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XVBA\事業計画集計【簡易版】\"/>
    </mc:Choice>
  </mc:AlternateContent>
  <xr:revisionPtr revIDLastSave="0" documentId="13_ncr:1_{1D1F6F10-9FF0-45D8-962A-801279AAF930}" xr6:coauthVersionLast="47" xr6:coauthVersionMax="47" xr10:uidLastSave="{00000000-0000-0000-0000-000000000000}"/>
  <bookViews>
    <workbookView xWindow="28680" yWindow="-120" windowWidth="29040" windowHeight="15720" tabRatio="762" xr2:uid="{8861FB0F-7337-439D-AAAC-5AE11C0429AD}"/>
  </bookViews>
  <sheets>
    <sheet name="実行度合表集計2026" sheetId="4" r:id="rId1"/>
    <sheet name="実行度合表集計2025" sheetId="2" r:id="rId2"/>
    <sheet name="事業計画集計2025" sheetId="1" state="hidden" r:id="rId3"/>
    <sheet name="事業計画2025" sheetId="3" state="hidden" r:id="rId4"/>
    <sheet name="事業計画集計2026" sheetId="6" state="hidden" r:id="rId5"/>
    <sheet name="事業計画2026" sheetId="5" state="hidden" r:id="rId6"/>
  </sheets>
  <functionGroups builtInGroupCount="19"/>
  <definedNames>
    <definedName name="_xlnm._FilterDatabase" localSheetId="1" hidden="1">実行度合表集計2025!$C$4:$HG$202</definedName>
    <definedName name="_xlnm._FilterDatabase" localSheetId="0" hidden="1">実行度合表集計2026!$C$4:$HQ$205</definedName>
    <definedName name="_xleta.T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O201" i="4" l="1"/>
  <c r="DN201" i="4"/>
  <c r="DM201" i="4"/>
  <c r="DL201" i="4"/>
  <c r="DK201" i="4"/>
  <c r="DJ201" i="4"/>
  <c r="DI201" i="4"/>
  <c r="DH201" i="4"/>
  <c r="DG201" i="4"/>
  <c r="DF201" i="4"/>
  <c r="DO200" i="4"/>
  <c r="DN200" i="4"/>
  <c r="DM200" i="4"/>
  <c r="DL200" i="4"/>
  <c r="DK200" i="4"/>
  <c r="DJ200" i="4"/>
  <c r="DI200" i="4"/>
  <c r="DH200" i="4"/>
  <c r="DG200" i="4"/>
  <c r="DF200" i="4"/>
  <c r="DO191" i="4"/>
  <c r="DN191" i="4"/>
  <c r="DM191" i="4"/>
  <c r="DL191" i="4"/>
  <c r="DK191" i="4"/>
  <c r="DJ191" i="4"/>
  <c r="DI191" i="4"/>
  <c r="DH191" i="4"/>
  <c r="DG191" i="4"/>
  <c r="DF191" i="4"/>
  <c r="DO190" i="4"/>
  <c r="DN190" i="4"/>
  <c r="DM190" i="4"/>
  <c r="DL190" i="4"/>
  <c r="DK190" i="4"/>
  <c r="DJ190" i="4"/>
  <c r="DI190" i="4"/>
  <c r="DH190" i="4"/>
  <c r="DG190" i="4"/>
  <c r="DF190" i="4"/>
  <c r="T5" i="4" a="1"/>
  <c r="T5" i="4" s="1"/>
  <c r="GG126" i="4" a="1"/>
  <c r="GG126" i="4" s="1"/>
  <c r="GE126" i="4" a="1"/>
  <c r="GE126" i="4" s="1"/>
  <c r="GD126" i="4" a="1"/>
  <c r="GD126" i="4" s="1"/>
  <c r="GC126" i="4" a="1"/>
  <c r="GC126" i="4" s="1"/>
  <c r="GB126" i="4" a="1"/>
  <c r="GB126" i="4" s="1"/>
  <c r="GA126" i="4" a="1"/>
  <c r="GA126" i="4" s="1"/>
  <c r="FZ126" i="4" a="1"/>
  <c r="FZ126" i="4" s="1"/>
  <c r="FY126" i="4" a="1"/>
  <c r="FY126" i="4" s="1"/>
  <c r="FX126" i="4" a="1"/>
  <c r="FX126" i="4" s="1"/>
  <c r="FW126" i="4" a="1"/>
  <c r="FW126" i="4" s="1"/>
  <c r="FU126" i="4" a="1"/>
  <c r="FU126" i="4" s="1"/>
  <c r="FT126" i="4" a="1"/>
  <c r="FT126" i="4" s="1"/>
  <c r="FS126" i="4" a="1"/>
  <c r="FS126" i="4" s="1"/>
  <c r="FR126" i="4" a="1"/>
  <c r="FR126" i="4" s="1"/>
  <c r="FQ126" i="4" a="1"/>
  <c r="FQ126" i="4" s="1"/>
  <c r="FP126" i="4" a="1"/>
  <c r="FP126" i="4" s="1"/>
  <c r="FO126" i="4" a="1"/>
  <c r="FO126" i="4" s="1"/>
  <c r="FN126" i="4" a="1"/>
  <c r="FN126" i="4" s="1"/>
  <c r="FM126" i="4" a="1"/>
  <c r="FM126" i="4" s="1"/>
  <c r="FK126" i="4" a="1"/>
  <c r="FK126" i="4" s="1"/>
  <c r="FJ126" i="4" a="1"/>
  <c r="FJ126" i="4" s="1"/>
  <c r="FI126" i="4" a="1"/>
  <c r="FI126" i="4" s="1"/>
  <c r="FH126" i="4" a="1"/>
  <c r="FH126" i="4" s="1"/>
  <c r="FG126" i="4" a="1"/>
  <c r="FG126" i="4" s="1"/>
  <c r="FF126" i="4" a="1"/>
  <c r="FF126" i="4" s="1"/>
  <c r="FE126" i="4" a="1"/>
  <c r="FE126" i="4" s="1"/>
  <c r="FD126" i="4" a="1"/>
  <c r="FD126" i="4" s="1"/>
  <c r="ES126" i="4" a="1"/>
  <c r="ES126" i="4" s="1"/>
  <c r="EQ126" i="4" a="1"/>
  <c r="EQ126" i="4" s="1"/>
  <c r="EP126" i="4" a="1"/>
  <c r="EP126" i="4" s="1"/>
  <c r="EO126" i="4" a="1"/>
  <c r="EO126" i="4" s="1"/>
  <c r="EN126" i="4" a="1"/>
  <c r="EN126" i="4" s="1"/>
  <c r="EM126" i="4" a="1"/>
  <c r="EM126" i="4" s="1"/>
  <c r="EL126" i="4" a="1"/>
  <c r="EL126" i="4" s="1"/>
  <c r="EK126" i="4" a="1"/>
  <c r="EK126" i="4" s="1"/>
  <c r="EJ126" i="4" a="1"/>
  <c r="EJ126" i="4" s="1"/>
  <c r="EI126" i="4" a="1"/>
  <c r="EI126" i="4" s="1"/>
  <c r="EG126" i="4" a="1"/>
  <c r="EG126" i="4" s="1"/>
  <c r="EF126" i="4" a="1"/>
  <c r="EF126" i="4" s="1"/>
  <c r="EE126" i="4" a="1"/>
  <c r="EE126" i="4" s="1"/>
  <c r="ED126" i="4" a="1"/>
  <c r="ED126" i="4" s="1"/>
  <c r="EC126" i="4" a="1"/>
  <c r="EC126" i="4" s="1"/>
  <c r="EB126" i="4" a="1"/>
  <c r="EB126" i="4" s="1"/>
  <c r="EA126" i="4" a="1"/>
  <c r="EA126" i="4" s="1"/>
  <c r="DZ126" i="4" a="1"/>
  <c r="DZ126" i="4" s="1"/>
  <c r="DY126" i="4" a="1"/>
  <c r="DY126" i="4" s="1"/>
  <c r="DW126" i="4" a="1"/>
  <c r="DW126" i="4" s="1"/>
  <c r="DV126" i="4" a="1"/>
  <c r="DV126" i="4" s="1"/>
  <c r="DU126" i="4" a="1"/>
  <c r="DU126" i="4" s="1"/>
  <c r="DT126" i="4" a="1"/>
  <c r="DT126" i="4" s="1"/>
  <c r="DS126" i="4" a="1"/>
  <c r="DS126" i="4" s="1"/>
  <c r="DR126" i="4" a="1"/>
  <c r="DR126" i="4" s="1"/>
  <c r="DQ126" i="4" a="1"/>
  <c r="DQ126" i="4" s="1"/>
  <c r="DP126" i="4" a="1"/>
  <c r="DP126" i="4" s="1"/>
  <c r="CK126" i="4" a="1"/>
  <c r="CK126" i="4" s="1"/>
  <c r="CI126" i="4" a="1"/>
  <c r="CI126" i="4" s="1"/>
  <c r="CH126" i="4" a="1"/>
  <c r="CH126" i="4" s="1"/>
  <c r="CG126" i="4" a="1"/>
  <c r="CG126" i="4" s="1"/>
  <c r="CF126" i="4" a="1"/>
  <c r="CF126" i="4" s="1"/>
  <c r="CE126" i="4" a="1"/>
  <c r="CE126" i="4" s="1"/>
  <c r="CD126" i="4" a="1"/>
  <c r="CD126" i="4" s="1"/>
  <c r="CC126" i="4" a="1"/>
  <c r="CC126" i="4" s="1"/>
  <c r="CB126" i="4" a="1"/>
  <c r="CB126" i="4" s="1"/>
  <c r="CA126" i="4" a="1"/>
  <c r="CA126" i="4" s="1"/>
  <c r="BY126" i="4" a="1"/>
  <c r="BY126" i="4" s="1"/>
  <c r="BX126" i="4" a="1"/>
  <c r="BX126" i="4" s="1"/>
  <c r="BW126" i="4" a="1"/>
  <c r="BW126" i="4" s="1"/>
  <c r="BV126" i="4" a="1"/>
  <c r="BV126" i="4" s="1"/>
  <c r="BU126" i="4" a="1"/>
  <c r="BU126" i="4" s="1"/>
  <c r="BT126" i="4" a="1"/>
  <c r="BT126" i="4" s="1"/>
  <c r="BS126" i="4" a="1"/>
  <c r="BS126" i="4" s="1"/>
  <c r="BR126" i="4" a="1"/>
  <c r="BR126" i="4" s="1"/>
  <c r="BQ126" i="4" a="1"/>
  <c r="BQ126" i="4" s="1"/>
  <c r="BO126" i="4" a="1"/>
  <c r="BO126" i="4" s="1"/>
  <c r="BN126" i="4" a="1"/>
  <c r="BN126" i="4" s="1"/>
  <c r="BM126" i="4" a="1"/>
  <c r="BM126" i="4" s="1"/>
  <c r="BL126" i="4" a="1"/>
  <c r="BL126" i="4" s="1"/>
  <c r="BK126" i="4" a="1"/>
  <c r="BK126" i="4" s="1"/>
  <c r="BJ126" i="4" a="1"/>
  <c r="BJ126" i="4" s="1"/>
  <c r="BI126" i="4" a="1"/>
  <c r="BI126" i="4" s="1"/>
  <c r="BH126" i="4" a="1"/>
  <c r="BH126" i="4" s="1"/>
  <c r="AW126" i="4" a="1"/>
  <c r="AW126" i="4" s="1"/>
  <c r="AU126" i="4" a="1"/>
  <c r="AU126" i="4" s="1"/>
  <c r="AT126" i="4" a="1"/>
  <c r="AT126" i="4" s="1"/>
  <c r="AS126" i="4" a="1"/>
  <c r="AS126" i="4" s="1"/>
  <c r="AR126" i="4" a="1"/>
  <c r="AR126" i="4" s="1"/>
  <c r="AQ126" i="4" a="1"/>
  <c r="AQ126" i="4" s="1"/>
  <c r="AP126" i="4" a="1"/>
  <c r="AP126" i="4" s="1"/>
  <c r="AO126" i="4" a="1"/>
  <c r="AO126" i="4" s="1"/>
  <c r="AN126" i="4" a="1"/>
  <c r="AN126" i="4" s="1"/>
  <c r="AM126" i="4" a="1"/>
  <c r="AM126" i="4" s="1"/>
  <c r="AK126" i="4" a="1"/>
  <c r="AK126" i="4" s="1"/>
  <c r="AJ126" i="4" a="1"/>
  <c r="AJ126" i="4" s="1"/>
  <c r="AI126" i="4" a="1"/>
  <c r="AI126" i="4" s="1"/>
  <c r="AH126" i="4" a="1"/>
  <c r="AH126" i="4" s="1"/>
  <c r="AG126" i="4" a="1"/>
  <c r="AG126" i="4" s="1"/>
  <c r="AF126" i="4" a="1"/>
  <c r="AF126" i="4" s="1"/>
  <c r="AE126" i="4" a="1"/>
  <c r="AE126" i="4" s="1"/>
  <c r="AD126" i="4" a="1"/>
  <c r="AD126" i="4" s="1"/>
  <c r="AC126" i="4" a="1"/>
  <c r="AC126" i="4" s="1"/>
  <c r="AA126" i="4" a="1"/>
  <c r="AA126" i="4" s="1"/>
  <c r="Z126" i="4" a="1"/>
  <c r="Z126" i="4" s="1"/>
  <c r="Y126" i="4" a="1"/>
  <c r="Y126" i="4" s="1"/>
  <c r="X126" i="4" a="1"/>
  <c r="X126" i="4" s="1"/>
  <c r="W126" i="4" a="1"/>
  <c r="W126" i="4" s="1"/>
  <c r="V126" i="4" a="1"/>
  <c r="V126" i="4" s="1"/>
  <c r="U126" i="4" a="1"/>
  <c r="U126" i="4" s="1"/>
  <c r="T126" i="4" a="1"/>
  <c r="T126" i="4" s="1"/>
  <c r="GG125" i="4" a="1"/>
  <c r="GG125" i="4" s="1"/>
  <c r="GE125" i="4" a="1"/>
  <c r="GE125" i="4" s="1"/>
  <c r="GD125" i="4" a="1"/>
  <c r="GD125" i="4" s="1"/>
  <c r="GC125" i="4" a="1"/>
  <c r="GC125" i="4" s="1"/>
  <c r="GB125" i="4" a="1"/>
  <c r="GB125" i="4" s="1"/>
  <c r="GA125" i="4" a="1"/>
  <c r="GA125" i="4" s="1"/>
  <c r="FZ125" i="4" a="1"/>
  <c r="FZ125" i="4" s="1"/>
  <c r="FY125" i="4" a="1"/>
  <c r="FY125" i="4" s="1"/>
  <c r="FX125" i="4" a="1"/>
  <c r="FX125" i="4" s="1"/>
  <c r="FW125" i="4" a="1"/>
  <c r="FW125" i="4" s="1"/>
  <c r="FU125" i="4" a="1"/>
  <c r="FU125" i="4" s="1"/>
  <c r="FT125" i="4" a="1"/>
  <c r="FT125" i="4" s="1"/>
  <c r="FS125" i="4" a="1"/>
  <c r="FS125" i="4" s="1"/>
  <c r="FR125" i="4" a="1"/>
  <c r="FR125" i="4" s="1"/>
  <c r="FQ125" i="4" a="1"/>
  <c r="FQ125" i="4" s="1"/>
  <c r="FP125" i="4" a="1"/>
  <c r="FP125" i="4" s="1"/>
  <c r="FO125" i="4" a="1"/>
  <c r="FO125" i="4" s="1"/>
  <c r="FN125" i="4" a="1"/>
  <c r="FN125" i="4" s="1"/>
  <c r="FM125" i="4" a="1"/>
  <c r="FM125" i="4" s="1"/>
  <c r="FK125" i="4" a="1"/>
  <c r="FK125" i="4" s="1"/>
  <c r="FJ125" i="4" a="1"/>
  <c r="FJ125" i="4" s="1"/>
  <c r="FI125" i="4" a="1"/>
  <c r="FI125" i="4" s="1"/>
  <c r="FH125" i="4" a="1"/>
  <c r="FH125" i="4" s="1"/>
  <c r="FG125" i="4" a="1"/>
  <c r="FG125" i="4" s="1"/>
  <c r="FF125" i="4" a="1"/>
  <c r="FF125" i="4" s="1"/>
  <c r="FE125" i="4" a="1"/>
  <c r="FE125" i="4" s="1"/>
  <c r="FD125" i="4" a="1"/>
  <c r="FD125" i="4" s="1"/>
  <c r="ES125" i="4" a="1"/>
  <c r="ES125" i="4" s="1"/>
  <c r="EQ125" i="4" a="1"/>
  <c r="EQ125" i="4" s="1"/>
  <c r="EP125" i="4" a="1"/>
  <c r="EP125" i="4" s="1"/>
  <c r="EO125" i="4" a="1"/>
  <c r="EO125" i="4" s="1"/>
  <c r="EN125" i="4" a="1"/>
  <c r="EN125" i="4" s="1"/>
  <c r="EM125" i="4" a="1"/>
  <c r="EM125" i="4" s="1"/>
  <c r="EL125" i="4" a="1"/>
  <c r="EL125" i="4" s="1"/>
  <c r="EK125" i="4" a="1"/>
  <c r="EK125" i="4" s="1"/>
  <c r="EJ125" i="4" a="1"/>
  <c r="EJ125" i="4" s="1"/>
  <c r="EI125" i="4" a="1"/>
  <c r="EI125" i="4" s="1"/>
  <c r="EG125" i="4" a="1"/>
  <c r="EG125" i="4" s="1"/>
  <c r="EF125" i="4" a="1"/>
  <c r="EF125" i="4" s="1"/>
  <c r="EE125" i="4" a="1"/>
  <c r="EE125" i="4" s="1"/>
  <c r="ED125" i="4" a="1"/>
  <c r="ED125" i="4" s="1"/>
  <c r="EC125" i="4" a="1"/>
  <c r="EC125" i="4" s="1"/>
  <c r="EB125" i="4" a="1"/>
  <c r="EB125" i="4" s="1"/>
  <c r="EA125" i="4" a="1"/>
  <c r="EA125" i="4" s="1"/>
  <c r="DZ125" i="4" a="1"/>
  <c r="DZ125" i="4" s="1"/>
  <c r="DY125" i="4" a="1"/>
  <c r="DY125" i="4" s="1"/>
  <c r="DW125" i="4" a="1"/>
  <c r="DW125" i="4" s="1"/>
  <c r="DV125" i="4" a="1"/>
  <c r="DV125" i="4" s="1"/>
  <c r="DU125" i="4" a="1"/>
  <c r="DU125" i="4" s="1"/>
  <c r="DT125" i="4" a="1"/>
  <c r="DT125" i="4" s="1"/>
  <c r="DS125" i="4" a="1"/>
  <c r="DS125" i="4" s="1"/>
  <c r="DR125" i="4" a="1"/>
  <c r="DR125" i="4" s="1"/>
  <c r="DQ125" i="4" a="1"/>
  <c r="DQ125" i="4" s="1"/>
  <c r="DP125" i="4" a="1"/>
  <c r="DP125" i="4" s="1"/>
  <c r="CK125" i="4" a="1"/>
  <c r="CK125" i="4" s="1"/>
  <c r="CI125" i="4" a="1"/>
  <c r="CI125" i="4" s="1"/>
  <c r="CH125" i="4" a="1"/>
  <c r="CH125" i="4" s="1"/>
  <c r="CG125" i="4" a="1"/>
  <c r="CG125" i="4" s="1"/>
  <c r="CF125" i="4" a="1"/>
  <c r="CF125" i="4" s="1"/>
  <c r="CE125" i="4" a="1"/>
  <c r="CE125" i="4" s="1"/>
  <c r="CD125" i="4" a="1"/>
  <c r="CD125" i="4" s="1"/>
  <c r="CC125" i="4" a="1"/>
  <c r="CC125" i="4" s="1"/>
  <c r="CB125" i="4" a="1"/>
  <c r="CB125" i="4" s="1"/>
  <c r="CA125" i="4" a="1"/>
  <c r="CA125" i="4" s="1"/>
  <c r="BY125" i="4" a="1"/>
  <c r="BY125" i="4" s="1"/>
  <c r="BX125" i="4" a="1"/>
  <c r="BX125" i="4" s="1"/>
  <c r="BW125" i="4" a="1"/>
  <c r="BW125" i="4" s="1"/>
  <c r="BV125" i="4" a="1"/>
  <c r="BV125" i="4" s="1"/>
  <c r="BU125" i="4" a="1"/>
  <c r="BU125" i="4" s="1"/>
  <c r="BT125" i="4" a="1"/>
  <c r="BT125" i="4" s="1"/>
  <c r="BS125" i="4" a="1"/>
  <c r="BS125" i="4" s="1"/>
  <c r="BR125" i="4" a="1"/>
  <c r="BR125" i="4" s="1"/>
  <c r="BQ125" i="4" a="1"/>
  <c r="BQ125" i="4" s="1"/>
  <c r="BO125" i="4" a="1"/>
  <c r="BO125" i="4" s="1"/>
  <c r="BN125" i="4" a="1"/>
  <c r="BN125" i="4" s="1"/>
  <c r="BM125" i="4" a="1"/>
  <c r="BM125" i="4" s="1"/>
  <c r="BL125" i="4" a="1"/>
  <c r="BL125" i="4" s="1"/>
  <c r="BK125" i="4" a="1"/>
  <c r="BK125" i="4" s="1"/>
  <c r="BJ125" i="4" a="1"/>
  <c r="BJ125" i="4" s="1"/>
  <c r="BI125" i="4" a="1"/>
  <c r="BI125" i="4" s="1"/>
  <c r="BH125" i="4" a="1"/>
  <c r="BH125" i="4" s="1"/>
  <c r="AW125" i="4" a="1"/>
  <c r="AW125" i="4" s="1"/>
  <c r="AU125" i="4" a="1"/>
  <c r="AU125" i="4" s="1"/>
  <c r="AT125" i="4" a="1"/>
  <c r="AT125" i="4" s="1"/>
  <c r="AS125" i="4" a="1"/>
  <c r="AS125" i="4" s="1"/>
  <c r="AR125" i="4" a="1"/>
  <c r="AR125" i="4" s="1"/>
  <c r="AQ125" i="4" a="1"/>
  <c r="AQ125" i="4" s="1"/>
  <c r="AP125" i="4" a="1"/>
  <c r="AP125" i="4" s="1"/>
  <c r="AO125" i="4" a="1"/>
  <c r="AO125" i="4" s="1"/>
  <c r="AN125" i="4" a="1"/>
  <c r="AN125" i="4" s="1"/>
  <c r="AM125" i="4" a="1"/>
  <c r="AM125" i="4" s="1"/>
  <c r="AK125" i="4" a="1"/>
  <c r="AK125" i="4" s="1"/>
  <c r="AJ125" i="4" a="1"/>
  <c r="AJ125" i="4" s="1"/>
  <c r="AI125" i="4" a="1"/>
  <c r="AI125" i="4" s="1"/>
  <c r="AH125" i="4" a="1"/>
  <c r="AH125" i="4" s="1"/>
  <c r="AG125" i="4" a="1"/>
  <c r="AG125" i="4" s="1"/>
  <c r="AF125" i="4" a="1"/>
  <c r="AF125" i="4" s="1"/>
  <c r="AE125" i="4" a="1"/>
  <c r="AE125" i="4" s="1"/>
  <c r="AD125" i="4" a="1"/>
  <c r="AD125" i="4" s="1"/>
  <c r="AC125" i="4" a="1"/>
  <c r="AC125" i="4" s="1"/>
  <c r="AA125" i="4" a="1"/>
  <c r="AA125" i="4" s="1"/>
  <c r="Z125" i="4" a="1"/>
  <c r="Z125" i="4" s="1"/>
  <c r="Y125" i="4" a="1"/>
  <c r="Y125" i="4" s="1"/>
  <c r="X125" i="4" a="1"/>
  <c r="X125" i="4" s="1"/>
  <c r="W125" i="4" a="1"/>
  <c r="W125" i="4" s="1"/>
  <c r="V125" i="4" a="1"/>
  <c r="V125" i="4" s="1"/>
  <c r="U125" i="4" a="1"/>
  <c r="U125" i="4" s="1"/>
  <c r="T125" i="4" a="1"/>
  <c r="T125" i="4" s="1"/>
  <c r="P125" i="4"/>
  <c r="O125" i="4"/>
  <c r="N125" i="4"/>
  <c r="M125" i="4"/>
  <c r="L125" i="4"/>
  <c r="K125" i="4"/>
  <c r="I125" i="4"/>
  <c r="H125" i="4"/>
  <c r="G125" i="4"/>
  <c r="C125" i="4"/>
  <c r="GG123" i="4" a="1"/>
  <c r="GG123" i="4" s="1"/>
  <c r="GE123" i="4" a="1"/>
  <c r="GE123" i="4" s="1"/>
  <c r="GD123" i="4" a="1"/>
  <c r="GD123" i="4" s="1"/>
  <c r="GC123" i="4" a="1"/>
  <c r="GC123" i="4" s="1"/>
  <c r="GB123" i="4" a="1"/>
  <c r="GB123" i="4" s="1"/>
  <c r="GA123" i="4" a="1"/>
  <c r="GA123" i="4" s="1"/>
  <c r="FZ123" i="4" a="1"/>
  <c r="FZ123" i="4" s="1"/>
  <c r="FY123" i="4" a="1"/>
  <c r="FY123" i="4" s="1"/>
  <c r="FX123" i="4" a="1"/>
  <c r="FX123" i="4" s="1"/>
  <c r="FW123" i="4" a="1"/>
  <c r="FW123" i="4" s="1"/>
  <c r="FU123" i="4" a="1"/>
  <c r="FU123" i="4" s="1"/>
  <c r="FT123" i="4" a="1"/>
  <c r="FT123" i="4" s="1"/>
  <c r="FS123" i="4" a="1"/>
  <c r="FS123" i="4" s="1"/>
  <c r="FR123" i="4" a="1"/>
  <c r="FR123" i="4" s="1"/>
  <c r="FQ123" i="4" a="1"/>
  <c r="FQ123" i="4" s="1"/>
  <c r="FP123" i="4" a="1"/>
  <c r="FP123" i="4" s="1"/>
  <c r="FO123" i="4" a="1"/>
  <c r="FO123" i="4" s="1"/>
  <c r="FN123" i="4" a="1"/>
  <c r="FN123" i="4" s="1"/>
  <c r="FM123" i="4" a="1"/>
  <c r="FM123" i="4" s="1"/>
  <c r="FK123" i="4" a="1"/>
  <c r="FK123" i="4" s="1"/>
  <c r="FJ123" i="4" a="1"/>
  <c r="FJ123" i="4" s="1"/>
  <c r="FI123" i="4" a="1"/>
  <c r="FI123" i="4" s="1"/>
  <c r="FH123" i="4" a="1"/>
  <c r="FH123" i="4" s="1"/>
  <c r="FG123" i="4" a="1"/>
  <c r="FG123" i="4" s="1"/>
  <c r="FF123" i="4" a="1"/>
  <c r="FF123" i="4" s="1"/>
  <c r="FE123" i="4" a="1"/>
  <c r="FE123" i="4" s="1"/>
  <c r="FD123" i="4" a="1"/>
  <c r="FD123" i="4" s="1"/>
  <c r="ES123" i="4" a="1"/>
  <c r="ES123" i="4" s="1"/>
  <c r="EQ123" i="4" a="1"/>
  <c r="EQ123" i="4"/>
  <c r="EP123" i="4" a="1"/>
  <c r="EP123" i="4" s="1"/>
  <c r="EO123" i="4" a="1"/>
  <c r="EO123" i="4" s="1"/>
  <c r="EN123" i="4" a="1"/>
  <c r="EN123" i="4" s="1"/>
  <c r="EM123" i="4" a="1"/>
  <c r="EM123" i="4" s="1"/>
  <c r="EL123" i="4" a="1"/>
  <c r="EL123" i="4" s="1"/>
  <c r="EK123" i="4" a="1"/>
  <c r="EK123" i="4" s="1"/>
  <c r="EJ123" i="4" a="1"/>
  <c r="EJ123" i="4" s="1"/>
  <c r="EI123" i="4" a="1"/>
  <c r="EI123" i="4" s="1"/>
  <c r="EG123" i="4" a="1"/>
  <c r="EG123" i="4" s="1"/>
  <c r="EF123" i="4" a="1"/>
  <c r="EF123" i="4" s="1"/>
  <c r="EE123" i="4" a="1"/>
  <c r="EE123" i="4" s="1"/>
  <c r="ED123" i="4" a="1"/>
  <c r="ED123" i="4" s="1"/>
  <c r="EC123" i="4" a="1"/>
  <c r="EC123" i="4" s="1"/>
  <c r="EB123" i="4" a="1"/>
  <c r="EB123" i="4" s="1"/>
  <c r="EA123" i="4" a="1"/>
  <c r="EA123" i="4"/>
  <c r="DZ123" i="4" a="1"/>
  <c r="DZ123" i="4" s="1"/>
  <c r="DY123" i="4" a="1"/>
  <c r="DY123" i="4" s="1"/>
  <c r="DW123" i="4" a="1"/>
  <c r="DW123" i="4" s="1"/>
  <c r="DV123" i="4" a="1"/>
  <c r="DV123" i="4" s="1"/>
  <c r="DU123" i="4" a="1"/>
  <c r="DU123" i="4" s="1"/>
  <c r="DT123" i="4" a="1"/>
  <c r="DT123" i="4" s="1"/>
  <c r="DS123" i="4" a="1"/>
  <c r="DS123" i="4" s="1"/>
  <c r="DR123" i="4" a="1"/>
  <c r="DR123" i="4" s="1"/>
  <c r="DQ123" i="4" a="1"/>
  <c r="DQ123" i="4" s="1"/>
  <c r="DP123" i="4" a="1"/>
  <c r="DP123" i="4" s="1"/>
  <c r="CK123" i="4" a="1"/>
  <c r="CK123" i="4" s="1"/>
  <c r="CI123" i="4" a="1"/>
  <c r="CI123" i="4" s="1"/>
  <c r="CH123" i="4" a="1"/>
  <c r="CH123" i="4" s="1"/>
  <c r="CG123" i="4" a="1"/>
  <c r="CG123" i="4" s="1"/>
  <c r="CF123" i="4" a="1"/>
  <c r="CF123" i="4"/>
  <c r="CE123" i="4" a="1"/>
  <c r="CE123" i="4" s="1"/>
  <c r="CD123" i="4" a="1"/>
  <c r="CD123" i="4" s="1"/>
  <c r="CC123" i="4" a="1"/>
  <c r="CC123" i="4" s="1"/>
  <c r="CB123" i="4" a="1"/>
  <c r="CB123" i="4" s="1"/>
  <c r="CA123" i="4" a="1"/>
  <c r="CA123" i="4" s="1"/>
  <c r="BY123" i="4" a="1"/>
  <c r="BY123" i="4" s="1"/>
  <c r="BX123" i="4" a="1"/>
  <c r="BX123" i="4" s="1"/>
  <c r="BW123" i="4" a="1"/>
  <c r="BW123" i="4" s="1"/>
  <c r="BV123" i="4" a="1"/>
  <c r="BV123" i="4" s="1"/>
  <c r="BU123" i="4" a="1"/>
  <c r="BU123" i="4"/>
  <c r="BT123" i="4" a="1"/>
  <c r="BT123" i="4" s="1"/>
  <c r="BS123" i="4" a="1"/>
  <c r="BS123" i="4" s="1"/>
  <c r="BR123" i="4" a="1"/>
  <c r="BR123" i="4" s="1"/>
  <c r="BQ123" i="4" a="1"/>
  <c r="BQ123" i="4" s="1"/>
  <c r="BO123" i="4" a="1"/>
  <c r="BO123" i="4" s="1"/>
  <c r="BN123" i="4" a="1"/>
  <c r="BN123" i="4" s="1"/>
  <c r="BM123" i="4" a="1"/>
  <c r="BM123" i="4"/>
  <c r="BL123" i="4" a="1"/>
  <c r="BL123" i="4" s="1"/>
  <c r="BK123" i="4" a="1"/>
  <c r="BK123" i="4" s="1"/>
  <c r="BJ123" i="4" a="1"/>
  <c r="BJ123" i="4" s="1"/>
  <c r="BI123" i="4" a="1"/>
  <c r="BI123" i="4" s="1"/>
  <c r="BH123" i="4" a="1"/>
  <c r="BH123" i="4" s="1"/>
  <c r="AW123" i="4" a="1"/>
  <c r="AW123" i="4" s="1"/>
  <c r="AU123" i="4" a="1"/>
  <c r="AU123" i="4" s="1"/>
  <c r="AT123" i="4" a="1"/>
  <c r="AT123" i="4" s="1"/>
  <c r="AS123" i="4" a="1"/>
  <c r="AS123" i="4" s="1"/>
  <c r="AR123" i="4" a="1"/>
  <c r="AR123" i="4" s="1"/>
  <c r="AQ123" i="4" a="1"/>
  <c r="AQ123" i="4" s="1"/>
  <c r="AP123" i="4" a="1"/>
  <c r="AP123" i="4" s="1"/>
  <c r="AO123" i="4" a="1"/>
  <c r="AO123" i="4" s="1"/>
  <c r="AN123" i="4" a="1"/>
  <c r="AN123" i="4" s="1"/>
  <c r="AM123" i="4" a="1"/>
  <c r="AM123" i="4"/>
  <c r="AK123" i="4" a="1"/>
  <c r="AK123" i="4" s="1"/>
  <c r="AJ123" i="4" a="1"/>
  <c r="AJ123" i="4"/>
  <c r="AI123" i="4" a="1"/>
  <c r="AI123" i="4" s="1"/>
  <c r="AH123" i="4" a="1"/>
  <c r="AH123" i="4" s="1"/>
  <c r="AG123" i="4" a="1"/>
  <c r="AG123" i="4" s="1"/>
  <c r="AF123" i="4" a="1"/>
  <c r="AF123" i="4" s="1"/>
  <c r="AE123" i="4" a="1"/>
  <c r="AE123" i="4" s="1"/>
  <c r="AD123" i="4" a="1"/>
  <c r="AD123" i="4" s="1"/>
  <c r="AC123" i="4" a="1"/>
  <c r="AC123" i="4" s="1"/>
  <c r="AA123" i="4" a="1"/>
  <c r="AA123" i="4" s="1"/>
  <c r="Z123" i="4" a="1"/>
  <c r="Z123" i="4" s="1"/>
  <c r="Y123" i="4" a="1"/>
  <c r="Y123" i="4" s="1"/>
  <c r="X123" i="4" a="1"/>
  <c r="X123" i="4" s="1"/>
  <c r="W123" i="4" a="1"/>
  <c r="W123" i="4" s="1"/>
  <c r="V123" i="4" a="1"/>
  <c r="V123" i="4" s="1"/>
  <c r="U123" i="4" a="1"/>
  <c r="U123" i="4" s="1"/>
  <c r="T123" i="4" a="1"/>
  <c r="T123" i="4"/>
  <c r="GG122" i="4" a="1"/>
  <c r="GG122" i="4" s="1"/>
  <c r="GE122" i="4" a="1"/>
  <c r="GE122" i="4" s="1"/>
  <c r="GD122" i="4" a="1"/>
  <c r="GD122" i="4" s="1"/>
  <c r="GC122" i="4" a="1"/>
  <c r="GC122" i="4" s="1"/>
  <c r="GB122" i="4" a="1"/>
  <c r="GB122" i="4" s="1"/>
  <c r="GA122" i="4" a="1"/>
  <c r="GA122" i="4" s="1"/>
  <c r="FZ122" i="4" a="1"/>
  <c r="FZ122" i="4" s="1"/>
  <c r="FY122" i="4" a="1"/>
  <c r="FY122" i="4" s="1"/>
  <c r="FX122" i="4" a="1"/>
  <c r="FX122" i="4"/>
  <c r="FW122" i="4" a="1"/>
  <c r="FW122" i="4" s="1"/>
  <c r="FU122" i="4" a="1"/>
  <c r="FU122" i="4" s="1"/>
  <c r="FT122" i="4" a="1"/>
  <c r="FT122" i="4" s="1"/>
  <c r="FS122" i="4" a="1"/>
  <c r="FS122" i="4" s="1"/>
  <c r="FR122" i="4" a="1"/>
  <c r="FR122" i="4" s="1"/>
  <c r="FQ122" i="4" a="1"/>
  <c r="FQ122" i="4" s="1"/>
  <c r="FP122" i="4" a="1"/>
  <c r="FP122" i="4" s="1"/>
  <c r="FO122" i="4" a="1"/>
  <c r="FO122" i="4" s="1"/>
  <c r="FN122" i="4" a="1"/>
  <c r="FN122" i="4" s="1"/>
  <c r="FM122" i="4" a="1"/>
  <c r="FM122" i="4"/>
  <c r="FK122" i="4" a="1"/>
  <c r="FK122" i="4" s="1"/>
  <c r="FJ122" i="4" a="1"/>
  <c r="FJ122" i="4"/>
  <c r="FI122" i="4" a="1"/>
  <c r="FI122" i="4" s="1"/>
  <c r="FH122" i="4" a="1"/>
  <c r="FH122" i="4"/>
  <c r="FG122" i="4" a="1"/>
  <c r="FG122" i="4" s="1"/>
  <c r="FF122" i="4" a="1"/>
  <c r="FF122" i="4" s="1"/>
  <c r="FE122" i="4" a="1"/>
  <c r="FE122" i="4" s="1"/>
  <c r="FD122" i="4" a="1"/>
  <c r="FD122" i="4"/>
  <c r="ES122" i="4" a="1"/>
  <c r="ES122" i="4" s="1"/>
  <c r="EQ122" i="4" a="1"/>
  <c r="EQ122" i="4" s="1"/>
  <c r="EP122" i="4" a="1"/>
  <c r="EP122" i="4" s="1"/>
  <c r="EO122" i="4" a="1"/>
  <c r="EO122" i="4" s="1"/>
  <c r="EN122" i="4" a="1"/>
  <c r="EN122" i="4" s="1"/>
  <c r="EM122" i="4" a="1"/>
  <c r="EM122" i="4" s="1"/>
  <c r="EL122" i="4" a="1"/>
  <c r="EL122" i="4" s="1"/>
  <c r="EK122" i="4" a="1"/>
  <c r="EK122" i="4"/>
  <c r="EJ122" i="4" a="1"/>
  <c r="EJ122" i="4" s="1"/>
  <c r="EI122" i="4" a="1"/>
  <c r="EI122" i="4"/>
  <c r="EG122" i="4" a="1"/>
  <c r="EG122" i="4" s="1"/>
  <c r="EF122" i="4" a="1"/>
  <c r="EF122" i="4"/>
  <c r="EE122" i="4" a="1"/>
  <c r="EE122" i="4" s="1"/>
  <c r="ED122" i="4" a="1"/>
  <c r="ED122" i="4" s="1"/>
  <c r="EC122" i="4" a="1"/>
  <c r="EC122" i="4" s="1"/>
  <c r="EB122" i="4" a="1"/>
  <c r="EB122" i="4"/>
  <c r="EA122" i="4" a="1"/>
  <c r="EA122" i="4" s="1"/>
  <c r="DZ122" i="4" a="1"/>
  <c r="DZ122" i="4" s="1"/>
  <c r="DY122" i="4" a="1"/>
  <c r="DY122" i="4" s="1"/>
  <c r="DW122" i="4" a="1"/>
  <c r="DW122" i="4" s="1"/>
  <c r="DV122" i="4" a="1"/>
  <c r="DV122" i="4" s="1"/>
  <c r="DU122" i="4" a="1"/>
  <c r="DU122" i="4" s="1"/>
  <c r="DT122" i="4" a="1"/>
  <c r="DT122" i="4" s="1"/>
  <c r="DS122" i="4" a="1"/>
  <c r="DS122" i="4"/>
  <c r="DR122" i="4" a="1"/>
  <c r="DR122" i="4" s="1"/>
  <c r="DQ122" i="4" a="1"/>
  <c r="DQ122" i="4"/>
  <c r="DP122" i="4" a="1"/>
  <c r="DP122" i="4" s="1"/>
  <c r="CK122" i="4" a="1"/>
  <c r="CK122" i="4"/>
  <c r="CI122" i="4" a="1"/>
  <c r="CI122" i="4" s="1"/>
  <c r="CH122" i="4" a="1"/>
  <c r="CH122" i="4" s="1"/>
  <c r="CG122" i="4" a="1"/>
  <c r="CG122" i="4" s="1"/>
  <c r="CF122" i="4" a="1"/>
  <c r="CF122" i="4"/>
  <c r="CE122" i="4" a="1"/>
  <c r="CE122" i="4" s="1"/>
  <c r="CD122" i="4" a="1"/>
  <c r="CD122" i="4" s="1"/>
  <c r="CC122" i="4" a="1"/>
  <c r="CC122" i="4" s="1"/>
  <c r="CB122" i="4" a="1"/>
  <c r="CB122" i="4" s="1"/>
  <c r="CA122" i="4" a="1"/>
  <c r="CA122" i="4" s="1"/>
  <c r="BY122" i="4" a="1"/>
  <c r="BY122" i="4" s="1"/>
  <c r="BX122" i="4" a="1"/>
  <c r="BX122" i="4" s="1"/>
  <c r="BW122" i="4" a="1"/>
  <c r="BW122" i="4" s="1"/>
  <c r="BV122" i="4" a="1"/>
  <c r="BV122" i="4" s="1"/>
  <c r="BU122" i="4" a="1"/>
  <c r="BU122" i="4" s="1"/>
  <c r="BT122" i="4" a="1"/>
  <c r="BT122" i="4" s="1"/>
  <c r="BS122" i="4" a="1"/>
  <c r="BS122" i="4" s="1"/>
  <c r="BR122" i="4" a="1"/>
  <c r="BR122" i="4"/>
  <c r="BQ122" i="4" a="1"/>
  <c r="BQ122" i="4" s="1"/>
  <c r="BO122" i="4" a="1"/>
  <c r="BO122" i="4"/>
  <c r="BN122" i="4" a="1"/>
  <c r="BN122" i="4" s="1"/>
  <c r="BM122" i="4" a="1"/>
  <c r="BM122" i="4" s="1"/>
  <c r="BL122" i="4" a="1"/>
  <c r="BL122" i="4"/>
  <c r="BK122" i="4" a="1"/>
  <c r="BK122" i="4" s="1"/>
  <c r="BJ122" i="4" a="1"/>
  <c r="BJ122" i="4" s="1"/>
  <c r="BI122" i="4" a="1"/>
  <c r="BI122" i="4"/>
  <c r="BH122" i="4" a="1"/>
  <c r="BH122" i="4"/>
  <c r="AW122" i="4" a="1"/>
  <c r="AW122" i="4"/>
  <c r="AU122" i="4" a="1"/>
  <c r="AU122" i="4" s="1"/>
  <c r="AT122" i="4" a="1"/>
  <c r="AT122" i="4"/>
  <c r="AS122" i="4" a="1"/>
  <c r="AS122" i="4" s="1"/>
  <c r="AR122" i="4" a="1"/>
  <c r="AR122" i="4"/>
  <c r="AQ122" i="4" a="1"/>
  <c r="AQ122" i="4" s="1"/>
  <c r="AP122" i="4" a="1"/>
  <c r="AP122" i="4" s="1"/>
  <c r="AO122" i="4" a="1"/>
  <c r="AO122" i="4" s="1"/>
  <c r="AN122" i="4" a="1"/>
  <c r="AN122" i="4" s="1"/>
  <c r="AM122" i="4" a="1"/>
  <c r="AM122" i="4" s="1"/>
  <c r="AK122" i="4" a="1"/>
  <c r="AK122" i="4" s="1"/>
  <c r="AJ122" i="4" a="1"/>
  <c r="AJ122" i="4" s="1"/>
  <c r="AI122" i="4" a="1"/>
  <c r="AI122" i="4"/>
  <c r="AH122" i="4" a="1"/>
  <c r="AH122" i="4" s="1"/>
  <c r="AG122" i="4" a="1"/>
  <c r="AG122" i="4" s="1"/>
  <c r="AF122" i="4" a="1"/>
  <c r="AF122" i="4"/>
  <c r="AE122" i="4" a="1"/>
  <c r="AE122" i="4" s="1"/>
  <c r="AD122" i="4" a="1"/>
  <c r="AD122" i="4" s="1"/>
  <c r="AC122" i="4" a="1"/>
  <c r="AC122" i="4"/>
  <c r="AA122" i="4" a="1"/>
  <c r="AA122" i="4" s="1"/>
  <c r="Z122" i="4" a="1"/>
  <c r="Z122" i="4"/>
  <c r="Y122" i="4" a="1"/>
  <c r="Y122" i="4" s="1"/>
  <c r="X122" i="4" a="1"/>
  <c r="X122" i="4" s="1"/>
  <c r="W122" i="4" a="1"/>
  <c r="W122" i="4" s="1"/>
  <c r="V122" i="4" a="1"/>
  <c r="V122" i="4" s="1"/>
  <c r="U122" i="4" a="1"/>
  <c r="U122" i="4" s="1"/>
  <c r="T122" i="4" a="1"/>
  <c r="T122" i="4" s="1"/>
  <c r="P122" i="4"/>
  <c r="O122" i="4"/>
  <c r="N122" i="4"/>
  <c r="M122" i="4"/>
  <c r="L122" i="4"/>
  <c r="K122" i="4"/>
  <c r="I122" i="4"/>
  <c r="H122" i="4"/>
  <c r="G122" i="4"/>
  <c r="C122" i="4"/>
  <c r="GG120" i="4" a="1"/>
  <c r="GG120" i="4" s="1"/>
  <c r="GE120" i="4" a="1"/>
  <c r="GE120" i="4" s="1"/>
  <c r="GD120" i="4" a="1"/>
  <c r="GD120" i="4"/>
  <c r="GC120" i="4" a="1"/>
  <c r="GC120" i="4" s="1"/>
  <c r="GB120" i="4" a="1"/>
  <c r="GB120" i="4"/>
  <c r="GA120" i="4" a="1"/>
  <c r="GA120" i="4" s="1"/>
  <c r="FZ120" i="4" a="1"/>
  <c r="FZ120" i="4" s="1"/>
  <c r="FY120" i="4" a="1"/>
  <c r="FY120" i="4" s="1"/>
  <c r="FX120" i="4" a="1"/>
  <c r="FX120" i="4"/>
  <c r="FW120" i="4" a="1"/>
  <c r="FW120" i="4" s="1"/>
  <c r="FU120" i="4" a="1"/>
  <c r="FU120" i="4" s="1"/>
  <c r="FT120" i="4" a="1"/>
  <c r="FT120" i="4" s="1"/>
  <c r="FS120" i="4" a="1"/>
  <c r="FS120" i="4" s="1"/>
  <c r="FR120" i="4" a="1"/>
  <c r="FR120" i="4" s="1"/>
  <c r="FQ120" i="4" a="1"/>
  <c r="FQ120" i="4" s="1"/>
  <c r="FP120" i="4" a="1"/>
  <c r="FP120" i="4" s="1"/>
  <c r="FO120" i="4" a="1"/>
  <c r="FO120" i="4" s="1"/>
  <c r="FN120" i="4" a="1"/>
  <c r="FN120" i="4" s="1"/>
  <c r="FM120" i="4" a="1"/>
  <c r="FM120" i="4" s="1"/>
  <c r="FK120" i="4" a="1"/>
  <c r="FK120" i="4" s="1"/>
  <c r="FJ120" i="4" a="1"/>
  <c r="FJ120" i="4"/>
  <c r="FI120" i="4" a="1"/>
  <c r="FI120" i="4" s="1"/>
  <c r="FH120" i="4" a="1"/>
  <c r="FH120" i="4"/>
  <c r="FG120" i="4" a="1"/>
  <c r="FG120" i="4" s="1"/>
  <c r="FF120" i="4" a="1"/>
  <c r="FF120" i="4" s="1"/>
  <c r="FE120" i="4" a="1"/>
  <c r="FE120" i="4" s="1"/>
  <c r="FD120" i="4" a="1"/>
  <c r="FD120" i="4" s="1"/>
  <c r="ES120" i="4" a="1"/>
  <c r="ES120" i="4" s="1"/>
  <c r="EQ120" i="4" a="1"/>
  <c r="EQ120" i="4" s="1"/>
  <c r="EP120" i="4" a="1"/>
  <c r="EP120" i="4" s="1"/>
  <c r="EO120" i="4" a="1"/>
  <c r="EO120" i="4" s="1"/>
  <c r="EN120" i="4" a="1"/>
  <c r="EN120" i="4" s="1"/>
  <c r="EM120" i="4" a="1"/>
  <c r="EM120" i="4" s="1"/>
  <c r="EL120" i="4" a="1"/>
  <c r="EL120" i="4" s="1"/>
  <c r="EK120" i="4" a="1"/>
  <c r="EK120" i="4" s="1"/>
  <c r="EJ120" i="4" a="1"/>
  <c r="EJ120" i="4" s="1"/>
  <c r="EI120" i="4" a="1"/>
  <c r="EI120" i="4" s="1"/>
  <c r="EG120" i="4" a="1"/>
  <c r="EG120" i="4" s="1"/>
  <c r="EF120" i="4" a="1"/>
  <c r="EF120" i="4" s="1"/>
  <c r="EE120" i="4" a="1"/>
  <c r="EE120" i="4" s="1"/>
  <c r="ED120" i="4" a="1"/>
  <c r="ED120" i="4" s="1"/>
  <c r="EC120" i="4" a="1"/>
  <c r="EC120" i="4" s="1"/>
  <c r="EB120" i="4" a="1"/>
  <c r="EB120" i="4" s="1"/>
  <c r="EA120" i="4" a="1"/>
  <c r="EA120" i="4" s="1"/>
  <c r="DZ120" i="4" a="1"/>
  <c r="DZ120" i="4" s="1"/>
  <c r="DY120" i="4" a="1"/>
  <c r="DY120" i="4" s="1"/>
  <c r="DW120" i="4" a="1"/>
  <c r="DW120" i="4" s="1"/>
  <c r="DV120" i="4" a="1"/>
  <c r="DV120" i="4" s="1"/>
  <c r="DU120" i="4" a="1"/>
  <c r="DU120" i="4" s="1"/>
  <c r="DT120" i="4" a="1"/>
  <c r="DT120" i="4" s="1"/>
  <c r="DS120" i="4" a="1"/>
  <c r="DS120" i="4"/>
  <c r="DR120" i="4" a="1"/>
  <c r="DR120" i="4" s="1"/>
  <c r="DQ120" i="4" a="1"/>
  <c r="DQ120" i="4" s="1"/>
  <c r="DP120" i="4" a="1"/>
  <c r="DP120" i="4" s="1"/>
  <c r="CK120" i="4" a="1"/>
  <c r="CK120" i="4" s="1"/>
  <c r="CI120" i="4" a="1"/>
  <c r="CI120" i="4" s="1"/>
  <c r="CH120" i="4" a="1"/>
  <c r="CH120" i="4"/>
  <c r="CG120" i="4" a="1"/>
  <c r="CG120" i="4" s="1"/>
  <c r="CF120" i="4" a="1"/>
  <c r="CF120" i="4" s="1"/>
  <c r="CE120" i="4" a="1"/>
  <c r="CE120" i="4" s="1"/>
  <c r="CD120" i="4" a="1"/>
  <c r="CD120" i="4" s="1"/>
  <c r="CC120" i="4" a="1"/>
  <c r="CC120" i="4" s="1"/>
  <c r="CB120" i="4" a="1"/>
  <c r="CB120" i="4" s="1"/>
  <c r="CA120" i="4" a="1"/>
  <c r="CA120" i="4"/>
  <c r="BY120" i="4" a="1"/>
  <c r="BY120" i="4" s="1"/>
  <c r="BX120" i="4" a="1"/>
  <c r="BX120" i="4" s="1"/>
  <c r="BW120" i="4" a="1"/>
  <c r="BW120" i="4" s="1"/>
  <c r="BV120" i="4" a="1"/>
  <c r="BV120" i="4" s="1"/>
  <c r="BU120" i="4" a="1"/>
  <c r="BU120" i="4"/>
  <c r="BT120" i="4" a="1"/>
  <c r="BT120" i="4" s="1"/>
  <c r="BS120" i="4" a="1"/>
  <c r="BS120" i="4"/>
  <c r="BR120" i="4" a="1"/>
  <c r="BR120" i="4" s="1"/>
  <c r="BQ120" i="4" a="1"/>
  <c r="BQ120" i="4" s="1"/>
  <c r="BO120" i="4" a="1"/>
  <c r="BO120" i="4" s="1"/>
  <c r="BN120" i="4" a="1"/>
  <c r="BN120" i="4" s="1"/>
  <c r="BM120" i="4" a="1"/>
  <c r="BM120" i="4" s="1"/>
  <c r="BL120" i="4" a="1"/>
  <c r="BL120" i="4" s="1"/>
  <c r="BK120" i="4" a="1"/>
  <c r="BK120" i="4" s="1"/>
  <c r="BJ120" i="4" a="1"/>
  <c r="BJ120" i="4" s="1"/>
  <c r="BI120" i="4" a="1"/>
  <c r="BI120" i="4" s="1"/>
  <c r="BH120" i="4" a="1"/>
  <c r="BH120" i="4" s="1"/>
  <c r="AW120" i="4" a="1"/>
  <c r="AW120" i="4" s="1"/>
  <c r="AU120" i="4" a="1"/>
  <c r="AU120" i="4"/>
  <c r="AT120" i="4" a="1"/>
  <c r="AT120" i="4" s="1"/>
  <c r="AS120" i="4" a="1"/>
  <c r="AS120" i="4" s="1"/>
  <c r="AR120" i="4" a="1"/>
  <c r="AR120" i="4" s="1"/>
  <c r="AQ120" i="4" a="1"/>
  <c r="AQ120" i="4"/>
  <c r="AP120" i="4" a="1"/>
  <c r="AP120" i="4" s="1"/>
  <c r="AO120" i="4" a="1"/>
  <c r="AO120" i="4"/>
  <c r="AN120" i="4" a="1"/>
  <c r="AN120" i="4" s="1"/>
  <c r="AM120" i="4" a="1"/>
  <c r="AM120" i="4" s="1"/>
  <c r="AK120" i="4" a="1"/>
  <c r="AK120" i="4" s="1"/>
  <c r="AJ120" i="4" a="1"/>
  <c r="AJ120" i="4" s="1"/>
  <c r="AI120" i="4" a="1"/>
  <c r="AI120" i="4" s="1"/>
  <c r="AH120" i="4" a="1"/>
  <c r="AH120" i="4" s="1"/>
  <c r="AG120" i="4" a="1"/>
  <c r="AG120" i="4" s="1"/>
  <c r="AF120" i="4" a="1"/>
  <c r="AF120" i="4" s="1"/>
  <c r="AE120" i="4" a="1"/>
  <c r="AE120" i="4" s="1"/>
  <c r="AD120" i="4" a="1"/>
  <c r="AD120" i="4" s="1"/>
  <c r="AC120" i="4" a="1"/>
  <c r="AC120" i="4" s="1"/>
  <c r="AA120" i="4" a="1"/>
  <c r="AA120" i="4"/>
  <c r="Z120" i="4" a="1"/>
  <c r="Z120" i="4" s="1"/>
  <c r="Y120" i="4" a="1"/>
  <c r="Y120" i="4" s="1"/>
  <c r="X120" i="4" a="1"/>
  <c r="X120" i="4" s="1"/>
  <c r="W120" i="4" a="1"/>
  <c r="W120" i="4" s="1"/>
  <c r="V120" i="4" a="1"/>
  <c r="V120" i="4" s="1"/>
  <c r="U120" i="4" a="1"/>
  <c r="U120" i="4" s="1"/>
  <c r="T120" i="4" a="1"/>
  <c r="T120" i="4" s="1"/>
  <c r="GG119" i="4" a="1"/>
  <c r="GG119" i="4" s="1"/>
  <c r="GE119" i="4" a="1"/>
  <c r="GE119" i="4" s="1"/>
  <c r="GD119" i="4" a="1"/>
  <c r="GD119" i="4" s="1"/>
  <c r="GC119" i="4" a="1"/>
  <c r="GC119" i="4" s="1"/>
  <c r="GB119" i="4" a="1"/>
  <c r="GB119" i="4" s="1"/>
  <c r="GA119" i="4" a="1"/>
  <c r="GA119" i="4" s="1"/>
  <c r="FZ119" i="4" a="1"/>
  <c r="FZ119" i="4"/>
  <c r="FY119" i="4" a="1"/>
  <c r="FY119" i="4" s="1"/>
  <c r="FX119" i="4" a="1"/>
  <c r="FX119" i="4" s="1"/>
  <c r="FW119" i="4" a="1"/>
  <c r="FW119" i="4" s="1"/>
  <c r="FU119" i="4" a="1"/>
  <c r="FU119" i="4" s="1"/>
  <c r="FT119" i="4" a="1"/>
  <c r="FT119" i="4" s="1"/>
  <c r="FS119" i="4" a="1"/>
  <c r="FS119" i="4" s="1"/>
  <c r="FR119" i="4" a="1"/>
  <c r="FR119" i="4" s="1"/>
  <c r="FQ119" i="4" a="1"/>
  <c r="FQ119" i="4" s="1"/>
  <c r="FP119" i="4" a="1"/>
  <c r="FP119" i="4" s="1"/>
  <c r="FO119" i="4" a="1"/>
  <c r="FO119" i="4" s="1"/>
  <c r="FN119" i="4" a="1"/>
  <c r="FN119" i="4" s="1"/>
  <c r="FM119" i="4" a="1"/>
  <c r="FM119" i="4" s="1"/>
  <c r="FK119" i="4" a="1"/>
  <c r="FK119" i="4" s="1"/>
  <c r="FJ119" i="4" a="1"/>
  <c r="FJ119" i="4" s="1"/>
  <c r="FI119" i="4" a="1"/>
  <c r="FI119" i="4" s="1"/>
  <c r="FH119" i="4" a="1"/>
  <c r="FH119" i="4" s="1"/>
  <c r="FG119" i="4" a="1"/>
  <c r="FG119" i="4" s="1"/>
  <c r="FF119" i="4" a="1"/>
  <c r="FF119" i="4"/>
  <c r="FE119" i="4" a="1"/>
  <c r="FE119" i="4" s="1"/>
  <c r="FD119" i="4" a="1"/>
  <c r="FD119" i="4"/>
  <c r="ES119" i="4" a="1"/>
  <c r="ES119" i="4" s="1"/>
  <c r="EQ119" i="4" a="1"/>
  <c r="EQ119" i="4" s="1"/>
  <c r="EP119" i="4" a="1"/>
  <c r="EP119" i="4" s="1"/>
  <c r="EO119" i="4" a="1"/>
  <c r="EO119" i="4" s="1"/>
  <c r="EN119" i="4" a="1"/>
  <c r="EN119" i="4" s="1"/>
  <c r="EM119" i="4" a="1"/>
  <c r="EM119" i="4" s="1"/>
  <c r="EL119" i="4" a="1"/>
  <c r="EL119" i="4" s="1"/>
  <c r="EK119" i="4" a="1"/>
  <c r="EK119" i="4" s="1"/>
  <c r="EJ119" i="4" a="1"/>
  <c r="EJ119" i="4" s="1"/>
  <c r="EI119" i="4" a="1"/>
  <c r="EI119" i="4" s="1"/>
  <c r="EG119" i="4" a="1"/>
  <c r="EG119" i="4" s="1"/>
  <c r="EF119" i="4" a="1"/>
  <c r="EF119" i="4" s="1"/>
  <c r="EE119" i="4" a="1"/>
  <c r="EE119" i="4" s="1"/>
  <c r="ED119" i="4" a="1"/>
  <c r="ED119" i="4" s="1"/>
  <c r="EC119" i="4" a="1"/>
  <c r="EC119" i="4" s="1"/>
  <c r="EB119" i="4" a="1"/>
  <c r="EB119" i="4" s="1"/>
  <c r="EA119" i="4" a="1"/>
  <c r="EA119" i="4" s="1"/>
  <c r="DZ119" i="4" a="1"/>
  <c r="DZ119" i="4" s="1"/>
  <c r="DY119" i="4" a="1"/>
  <c r="DY119" i="4" s="1"/>
  <c r="DW119" i="4" a="1"/>
  <c r="DW119" i="4" s="1"/>
  <c r="DV119" i="4" a="1"/>
  <c r="DV119" i="4" s="1"/>
  <c r="DU119" i="4" a="1"/>
  <c r="DU119" i="4" s="1"/>
  <c r="DT119" i="4" a="1"/>
  <c r="DT119" i="4" s="1"/>
  <c r="DS119" i="4" a="1"/>
  <c r="DS119" i="4" s="1"/>
  <c r="DR119" i="4" a="1"/>
  <c r="DR119" i="4" s="1"/>
  <c r="DQ119" i="4" a="1"/>
  <c r="DQ119" i="4" s="1"/>
  <c r="DP119" i="4" a="1"/>
  <c r="DP119" i="4" s="1"/>
  <c r="CK119" i="4" a="1"/>
  <c r="CK119" i="4" s="1"/>
  <c r="CI119" i="4" a="1"/>
  <c r="CI119" i="4" s="1"/>
  <c r="CH119" i="4" a="1"/>
  <c r="CH119" i="4" s="1"/>
  <c r="CG119" i="4" a="1"/>
  <c r="CG119" i="4" s="1"/>
  <c r="CF119" i="4" a="1"/>
  <c r="CF119" i="4" s="1"/>
  <c r="CE119" i="4" a="1"/>
  <c r="CE119" i="4" s="1"/>
  <c r="CD119" i="4" a="1"/>
  <c r="CD119" i="4" s="1"/>
  <c r="CC119" i="4" a="1"/>
  <c r="CC119" i="4" s="1"/>
  <c r="CB119" i="4" a="1"/>
  <c r="CB119" i="4" s="1"/>
  <c r="CA119" i="4" a="1"/>
  <c r="CA119" i="4" s="1"/>
  <c r="BY119" i="4" a="1"/>
  <c r="BY119" i="4" s="1"/>
  <c r="BX119" i="4" a="1"/>
  <c r="BX119" i="4" s="1"/>
  <c r="BW119" i="4" a="1"/>
  <c r="BW119" i="4" s="1"/>
  <c r="BV119" i="4" a="1"/>
  <c r="BV119" i="4" s="1"/>
  <c r="BU119" i="4" a="1"/>
  <c r="BU119" i="4" s="1"/>
  <c r="BT119" i="4" a="1"/>
  <c r="BT119" i="4" s="1"/>
  <c r="BS119" i="4" a="1"/>
  <c r="BS119" i="4" s="1"/>
  <c r="BR119" i="4" a="1"/>
  <c r="BR119" i="4" s="1"/>
  <c r="BQ119" i="4" a="1"/>
  <c r="BQ119" i="4" s="1"/>
  <c r="BO119" i="4" a="1"/>
  <c r="BO119" i="4" s="1"/>
  <c r="BN119" i="4" a="1"/>
  <c r="BN119" i="4"/>
  <c r="BM119" i="4" a="1"/>
  <c r="BM119" i="4" s="1"/>
  <c r="BL119" i="4" a="1"/>
  <c r="BL119" i="4" s="1"/>
  <c r="BK119" i="4" a="1"/>
  <c r="BK119" i="4" s="1"/>
  <c r="BJ119" i="4" a="1"/>
  <c r="BJ119" i="4" s="1"/>
  <c r="BI119" i="4" a="1"/>
  <c r="BI119" i="4" s="1"/>
  <c r="BH119" i="4" a="1"/>
  <c r="BH119" i="4" s="1"/>
  <c r="AW119" i="4" a="1"/>
  <c r="AW119" i="4" s="1"/>
  <c r="AU119" i="4" a="1"/>
  <c r="AU119" i="4" s="1"/>
  <c r="AT119" i="4" a="1"/>
  <c r="AT119" i="4" s="1"/>
  <c r="AS119" i="4" a="1"/>
  <c r="AS119" i="4" s="1"/>
  <c r="AR119" i="4" a="1"/>
  <c r="AR119" i="4" s="1"/>
  <c r="AQ119" i="4" a="1"/>
  <c r="AQ119" i="4" s="1"/>
  <c r="AP119" i="4" a="1"/>
  <c r="AP119" i="4" s="1"/>
  <c r="AO119" i="4" a="1"/>
  <c r="AO119" i="4" s="1"/>
  <c r="AN119" i="4" a="1"/>
  <c r="AN119" i="4" s="1"/>
  <c r="AM119" i="4" a="1"/>
  <c r="AM119" i="4" s="1"/>
  <c r="AK119" i="4" a="1"/>
  <c r="AK119" i="4" s="1"/>
  <c r="AJ119" i="4" a="1"/>
  <c r="AJ119" i="4" s="1"/>
  <c r="AI119" i="4" a="1"/>
  <c r="AI119" i="4" s="1"/>
  <c r="AH119" i="4" a="1"/>
  <c r="AH119" i="4" s="1"/>
  <c r="AG119" i="4" a="1"/>
  <c r="AG119" i="4" s="1"/>
  <c r="AF119" i="4" a="1"/>
  <c r="AF119" i="4" s="1"/>
  <c r="AE119" i="4" a="1"/>
  <c r="AE119" i="4" s="1"/>
  <c r="AD119" i="4" a="1"/>
  <c r="AD119" i="4" s="1"/>
  <c r="AC119" i="4" a="1"/>
  <c r="AC119" i="4" s="1"/>
  <c r="AA119" i="4" a="1"/>
  <c r="AA119" i="4" s="1"/>
  <c r="Z119" i="4" a="1"/>
  <c r="Z119" i="4" s="1"/>
  <c r="Y119" i="4" a="1"/>
  <c r="Y119" i="4" s="1"/>
  <c r="X119" i="4" a="1"/>
  <c r="X119" i="4" s="1"/>
  <c r="W119" i="4" a="1"/>
  <c r="W119" i="4" s="1"/>
  <c r="V119" i="4" a="1"/>
  <c r="V119" i="4" s="1"/>
  <c r="U119" i="4" a="1"/>
  <c r="U119" i="4"/>
  <c r="T119" i="4" a="1"/>
  <c r="T119" i="4" s="1"/>
  <c r="P119" i="4"/>
  <c r="O119" i="4"/>
  <c r="N119" i="4"/>
  <c r="M119" i="4"/>
  <c r="L119" i="4"/>
  <c r="K119" i="4"/>
  <c r="I119" i="4"/>
  <c r="H119" i="4"/>
  <c r="G119" i="4"/>
  <c r="C119" i="4"/>
  <c r="GG114" i="4" a="1"/>
  <c r="GG114" i="4" s="1"/>
  <c r="GE114" i="4" a="1"/>
  <c r="GE114" i="4" s="1"/>
  <c r="GD114" i="4" a="1"/>
  <c r="GD114" i="4" s="1"/>
  <c r="GC114" i="4" a="1"/>
  <c r="GC114" i="4" s="1"/>
  <c r="GB114" i="4" a="1"/>
  <c r="GB114" i="4" s="1"/>
  <c r="GA114" i="4" a="1"/>
  <c r="GA114" i="4" s="1"/>
  <c r="FZ114" i="4" a="1"/>
  <c r="FZ114" i="4" s="1"/>
  <c r="FY114" i="4" a="1"/>
  <c r="FY114" i="4" s="1"/>
  <c r="FX114" i="4" a="1"/>
  <c r="FX114" i="4" s="1"/>
  <c r="FW114" i="4" a="1"/>
  <c r="FW114" i="4" s="1"/>
  <c r="FU114" i="4" a="1"/>
  <c r="FU114" i="4" s="1"/>
  <c r="FT114" i="4" a="1"/>
  <c r="FT114" i="4"/>
  <c r="FS114" i="4" a="1"/>
  <c r="FS114" i="4" s="1"/>
  <c r="FR114" i="4" a="1"/>
  <c r="FR114" i="4" s="1"/>
  <c r="FQ114" i="4" a="1"/>
  <c r="FQ114" i="4" s="1"/>
  <c r="FP114" i="4" a="1"/>
  <c r="FP114" i="4" s="1"/>
  <c r="FO114" i="4" a="1"/>
  <c r="FO114" i="4" s="1"/>
  <c r="FN114" i="4" a="1"/>
  <c r="FN114" i="4" s="1"/>
  <c r="FM114" i="4" a="1"/>
  <c r="FM114" i="4" s="1"/>
  <c r="FK114" i="4" a="1"/>
  <c r="FK114" i="4" s="1"/>
  <c r="FJ114" i="4" a="1"/>
  <c r="FJ114" i="4" s="1"/>
  <c r="FI114" i="4" a="1"/>
  <c r="FI114" i="4" s="1"/>
  <c r="FH114" i="4" a="1"/>
  <c r="FH114" i="4" s="1"/>
  <c r="FG114" i="4" a="1"/>
  <c r="FG114" i="4" s="1"/>
  <c r="FF114" i="4" a="1"/>
  <c r="FF114" i="4" s="1"/>
  <c r="FE114" i="4" a="1"/>
  <c r="FE114" i="4" s="1"/>
  <c r="FD114" i="4" a="1"/>
  <c r="FD114" i="4" s="1"/>
  <c r="ES114" i="4" a="1"/>
  <c r="ES114" i="4" s="1"/>
  <c r="EQ114" i="4" a="1"/>
  <c r="EQ114" i="4" s="1"/>
  <c r="EP114" i="4" a="1"/>
  <c r="EP114" i="4" s="1"/>
  <c r="EO114" i="4" a="1"/>
  <c r="EO114" i="4" s="1"/>
  <c r="EN114" i="4" a="1"/>
  <c r="EN114" i="4"/>
  <c r="EM114" i="4" a="1"/>
  <c r="EM114" i="4" s="1"/>
  <c r="EL114" i="4" a="1"/>
  <c r="EL114" i="4" s="1"/>
  <c r="EK114" i="4" a="1"/>
  <c r="EK114" i="4" s="1"/>
  <c r="EJ114" i="4" a="1"/>
  <c r="EJ114" i="4" s="1"/>
  <c r="EI114" i="4" a="1"/>
  <c r="EI114" i="4" s="1"/>
  <c r="EG114" i="4" a="1"/>
  <c r="EG114" i="4" s="1"/>
  <c r="EF114" i="4" a="1"/>
  <c r="EF114" i="4" s="1"/>
  <c r="EE114" i="4" a="1"/>
  <c r="EE114" i="4" s="1"/>
  <c r="ED114" i="4" a="1"/>
  <c r="ED114" i="4" s="1"/>
  <c r="EC114" i="4" a="1"/>
  <c r="EC114" i="4" s="1"/>
  <c r="EB114" i="4" a="1"/>
  <c r="EB114" i="4" s="1"/>
  <c r="EA114" i="4" a="1"/>
  <c r="EA114" i="4" s="1"/>
  <c r="DZ114" i="4" a="1"/>
  <c r="DZ114" i="4" s="1"/>
  <c r="DY114" i="4" a="1"/>
  <c r="DY114" i="4" s="1"/>
  <c r="DW114" i="4" a="1"/>
  <c r="DW114" i="4" s="1"/>
  <c r="DV114" i="4" a="1"/>
  <c r="DV114" i="4" s="1"/>
  <c r="DU114" i="4" a="1"/>
  <c r="DU114" i="4" s="1"/>
  <c r="DT114" i="4" a="1"/>
  <c r="DT114" i="4" s="1"/>
  <c r="DS114" i="4" a="1"/>
  <c r="DS114" i="4" s="1"/>
  <c r="DR114" i="4" a="1"/>
  <c r="DR114" i="4" s="1"/>
  <c r="DQ114" i="4" a="1"/>
  <c r="DQ114" i="4" s="1"/>
  <c r="DP114" i="4" a="1"/>
  <c r="DP114" i="4" s="1"/>
  <c r="CK114" i="4" a="1"/>
  <c r="CK114" i="4"/>
  <c r="CI114" i="4" a="1"/>
  <c r="CI114" i="4" s="1"/>
  <c r="CH114" i="4" a="1"/>
  <c r="CH114" i="4" s="1"/>
  <c r="CG114" i="4" a="1"/>
  <c r="CG114" i="4" s="1"/>
  <c r="CF114" i="4" a="1"/>
  <c r="CF114" i="4" s="1"/>
  <c r="CE114" i="4" a="1"/>
  <c r="CE114" i="4" s="1"/>
  <c r="CD114" i="4" a="1"/>
  <c r="CD114" i="4" s="1"/>
  <c r="CC114" i="4" a="1"/>
  <c r="CC114" i="4" s="1"/>
  <c r="CB114" i="4" a="1"/>
  <c r="CB114" i="4" s="1"/>
  <c r="CA114" i="4" a="1"/>
  <c r="CA114" i="4" s="1"/>
  <c r="BY114" i="4" a="1"/>
  <c r="BY114" i="4" s="1"/>
  <c r="BX114" i="4" a="1"/>
  <c r="BX114" i="4" s="1"/>
  <c r="BW114" i="4" a="1"/>
  <c r="BW114" i="4" s="1"/>
  <c r="BV114" i="4" a="1"/>
  <c r="BV114" i="4" s="1"/>
  <c r="BU114" i="4" a="1"/>
  <c r="BU114" i="4" s="1"/>
  <c r="BT114" i="4" a="1"/>
  <c r="BT114" i="4" s="1"/>
  <c r="BS114" i="4" a="1"/>
  <c r="BS114" i="4" s="1"/>
  <c r="BR114" i="4" a="1"/>
  <c r="BR114" i="4" s="1"/>
  <c r="BQ114" i="4" a="1"/>
  <c r="BQ114" i="4" s="1"/>
  <c r="BO114" i="4" a="1"/>
  <c r="BO114" i="4" s="1"/>
  <c r="BN114" i="4" a="1"/>
  <c r="BN114" i="4" s="1"/>
  <c r="BM114" i="4" a="1"/>
  <c r="BM114" i="4"/>
  <c r="BL114" i="4" a="1"/>
  <c r="BL114" i="4" s="1"/>
  <c r="BK114" i="4" a="1"/>
  <c r="BK114" i="4" s="1"/>
  <c r="BJ114" i="4" a="1"/>
  <c r="BJ114" i="4" s="1"/>
  <c r="BI114" i="4" a="1"/>
  <c r="BI114" i="4" s="1"/>
  <c r="BH114" i="4" a="1"/>
  <c r="BH114" i="4" s="1"/>
  <c r="AW114" i="4" a="1"/>
  <c r="AW114" i="4" s="1"/>
  <c r="AU114" i="4" a="1"/>
  <c r="AU114" i="4" s="1"/>
  <c r="AT114" i="4" a="1"/>
  <c r="AT114" i="4" s="1"/>
  <c r="AS114" i="4" a="1"/>
  <c r="AS114" i="4" s="1"/>
  <c r="AR114" i="4" a="1"/>
  <c r="AR114" i="4" s="1"/>
  <c r="AQ114" i="4" a="1"/>
  <c r="AQ114" i="4" s="1"/>
  <c r="AP114" i="4" a="1"/>
  <c r="AP114" i="4" s="1"/>
  <c r="AO114" i="4" a="1"/>
  <c r="AO114" i="4" s="1"/>
  <c r="AN114" i="4" a="1"/>
  <c r="AN114" i="4" s="1"/>
  <c r="AM114" i="4" a="1"/>
  <c r="AM114" i="4" s="1"/>
  <c r="AK114" i="4" a="1"/>
  <c r="AK114" i="4" s="1"/>
  <c r="AJ114" i="4" a="1"/>
  <c r="AJ114" i="4" s="1"/>
  <c r="AI114" i="4" a="1"/>
  <c r="AI114" i="4" s="1"/>
  <c r="AH114" i="4" a="1"/>
  <c r="AH114" i="4" s="1"/>
  <c r="AG114" i="4" a="1"/>
  <c r="AG114" i="4" s="1"/>
  <c r="AF114" i="4" a="1"/>
  <c r="AF114" i="4" s="1"/>
  <c r="AE114" i="4" a="1"/>
  <c r="AE114" i="4" s="1"/>
  <c r="AD114" i="4" a="1"/>
  <c r="AD114" i="4" s="1"/>
  <c r="AC114" i="4" a="1"/>
  <c r="AC114" i="4" s="1"/>
  <c r="AA114" i="4" a="1"/>
  <c r="AA114" i="4" s="1"/>
  <c r="Z114" i="4" a="1"/>
  <c r="Z114" i="4"/>
  <c r="Y114" i="4" a="1"/>
  <c r="Y114" i="4" s="1"/>
  <c r="X114" i="4" a="1"/>
  <c r="X114" i="4" s="1"/>
  <c r="W114" i="4" a="1"/>
  <c r="W114" i="4" s="1"/>
  <c r="V114" i="4" a="1"/>
  <c r="V114" i="4" s="1"/>
  <c r="U114" i="4" a="1"/>
  <c r="U114" i="4" s="1"/>
  <c r="T114" i="4" a="1"/>
  <c r="T114" i="4" s="1"/>
  <c r="GG113" i="4" a="1"/>
  <c r="GG113" i="4" s="1"/>
  <c r="GE113" i="4" a="1"/>
  <c r="GE113" i="4" s="1"/>
  <c r="GD113" i="4" a="1"/>
  <c r="GD113" i="4" s="1"/>
  <c r="GC113" i="4" a="1"/>
  <c r="GC113" i="4" s="1"/>
  <c r="GB113" i="4" a="1"/>
  <c r="GB113" i="4" s="1"/>
  <c r="GA113" i="4" a="1"/>
  <c r="GA113" i="4" s="1"/>
  <c r="FZ113" i="4" a="1"/>
  <c r="FZ113" i="4" s="1"/>
  <c r="FY113" i="4" a="1"/>
  <c r="FY113" i="4" s="1"/>
  <c r="FX113" i="4" a="1"/>
  <c r="FX113" i="4" s="1"/>
  <c r="FW113" i="4" a="1"/>
  <c r="FW113" i="4" s="1"/>
  <c r="FU113" i="4" a="1"/>
  <c r="FU113" i="4" s="1"/>
  <c r="FT113" i="4" a="1"/>
  <c r="FT113" i="4" s="1"/>
  <c r="FS113" i="4" a="1"/>
  <c r="FS113" i="4" s="1"/>
  <c r="FR113" i="4" a="1"/>
  <c r="FR113" i="4" s="1"/>
  <c r="FQ113" i="4" a="1"/>
  <c r="FQ113" i="4" s="1"/>
  <c r="FP113" i="4" a="1"/>
  <c r="FP113" i="4" s="1"/>
  <c r="FO113" i="4" a="1"/>
  <c r="FO113" i="4" s="1"/>
  <c r="FN113" i="4" a="1"/>
  <c r="FN113" i="4" s="1"/>
  <c r="FM113" i="4" a="1"/>
  <c r="FM113" i="4" s="1"/>
  <c r="FK113" i="4" a="1"/>
  <c r="FK113" i="4" s="1"/>
  <c r="FJ113" i="4" a="1"/>
  <c r="FJ113" i="4" s="1"/>
  <c r="FI113" i="4" a="1"/>
  <c r="FI113" i="4"/>
  <c r="FH113" i="4" a="1"/>
  <c r="FH113" i="4" s="1"/>
  <c r="FG113" i="4" a="1"/>
  <c r="FG113" i="4" s="1"/>
  <c r="FF113" i="4" a="1"/>
  <c r="FF113" i="4" s="1"/>
  <c r="FE113" i="4" a="1"/>
  <c r="FE113" i="4" s="1"/>
  <c r="FD113" i="4" a="1"/>
  <c r="FD113" i="4" s="1"/>
  <c r="ES113" i="4" a="1"/>
  <c r="ES113" i="4" s="1"/>
  <c r="EQ113" i="4" a="1"/>
  <c r="EQ113" i="4" s="1"/>
  <c r="EP113" i="4" a="1"/>
  <c r="EP113" i="4" s="1"/>
  <c r="EO113" i="4" a="1"/>
  <c r="EO113" i="4" s="1"/>
  <c r="EN113" i="4" a="1"/>
  <c r="EN113" i="4" s="1"/>
  <c r="EM113" i="4" a="1"/>
  <c r="EM113" i="4" s="1"/>
  <c r="EL113" i="4" a="1"/>
  <c r="EL113" i="4" s="1"/>
  <c r="EK113" i="4" a="1"/>
  <c r="EK113" i="4"/>
  <c r="EJ113" i="4" a="1"/>
  <c r="EJ113" i="4" s="1"/>
  <c r="EI113" i="4" a="1"/>
  <c r="EI113" i="4" s="1"/>
  <c r="EG113" i="4" a="1"/>
  <c r="EG113" i="4" s="1"/>
  <c r="EF113" i="4" a="1"/>
  <c r="EF113" i="4" s="1"/>
  <c r="EE113" i="4" a="1"/>
  <c r="EE113" i="4" s="1"/>
  <c r="ED113" i="4" a="1"/>
  <c r="ED113" i="4" s="1"/>
  <c r="EC113" i="4" a="1"/>
  <c r="EC113" i="4" s="1"/>
  <c r="EB113" i="4" a="1"/>
  <c r="EB113" i="4" s="1"/>
  <c r="EA113" i="4" a="1"/>
  <c r="EA113" i="4"/>
  <c r="DZ113" i="4" a="1"/>
  <c r="DZ113" i="4" s="1"/>
  <c r="DY113" i="4" a="1"/>
  <c r="DY113" i="4" s="1"/>
  <c r="DW113" i="4" a="1"/>
  <c r="DW113" i="4" s="1"/>
  <c r="DV113" i="4" a="1"/>
  <c r="DV113" i="4" s="1"/>
  <c r="DU113" i="4" a="1"/>
  <c r="DU113" i="4" s="1"/>
  <c r="DT113" i="4" a="1"/>
  <c r="DT113" i="4" s="1"/>
  <c r="DS113" i="4" a="1"/>
  <c r="DS113" i="4" s="1"/>
  <c r="DR113" i="4" a="1"/>
  <c r="DR113" i="4" s="1"/>
  <c r="DQ113" i="4" a="1"/>
  <c r="DQ113" i="4" s="1"/>
  <c r="DP113" i="4" a="1"/>
  <c r="DP113" i="4"/>
  <c r="CK113" i="4" a="1"/>
  <c r="CK113" i="4" s="1"/>
  <c r="CI113" i="4" a="1"/>
  <c r="CI113" i="4" s="1"/>
  <c r="CH113" i="4" a="1"/>
  <c r="CH113" i="4" s="1"/>
  <c r="CG113" i="4" a="1"/>
  <c r="CG113" i="4" s="1"/>
  <c r="CF113" i="4" a="1"/>
  <c r="CF113" i="4" s="1"/>
  <c r="CE113" i="4" a="1"/>
  <c r="CE113" i="4" s="1"/>
  <c r="CD113" i="4" a="1"/>
  <c r="CD113" i="4" s="1"/>
  <c r="CC113" i="4" a="1"/>
  <c r="CC113" i="4" s="1"/>
  <c r="CB113" i="4" a="1"/>
  <c r="CB113" i="4" s="1"/>
  <c r="CA113" i="4" a="1"/>
  <c r="CA113" i="4" s="1"/>
  <c r="BY113" i="4" a="1"/>
  <c r="BY113" i="4" s="1"/>
  <c r="BX113" i="4" a="1"/>
  <c r="BX113" i="4" s="1"/>
  <c r="BW113" i="4" a="1"/>
  <c r="BW113" i="4"/>
  <c r="BV113" i="4" a="1"/>
  <c r="BV113" i="4" s="1"/>
  <c r="BU113" i="4" a="1"/>
  <c r="BU113" i="4" s="1"/>
  <c r="BT113" i="4" a="1"/>
  <c r="BT113" i="4" s="1"/>
  <c r="BS113" i="4" a="1"/>
  <c r="BS113" i="4" s="1"/>
  <c r="BR113" i="4" a="1"/>
  <c r="BR113" i="4" s="1"/>
  <c r="BQ113" i="4" a="1"/>
  <c r="BQ113" i="4" s="1"/>
  <c r="BO113" i="4" a="1"/>
  <c r="BO113" i="4" s="1"/>
  <c r="BN113" i="4" a="1"/>
  <c r="BN113" i="4" s="1"/>
  <c r="BM113" i="4" a="1"/>
  <c r="BM113" i="4" s="1"/>
  <c r="BL113" i="4" a="1"/>
  <c r="BL113" i="4" s="1"/>
  <c r="BK113" i="4" a="1"/>
  <c r="BK113" i="4" s="1"/>
  <c r="BJ113" i="4" a="1"/>
  <c r="BJ113" i="4" s="1"/>
  <c r="BI113" i="4" a="1"/>
  <c r="BI113" i="4" s="1"/>
  <c r="BH113" i="4" a="1"/>
  <c r="BH113" i="4" s="1"/>
  <c r="AW113" i="4" a="1"/>
  <c r="AW113" i="4" s="1"/>
  <c r="AU113" i="4" a="1"/>
  <c r="AU113" i="4" s="1"/>
  <c r="AT113" i="4" a="1"/>
  <c r="AT113" i="4"/>
  <c r="AS113" i="4" a="1"/>
  <c r="AS113" i="4" s="1"/>
  <c r="AR113" i="4" a="1"/>
  <c r="AR113" i="4"/>
  <c r="AQ113" i="4" a="1"/>
  <c r="AQ113" i="4" s="1"/>
  <c r="AP113" i="4" a="1"/>
  <c r="AP113" i="4" s="1"/>
  <c r="AO113" i="4" a="1"/>
  <c r="AO113" i="4" s="1"/>
  <c r="AN113" i="4" a="1"/>
  <c r="AN113" i="4" s="1"/>
  <c r="AM113" i="4" a="1"/>
  <c r="AM113" i="4" s="1"/>
  <c r="AK113" i="4" a="1"/>
  <c r="AK113" i="4" s="1"/>
  <c r="AJ113" i="4" a="1"/>
  <c r="AJ113" i="4" s="1"/>
  <c r="AI113" i="4" a="1"/>
  <c r="AI113" i="4" s="1"/>
  <c r="AH113" i="4" a="1"/>
  <c r="AH113" i="4" s="1"/>
  <c r="AG113" i="4" a="1"/>
  <c r="AG113" i="4" s="1"/>
  <c r="AF113" i="4" a="1"/>
  <c r="AF113" i="4" s="1"/>
  <c r="AE113" i="4" a="1"/>
  <c r="AE113" i="4" s="1"/>
  <c r="AD113" i="4" a="1"/>
  <c r="AD113" i="4" s="1"/>
  <c r="AC113" i="4" a="1"/>
  <c r="AC113" i="4" s="1"/>
  <c r="AA113" i="4" a="1"/>
  <c r="AA113" i="4" s="1"/>
  <c r="Z113" i="4" a="1"/>
  <c r="Z113" i="4" s="1"/>
  <c r="Y113" i="4" a="1"/>
  <c r="Y113" i="4" s="1"/>
  <c r="X113" i="4" a="1"/>
  <c r="X113" i="4" s="1"/>
  <c r="W113" i="4" a="1"/>
  <c r="W113" i="4" s="1"/>
  <c r="V113" i="4" a="1"/>
  <c r="V113" i="4" s="1"/>
  <c r="U113" i="4" a="1"/>
  <c r="U113" i="4"/>
  <c r="T113" i="4" a="1"/>
  <c r="T113" i="4" s="1"/>
  <c r="P113" i="4"/>
  <c r="O113" i="4"/>
  <c r="N113" i="4"/>
  <c r="M113" i="4"/>
  <c r="L113" i="4"/>
  <c r="K113" i="4"/>
  <c r="I113" i="4"/>
  <c r="H113" i="4"/>
  <c r="G113" i="4"/>
  <c r="C113" i="4"/>
  <c r="GG111" i="4" a="1"/>
  <c r="GG111" i="4" s="1"/>
  <c r="GE111" i="4" a="1"/>
  <c r="GE111" i="4"/>
  <c r="GD111" i="4" a="1"/>
  <c r="GD111" i="4" s="1"/>
  <c r="GC111" i="4" a="1"/>
  <c r="GC111" i="4" s="1"/>
  <c r="GB111" i="4" a="1"/>
  <c r="GB111" i="4"/>
  <c r="GA111" i="4" a="1"/>
  <c r="GA111" i="4" s="1"/>
  <c r="FZ111" i="4" a="1"/>
  <c r="FZ111" i="4" s="1"/>
  <c r="FY111" i="4" a="1"/>
  <c r="FY111" i="4" s="1"/>
  <c r="FX111" i="4" a="1"/>
  <c r="FX111" i="4" s="1"/>
  <c r="FW111" i="4" a="1"/>
  <c r="FW111" i="4" s="1"/>
  <c r="FU111" i="4" a="1"/>
  <c r="FU111" i="4" s="1"/>
  <c r="FT111" i="4" a="1"/>
  <c r="FT111" i="4" s="1"/>
  <c r="FS111" i="4" a="1"/>
  <c r="FS111" i="4" s="1"/>
  <c r="FR111" i="4" a="1"/>
  <c r="FR111" i="4" s="1"/>
  <c r="FQ111" i="4" a="1"/>
  <c r="FQ111" i="4" s="1"/>
  <c r="FP111" i="4" a="1"/>
  <c r="FP111" i="4" s="1"/>
  <c r="FO111" i="4" a="1"/>
  <c r="FO111" i="4" s="1"/>
  <c r="FN111" i="4" a="1"/>
  <c r="FN111" i="4" s="1"/>
  <c r="FM111" i="4" a="1"/>
  <c r="FM111" i="4" s="1"/>
  <c r="FK111" i="4" a="1"/>
  <c r="FK111" i="4" s="1"/>
  <c r="FJ111" i="4" a="1"/>
  <c r="FJ111" i="4" s="1"/>
  <c r="FI111" i="4" a="1"/>
  <c r="FI111" i="4"/>
  <c r="FH111" i="4" a="1"/>
  <c r="FH111" i="4" s="1"/>
  <c r="FG111" i="4" a="1"/>
  <c r="FG111" i="4" s="1"/>
  <c r="FF111" i="4" a="1"/>
  <c r="FF111" i="4" s="1"/>
  <c r="FE111" i="4" a="1"/>
  <c r="FE111" i="4" s="1"/>
  <c r="FD111" i="4" a="1"/>
  <c r="FD111" i="4" s="1"/>
  <c r="ES111" i="4" a="1"/>
  <c r="ES111" i="4" s="1"/>
  <c r="EQ111" i="4" a="1"/>
  <c r="EQ111" i="4" s="1"/>
  <c r="EP111" i="4" a="1"/>
  <c r="EP111" i="4" s="1"/>
  <c r="EO111" i="4" a="1"/>
  <c r="EO111" i="4" s="1"/>
  <c r="EN111" i="4" a="1"/>
  <c r="EN111" i="4" s="1"/>
  <c r="EM111" i="4" a="1"/>
  <c r="EM111" i="4" s="1"/>
  <c r="EL111" i="4" a="1"/>
  <c r="EL111" i="4"/>
  <c r="EK111" i="4" a="1"/>
  <c r="EK111" i="4" s="1"/>
  <c r="EJ111" i="4" a="1"/>
  <c r="EJ111" i="4" s="1"/>
  <c r="EI111" i="4" a="1"/>
  <c r="EI111" i="4" s="1"/>
  <c r="EG111" i="4" a="1"/>
  <c r="EG111" i="4" s="1"/>
  <c r="EF111" i="4" a="1"/>
  <c r="EF111" i="4" s="1"/>
  <c r="EE111" i="4" a="1"/>
  <c r="EE111" i="4" s="1"/>
  <c r="ED111" i="4" a="1"/>
  <c r="ED111" i="4" s="1"/>
  <c r="EC111" i="4" a="1"/>
  <c r="EC111" i="4" s="1"/>
  <c r="EB111" i="4" a="1"/>
  <c r="EB111" i="4"/>
  <c r="EA111" i="4" a="1"/>
  <c r="EA111" i="4" s="1"/>
  <c r="DZ111" i="4" a="1"/>
  <c r="DZ111" i="4" s="1"/>
  <c r="DY111" i="4" a="1"/>
  <c r="DY111" i="4"/>
  <c r="DW111" i="4" a="1"/>
  <c r="DW111" i="4" s="1"/>
  <c r="DV111" i="4" a="1"/>
  <c r="DV111" i="4" s="1"/>
  <c r="DU111" i="4" a="1"/>
  <c r="DU111" i="4" s="1"/>
  <c r="DT111" i="4" a="1"/>
  <c r="DT111" i="4" s="1"/>
  <c r="DS111" i="4" a="1"/>
  <c r="DS111" i="4" s="1"/>
  <c r="DR111" i="4" a="1"/>
  <c r="DR111" i="4" s="1"/>
  <c r="DQ111" i="4" a="1"/>
  <c r="DQ111" i="4" s="1"/>
  <c r="DP111" i="4" a="1"/>
  <c r="DP111" i="4" s="1"/>
  <c r="CK111" i="4" a="1"/>
  <c r="CK111" i="4"/>
  <c r="CI111" i="4" a="1"/>
  <c r="CI111" i="4" s="1"/>
  <c r="CH111" i="4" a="1"/>
  <c r="CH111" i="4" s="1"/>
  <c r="CG111" i="4" a="1"/>
  <c r="CG111" i="4" s="1"/>
  <c r="CF111" i="4" a="1"/>
  <c r="CF111" i="4" s="1"/>
  <c r="CE111" i="4" a="1"/>
  <c r="CE111" i="4" s="1"/>
  <c r="CD111" i="4" a="1"/>
  <c r="CD111" i="4" s="1"/>
  <c r="CC111" i="4" a="1"/>
  <c r="CC111" i="4" s="1"/>
  <c r="CB111" i="4" a="1"/>
  <c r="CB111" i="4" s="1"/>
  <c r="CA111" i="4" a="1"/>
  <c r="CA111" i="4" s="1"/>
  <c r="BY111" i="4" a="1"/>
  <c r="BY111" i="4" s="1"/>
  <c r="BX111" i="4" a="1"/>
  <c r="BX111" i="4" s="1"/>
  <c r="BW111" i="4" a="1"/>
  <c r="BW111" i="4" s="1"/>
  <c r="BV111" i="4" a="1"/>
  <c r="BV111" i="4" s="1"/>
  <c r="BU111" i="4" a="1"/>
  <c r="BU111" i="4" s="1"/>
  <c r="BT111" i="4" a="1"/>
  <c r="BT111" i="4" s="1"/>
  <c r="BS111" i="4" a="1"/>
  <c r="BS111" i="4" s="1"/>
  <c r="BR111" i="4" a="1"/>
  <c r="BR111" i="4" s="1"/>
  <c r="BQ111" i="4" a="1"/>
  <c r="BQ111" i="4" s="1"/>
  <c r="BO111" i="4" a="1"/>
  <c r="BO111" i="4" s="1"/>
  <c r="BN111" i="4" a="1"/>
  <c r="BN111" i="4" s="1"/>
  <c r="BM111" i="4" a="1"/>
  <c r="BM111" i="4" s="1"/>
  <c r="BL111" i="4" a="1"/>
  <c r="BL111" i="4" s="1"/>
  <c r="BK111" i="4" a="1"/>
  <c r="BK111" i="4"/>
  <c r="BJ111" i="4" a="1"/>
  <c r="BJ111" i="4" s="1"/>
  <c r="BI111" i="4" a="1"/>
  <c r="BI111" i="4" s="1"/>
  <c r="BH111" i="4" a="1"/>
  <c r="BH111" i="4" s="1"/>
  <c r="AW111" i="4" a="1"/>
  <c r="AW111" i="4" s="1"/>
  <c r="AU111" i="4" a="1"/>
  <c r="AU111" i="4" s="1"/>
  <c r="AT111" i="4" a="1"/>
  <c r="AT111" i="4" s="1"/>
  <c r="AS111" i="4" a="1"/>
  <c r="AS111" i="4" s="1"/>
  <c r="AR111" i="4" a="1"/>
  <c r="AR111" i="4" s="1"/>
  <c r="AQ111" i="4" a="1"/>
  <c r="AQ111" i="4" s="1"/>
  <c r="AP111" i="4" a="1"/>
  <c r="AP111" i="4" s="1"/>
  <c r="AO111" i="4" a="1"/>
  <c r="AO111" i="4"/>
  <c r="AN111" i="4" a="1"/>
  <c r="AN111" i="4" s="1"/>
  <c r="AM111" i="4" a="1"/>
  <c r="AM111" i="4" s="1"/>
  <c r="AK111" i="4" a="1"/>
  <c r="AK111" i="4" s="1"/>
  <c r="AJ111" i="4" a="1"/>
  <c r="AJ111" i="4" s="1"/>
  <c r="AI111" i="4" a="1"/>
  <c r="AI111" i="4" s="1"/>
  <c r="AH111" i="4" a="1"/>
  <c r="AH111" i="4" s="1"/>
  <c r="AG111" i="4" a="1"/>
  <c r="AG111" i="4" s="1"/>
  <c r="AF111" i="4" a="1"/>
  <c r="AF111" i="4" s="1"/>
  <c r="AE111" i="4" a="1"/>
  <c r="AE111" i="4" s="1"/>
  <c r="AD111" i="4" a="1"/>
  <c r="AD111" i="4" s="1"/>
  <c r="AC111" i="4" a="1"/>
  <c r="AC111" i="4" s="1"/>
  <c r="AA111" i="4" a="1"/>
  <c r="AA111" i="4" s="1"/>
  <c r="Z111" i="4" a="1"/>
  <c r="Z111" i="4" s="1"/>
  <c r="Y111" i="4" a="1"/>
  <c r="Y111" i="4" s="1"/>
  <c r="X111" i="4" a="1"/>
  <c r="X111" i="4" s="1"/>
  <c r="W111" i="4" a="1"/>
  <c r="W111" i="4" s="1"/>
  <c r="V111" i="4" a="1"/>
  <c r="V111" i="4" s="1"/>
  <c r="U111" i="4" a="1"/>
  <c r="U111" i="4"/>
  <c r="T111" i="4" a="1"/>
  <c r="T111" i="4" s="1"/>
  <c r="GG110" i="4" a="1"/>
  <c r="GG110" i="4"/>
  <c r="GE110" i="4" a="1"/>
  <c r="GE110" i="4" s="1"/>
  <c r="GD110" i="4" a="1"/>
  <c r="GD110" i="4" s="1"/>
  <c r="GC110" i="4" a="1"/>
  <c r="GC110" i="4" s="1"/>
  <c r="GB110" i="4" a="1"/>
  <c r="GB110" i="4" s="1"/>
  <c r="GA110" i="4" a="1"/>
  <c r="GA110" i="4" s="1"/>
  <c r="FZ110" i="4" a="1"/>
  <c r="FZ110" i="4" s="1"/>
  <c r="FY110" i="4" a="1"/>
  <c r="FY110" i="4" s="1"/>
  <c r="FX110" i="4" a="1"/>
  <c r="FX110" i="4" s="1"/>
  <c r="FW110" i="4" a="1"/>
  <c r="FW110" i="4" s="1"/>
  <c r="FU110" i="4" a="1"/>
  <c r="FU110" i="4"/>
  <c r="FT110" i="4" a="1"/>
  <c r="FT110" i="4" s="1"/>
  <c r="FS110" i="4" a="1"/>
  <c r="FS110" i="4"/>
  <c r="FR110" i="4" a="1"/>
  <c r="FR110" i="4" s="1"/>
  <c r="FQ110" i="4" a="1"/>
  <c r="FQ110" i="4" s="1"/>
  <c r="FP110" i="4" a="1"/>
  <c r="FP110" i="4" s="1"/>
  <c r="FO110" i="4" a="1"/>
  <c r="FO110" i="4" s="1"/>
  <c r="FN110" i="4" a="1"/>
  <c r="FN110" i="4" s="1"/>
  <c r="FM110" i="4" a="1"/>
  <c r="FM110" i="4"/>
  <c r="FK110" i="4" a="1"/>
  <c r="FK110" i="4" s="1"/>
  <c r="FJ110" i="4" a="1"/>
  <c r="FJ110" i="4" s="1"/>
  <c r="FI110" i="4" a="1"/>
  <c r="FI110" i="4"/>
  <c r="FH110" i="4" a="1"/>
  <c r="FH110" i="4" s="1"/>
  <c r="FG110" i="4" a="1"/>
  <c r="FG110" i="4" s="1"/>
  <c r="FF110" i="4" a="1"/>
  <c r="FF110" i="4"/>
  <c r="FE110" i="4" a="1"/>
  <c r="FE110" i="4" s="1"/>
  <c r="FD110" i="4" a="1"/>
  <c r="FD110" i="4" s="1"/>
  <c r="ES110" i="4" a="1"/>
  <c r="ES110" i="4" s="1"/>
  <c r="EQ110" i="4" a="1"/>
  <c r="EQ110" i="4" s="1"/>
  <c r="EP110" i="4" a="1"/>
  <c r="EP110" i="4" s="1"/>
  <c r="EO110" i="4" a="1"/>
  <c r="EO110" i="4" s="1"/>
  <c r="EN110" i="4" a="1"/>
  <c r="EN110" i="4" s="1"/>
  <c r="EM110" i="4" a="1"/>
  <c r="EM110" i="4" s="1"/>
  <c r="EL110" i="4" a="1"/>
  <c r="EL110" i="4" s="1"/>
  <c r="EK110" i="4" a="1"/>
  <c r="EK110" i="4" s="1"/>
  <c r="EJ110" i="4" a="1"/>
  <c r="EJ110" i="4" s="1"/>
  <c r="EI110" i="4" a="1"/>
  <c r="EI110" i="4" s="1"/>
  <c r="EG110" i="4" a="1"/>
  <c r="EG110" i="4" s="1"/>
  <c r="EF110" i="4" a="1"/>
  <c r="EF110" i="4" s="1"/>
  <c r="EE110" i="4" a="1"/>
  <c r="EE110" i="4" s="1"/>
  <c r="ED110" i="4" a="1"/>
  <c r="ED110" i="4" s="1"/>
  <c r="EC110" i="4" a="1"/>
  <c r="EC110" i="4" s="1"/>
  <c r="EB110" i="4" a="1"/>
  <c r="EB110" i="4" s="1"/>
  <c r="EA110" i="4" a="1"/>
  <c r="EA110" i="4" s="1"/>
  <c r="DZ110" i="4" a="1"/>
  <c r="DZ110" i="4" s="1"/>
  <c r="DY110" i="4" a="1"/>
  <c r="DY110" i="4" s="1"/>
  <c r="DW110" i="4" a="1"/>
  <c r="DW110" i="4" s="1"/>
  <c r="DV110" i="4" a="1"/>
  <c r="DV110" i="4" s="1"/>
  <c r="DU110" i="4" a="1"/>
  <c r="DU110" i="4" s="1"/>
  <c r="DT110" i="4" a="1"/>
  <c r="DT110" i="4" s="1"/>
  <c r="DS110" i="4" a="1"/>
  <c r="DS110" i="4"/>
  <c r="DR110" i="4" a="1"/>
  <c r="DR110" i="4" s="1"/>
  <c r="DQ110" i="4" a="1"/>
  <c r="DQ110" i="4" s="1"/>
  <c r="DP110" i="4" a="1"/>
  <c r="DP110" i="4" s="1"/>
  <c r="CK110" i="4" a="1"/>
  <c r="CK110" i="4" s="1"/>
  <c r="CI110" i="4" a="1"/>
  <c r="CI110" i="4" s="1"/>
  <c r="CH110" i="4" a="1"/>
  <c r="CH110" i="4" s="1"/>
  <c r="CG110" i="4" a="1"/>
  <c r="CG110" i="4" s="1"/>
  <c r="CF110" i="4" a="1"/>
  <c r="CF110" i="4" s="1"/>
  <c r="CE110" i="4" a="1"/>
  <c r="CE110" i="4" s="1"/>
  <c r="CD110" i="4" a="1"/>
  <c r="CD110" i="4" s="1"/>
  <c r="CC110" i="4" a="1"/>
  <c r="CC110" i="4" s="1"/>
  <c r="CB110" i="4" a="1"/>
  <c r="CB110" i="4" s="1"/>
  <c r="CA110" i="4" a="1"/>
  <c r="CA110" i="4" s="1"/>
  <c r="BY110" i="4" a="1"/>
  <c r="BY110" i="4" s="1"/>
  <c r="BX110" i="4" a="1"/>
  <c r="BX110" i="4"/>
  <c r="BW110" i="4" a="1"/>
  <c r="BW110" i="4" s="1"/>
  <c r="BV110" i="4" a="1"/>
  <c r="BV110" i="4" s="1"/>
  <c r="BU110" i="4" a="1"/>
  <c r="BU110" i="4" s="1"/>
  <c r="BT110" i="4" a="1"/>
  <c r="BT110" i="4" s="1"/>
  <c r="BS110" i="4" a="1"/>
  <c r="BS110" i="4" s="1"/>
  <c r="BR110" i="4" a="1"/>
  <c r="BR110" i="4" s="1"/>
  <c r="BQ110" i="4" a="1"/>
  <c r="BQ110" i="4" s="1"/>
  <c r="BO110" i="4" a="1"/>
  <c r="BO110" i="4" s="1"/>
  <c r="BN110" i="4" a="1"/>
  <c r="BN110" i="4"/>
  <c r="BM110" i="4" a="1"/>
  <c r="BM110" i="4" s="1"/>
  <c r="BL110" i="4" a="1"/>
  <c r="BL110" i="4"/>
  <c r="BK110" i="4" a="1"/>
  <c r="BK110" i="4" s="1"/>
  <c r="BJ110" i="4" a="1"/>
  <c r="BJ110" i="4" s="1"/>
  <c r="BI110" i="4" a="1"/>
  <c r="BI110" i="4" s="1"/>
  <c r="BH110" i="4" a="1"/>
  <c r="BH110" i="4" s="1"/>
  <c r="AW110" i="4" a="1"/>
  <c r="AW110" i="4" s="1"/>
  <c r="AU110" i="4" a="1"/>
  <c r="AU110" i="4"/>
  <c r="AT110" i="4" a="1"/>
  <c r="AT110" i="4" s="1"/>
  <c r="AS110" i="4" a="1"/>
  <c r="AS110" i="4" s="1"/>
  <c r="AR110" i="4" a="1"/>
  <c r="AR110" i="4" s="1"/>
  <c r="AQ110" i="4" a="1"/>
  <c r="AQ110" i="4" s="1"/>
  <c r="AP110" i="4" a="1"/>
  <c r="AP110" i="4" s="1"/>
  <c r="AO110" i="4" a="1"/>
  <c r="AO110" i="4"/>
  <c r="AN110" i="4" a="1"/>
  <c r="AN110" i="4" s="1"/>
  <c r="AM110" i="4" a="1"/>
  <c r="AM110" i="4" s="1"/>
  <c r="AK110" i="4" a="1"/>
  <c r="AK110" i="4" s="1"/>
  <c r="AJ110" i="4" a="1"/>
  <c r="AJ110" i="4" s="1"/>
  <c r="AI110" i="4" a="1"/>
  <c r="AI110" i="4" s="1"/>
  <c r="AH110" i="4" a="1"/>
  <c r="AH110" i="4" s="1"/>
  <c r="AG110" i="4" a="1"/>
  <c r="AG110" i="4" s="1"/>
  <c r="AF110" i="4" a="1"/>
  <c r="AF110" i="4" s="1"/>
  <c r="AE110" i="4" a="1"/>
  <c r="AE110" i="4" s="1"/>
  <c r="AD110" i="4" a="1"/>
  <c r="AD110" i="4" s="1"/>
  <c r="AC110" i="4" a="1"/>
  <c r="AC110" i="4" s="1"/>
  <c r="AA110" i="4" a="1"/>
  <c r="AA110" i="4" s="1"/>
  <c r="Z110" i="4" a="1"/>
  <c r="Z110" i="4" s="1"/>
  <c r="Y110" i="4" a="1"/>
  <c r="Y110" i="4" s="1"/>
  <c r="X110" i="4" a="1"/>
  <c r="X110" i="4" s="1"/>
  <c r="W110" i="4" a="1"/>
  <c r="W110" i="4" s="1"/>
  <c r="V110" i="4" a="1"/>
  <c r="V110" i="4" s="1"/>
  <c r="U110" i="4" a="1"/>
  <c r="U110" i="4" s="1"/>
  <c r="T110" i="4" a="1"/>
  <c r="T110" i="4" s="1"/>
  <c r="P110" i="4"/>
  <c r="O110" i="4"/>
  <c r="N110" i="4"/>
  <c r="M110" i="4"/>
  <c r="L110" i="4"/>
  <c r="K110" i="4"/>
  <c r="I110" i="4"/>
  <c r="H110" i="4"/>
  <c r="G110" i="4"/>
  <c r="C110" i="4"/>
  <c r="GG108" i="4" a="1"/>
  <c r="GG108" i="4" s="1"/>
  <c r="GE108" i="4" a="1"/>
  <c r="GE108" i="4" s="1"/>
  <c r="GD108" i="4" a="1"/>
  <c r="GD108" i="4" s="1"/>
  <c r="GC108" i="4" a="1"/>
  <c r="GC108" i="4" s="1"/>
  <c r="GB108" i="4" a="1"/>
  <c r="GB108" i="4" s="1"/>
  <c r="GA108" i="4" a="1"/>
  <c r="GA108" i="4"/>
  <c r="FZ108" i="4" a="1"/>
  <c r="FZ108" i="4" s="1"/>
  <c r="FY108" i="4" a="1"/>
  <c r="FY108" i="4" s="1"/>
  <c r="FX108" i="4" a="1"/>
  <c r="FX108" i="4" s="1"/>
  <c r="FW108" i="4" a="1"/>
  <c r="FW108" i="4" s="1"/>
  <c r="FU108" i="4" a="1"/>
  <c r="FU108" i="4" s="1"/>
  <c r="FT108" i="4" a="1"/>
  <c r="FT108" i="4" s="1"/>
  <c r="FS108" i="4" a="1"/>
  <c r="FS108" i="4" s="1"/>
  <c r="FR108" i="4" a="1"/>
  <c r="FR108" i="4" s="1"/>
  <c r="FQ108" i="4" a="1"/>
  <c r="FQ108" i="4" s="1"/>
  <c r="FP108" i="4" a="1"/>
  <c r="FP108" i="4" s="1"/>
  <c r="FO108" i="4" a="1"/>
  <c r="FO108" i="4" s="1"/>
  <c r="FN108" i="4" a="1"/>
  <c r="FN108" i="4" s="1"/>
  <c r="FM108" i="4" a="1"/>
  <c r="FM108" i="4" s="1"/>
  <c r="FK108" i="4" a="1"/>
  <c r="FK108" i="4"/>
  <c r="FJ108" i="4" a="1"/>
  <c r="FJ108" i="4"/>
  <c r="FI108" i="4" a="1"/>
  <c r="FI108" i="4" s="1"/>
  <c r="FH108" i="4" a="1"/>
  <c r="FH108" i="4" s="1"/>
  <c r="FG108" i="4" a="1"/>
  <c r="FG108" i="4" s="1"/>
  <c r="FF108" i="4" a="1"/>
  <c r="FF108" i="4" s="1"/>
  <c r="FE108" i="4" a="1"/>
  <c r="FE108" i="4" s="1"/>
  <c r="FD108" i="4" a="1"/>
  <c r="FD108" i="4" s="1"/>
  <c r="ES108" i="4" a="1"/>
  <c r="ES108" i="4" s="1"/>
  <c r="EQ108" i="4" a="1"/>
  <c r="EQ108" i="4" s="1"/>
  <c r="EP108" i="4" a="1"/>
  <c r="EP108" i="4" s="1"/>
  <c r="EO108" i="4" a="1"/>
  <c r="EO108" i="4" s="1"/>
  <c r="EN108" i="4" a="1"/>
  <c r="EN108" i="4"/>
  <c r="EM108" i="4" a="1"/>
  <c r="EM108" i="4" s="1"/>
  <c r="EL108" i="4" a="1"/>
  <c r="EL108" i="4" s="1"/>
  <c r="EK108" i="4" a="1"/>
  <c r="EK108" i="4" s="1"/>
  <c r="EJ108" i="4" a="1"/>
  <c r="EJ108" i="4" s="1"/>
  <c r="EI108" i="4" a="1"/>
  <c r="EI108" i="4" s="1"/>
  <c r="EG108" i="4" a="1"/>
  <c r="EG108" i="4" s="1"/>
  <c r="EF108" i="4" a="1"/>
  <c r="EF108" i="4" s="1"/>
  <c r="EE108" i="4" a="1"/>
  <c r="EE108" i="4" s="1"/>
  <c r="ED108" i="4" a="1"/>
  <c r="ED108" i="4"/>
  <c r="EC108" i="4" a="1"/>
  <c r="EC108" i="4" s="1"/>
  <c r="EB108" i="4" a="1"/>
  <c r="EB108" i="4" s="1"/>
  <c r="EA108" i="4" a="1"/>
  <c r="EA108" i="4" s="1"/>
  <c r="DZ108" i="4" a="1"/>
  <c r="DZ108" i="4" s="1"/>
  <c r="DY108" i="4" a="1"/>
  <c r="DY108" i="4" s="1"/>
  <c r="DW108" i="4" a="1"/>
  <c r="DW108" i="4" s="1"/>
  <c r="DV108" i="4" a="1"/>
  <c r="DV108" i="4" s="1"/>
  <c r="DU108" i="4" a="1"/>
  <c r="DU108" i="4" s="1"/>
  <c r="DT108" i="4" a="1"/>
  <c r="DT108" i="4" s="1"/>
  <c r="DS108" i="4" a="1"/>
  <c r="DS108" i="4" s="1"/>
  <c r="DR108" i="4" a="1"/>
  <c r="DR108" i="4"/>
  <c r="DQ108" i="4" a="1"/>
  <c r="DQ108" i="4" s="1"/>
  <c r="DP108" i="4" a="1"/>
  <c r="DP108" i="4" s="1"/>
  <c r="CK108" i="4" a="1"/>
  <c r="CK108" i="4" s="1"/>
  <c r="CI108" i="4" a="1"/>
  <c r="CI108" i="4" s="1"/>
  <c r="CH108" i="4" a="1"/>
  <c r="CH108" i="4" s="1"/>
  <c r="CG108" i="4" a="1"/>
  <c r="CG108" i="4" s="1"/>
  <c r="CF108" i="4" a="1"/>
  <c r="CF108" i="4" s="1"/>
  <c r="CE108" i="4" a="1"/>
  <c r="CE108" i="4" s="1"/>
  <c r="CD108" i="4" a="1"/>
  <c r="CD108" i="4" s="1"/>
  <c r="CC108" i="4" a="1"/>
  <c r="CC108" i="4" s="1"/>
  <c r="CB108" i="4" a="1"/>
  <c r="CB108" i="4" s="1"/>
  <c r="CA108" i="4" a="1"/>
  <c r="CA108" i="4"/>
  <c r="BY108" i="4" a="1"/>
  <c r="BY108" i="4" s="1"/>
  <c r="BX108" i="4" a="1"/>
  <c r="BX108" i="4" s="1"/>
  <c r="BW108" i="4" a="1"/>
  <c r="BW108" i="4" s="1"/>
  <c r="BV108" i="4" a="1"/>
  <c r="BV108" i="4" s="1"/>
  <c r="BU108" i="4" a="1"/>
  <c r="BU108" i="4" s="1"/>
  <c r="BT108" i="4" a="1"/>
  <c r="BT108" i="4" s="1"/>
  <c r="BS108" i="4" a="1"/>
  <c r="BS108" i="4" s="1"/>
  <c r="BR108" i="4" a="1"/>
  <c r="BR108" i="4" s="1"/>
  <c r="BQ108" i="4" a="1"/>
  <c r="BQ108" i="4"/>
  <c r="BO108" i="4" a="1"/>
  <c r="BO108" i="4" s="1"/>
  <c r="BN108" i="4" a="1"/>
  <c r="BN108" i="4" s="1"/>
  <c r="BM108" i="4" a="1"/>
  <c r="BM108" i="4" s="1"/>
  <c r="BL108" i="4" a="1"/>
  <c r="BL108" i="4" s="1"/>
  <c r="BK108" i="4" a="1"/>
  <c r="BK108" i="4" s="1"/>
  <c r="BJ108" i="4" a="1"/>
  <c r="BJ108" i="4" s="1"/>
  <c r="BI108" i="4" a="1"/>
  <c r="BI108" i="4" s="1"/>
  <c r="BH108" i="4" a="1"/>
  <c r="BH108" i="4" s="1"/>
  <c r="AW108" i="4" a="1"/>
  <c r="AW108" i="4" s="1"/>
  <c r="AU108" i="4" a="1"/>
  <c r="AU108" i="4" s="1"/>
  <c r="AT108" i="4" a="1"/>
  <c r="AT108" i="4" s="1"/>
  <c r="AS108" i="4" a="1"/>
  <c r="AS108" i="4" s="1"/>
  <c r="AR108" i="4" a="1"/>
  <c r="AR108" i="4" s="1"/>
  <c r="AQ108" i="4" a="1"/>
  <c r="AQ108" i="4" s="1"/>
  <c r="AP108" i="4" a="1"/>
  <c r="AP108" i="4" s="1"/>
  <c r="AO108" i="4" a="1"/>
  <c r="AO108" i="4" s="1"/>
  <c r="AN108" i="4" a="1"/>
  <c r="AN108" i="4" s="1"/>
  <c r="AM108" i="4" a="1"/>
  <c r="AM108" i="4" s="1"/>
  <c r="AK108" i="4" a="1"/>
  <c r="AK108" i="4" s="1"/>
  <c r="AJ108" i="4" a="1"/>
  <c r="AJ108" i="4" s="1"/>
  <c r="AI108" i="4" a="1"/>
  <c r="AI108" i="4" s="1"/>
  <c r="AH108" i="4" a="1"/>
  <c r="AH108" i="4" s="1"/>
  <c r="AG108" i="4" a="1"/>
  <c r="AG108" i="4" s="1"/>
  <c r="AF108" i="4" a="1"/>
  <c r="AF108" i="4" s="1"/>
  <c r="AE108" i="4" a="1"/>
  <c r="AE108" i="4" s="1"/>
  <c r="AD108" i="4" a="1"/>
  <c r="AD108" i="4" s="1"/>
  <c r="AC108" i="4" a="1"/>
  <c r="AC108" i="4" s="1"/>
  <c r="AA108" i="4" a="1"/>
  <c r="AA108" i="4" s="1"/>
  <c r="Z108" i="4" a="1"/>
  <c r="Z108" i="4" s="1"/>
  <c r="Y108" i="4" a="1"/>
  <c r="Y108" i="4" s="1"/>
  <c r="X108" i="4" a="1"/>
  <c r="X108" i="4" s="1"/>
  <c r="W108" i="4" a="1"/>
  <c r="W108" i="4" s="1"/>
  <c r="V108" i="4" a="1"/>
  <c r="V108" i="4"/>
  <c r="U108" i="4" a="1"/>
  <c r="U108" i="4" s="1"/>
  <c r="T108" i="4" a="1"/>
  <c r="T108" i="4" s="1"/>
  <c r="GG107" i="4" a="1"/>
  <c r="GG107" i="4" s="1"/>
  <c r="GE107" i="4" a="1"/>
  <c r="GE107" i="4" s="1"/>
  <c r="GD107" i="4" a="1"/>
  <c r="GD107" i="4" s="1"/>
  <c r="GC107" i="4" a="1"/>
  <c r="GC107" i="4" s="1"/>
  <c r="GB107" i="4" a="1"/>
  <c r="GB107" i="4"/>
  <c r="GA107" i="4" a="1"/>
  <c r="GA107" i="4" s="1"/>
  <c r="FZ107" i="4" a="1"/>
  <c r="FZ107" i="4" s="1"/>
  <c r="FY107" i="4" a="1"/>
  <c r="FY107" i="4" s="1"/>
  <c r="FX107" i="4" a="1"/>
  <c r="FX107" i="4" s="1"/>
  <c r="FW107" i="4" a="1"/>
  <c r="FW107" i="4" s="1"/>
  <c r="FU107" i="4" a="1"/>
  <c r="FU107" i="4" s="1"/>
  <c r="FT107" i="4" a="1"/>
  <c r="FT107" i="4" s="1"/>
  <c r="FS107" i="4" a="1"/>
  <c r="FS107" i="4" s="1"/>
  <c r="FR107" i="4" a="1"/>
  <c r="FR107" i="4" s="1"/>
  <c r="FQ107" i="4" a="1"/>
  <c r="FQ107" i="4" s="1"/>
  <c r="FP107" i="4" a="1"/>
  <c r="FP107" i="4" s="1"/>
  <c r="FO107" i="4" a="1"/>
  <c r="FO107" i="4" s="1"/>
  <c r="FN107" i="4" a="1"/>
  <c r="FN107" i="4" s="1"/>
  <c r="FM107" i="4" a="1"/>
  <c r="FM107" i="4" s="1"/>
  <c r="FK107" i="4" a="1"/>
  <c r="FK107" i="4" s="1"/>
  <c r="FJ107" i="4" a="1"/>
  <c r="FJ107" i="4" s="1"/>
  <c r="FI107" i="4" a="1"/>
  <c r="FI107" i="4" s="1"/>
  <c r="FH107" i="4" a="1"/>
  <c r="FH107" i="4" s="1"/>
  <c r="FG107" i="4" a="1"/>
  <c r="FG107" i="4" s="1"/>
  <c r="FF107" i="4" a="1"/>
  <c r="FF107" i="4" s="1"/>
  <c r="FE107" i="4" a="1"/>
  <c r="FE107" i="4" s="1"/>
  <c r="FD107" i="4" a="1"/>
  <c r="FD107" i="4" s="1"/>
  <c r="ES107" i="4" a="1"/>
  <c r="ES107" i="4" s="1"/>
  <c r="EQ107" i="4" a="1"/>
  <c r="EQ107" i="4" s="1"/>
  <c r="EP107" i="4" a="1"/>
  <c r="EP107" i="4" s="1"/>
  <c r="EO107" i="4" a="1"/>
  <c r="EO107" i="4" s="1"/>
  <c r="EN107" i="4" a="1"/>
  <c r="EN107" i="4" s="1"/>
  <c r="EM107" i="4" a="1"/>
  <c r="EM107" i="4" s="1"/>
  <c r="EL107" i="4" a="1"/>
  <c r="EL107" i="4" s="1"/>
  <c r="EK107" i="4" a="1"/>
  <c r="EK107" i="4" s="1"/>
  <c r="EJ107" i="4" a="1"/>
  <c r="EJ107" i="4" s="1"/>
  <c r="EI107" i="4" a="1"/>
  <c r="EI107" i="4" s="1"/>
  <c r="EG107" i="4" a="1"/>
  <c r="EG107" i="4" s="1"/>
  <c r="EF107" i="4" a="1"/>
  <c r="EF107" i="4" s="1"/>
  <c r="EE107" i="4" a="1"/>
  <c r="EE107" i="4" s="1"/>
  <c r="ED107" i="4" a="1"/>
  <c r="ED107" i="4" s="1"/>
  <c r="EC107" i="4" a="1"/>
  <c r="EC107" i="4" s="1"/>
  <c r="EB107" i="4" a="1"/>
  <c r="EB107" i="4" s="1"/>
  <c r="EA107" i="4" a="1"/>
  <c r="EA107" i="4"/>
  <c r="DZ107" i="4" a="1"/>
  <c r="DZ107" i="4" s="1"/>
  <c r="DY107" i="4" a="1"/>
  <c r="DY107" i="4" s="1"/>
  <c r="DW107" i="4" a="1"/>
  <c r="DW107" i="4" s="1"/>
  <c r="DV107" i="4" a="1"/>
  <c r="DV107" i="4" s="1"/>
  <c r="DU107" i="4" a="1"/>
  <c r="DU107" i="4" s="1"/>
  <c r="DT107" i="4" a="1"/>
  <c r="DT107" i="4" s="1"/>
  <c r="DS107" i="4" a="1"/>
  <c r="DS107" i="4" s="1"/>
  <c r="DR107" i="4" a="1"/>
  <c r="DR107" i="4" s="1"/>
  <c r="DQ107" i="4" a="1"/>
  <c r="DQ107" i="4" s="1"/>
  <c r="DP107" i="4" a="1"/>
  <c r="DP107" i="4" s="1"/>
  <c r="CK107" i="4" a="1"/>
  <c r="CK107" i="4" s="1"/>
  <c r="CI107" i="4" a="1"/>
  <c r="CI107" i="4" s="1"/>
  <c r="CH107" i="4" a="1"/>
  <c r="CH107" i="4" s="1"/>
  <c r="CG107" i="4" a="1"/>
  <c r="CG107" i="4" s="1"/>
  <c r="CF107" i="4" a="1"/>
  <c r="CF107" i="4" s="1"/>
  <c r="CE107" i="4" a="1"/>
  <c r="CE107" i="4" s="1"/>
  <c r="CD107" i="4" a="1"/>
  <c r="CD107" i="4" s="1"/>
  <c r="CC107" i="4" a="1"/>
  <c r="CC107" i="4"/>
  <c r="CB107" i="4" a="1"/>
  <c r="CB107" i="4" s="1"/>
  <c r="CA107" i="4" a="1"/>
  <c r="CA107" i="4" s="1"/>
  <c r="BY107" i="4" a="1"/>
  <c r="BY107" i="4" s="1"/>
  <c r="BX107" i="4" a="1"/>
  <c r="BX107" i="4" s="1"/>
  <c r="BW107" i="4" a="1"/>
  <c r="BW107" i="4" s="1"/>
  <c r="BV107" i="4" a="1"/>
  <c r="BV107" i="4" s="1"/>
  <c r="BU107" i="4" a="1"/>
  <c r="BU107" i="4"/>
  <c r="BT107" i="4" a="1"/>
  <c r="BT107" i="4" s="1"/>
  <c r="BS107" i="4" a="1"/>
  <c r="BS107" i="4" s="1"/>
  <c r="BR107" i="4" a="1"/>
  <c r="BR107" i="4" s="1"/>
  <c r="BQ107" i="4" a="1"/>
  <c r="BQ107" i="4" s="1"/>
  <c r="BO107" i="4" a="1"/>
  <c r="BO107" i="4" s="1"/>
  <c r="BN107" i="4" a="1"/>
  <c r="BN107" i="4" s="1"/>
  <c r="BM107" i="4" a="1"/>
  <c r="BM107" i="4" s="1"/>
  <c r="BL107" i="4" a="1"/>
  <c r="BL107" i="4" s="1"/>
  <c r="BK107" i="4" a="1"/>
  <c r="BK107" i="4" s="1"/>
  <c r="BJ107" i="4" a="1"/>
  <c r="BJ107" i="4" s="1"/>
  <c r="BI107" i="4" a="1"/>
  <c r="BI107" i="4" s="1"/>
  <c r="BH107" i="4" a="1"/>
  <c r="BH107" i="4" s="1"/>
  <c r="AW107" i="4" a="1"/>
  <c r="AW107" i="4" s="1"/>
  <c r="AU107" i="4" a="1"/>
  <c r="AU107" i="4" s="1"/>
  <c r="AT107" i="4" a="1"/>
  <c r="AT107" i="4" s="1"/>
  <c r="AS107" i="4" a="1"/>
  <c r="AS107" i="4" s="1"/>
  <c r="AR107" i="4" a="1"/>
  <c r="AR107" i="4" s="1"/>
  <c r="AQ107" i="4" a="1"/>
  <c r="AQ107" i="4" s="1"/>
  <c r="AP107" i="4" a="1"/>
  <c r="AP107" i="4" s="1"/>
  <c r="AO107" i="4" a="1"/>
  <c r="AO107" i="4" s="1"/>
  <c r="AN107" i="4" a="1"/>
  <c r="AN107" i="4" s="1"/>
  <c r="AM107" i="4" a="1"/>
  <c r="AM107" i="4" s="1"/>
  <c r="AK107" i="4" a="1"/>
  <c r="AK107" i="4" s="1"/>
  <c r="AJ107" i="4" a="1"/>
  <c r="AJ107" i="4" s="1"/>
  <c r="AI107" i="4" a="1"/>
  <c r="AI107" i="4" s="1"/>
  <c r="AH107" i="4" a="1"/>
  <c r="AH107" i="4" s="1"/>
  <c r="AG107" i="4" a="1"/>
  <c r="AG107" i="4" s="1"/>
  <c r="AF107" i="4" a="1"/>
  <c r="AF107" i="4" s="1"/>
  <c r="AE107" i="4" a="1"/>
  <c r="AE107" i="4" s="1"/>
  <c r="AD107" i="4" a="1"/>
  <c r="AD107" i="4" s="1"/>
  <c r="AC107" i="4" a="1"/>
  <c r="AC107" i="4" s="1"/>
  <c r="AA107" i="4" a="1"/>
  <c r="AA107" i="4"/>
  <c r="Z107" i="4" a="1"/>
  <c r="Z107" i="4" s="1"/>
  <c r="Y107" i="4" a="1"/>
  <c r="Y107" i="4" s="1"/>
  <c r="X107" i="4" a="1"/>
  <c r="X107" i="4" s="1"/>
  <c r="W107" i="4" a="1"/>
  <c r="W107" i="4" s="1"/>
  <c r="V107" i="4" a="1"/>
  <c r="V107" i="4" s="1"/>
  <c r="U107" i="4" a="1"/>
  <c r="U107" i="4" s="1"/>
  <c r="T107" i="4" a="1"/>
  <c r="T107" i="4"/>
  <c r="P107" i="4"/>
  <c r="O107" i="4"/>
  <c r="N107" i="4"/>
  <c r="M107" i="4"/>
  <c r="L107" i="4"/>
  <c r="K107" i="4"/>
  <c r="I107" i="4"/>
  <c r="H107" i="4"/>
  <c r="G107" i="4"/>
  <c r="C107" i="4"/>
  <c r="GG102" i="4" a="1"/>
  <c r="GG102" i="4" s="1"/>
  <c r="GE102" i="4" a="1"/>
  <c r="GE102" i="4" s="1"/>
  <c r="GD102" i="4" a="1"/>
  <c r="GD102" i="4" s="1"/>
  <c r="GC102" i="4" a="1"/>
  <c r="GC102" i="4" s="1"/>
  <c r="GB102" i="4" a="1"/>
  <c r="GB102" i="4" s="1"/>
  <c r="GA102" i="4" a="1"/>
  <c r="GA102" i="4" s="1"/>
  <c r="FZ102" i="4" a="1"/>
  <c r="FZ102" i="4" s="1"/>
  <c r="FY102" i="4" a="1"/>
  <c r="FY102" i="4" s="1"/>
  <c r="FX102" i="4" a="1"/>
  <c r="FX102" i="4" s="1"/>
  <c r="FW102" i="4" a="1"/>
  <c r="FW102" i="4" s="1"/>
  <c r="FU102" i="4" a="1"/>
  <c r="FU102" i="4" s="1"/>
  <c r="FT102" i="4" a="1"/>
  <c r="FT102" i="4" s="1"/>
  <c r="FS102" i="4" a="1"/>
  <c r="FS102" i="4" s="1"/>
  <c r="FR102" i="4" a="1"/>
  <c r="FR102" i="4" s="1"/>
  <c r="FQ102" i="4" a="1"/>
  <c r="FQ102" i="4" s="1"/>
  <c r="FP102" i="4" a="1"/>
  <c r="FP102" i="4" s="1"/>
  <c r="FO102" i="4" a="1"/>
  <c r="FO102" i="4" s="1"/>
  <c r="FN102" i="4" a="1"/>
  <c r="FN102" i="4" s="1"/>
  <c r="FM102" i="4" a="1"/>
  <c r="FM102" i="4" s="1"/>
  <c r="FK102" i="4" a="1"/>
  <c r="FK102" i="4" s="1"/>
  <c r="FJ102" i="4" a="1"/>
  <c r="FJ102" i="4" s="1"/>
  <c r="FI102" i="4" a="1"/>
  <c r="FI102" i="4" s="1"/>
  <c r="FH102" i="4" a="1"/>
  <c r="FH102" i="4" s="1"/>
  <c r="FG102" i="4" a="1"/>
  <c r="FG102" i="4"/>
  <c r="FF102" i="4" a="1"/>
  <c r="FF102" i="4" s="1"/>
  <c r="FE102" i="4" a="1"/>
  <c r="FE102" i="4" s="1"/>
  <c r="FD102" i="4" a="1"/>
  <c r="FD102" i="4" s="1"/>
  <c r="ES102" i="4" a="1"/>
  <c r="ES102" i="4" s="1"/>
  <c r="EQ102" i="4" a="1"/>
  <c r="EQ102" i="4" s="1"/>
  <c r="EP102" i="4" a="1"/>
  <c r="EP102" i="4" s="1"/>
  <c r="EO102" i="4" a="1"/>
  <c r="EO102" i="4"/>
  <c r="EN102" i="4" a="1"/>
  <c r="EN102" i="4" s="1"/>
  <c r="EM102" i="4" a="1"/>
  <c r="EM102" i="4" s="1"/>
  <c r="EL102" i="4" a="1"/>
  <c r="EL102" i="4" s="1"/>
  <c r="EK102" i="4" a="1"/>
  <c r="EK102" i="4" s="1"/>
  <c r="EJ102" i="4" a="1"/>
  <c r="EJ102" i="4" s="1"/>
  <c r="EI102" i="4" a="1"/>
  <c r="EI102" i="4" s="1"/>
  <c r="EG102" i="4" a="1"/>
  <c r="EG102" i="4" s="1"/>
  <c r="EF102" i="4" a="1"/>
  <c r="EF102" i="4" s="1"/>
  <c r="EE102" i="4" a="1"/>
  <c r="EE102" i="4" s="1"/>
  <c r="ED102" i="4" a="1"/>
  <c r="ED102" i="4" s="1"/>
  <c r="EC102" i="4" a="1"/>
  <c r="EC102" i="4" s="1"/>
  <c r="EB102" i="4" a="1"/>
  <c r="EB102" i="4" s="1"/>
  <c r="EA102" i="4" a="1"/>
  <c r="EA102" i="4" s="1"/>
  <c r="DZ102" i="4" a="1"/>
  <c r="DZ102" i="4" s="1"/>
  <c r="DY102" i="4" a="1"/>
  <c r="DY102" i="4" s="1"/>
  <c r="DW102" i="4" a="1"/>
  <c r="DW102" i="4"/>
  <c r="DV102" i="4" a="1"/>
  <c r="DV102" i="4" s="1"/>
  <c r="DU102" i="4" a="1"/>
  <c r="DU102" i="4" s="1"/>
  <c r="DT102" i="4" a="1"/>
  <c r="DT102" i="4" s="1"/>
  <c r="DS102" i="4" a="1"/>
  <c r="DS102" i="4" s="1"/>
  <c r="DR102" i="4" a="1"/>
  <c r="DR102" i="4" s="1"/>
  <c r="DQ102" i="4" a="1"/>
  <c r="DQ102" i="4" s="1"/>
  <c r="DP102" i="4" a="1"/>
  <c r="DP102" i="4"/>
  <c r="CK102" i="4" a="1"/>
  <c r="CK102" i="4"/>
  <c r="CI102" i="4" a="1"/>
  <c r="CI102" i="4" s="1"/>
  <c r="CH102" i="4" a="1"/>
  <c r="CH102" i="4" s="1"/>
  <c r="CG102" i="4" a="1"/>
  <c r="CG102" i="4" s="1"/>
  <c r="CF102" i="4" a="1"/>
  <c r="CF102" i="4" s="1"/>
  <c r="CE102" i="4" a="1"/>
  <c r="CE102" i="4" s="1"/>
  <c r="CD102" i="4" a="1"/>
  <c r="CD102" i="4" s="1"/>
  <c r="CC102" i="4" a="1"/>
  <c r="CC102" i="4" s="1"/>
  <c r="CB102" i="4" a="1"/>
  <c r="CB102" i="4" s="1"/>
  <c r="CA102" i="4" a="1"/>
  <c r="CA102" i="4" s="1"/>
  <c r="BY102" i="4" a="1"/>
  <c r="BY102" i="4" s="1"/>
  <c r="BX102" i="4" a="1"/>
  <c r="BX102" i="4" s="1"/>
  <c r="BW102" i="4" a="1"/>
  <c r="BW102" i="4" s="1"/>
  <c r="BV102" i="4" a="1"/>
  <c r="BV102" i="4" s="1"/>
  <c r="BU102" i="4" a="1"/>
  <c r="BU102" i="4" s="1"/>
  <c r="BT102" i="4" a="1"/>
  <c r="BT102" i="4" s="1"/>
  <c r="BS102" i="4" a="1"/>
  <c r="BS102" i="4" s="1"/>
  <c r="BR102" i="4" a="1"/>
  <c r="BR102" i="4" s="1"/>
  <c r="BQ102" i="4" a="1"/>
  <c r="BQ102" i="4" s="1"/>
  <c r="BO102" i="4" a="1"/>
  <c r="BO102" i="4" s="1"/>
  <c r="BN102" i="4" a="1"/>
  <c r="BN102" i="4" s="1"/>
  <c r="BM102" i="4" a="1"/>
  <c r="BM102" i="4" s="1"/>
  <c r="BL102" i="4" a="1"/>
  <c r="BL102" i="4" s="1"/>
  <c r="BK102" i="4" a="1"/>
  <c r="BK102" i="4"/>
  <c r="BJ102" i="4" a="1"/>
  <c r="BJ102" i="4" s="1"/>
  <c r="BI102" i="4" a="1"/>
  <c r="BI102" i="4" s="1"/>
  <c r="BH102" i="4" a="1"/>
  <c r="BH102" i="4" s="1"/>
  <c r="AW102" i="4" a="1"/>
  <c r="AW102" i="4" s="1"/>
  <c r="AU102" i="4" a="1"/>
  <c r="AU102" i="4" s="1"/>
  <c r="AT102" i="4" a="1"/>
  <c r="AT102" i="4" s="1"/>
  <c r="AS102" i="4" a="1"/>
  <c r="AS102" i="4" s="1"/>
  <c r="AR102" i="4" a="1"/>
  <c r="AR102" i="4" s="1"/>
  <c r="AQ102" i="4" a="1"/>
  <c r="AQ102" i="4" s="1"/>
  <c r="AP102" i="4" a="1"/>
  <c r="AP102" i="4" s="1"/>
  <c r="AO102" i="4" a="1"/>
  <c r="AO102" i="4" s="1"/>
  <c r="AN102" i="4" a="1"/>
  <c r="AN102" i="4"/>
  <c r="AM102" i="4" a="1"/>
  <c r="AM102" i="4" s="1"/>
  <c r="AK102" i="4" a="1"/>
  <c r="AK102" i="4" s="1"/>
  <c r="AJ102" i="4" a="1"/>
  <c r="AJ102" i="4" s="1"/>
  <c r="AI102" i="4" a="1"/>
  <c r="AI102" i="4" s="1"/>
  <c r="AH102" i="4" a="1"/>
  <c r="AH102" i="4" s="1"/>
  <c r="AG102" i="4" a="1"/>
  <c r="AG102" i="4" s="1"/>
  <c r="AF102" i="4" a="1"/>
  <c r="AF102" i="4" s="1"/>
  <c r="AE102" i="4" a="1"/>
  <c r="AE102" i="4" s="1"/>
  <c r="AD102" i="4" a="1"/>
  <c r="AD102" i="4" s="1"/>
  <c r="AC102" i="4" a="1"/>
  <c r="AC102" i="4" s="1"/>
  <c r="AA102" i="4" a="1"/>
  <c r="AA102" i="4" s="1"/>
  <c r="Z102" i="4" a="1"/>
  <c r="Z102" i="4" s="1"/>
  <c r="Y102" i="4" a="1"/>
  <c r="Y102" i="4" s="1"/>
  <c r="X102" i="4" a="1"/>
  <c r="X102" i="4" s="1"/>
  <c r="W102" i="4" a="1"/>
  <c r="W102" i="4" s="1"/>
  <c r="V102" i="4" a="1"/>
  <c r="V102" i="4" s="1"/>
  <c r="U102" i="4" a="1"/>
  <c r="U102" i="4"/>
  <c r="T102" i="4" a="1"/>
  <c r="T102" i="4" s="1"/>
  <c r="GG101" i="4" a="1"/>
  <c r="GG101" i="4" s="1"/>
  <c r="GE101" i="4" a="1"/>
  <c r="GE101" i="4" s="1"/>
  <c r="GD101" i="4" a="1"/>
  <c r="GD101" i="4" s="1"/>
  <c r="GC101" i="4" a="1"/>
  <c r="GC101" i="4" s="1"/>
  <c r="GB101" i="4" a="1"/>
  <c r="GB101" i="4" s="1"/>
  <c r="GA101" i="4" a="1"/>
  <c r="GA101" i="4" s="1"/>
  <c r="FZ101" i="4" a="1"/>
  <c r="FZ101" i="4" s="1"/>
  <c r="FY101" i="4" a="1"/>
  <c r="FY101" i="4" s="1"/>
  <c r="FX101" i="4" a="1"/>
  <c r="FX101" i="4" s="1"/>
  <c r="FW101" i="4" a="1"/>
  <c r="FW101" i="4" s="1"/>
  <c r="FU101" i="4" a="1"/>
  <c r="FU101" i="4" s="1"/>
  <c r="FT101" i="4" a="1"/>
  <c r="FT101" i="4" s="1"/>
  <c r="FS101" i="4" a="1"/>
  <c r="FS101" i="4" s="1"/>
  <c r="FR101" i="4" a="1"/>
  <c r="FR101" i="4" s="1"/>
  <c r="FQ101" i="4" a="1"/>
  <c r="FQ101" i="4" s="1"/>
  <c r="FP101" i="4" a="1"/>
  <c r="FP101" i="4" s="1"/>
  <c r="FO101" i="4" a="1"/>
  <c r="FO101" i="4"/>
  <c r="FN101" i="4" a="1"/>
  <c r="FN101" i="4" s="1"/>
  <c r="FM101" i="4" a="1"/>
  <c r="FM101" i="4" s="1"/>
  <c r="FK101" i="4" a="1"/>
  <c r="FK101" i="4" s="1"/>
  <c r="FJ101" i="4" a="1"/>
  <c r="FJ101" i="4" s="1"/>
  <c r="FI101" i="4" a="1"/>
  <c r="FI101" i="4" s="1"/>
  <c r="FH101" i="4" a="1"/>
  <c r="FH101" i="4" s="1"/>
  <c r="FG101" i="4" a="1"/>
  <c r="FG101" i="4" s="1"/>
  <c r="FF101" i="4" a="1"/>
  <c r="FF101" i="4" s="1"/>
  <c r="FE101" i="4" a="1"/>
  <c r="FE101" i="4" s="1"/>
  <c r="FD101" i="4" a="1"/>
  <c r="FD101" i="4"/>
  <c r="ES101" i="4" a="1"/>
  <c r="ES101" i="4" s="1"/>
  <c r="EQ101" i="4" a="1"/>
  <c r="EQ101" i="4" s="1"/>
  <c r="EP101" i="4" a="1"/>
  <c r="EP101" i="4" s="1"/>
  <c r="EO101" i="4" a="1"/>
  <c r="EO101" i="4" s="1"/>
  <c r="EN101" i="4" a="1"/>
  <c r="EN101" i="4" s="1"/>
  <c r="EM101" i="4" a="1"/>
  <c r="EM101" i="4" s="1"/>
  <c r="EL101" i="4" a="1"/>
  <c r="EL101" i="4" s="1"/>
  <c r="EK101" i="4" a="1"/>
  <c r="EK101" i="4"/>
  <c r="EJ101" i="4" a="1"/>
  <c r="EJ101" i="4" s="1"/>
  <c r="EI101" i="4" a="1"/>
  <c r="EI101" i="4" s="1"/>
  <c r="EG101" i="4" a="1"/>
  <c r="EG101" i="4" s="1"/>
  <c r="EF101" i="4" a="1"/>
  <c r="EF101" i="4" s="1"/>
  <c r="EE101" i="4" a="1"/>
  <c r="EE101" i="4" s="1"/>
  <c r="ED101" i="4" a="1"/>
  <c r="ED101" i="4"/>
  <c r="EC101" i="4" a="1"/>
  <c r="EC101" i="4" s="1"/>
  <c r="EB101" i="4" a="1"/>
  <c r="EB101" i="4" s="1"/>
  <c r="EA101" i="4" a="1"/>
  <c r="EA101" i="4" s="1"/>
  <c r="DZ101" i="4" a="1"/>
  <c r="DZ101" i="4" s="1"/>
  <c r="DY101" i="4" a="1"/>
  <c r="DY101" i="4" s="1"/>
  <c r="DW101" i="4" a="1"/>
  <c r="DW101" i="4" s="1"/>
  <c r="DV101" i="4" a="1"/>
  <c r="DV101" i="4" s="1"/>
  <c r="DU101" i="4" a="1"/>
  <c r="DU101" i="4"/>
  <c r="DT101" i="4" a="1"/>
  <c r="DT101" i="4" s="1"/>
  <c r="DS101" i="4" a="1"/>
  <c r="DS101" i="4" s="1"/>
  <c r="DR101" i="4" a="1"/>
  <c r="DR101" i="4" s="1"/>
  <c r="DQ101" i="4" a="1"/>
  <c r="DQ101" i="4" s="1"/>
  <c r="DP101" i="4" a="1"/>
  <c r="DP101" i="4" s="1"/>
  <c r="CK101" i="4" a="1"/>
  <c r="CK101" i="4"/>
  <c r="CI101" i="4" a="1"/>
  <c r="CI101" i="4" s="1"/>
  <c r="CH101" i="4" a="1"/>
  <c r="CH101" i="4" s="1"/>
  <c r="CG101" i="4" a="1"/>
  <c r="CG101" i="4"/>
  <c r="CF101" i="4" a="1"/>
  <c r="CF101" i="4" s="1"/>
  <c r="CE101" i="4" a="1"/>
  <c r="CE101" i="4" s="1"/>
  <c r="CD101" i="4" a="1"/>
  <c r="CD101" i="4"/>
  <c r="CC101" i="4" a="1"/>
  <c r="CC101" i="4" s="1"/>
  <c r="CB101" i="4" a="1"/>
  <c r="CB101" i="4" s="1"/>
  <c r="CA101" i="4" a="1"/>
  <c r="CA101" i="4" s="1"/>
  <c r="BY101" i="4" a="1"/>
  <c r="BY101" i="4" s="1"/>
  <c r="BX101" i="4" a="1"/>
  <c r="BX101" i="4" s="1"/>
  <c r="BW101" i="4" a="1"/>
  <c r="BW101" i="4" s="1"/>
  <c r="BV101" i="4" a="1"/>
  <c r="BV101" i="4" s="1"/>
  <c r="BU101" i="4" a="1"/>
  <c r="BU101" i="4" s="1"/>
  <c r="BT101" i="4" a="1"/>
  <c r="BT101" i="4" s="1"/>
  <c r="BS101" i="4" a="1"/>
  <c r="BS101" i="4" s="1"/>
  <c r="BR101" i="4" a="1"/>
  <c r="BR101" i="4" s="1"/>
  <c r="BQ101" i="4" a="1"/>
  <c r="BQ101" i="4" s="1"/>
  <c r="BO101" i="4" a="1"/>
  <c r="BO101" i="4" s="1"/>
  <c r="BN101" i="4" a="1"/>
  <c r="BN101" i="4" s="1"/>
  <c r="BM101" i="4" a="1"/>
  <c r="BM101" i="4" s="1"/>
  <c r="BL101" i="4" a="1"/>
  <c r="BL101" i="4" s="1"/>
  <c r="BK101" i="4" a="1"/>
  <c r="BK101" i="4" s="1"/>
  <c r="BJ101" i="4" a="1"/>
  <c r="BJ101" i="4" s="1"/>
  <c r="BI101" i="4" a="1"/>
  <c r="BI101" i="4" s="1"/>
  <c r="BH101" i="4" a="1"/>
  <c r="BH101" i="4" s="1"/>
  <c r="AW101" i="4" a="1"/>
  <c r="AW101" i="4" s="1"/>
  <c r="AU101" i="4" a="1"/>
  <c r="AU101" i="4" s="1"/>
  <c r="AT101" i="4" a="1"/>
  <c r="AT101" i="4" s="1"/>
  <c r="AS101" i="4" a="1"/>
  <c r="AS101" i="4" s="1"/>
  <c r="AR101" i="4" a="1"/>
  <c r="AR101" i="4"/>
  <c r="AQ101" i="4" a="1"/>
  <c r="AQ101" i="4" s="1"/>
  <c r="AP101" i="4" a="1"/>
  <c r="AP101" i="4" s="1"/>
  <c r="AO101" i="4" a="1"/>
  <c r="AO101" i="4" s="1"/>
  <c r="AN101" i="4" a="1"/>
  <c r="AN101" i="4" s="1"/>
  <c r="AM101" i="4" a="1"/>
  <c r="AM101" i="4" s="1"/>
  <c r="AK101" i="4" a="1"/>
  <c r="AK101" i="4" s="1"/>
  <c r="AJ101" i="4" a="1"/>
  <c r="AJ101" i="4" s="1"/>
  <c r="AI101" i="4" a="1"/>
  <c r="AI101" i="4" s="1"/>
  <c r="AH101" i="4" a="1"/>
  <c r="AH101" i="4" s="1"/>
  <c r="AG101" i="4" a="1"/>
  <c r="AG101" i="4" s="1"/>
  <c r="AF101" i="4" a="1"/>
  <c r="AF101" i="4" s="1"/>
  <c r="AE101" i="4" a="1"/>
  <c r="AE101" i="4" s="1"/>
  <c r="AD101" i="4" a="1"/>
  <c r="AD101" i="4" s="1"/>
  <c r="AC101" i="4" a="1"/>
  <c r="AC101" i="4" s="1"/>
  <c r="AA101" i="4" a="1"/>
  <c r="AA101" i="4"/>
  <c r="Z101" i="4" a="1"/>
  <c r="Z101" i="4" s="1"/>
  <c r="Y101" i="4" a="1"/>
  <c r="Y101" i="4" s="1"/>
  <c r="X101" i="4" a="1"/>
  <c r="X101" i="4" s="1"/>
  <c r="W101" i="4" a="1"/>
  <c r="W101" i="4" s="1"/>
  <c r="V101" i="4" a="1"/>
  <c r="V101" i="4" s="1"/>
  <c r="U101" i="4" a="1"/>
  <c r="U101" i="4" s="1"/>
  <c r="T101" i="4" a="1"/>
  <c r="T101" i="4" s="1"/>
  <c r="P101" i="4"/>
  <c r="O101" i="4"/>
  <c r="N101" i="4"/>
  <c r="M101" i="4"/>
  <c r="L101" i="4"/>
  <c r="K101" i="4"/>
  <c r="I101" i="4"/>
  <c r="H101" i="4"/>
  <c r="G101" i="4"/>
  <c r="C101" i="4"/>
  <c r="GG99" i="4" a="1"/>
  <c r="GG99" i="4"/>
  <c r="GE99" i="4" a="1"/>
  <c r="GE99" i="4" s="1"/>
  <c r="GD99" i="4" a="1"/>
  <c r="GD99" i="4" s="1"/>
  <c r="GC99" i="4" a="1"/>
  <c r="GC99" i="4"/>
  <c r="GB99" i="4" a="1"/>
  <c r="GB99" i="4" s="1"/>
  <c r="GA99" i="4" a="1"/>
  <c r="GA99" i="4" s="1"/>
  <c r="FZ99" i="4" a="1"/>
  <c r="FZ99" i="4" s="1"/>
  <c r="FY99" i="4" a="1"/>
  <c r="FY99" i="4" s="1"/>
  <c r="FX99" i="4" a="1"/>
  <c r="FX99" i="4" s="1"/>
  <c r="FW99" i="4" a="1"/>
  <c r="FW99" i="4" s="1"/>
  <c r="FU99" i="4" a="1"/>
  <c r="FU99" i="4" s="1"/>
  <c r="FT99" i="4" a="1"/>
  <c r="FT99" i="4" s="1"/>
  <c r="FS99" i="4" a="1"/>
  <c r="FS99" i="4"/>
  <c r="FR99" i="4" a="1"/>
  <c r="FR99" i="4" s="1"/>
  <c r="FQ99" i="4" a="1"/>
  <c r="FQ99" i="4" s="1"/>
  <c r="FP99" i="4" a="1"/>
  <c r="FP99" i="4" s="1"/>
  <c r="FO99" i="4" a="1"/>
  <c r="FO99" i="4" s="1"/>
  <c r="FN99" i="4" a="1"/>
  <c r="FN99" i="4" s="1"/>
  <c r="FM99" i="4" a="1"/>
  <c r="FM99" i="4" s="1"/>
  <c r="FK99" i="4" a="1"/>
  <c r="FK99" i="4" s="1"/>
  <c r="FJ99" i="4" a="1"/>
  <c r="FJ99" i="4" s="1"/>
  <c r="FI99" i="4" a="1"/>
  <c r="FI99" i="4" s="1"/>
  <c r="FH99" i="4" a="1"/>
  <c r="FH99" i="4" s="1"/>
  <c r="FG99" i="4" a="1"/>
  <c r="FG99" i="4" s="1"/>
  <c r="FF99" i="4" a="1"/>
  <c r="FF99" i="4" s="1"/>
  <c r="FE99" i="4" a="1"/>
  <c r="FE99" i="4" s="1"/>
  <c r="FD99" i="4" a="1"/>
  <c r="FD99" i="4" s="1"/>
  <c r="ES99" i="4" a="1"/>
  <c r="ES99" i="4" s="1"/>
  <c r="EQ99" i="4" a="1"/>
  <c r="EQ99" i="4" s="1"/>
  <c r="EP99" i="4" a="1"/>
  <c r="EP99" i="4" s="1"/>
  <c r="EO99" i="4" a="1"/>
  <c r="EO99" i="4" s="1"/>
  <c r="EN99" i="4" a="1"/>
  <c r="EN99" i="4" s="1"/>
  <c r="EM99" i="4" a="1"/>
  <c r="EM99" i="4"/>
  <c r="EL99" i="4" a="1"/>
  <c r="EL99" i="4" s="1"/>
  <c r="EK99" i="4" a="1"/>
  <c r="EK99" i="4" s="1"/>
  <c r="EJ99" i="4" a="1"/>
  <c r="EJ99" i="4"/>
  <c r="EI99" i="4" a="1"/>
  <c r="EI99" i="4" s="1"/>
  <c r="EG99" i="4" a="1"/>
  <c r="EG99" i="4" s="1"/>
  <c r="EF99" i="4" a="1"/>
  <c r="EF99" i="4" s="1"/>
  <c r="EE99" i="4" a="1"/>
  <c r="EE99" i="4" s="1"/>
  <c r="ED99" i="4" a="1"/>
  <c r="ED99" i="4" s="1"/>
  <c r="EC99" i="4" a="1"/>
  <c r="EC99" i="4"/>
  <c r="EB99" i="4" a="1"/>
  <c r="EB99" i="4" s="1"/>
  <c r="EA99" i="4" a="1"/>
  <c r="EA99" i="4" s="1"/>
  <c r="DZ99" i="4" a="1"/>
  <c r="DZ99" i="4" s="1"/>
  <c r="DY99" i="4" a="1"/>
  <c r="DY99" i="4" s="1"/>
  <c r="DW99" i="4" a="1"/>
  <c r="DW99" i="4" s="1"/>
  <c r="DV99" i="4" a="1"/>
  <c r="DV99" i="4" s="1"/>
  <c r="DU99" i="4" a="1"/>
  <c r="DU99" i="4" s="1"/>
  <c r="DT99" i="4" a="1"/>
  <c r="DT99" i="4" s="1"/>
  <c r="DS99" i="4" a="1"/>
  <c r="DS99" i="4" s="1"/>
  <c r="DR99" i="4" a="1"/>
  <c r="DR99" i="4" s="1"/>
  <c r="DQ99" i="4" a="1"/>
  <c r="DQ99" i="4" s="1"/>
  <c r="DP99" i="4" a="1"/>
  <c r="DP99" i="4" s="1"/>
  <c r="CK99" i="4" a="1"/>
  <c r="CK99" i="4" s="1"/>
  <c r="CI99" i="4" a="1"/>
  <c r="CI99" i="4" s="1"/>
  <c r="CH99" i="4" a="1"/>
  <c r="CH99" i="4" s="1"/>
  <c r="CG99" i="4" a="1"/>
  <c r="CG99" i="4" s="1"/>
  <c r="CF99" i="4" a="1"/>
  <c r="CF99" i="4" s="1"/>
  <c r="CE99" i="4" a="1"/>
  <c r="CE99" i="4" s="1"/>
  <c r="CD99" i="4" a="1"/>
  <c r="CD99" i="4" s="1"/>
  <c r="CC99" i="4" a="1"/>
  <c r="CC99" i="4" s="1"/>
  <c r="CB99" i="4" a="1"/>
  <c r="CB99" i="4" s="1"/>
  <c r="CA99" i="4" a="1"/>
  <c r="CA99" i="4" s="1"/>
  <c r="BY99" i="4" a="1"/>
  <c r="BY99" i="4"/>
  <c r="BX99" i="4" a="1"/>
  <c r="BX99" i="4" s="1"/>
  <c r="BW99" i="4" a="1"/>
  <c r="BW99" i="4" s="1"/>
  <c r="BV99" i="4" a="1"/>
  <c r="BV99" i="4"/>
  <c r="BU99" i="4" a="1"/>
  <c r="BU99" i="4" s="1"/>
  <c r="BT99" i="4" a="1"/>
  <c r="BT99" i="4" s="1"/>
  <c r="BS99" i="4" a="1"/>
  <c r="BS99" i="4" s="1"/>
  <c r="BR99" i="4" a="1"/>
  <c r="BR99" i="4" s="1"/>
  <c r="BQ99" i="4" a="1"/>
  <c r="BQ99" i="4" s="1"/>
  <c r="BO99" i="4" a="1"/>
  <c r="BO99" i="4"/>
  <c r="BN99" i="4" a="1"/>
  <c r="BN99" i="4" s="1"/>
  <c r="BM99" i="4" a="1"/>
  <c r="BM99" i="4"/>
  <c r="BL99" i="4" a="1"/>
  <c r="BL99" i="4" s="1"/>
  <c r="BK99" i="4" a="1"/>
  <c r="BK99" i="4" s="1"/>
  <c r="BJ99" i="4" a="1"/>
  <c r="BJ99" i="4" s="1"/>
  <c r="BI99" i="4" a="1"/>
  <c r="BI99" i="4" s="1"/>
  <c r="BH99" i="4" a="1"/>
  <c r="BH99" i="4" s="1"/>
  <c r="AW99" i="4" a="1"/>
  <c r="AW99" i="4" s="1"/>
  <c r="AU99" i="4" a="1"/>
  <c r="AU99" i="4" s="1"/>
  <c r="AT99" i="4" a="1"/>
  <c r="AT99" i="4" s="1"/>
  <c r="AS99" i="4" a="1"/>
  <c r="AS99" i="4" s="1"/>
  <c r="AR99" i="4" a="1"/>
  <c r="AR99" i="4" s="1"/>
  <c r="AQ99" i="4" a="1"/>
  <c r="AQ99" i="4" s="1"/>
  <c r="AP99" i="4" a="1"/>
  <c r="AP99" i="4" s="1"/>
  <c r="AO99" i="4" a="1"/>
  <c r="AO99" i="4" s="1"/>
  <c r="AN99" i="4" a="1"/>
  <c r="AN99" i="4" s="1"/>
  <c r="AM99" i="4" a="1"/>
  <c r="AM99" i="4" s="1"/>
  <c r="AK99" i="4" a="1"/>
  <c r="AK99" i="4" s="1"/>
  <c r="AJ99" i="4" a="1"/>
  <c r="AJ99" i="4" s="1"/>
  <c r="AI99" i="4" a="1"/>
  <c r="AI99" i="4" s="1"/>
  <c r="AH99" i="4" a="1"/>
  <c r="AH99" i="4" s="1"/>
  <c r="AG99" i="4" a="1"/>
  <c r="AG99" i="4" s="1"/>
  <c r="AF99" i="4" a="1"/>
  <c r="AF99" i="4" s="1"/>
  <c r="AE99" i="4" a="1"/>
  <c r="AE99" i="4"/>
  <c r="AD99" i="4" a="1"/>
  <c r="AD99" i="4" s="1"/>
  <c r="AC99" i="4" a="1"/>
  <c r="AC99" i="4" s="1"/>
  <c r="AA99" i="4" a="1"/>
  <c r="AA99" i="4" s="1"/>
  <c r="Z99" i="4" a="1"/>
  <c r="Z99" i="4" s="1"/>
  <c r="Y99" i="4" a="1"/>
  <c r="Y99" i="4" s="1"/>
  <c r="X99" i="4" a="1"/>
  <c r="X99" i="4" s="1"/>
  <c r="W99" i="4" a="1"/>
  <c r="W99" i="4"/>
  <c r="V99" i="4" a="1"/>
  <c r="V99" i="4" s="1"/>
  <c r="U99" i="4" a="1"/>
  <c r="U99" i="4" s="1"/>
  <c r="T99" i="4" a="1"/>
  <c r="T99" i="4" s="1"/>
  <c r="GG98" i="4" a="1"/>
  <c r="GG98" i="4" s="1"/>
  <c r="GE98" i="4" a="1"/>
  <c r="GE98" i="4" s="1"/>
  <c r="GD98" i="4" a="1"/>
  <c r="GD98" i="4" s="1"/>
  <c r="GC98" i="4" a="1"/>
  <c r="GC98" i="4" s="1"/>
  <c r="GB98" i="4" a="1"/>
  <c r="GB98" i="4" s="1"/>
  <c r="GA98" i="4" a="1"/>
  <c r="GA98" i="4" s="1"/>
  <c r="FZ98" i="4" a="1"/>
  <c r="FZ98" i="4" s="1"/>
  <c r="FY98" i="4" a="1"/>
  <c r="FY98" i="4" s="1"/>
  <c r="FX98" i="4" a="1"/>
  <c r="FX98" i="4" s="1"/>
  <c r="FW98" i="4" a="1"/>
  <c r="FW98" i="4"/>
  <c r="FU98" i="4" a="1"/>
  <c r="FU98" i="4" s="1"/>
  <c r="FT98" i="4" a="1"/>
  <c r="FT98" i="4" s="1"/>
  <c r="FS98" i="4" a="1"/>
  <c r="FS98" i="4"/>
  <c r="FR98" i="4" a="1"/>
  <c r="FR98" i="4" s="1"/>
  <c r="FQ98" i="4" a="1"/>
  <c r="FQ98" i="4" s="1"/>
  <c r="FP98" i="4" a="1"/>
  <c r="FP98" i="4" s="1"/>
  <c r="FO98" i="4" a="1"/>
  <c r="FO98" i="4" s="1"/>
  <c r="FN98" i="4" a="1"/>
  <c r="FN98" i="4" s="1"/>
  <c r="FM98" i="4" a="1"/>
  <c r="FM98" i="4" s="1"/>
  <c r="FK98" i="4" a="1"/>
  <c r="FK98" i="4"/>
  <c r="FJ98" i="4" a="1"/>
  <c r="FJ98" i="4" s="1"/>
  <c r="FI98" i="4" a="1"/>
  <c r="FI98" i="4" s="1"/>
  <c r="FH98" i="4" a="1"/>
  <c r="FH98" i="4" s="1"/>
  <c r="FG98" i="4" a="1"/>
  <c r="FG98" i="4" s="1"/>
  <c r="FF98" i="4" a="1"/>
  <c r="FF98" i="4" s="1"/>
  <c r="FE98" i="4" a="1"/>
  <c r="FE98" i="4" s="1"/>
  <c r="FD98" i="4" a="1"/>
  <c r="FD98" i="4" s="1"/>
  <c r="ES98" i="4" a="1"/>
  <c r="ES98" i="4" s="1"/>
  <c r="EQ98" i="4" a="1"/>
  <c r="EQ98" i="4"/>
  <c r="EP98" i="4" a="1"/>
  <c r="EP98" i="4" s="1"/>
  <c r="EO98" i="4" a="1"/>
  <c r="EO98" i="4" s="1"/>
  <c r="EN98" i="4" a="1"/>
  <c r="EN98" i="4" s="1"/>
  <c r="EM98" i="4" a="1"/>
  <c r="EM98" i="4" s="1"/>
  <c r="EL98" i="4" a="1"/>
  <c r="EL98" i="4" s="1"/>
  <c r="EK98" i="4" a="1"/>
  <c r="EK98" i="4" s="1"/>
  <c r="EJ98" i="4" a="1"/>
  <c r="EJ98" i="4"/>
  <c r="EI98" i="4" a="1"/>
  <c r="EI98" i="4" s="1"/>
  <c r="EG98" i="4" a="1"/>
  <c r="EG98" i="4"/>
  <c r="EF98" i="4" a="1"/>
  <c r="EF98" i="4" s="1"/>
  <c r="EE98" i="4" a="1"/>
  <c r="EE98" i="4" s="1"/>
  <c r="ED98" i="4" a="1"/>
  <c r="ED98" i="4" s="1"/>
  <c r="EC98" i="4" a="1"/>
  <c r="EC98" i="4" s="1"/>
  <c r="EB98" i="4" a="1"/>
  <c r="EB98" i="4" s="1"/>
  <c r="EA98" i="4" a="1"/>
  <c r="EA98" i="4" s="1"/>
  <c r="DZ98" i="4" a="1"/>
  <c r="DZ98" i="4" s="1"/>
  <c r="DY98" i="4" a="1"/>
  <c r="DY98" i="4" s="1"/>
  <c r="DW98" i="4" a="1"/>
  <c r="DW98" i="4" s="1"/>
  <c r="DV98" i="4" a="1"/>
  <c r="DV98" i="4" s="1"/>
  <c r="DU98" i="4" a="1"/>
  <c r="DU98" i="4" s="1"/>
  <c r="DT98" i="4" a="1"/>
  <c r="DT98" i="4" s="1"/>
  <c r="DS98" i="4" a="1"/>
  <c r="DS98" i="4" s="1"/>
  <c r="DR98" i="4" a="1"/>
  <c r="DR98" i="4" s="1"/>
  <c r="DQ98" i="4" a="1"/>
  <c r="DQ98" i="4"/>
  <c r="DP98" i="4" a="1"/>
  <c r="DP98" i="4" s="1"/>
  <c r="CK98" i="4" a="1"/>
  <c r="CK98" i="4" s="1"/>
  <c r="CI98" i="4" a="1"/>
  <c r="CI98" i="4"/>
  <c r="CH98" i="4" a="1"/>
  <c r="CH98" i="4" s="1"/>
  <c r="CG98" i="4" a="1"/>
  <c r="CG98" i="4" s="1"/>
  <c r="CF98" i="4" a="1"/>
  <c r="CF98" i="4" s="1"/>
  <c r="CE98" i="4" a="1"/>
  <c r="CE98" i="4" s="1"/>
  <c r="CD98" i="4" a="1"/>
  <c r="CD98" i="4" s="1"/>
  <c r="CC98" i="4" a="1"/>
  <c r="CC98" i="4"/>
  <c r="CB98" i="4" a="1"/>
  <c r="CB98" i="4" s="1"/>
  <c r="CA98" i="4" a="1"/>
  <c r="CA98" i="4" s="1"/>
  <c r="BY98" i="4" a="1"/>
  <c r="BY98" i="4"/>
  <c r="BX98" i="4" a="1"/>
  <c r="BX98" i="4" s="1"/>
  <c r="BW98" i="4" a="1"/>
  <c r="BW98" i="4" s="1"/>
  <c r="BV98" i="4" a="1"/>
  <c r="BV98" i="4" s="1"/>
  <c r="BU98" i="4" a="1"/>
  <c r="BU98" i="4" s="1"/>
  <c r="BT98" i="4" a="1"/>
  <c r="BT98" i="4" s="1"/>
  <c r="BS98" i="4" a="1"/>
  <c r="BS98" i="4" s="1"/>
  <c r="BR98" i="4" a="1"/>
  <c r="BR98" i="4"/>
  <c r="BQ98" i="4" a="1"/>
  <c r="BQ98" i="4" s="1"/>
  <c r="BO98" i="4" a="1"/>
  <c r="BO98" i="4" s="1"/>
  <c r="BN98" i="4" a="1"/>
  <c r="BN98" i="4" s="1"/>
  <c r="BM98" i="4" a="1"/>
  <c r="BM98" i="4" s="1"/>
  <c r="BL98" i="4" a="1"/>
  <c r="BL98" i="4" s="1"/>
  <c r="BK98" i="4" a="1"/>
  <c r="BK98" i="4" s="1"/>
  <c r="BJ98" i="4" a="1"/>
  <c r="BJ98" i="4" s="1"/>
  <c r="BI98" i="4" a="1"/>
  <c r="BI98" i="4" s="1"/>
  <c r="BH98" i="4" a="1"/>
  <c r="BH98" i="4" s="1"/>
  <c r="AW98" i="4" a="1"/>
  <c r="AW98" i="4" s="1"/>
  <c r="AU98" i="4" a="1"/>
  <c r="AU98" i="4" s="1"/>
  <c r="AT98" i="4" a="1"/>
  <c r="AT98" i="4" s="1"/>
  <c r="AS98" i="4" a="1"/>
  <c r="AS98" i="4" s="1"/>
  <c r="AR98" i="4" a="1"/>
  <c r="AR98" i="4" s="1"/>
  <c r="AQ98" i="4" a="1"/>
  <c r="AQ98" i="4" s="1"/>
  <c r="AP98" i="4" a="1"/>
  <c r="AP98" i="4" s="1"/>
  <c r="AO98" i="4" a="1"/>
  <c r="AO98" i="4"/>
  <c r="AN98" i="4" a="1"/>
  <c r="AN98" i="4" s="1"/>
  <c r="AM98" i="4" a="1"/>
  <c r="AM98" i="4" s="1"/>
  <c r="AK98" i="4" a="1"/>
  <c r="AK98" i="4"/>
  <c r="AJ98" i="4" a="1"/>
  <c r="AJ98" i="4" s="1"/>
  <c r="AI98" i="4" a="1"/>
  <c r="AI98" i="4" s="1"/>
  <c r="AH98" i="4" a="1"/>
  <c r="AH98" i="4" s="1"/>
  <c r="AG98" i="4" a="1"/>
  <c r="AG98" i="4" s="1"/>
  <c r="AF98" i="4" a="1"/>
  <c r="AF98" i="4" s="1"/>
  <c r="AE98" i="4" a="1"/>
  <c r="AE98" i="4" s="1"/>
  <c r="AD98" i="4" a="1"/>
  <c r="AD98" i="4" s="1"/>
  <c r="AC98" i="4" a="1"/>
  <c r="AC98" i="4" s="1"/>
  <c r="AA98" i="4" a="1"/>
  <c r="AA98" i="4" s="1"/>
  <c r="Z98" i="4" a="1"/>
  <c r="Z98" i="4" s="1"/>
  <c r="Y98" i="4" a="1"/>
  <c r="Y98" i="4" s="1"/>
  <c r="X98" i="4" a="1"/>
  <c r="X98" i="4" s="1"/>
  <c r="W98" i="4" a="1"/>
  <c r="W98" i="4" s="1"/>
  <c r="V98" i="4" a="1"/>
  <c r="V98" i="4" s="1"/>
  <c r="U98" i="4" a="1"/>
  <c r="U98" i="4" s="1"/>
  <c r="T98" i="4" a="1"/>
  <c r="T98" i="4" s="1"/>
  <c r="P98" i="4"/>
  <c r="O98" i="4"/>
  <c r="N98" i="4"/>
  <c r="M98" i="4"/>
  <c r="L98" i="4"/>
  <c r="K98" i="4"/>
  <c r="I98" i="4"/>
  <c r="H98" i="4"/>
  <c r="G98" i="4"/>
  <c r="C98" i="4"/>
  <c r="GG93" i="4" a="1"/>
  <c r="GG93" i="4" s="1"/>
  <c r="GE93" i="4" a="1"/>
  <c r="GE93" i="4" s="1"/>
  <c r="GD93" i="4" a="1"/>
  <c r="GD93" i="4" s="1"/>
  <c r="GC93" i="4" a="1"/>
  <c r="GC93" i="4" s="1"/>
  <c r="GB93" i="4" a="1"/>
  <c r="GB93" i="4" s="1"/>
  <c r="GA93" i="4" a="1"/>
  <c r="GA93" i="4" s="1"/>
  <c r="FZ93" i="4" a="1"/>
  <c r="FZ93" i="4" s="1"/>
  <c r="FY93" i="4" a="1"/>
  <c r="FY93" i="4" s="1"/>
  <c r="FX93" i="4" a="1"/>
  <c r="FX93" i="4" s="1"/>
  <c r="FW93" i="4" a="1"/>
  <c r="FW93" i="4" s="1"/>
  <c r="FU93" i="4" a="1"/>
  <c r="FU93" i="4" s="1"/>
  <c r="FT93" i="4" a="1"/>
  <c r="FT93" i="4" s="1"/>
  <c r="FS93" i="4" a="1"/>
  <c r="FS93" i="4" s="1"/>
  <c r="FR93" i="4" a="1"/>
  <c r="FR93" i="4" s="1"/>
  <c r="FQ93" i="4" a="1"/>
  <c r="FQ93" i="4" s="1"/>
  <c r="FP93" i="4" a="1"/>
  <c r="FP93" i="4" s="1"/>
  <c r="FO93" i="4" a="1"/>
  <c r="FO93" i="4" s="1"/>
  <c r="FN93" i="4" a="1"/>
  <c r="FN93" i="4" s="1"/>
  <c r="FM93" i="4" a="1"/>
  <c r="FM93" i="4" s="1"/>
  <c r="FK93" i="4" a="1"/>
  <c r="FK93" i="4" s="1"/>
  <c r="FJ93" i="4" a="1"/>
  <c r="FJ93" i="4" s="1"/>
  <c r="FI93" i="4" a="1"/>
  <c r="FI93" i="4" s="1"/>
  <c r="FH93" i="4" a="1"/>
  <c r="FH93" i="4" s="1"/>
  <c r="FG93" i="4" a="1"/>
  <c r="FG93" i="4" s="1"/>
  <c r="FF93" i="4" a="1"/>
  <c r="FF93" i="4" s="1"/>
  <c r="FE93" i="4" a="1"/>
  <c r="FE93" i="4" s="1"/>
  <c r="FD93" i="4" a="1"/>
  <c r="FD93" i="4"/>
  <c r="ES93" i="4" a="1"/>
  <c r="ES93" i="4" s="1"/>
  <c r="EQ93" i="4" a="1"/>
  <c r="EQ93" i="4" s="1"/>
  <c r="EP93" i="4" a="1"/>
  <c r="EP93" i="4" s="1"/>
  <c r="EO93" i="4" a="1"/>
  <c r="EO93" i="4" s="1"/>
  <c r="EN93" i="4" a="1"/>
  <c r="EN93" i="4" s="1"/>
  <c r="EM93" i="4" a="1"/>
  <c r="EM93" i="4" s="1"/>
  <c r="EL93" i="4" a="1"/>
  <c r="EL93" i="4" s="1"/>
  <c r="EK93" i="4" a="1"/>
  <c r="EK93" i="4" s="1"/>
  <c r="EJ93" i="4" a="1"/>
  <c r="EJ93" i="4" s="1"/>
  <c r="EI93" i="4" a="1"/>
  <c r="EI93" i="4" s="1"/>
  <c r="EG93" i="4" a="1"/>
  <c r="EG93" i="4" s="1"/>
  <c r="EF93" i="4" a="1"/>
  <c r="EF93" i="4" s="1"/>
  <c r="EE93" i="4" a="1"/>
  <c r="EE93" i="4" s="1"/>
  <c r="ED93" i="4" a="1"/>
  <c r="ED93" i="4" s="1"/>
  <c r="EC93" i="4" a="1"/>
  <c r="EC93" i="4" s="1"/>
  <c r="EB93" i="4" a="1"/>
  <c r="EB93" i="4" s="1"/>
  <c r="EA93" i="4" a="1"/>
  <c r="EA93" i="4" s="1"/>
  <c r="DZ93" i="4" a="1"/>
  <c r="DZ93" i="4" s="1"/>
  <c r="DY93" i="4" a="1"/>
  <c r="DY93" i="4" s="1"/>
  <c r="DW93" i="4" a="1"/>
  <c r="DW93" i="4" s="1"/>
  <c r="DV93" i="4" a="1"/>
  <c r="DV93" i="4" s="1"/>
  <c r="DU93" i="4" a="1"/>
  <c r="DU93" i="4" s="1"/>
  <c r="DT93" i="4" a="1"/>
  <c r="DT93" i="4" s="1"/>
  <c r="DS93" i="4" a="1"/>
  <c r="DS93" i="4" s="1"/>
  <c r="DR93" i="4" a="1"/>
  <c r="DR93" i="4" s="1"/>
  <c r="DQ93" i="4" a="1"/>
  <c r="DQ93" i="4" s="1"/>
  <c r="DP93" i="4" a="1"/>
  <c r="DP93" i="4" s="1"/>
  <c r="CK93" i="4" a="1"/>
  <c r="CK93" i="4" s="1"/>
  <c r="CI93" i="4" a="1"/>
  <c r="CI93" i="4"/>
  <c r="CH93" i="4" a="1"/>
  <c r="CH93" i="4" s="1"/>
  <c r="CG93" i="4" a="1"/>
  <c r="CG93" i="4" s="1"/>
  <c r="CF93" i="4" a="1"/>
  <c r="CF93" i="4"/>
  <c r="CE93" i="4" a="1"/>
  <c r="CE93" i="4" s="1"/>
  <c r="CD93" i="4" a="1"/>
  <c r="CD93" i="4" s="1"/>
  <c r="CC93" i="4" a="1"/>
  <c r="CC93" i="4" s="1"/>
  <c r="CB93" i="4" a="1"/>
  <c r="CB93" i="4" s="1"/>
  <c r="CA93" i="4" a="1"/>
  <c r="CA93" i="4" s="1"/>
  <c r="BY93" i="4" a="1"/>
  <c r="BY93" i="4" s="1"/>
  <c r="BX93" i="4" a="1"/>
  <c r="BX93" i="4" s="1"/>
  <c r="BW93" i="4" a="1"/>
  <c r="BW93" i="4" s="1"/>
  <c r="BV93" i="4" a="1"/>
  <c r="BV93" i="4" s="1"/>
  <c r="BU93" i="4" a="1"/>
  <c r="BU93" i="4" s="1"/>
  <c r="BT93" i="4" a="1"/>
  <c r="BT93" i="4" s="1"/>
  <c r="BS93" i="4" a="1"/>
  <c r="BS93" i="4" s="1"/>
  <c r="BR93" i="4" a="1"/>
  <c r="BR93" i="4" s="1"/>
  <c r="BQ93" i="4" a="1"/>
  <c r="BQ93" i="4" s="1"/>
  <c r="BO93" i="4" a="1"/>
  <c r="BO93" i="4" s="1"/>
  <c r="BN93" i="4" a="1"/>
  <c r="BN93" i="4" s="1"/>
  <c r="BM93" i="4" a="1"/>
  <c r="BM93" i="4" s="1"/>
  <c r="BL93" i="4" a="1"/>
  <c r="BL93" i="4" s="1"/>
  <c r="BK93" i="4" a="1"/>
  <c r="BK93" i="4" s="1"/>
  <c r="BJ93" i="4" a="1"/>
  <c r="BJ93" i="4" s="1"/>
  <c r="BI93" i="4" a="1"/>
  <c r="BI93" i="4" s="1"/>
  <c r="BH93" i="4" a="1"/>
  <c r="BH93" i="4" s="1"/>
  <c r="AW93" i="4" a="1"/>
  <c r="AW93" i="4" s="1"/>
  <c r="AU93" i="4" a="1"/>
  <c r="AU93" i="4" s="1"/>
  <c r="AT93" i="4" a="1"/>
  <c r="AT93" i="4" s="1"/>
  <c r="AS93" i="4" a="1"/>
  <c r="AS93" i="4" s="1"/>
  <c r="AR93" i="4" a="1"/>
  <c r="AR93" i="4" s="1"/>
  <c r="AQ93" i="4" a="1"/>
  <c r="AQ93" i="4" s="1"/>
  <c r="AP93" i="4" a="1"/>
  <c r="AP93" i="4"/>
  <c r="AO93" i="4" a="1"/>
  <c r="AO93" i="4" s="1"/>
  <c r="AN93" i="4" a="1"/>
  <c r="AN93" i="4" s="1"/>
  <c r="AM93" i="4" a="1"/>
  <c r="AM93" i="4" s="1"/>
  <c r="AK93" i="4" a="1"/>
  <c r="AK93" i="4" s="1"/>
  <c r="AJ93" i="4" a="1"/>
  <c r="AJ93" i="4" s="1"/>
  <c r="AI93" i="4" a="1"/>
  <c r="AI93" i="4" s="1"/>
  <c r="AH93" i="4" a="1"/>
  <c r="AH93" i="4" s="1"/>
  <c r="AG93" i="4" a="1"/>
  <c r="AG93" i="4" s="1"/>
  <c r="AF93" i="4" a="1"/>
  <c r="AF93" i="4" s="1"/>
  <c r="AE93" i="4" a="1"/>
  <c r="AE93" i="4" s="1"/>
  <c r="AD93" i="4" a="1"/>
  <c r="AD93" i="4" s="1"/>
  <c r="AC93" i="4" a="1"/>
  <c r="AC93" i="4" s="1"/>
  <c r="AA93" i="4" a="1"/>
  <c r="AA93" i="4" s="1"/>
  <c r="Z93" i="4" a="1"/>
  <c r="Z93" i="4" s="1"/>
  <c r="Y93" i="4" a="1"/>
  <c r="Y93" i="4" s="1"/>
  <c r="X93" i="4" a="1"/>
  <c r="X93" i="4" s="1"/>
  <c r="W93" i="4" a="1"/>
  <c r="W93" i="4" s="1"/>
  <c r="V93" i="4" a="1"/>
  <c r="V93" i="4" s="1"/>
  <c r="U93" i="4" a="1"/>
  <c r="U93" i="4" s="1"/>
  <c r="T93" i="4" a="1"/>
  <c r="T93" i="4" s="1"/>
  <c r="GG92" i="4" a="1"/>
  <c r="GG92" i="4" s="1"/>
  <c r="GE92" i="4" a="1"/>
  <c r="GE92" i="4" s="1"/>
  <c r="GD92" i="4" a="1"/>
  <c r="GD92" i="4" s="1"/>
  <c r="GC92" i="4" a="1"/>
  <c r="GC92" i="4" s="1"/>
  <c r="GB92" i="4" a="1"/>
  <c r="GB92" i="4" s="1"/>
  <c r="GA92" i="4" a="1"/>
  <c r="GA92" i="4" s="1"/>
  <c r="FZ92" i="4" a="1"/>
  <c r="FZ92" i="4" s="1"/>
  <c r="FY92" i="4" a="1"/>
  <c r="FY92" i="4" s="1"/>
  <c r="FX92" i="4" a="1"/>
  <c r="FX92" i="4" s="1"/>
  <c r="FW92" i="4" a="1"/>
  <c r="FW92" i="4" s="1"/>
  <c r="FU92" i="4" a="1"/>
  <c r="FU92" i="4" s="1"/>
  <c r="FT92" i="4" a="1"/>
  <c r="FT92" i="4" s="1"/>
  <c r="FS92" i="4" a="1"/>
  <c r="FS92" i="4" s="1"/>
  <c r="FR92" i="4" a="1"/>
  <c r="FR92" i="4" s="1"/>
  <c r="FQ92" i="4" a="1"/>
  <c r="FQ92" i="4" s="1"/>
  <c r="FP92" i="4" a="1"/>
  <c r="FP92" i="4" s="1"/>
  <c r="FO92" i="4" a="1"/>
  <c r="FO92" i="4" s="1"/>
  <c r="FN92" i="4" a="1"/>
  <c r="FN92" i="4" s="1"/>
  <c r="FM92" i="4" a="1"/>
  <c r="FM92" i="4" s="1"/>
  <c r="FK92" i="4" a="1"/>
  <c r="FK92" i="4" s="1"/>
  <c r="FJ92" i="4" a="1"/>
  <c r="FJ92" i="4" s="1"/>
  <c r="FI92" i="4" a="1"/>
  <c r="FI92" i="4" s="1"/>
  <c r="FH92" i="4" a="1"/>
  <c r="FH92" i="4" s="1"/>
  <c r="FG92" i="4" a="1"/>
  <c r="FG92" i="4"/>
  <c r="FF92" i="4" a="1"/>
  <c r="FF92" i="4" s="1"/>
  <c r="FE92" i="4" a="1"/>
  <c r="FE92" i="4" s="1"/>
  <c r="FD92" i="4" a="1"/>
  <c r="FD92" i="4" s="1"/>
  <c r="ES92" i="4" a="1"/>
  <c r="ES92" i="4" s="1"/>
  <c r="EQ92" i="4" a="1"/>
  <c r="EQ92" i="4" s="1"/>
  <c r="EP92" i="4" a="1"/>
  <c r="EP92" i="4" s="1"/>
  <c r="EO92" i="4" a="1"/>
  <c r="EO92" i="4" s="1"/>
  <c r="EN92" i="4" a="1"/>
  <c r="EN92" i="4" s="1"/>
  <c r="EM92" i="4" a="1"/>
  <c r="EM92" i="4" s="1"/>
  <c r="EL92" i="4" a="1"/>
  <c r="EL92" i="4" s="1"/>
  <c r="EK92" i="4" a="1"/>
  <c r="EK92" i="4" s="1"/>
  <c r="EJ92" i="4" a="1"/>
  <c r="EJ92" i="4" s="1"/>
  <c r="EI92" i="4" a="1"/>
  <c r="EI92" i="4" s="1"/>
  <c r="EG92" i="4" a="1"/>
  <c r="EG92" i="4" s="1"/>
  <c r="EF92" i="4" a="1"/>
  <c r="EF92" i="4" s="1"/>
  <c r="EE92" i="4" a="1"/>
  <c r="EE92" i="4" s="1"/>
  <c r="ED92" i="4" a="1"/>
  <c r="ED92" i="4" s="1"/>
  <c r="EC92" i="4" a="1"/>
  <c r="EC92" i="4" s="1"/>
  <c r="EB92" i="4" a="1"/>
  <c r="EB92" i="4" s="1"/>
  <c r="EA92" i="4" a="1"/>
  <c r="EA92" i="4"/>
  <c r="DZ92" i="4" a="1"/>
  <c r="DZ92" i="4" s="1"/>
  <c r="DY92" i="4" a="1"/>
  <c r="DY92" i="4" s="1"/>
  <c r="DW92" i="4" a="1"/>
  <c r="DW92" i="4"/>
  <c r="DV92" i="4" a="1"/>
  <c r="DV92" i="4" s="1"/>
  <c r="DU92" i="4" a="1"/>
  <c r="DU92" i="4" s="1"/>
  <c r="DT92" i="4" a="1"/>
  <c r="DT92" i="4" s="1"/>
  <c r="DS92" i="4" a="1"/>
  <c r="DS92" i="4" s="1"/>
  <c r="DR92" i="4" a="1"/>
  <c r="DR92" i="4" s="1"/>
  <c r="DQ92" i="4" a="1"/>
  <c r="DQ92" i="4" s="1"/>
  <c r="DP92" i="4" a="1"/>
  <c r="DP92" i="4" s="1"/>
  <c r="CK92" i="4" a="1"/>
  <c r="CK92" i="4" s="1"/>
  <c r="CI92" i="4" a="1"/>
  <c r="CI92" i="4" s="1"/>
  <c r="CH92" i="4" a="1"/>
  <c r="CH92" i="4" s="1"/>
  <c r="CG92" i="4" a="1"/>
  <c r="CG92" i="4" s="1"/>
  <c r="CF92" i="4" a="1"/>
  <c r="CF92" i="4" s="1"/>
  <c r="CE92" i="4" a="1"/>
  <c r="CE92" i="4" s="1"/>
  <c r="CD92" i="4" a="1"/>
  <c r="CD92" i="4" s="1"/>
  <c r="CC92" i="4" a="1"/>
  <c r="CC92" i="4" s="1"/>
  <c r="CB92" i="4" a="1"/>
  <c r="CB92" i="4" s="1"/>
  <c r="CA92" i="4" a="1"/>
  <c r="CA92" i="4" s="1"/>
  <c r="BY92" i="4" a="1"/>
  <c r="BY92" i="4" s="1"/>
  <c r="BX92" i="4" a="1"/>
  <c r="BX92" i="4" s="1"/>
  <c r="BW92" i="4" a="1"/>
  <c r="BW92" i="4"/>
  <c r="BV92" i="4" a="1"/>
  <c r="BV92" i="4" s="1"/>
  <c r="BU92" i="4" a="1"/>
  <c r="BU92" i="4" s="1"/>
  <c r="BT92" i="4" a="1"/>
  <c r="BT92" i="4" s="1"/>
  <c r="BS92" i="4" a="1"/>
  <c r="BS92" i="4" s="1"/>
  <c r="BR92" i="4" a="1"/>
  <c r="BR92" i="4" s="1"/>
  <c r="BQ92" i="4" a="1"/>
  <c r="BQ92" i="4" s="1"/>
  <c r="BO92" i="4" a="1"/>
  <c r="BO92" i="4" s="1"/>
  <c r="BN92" i="4" a="1"/>
  <c r="BN92" i="4" s="1"/>
  <c r="BM92" i="4" a="1"/>
  <c r="BM92" i="4" s="1"/>
  <c r="BL92" i="4" a="1"/>
  <c r="BL92" i="4" s="1"/>
  <c r="BK92" i="4" a="1"/>
  <c r="BK92" i="4" s="1"/>
  <c r="BJ92" i="4" a="1"/>
  <c r="BJ92" i="4" s="1"/>
  <c r="BI92" i="4" a="1"/>
  <c r="BI92" i="4" s="1"/>
  <c r="BH92" i="4" a="1"/>
  <c r="BH92" i="4" s="1"/>
  <c r="AW92" i="4" a="1"/>
  <c r="AW92" i="4" s="1"/>
  <c r="AU92" i="4" a="1"/>
  <c r="AU92" i="4" s="1"/>
  <c r="AT92" i="4" a="1"/>
  <c r="AT92" i="4" s="1"/>
  <c r="AS92" i="4" a="1"/>
  <c r="AS92" i="4" s="1"/>
  <c r="AR92" i="4" a="1"/>
  <c r="AR92" i="4" s="1"/>
  <c r="AQ92" i="4" a="1"/>
  <c r="AQ92" i="4"/>
  <c r="AP92" i="4" a="1"/>
  <c r="AP92" i="4" s="1"/>
  <c r="AO92" i="4" a="1"/>
  <c r="AO92" i="4" s="1"/>
  <c r="AN92" i="4" a="1"/>
  <c r="AN92" i="4" s="1"/>
  <c r="AM92" i="4" a="1"/>
  <c r="AM92" i="4" s="1"/>
  <c r="AK92" i="4" a="1"/>
  <c r="AK92" i="4" s="1"/>
  <c r="AJ92" i="4" a="1"/>
  <c r="AJ92" i="4" s="1"/>
  <c r="AI92" i="4" a="1"/>
  <c r="AI92" i="4" s="1"/>
  <c r="AH92" i="4" a="1"/>
  <c r="AH92" i="4" s="1"/>
  <c r="AG92" i="4" a="1"/>
  <c r="AG92" i="4" s="1"/>
  <c r="AF92" i="4" a="1"/>
  <c r="AF92" i="4" s="1"/>
  <c r="AE92" i="4" a="1"/>
  <c r="AE92" i="4" s="1"/>
  <c r="AD92" i="4" a="1"/>
  <c r="AD92" i="4"/>
  <c r="AC92" i="4" a="1"/>
  <c r="AC92" i="4" s="1"/>
  <c r="AA92" i="4" a="1"/>
  <c r="AA92" i="4" s="1"/>
  <c r="Z92" i="4" a="1"/>
  <c r="Z92" i="4" s="1"/>
  <c r="Y92" i="4" a="1"/>
  <c r="Y92" i="4" s="1"/>
  <c r="X92" i="4" a="1"/>
  <c r="X92" i="4" s="1"/>
  <c r="W92" i="4" a="1"/>
  <c r="W92" i="4" s="1"/>
  <c r="V92" i="4" a="1"/>
  <c r="V92" i="4" s="1"/>
  <c r="U92" i="4" a="1"/>
  <c r="U92" i="4" s="1"/>
  <c r="T92" i="4" a="1"/>
  <c r="T92" i="4" s="1"/>
  <c r="P92" i="4"/>
  <c r="O92" i="4"/>
  <c r="N92" i="4"/>
  <c r="M92" i="4"/>
  <c r="L92" i="4"/>
  <c r="K92" i="4"/>
  <c r="I92" i="4"/>
  <c r="H92" i="4"/>
  <c r="G92" i="4"/>
  <c r="C92" i="4"/>
  <c r="GG90" i="4" a="1"/>
  <c r="GG90" i="4" s="1"/>
  <c r="GE90" i="4" a="1"/>
  <c r="GE90" i="4"/>
  <c r="GD90" i="4" a="1"/>
  <c r="GD90" i="4" s="1"/>
  <c r="GC90" i="4" a="1"/>
  <c r="GC90" i="4" s="1"/>
  <c r="GB90" i="4" a="1"/>
  <c r="GB90" i="4" s="1"/>
  <c r="GA90" i="4" a="1"/>
  <c r="GA90" i="4" s="1"/>
  <c r="FZ90" i="4" a="1"/>
  <c r="FZ90" i="4" s="1"/>
  <c r="FY90" i="4" a="1"/>
  <c r="FY90" i="4" s="1"/>
  <c r="FX90" i="4" a="1"/>
  <c r="FX90" i="4" s="1"/>
  <c r="FW90" i="4" a="1"/>
  <c r="FW90" i="4" s="1"/>
  <c r="FU90" i="4" a="1"/>
  <c r="FU90" i="4" s="1"/>
  <c r="FT90" i="4" a="1"/>
  <c r="FT90" i="4" s="1"/>
  <c r="FS90" i="4" a="1"/>
  <c r="FS90" i="4" s="1"/>
  <c r="FR90" i="4" a="1"/>
  <c r="FR90" i="4" s="1"/>
  <c r="FQ90" i="4" a="1"/>
  <c r="FQ90" i="4" s="1"/>
  <c r="FP90" i="4" a="1"/>
  <c r="FP90" i="4" s="1"/>
  <c r="FO90" i="4" a="1"/>
  <c r="FO90" i="4" s="1"/>
  <c r="FN90" i="4" a="1"/>
  <c r="FN90" i="4" s="1"/>
  <c r="FM90" i="4" a="1"/>
  <c r="FM90" i="4" s="1"/>
  <c r="FK90" i="4" a="1"/>
  <c r="FK90" i="4" s="1"/>
  <c r="FJ90" i="4" a="1"/>
  <c r="FJ90" i="4" s="1"/>
  <c r="FI90" i="4" a="1"/>
  <c r="FI90" i="4" s="1"/>
  <c r="FH90" i="4" a="1"/>
  <c r="FH90" i="4" s="1"/>
  <c r="FG90" i="4" a="1"/>
  <c r="FG90" i="4" s="1"/>
  <c r="FF90" i="4" a="1"/>
  <c r="FF90" i="4" s="1"/>
  <c r="FE90" i="4" a="1"/>
  <c r="FE90" i="4" s="1"/>
  <c r="FD90" i="4" a="1"/>
  <c r="FD90" i="4" s="1"/>
  <c r="ES90" i="4" a="1"/>
  <c r="ES90" i="4" s="1"/>
  <c r="EQ90" i="4" a="1"/>
  <c r="EQ90" i="4" s="1"/>
  <c r="EP90" i="4" a="1"/>
  <c r="EP90" i="4" s="1"/>
  <c r="EO90" i="4" a="1"/>
  <c r="EO90" i="4" s="1"/>
  <c r="EN90" i="4" a="1"/>
  <c r="EN90" i="4" s="1"/>
  <c r="EM90" i="4" a="1"/>
  <c r="EM90" i="4" s="1"/>
  <c r="EL90" i="4" a="1"/>
  <c r="EL90" i="4" s="1"/>
  <c r="EK90" i="4" a="1"/>
  <c r="EK90" i="4" s="1"/>
  <c r="EJ90" i="4" a="1"/>
  <c r="EJ90" i="4" s="1"/>
  <c r="EI90" i="4" a="1"/>
  <c r="EI90" i="4" s="1"/>
  <c r="EG90" i="4" a="1"/>
  <c r="EG90" i="4" s="1"/>
  <c r="EF90" i="4" a="1"/>
  <c r="EF90" i="4" s="1"/>
  <c r="EE90" i="4" a="1"/>
  <c r="EE90" i="4" s="1"/>
  <c r="ED90" i="4" a="1"/>
  <c r="ED90" i="4" s="1"/>
  <c r="EC90" i="4" a="1"/>
  <c r="EC90" i="4" s="1"/>
  <c r="EB90" i="4" a="1"/>
  <c r="EB90" i="4" s="1"/>
  <c r="EA90" i="4" a="1"/>
  <c r="EA90" i="4" s="1"/>
  <c r="DZ90" i="4" a="1"/>
  <c r="DZ90" i="4" s="1"/>
  <c r="DY90" i="4" a="1"/>
  <c r="DY90" i="4" s="1"/>
  <c r="DW90" i="4" a="1"/>
  <c r="DW90" i="4" s="1"/>
  <c r="DV90" i="4" a="1"/>
  <c r="DV90" i="4" s="1"/>
  <c r="DU90" i="4" a="1"/>
  <c r="DU90" i="4" s="1"/>
  <c r="DT90" i="4" a="1"/>
  <c r="DT90" i="4" s="1"/>
  <c r="DS90" i="4" a="1"/>
  <c r="DS90" i="4"/>
  <c r="DR90" i="4" a="1"/>
  <c r="DR90" i="4"/>
  <c r="DQ90" i="4" a="1"/>
  <c r="DQ90" i="4" s="1"/>
  <c r="DP90" i="4" a="1"/>
  <c r="DP90" i="4" s="1"/>
  <c r="CK90" i="4" a="1"/>
  <c r="CK90" i="4" s="1"/>
  <c r="CI90" i="4" a="1"/>
  <c r="CI90" i="4" s="1"/>
  <c r="CH90" i="4" a="1"/>
  <c r="CH90" i="4" s="1"/>
  <c r="CG90" i="4" a="1"/>
  <c r="CG90" i="4" s="1"/>
  <c r="CF90" i="4" a="1"/>
  <c r="CF90" i="4" s="1"/>
  <c r="CE90" i="4" a="1"/>
  <c r="CE90" i="4" s="1"/>
  <c r="CD90" i="4" a="1"/>
  <c r="CD90" i="4" s="1"/>
  <c r="CC90" i="4" a="1"/>
  <c r="CC90" i="4" s="1"/>
  <c r="CB90" i="4" a="1"/>
  <c r="CB90" i="4" s="1"/>
  <c r="CA90" i="4" a="1"/>
  <c r="CA90" i="4" s="1"/>
  <c r="BY90" i="4" a="1"/>
  <c r="BY90" i="4" s="1"/>
  <c r="BX90" i="4" a="1"/>
  <c r="BX90" i="4" s="1"/>
  <c r="BW90" i="4" a="1"/>
  <c r="BW90" i="4" s="1"/>
  <c r="BV90" i="4" a="1"/>
  <c r="BV90" i="4" s="1"/>
  <c r="BU90" i="4" a="1"/>
  <c r="BU90" i="4" s="1"/>
  <c r="BT90" i="4" a="1"/>
  <c r="BT90" i="4" s="1"/>
  <c r="BS90" i="4" a="1"/>
  <c r="BS90" i="4" s="1"/>
  <c r="BR90" i="4" a="1"/>
  <c r="BR90" i="4"/>
  <c r="BQ90" i="4" a="1"/>
  <c r="BQ90" i="4" s="1"/>
  <c r="BO90" i="4" a="1"/>
  <c r="BO90" i="4" s="1"/>
  <c r="BN90" i="4" a="1"/>
  <c r="BN90" i="4" s="1"/>
  <c r="BM90" i="4" a="1"/>
  <c r="BM90" i="4" s="1"/>
  <c r="BL90" i="4" a="1"/>
  <c r="BL90" i="4" s="1"/>
  <c r="BK90" i="4" a="1"/>
  <c r="BK90" i="4" s="1"/>
  <c r="BJ90" i="4" a="1"/>
  <c r="BJ90" i="4" s="1"/>
  <c r="BI90" i="4" a="1"/>
  <c r="BI90" i="4" s="1"/>
  <c r="BH90" i="4" a="1"/>
  <c r="BH90" i="4" s="1"/>
  <c r="AW90" i="4" a="1"/>
  <c r="AW90" i="4" s="1"/>
  <c r="AU90" i="4" a="1"/>
  <c r="AU90" i="4" s="1"/>
  <c r="AT90" i="4" a="1"/>
  <c r="AT90" i="4"/>
  <c r="AS90" i="4" a="1"/>
  <c r="AS90" i="4" s="1"/>
  <c r="AR90" i="4" a="1"/>
  <c r="AR90" i="4" s="1"/>
  <c r="AQ90" i="4" a="1"/>
  <c r="AQ90" i="4" s="1"/>
  <c r="AP90" i="4" a="1"/>
  <c r="AP90" i="4" s="1"/>
  <c r="AO90" i="4" a="1"/>
  <c r="AO90" i="4" s="1"/>
  <c r="AN90" i="4" a="1"/>
  <c r="AN90" i="4" s="1"/>
  <c r="AM90" i="4" a="1"/>
  <c r="AM90" i="4" s="1"/>
  <c r="AK90" i="4" a="1"/>
  <c r="AK90" i="4" s="1"/>
  <c r="AJ90" i="4" a="1"/>
  <c r="AJ90" i="4" s="1"/>
  <c r="AI90" i="4" a="1"/>
  <c r="AI90" i="4" s="1"/>
  <c r="AH90" i="4" a="1"/>
  <c r="AH90" i="4" s="1"/>
  <c r="AG90" i="4" a="1"/>
  <c r="AG90" i="4" s="1"/>
  <c r="AF90" i="4" a="1"/>
  <c r="AF90" i="4" s="1"/>
  <c r="AE90" i="4" a="1"/>
  <c r="AE90" i="4" s="1"/>
  <c r="AD90" i="4" a="1"/>
  <c r="AD90" i="4" s="1"/>
  <c r="AC90" i="4" a="1"/>
  <c r="AC90" i="4" s="1"/>
  <c r="AA90" i="4" a="1"/>
  <c r="AA90" i="4" s="1"/>
  <c r="Z90" i="4" a="1"/>
  <c r="Z90" i="4" s="1"/>
  <c r="Y90" i="4" a="1"/>
  <c r="Y90" i="4" s="1"/>
  <c r="X90" i="4" a="1"/>
  <c r="X90" i="4" s="1"/>
  <c r="W90" i="4" a="1"/>
  <c r="W90" i="4" s="1"/>
  <c r="V90" i="4" a="1"/>
  <c r="V90" i="4" s="1"/>
  <c r="U90" i="4" a="1"/>
  <c r="U90" i="4" s="1"/>
  <c r="T90" i="4" a="1"/>
  <c r="T90" i="4" s="1"/>
  <c r="GG89" i="4" a="1"/>
  <c r="GG89" i="4" s="1"/>
  <c r="GE89" i="4" a="1"/>
  <c r="GE89" i="4" s="1"/>
  <c r="GD89" i="4" a="1"/>
  <c r="GD89" i="4"/>
  <c r="GC89" i="4" a="1"/>
  <c r="GC89" i="4" s="1"/>
  <c r="GB89" i="4" a="1"/>
  <c r="GB89" i="4" s="1"/>
  <c r="GA89" i="4" a="1"/>
  <c r="GA89" i="4"/>
  <c r="FZ89" i="4" a="1"/>
  <c r="FZ89" i="4" s="1"/>
  <c r="FY89" i="4" a="1"/>
  <c r="FY89" i="4" s="1"/>
  <c r="FX89" i="4" a="1"/>
  <c r="FX89" i="4" s="1"/>
  <c r="FW89" i="4" a="1"/>
  <c r="FW89" i="4" s="1"/>
  <c r="FU89" i="4" a="1"/>
  <c r="FU89" i="4" s="1"/>
  <c r="FT89" i="4" a="1"/>
  <c r="FT89" i="4" s="1"/>
  <c r="FS89" i="4" a="1"/>
  <c r="FS89" i="4" s="1"/>
  <c r="FR89" i="4" a="1"/>
  <c r="FR89" i="4" s="1"/>
  <c r="FQ89" i="4" a="1"/>
  <c r="FQ89" i="4" s="1"/>
  <c r="FP89" i="4" a="1"/>
  <c r="FP89" i="4" s="1"/>
  <c r="FO89" i="4" a="1"/>
  <c r="FO89" i="4" s="1"/>
  <c r="FN89" i="4" a="1"/>
  <c r="FN89" i="4" s="1"/>
  <c r="FM89" i="4" a="1"/>
  <c r="FM89" i="4" s="1"/>
  <c r="FK89" i="4" a="1"/>
  <c r="FK89" i="4" s="1"/>
  <c r="FJ89" i="4" a="1"/>
  <c r="FJ89" i="4" s="1"/>
  <c r="FI89" i="4" a="1"/>
  <c r="FI89" i="4"/>
  <c r="FH89" i="4" a="1"/>
  <c r="FH89" i="4" s="1"/>
  <c r="FG89" i="4" a="1"/>
  <c r="FG89" i="4" s="1"/>
  <c r="FF89" i="4" a="1"/>
  <c r="FF89" i="4" s="1"/>
  <c r="FE89" i="4" a="1"/>
  <c r="FE89" i="4" s="1"/>
  <c r="FD89" i="4" a="1"/>
  <c r="FD89" i="4" s="1"/>
  <c r="ES89" i="4" a="1"/>
  <c r="ES89" i="4" s="1"/>
  <c r="EQ89" i="4" a="1"/>
  <c r="EQ89" i="4" s="1"/>
  <c r="EP89" i="4" a="1"/>
  <c r="EP89" i="4" s="1"/>
  <c r="EO89" i="4" a="1"/>
  <c r="EO89" i="4" s="1"/>
  <c r="EN89" i="4" a="1"/>
  <c r="EN89" i="4" s="1"/>
  <c r="EM89" i="4" a="1"/>
  <c r="EM89" i="4" s="1"/>
  <c r="EL89" i="4" a="1"/>
  <c r="EL89" i="4" s="1"/>
  <c r="EK89" i="4" a="1"/>
  <c r="EK89" i="4" s="1"/>
  <c r="EJ89" i="4" a="1"/>
  <c r="EJ89" i="4" s="1"/>
  <c r="EI89" i="4" a="1"/>
  <c r="EI89" i="4" s="1"/>
  <c r="EG89" i="4" a="1"/>
  <c r="EG89" i="4" s="1"/>
  <c r="EF89" i="4" a="1"/>
  <c r="EF89" i="4" s="1"/>
  <c r="EE89" i="4" a="1"/>
  <c r="EE89" i="4" s="1"/>
  <c r="ED89" i="4" a="1"/>
  <c r="ED89" i="4" s="1"/>
  <c r="EC89" i="4" a="1"/>
  <c r="EC89" i="4" s="1"/>
  <c r="EB89" i="4" a="1"/>
  <c r="EB89" i="4" s="1"/>
  <c r="EA89" i="4" a="1"/>
  <c r="EA89" i="4" s="1"/>
  <c r="DZ89" i="4" a="1"/>
  <c r="DZ89" i="4" s="1"/>
  <c r="DY89" i="4" a="1"/>
  <c r="DY89" i="4"/>
  <c r="DW89" i="4" a="1"/>
  <c r="DW89" i="4" s="1"/>
  <c r="DV89" i="4" a="1"/>
  <c r="DV89" i="4" s="1"/>
  <c r="DU89" i="4" a="1"/>
  <c r="DU89" i="4" s="1"/>
  <c r="DT89" i="4" a="1"/>
  <c r="DT89" i="4" s="1"/>
  <c r="DS89" i="4" a="1"/>
  <c r="DS89" i="4"/>
  <c r="DR89" i="4" a="1"/>
  <c r="DR89" i="4" s="1"/>
  <c r="DQ89" i="4" a="1"/>
  <c r="DQ89" i="4" s="1"/>
  <c r="DP89" i="4" a="1"/>
  <c r="DP89" i="4" s="1"/>
  <c r="CK89" i="4" a="1"/>
  <c r="CK89" i="4" s="1"/>
  <c r="CI89" i="4" a="1"/>
  <c r="CI89" i="4" s="1"/>
  <c r="CH89" i="4" a="1"/>
  <c r="CH89" i="4" s="1"/>
  <c r="CG89" i="4" a="1"/>
  <c r="CG89" i="4" s="1"/>
  <c r="CF89" i="4" a="1"/>
  <c r="CF89" i="4" s="1"/>
  <c r="CE89" i="4" a="1"/>
  <c r="CE89" i="4"/>
  <c r="CD89" i="4" a="1"/>
  <c r="CD89" i="4" s="1"/>
  <c r="CC89" i="4" a="1"/>
  <c r="CC89" i="4" s="1"/>
  <c r="CB89" i="4" a="1"/>
  <c r="CB89" i="4" s="1"/>
  <c r="CA89" i="4" a="1"/>
  <c r="CA89" i="4" s="1"/>
  <c r="BY89" i="4" a="1"/>
  <c r="BY89" i="4" s="1"/>
  <c r="BX89" i="4" a="1"/>
  <c r="BX89" i="4" s="1"/>
  <c r="BW89" i="4" a="1"/>
  <c r="BW89" i="4" s="1"/>
  <c r="BV89" i="4" a="1"/>
  <c r="BV89" i="4" s="1"/>
  <c r="BU89" i="4" a="1"/>
  <c r="BU89" i="4" s="1"/>
  <c r="BT89" i="4" a="1"/>
  <c r="BT89" i="4" s="1"/>
  <c r="BS89" i="4" a="1"/>
  <c r="BS89" i="4" s="1"/>
  <c r="BR89" i="4" a="1"/>
  <c r="BR89" i="4" s="1"/>
  <c r="BQ89" i="4" a="1"/>
  <c r="BQ89" i="4" s="1"/>
  <c r="BO89" i="4" a="1"/>
  <c r="BO89" i="4" s="1"/>
  <c r="BN89" i="4" a="1"/>
  <c r="BN89" i="4" s="1"/>
  <c r="BM89" i="4" a="1"/>
  <c r="BM89" i="4" s="1"/>
  <c r="BL89" i="4" a="1"/>
  <c r="BL89" i="4" s="1"/>
  <c r="BK89" i="4" a="1"/>
  <c r="BK89" i="4" s="1"/>
  <c r="BJ89" i="4" a="1"/>
  <c r="BJ89" i="4" s="1"/>
  <c r="BI89" i="4" a="1"/>
  <c r="BI89" i="4" s="1"/>
  <c r="BH89" i="4" a="1"/>
  <c r="BH89" i="4" s="1"/>
  <c r="AW89" i="4" a="1"/>
  <c r="AW89" i="4" s="1"/>
  <c r="AU89" i="4" a="1"/>
  <c r="AU89" i="4" s="1"/>
  <c r="AT89" i="4" a="1"/>
  <c r="AT89" i="4" s="1"/>
  <c r="AS89" i="4" a="1"/>
  <c r="AS89" i="4" s="1"/>
  <c r="AR89" i="4" a="1"/>
  <c r="AR89" i="4" s="1"/>
  <c r="AQ89" i="4" a="1"/>
  <c r="AQ89" i="4" s="1"/>
  <c r="AP89" i="4" a="1"/>
  <c r="AP89" i="4" s="1"/>
  <c r="AO89" i="4" a="1"/>
  <c r="AO89" i="4" s="1"/>
  <c r="AN89" i="4" a="1"/>
  <c r="AN89" i="4" s="1"/>
  <c r="AM89" i="4" a="1"/>
  <c r="AM89" i="4" s="1"/>
  <c r="AK89" i="4" a="1"/>
  <c r="AK89" i="4" s="1"/>
  <c r="AJ89" i="4" a="1"/>
  <c r="AJ89" i="4" s="1"/>
  <c r="AI89" i="4" a="1"/>
  <c r="AI89" i="4" s="1"/>
  <c r="AH89" i="4" a="1"/>
  <c r="AH89" i="4"/>
  <c r="AG89" i="4" a="1"/>
  <c r="AG89" i="4" s="1"/>
  <c r="AF89" i="4" a="1"/>
  <c r="AF89" i="4" s="1"/>
  <c r="AE89" i="4" a="1"/>
  <c r="AE89" i="4" s="1"/>
  <c r="AD89" i="4" a="1"/>
  <c r="AD89" i="4" s="1"/>
  <c r="AC89" i="4" a="1"/>
  <c r="AC89" i="4" s="1"/>
  <c r="AA89" i="4" a="1"/>
  <c r="AA89" i="4" s="1"/>
  <c r="Z89" i="4" a="1"/>
  <c r="Z89" i="4" s="1"/>
  <c r="Y89" i="4" a="1"/>
  <c r="Y89" i="4" s="1"/>
  <c r="X89" i="4" a="1"/>
  <c r="X89" i="4" s="1"/>
  <c r="W89" i="4" a="1"/>
  <c r="W89" i="4" s="1"/>
  <c r="V89" i="4" a="1"/>
  <c r="V89" i="4" s="1"/>
  <c r="U89" i="4" a="1"/>
  <c r="U89" i="4" s="1"/>
  <c r="T89" i="4" a="1"/>
  <c r="T89" i="4" s="1"/>
  <c r="P89" i="4"/>
  <c r="O89" i="4"/>
  <c r="N89" i="4"/>
  <c r="M89" i="4"/>
  <c r="L89" i="4"/>
  <c r="K89" i="4"/>
  <c r="I89" i="4"/>
  <c r="H89" i="4"/>
  <c r="G89" i="4"/>
  <c r="C89" i="4"/>
  <c r="GG87" i="4" a="1"/>
  <c r="GG87" i="4" s="1"/>
  <c r="GE87" i="4" a="1"/>
  <c r="GE87" i="4" s="1"/>
  <c r="GD87" i="4" a="1"/>
  <c r="GD87" i="4" s="1"/>
  <c r="GC87" i="4" a="1"/>
  <c r="GC87" i="4" s="1"/>
  <c r="GB87" i="4" a="1"/>
  <c r="GB87" i="4" s="1"/>
  <c r="GA87" i="4" a="1"/>
  <c r="GA87" i="4" s="1"/>
  <c r="FZ87" i="4" a="1"/>
  <c r="FZ87" i="4"/>
  <c r="FY87" i="4" a="1"/>
  <c r="FY87" i="4" s="1"/>
  <c r="FX87" i="4" a="1"/>
  <c r="FX87" i="4" s="1"/>
  <c r="FW87" i="4" a="1"/>
  <c r="FW87" i="4" s="1"/>
  <c r="FU87" i="4" a="1"/>
  <c r="FU87" i="4" s="1"/>
  <c r="FT87" i="4" a="1"/>
  <c r="FT87" i="4" s="1"/>
  <c r="FS87" i="4" a="1"/>
  <c r="FS87" i="4" s="1"/>
  <c r="FR87" i="4" a="1"/>
  <c r="FR87" i="4" s="1"/>
  <c r="FQ87" i="4" a="1"/>
  <c r="FQ87" i="4" s="1"/>
  <c r="FP87" i="4" a="1"/>
  <c r="FP87" i="4" s="1"/>
  <c r="FO87" i="4" a="1"/>
  <c r="FO87" i="4" s="1"/>
  <c r="FN87" i="4" a="1"/>
  <c r="FN87" i="4" s="1"/>
  <c r="FM87" i="4" a="1"/>
  <c r="FM87" i="4" s="1"/>
  <c r="FK87" i="4" a="1"/>
  <c r="FK87" i="4" s="1"/>
  <c r="FJ87" i="4" a="1"/>
  <c r="FJ87" i="4" s="1"/>
  <c r="FI87" i="4" a="1"/>
  <c r="FI87" i="4" s="1"/>
  <c r="FH87" i="4" a="1"/>
  <c r="FH87" i="4" s="1"/>
  <c r="FG87" i="4" a="1"/>
  <c r="FG87" i="4" s="1"/>
  <c r="FF87" i="4" a="1"/>
  <c r="FF87" i="4" s="1"/>
  <c r="FE87" i="4" a="1"/>
  <c r="FE87" i="4" s="1"/>
  <c r="FD87" i="4" a="1"/>
  <c r="FD87" i="4" s="1"/>
  <c r="ES87" i="4" a="1"/>
  <c r="ES87" i="4" s="1"/>
  <c r="EQ87" i="4" a="1"/>
  <c r="EQ87" i="4" s="1"/>
  <c r="EP87" i="4" a="1"/>
  <c r="EP87" i="4" s="1"/>
  <c r="EO87" i="4" a="1"/>
  <c r="EO87" i="4" s="1"/>
  <c r="EN87" i="4" a="1"/>
  <c r="EN87" i="4" s="1"/>
  <c r="EM87" i="4" a="1"/>
  <c r="EM87" i="4" s="1"/>
  <c r="EL87" i="4" a="1"/>
  <c r="EL87" i="4" s="1"/>
  <c r="EK87" i="4" a="1"/>
  <c r="EK87" i="4" s="1"/>
  <c r="EJ87" i="4" a="1"/>
  <c r="EJ87" i="4" s="1"/>
  <c r="EI87" i="4" a="1"/>
  <c r="EI87" i="4" s="1"/>
  <c r="EG87" i="4" a="1"/>
  <c r="EG87" i="4" s="1"/>
  <c r="EF87" i="4" a="1"/>
  <c r="EF87" i="4" s="1"/>
  <c r="EE87" i="4" a="1"/>
  <c r="EE87" i="4" s="1"/>
  <c r="ED87" i="4" a="1"/>
  <c r="ED87" i="4" s="1"/>
  <c r="EC87" i="4" a="1"/>
  <c r="EC87" i="4" s="1"/>
  <c r="EB87" i="4" a="1"/>
  <c r="EB87" i="4" s="1"/>
  <c r="EA87" i="4" a="1"/>
  <c r="EA87" i="4" s="1"/>
  <c r="DZ87" i="4" a="1"/>
  <c r="DZ87" i="4"/>
  <c r="DY87" i="4" a="1"/>
  <c r="DY87" i="4"/>
  <c r="DW87" i="4" a="1"/>
  <c r="DW87" i="4" s="1"/>
  <c r="DV87" i="4" a="1"/>
  <c r="DV87" i="4" s="1"/>
  <c r="DU87" i="4" a="1"/>
  <c r="DU87" i="4" s="1"/>
  <c r="DT87" i="4" a="1"/>
  <c r="DT87" i="4" s="1"/>
  <c r="DS87" i="4" a="1"/>
  <c r="DS87" i="4" s="1"/>
  <c r="DR87" i="4" a="1"/>
  <c r="DR87" i="4" s="1"/>
  <c r="DQ87" i="4" a="1"/>
  <c r="DQ87" i="4" s="1"/>
  <c r="DP87" i="4" a="1"/>
  <c r="DP87" i="4" s="1"/>
  <c r="CK87" i="4" a="1"/>
  <c r="CK87" i="4"/>
  <c r="CI87" i="4" a="1"/>
  <c r="CI87" i="4" s="1"/>
  <c r="CH87" i="4" a="1"/>
  <c r="CH87" i="4" s="1"/>
  <c r="CG87" i="4" a="1"/>
  <c r="CG87" i="4"/>
  <c r="CF87" i="4" a="1"/>
  <c r="CF87" i="4" s="1"/>
  <c r="CE87" i="4" a="1"/>
  <c r="CE87" i="4" s="1"/>
  <c r="CD87" i="4" a="1"/>
  <c r="CD87" i="4" s="1"/>
  <c r="CC87" i="4" a="1"/>
  <c r="CC87" i="4" s="1"/>
  <c r="CB87" i="4" a="1"/>
  <c r="CB87" i="4" s="1"/>
  <c r="CA87" i="4" a="1"/>
  <c r="CA87" i="4" s="1"/>
  <c r="BY87" i="4" a="1"/>
  <c r="BY87" i="4" s="1"/>
  <c r="BX87" i="4" a="1"/>
  <c r="BX87" i="4" s="1"/>
  <c r="BW87" i="4" a="1"/>
  <c r="BW87" i="4" s="1"/>
  <c r="BV87" i="4" a="1"/>
  <c r="BV87" i="4" s="1"/>
  <c r="BU87" i="4" a="1"/>
  <c r="BU87" i="4" s="1"/>
  <c r="BT87" i="4" a="1"/>
  <c r="BT87" i="4" s="1"/>
  <c r="BS87" i="4" a="1"/>
  <c r="BS87" i="4" s="1"/>
  <c r="BR87" i="4" a="1"/>
  <c r="BR87" i="4" s="1"/>
  <c r="BQ87" i="4" a="1"/>
  <c r="BQ87" i="4" s="1"/>
  <c r="BO87" i="4" a="1"/>
  <c r="BO87" i="4" s="1"/>
  <c r="BN87" i="4" a="1"/>
  <c r="BN87" i="4" s="1"/>
  <c r="BM87" i="4" a="1"/>
  <c r="BM87" i="4" s="1"/>
  <c r="BL87" i="4" a="1"/>
  <c r="BL87" i="4" s="1"/>
  <c r="BK87" i="4" a="1"/>
  <c r="BK87" i="4"/>
  <c r="BJ87" i="4" a="1"/>
  <c r="BJ87" i="4" s="1"/>
  <c r="BI87" i="4" a="1"/>
  <c r="BI87" i="4" s="1"/>
  <c r="BH87" i="4" a="1"/>
  <c r="BH87" i="4" s="1"/>
  <c r="AW87" i="4" a="1"/>
  <c r="AW87" i="4" s="1"/>
  <c r="AU87" i="4" a="1"/>
  <c r="AU87" i="4" s="1"/>
  <c r="AT87" i="4" a="1"/>
  <c r="AT87" i="4" s="1"/>
  <c r="AS87" i="4" a="1"/>
  <c r="AS87" i="4" s="1"/>
  <c r="AR87" i="4" a="1"/>
  <c r="AR87" i="4" s="1"/>
  <c r="AQ87" i="4" a="1"/>
  <c r="AQ87" i="4" s="1"/>
  <c r="AP87" i="4" a="1"/>
  <c r="AP87" i="4" s="1"/>
  <c r="AO87" i="4" a="1"/>
  <c r="AO87" i="4" s="1"/>
  <c r="AN87" i="4" a="1"/>
  <c r="AN87" i="4" s="1"/>
  <c r="AM87" i="4" a="1"/>
  <c r="AM87" i="4" s="1"/>
  <c r="AK87" i="4" a="1"/>
  <c r="AK87" i="4" s="1"/>
  <c r="AJ87" i="4" a="1"/>
  <c r="AJ87" i="4" s="1"/>
  <c r="AI87" i="4" a="1"/>
  <c r="AI87" i="4" s="1"/>
  <c r="AH87" i="4" a="1"/>
  <c r="AH87" i="4" s="1"/>
  <c r="AG87" i="4" a="1"/>
  <c r="AG87" i="4" s="1"/>
  <c r="AF87" i="4" a="1"/>
  <c r="AF87" i="4"/>
  <c r="AE87" i="4" a="1"/>
  <c r="AE87" i="4" s="1"/>
  <c r="AD87" i="4" a="1"/>
  <c r="AD87" i="4" s="1"/>
  <c r="AC87" i="4" a="1"/>
  <c r="AC87" i="4" s="1"/>
  <c r="AA87" i="4" a="1"/>
  <c r="AA87" i="4" s="1"/>
  <c r="Z87" i="4" a="1"/>
  <c r="Z87" i="4" s="1"/>
  <c r="Y87" i="4" a="1"/>
  <c r="Y87" i="4" s="1"/>
  <c r="X87" i="4" a="1"/>
  <c r="X87" i="4" s="1"/>
  <c r="W87" i="4" a="1"/>
  <c r="W87" i="4" s="1"/>
  <c r="V87" i="4" a="1"/>
  <c r="V87" i="4" s="1"/>
  <c r="U87" i="4" a="1"/>
  <c r="U87" i="4" s="1"/>
  <c r="T87" i="4" a="1"/>
  <c r="T87" i="4" s="1"/>
  <c r="GG86" i="4" a="1"/>
  <c r="GG86" i="4"/>
  <c r="GE86" i="4" a="1"/>
  <c r="GE86" i="4" s="1"/>
  <c r="GD86" i="4" a="1"/>
  <c r="GD86" i="4" s="1"/>
  <c r="GC86" i="4" a="1"/>
  <c r="GC86" i="4" s="1"/>
  <c r="GB86" i="4" a="1"/>
  <c r="GB86" i="4" s="1"/>
  <c r="GA86" i="4" a="1"/>
  <c r="GA86" i="4" s="1"/>
  <c r="FZ86" i="4" a="1"/>
  <c r="FZ86" i="4" s="1"/>
  <c r="FY86" i="4" a="1"/>
  <c r="FY86" i="4" s="1"/>
  <c r="FX86" i="4" a="1"/>
  <c r="FX86" i="4" s="1"/>
  <c r="FW86" i="4" a="1"/>
  <c r="FW86" i="4" s="1"/>
  <c r="FU86" i="4" a="1"/>
  <c r="FU86" i="4" s="1"/>
  <c r="FT86" i="4" a="1"/>
  <c r="FT86" i="4" s="1"/>
  <c r="FS86" i="4" a="1"/>
  <c r="FS86" i="4"/>
  <c r="FR86" i="4" a="1"/>
  <c r="FR86" i="4" s="1"/>
  <c r="FQ86" i="4" a="1"/>
  <c r="FQ86" i="4" s="1"/>
  <c r="FP86" i="4" a="1"/>
  <c r="FP86" i="4" s="1"/>
  <c r="FO86" i="4" a="1"/>
  <c r="FO86" i="4" s="1"/>
  <c r="FN86" i="4" a="1"/>
  <c r="FN86" i="4" s="1"/>
  <c r="FM86" i="4" a="1"/>
  <c r="FM86" i="4" s="1"/>
  <c r="FK86" i="4" a="1"/>
  <c r="FK86" i="4" s="1"/>
  <c r="FJ86" i="4" a="1"/>
  <c r="FJ86" i="4" s="1"/>
  <c r="FI86" i="4" a="1"/>
  <c r="FI86" i="4" s="1"/>
  <c r="FH86" i="4" a="1"/>
  <c r="FH86" i="4" s="1"/>
  <c r="FG86" i="4" a="1"/>
  <c r="FG86" i="4" s="1"/>
  <c r="FF86" i="4" a="1"/>
  <c r="FF86" i="4" s="1"/>
  <c r="FE86" i="4" a="1"/>
  <c r="FE86" i="4" s="1"/>
  <c r="FD86" i="4" a="1"/>
  <c r="FD86" i="4" s="1"/>
  <c r="ES86" i="4" a="1"/>
  <c r="ES86" i="4" s="1"/>
  <c r="EQ86" i="4" a="1"/>
  <c r="EQ86" i="4" s="1"/>
  <c r="EP86" i="4" a="1"/>
  <c r="EP86" i="4" s="1"/>
  <c r="EO86" i="4" a="1"/>
  <c r="EO86" i="4" s="1"/>
  <c r="EN86" i="4" a="1"/>
  <c r="EN86" i="4" s="1"/>
  <c r="EM86" i="4" a="1"/>
  <c r="EM86" i="4" s="1"/>
  <c r="EL86" i="4" a="1"/>
  <c r="EL86" i="4" s="1"/>
  <c r="EK86" i="4" a="1"/>
  <c r="EK86" i="4" s="1"/>
  <c r="EJ86" i="4" a="1"/>
  <c r="EJ86" i="4" s="1"/>
  <c r="EI86" i="4" a="1"/>
  <c r="EI86" i="4" s="1"/>
  <c r="EG86" i="4" a="1"/>
  <c r="EG86" i="4" s="1"/>
  <c r="EF86" i="4" a="1"/>
  <c r="EF86" i="4" s="1"/>
  <c r="EE86" i="4" a="1"/>
  <c r="EE86" i="4" s="1"/>
  <c r="ED86" i="4" a="1"/>
  <c r="ED86" i="4" s="1"/>
  <c r="EC86" i="4" a="1"/>
  <c r="EC86" i="4" s="1"/>
  <c r="EB86" i="4" a="1"/>
  <c r="EB86" i="4" s="1"/>
  <c r="EA86" i="4" a="1"/>
  <c r="EA86" i="4" s="1"/>
  <c r="DZ86" i="4" a="1"/>
  <c r="DZ86" i="4" s="1"/>
  <c r="DY86" i="4" a="1"/>
  <c r="DY86" i="4" s="1"/>
  <c r="DW86" i="4" a="1"/>
  <c r="DW86" i="4" s="1"/>
  <c r="DV86" i="4" a="1"/>
  <c r="DV86" i="4" s="1"/>
  <c r="DU86" i="4" a="1"/>
  <c r="DU86" i="4" s="1"/>
  <c r="DT86" i="4" a="1"/>
  <c r="DT86" i="4" s="1"/>
  <c r="DS86" i="4" a="1"/>
  <c r="DS86" i="4" s="1"/>
  <c r="DR86" i="4" a="1"/>
  <c r="DR86" i="4" s="1"/>
  <c r="DQ86" i="4" a="1"/>
  <c r="DQ86" i="4" s="1"/>
  <c r="DP86" i="4" a="1"/>
  <c r="DP86" i="4" s="1"/>
  <c r="CK86" i="4" a="1"/>
  <c r="CK86" i="4" s="1"/>
  <c r="CI86" i="4" a="1"/>
  <c r="CI86" i="4" s="1"/>
  <c r="CH86" i="4" a="1"/>
  <c r="CH86" i="4" s="1"/>
  <c r="CG86" i="4" a="1"/>
  <c r="CG86" i="4" s="1"/>
  <c r="CF86" i="4" a="1"/>
  <c r="CF86" i="4" s="1"/>
  <c r="CE86" i="4" a="1"/>
  <c r="CE86" i="4" s="1"/>
  <c r="CD86" i="4" a="1"/>
  <c r="CD86" i="4" s="1"/>
  <c r="CC86" i="4" a="1"/>
  <c r="CC86" i="4"/>
  <c r="CB86" i="4" a="1"/>
  <c r="CB86" i="4"/>
  <c r="CA86" i="4" a="1"/>
  <c r="CA86" i="4" s="1"/>
  <c r="BY86" i="4" a="1"/>
  <c r="BY86" i="4" s="1"/>
  <c r="BX86" i="4" a="1"/>
  <c r="BX86" i="4" s="1"/>
  <c r="BW86" i="4" a="1"/>
  <c r="BW86" i="4" s="1"/>
  <c r="BV86" i="4" a="1"/>
  <c r="BV86" i="4" s="1"/>
  <c r="BU86" i="4" a="1"/>
  <c r="BU86" i="4" s="1"/>
  <c r="BT86" i="4" a="1"/>
  <c r="BT86" i="4" s="1"/>
  <c r="BS86" i="4" a="1"/>
  <c r="BS86" i="4" s="1"/>
  <c r="BR86" i="4" a="1"/>
  <c r="BR86" i="4" s="1"/>
  <c r="BQ86" i="4" a="1"/>
  <c r="BQ86" i="4" s="1"/>
  <c r="BO86" i="4" a="1"/>
  <c r="BO86" i="4" s="1"/>
  <c r="BN86" i="4" a="1"/>
  <c r="BN86" i="4" s="1"/>
  <c r="BM86" i="4" a="1"/>
  <c r="BM86" i="4" s="1"/>
  <c r="BL86" i="4" a="1"/>
  <c r="BL86" i="4" s="1"/>
  <c r="BK86" i="4" a="1"/>
  <c r="BK86" i="4" s="1"/>
  <c r="BJ86" i="4" a="1"/>
  <c r="BJ86" i="4" s="1"/>
  <c r="BI86" i="4" a="1"/>
  <c r="BI86" i="4" s="1"/>
  <c r="BH86" i="4" a="1"/>
  <c r="BH86" i="4" s="1"/>
  <c r="AW86" i="4" a="1"/>
  <c r="AW86" i="4" s="1"/>
  <c r="AU86" i="4" a="1"/>
  <c r="AU86" i="4"/>
  <c r="AT86" i="4" a="1"/>
  <c r="AT86" i="4" s="1"/>
  <c r="AS86" i="4" a="1"/>
  <c r="AS86" i="4" s="1"/>
  <c r="AR86" i="4" a="1"/>
  <c r="AR86" i="4" s="1"/>
  <c r="AQ86" i="4" a="1"/>
  <c r="AQ86" i="4" s="1"/>
  <c r="AP86" i="4" a="1"/>
  <c r="AP86" i="4" s="1"/>
  <c r="AO86" i="4" a="1"/>
  <c r="AO86" i="4" s="1"/>
  <c r="AN86" i="4" a="1"/>
  <c r="AN86" i="4"/>
  <c r="AM86" i="4" a="1"/>
  <c r="AM86" i="4" s="1"/>
  <c r="AK86" i="4" a="1"/>
  <c r="AK86" i="4" s="1"/>
  <c r="AJ86" i="4" a="1"/>
  <c r="AJ86" i="4" s="1"/>
  <c r="AI86" i="4" a="1"/>
  <c r="AI86" i="4" s="1"/>
  <c r="AH86" i="4" a="1"/>
  <c r="AH86" i="4" s="1"/>
  <c r="AG86" i="4" a="1"/>
  <c r="AG86" i="4" s="1"/>
  <c r="AF86" i="4" a="1"/>
  <c r="AF86" i="4" s="1"/>
  <c r="AE86" i="4" a="1"/>
  <c r="AE86" i="4" s="1"/>
  <c r="AD86" i="4" a="1"/>
  <c r="AD86" i="4"/>
  <c r="AC86" i="4" a="1"/>
  <c r="AC86" i="4" s="1"/>
  <c r="AA86" i="4" a="1"/>
  <c r="AA86" i="4" s="1"/>
  <c r="Z86" i="4" a="1"/>
  <c r="Z86" i="4" s="1"/>
  <c r="Y86" i="4" a="1"/>
  <c r="Y86" i="4" s="1"/>
  <c r="X86" i="4" a="1"/>
  <c r="X86" i="4" s="1"/>
  <c r="W86" i="4" a="1"/>
  <c r="W86" i="4" s="1"/>
  <c r="V86" i="4" a="1"/>
  <c r="V86" i="4" s="1"/>
  <c r="U86" i="4" a="1"/>
  <c r="U86" i="4" s="1"/>
  <c r="T86" i="4" a="1"/>
  <c r="T86" i="4" s="1"/>
  <c r="P86" i="4"/>
  <c r="O86" i="4"/>
  <c r="N86" i="4"/>
  <c r="M86" i="4"/>
  <c r="L86" i="4"/>
  <c r="K86" i="4"/>
  <c r="I86" i="4"/>
  <c r="H86" i="4"/>
  <c r="G86" i="4"/>
  <c r="C86" i="4"/>
  <c r="GG84" i="4" a="1"/>
  <c r="GG84" i="4" s="1"/>
  <c r="GE84" i="4" a="1"/>
  <c r="GE84" i="4" s="1"/>
  <c r="GD84" i="4" a="1"/>
  <c r="GD84" i="4" s="1"/>
  <c r="GC84" i="4" a="1"/>
  <c r="GC84" i="4" s="1"/>
  <c r="GB84" i="4" a="1"/>
  <c r="GB84" i="4"/>
  <c r="GA84" i="4" a="1"/>
  <c r="GA84" i="4" s="1"/>
  <c r="FZ84" i="4" a="1"/>
  <c r="FZ84" i="4" s="1"/>
  <c r="FY84" i="4" a="1"/>
  <c r="FY84" i="4" s="1"/>
  <c r="FX84" i="4" a="1"/>
  <c r="FX84" i="4" s="1"/>
  <c r="FW84" i="4" a="1"/>
  <c r="FW84" i="4" s="1"/>
  <c r="FU84" i="4" a="1"/>
  <c r="FU84" i="4" s="1"/>
  <c r="FT84" i="4" a="1"/>
  <c r="FT84" i="4" s="1"/>
  <c r="FS84" i="4" a="1"/>
  <c r="FS84" i="4" s="1"/>
  <c r="FR84" i="4" a="1"/>
  <c r="FR84" i="4" s="1"/>
  <c r="FQ84" i="4" a="1"/>
  <c r="FQ84" i="4" s="1"/>
  <c r="FP84" i="4" a="1"/>
  <c r="FP84" i="4" s="1"/>
  <c r="FO84" i="4" a="1"/>
  <c r="FO84" i="4" s="1"/>
  <c r="FN84" i="4" a="1"/>
  <c r="FN84" i="4" s="1"/>
  <c r="FM84" i="4" a="1"/>
  <c r="FM84" i="4" s="1"/>
  <c r="FK84" i="4" a="1"/>
  <c r="FK84" i="4" s="1"/>
  <c r="FJ84" i="4" a="1"/>
  <c r="FJ84" i="4" s="1"/>
  <c r="FI84" i="4" a="1"/>
  <c r="FI84" i="4"/>
  <c r="FH84" i="4" a="1"/>
  <c r="FH84" i="4" s="1"/>
  <c r="FG84" i="4" a="1"/>
  <c r="FG84" i="4" s="1"/>
  <c r="FF84" i="4" a="1"/>
  <c r="FF84" i="4" s="1"/>
  <c r="FE84" i="4" a="1"/>
  <c r="FE84" i="4" s="1"/>
  <c r="FD84" i="4" a="1"/>
  <c r="FD84" i="4" s="1"/>
  <c r="ES84" i="4" a="1"/>
  <c r="ES84" i="4"/>
  <c r="EQ84" i="4" a="1"/>
  <c r="EQ84" i="4"/>
  <c r="EP84" i="4" a="1"/>
  <c r="EP84" i="4"/>
  <c r="EO84" i="4" a="1"/>
  <c r="EO84" i="4" s="1"/>
  <c r="EN84" i="4" a="1"/>
  <c r="EN84" i="4" s="1"/>
  <c r="EM84" i="4" a="1"/>
  <c r="EM84" i="4" s="1"/>
  <c r="EL84" i="4" a="1"/>
  <c r="EL84" i="4" s="1"/>
  <c r="EK84" i="4" a="1"/>
  <c r="EK84" i="4" s="1"/>
  <c r="EJ84" i="4" a="1"/>
  <c r="EJ84" i="4" s="1"/>
  <c r="EI84" i="4" a="1"/>
  <c r="EI84" i="4" s="1"/>
  <c r="EG84" i="4" a="1"/>
  <c r="EG84" i="4"/>
  <c r="EF84" i="4" a="1"/>
  <c r="EF84" i="4" s="1"/>
  <c r="EE84" i="4" a="1"/>
  <c r="EE84" i="4" s="1"/>
  <c r="ED84" i="4" a="1"/>
  <c r="ED84" i="4" s="1"/>
  <c r="EC84" i="4" a="1"/>
  <c r="EC84" i="4" s="1"/>
  <c r="EB84" i="4" a="1"/>
  <c r="EB84" i="4" s="1"/>
  <c r="EA84" i="4" a="1"/>
  <c r="EA84" i="4" s="1"/>
  <c r="DZ84" i="4" a="1"/>
  <c r="DZ84" i="4" s="1"/>
  <c r="DY84" i="4" a="1"/>
  <c r="DY84" i="4" s="1"/>
  <c r="DW84" i="4" a="1"/>
  <c r="DW84" i="4" s="1"/>
  <c r="DV84" i="4" a="1"/>
  <c r="DV84" i="4" s="1"/>
  <c r="DU84" i="4" a="1"/>
  <c r="DU84" i="4" s="1"/>
  <c r="DT84" i="4" a="1"/>
  <c r="DT84" i="4" s="1"/>
  <c r="DS84" i="4" a="1"/>
  <c r="DS84" i="4" s="1"/>
  <c r="DR84" i="4" a="1"/>
  <c r="DR84" i="4"/>
  <c r="DQ84" i="4" a="1"/>
  <c r="DQ84" i="4" s="1"/>
  <c r="DP84" i="4" a="1"/>
  <c r="DP84" i="4" s="1"/>
  <c r="CK84" i="4" a="1"/>
  <c r="CK84" i="4" s="1"/>
  <c r="CI84" i="4" a="1"/>
  <c r="CI84" i="4" s="1"/>
  <c r="CH84" i="4" a="1"/>
  <c r="CH84" i="4" s="1"/>
  <c r="CG84" i="4" a="1"/>
  <c r="CG84" i="4" s="1"/>
  <c r="CF84" i="4" a="1"/>
  <c r="CF84" i="4" s="1"/>
  <c r="CE84" i="4" a="1"/>
  <c r="CE84" i="4" s="1"/>
  <c r="CD84" i="4" a="1"/>
  <c r="CD84" i="4" s="1"/>
  <c r="CC84" i="4" a="1"/>
  <c r="CC84" i="4" s="1"/>
  <c r="CB84" i="4" a="1"/>
  <c r="CB84" i="4" s="1"/>
  <c r="CA84" i="4" a="1"/>
  <c r="CA84" i="4" s="1"/>
  <c r="BY84" i="4" a="1"/>
  <c r="BY84" i="4"/>
  <c r="BX84" i="4" a="1"/>
  <c r="BX84" i="4" s="1"/>
  <c r="BW84" i="4" a="1"/>
  <c r="BW84" i="4" s="1"/>
  <c r="BV84" i="4" a="1"/>
  <c r="BV84" i="4" s="1"/>
  <c r="BU84" i="4" a="1"/>
  <c r="BU84" i="4" s="1"/>
  <c r="BT84" i="4" a="1"/>
  <c r="BT84" i="4" s="1"/>
  <c r="BS84" i="4" a="1"/>
  <c r="BS84" i="4" s="1"/>
  <c r="BR84" i="4" a="1"/>
  <c r="BR84" i="4" s="1"/>
  <c r="BQ84" i="4" a="1"/>
  <c r="BQ84" i="4" s="1"/>
  <c r="BO84" i="4" a="1"/>
  <c r="BO84" i="4" s="1"/>
  <c r="BN84" i="4" a="1"/>
  <c r="BN84" i="4" s="1"/>
  <c r="BM84" i="4" a="1"/>
  <c r="BM84" i="4" s="1"/>
  <c r="BL84" i="4" a="1"/>
  <c r="BL84" i="4" s="1"/>
  <c r="BK84" i="4" a="1"/>
  <c r="BK84" i="4" s="1"/>
  <c r="BJ84" i="4" a="1"/>
  <c r="BJ84" i="4" s="1"/>
  <c r="BI84" i="4" a="1"/>
  <c r="BI84" i="4" s="1"/>
  <c r="BH84" i="4" a="1"/>
  <c r="BH84" i="4" s="1"/>
  <c r="AW84" i="4" a="1"/>
  <c r="AW84" i="4"/>
  <c r="AU84" i="4" a="1"/>
  <c r="AU84" i="4" s="1"/>
  <c r="AT84" i="4" a="1"/>
  <c r="AT84" i="4" s="1"/>
  <c r="AS84" i="4" a="1"/>
  <c r="AS84" i="4" s="1"/>
  <c r="AR84" i="4" a="1"/>
  <c r="AR84" i="4" s="1"/>
  <c r="AQ84" i="4" a="1"/>
  <c r="AQ84" i="4" s="1"/>
  <c r="AP84" i="4" a="1"/>
  <c r="AP84" i="4" s="1"/>
  <c r="AO84" i="4" a="1"/>
  <c r="AO84" i="4" s="1"/>
  <c r="AN84" i="4" a="1"/>
  <c r="AN84" i="4" s="1"/>
  <c r="AM84" i="4" a="1"/>
  <c r="AM84" i="4" s="1"/>
  <c r="AK84" i="4" a="1"/>
  <c r="AK84" i="4" s="1"/>
  <c r="AJ84" i="4" a="1"/>
  <c r="AJ84" i="4" s="1"/>
  <c r="AI84" i="4" a="1"/>
  <c r="AI84" i="4" s="1"/>
  <c r="AH84" i="4" a="1"/>
  <c r="AH84" i="4" s="1"/>
  <c r="AG84" i="4" a="1"/>
  <c r="AG84" i="4" s="1"/>
  <c r="AF84" i="4" a="1"/>
  <c r="AF84" i="4" s="1"/>
  <c r="AE84" i="4" a="1"/>
  <c r="AE84" i="4" s="1"/>
  <c r="AD84" i="4" a="1"/>
  <c r="AD84" i="4" s="1"/>
  <c r="AC84" i="4" a="1"/>
  <c r="AC84" i="4" s="1"/>
  <c r="AA84" i="4" a="1"/>
  <c r="AA84" i="4" s="1"/>
  <c r="Z84" i="4" a="1"/>
  <c r="Z84" i="4"/>
  <c r="Y84" i="4" a="1"/>
  <c r="Y84" i="4" s="1"/>
  <c r="X84" i="4" a="1"/>
  <c r="X84" i="4" s="1"/>
  <c r="W84" i="4" a="1"/>
  <c r="W84" i="4"/>
  <c r="V84" i="4" a="1"/>
  <c r="V84" i="4" s="1"/>
  <c r="U84" i="4" a="1"/>
  <c r="U84" i="4" s="1"/>
  <c r="T84" i="4" a="1"/>
  <c r="T84" i="4" s="1"/>
  <c r="GG83" i="4" a="1"/>
  <c r="GG83" i="4" s="1"/>
  <c r="GE83" i="4" a="1"/>
  <c r="GE83" i="4" s="1"/>
  <c r="GD83" i="4" a="1"/>
  <c r="GD83" i="4" s="1"/>
  <c r="GC83" i="4" a="1"/>
  <c r="GC83" i="4" s="1"/>
  <c r="GB83" i="4" a="1"/>
  <c r="GB83" i="4" s="1"/>
  <c r="GA83" i="4" a="1"/>
  <c r="GA83" i="4"/>
  <c r="FZ83" i="4" a="1"/>
  <c r="FZ83" i="4" s="1"/>
  <c r="FY83" i="4" a="1"/>
  <c r="FY83" i="4" s="1"/>
  <c r="FX83" i="4" a="1"/>
  <c r="FX83" i="4" s="1"/>
  <c r="FW83" i="4" a="1"/>
  <c r="FW83" i="4" s="1"/>
  <c r="FU83" i="4" a="1"/>
  <c r="FU83" i="4" s="1"/>
  <c r="FT83" i="4" a="1"/>
  <c r="FT83" i="4" s="1"/>
  <c r="FS83" i="4" a="1"/>
  <c r="FS83" i="4" s="1"/>
  <c r="FR83" i="4" a="1"/>
  <c r="FR83" i="4" s="1"/>
  <c r="FQ83" i="4" a="1"/>
  <c r="FQ83" i="4" s="1"/>
  <c r="FP83" i="4" a="1"/>
  <c r="FP83" i="4" s="1"/>
  <c r="FO83" i="4" a="1"/>
  <c r="FO83" i="4" s="1"/>
  <c r="FN83" i="4" a="1"/>
  <c r="FN83" i="4" s="1"/>
  <c r="FM83" i="4" a="1"/>
  <c r="FM83" i="4" s="1"/>
  <c r="FK83" i="4" a="1"/>
  <c r="FK83" i="4"/>
  <c r="FJ83" i="4" a="1"/>
  <c r="FJ83" i="4"/>
  <c r="FI83" i="4" a="1"/>
  <c r="FI83" i="4" s="1"/>
  <c r="FH83" i="4" a="1"/>
  <c r="FH83" i="4" s="1"/>
  <c r="FG83" i="4" a="1"/>
  <c r="FG83" i="4"/>
  <c r="FF83" i="4" a="1"/>
  <c r="FF83" i="4" s="1"/>
  <c r="FE83" i="4" a="1"/>
  <c r="FE83" i="4" s="1"/>
  <c r="FD83" i="4" a="1"/>
  <c r="FD83" i="4" s="1"/>
  <c r="ES83" i="4" a="1"/>
  <c r="ES83" i="4" s="1"/>
  <c r="EQ83" i="4" a="1"/>
  <c r="EQ83" i="4" s="1"/>
  <c r="EP83" i="4" a="1"/>
  <c r="EP83" i="4" s="1"/>
  <c r="EO83" i="4" a="1"/>
  <c r="EO83" i="4" s="1"/>
  <c r="EN83" i="4" a="1"/>
  <c r="EN83" i="4" s="1"/>
  <c r="EM83" i="4" a="1"/>
  <c r="EM83" i="4" s="1"/>
  <c r="EL83" i="4" a="1"/>
  <c r="EL83" i="4" s="1"/>
  <c r="EK83" i="4" a="1"/>
  <c r="EK83" i="4" s="1"/>
  <c r="EJ83" i="4" a="1"/>
  <c r="EJ83" i="4" s="1"/>
  <c r="EI83" i="4" a="1"/>
  <c r="EI83" i="4" s="1"/>
  <c r="EG83" i="4" a="1"/>
  <c r="EG83" i="4" s="1"/>
  <c r="EF83" i="4" a="1"/>
  <c r="EF83" i="4" s="1"/>
  <c r="EE83" i="4" a="1"/>
  <c r="EE83" i="4" s="1"/>
  <c r="ED83" i="4" a="1"/>
  <c r="ED83" i="4" s="1"/>
  <c r="EC83" i="4" a="1"/>
  <c r="EC83" i="4"/>
  <c r="EB83" i="4" a="1"/>
  <c r="EB83" i="4" s="1"/>
  <c r="EA83" i="4" a="1"/>
  <c r="EA83" i="4" s="1"/>
  <c r="DZ83" i="4" a="1"/>
  <c r="DZ83" i="4" s="1"/>
  <c r="DY83" i="4" a="1"/>
  <c r="DY83" i="4" s="1"/>
  <c r="DW83" i="4" a="1"/>
  <c r="DW83" i="4" s="1"/>
  <c r="DV83" i="4" a="1"/>
  <c r="DV83" i="4" s="1"/>
  <c r="DU83" i="4" a="1"/>
  <c r="DU83" i="4" s="1"/>
  <c r="DT83" i="4" a="1"/>
  <c r="DT83" i="4" s="1"/>
  <c r="DS83" i="4" a="1"/>
  <c r="DS83" i="4" s="1"/>
  <c r="DR83" i="4" a="1"/>
  <c r="DR83" i="4" s="1"/>
  <c r="DQ83" i="4" a="1"/>
  <c r="DQ83" i="4" s="1"/>
  <c r="DP83" i="4" a="1"/>
  <c r="DP83" i="4" s="1"/>
  <c r="CK83" i="4" a="1"/>
  <c r="CK83" i="4" s="1"/>
  <c r="CI83" i="4" a="1"/>
  <c r="CI83" i="4" s="1"/>
  <c r="CH83" i="4" a="1"/>
  <c r="CH83" i="4" s="1"/>
  <c r="CG83" i="4" a="1"/>
  <c r="CG83" i="4" s="1"/>
  <c r="CF83" i="4" a="1"/>
  <c r="CF83" i="4" s="1"/>
  <c r="CE83" i="4" a="1"/>
  <c r="CE83" i="4" s="1"/>
  <c r="CD83" i="4" a="1"/>
  <c r="CD83" i="4" s="1"/>
  <c r="CC83" i="4" a="1"/>
  <c r="CC83" i="4" s="1"/>
  <c r="CB83" i="4" a="1"/>
  <c r="CB83" i="4" s="1"/>
  <c r="CA83" i="4" a="1"/>
  <c r="CA83" i="4" s="1"/>
  <c r="BY83" i="4" a="1"/>
  <c r="BY83" i="4" s="1"/>
  <c r="BX83" i="4" a="1"/>
  <c r="BX83" i="4" s="1"/>
  <c r="BW83" i="4" a="1"/>
  <c r="BW83" i="4" s="1"/>
  <c r="BV83" i="4" a="1"/>
  <c r="BV83" i="4" s="1"/>
  <c r="BU83" i="4" a="1"/>
  <c r="BU83" i="4" s="1"/>
  <c r="BT83" i="4" a="1"/>
  <c r="BT83" i="4" s="1"/>
  <c r="BS83" i="4" a="1"/>
  <c r="BS83" i="4" s="1"/>
  <c r="BR83" i="4" a="1"/>
  <c r="BR83" i="4" s="1"/>
  <c r="BQ83" i="4" a="1"/>
  <c r="BQ83" i="4" s="1"/>
  <c r="BO83" i="4" a="1"/>
  <c r="BO83" i="4"/>
  <c r="BN83" i="4" a="1"/>
  <c r="BN83" i="4" s="1"/>
  <c r="BM83" i="4" a="1"/>
  <c r="BM83" i="4" s="1"/>
  <c r="BL83" i="4" a="1"/>
  <c r="BL83" i="4" s="1"/>
  <c r="BK83" i="4" a="1"/>
  <c r="BK83" i="4" s="1"/>
  <c r="BJ83" i="4" a="1"/>
  <c r="BJ83" i="4" s="1"/>
  <c r="BI83" i="4" a="1"/>
  <c r="BI83" i="4" s="1"/>
  <c r="BH83" i="4" a="1"/>
  <c r="BH83" i="4" s="1"/>
  <c r="AW83" i="4" a="1"/>
  <c r="AW83" i="4" s="1"/>
  <c r="AU83" i="4" a="1"/>
  <c r="AU83" i="4" s="1"/>
  <c r="AT83" i="4" a="1"/>
  <c r="AT83" i="4" s="1"/>
  <c r="AS83" i="4" a="1"/>
  <c r="AS83" i="4" s="1"/>
  <c r="AR83" i="4" a="1"/>
  <c r="AR83" i="4" s="1"/>
  <c r="AQ83" i="4" a="1"/>
  <c r="AQ83" i="4" s="1"/>
  <c r="AP83" i="4" a="1"/>
  <c r="AP83" i="4" s="1"/>
  <c r="AO83" i="4" a="1"/>
  <c r="AO83" i="4" s="1"/>
  <c r="AN83" i="4" a="1"/>
  <c r="AN83" i="4" s="1"/>
  <c r="AM83" i="4" a="1"/>
  <c r="AM83" i="4" s="1"/>
  <c r="AK83" i="4" a="1"/>
  <c r="AK83" i="4" s="1"/>
  <c r="AJ83" i="4" a="1"/>
  <c r="AJ83" i="4" s="1"/>
  <c r="AI83" i="4" a="1"/>
  <c r="AI83" i="4" s="1"/>
  <c r="AH83" i="4" a="1"/>
  <c r="AH83" i="4" s="1"/>
  <c r="AG83" i="4" a="1"/>
  <c r="AG83" i="4" s="1"/>
  <c r="AF83" i="4" a="1"/>
  <c r="AF83" i="4" s="1"/>
  <c r="AE83" i="4" a="1"/>
  <c r="AE83" i="4" s="1"/>
  <c r="AD83" i="4" a="1"/>
  <c r="AD83" i="4" s="1"/>
  <c r="AC83" i="4" a="1"/>
  <c r="AC83" i="4" s="1"/>
  <c r="AA83" i="4" a="1"/>
  <c r="AA83" i="4" s="1"/>
  <c r="Z83" i="4" a="1"/>
  <c r="Z83" i="4" s="1"/>
  <c r="Y83" i="4" a="1"/>
  <c r="Y83" i="4" s="1"/>
  <c r="X83" i="4" a="1"/>
  <c r="X83" i="4" s="1"/>
  <c r="W83" i="4" a="1"/>
  <c r="W83" i="4" s="1"/>
  <c r="V83" i="4" a="1"/>
  <c r="V83" i="4"/>
  <c r="U83" i="4" a="1"/>
  <c r="U83" i="4" s="1"/>
  <c r="T83" i="4" a="1"/>
  <c r="T83" i="4" s="1"/>
  <c r="P83" i="4"/>
  <c r="O83" i="4"/>
  <c r="N83" i="4"/>
  <c r="M83" i="4"/>
  <c r="L83" i="4"/>
  <c r="K83" i="4"/>
  <c r="I83" i="4"/>
  <c r="H83" i="4"/>
  <c r="G83" i="4"/>
  <c r="C83" i="4"/>
  <c r="GG81" i="4" a="1"/>
  <c r="GG81" i="4" s="1"/>
  <c r="GE81" i="4" a="1"/>
  <c r="GE81" i="4" s="1"/>
  <c r="GD81" i="4" a="1"/>
  <c r="GD81" i="4" s="1"/>
  <c r="GC81" i="4" a="1"/>
  <c r="GC81" i="4" s="1"/>
  <c r="GB81" i="4" a="1"/>
  <c r="GB81" i="4" s="1"/>
  <c r="GA81" i="4" a="1"/>
  <c r="GA81" i="4" s="1"/>
  <c r="FZ81" i="4" a="1"/>
  <c r="FZ81" i="4" s="1"/>
  <c r="FY81" i="4" a="1"/>
  <c r="FY81" i="4"/>
  <c r="FX81" i="4" a="1"/>
  <c r="FX81" i="4" s="1"/>
  <c r="FW81" i="4" a="1"/>
  <c r="FW81" i="4" s="1"/>
  <c r="FU81" i="4" a="1"/>
  <c r="FU81" i="4"/>
  <c r="FT81" i="4" a="1"/>
  <c r="FT81" i="4" s="1"/>
  <c r="FS81" i="4" a="1"/>
  <c r="FS81" i="4" s="1"/>
  <c r="FR81" i="4" a="1"/>
  <c r="FR81" i="4" s="1"/>
  <c r="FQ81" i="4" a="1"/>
  <c r="FQ81" i="4" s="1"/>
  <c r="FP81" i="4" a="1"/>
  <c r="FP81" i="4" s="1"/>
  <c r="FO81" i="4" a="1"/>
  <c r="FO81" i="4" s="1"/>
  <c r="FN81" i="4" a="1"/>
  <c r="FN81" i="4" s="1"/>
  <c r="FM81" i="4" a="1"/>
  <c r="FM81" i="4" s="1"/>
  <c r="FK81" i="4" a="1"/>
  <c r="FK81" i="4" s="1"/>
  <c r="FJ81" i="4" a="1"/>
  <c r="FJ81" i="4" s="1"/>
  <c r="FI81" i="4" a="1"/>
  <c r="FI81" i="4" s="1"/>
  <c r="FH81" i="4" a="1"/>
  <c r="FH81" i="4" s="1"/>
  <c r="FG81" i="4" a="1"/>
  <c r="FG81" i="4" s="1"/>
  <c r="FF81" i="4" a="1"/>
  <c r="FF81" i="4" s="1"/>
  <c r="FE81" i="4" a="1"/>
  <c r="FE81" i="4" s="1"/>
  <c r="FD81" i="4" a="1"/>
  <c r="FD81" i="4" s="1"/>
  <c r="ES81" i="4" a="1"/>
  <c r="ES81" i="4" s="1"/>
  <c r="EQ81" i="4" a="1"/>
  <c r="EQ81" i="4"/>
  <c r="EP81" i="4" a="1"/>
  <c r="EP81" i="4" s="1"/>
  <c r="EO81" i="4" a="1"/>
  <c r="EO81" i="4" s="1"/>
  <c r="EN81" i="4" a="1"/>
  <c r="EN81" i="4" s="1"/>
  <c r="EM81" i="4" a="1"/>
  <c r="EM81" i="4" s="1"/>
  <c r="EL81" i="4" a="1"/>
  <c r="EL81" i="4" s="1"/>
  <c r="EK81" i="4" a="1"/>
  <c r="EK81" i="4" s="1"/>
  <c r="EJ81" i="4" a="1"/>
  <c r="EJ81" i="4" s="1"/>
  <c r="EI81" i="4" a="1"/>
  <c r="EI81" i="4" s="1"/>
  <c r="EG81" i="4" a="1"/>
  <c r="EG81" i="4" s="1"/>
  <c r="EF81" i="4" a="1"/>
  <c r="EF81" i="4"/>
  <c r="EE81" i="4" a="1"/>
  <c r="EE81" i="4" s="1"/>
  <c r="ED81" i="4" a="1"/>
  <c r="ED81" i="4" s="1"/>
  <c r="EC81" i="4" a="1"/>
  <c r="EC81" i="4" s="1"/>
  <c r="EB81" i="4" a="1"/>
  <c r="EB81" i="4" s="1"/>
  <c r="EA81" i="4" a="1"/>
  <c r="EA81" i="4" s="1"/>
  <c r="DZ81" i="4" a="1"/>
  <c r="DZ81" i="4" s="1"/>
  <c r="DY81" i="4" a="1"/>
  <c r="DY81" i="4" s="1"/>
  <c r="DW81" i="4" a="1"/>
  <c r="DW81" i="4" s="1"/>
  <c r="DV81" i="4" a="1"/>
  <c r="DV81" i="4" s="1"/>
  <c r="DU81" i="4" a="1"/>
  <c r="DU81" i="4" s="1"/>
  <c r="DT81" i="4" a="1"/>
  <c r="DT81" i="4" s="1"/>
  <c r="DS81" i="4" a="1"/>
  <c r="DS81" i="4" s="1"/>
  <c r="DR81" i="4" a="1"/>
  <c r="DR81" i="4" s="1"/>
  <c r="DQ81" i="4" a="1"/>
  <c r="DQ81" i="4" s="1"/>
  <c r="DP81" i="4" a="1"/>
  <c r="DP81" i="4" s="1"/>
  <c r="CK81" i="4" a="1"/>
  <c r="CK81" i="4" s="1"/>
  <c r="CI81" i="4" a="1"/>
  <c r="CI81" i="4" s="1"/>
  <c r="CH81" i="4" a="1"/>
  <c r="CH81" i="4"/>
  <c r="CG81" i="4" a="1"/>
  <c r="CG81" i="4" s="1"/>
  <c r="CF81" i="4" a="1"/>
  <c r="CF81" i="4" s="1"/>
  <c r="CE81" i="4" a="1"/>
  <c r="CE81" i="4" s="1"/>
  <c r="CD81" i="4" a="1"/>
  <c r="CD81" i="4" s="1"/>
  <c r="CC81" i="4" a="1"/>
  <c r="CC81" i="4" s="1"/>
  <c r="CB81" i="4" a="1"/>
  <c r="CB81" i="4" s="1"/>
  <c r="CA81" i="4" a="1"/>
  <c r="CA81" i="4" s="1"/>
  <c r="BY81" i="4" a="1"/>
  <c r="BY81" i="4" s="1"/>
  <c r="BX81" i="4" a="1"/>
  <c r="BX81" i="4" s="1"/>
  <c r="BW81" i="4" a="1"/>
  <c r="BW81" i="4" s="1"/>
  <c r="BV81" i="4" a="1"/>
  <c r="BV81" i="4" s="1"/>
  <c r="BU81" i="4" a="1"/>
  <c r="BU81" i="4" s="1"/>
  <c r="BT81" i="4" a="1"/>
  <c r="BT81" i="4" s="1"/>
  <c r="BS81" i="4" a="1"/>
  <c r="BS81" i="4" s="1"/>
  <c r="BR81" i="4" a="1"/>
  <c r="BR81" i="4"/>
  <c r="BQ81" i="4" a="1"/>
  <c r="BQ81" i="4" s="1"/>
  <c r="BO81" i="4" a="1"/>
  <c r="BO81" i="4" s="1"/>
  <c r="BN81" i="4" a="1"/>
  <c r="BN81" i="4" s="1"/>
  <c r="BM81" i="4" a="1"/>
  <c r="BM81" i="4" s="1"/>
  <c r="BL81" i="4" a="1"/>
  <c r="BL81" i="4" s="1"/>
  <c r="BK81" i="4" a="1"/>
  <c r="BK81" i="4" s="1"/>
  <c r="BJ81" i="4" a="1"/>
  <c r="BJ81" i="4" s="1"/>
  <c r="BI81" i="4" a="1"/>
  <c r="BI81" i="4" s="1"/>
  <c r="BH81" i="4" a="1"/>
  <c r="BH81" i="4" s="1"/>
  <c r="AW81" i="4" a="1"/>
  <c r="AW81" i="4" s="1"/>
  <c r="AU81" i="4" a="1"/>
  <c r="AU81" i="4" s="1"/>
  <c r="AT81" i="4" a="1"/>
  <c r="AT81" i="4"/>
  <c r="AS81" i="4" a="1"/>
  <c r="AS81" i="4" s="1"/>
  <c r="AR81" i="4" a="1"/>
  <c r="AR81" i="4" s="1"/>
  <c r="AQ81" i="4" a="1"/>
  <c r="AQ81" i="4" s="1"/>
  <c r="AP81" i="4" a="1"/>
  <c r="AP81" i="4" s="1"/>
  <c r="AO81" i="4" a="1"/>
  <c r="AO81" i="4" s="1"/>
  <c r="AN81" i="4" a="1"/>
  <c r="AN81" i="4" s="1"/>
  <c r="AM81" i="4" a="1"/>
  <c r="AM81" i="4" s="1"/>
  <c r="AK81" i="4" a="1"/>
  <c r="AK81" i="4" s="1"/>
  <c r="AJ81" i="4" a="1"/>
  <c r="AJ81" i="4"/>
  <c r="AI81" i="4" a="1"/>
  <c r="AI81" i="4" s="1"/>
  <c r="AH81" i="4" a="1"/>
  <c r="AH81" i="4" s="1"/>
  <c r="AG81" i="4" a="1"/>
  <c r="AG81" i="4" s="1"/>
  <c r="AF81" i="4" a="1"/>
  <c r="AF81" i="4" s="1"/>
  <c r="AE81" i="4" a="1"/>
  <c r="AE81" i="4" s="1"/>
  <c r="AD81" i="4" a="1"/>
  <c r="AD81" i="4" s="1"/>
  <c r="AC81" i="4" a="1"/>
  <c r="AC81" i="4" s="1"/>
  <c r="AA81" i="4" a="1"/>
  <c r="AA81" i="4" s="1"/>
  <c r="Z81" i="4" a="1"/>
  <c r="Z81" i="4" s="1"/>
  <c r="Y81" i="4" a="1"/>
  <c r="Y81" i="4" s="1"/>
  <c r="X81" i="4" a="1"/>
  <c r="X81" i="4" s="1"/>
  <c r="W81" i="4" a="1"/>
  <c r="W81" i="4" s="1"/>
  <c r="V81" i="4" a="1"/>
  <c r="V81" i="4" s="1"/>
  <c r="U81" i="4" a="1"/>
  <c r="U81" i="4" s="1"/>
  <c r="T81" i="4" a="1"/>
  <c r="T81" i="4" s="1"/>
  <c r="GG80" i="4" a="1"/>
  <c r="GG80" i="4" s="1"/>
  <c r="GE80" i="4" a="1"/>
  <c r="GE80" i="4" s="1"/>
  <c r="GD80" i="4" a="1"/>
  <c r="GD80" i="4" s="1"/>
  <c r="GC80" i="4" a="1"/>
  <c r="GC80" i="4" s="1"/>
  <c r="GB80" i="4" a="1"/>
  <c r="GB80" i="4" s="1"/>
  <c r="GA80" i="4" a="1"/>
  <c r="GA80" i="4" s="1"/>
  <c r="FZ80" i="4" a="1"/>
  <c r="FZ80" i="4" s="1"/>
  <c r="FY80" i="4" a="1"/>
  <c r="FY80" i="4" s="1"/>
  <c r="FX80" i="4" a="1"/>
  <c r="FX80" i="4" s="1"/>
  <c r="FW80" i="4" a="1"/>
  <c r="FW80" i="4" s="1"/>
  <c r="FU80" i="4" a="1"/>
  <c r="FU80" i="4" s="1"/>
  <c r="FT80" i="4" a="1"/>
  <c r="FT80" i="4" s="1"/>
  <c r="FS80" i="4" a="1"/>
  <c r="FS80" i="4" s="1"/>
  <c r="FR80" i="4" a="1"/>
  <c r="FR80" i="4" s="1"/>
  <c r="FQ80" i="4" a="1"/>
  <c r="FQ80" i="4" s="1"/>
  <c r="FP80" i="4" a="1"/>
  <c r="FP80" i="4" s="1"/>
  <c r="FO80" i="4" a="1"/>
  <c r="FO80" i="4"/>
  <c r="FN80" i="4" a="1"/>
  <c r="FN80" i="4" s="1"/>
  <c r="FM80" i="4" a="1"/>
  <c r="FM80" i="4" s="1"/>
  <c r="FK80" i="4" a="1"/>
  <c r="FK80" i="4" s="1"/>
  <c r="FJ80" i="4" a="1"/>
  <c r="FJ80" i="4" s="1"/>
  <c r="FI80" i="4" a="1"/>
  <c r="FI80" i="4" s="1"/>
  <c r="FH80" i="4" a="1"/>
  <c r="FH80" i="4" s="1"/>
  <c r="FG80" i="4" a="1"/>
  <c r="FG80" i="4" s="1"/>
  <c r="FF80" i="4" a="1"/>
  <c r="FF80" i="4" s="1"/>
  <c r="FE80" i="4" a="1"/>
  <c r="FE80" i="4" s="1"/>
  <c r="FD80" i="4" a="1"/>
  <c r="FD80" i="4" s="1"/>
  <c r="ES80" i="4" a="1"/>
  <c r="ES80" i="4" s="1"/>
  <c r="EQ80" i="4" a="1"/>
  <c r="EQ80" i="4" s="1"/>
  <c r="EP80" i="4" a="1"/>
  <c r="EP80" i="4" s="1"/>
  <c r="EO80" i="4" a="1"/>
  <c r="EO80" i="4" s="1"/>
  <c r="EN80" i="4" a="1"/>
  <c r="EN80" i="4" s="1"/>
  <c r="EM80" i="4" a="1"/>
  <c r="EM80" i="4" s="1"/>
  <c r="EL80" i="4" a="1"/>
  <c r="EL80" i="4" s="1"/>
  <c r="EK80" i="4" a="1"/>
  <c r="EK80" i="4" s="1"/>
  <c r="EJ80" i="4" a="1"/>
  <c r="EJ80" i="4" s="1"/>
  <c r="EI80" i="4" a="1"/>
  <c r="EI80" i="4" s="1"/>
  <c r="EG80" i="4" a="1"/>
  <c r="EG80" i="4" s="1"/>
  <c r="EF80" i="4" a="1"/>
  <c r="EF80" i="4" s="1"/>
  <c r="EE80" i="4" a="1"/>
  <c r="EE80" i="4" s="1"/>
  <c r="ED80" i="4" a="1"/>
  <c r="ED80" i="4" s="1"/>
  <c r="EC80" i="4" a="1"/>
  <c r="EC80" i="4" s="1"/>
  <c r="EB80" i="4" a="1"/>
  <c r="EB80" i="4" s="1"/>
  <c r="EA80" i="4" a="1"/>
  <c r="EA80" i="4" s="1"/>
  <c r="DZ80" i="4" a="1"/>
  <c r="DZ80" i="4" s="1"/>
  <c r="DY80" i="4" a="1"/>
  <c r="DY80" i="4" s="1"/>
  <c r="DW80" i="4" a="1"/>
  <c r="DW80" i="4" s="1"/>
  <c r="DV80" i="4" a="1"/>
  <c r="DV80" i="4" s="1"/>
  <c r="DU80" i="4" a="1"/>
  <c r="DU80" i="4"/>
  <c r="DT80" i="4" a="1"/>
  <c r="DT80" i="4" s="1"/>
  <c r="DS80" i="4" a="1"/>
  <c r="DS80" i="4" s="1"/>
  <c r="DR80" i="4" a="1"/>
  <c r="DR80" i="4" s="1"/>
  <c r="DQ80" i="4" a="1"/>
  <c r="DQ80" i="4" s="1"/>
  <c r="DP80" i="4" a="1"/>
  <c r="DP80" i="4" s="1"/>
  <c r="CK80" i="4" a="1"/>
  <c r="CK80" i="4" s="1"/>
  <c r="CI80" i="4" a="1"/>
  <c r="CI80" i="4" s="1"/>
  <c r="CH80" i="4" a="1"/>
  <c r="CH80" i="4" s="1"/>
  <c r="CG80" i="4" a="1"/>
  <c r="CG80" i="4" s="1"/>
  <c r="CF80" i="4" a="1"/>
  <c r="CF80" i="4" s="1"/>
  <c r="CE80" i="4" a="1"/>
  <c r="CE80" i="4" s="1"/>
  <c r="CD80" i="4" a="1"/>
  <c r="CD80" i="4" s="1"/>
  <c r="CC80" i="4" a="1"/>
  <c r="CC80" i="4" s="1"/>
  <c r="CB80" i="4" a="1"/>
  <c r="CB80" i="4" s="1"/>
  <c r="CA80" i="4" a="1"/>
  <c r="CA80" i="4" s="1"/>
  <c r="BY80" i="4" a="1"/>
  <c r="BY80" i="4" s="1"/>
  <c r="BX80" i="4" a="1"/>
  <c r="BX80" i="4" s="1"/>
  <c r="BW80" i="4" a="1"/>
  <c r="BW80" i="4" s="1"/>
  <c r="BV80" i="4" a="1"/>
  <c r="BV80" i="4" s="1"/>
  <c r="BU80" i="4" a="1"/>
  <c r="BU80" i="4"/>
  <c r="BT80" i="4" a="1"/>
  <c r="BT80" i="4" s="1"/>
  <c r="BS80" i="4" a="1"/>
  <c r="BS80" i="4" s="1"/>
  <c r="BR80" i="4" a="1"/>
  <c r="BR80" i="4"/>
  <c r="BQ80" i="4" a="1"/>
  <c r="BQ80" i="4" s="1"/>
  <c r="BO80" i="4" a="1"/>
  <c r="BO80" i="4" s="1"/>
  <c r="BN80" i="4" a="1"/>
  <c r="BN80" i="4" s="1"/>
  <c r="BM80" i="4" a="1"/>
  <c r="BM80" i="4" s="1"/>
  <c r="BL80" i="4" a="1"/>
  <c r="BL80" i="4" s="1"/>
  <c r="BK80" i="4" a="1"/>
  <c r="BK80" i="4" s="1"/>
  <c r="BJ80" i="4" a="1"/>
  <c r="BJ80" i="4" s="1"/>
  <c r="BI80" i="4" a="1"/>
  <c r="BI80" i="4" s="1"/>
  <c r="BH80" i="4" a="1"/>
  <c r="BH80" i="4"/>
  <c r="AW80" i="4" a="1"/>
  <c r="AW80" i="4" s="1"/>
  <c r="AU80" i="4" a="1"/>
  <c r="AU80" i="4" s="1"/>
  <c r="AT80" i="4" a="1"/>
  <c r="AT80" i="4" s="1"/>
  <c r="AS80" i="4" a="1"/>
  <c r="AS80" i="4" s="1"/>
  <c r="AR80" i="4" a="1"/>
  <c r="AR80" i="4" s="1"/>
  <c r="AQ80" i="4" a="1"/>
  <c r="AQ80" i="4" s="1"/>
  <c r="AP80" i="4" a="1"/>
  <c r="AP80" i="4"/>
  <c r="AO80" i="4" a="1"/>
  <c r="AO80" i="4" s="1"/>
  <c r="AN80" i="4" a="1"/>
  <c r="AN80" i="4" s="1"/>
  <c r="AM80" i="4" a="1"/>
  <c r="AM80" i="4" s="1"/>
  <c r="AK80" i="4" a="1"/>
  <c r="AK80" i="4" s="1"/>
  <c r="AJ80" i="4" a="1"/>
  <c r="AJ80" i="4" s="1"/>
  <c r="AI80" i="4" a="1"/>
  <c r="AI80" i="4" s="1"/>
  <c r="AH80" i="4" a="1"/>
  <c r="AH80" i="4" s="1"/>
  <c r="AG80" i="4" a="1"/>
  <c r="AG80" i="4" s="1"/>
  <c r="AF80" i="4" a="1"/>
  <c r="AF80" i="4" s="1"/>
  <c r="AE80" i="4" a="1"/>
  <c r="AE80" i="4" s="1"/>
  <c r="AD80" i="4" a="1"/>
  <c r="AD80" i="4" s="1"/>
  <c r="AC80" i="4" a="1"/>
  <c r="AC80" i="4" s="1"/>
  <c r="AA80" i="4" a="1"/>
  <c r="AA80" i="4" s="1"/>
  <c r="Z80" i="4" a="1"/>
  <c r="Z80" i="4" s="1"/>
  <c r="Y80" i="4" a="1"/>
  <c r="Y80" i="4" s="1"/>
  <c r="X80" i="4" a="1"/>
  <c r="X80" i="4"/>
  <c r="W80" i="4" a="1"/>
  <c r="W80" i="4" s="1"/>
  <c r="V80" i="4" a="1"/>
  <c r="V80" i="4" s="1"/>
  <c r="U80" i="4" a="1"/>
  <c r="U80" i="4" s="1"/>
  <c r="T80" i="4" a="1"/>
  <c r="T80" i="4" s="1"/>
  <c r="P80" i="4"/>
  <c r="O80" i="4"/>
  <c r="N80" i="4"/>
  <c r="M80" i="4"/>
  <c r="L80" i="4"/>
  <c r="K80" i="4"/>
  <c r="I80" i="4"/>
  <c r="H80" i="4"/>
  <c r="G80" i="4"/>
  <c r="C80" i="4"/>
  <c r="GG78" i="4" a="1"/>
  <c r="GG78" i="4" s="1"/>
  <c r="GE78" i="4" a="1"/>
  <c r="GE78" i="4" s="1"/>
  <c r="GD78" i="4" a="1"/>
  <c r="GD78" i="4"/>
  <c r="GC78" i="4" a="1"/>
  <c r="GC78" i="4" s="1"/>
  <c r="GB78" i="4" a="1"/>
  <c r="GB78" i="4" s="1"/>
  <c r="GA78" i="4" a="1"/>
  <c r="GA78" i="4" s="1"/>
  <c r="FZ78" i="4" a="1"/>
  <c r="FZ78" i="4" s="1"/>
  <c r="FY78" i="4" a="1"/>
  <c r="FY78" i="4" s="1"/>
  <c r="FX78" i="4" a="1"/>
  <c r="FX78" i="4" s="1"/>
  <c r="FW78" i="4" a="1"/>
  <c r="FW78" i="4" s="1"/>
  <c r="FU78" i="4" a="1"/>
  <c r="FU78" i="4" s="1"/>
  <c r="FT78" i="4" a="1"/>
  <c r="FT78" i="4" s="1"/>
  <c r="FS78" i="4" a="1"/>
  <c r="FS78" i="4" s="1"/>
  <c r="FR78" i="4" a="1"/>
  <c r="FR78" i="4" s="1"/>
  <c r="FQ78" i="4" a="1"/>
  <c r="FQ78" i="4"/>
  <c r="FP78" i="4" a="1"/>
  <c r="FP78" i="4" s="1"/>
  <c r="FO78" i="4" a="1"/>
  <c r="FO78" i="4" s="1"/>
  <c r="FN78" i="4" a="1"/>
  <c r="FN78" i="4" s="1"/>
  <c r="FM78" i="4" a="1"/>
  <c r="FM78" i="4" s="1"/>
  <c r="FK78" i="4" a="1"/>
  <c r="FK78" i="4" s="1"/>
  <c r="FJ78" i="4" a="1"/>
  <c r="FJ78" i="4" s="1"/>
  <c r="FI78" i="4" a="1"/>
  <c r="FI78" i="4" s="1"/>
  <c r="FH78" i="4" a="1"/>
  <c r="FH78" i="4" s="1"/>
  <c r="FG78" i="4" a="1"/>
  <c r="FG78" i="4" s="1"/>
  <c r="FF78" i="4" a="1"/>
  <c r="FF78" i="4" s="1"/>
  <c r="FE78" i="4" a="1"/>
  <c r="FE78" i="4" s="1"/>
  <c r="FD78" i="4" a="1"/>
  <c r="FD78" i="4" s="1"/>
  <c r="ES78" i="4" a="1"/>
  <c r="ES78" i="4" s="1"/>
  <c r="EQ78" i="4" a="1"/>
  <c r="EQ78" i="4" s="1"/>
  <c r="EP78" i="4" a="1"/>
  <c r="EP78" i="4" s="1"/>
  <c r="EO78" i="4" a="1"/>
  <c r="EO78" i="4" s="1"/>
  <c r="EN78" i="4" a="1"/>
  <c r="EN78" i="4" s="1"/>
  <c r="EM78" i="4" a="1"/>
  <c r="EM78" i="4" s="1"/>
  <c r="EL78" i="4" a="1"/>
  <c r="EL78" i="4" s="1"/>
  <c r="EK78" i="4" a="1"/>
  <c r="EK78" i="4" s="1"/>
  <c r="EJ78" i="4" a="1"/>
  <c r="EJ78" i="4" s="1"/>
  <c r="EI78" i="4" a="1"/>
  <c r="EI78" i="4" s="1"/>
  <c r="EG78" i="4" a="1"/>
  <c r="EG78" i="4" s="1"/>
  <c r="EF78" i="4" a="1"/>
  <c r="EF78" i="4" s="1"/>
  <c r="EE78" i="4" a="1"/>
  <c r="EE78" i="4" s="1"/>
  <c r="ED78" i="4" a="1"/>
  <c r="ED78" i="4" s="1"/>
  <c r="EC78" i="4" a="1"/>
  <c r="EC78" i="4" s="1"/>
  <c r="EB78" i="4" a="1"/>
  <c r="EB78" i="4" s="1"/>
  <c r="EA78" i="4" a="1"/>
  <c r="EA78" i="4" s="1"/>
  <c r="DZ78" i="4" a="1"/>
  <c r="DZ78" i="4" s="1"/>
  <c r="DY78" i="4" a="1"/>
  <c r="DY78" i="4"/>
  <c r="DW78" i="4" a="1"/>
  <c r="DW78" i="4" s="1"/>
  <c r="DV78" i="4" a="1"/>
  <c r="DV78" i="4" s="1"/>
  <c r="DU78" i="4" a="1"/>
  <c r="DU78" i="4" s="1"/>
  <c r="DT78" i="4" a="1"/>
  <c r="DT78" i="4" s="1"/>
  <c r="DS78" i="4" a="1"/>
  <c r="DS78" i="4" s="1"/>
  <c r="DR78" i="4" a="1"/>
  <c r="DR78" i="4" s="1"/>
  <c r="DQ78" i="4" a="1"/>
  <c r="DQ78" i="4" s="1"/>
  <c r="DP78" i="4" a="1"/>
  <c r="DP78" i="4" s="1"/>
  <c r="CK78" i="4" a="1"/>
  <c r="CK78" i="4" s="1"/>
  <c r="CI78" i="4" a="1"/>
  <c r="CI78" i="4" s="1"/>
  <c r="CH78" i="4" a="1"/>
  <c r="CH78" i="4" s="1"/>
  <c r="CG78" i="4" a="1"/>
  <c r="CG78" i="4" s="1"/>
  <c r="CF78" i="4" a="1"/>
  <c r="CF78" i="4"/>
  <c r="CE78" i="4" a="1"/>
  <c r="CE78" i="4" s="1"/>
  <c r="CD78" i="4" a="1"/>
  <c r="CD78" i="4" s="1"/>
  <c r="CC78" i="4" a="1"/>
  <c r="CC78" i="4" s="1"/>
  <c r="CB78" i="4" a="1"/>
  <c r="CB78" i="4" s="1"/>
  <c r="CA78" i="4" a="1"/>
  <c r="CA78" i="4" s="1"/>
  <c r="BY78" i="4" a="1"/>
  <c r="BY78" i="4" s="1"/>
  <c r="BX78" i="4" a="1"/>
  <c r="BX78" i="4" s="1"/>
  <c r="BW78" i="4" a="1"/>
  <c r="BW78" i="4" s="1"/>
  <c r="BV78" i="4" a="1"/>
  <c r="BV78" i="4" s="1"/>
  <c r="BU78" i="4" a="1"/>
  <c r="BU78" i="4" s="1"/>
  <c r="BT78" i="4" a="1"/>
  <c r="BT78" i="4" s="1"/>
  <c r="BS78" i="4" a="1"/>
  <c r="BS78" i="4" s="1"/>
  <c r="BR78" i="4" a="1"/>
  <c r="BR78" i="4" s="1"/>
  <c r="BQ78" i="4" a="1"/>
  <c r="BQ78" i="4" s="1"/>
  <c r="BO78" i="4" a="1"/>
  <c r="BO78" i="4" s="1"/>
  <c r="BN78" i="4" a="1"/>
  <c r="BN78" i="4" s="1"/>
  <c r="BM78" i="4" a="1"/>
  <c r="BM78" i="4"/>
  <c r="BL78" i="4" a="1"/>
  <c r="BL78" i="4" s="1"/>
  <c r="BK78" i="4" a="1"/>
  <c r="BK78" i="4" s="1"/>
  <c r="BJ78" i="4" a="1"/>
  <c r="BJ78" i="4"/>
  <c r="BI78" i="4" a="1"/>
  <c r="BI78" i="4" s="1"/>
  <c r="BH78" i="4" a="1"/>
  <c r="BH78" i="4" s="1"/>
  <c r="AW78" i="4" a="1"/>
  <c r="AW78" i="4"/>
  <c r="AU78" i="4" a="1"/>
  <c r="AU78" i="4" s="1"/>
  <c r="AT78" i="4" a="1"/>
  <c r="AT78" i="4" s="1"/>
  <c r="AS78" i="4" a="1"/>
  <c r="AS78" i="4" s="1"/>
  <c r="AR78" i="4" a="1"/>
  <c r="AR78" i="4" s="1"/>
  <c r="AQ78" i="4" a="1"/>
  <c r="AQ78" i="4" s="1"/>
  <c r="AP78" i="4" a="1"/>
  <c r="AP78" i="4"/>
  <c r="AO78" i="4" a="1"/>
  <c r="AO78" i="4" s="1"/>
  <c r="AN78" i="4" a="1"/>
  <c r="AN78" i="4" s="1"/>
  <c r="AM78" i="4" a="1"/>
  <c r="AM78" i="4" s="1"/>
  <c r="AK78" i="4" a="1"/>
  <c r="AK78" i="4" s="1"/>
  <c r="AJ78" i="4" a="1"/>
  <c r="AJ78" i="4" s="1"/>
  <c r="AI78" i="4" a="1"/>
  <c r="AI78" i="4" s="1"/>
  <c r="AH78" i="4" a="1"/>
  <c r="AH78" i="4" s="1"/>
  <c r="AG78" i="4" a="1"/>
  <c r="AG78" i="4" s="1"/>
  <c r="AF78" i="4" a="1"/>
  <c r="AF78" i="4" s="1"/>
  <c r="AE78" i="4" a="1"/>
  <c r="AE78" i="4" s="1"/>
  <c r="AD78" i="4" a="1"/>
  <c r="AD78" i="4" s="1"/>
  <c r="AC78" i="4" a="1"/>
  <c r="AC78" i="4" s="1"/>
  <c r="AA78" i="4" a="1"/>
  <c r="AA78" i="4" s="1"/>
  <c r="Z78" i="4" a="1"/>
  <c r="Z78" i="4" s="1"/>
  <c r="Y78" i="4" a="1"/>
  <c r="Y78" i="4" s="1"/>
  <c r="X78" i="4" a="1"/>
  <c r="X78" i="4" s="1"/>
  <c r="W78" i="4" a="1"/>
  <c r="W78" i="4" s="1"/>
  <c r="V78" i="4" a="1"/>
  <c r="V78" i="4" s="1"/>
  <c r="U78" i="4" a="1"/>
  <c r="U78" i="4" s="1"/>
  <c r="T78" i="4" a="1"/>
  <c r="T78" i="4"/>
  <c r="GG77" i="4" a="1"/>
  <c r="GG77" i="4" s="1"/>
  <c r="GE77" i="4" a="1"/>
  <c r="GE77" i="4" s="1"/>
  <c r="GD77" i="4" a="1"/>
  <c r="GD77" i="4"/>
  <c r="GC77" i="4" a="1"/>
  <c r="GC77" i="4" s="1"/>
  <c r="GB77" i="4" a="1"/>
  <c r="GB77" i="4" s="1"/>
  <c r="GA77" i="4" a="1"/>
  <c r="GA77" i="4" s="1"/>
  <c r="FZ77" i="4" a="1"/>
  <c r="FZ77" i="4" s="1"/>
  <c r="FY77" i="4" a="1"/>
  <c r="FY77" i="4" s="1"/>
  <c r="FX77" i="4" a="1"/>
  <c r="FX77" i="4" s="1"/>
  <c r="FW77" i="4" a="1"/>
  <c r="FW77" i="4"/>
  <c r="FU77" i="4" a="1"/>
  <c r="FU77" i="4" s="1"/>
  <c r="FT77" i="4" a="1"/>
  <c r="FT77" i="4" s="1"/>
  <c r="FS77" i="4" a="1"/>
  <c r="FS77" i="4" s="1"/>
  <c r="FR77" i="4" a="1"/>
  <c r="FR77" i="4" s="1"/>
  <c r="FQ77" i="4" a="1"/>
  <c r="FQ77" i="4" s="1"/>
  <c r="FP77" i="4" a="1"/>
  <c r="FP77" i="4" s="1"/>
  <c r="FO77" i="4" a="1"/>
  <c r="FO77" i="4" s="1"/>
  <c r="FN77" i="4" a="1"/>
  <c r="FN77" i="4" s="1"/>
  <c r="FM77" i="4" a="1"/>
  <c r="FM77" i="4" s="1"/>
  <c r="FK77" i="4" a="1"/>
  <c r="FK77" i="4" s="1"/>
  <c r="FJ77" i="4" a="1"/>
  <c r="FJ77" i="4" s="1"/>
  <c r="FI77" i="4" a="1"/>
  <c r="FI77" i="4" s="1"/>
  <c r="FH77" i="4" a="1"/>
  <c r="FH77" i="4" s="1"/>
  <c r="FG77" i="4" a="1"/>
  <c r="FG77" i="4" s="1"/>
  <c r="FF77" i="4" a="1"/>
  <c r="FF77" i="4" s="1"/>
  <c r="FE77" i="4" a="1"/>
  <c r="FE77" i="4" s="1"/>
  <c r="FD77" i="4" a="1"/>
  <c r="FD77" i="4" s="1"/>
  <c r="ES77" i="4" a="1"/>
  <c r="ES77" i="4" s="1"/>
  <c r="EQ77" i="4" a="1"/>
  <c r="EQ77" i="4" s="1"/>
  <c r="EP77" i="4" a="1"/>
  <c r="EP77" i="4" s="1"/>
  <c r="EO77" i="4" a="1"/>
  <c r="EO77" i="4" s="1"/>
  <c r="EN77" i="4" a="1"/>
  <c r="EN77" i="4" s="1"/>
  <c r="EM77" i="4" a="1"/>
  <c r="EM77" i="4" s="1"/>
  <c r="EL77" i="4" a="1"/>
  <c r="EL77" i="4" s="1"/>
  <c r="EK77" i="4" a="1"/>
  <c r="EK77" i="4" s="1"/>
  <c r="EJ77" i="4" a="1"/>
  <c r="EJ77" i="4" s="1"/>
  <c r="EI77" i="4" a="1"/>
  <c r="EI77" i="4" s="1"/>
  <c r="EG77" i="4" a="1"/>
  <c r="EG77" i="4" s="1"/>
  <c r="EF77" i="4" a="1"/>
  <c r="EF77" i="4" s="1"/>
  <c r="EE77" i="4" a="1"/>
  <c r="EE77" i="4" s="1"/>
  <c r="ED77" i="4" a="1"/>
  <c r="ED77" i="4" s="1"/>
  <c r="EC77" i="4" a="1"/>
  <c r="EC77" i="4" s="1"/>
  <c r="EB77" i="4" a="1"/>
  <c r="EB77" i="4" s="1"/>
  <c r="EA77" i="4" a="1"/>
  <c r="EA77" i="4" s="1"/>
  <c r="DZ77" i="4" a="1"/>
  <c r="DZ77" i="4" s="1"/>
  <c r="DY77" i="4" a="1"/>
  <c r="DY77" i="4" s="1"/>
  <c r="DW77" i="4" a="1"/>
  <c r="DW77" i="4" s="1"/>
  <c r="DV77" i="4" a="1"/>
  <c r="DV77" i="4" s="1"/>
  <c r="DU77" i="4" a="1"/>
  <c r="DU77" i="4" s="1"/>
  <c r="DT77" i="4" a="1"/>
  <c r="DT77" i="4" s="1"/>
  <c r="DS77" i="4" a="1"/>
  <c r="DS77" i="4" s="1"/>
  <c r="DR77" i="4" a="1"/>
  <c r="DR77" i="4" s="1"/>
  <c r="DQ77" i="4" a="1"/>
  <c r="DQ77" i="4" s="1"/>
  <c r="DP77" i="4" a="1"/>
  <c r="DP77" i="4" s="1"/>
  <c r="CK77" i="4" a="1"/>
  <c r="CK77" i="4" s="1"/>
  <c r="CI77" i="4" a="1"/>
  <c r="CI77" i="4"/>
  <c r="CH77" i="4" a="1"/>
  <c r="CH77" i="4" s="1"/>
  <c r="CG77" i="4" a="1"/>
  <c r="CG77" i="4" s="1"/>
  <c r="CF77" i="4" a="1"/>
  <c r="CF77" i="4" s="1"/>
  <c r="CE77" i="4" a="1"/>
  <c r="CE77" i="4" s="1"/>
  <c r="CD77" i="4" a="1"/>
  <c r="CD77" i="4" s="1"/>
  <c r="CC77" i="4" a="1"/>
  <c r="CC77" i="4" s="1"/>
  <c r="CB77" i="4" a="1"/>
  <c r="CB77" i="4" s="1"/>
  <c r="CA77" i="4" a="1"/>
  <c r="CA77" i="4" s="1"/>
  <c r="BY77" i="4" a="1"/>
  <c r="BY77" i="4" s="1"/>
  <c r="BX77" i="4" a="1"/>
  <c r="BX77" i="4"/>
  <c r="BW77" i="4" a="1"/>
  <c r="BW77" i="4"/>
  <c r="BV77" i="4" a="1"/>
  <c r="BV77" i="4" s="1"/>
  <c r="BU77" i="4" a="1"/>
  <c r="BU77" i="4" s="1"/>
  <c r="BT77" i="4" a="1"/>
  <c r="BT77" i="4" s="1"/>
  <c r="BS77" i="4" a="1"/>
  <c r="BS77" i="4" s="1"/>
  <c r="BR77" i="4" a="1"/>
  <c r="BR77" i="4" s="1"/>
  <c r="BQ77" i="4" a="1"/>
  <c r="BQ77" i="4" s="1"/>
  <c r="BO77" i="4" a="1"/>
  <c r="BO77" i="4" s="1"/>
  <c r="BN77" i="4" a="1"/>
  <c r="BN77" i="4" s="1"/>
  <c r="BM77" i="4" a="1"/>
  <c r="BM77" i="4"/>
  <c r="BL77" i="4" a="1"/>
  <c r="BL77" i="4" s="1"/>
  <c r="BK77" i="4" a="1"/>
  <c r="BK77" i="4" s="1"/>
  <c r="BJ77" i="4" a="1"/>
  <c r="BJ77" i="4" s="1"/>
  <c r="BI77" i="4" a="1"/>
  <c r="BI77" i="4" s="1"/>
  <c r="BH77" i="4" a="1"/>
  <c r="BH77" i="4" s="1"/>
  <c r="AW77" i="4" a="1"/>
  <c r="AW77" i="4" s="1"/>
  <c r="AU77" i="4" a="1"/>
  <c r="AU77" i="4" s="1"/>
  <c r="AT77" i="4" a="1"/>
  <c r="AT77" i="4" s="1"/>
  <c r="AS77" i="4" a="1"/>
  <c r="AS77" i="4" s="1"/>
  <c r="AR77" i="4" a="1"/>
  <c r="AR77" i="4" s="1"/>
  <c r="AQ77" i="4" a="1"/>
  <c r="AQ77" i="4" s="1"/>
  <c r="AP77" i="4" a="1"/>
  <c r="AP77" i="4" s="1"/>
  <c r="AO77" i="4" a="1"/>
  <c r="AO77" i="4" s="1"/>
  <c r="AN77" i="4" a="1"/>
  <c r="AN77" i="4" s="1"/>
  <c r="AM77" i="4" a="1"/>
  <c r="AM77" i="4" s="1"/>
  <c r="AK77" i="4" a="1"/>
  <c r="AK77" i="4" s="1"/>
  <c r="AJ77" i="4" a="1"/>
  <c r="AJ77" i="4" s="1"/>
  <c r="AI77" i="4" a="1"/>
  <c r="AI77" i="4"/>
  <c r="AH77" i="4" a="1"/>
  <c r="AH77" i="4" s="1"/>
  <c r="AG77" i="4" a="1"/>
  <c r="AG77" i="4" s="1"/>
  <c r="AF77" i="4" a="1"/>
  <c r="AF77" i="4" s="1"/>
  <c r="AE77" i="4" a="1"/>
  <c r="AE77" i="4" s="1"/>
  <c r="AD77" i="4" a="1"/>
  <c r="AD77" i="4" s="1"/>
  <c r="AC77" i="4" a="1"/>
  <c r="AC77" i="4" s="1"/>
  <c r="AA77" i="4" a="1"/>
  <c r="AA77" i="4" s="1"/>
  <c r="Z77" i="4" a="1"/>
  <c r="Z77" i="4" s="1"/>
  <c r="Y77" i="4" a="1"/>
  <c r="Y77" i="4"/>
  <c r="X77" i="4" a="1"/>
  <c r="X77" i="4" s="1"/>
  <c r="W77" i="4" a="1"/>
  <c r="W77" i="4" s="1"/>
  <c r="V77" i="4" a="1"/>
  <c r="V77" i="4"/>
  <c r="U77" i="4" a="1"/>
  <c r="U77" i="4" s="1"/>
  <c r="T77" i="4" a="1"/>
  <c r="T77" i="4" s="1"/>
  <c r="P77" i="4"/>
  <c r="O77" i="4"/>
  <c r="N77" i="4"/>
  <c r="M77" i="4"/>
  <c r="L77" i="4"/>
  <c r="K77" i="4"/>
  <c r="I77" i="4"/>
  <c r="H77" i="4"/>
  <c r="G77" i="4"/>
  <c r="C77" i="4"/>
  <c r="GG75" i="4" a="1"/>
  <c r="GG75" i="4" s="1"/>
  <c r="GE75" i="4" a="1"/>
  <c r="GE75" i="4" s="1"/>
  <c r="GD75" i="4" a="1"/>
  <c r="GD75" i="4" s="1"/>
  <c r="GC75" i="4" a="1"/>
  <c r="GC75" i="4" s="1"/>
  <c r="GB75" i="4" a="1"/>
  <c r="GB75" i="4"/>
  <c r="GA75" i="4" a="1"/>
  <c r="GA75" i="4" s="1"/>
  <c r="FZ75" i="4" a="1"/>
  <c r="FZ75" i="4" s="1"/>
  <c r="FY75" i="4" a="1"/>
  <c r="FY75" i="4" s="1"/>
  <c r="FX75" i="4" a="1"/>
  <c r="FX75" i="4" s="1"/>
  <c r="FW75" i="4" a="1"/>
  <c r="FW75" i="4" s="1"/>
  <c r="FU75" i="4" a="1"/>
  <c r="FU75" i="4" s="1"/>
  <c r="FT75" i="4" a="1"/>
  <c r="FT75" i="4" s="1"/>
  <c r="FS75" i="4" a="1"/>
  <c r="FS75" i="4" s="1"/>
  <c r="FR75" i="4" a="1"/>
  <c r="FR75" i="4"/>
  <c r="FQ75" i="4" a="1"/>
  <c r="FQ75" i="4" s="1"/>
  <c r="FP75" i="4" a="1"/>
  <c r="FP75" i="4" s="1"/>
  <c r="FO75" i="4" a="1"/>
  <c r="FO75" i="4" s="1"/>
  <c r="FN75" i="4" a="1"/>
  <c r="FN75" i="4" s="1"/>
  <c r="FM75" i="4" a="1"/>
  <c r="FM75" i="4"/>
  <c r="FK75" i="4" a="1"/>
  <c r="FK75" i="4" s="1"/>
  <c r="FJ75" i="4" a="1"/>
  <c r="FJ75" i="4" s="1"/>
  <c r="FI75" i="4" a="1"/>
  <c r="FI75" i="4" s="1"/>
  <c r="FH75" i="4" a="1"/>
  <c r="FH75" i="4" s="1"/>
  <c r="FG75" i="4" a="1"/>
  <c r="FG75" i="4" s="1"/>
  <c r="FF75" i="4" a="1"/>
  <c r="FF75" i="4" s="1"/>
  <c r="FE75" i="4" a="1"/>
  <c r="FE75" i="4" s="1"/>
  <c r="FD75" i="4" a="1"/>
  <c r="FD75" i="4" s="1"/>
  <c r="ES75" i="4" a="1"/>
  <c r="ES75" i="4" s="1"/>
  <c r="EQ75" i="4" a="1"/>
  <c r="EQ75" i="4" s="1"/>
  <c r="EP75" i="4" a="1"/>
  <c r="EP75" i="4" s="1"/>
  <c r="EO75" i="4" a="1"/>
  <c r="EO75" i="4" s="1"/>
  <c r="EN75" i="4" a="1"/>
  <c r="EN75" i="4" s="1"/>
  <c r="EM75" i="4" a="1"/>
  <c r="EM75" i="4" s="1"/>
  <c r="EL75" i="4" a="1"/>
  <c r="EL75" i="4" s="1"/>
  <c r="EK75" i="4" a="1"/>
  <c r="EK75" i="4" s="1"/>
  <c r="EJ75" i="4" a="1"/>
  <c r="EJ75" i="4" s="1"/>
  <c r="EI75" i="4" a="1"/>
  <c r="EI75" i="4" s="1"/>
  <c r="EG75" i="4" a="1"/>
  <c r="EG75" i="4" s="1"/>
  <c r="EF75" i="4" a="1"/>
  <c r="EF75" i="4" s="1"/>
  <c r="EE75" i="4" a="1"/>
  <c r="EE75" i="4" s="1"/>
  <c r="ED75" i="4" a="1"/>
  <c r="ED75" i="4" s="1"/>
  <c r="EC75" i="4" a="1"/>
  <c r="EC75" i="4" s="1"/>
  <c r="EB75" i="4" a="1"/>
  <c r="EB75" i="4" s="1"/>
  <c r="EA75" i="4" a="1"/>
  <c r="EA75" i="4" s="1"/>
  <c r="DZ75" i="4" a="1"/>
  <c r="DZ75" i="4" s="1"/>
  <c r="DY75" i="4" a="1"/>
  <c r="DY75" i="4" s="1"/>
  <c r="DW75" i="4" a="1"/>
  <c r="DW75" i="4" s="1"/>
  <c r="DV75" i="4" a="1"/>
  <c r="DV75" i="4" s="1"/>
  <c r="DU75" i="4" a="1"/>
  <c r="DU75" i="4" s="1"/>
  <c r="DT75" i="4" a="1"/>
  <c r="DT75" i="4" s="1"/>
  <c r="DS75" i="4" a="1"/>
  <c r="DS75" i="4" s="1"/>
  <c r="DR75" i="4" a="1"/>
  <c r="DR75" i="4" s="1"/>
  <c r="DQ75" i="4" a="1"/>
  <c r="DQ75" i="4" s="1"/>
  <c r="DP75" i="4" a="1"/>
  <c r="DP75" i="4" s="1"/>
  <c r="CK75" i="4" a="1"/>
  <c r="CK75" i="4"/>
  <c r="CI75" i="4" a="1"/>
  <c r="CI75" i="4" s="1"/>
  <c r="CH75" i="4" a="1"/>
  <c r="CH75" i="4" s="1"/>
  <c r="CG75" i="4" a="1"/>
  <c r="CG75" i="4" s="1"/>
  <c r="CF75" i="4" a="1"/>
  <c r="CF75" i="4" s="1"/>
  <c r="CE75" i="4" a="1"/>
  <c r="CE75" i="4" s="1"/>
  <c r="CD75" i="4" a="1"/>
  <c r="CD75" i="4" s="1"/>
  <c r="CC75" i="4" a="1"/>
  <c r="CC75" i="4" s="1"/>
  <c r="CB75" i="4" a="1"/>
  <c r="CB75" i="4" s="1"/>
  <c r="CA75" i="4" a="1"/>
  <c r="CA75" i="4" s="1"/>
  <c r="BY75" i="4" a="1"/>
  <c r="BY75" i="4" s="1"/>
  <c r="BX75" i="4" a="1"/>
  <c r="BX75" i="4" s="1"/>
  <c r="BW75" i="4" a="1"/>
  <c r="BW75" i="4" s="1"/>
  <c r="BV75" i="4" a="1"/>
  <c r="BV75" i="4" s="1"/>
  <c r="BU75" i="4" a="1"/>
  <c r="BU75" i="4" s="1"/>
  <c r="BT75" i="4" a="1"/>
  <c r="BT75" i="4" s="1"/>
  <c r="BS75" i="4" a="1"/>
  <c r="BS75" i="4" s="1"/>
  <c r="BR75" i="4" a="1"/>
  <c r="BR75" i="4" s="1"/>
  <c r="BQ75" i="4" a="1"/>
  <c r="BQ75" i="4" s="1"/>
  <c r="BO75" i="4" a="1"/>
  <c r="BO75" i="4" s="1"/>
  <c r="BN75" i="4" a="1"/>
  <c r="BN75" i="4" s="1"/>
  <c r="BM75" i="4" a="1"/>
  <c r="BM75" i="4" s="1"/>
  <c r="BL75" i="4" a="1"/>
  <c r="BL75" i="4" s="1"/>
  <c r="BK75" i="4" a="1"/>
  <c r="BK75" i="4" s="1"/>
  <c r="BJ75" i="4" a="1"/>
  <c r="BJ75" i="4" s="1"/>
  <c r="BI75" i="4" a="1"/>
  <c r="BI75" i="4" s="1"/>
  <c r="BH75" i="4" a="1"/>
  <c r="BH75" i="4" s="1"/>
  <c r="AW75" i="4" a="1"/>
  <c r="AW75" i="4" s="1"/>
  <c r="AU75" i="4" a="1"/>
  <c r="AU75" i="4" s="1"/>
  <c r="AT75" i="4" a="1"/>
  <c r="AT75" i="4" s="1"/>
  <c r="AS75" i="4" a="1"/>
  <c r="AS75" i="4" s="1"/>
  <c r="AR75" i="4" a="1"/>
  <c r="AR75" i="4" s="1"/>
  <c r="AQ75" i="4" a="1"/>
  <c r="AQ75" i="4" s="1"/>
  <c r="AP75" i="4" a="1"/>
  <c r="AP75" i="4" s="1"/>
  <c r="AO75" i="4" a="1"/>
  <c r="AO75" i="4" s="1"/>
  <c r="AN75" i="4" a="1"/>
  <c r="AN75" i="4" s="1"/>
  <c r="AM75" i="4" a="1"/>
  <c r="AM75" i="4" s="1"/>
  <c r="AK75" i="4" a="1"/>
  <c r="AK75" i="4" s="1"/>
  <c r="AJ75" i="4" a="1"/>
  <c r="AJ75" i="4" s="1"/>
  <c r="AI75" i="4" a="1"/>
  <c r="AI75" i="4" s="1"/>
  <c r="AH75" i="4" a="1"/>
  <c r="AH75" i="4" s="1"/>
  <c r="AG75" i="4" a="1"/>
  <c r="AG75" i="4" s="1"/>
  <c r="AF75" i="4" a="1"/>
  <c r="AF75" i="4" s="1"/>
  <c r="AE75" i="4" a="1"/>
  <c r="AE75" i="4" s="1"/>
  <c r="AD75" i="4" a="1"/>
  <c r="AD75" i="4" s="1"/>
  <c r="AC75" i="4" a="1"/>
  <c r="AC75" i="4" s="1"/>
  <c r="AA75" i="4" a="1"/>
  <c r="AA75" i="4" s="1"/>
  <c r="Z75" i="4" a="1"/>
  <c r="Z75" i="4" s="1"/>
  <c r="Y75" i="4" a="1"/>
  <c r="Y75" i="4"/>
  <c r="X75" i="4" a="1"/>
  <c r="X75" i="4" s="1"/>
  <c r="W75" i="4" a="1"/>
  <c r="W75" i="4" s="1"/>
  <c r="V75" i="4" a="1"/>
  <c r="V75" i="4" s="1"/>
  <c r="U75" i="4" a="1"/>
  <c r="U75" i="4" s="1"/>
  <c r="T75" i="4" a="1"/>
  <c r="T75" i="4" s="1"/>
  <c r="GG74" i="4" a="1"/>
  <c r="GG74" i="4" s="1"/>
  <c r="GE74" i="4" a="1"/>
  <c r="GE74" i="4" s="1"/>
  <c r="GD74" i="4" a="1"/>
  <c r="GD74" i="4" s="1"/>
  <c r="GC74" i="4" a="1"/>
  <c r="GC74" i="4" s="1"/>
  <c r="GB74" i="4" a="1"/>
  <c r="GB74" i="4" s="1"/>
  <c r="GA74" i="4" a="1"/>
  <c r="GA74" i="4" s="1"/>
  <c r="FZ74" i="4" a="1"/>
  <c r="FZ74" i="4" s="1"/>
  <c r="FY74" i="4" a="1"/>
  <c r="FY74" i="4" s="1"/>
  <c r="FX74" i="4" a="1"/>
  <c r="FX74" i="4" s="1"/>
  <c r="FW74" i="4" a="1"/>
  <c r="FW74" i="4" s="1"/>
  <c r="FU74" i="4" a="1"/>
  <c r="FU74" i="4" s="1"/>
  <c r="FT74" i="4" a="1"/>
  <c r="FT74" i="4" s="1"/>
  <c r="FS74" i="4" a="1"/>
  <c r="FS74" i="4" s="1"/>
  <c r="FR74" i="4" a="1"/>
  <c r="FR74" i="4" s="1"/>
  <c r="FQ74" i="4" a="1"/>
  <c r="FQ74" i="4" s="1"/>
  <c r="FP74" i="4" a="1"/>
  <c r="FP74" i="4" s="1"/>
  <c r="FO74" i="4" a="1"/>
  <c r="FO74" i="4" s="1"/>
  <c r="FN74" i="4" a="1"/>
  <c r="FN74" i="4" s="1"/>
  <c r="FM74" i="4" a="1"/>
  <c r="FM74" i="4" s="1"/>
  <c r="FK74" i="4" a="1"/>
  <c r="FK74" i="4" s="1"/>
  <c r="FJ74" i="4" a="1"/>
  <c r="FJ74" i="4" s="1"/>
  <c r="FI74" i="4" a="1"/>
  <c r="FI74" i="4" s="1"/>
  <c r="FH74" i="4" a="1"/>
  <c r="FH74" i="4" s="1"/>
  <c r="FG74" i="4" a="1"/>
  <c r="FG74" i="4" s="1"/>
  <c r="FF74" i="4" a="1"/>
  <c r="FF74" i="4"/>
  <c r="FE74" i="4" a="1"/>
  <c r="FE74" i="4" s="1"/>
  <c r="FD74" i="4" a="1"/>
  <c r="FD74" i="4" s="1"/>
  <c r="ES74" i="4" a="1"/>
  <c r="ES74" i="4" s="1"/>
  <c r="EQ74" i="4" a="1"/>
  <c r="EQ74" i="4" s="1"/>
  <c r="EP74" i="4" a="1"/>
  <c r="EP74" i="4" s="1"/>
  <c r="EO74" i="4" a="1"/>
  <c r="EO74" i="4" s="1"/>
  <c r="EN74" i="4" a="1"/>
  <c r="EN74" i="4" s="1"/>
  <c r="EM74" i="4" a="1"/>
  <c r="EM74" i="4" s="1"/>
  <c r="EL74" i="4" a="1"/>
  <c r="EL74" i="4" s="1"/>
  <c r="EK74" i="4" a="1"/>
  <c r="EK74" i="4" s="1"/>
  <c r="EJ74" i="4" a="1"/>
  <c r="EJ74" i="4" s="1"/>
  <c r="EI74" i="4" a="1"/>
  <c r="EI74" i="4" s="1"/>
  <c r="EG74" i="4" a="1"/>
  <c r="EG74" i="4" s="1"/>
  <c r="EF74" i="4" a="1"/>
  <c r="EF74" i="4" s="1"/>
  <c r="EE74" i="4" a="1"/>
  <c r="EE74" i="4" s="1"/>
  <c r="ED74" i="4" a="1"/>
  <c r="ED74" i="4" s="1"/>
  <c r="EC74" i="4" a="1"/>
  <c r="EC74" i="4" s="1"/>
  <c r="EB74" i="4" a="1"/>
  <c r="EB74" i="4" s="1"/>
  <c r="EA74" i="4" a="1"/>
  <c r="EA74" i="4" s="1"/>
  <c r="DZ74" i="4" a="1"/>
  <c r="DZ74" i="4"/>
  <c r="DY74" i="4" a="1"/>
  <c r="DY74" i="4" s="1"/>
  <c r="DW74" i="4" a="1"/>
  <c r="DW74" i="4" s="1"/>
  <c r="DV74" i="4" a="1"/>
  <c r="DV74" i="4" s="1"/>
  <c r="DU74" i="4" a="1"/>
  <c r="DU74" i="4" s="1"/>
  <c r="DT74" i="4" a="1"/>
  <c r="DT74" i="4"/>
  <c r="DS74" i="4" a="1"/>
  <c r="DS74" i="4"/>
  <c r="DR74" i="4" a="1"/>
  <c r="DR74" i="4" s="1"/>
  <c r="DQ74" i="4" a="1"/>
  <c r="DQ74" i="4" s="1"/>
  <c r="DP74" i="4" a="1"/>
  <c r="DP74" i="4"/>
  <c r="CK74" i="4" a="1"/>
  <c r="CK74" i="4" s="1"/>
  <c r="CI74" i="4" a="1"/>
  <c r="CI74" i="4" s="1"/>
  <c r="CH74" i="4" a="1"/>
  <c r="CH74" i="4"/>
  <c r="CG74" i="4" a="1"/>
  <c r="CG74" i="4" s="1"/>
  <c r="CF74" i="4" a="1"/>
  <c r="CF74" i="4" s="1"/>
  <c r="CE74" i="4" a="1"/>
  <c r="CE74" i="4" s="1"/>
  <c r="CD74" i="4" a="1"/>
  <c r="CD74" i="4" s="1"/>
  <c r="CC74" i="4" a="1"/>
  <c r="CC74" i="4" s="1"/>
  <c r="CB74" i="4" a="1"/>
  <c r="CB74" i="4"/>
  <c r="CA74" i="4" a="1"/>
  <c r="CA74" i="4" s="1"/>
  <c r="BY74" i="4" a="1"/>
  <c r="BY74" i="4" s="1"/>
  <c r="BX74" i="4" a="1"/>
  <c r="BX74" i="4" s="1"/>
  <c r="BW74" i="4" a="1"/>
  <c r="BW74" i="4" s="1"/>
  <c r="BV74" i="4" a="1"/>
  <c r="BV74" i="4" s="1"/>
  <c r="BU74" i="4" a="1"/>
  <c r="BU74" i="4" s="1"/>
  <c r="BT74" i="4" a="1"/>
  <c r="BT74" i="4" s="1"/>
  <c r="BS74" i="4" a="1"/>
  <c r="BS74" i="4" s="1"/>
  <c r="BR74" i="4" a="1"/>
  <c r="BR74" i="4" s="1"/>
  <c r="BQ74" i="4" a="1"/>
  <c r="BQ74" i="4" s="1"/>
  <c r="BO74" i="4" a="1"/>
  <c r="BO74" i="4" s="1"/>
  <c r="BN74" i="4" a="1"/>
  <c r="BN74" i="4"/>
  <c r="BM74" i="4" a="1"/>
  <c r="BM74" i="4" s="1"/>
  <c r="BL74" i="4" a="1"/>
  <c r="BL74" i="4" s="1"/>
  <c r="BK74" i="4" a="1"/>
  <c r="BK74" i="4" s="1"/>
  <c r="BJ74" i="4" a="1"/>
  <c r="BJ74" i="4" s="1"/>
  <c r="BI74" i="4" a="1"/>
  <c r="BI74" i="4" s="1"/>
  <c r="BH74" i="4" a="1"/>
  <c r="BH74" i="4" s="1"/>
  <c r="AW74" i="4" a="1"/>
  <c r="AW74" i="4" s="1"/>
  <c r="AU74" i="4" a="1"/>
  <c r="AU74" i="4" s="1"/>
  <c r="AT74" i="4" a="1"/>
  <c r="AT74" i="4" s="1"/>
  <c r="AS74" i="4" a="1"/>
  <c r="AS74" i="4" s="1"/>
  <c r="AR74" i="4" a="1"/>
  <c r="AR74" i="4" s="1"/>
  <c r="AQ74" i="4" a="1"/>
  <c r="AQ74" i="4" s="1"/>
  <c r="AP74" i="4" a="1"/>
  <c r="AP74" i="4" s="1"/>
  <c r="AO74" i="4" a="1"/>
  <c r="AO74" i="4" s="1"/>
  <c r="AN74" i="4" a="1"/>
  <c r="AN74" i="4" s="1"/>
  <c r="AM74" i="4" a="1"/>
  <c r="AM74" i="4" s="1"/>
  <c r="AK74" i="4" a="1"/>
  <c r="AK74" i="4" s="1"/>
  <c r="AJ74" i="4" a="1"/>
  <c r="AJ74" i="4" s="1"/>
  <c r="AI74" i="4" a="1"/>
  <c r="AI74" i="4" s="1"/>
  <c r="AH74" i="4" a="1"/>
  <c r="AH74" i="4"/>
  <c r="AG74" i="4" a="1"/>
  <c r="AG74" i="4" s="1"/>
  <c r="AF74" i="4" a="1"/>
  <c r="AF74" i="4" s="1"/>
  <c r="AE74" i="4" a="1"/>
  <c r="AE74" i="4" s="1"/>
  <c r="AD74" i="4" a="1"/>
  <c r="AD74" i="4" s="1"/>
  <c r="AC74" i="4" a="1"/>
  <c r="AC74" i="4" s="1"/>
  <c r="AA74" i="4" a="1"/>
  <c r="AA74" i="4" s="1"/>
  <c r="Z74" i="4" a="1"/>
  <c r="Z74" i="4" s="1"/>
  <c r="Y74" i="4" a="1"/>
  <c r="Y74" i="4" s="1"/>
  <c r="X74" i="4" a="1"/>
  <c r="X74" i="4" s="1"/>
  <c r="W74" i="4" a="1"/>
  <c r="W74" i="4" s="1"/>
  <c r="V74" i="4" a="1"/>
  <c r="V74" i="4" s="1"/>
  <c r="U74" i="4" a="1"/>
  <c r="U74" i="4" s="1"/>
  <c r="T74" i="4" a="1"/>
  <c r="T74" i="4" s="1"/>
  <c r="P74" i="4"/>
  <c r="O74" i="4"/>
  <c r="N74" i="4"/>
  <c r="M74" i="4"/>
  <c r="L74" i="4"/>
  <c r="K74" i="4"/>
  <c r="I74" i="4"/>
  <c r="H74" i="4"/>
  <c r="G74" i="4"/>
  <c r="C74" i="4"/>
  <c r="GG72" i="4" a="1"/>
  <c r="GG72" i="4" s="1"/>
  <c r="GE72" i="4" a="1"/>
  <c r="GE72" i="4" s="1"/>
  <c r="GD72" i="4" a="1"/>
  <c r="GD72" i="4" s="1"/>
  <c r="GC72" i="4" a="1"/>
  <c r="GC72" i="4" s="1"/>
  <c r="GB72" i="4" a="1"/>
  <c r="GB72" i="4" s="1"/>
  <c r="GA72" i="4" a="1"/>
  <c r="GA72" i="4" s="1"/>
  <c r="FZ72" i="4" a="1"/>
  <c r="FZ72" i="4" s="1"/>
  <c r="FY72" i="4" a="1"/>
  <c r="FY72" i="4"/>
  <c r="FX72" i="4" a="1"/>
  <c r="FX72" i="4"/>
  <c r="FW72" i="4" a="1"/>
  <c r="FW72" i="4" s="1"/>
  <c r="FU72" i="4" a="1"/>
  <c r="FU72" i="4" s="1"/>
  <c r="FT72" i="4" a="1"/>
  <c r="FT72" i="4" s="1"/>
  <c r="FS72" i="4" a="1"/>
  <c r="FS72" i="4" s="1"/>
  <c r="FR72" i="4" a="1"/>
  <c r="FR72" i="4"/>
  <c r="FQ72" i="4" a="1"/>
  <c r="FQ72" i="4" s="1"/>
  <c r="FP72" i="4" a="1"/>
  <c r="FP72" i="4" s="1"/>
  <c r="FO72" i="4" a="1"/>
  <c r="FO72" i="4" s="1"/>
  <c r="FN72" i="4" a="1"/>
  <c r="FN72" i="4" s="1"/>
  <c r="FM72" i="4" a="1"/>
  <c r="FM72" i="4" s="1"/>
  <c r="FK72" i="4" a="1"/>
  <c r="FK72" i="4" s="1"/>
  <c r="FJ72" i="4" a="1"/>
  <c r="FJ72" i="4"/>
  <c r="FI72" i="4" a="1"/>
  <c r="FI72" i="4" s="1"/>
  <c r="FH72" i="4" a="1"/>
  <c r="FH72" i="4" s="1"/>
  <c r="FG72" i="4" a="1"/>
  <c r="FG72" i="4" s="1"/>
  <c r="FF72" i="4" a="1"/>
  <c r="FF72" i="4" s="1"/>
  <c r="FE72" i="4" a="1"/>
  <c r="FE72" i="4"/>
  <c r="FD72" i="4" a="1"/>
  <c r="FD72" i="4" s="1"/>
  <c r="ES72" i="4" a="1"/>
  <c r="ES72" i="4" s="1"/>
  <c r="EQ72" i="4" a="1"/>
  <c r="EQ72" i="4" s="1"/>
  <c r="EP72" i="4" a="1"/>
  <c r="EP72" i="4" s="1"/>
  <c r="EO72" i="4" a="1"/>
  <c r="EO72" i="4" s="1"/>
  <c r="EN72" i="4" a="1"/>
  <c r="EN72" i="4" s="1"/>
  <c r="EM72" i="4" a="1"/>
  <c r="EM72" i="4" s="1"/>
  <c r="EL72" i="4" a="1"/>
  <c r="EL72" i="4" s="1"/>
  <c r="EK72" i="4" a="1"/>
  <c r="EK72" i="4" s="1"/>
  <c r="EJ72" i="4" a="1"/>
  <c r="EJ72" i="4" s="1"/>
  <c r="EI72" i="4" a="1"/>
  <c r="EI72" i="4"/>
  <c r="EG72" i="4" a="1"/>
  <c r="EG72" i="4" s="1"/>
  <c r="EF72" i="4" a="1"/>
  <c r="EF72" i="4" s="1"/>
  <c r="EE72" i="4" a="1"/>
  <c r="EE72" i="4" s="1"/>
  <c r="ED72" i="4" a="1"/>
  <c r="ED72" i="4" s="1"/>
  <c r="EC72" i="4" a="1"/>
  <c r="EC72" i="4" s="1"/>
  <c r="EB72" i="4" a="1"/>
  <c r="EB72" i="4" s="1"/>
  <c r="EA72" i="4" a="1"/>
  <c r="EA72" i="4"/>
  <c r="DZ72" i="4" a="1"/>
  <c r="DZ72" i="4" s="1"/>
  <c r="DY72" i="4" a="1"/>
  <c r="DY72" i="4" s="1"/>
  <c r="DW72" i="4" a="1"/>
  <c r="DW72" i="4" s="1"/>
  <c r="DV72" i="4" a="1"/>
  <c r="DV72" i="4" s="1"/>
  <c r="DU72" i="4" a="1"/>
  <c r="DU72" i="4" s="1"/>
  <c r="DU161" i="4" s="1"/>
  <c r="DT72" i="4" a="1"/>
  <c r="DT72" i="4" s="1"/>
  <c r="DS72" i="4" a="1"/>
  <c r="DS72" i="4" s="1"/>
  <c r="DR72" i="4" a="1"/>
  <c r="DR72" i="4"/>
  <c r="DQ72" i="4" a="1"/>
  <c r="DQ72" i="4" s="1"/>
  <c r="DP72" i="4" a="1"/>
  <c r="DP72" i="4" s="1"/>
  <c r="CK72" i="4" a="1"/>
  <c r="CK72" i="4" s="1"/>
  <c r="CI72" i="4" a="1"/>
  <c r="CI72" i="4" s="1"/>
  <c r="CH72" i="4" a="1"/>
  <c r="CH72" i="4" s="1"/>
  <c r="CG72" i="4" a="1"/>
  <c r="CG72" i="4" s="1"/>
  <c r="CF72" i="4" a="1"/>
  <c r="CF72" i="4" s="1"/>
  <c r="CE72" i="4" a="1"/>
  <c r="CE72" i="4" s="1"/>
  <c r="CD72" i="4" a="1"/>
  <c r="CD72" i="4" s="1"/>
  <c r="CC72" i="4" a="1"/>
  <c r="CC72" i="4" s="1"/>
  <c r="CB72" i="4" a="1"/>
  <c r="CB72" i="4" s="1"/>
  <c r="CA72" i="4" a="1"/>
  <c r="CA72" i="4" s="1"/>
  <c r="CA161" i="4" s="1"/>
  <c r="BY72" i="4" a="1"/>
  <c r="BY72" i="4" s="1"/>
  <c r="BX72" i="4" a="1"/>
  <c r="BX72" i="4" s="1"/>
  <c r="BW72" i="4" a="1"/>
  <c r="BW72" i="4" s="1"/>
  <c r="BV72" i="4" a="1"/>
  <c r="BV72" i="4" s="1"/>
  <c r="BU72" i="4" a="1"/>
  <c r="BU72" i="4" s="1"/>
  <c r="BT72" i="4" a="1"/>
  <c r="BT72" i="4" s="1"/>
  <c r="BS72" i="4" a="1"/>
  <c r="BS72" i="4" s="1"/>
  <c r="BR72" i="4" a="1"/>
  <c r="BR72" i="4"/>
  <c r="BQ72" i="4" a="1"/>
  <c r="BQ72" i="4" s="1"/>
  <c r="BO72" i="4" a="1"/>
  <c r="BO72" i="4" s="1"/>
  <c r="BN72" i="4" a="1"/>
  <c r="BN72" i="4" s="1"/>
  <c r="BM72" i="4" a="1"/>
  <c r="BM72" i="4" s="1"/>
  <c r="BL72" i="4" a="1"/>
  <c r="BL72" i="4" s="1"/>
  <c r="BK72" i="4" a="1"/>
  <c r="BK72" i="4" s="1"/>
  <c r="BJ72" i="4" a="1"/>
  <c r="BJ72" i="4" s="1"/>
  <c r="BI72" i="4" a="1"/>
  <c r="BI72" i="4" s="1"/>
  <c r="BH72" i="4" a="1"/>
  <c r="BH72" i="4" s="1"/>
  <c r="AW72" i="4" a="1"/>
  <c r="AW72" i="4" s="1"/>
  <c r="AU72" i="4" a="1"/>
  <c r="AU72" i="4" s="1"/>
  <c r="AT72" i="4" a="1"/>
  <c r="AT72" i="4" s="1"/>
  <c r="AS72" i="4" a="1"/>
  <c r="AS72" i="4" s="1"/>
  <c r="AS161" i="4" s="1"/>
  <c r="AR72" i="4" a="1"/>
  <c r="AR72" i="4" s="1"/>
  <c r="AQ72" i="4" a="1"/>
  <c r="AQ72" i="4" s="1"/>
  <c r="AP72" i="4" a="1"/>
  <c r="AP72" i="4" s="1"/>
  <c r="AO72" i="4" a="1"/>
  <c r="AO72" i="4" s="1"/>
  <c r="AN72" i="4" a="1"/>
  <c r="AN72" i="4" s="1"/>
  <c r="AM72" i="4" a="1"/>
  <c r="AM72" i="4" s="1"/>
  <c r="AK72" i="4" a="1"/>
  <c r="AK72" i="4" s="1"/>
  <c r="AJ72" i="4" a="1"/>
  <c r="AJ72" i="4"/>
  <c r="AI72" i="4" a="1"/>
  <c r="AI72" i="4" s="1"/>
  <c r="AH72" i="4" a="1"/>
  <c r="AH72" i="4" s="1"/>
  <c r="AG72" i="4" a="1"/>
  <c r="AG72" i="4" s="1"/>
  <c r="AF72" i="4" a="1"/>
  <c r="AF72" i="4" s="1"/>
  <c r="AF161" i="4" s="1"/>
  <c r="AE72" i="4" a="1"/>
  <c r="AE72" i="4" s="1"/>
  <c r="AD72" i="4" a="1"/>
  <c r="AD72" i="4" s="1"/>
  <c r="AC72" i="4" a="1"/>
  <c r="AC72" i="4" s="1"/>
  <c r="AA72" i="4" a="1"/>
  <c r="AA72" i="4" s="1"/>
  <c r="Z72" i="4" a="1"/>
  <c r="Z72" i="4" s="1"/>
  <c r="Y72" i="4" a="1"/>
  <c r="Y72" i="4" s="1"/>
  <c r="X72" i="4" a="1"/>
  <c r="X72" i="4" s="1"/>
  <c r="W72" i="4" a="1"/>
  <c r="W72" i="4" s="1"/>
  <c r="W161" i="4" s="1"/>
  <c r="V72" i="4" a="1"/>
  <c r="V72" i="4" s="1"/>
  <c r="U72" i="4" a="1"/>
  <c r="U72" i="4" s="1"/>
  <c r="T72" i="4" a="1"/>
  <c r="T72" i="4" s="1"/>
  <c r="GG71" i="4" a="1"/>
  <c r="GG71" i="4" s="1"/>
  <c r="GE71" i="4" a="1"/>
  <c r="GE71" i="4" s="1"/>
  <c r="GE160" i="4" s="1"/>
  <c r="GD71" i="4" a="1"/>
  <c r="GD71" i="4" s="1"/>
  <c r="GC71" i="4" a="1"/>
  <c r="GC71" i="4" s="1"/>
  <c r="GB71" i="4" a="1"/>
  <c r="GB71" i="4" s="1"/>
  <c r="GA71" i="4" a="1"/>
  <c r="GA71" i="4" s="1"/>
  <c r="FZ71" i="4" a="1"/>
  <c r="FZ71" i="4" s="1"/>
  <c r="FY71" i="4" a="1"/>
  <c r="FY71" i="4" s="1"/>
  <c r="FX71" i="4" a="1"/>
  <c r="FX71" i="4" s="1"/>
  <c r="FW71" i="4" a="1"/>
  <c r="FW71" i="4" s="1"/>
  <c r="FU71" i="4" a="1"/>
  <c r="FU71" i="4" s="1"/>
  <c r="FT71" i="4" a="1"/>
  <c r="FT71" i="4" s="1"/>
  <c r="FS71" i="4" a="1"/>
  <c r="FS71" i="4" s="1"/>
  <c r="FR71" i="4" a="1"/>
  <c r="FR71" i="4" s="1"/>
  <c r="FQ71" i="4" a="1"/>
  <c r="FQ71" i="4" s="1"/>
  <c r="FP71" i="4" a="1"/>
  <c r="FP71" i="4" s="1"/>
  <c r="FO71" i="4" a="1"/>
  <c r="FO71" i="4" s="1"/>
  <c r="FN71" i="4" a="1"/>
  <c r="FN71" i="4" s="1"/>
  <c r="FM71" i="4" a="1"/>
  <c r="FM71" i="4" s="1"/>
  <c r="FK71" i="4" a="1"/>
  <c r="FK71" i="4" s="1"/>
  <c r="FJ71" i="4" a="1"/>
  <c r="FJ71" i="4" s="1"/>
  <c r="FI71" i="4" a="1"/>
  <c r="FI71" i="4" s="1"/>
  <c r="FH71" i="4" a="1"/>
  <c r="FH71" i="4" s="1"/>
  <c r="FG71" i="4" a="1"/>
  <c r="FG71" i="4" s="1"/>
  <c r="FF71" i="4" a="1"/>
  <c r="FF71" i="4" s="1"/>
  <c r="FE71" i="4" a="1"/>
  <c r="FE71" i="4" s="1"/>
  <c r="FD71" i="4" a="1"/>
  <c r="FD71" i="4" s="1"/>
  <c r="ES71" i="4" a="1"/>
  <c r="ES71" i="4" s="1"/>
  <c r="EQ71" i="4" a="1"/>
  <c r="EQ71" i="4" s="1"/>
  <c r="EQ160" i="4" s="1"/>
  <c r="EP71" i="4" a="1"/>
  <c r="EP71" i="4"/>
  <c r="EO71" i="4" a="1"/>
  <c r="EO71" i="4" s="1"/>
  <c r="EN71" i="4" a="1"/>
  <c r="EN71" i="4" s="1"/>
  <c r="EM71" i="4" a="1"/>
  <c r="EM71" i="4" s="1"/>
  <c r="EL71" i="4" a="1"/>
  <c r="EL71" i="4" s="1"/>
  <c r="EK71" i="4" a="1"/>
  <c r="EK71" i="4" s="1"/>
  <c r="EJ71" i="4" a="1"/>
  <c r="EJ71" i="4" s="1"/>
  <c r="EI71" i="4" a="1"/>
  <c r="EI71" i="4" s="1"/>
  <c r="EG71" i="4" a="1"/>
  <c r="EG71" i="4" s="1"/>
  <c r="EF71" i="4" a="1"/>
  <c r="EF71" i="4" s="1"/>
  <c r="EE71" i="4" a="1"/>
  <c r="EE71" i="4" s="1"/>
  <c r="ED71" i="4" a="1"/>
  <c r="ED71" i="4"/>
  <c r="EC71" i="4" a="1"/>
  <c r="EC71" i="4" s="1"/>
  <c r="EB71" i="4" a="1"/>
  <c r="EB71" i="4" s="1"/>
  <c r="EA71" i="4" a="1"/>
  <c r="EA71" i="4" s="1"/>
  <c r="DZ71" i="4" a="1"/>
  <c r="DZ71" i="4" s="1"/>
  <c r="DY71" i="4" a="1"/>
  <c r="DY71" i="4" s="1"/>
  <c r="DW71" i="4" a="1"/>
  <c r="DW71" i="4" s="1"/>
  <c r="DV71" i="4" a="1"/>
  <c r="DV71" i="4"/>
  <c r="DU71" i="4" a="1"/>
  <c r="DU71" i="4" s="1"/>
  <c r="DT71" i="4" a="1"/>
  <c r="DT71" i="4" s="1"/>
  <c r="DS71" i="4" a="1"/>
  <c r="DS71" i="4" s="1"/>
  <c r="DR71" i="4" a="1"/>
  <c r="DR71" i="4" s="1"/>
  <c r="DQ71" i="4" a="1"/>
  <c r="DQ71" i="4" s="1"/>
  <c r="DP71" i="4" a="1"/>
  <c r="DP71" i="4" s="1"/>
  <c r="CK71" i="4" a="1"/>
  <c r="CK71" i="4" s="1"/>
  <c r="CI71" i="4" a="1"/>
  <c r="CI71" i="4" s="1"/>
  <c r="CH71" i="4" a="1"/>
  <c r="CH71" i="4" s="1"/>
  <c r="CG71" i="4" a="1"/>
  <c r="CG71" i="4" s="1"/>
  <c r="CF71" i="4" a="1"/>
  <c r="CF71" i="4" s="1"/>
  <c r="CE71" i="4" a="1"/>
  <c r="CE71" i="4" s="1"/>
  <c r="CD71" i="4" a="1"/>
  <c r="CD71" i="4"/>
  <c r="CC71" i="4" a="1"/>
  <c r="CC71" i="4" s="1"/>
  <c r="CB71" i="4" a="1"/>
  <c r="CB71" i="4" s="1"/>
  <c r="CA71" i="4" a="1"/>
  <c r="CA71" i="4" s="1"/>
  <c r="CA160" i="4" s="1"/>
  <c r="BY71" i="4" a="1"/>
  <c r="BY71" i="4" s="1"/>
  <c r="BX71" i="4" a="1"/>
  <c r="BX71" i="4"/>
  <c r="BW71" i="4" a="1"/>
  <c r="BW71" i="4" s="1"/>
  <c r="BV71" i="4" a="1"/>
  <c r="BV71" i="4" s="1"/>
  <c r="BU71" i="4" a="1"/>
  <c r="BU71" i="4" s="1"/>
  <c r="BT71" i="4" a="1"/>
  <c r="BT71" i="4" s="1"/>
  <c r="BS71" i="4" a="1"/>
  <c r="BS71" i="4" s="1"/>
  <c r="BR71" i="4" a="1"/>
  <c r="BR71" i="4"/>
  <c r="BQ71" i="4" a="1"/>
  <c r="BQ71" i="4" s="1"/>
  <c r="BO71" i="4" a="1"/>
  <c r="BO71" i="4" s="1"/>
  <c r="BN71" i="4" a="1"/>
  <c r="BN71" i="4" s="1"/>
  <c r="BM71" i="4" a="1"/>
  <c r="BM71" i="4" s="1"/>
  <c r="BL71" i="4" a="1"/>
  <c r="BL71" i="4" s="1"/>
  <c r="BK71" i="4" a="1"/>
  <c r="BK71" i="4" s="1"/>
  <c r="BJ71" i="4" a="1"/>
  <c r="BJ71" i="4" s="1"/>
  <c r="BI71" i="4" a="1"/>
  <c r="BI71" i="4" s="1"/>
  <c r="BH71" i="4" a="1"/>
  <c r="BH71" i="4" s="1"/>
  <c r="AW71" i="4" a="1"/>
  <c r="AW71" i="4" s="1"/>
  <c r="AU71" i="4" a="1"/>
  <c r="AU71" i="4" s="1"/>
  <c r="AT71" i="4" a="1"/>
  <c r="AT71" i="4" s="1"/>
  <c r="AS71" i="4" a="1"/>
  <c r="AS71" i="4" s="1"/>
  <c r="AR71" i="4" a="1"/>
  <c r="AR71" i="4" s="1"/>
  <c r="AQ71" i="4" a="1"/>
  <c r="AQ71" i="4" s="1"/>
  <c r="AP71" i="4" a="1"/>
  <c r="AP71" i="4" s="1"/>
  <c r="AO71" i="4" a="1"/>
  <c r="AO71" i="4" s="1"/>
  <c r="AN71" i="4" a="1"/>
  <c r="AN71" i="4" s="1"/>
  <c r="AM71" i="4" a="1"/>
  <c r="AM71" i="4" s="1"/>
  <c r="AK71" i="4" a="1"/>
  <c r="AK71" i="4" s="1"/>
  <c r="AJ71" i="4" a="1"/>
  <c r="AJ71" i="4" s="1"/>
  <c r="AI71" i="4" a="1"/>
  <c r="AI71" i="4"/>
  <c r="AH71" i="4" a="1"/>
  <c r="AH71" i="4" s="1"/>
  <c r="AG71" i="4" a="1"/>
  <c r="AG71" i="4" s="1"/>
  <c r="AF71" i="4" a="1"/>
  <c r="AF71" i="4" s="1"/>
  <c r="AE71" i="4" a="1"/>
  <c r="AE71" i="4" s="1"/>
  <c r="AD71" i="4" a="1"/>
  <c r="AD71" i="4" s="1"/>
  <c r="AD160" i="4" s="1"/>
  <c r="AC71" i="4" a="1"/>
  <c r="AC71" i="4" s="1"/>
  <c r="AA71" i="4" a="1"/>
  <c r="AA71" i="4" s="1"/>
  <c r="Z71" i="4" a="1"/>
  <c r="Z71" i="4" s="1"/>
  <c r="Y71" i="4" a="1"/>
  <c r="Y71" i="4" s="1"/>
  <c r="X71" i="4" a="1"/>
  <c r="X71" i="4" s="1"/>
  <c r="W71" i="4" a="1"/>
  <c r="W71" i="4" s="1"/>
  <c r="V71" i="4" a="1"/>
  <c r="V71" i="4"/>
  <c r="U71" i="4" a="1"/>
  <c r="U71" i="4" s="1"/>
  <c r="T71" i="4" a="1"/>
  <c r="T71" i="4" s="1"/>
  <c r="P71" i="4"/>
  <c r="O71" i="4"/>
  <c r="N71" i="4"/>
  <c r="M71" i="4"/>
  <c r="L71" i="4"/>
  <c r="K71" i="4"/>
  <c r="I71" i="4"/>
  <c r="H71" i="4"/>
  <c r="G71" i="4"/>
  <c r="C71" i="4"/>
  <c r="GG66" i="4" a="1"/>
  <c r="GG66" i="4" s="1"/>
  <c r="GE66" i="4" a="1"/>
  <c r="GE66" i="4" s="1"/>
  <c r="GD66" i="4" a="1"/>
  <c r="GD66" i="4" s="1"/>
  <c r="GC66" i="4" a="1"/>
  <c r="GC66" i="4" s="1"/>
  <c r="GB66" i="4" a="1"/>
  <c r="GB66" i="4" s="1"/>
  <c r="GA66" i="4" a="1"/>
  <c r="GA66" i="4" s="1"/>
  <c r="FZ66" i="4" a="1"/>
  <c r="FZ66" i="4" s="1"/>
  <c r="FY66" i="4" a="1"/>
  <c r="FY66" i="4" s="1"/>
  <c r="FX66" i="4" a="1"/>
  <c r="FX66" i="4" s="1"/>
  <c r="FW66" i="4" a="1"/>
  <c r="FW66" i="4" s="1"/>
  <c r="FU66" i="4" a="1"/>
  <c r="FU66" i="4" s="1"/>
  <c r="FT66" i="4" a="1"/>
  <c r="FT66" i="4" s="1"/>
  <c r="FS66" i="4" a="1"/>
  <c r="FS66" i="4" s="1"/>
  <c r="FR66" i="4" a="1"/>
  <c r="FR66" i="4" s="1"/>
  <c r="FQ66" i="4" a="1"/>
  <c r="FQ66" i="4" s="1"/>
  <c r="FP66" i="4" a="1"/>
  <c r="FP66" i="4" s="1"/>
  <c r="FO66" i="4" a="1"/>
  <c r="FO66" i="4" s="1"/>
  <c r="FN66" i="4" a="1"/>
  <c r="FN66" i="4" s="1"/>
  <c r="FM66" i="4" a="1"/>
  <c r="FM66" i="4" s="1"/>
  <c r="FK66" i="4" a="1"/>
  <c r="FK66" i="4" s="1"/>
  <c r="FJ66" i="4" a="1"/>
  <c r="FJ66" i="4" s="1"/>
  <c r="FI66" i="4" a="1"/>
  <c r="FI66" i="4" s="1"/>
  <c r="FH66" i="4" a="1"/>
  <c r="FH66" i="4" s="1"/>
  <c r="FG66" i="4" a="1"/>
  <c r="FG66" i="4" s="1"/>
  <c r="FF66" i="4" a="1"/>
  <c r="FF66" i="4" s="1"/>
  <c r="FE66" i="4" a="1"/>
  <c r="FE66" i="4" s="1"/>
  <c r="FD66" i="4" a="1"/>
  <c r="FD66" i="4" s="1"/>
  <c r="ES66" i="4" a="1"/>
  <c r="ES66" i="4" s="1"/>
  <c r="EQ66" i="4" a="1"/>
  <c r="EQ66" i="4" s="1"/>
  <c r="EP66" i="4" a="1"/>
  <c r="EP66" i="4" s="1"/>
  <c r="EO66" i="4" a="1"/>
  <c r="EO66" i="4" s="1"/>
  <c r="EN66" i="4" a="1"/>
  <c r="EN66" i="4" s="1"/>
  <c r="EM66" i="4" a="1"/>
  <c r="EM66" i="4" s="1"/>
  <c r="EL66" i="4" a="1"/>
  <c r="EL66" i="4" s="1"/>
  <c r="EK66" i="4" a="1"/>
  <c r="EK66" i="4" s="1"/>
  <c r="EJ66" i="4" a="1"/>
  <c r="EJ66" i="4" s="1"/>
  <c r="EI66" i="4" a="1"/>
  <c r="EI66" i="4" s="1"/>
  <c r="EG66" i="4" a="1"/>
  <c r="EG66" i="4" s="1"/>
  <c r="EF66" i="4" a="1"/>
  <c r="EF66" i="4" s="1"/>
  <c r="EE66" i="4" a="1"/>
  <c r="EE66" i="4" s="1"/>
  <c r="ED66" i="4" a="1"/>
  <c r="ED66" i="4" s="1"/>
  <c r="EC66" i="4" a="1"/>
  <c r="EC66" i="4" s="1"/>
  <c r="EB66" i="4" a="1"/>
  <c r="EB66" i="4" s="1"/>
  <c r="EA66" i="4" a="1"/>
  <c r="EA66" i="4" s="1"/>
  <c r="DZ66" i="4" a="1"/>
  <c r="DZ66" i="4" s="1"/>
  <c r="DY66" i="4" a="1"/>
  <c r="DY66" i="4" s="1"/>
  <c r="DW66" i="4" a="1"/>
  <c r="DW66" i="4" s="1"/>
  <c r="DV66" i="4" a="1"/>
  <c r="DV66" i="4" s="1"/>
  <c r="DU66" i="4" a="1"/>
  <c r="DU66" i="4" s="1"/>
  <c r="DT66" i="4" a="1"/>
  <c r="DT66" i="4" s="1"/>
  <c r="DS66" i="4" a="1"/>
  <c r="DS66" i="4" s="1"/>
  <c r="DR66" i="4" a="1"/>
  <c r="DR66" i="4" s="1"/>
  <c r="DQ66" i="4" a="1"/>
  <c r="DQ66" i="4" s="1"/>
  <c r="DP66" i="4" a="1"/>
  <c r="DP66" i="4" s="1"/>
  <c r="CK66" i="4" a="1"/>
  <c r="CK66" i="4" s="1"/>
  <c r="CI66" i="4" a="1"/>
  <c r="CI66" i="4" s="1"/>
  <c r="CH66" i="4" a="1"/>
  <c r="CH66" i="4" s="1"/>
  <c r="CG66" i="4" a="1"/>
  <c r="CG66" i="4" s="1"/>
  <c r="CF66" i="4" a="1"/>
  <c r="CF66" i="4" s="1"/>
  <c r="CE66" i="4" a="1"/>
  <c r="CE66" i="4" s="1"/>
  <c r="CD66" i="4" a="1"/>
  <c r="CD66" i="4" s="1"/>
  <c r="CC66" i="4" a="1"/>
  <c r="CC66" i="4" s="1"/>
  <c r="CB66" i="4" a="1"/>
  <c r="CB66" i="4" s="1"/>
  <c r="CA66" i="4" a="1"/>
  <c r="CA66" i="4" s="1"/>
  <c r="BY66" i="4" a="1"/>
  <c r="BY66" i="4" s="1"/>
  <c r="BX66" i="4" a="1"/>
  <c r="BX66" i="4" s="1"/>
  <c r="BW66" i="4" a="1"/>
  <c r="BW66" i="4" s="1"/>
  <c r="BV66" i="4" a="1"/>
  <c r="BV66" i="4" s="1"/>
  <c r="BU66" i="4" a="1"/>
  <c r="BU66" i="4" s="1"/>
  <c r="BT66" i="4" a="1"/>
  <c r="BT66" i="4" s="1"/>
  <c r="BS66" i="4" a="1"/>
  <c r="BS66" i="4" s="1"/>
  <c r="BR66" i="4" a="1"/>
  <c r="BR66" i="4" s="1"/>
  <c r="BQ66" i="4" a="1"/>
  <c r="BQ66" i="4" s="1"/>
  <c r="BO66" i="4" a="1"/>
  <c r="BO66" i="4" s="1"/>
  <c r="BN66" i="4" a="1"/>
  <c r="BN66" i="4" s="1"/>
  <c r="BM66" i="4" a="1"/>
  <c r="BM66" i="4" s="1"/>
  <c r="BL66" i="4" a="1"/>
  <c r="BL66" i="4" s="1"/>
  <c r="BK66" i="4" a="1"/>
  <c r="BK66" i="4" s="1"/>
  <c r="BJ66" i="4" a="1"/>
  <c r="BJ66" i="4" s="1"/>
  <c r="BI66" i="4" a="1"/>
  <c r="BI66" i="4" s="1"/>
  <c r="BH66" i="4" a="1"/>
  <c r="BH66" i="4" s="1"/>
  <c r="AW66" i="4" a="1"/>
  <c r="AW66" i="4" s="1"/>
  <c r="AU66" i="4" a="1"/>
  <c r="AU66" i="4" s="1"/>
  <c r="AT66" i="4" a="1"/>
  <c r="AT66" i="4" s="1"/>
  <c r="AS66" i="4" a="1"/>
  <c r="AS66" i="4" s="1"/>
  <c r="AR66" i="4" a="1"/>
  <c r="AR66" i="4" s="1"/>
  <c r="AQ66" i="4" a="1"/>
  <c r="AQ66" i="4" s="1"/>
  <c r="AP66" i="4" a="1"/>
  <c r="AP66" i="4" s="1"/>
  <c r="AO66" i="4" a="1"/>
  <c r="AO66" i="4" s="1"/>
  <c r="AN66" i="4" a="1"/>
  <c r="AN66" i="4" s="1"/>
  <c r="AM66" i="4" a="1"/>
  <c r="AM66" i="4" s="1"/>
  <c r="AK66" i="4" a="1"/>
  <c r="AK66" i="4" s="1"/>
  <c r="AJ66" i="4" a="1"/>
  <c r="AJ66" i="4" s="1"/>
  <c r="AI66" i="4" a="1"/>
  <c r="AI66" i="4" s="1"/>
  <c r="AH66" i="4" a="1"/>
  <c r="AH66" i="4" s="1"/>
  <c r="AG66" i="4" a="1"/>
  <c r="AG66" i="4" s="1"/>
  <c r="AF66" i="4" a="1"/>
  <c r="AF66" i="4" s="1"/>
  <c r="AE66" i="4" a="1"/>
  <c r="AE66" i="4" s="1"/>
  <c r="AD66" i="4" a="1"/>
  <c r="AD66" i="4" s="1"/>
  <c r="AC66" i="4" a="1"/>
  <c r="AC66" i="4" s="1"/>
  <c r="AA66" i="4" a="1"/>
  <c r="AA66" i="4" s="1"/>
  <c r="Z66" i="4" a="1"/>
  <c r="Z66" i="4" s="1"/>
  <c r="Y66" i="4" a="1"/>
  <c r="Y66" i="4" s="1"/>
  <c r="X66" i="4" a="1"/>
  <c r="X66" i="4" s="1"/>
  <c r="W66" i="4" a="1"/>
  <c r="W66" i="4" s="1"/>
  <c r="V66" i="4" a="1"/>
  <c r="V66" i="4" s="1"/>
  <c r="U66" i="4" a="1"/>
  <c r="U66" i="4" s="1"/>
  <c r="T66" i="4" a="1"/>
  <c r="T66" i="4" s="1"/>
  <c r="GG65" i="4" a="1"/>
  <c r="GG65" i="4" s="1"/>
  <c r="GE65" i="4" a="1"/>
  <c r="GE65" i="4" s="1"/>
  <c r="GD65" i="4" a="1"/>
  <c r="GD65" i="4" s="1"/>
  <c r="GC65" i="4" a="1"/>
  <c r="GC65" i="4" s="1"/>
  <c r="GB65" i="4" a="1"/>
  <c r="GB65" i="4" s="1"/>
  <c r="GA65" i="4" a="1"/>
  <c r="GA65" i="4" s="1"/>
  <c r="FZ65" i="4" a="1"/>
  <c r="FZ65" i="4" s="1"/>
  <c r="FY65" i="4" a="1"/>
  <c r="FY65" i="4" s="1"/>
  <c r="FX65" i="4" a="1"/>
  <c r="FX65" i="4" s="1"/>
  <c r="FW65" i="4" a="1"/>
  <c r="FW65" i="4" s="1"/>
  <c r="FU65" i="4" a="1"/>
  <c r="FU65" i="4" s="1"/>
  <c r="FT65" i="4" a="1"/>
  <c r="FT65" i="4" s="1"/>
  <c r="FS65" i="4" a="1"/>
  <c r="FS65" i="4" s="1"/>
  <c r="FR65" i="4" a="1"/>
  <c r="FR65" i="4" s="1"/>
  <c r="FQ65" i="4" a="1"/>
  <c r="FQ65" i="4" s="1"/>
  <c r="FP65" i="4" a="1"/>
  <c r="FP65" i="4" s="1"/>
  <c r="FO65" i="4" a="1"/>
  <c r="FO65" i="4" s="1"/>
  <c r="FN65" i="4" a="1"/>
  <c r="FN65" i="4" s="1"/>
  <c r="FM65" i="4" a="1"/>
  <c r="FM65" i="4" s="1"/>
  <c r="FK65" i="4" a="1"/>
  <c r="FK65" i="4" s="1"/>
  <c r="FJ65" i="4" a="1"/>
  <c r="FJ65" i="4" s="1"/>
  <c r="FI65" i="4" a="1"/>
  <c r="FI65" i="4" s="1"/>
  <c r="FH65" i="4" a="1"/>
  <c r="FH65" i="4" s="1"/>
  <c r="FG65" i="4" a="1"/>
  <c r="FG65" i="4" s="1"/>
  <c r="FF65" i="4" a="1"/>
  <c r="FF65" i="4" s="1"/>
  <c r="FE65" i="4" a="1"/>
  <c r="FE65" i="4" s="1"/>
  <c r="FD65" i="4" a="1"/>
  <c r="FD65" i="4" s="1"/>
  <c r="ES65" i="4" a="1"/>
  <c r="ES65" i="4" s="1"/>
  <c r="EQ65" i="4" a="1"/>
  <c r="EQ65" i="4" s="1"/>
  <c r="EP65" i="4" a="1"/>
  <c r="EP65" i="4" s="1"/>
  <c r="EO65" i="4" a="1"/>
  <c r="EO65" i="4" s="1"/>
  <c r="EN65" i="4" a="1"/>
  <c r="EN65" i="4" s="1"/>
  <c r="EM65" i="4" a="1"/>
  <c r="EM65" i="4" s="1"/>
  <c r="EL65" i="4" a="1"/>
  <c r="EL65" i="4" s="1"/>
  <c r="EK65" i="4" a="1"/>
  <c r="EK65" i="4" s="1"/>
  <c r="EJ65" i="4" a="1"/>
  <c r="EJ65" i="4" s="1"/>
  <c r="EI65" i="4" a="1"/>
  <c r="EI65" i="4" s="1"/>
  <c r="EG65" i="4" a="1"/>
  <c r="EG65" i="4" s="1"/>
  <c r="EF65" i="4" a="1"/>
  <c r="EF65" i="4" s="1"/>
  <c r="EE65" i="4" a="1"/>
  <c r="EE65" i="4" s="1"/>
  <c r="ED65" i="4" a="1"/>
  <c r="ED65" i="4" s="1"/>
  <c r="EC65" i="4" a="1"/>
  <c r="EC65" i="4" s="1"/>
  <c r="EB65" i="4" a="1"/>
  <c r="EB65" i="4" s="1"/>
  <c r="EA65" i="4" a="1"/>
  <c r="EA65" i="4" s="1"/>
  <c r="DZ65" i="4" a="1"/>
  <c r="DZ65" i="4" s="1"/>
  <c r="DY65" i="4" a="1"/>
  <c r="DY65" i="4" s="1"/>
  <c r="DW65" i="4" a="1"/>
  <c r="DW65" i="4" s="1"/>
  <c r="DV65" i="4" a="1"/>
  <c r="DV65" i="4" s="1"/>
  <c r="DU65" i="4" a="1"/>
  <c r="DU65" i="4" s="1"/>
  <c r="DT65" i="4" a="1"/>
  <c r="DT65" i="4" s="1"/>
  <c r="DS65" i="4" a="1"/>
  <c r="DS65" i="4" s="1"/>
  <c r="DR65" i="4" a="1"/>
  <c r="DR65" i="4" s="1"/>
  <c r="DQ65" i="4" a="1"/>
  <c r="DQ65" i="4" s="1"/>
  <c r="DP65" i="4" a="1"/>
  <c r="DP65" i="4" s="1"/>
  <c r="CK65" i="4" a="1"/>
  <c r="CK65" i="4" s="1"/>
  <c r="CK67" i="4" s="1"/>
  <c r="CI65" i="4" a="1"/>
  <c r="CI65" i="4" s="1"/>
  <c r="CH65" i="4" a="1"/>
  <c r="CH65" i="4" s="1"/>
  <c r="CG65" i="4" a="1"/>
  <c r="CG65" i="4" s="1"/>
  <c r="CF65" i="4" a="1"/>
  <c r="CF65" i="4" s="1"/>
  <c r="CE65" i="4" a="1"/>
  <c r="CE65" i="4" s="1"/>
  <c r="CD65" i="4" a="1"/>
  <c r="CD65" i="4" s="1"/>
  <c r="CC65" i="4" a="1"/>
  <c r="CC65" i="4" s="1"/>
  <c r="CB65" i="4" a="1"/>
  <c r="CB65" i="4" s="1"/>
  <c r="CA65" i="4" a="1"/>
  <c r="CA65" i="4" s="1"/>
  <c r="BY65" i="4" a="1"/>
  <c r="BY65" i="4" s="1"/>
  <c r="BX65" i="4" a="1"/>
  <c r="BX65" i="4" s="1"/>
  <c r="BW65" i="4" a="1"/>
  <c r="BW65" i="4" s="1"/>
  <c r="BV65" i="4" a="1"/>
  <c r="BV65" i="4" s="1"/>
  <c r="BU65" i="4" a="1"/>
  <c r="BU65" i="4" s="1"/>
  <c r="BT65" i="4" a="1"/>
  <c r="BT65" i="4" s="1"/>
  <c r="BS65" i="4" a="1"/>
  <c r="BS65" i="4" s="1"/>
  <c r="BR65" i="4" a="1"/>
  <c r="BR65" i="4" s="1"/>
  <c r="BQ65" i="4" a="1"/>
  <c r="BQ65" i="4" s="1"/>
  <c r="BO65" i="4" a="1"/>
  <c r="BO65" i="4" s="1"/>
  <c r="BN65" i="4" a="1"/>
  <c r="BN65" i="4" s="1"/>
  <c r="BM65" i="4" a="1"/>
  <c r="BM65" i="4" s="1"/>
  <c r="BL65" i="4" a="1"/>
  <c r="BL65" i="4" s="1"/>
  <c r="BK65" i="4" a="1"/>
  <c r="BK65" i="4" s="1"/>
  <c r="BJ65" i="4" a="1"/>
  <c r="BJ65" i="4" s="1"/>
  <c r="BI65" i="4" a="1"/>
  <c r="BI65" i="4" s="1"/>
  <c r="BH65" i="4" a="1"/>
  <c r="BH65" i="4" s="1"/>
  <c r="AW65" i="4" a="1"/>
  <c r="AW65" i="4" s="1"/>
  <c r="AU65" i="4" a="1"/>
  <c r="AU65" i="4" s="1"/>
  <c r="AT65" i="4" a="1"/>
  <c r="AT65" i="4" s="1"/>
  <c r="AS65" i="4" a="1"/>
  <c r="AS65" i="4" s="1"/>
  <c r="AR65" i="4" a="1"/>
  <c r="AR65" i="4" s="1"/>
  <c r="AQ65" i="4" a="1"/>
  <c r="AQ65" i="4" s="1"/>
  <c r="AP65" i="4" a="1"/>
  <c r="AP65" i="4" s="1"/>
  <c r="AO65" i="4" a="1"/>
  <c r="AO65" i="4" s="1"/>
  <c r="AN65" i="4" a="1"/>
  <c r="AN65" i="4" s="1"/>
  <c r="AM65" i="4" a="1"/>
  <c r="AM65" i="4" s="1"/>
  <c r="AK65" i="4" a="1"/>
  <c r="AK65" i="4" s="1"/>
  <c r="AJ65" i="4" a="1"/>
  <c r="AJ65" i="4" s="1"/>
  <c r="AI65" i="4" a="1"/>
  <c r="AI65" i="4" s="1"/>
  <c r="AH65" i="4" a="1"/>
  <c r="AH65" i="4" s="1"/>
  <c r="AG65" i="4" a="1"/>
  <c r="AG65" i="4" s="1"/>
  <c r="AF65" i="4" a="1"/>
  <c r="AF65" i="4" s="1"/>
  <c r="AE65" i="4" a="1"/>
  <c r="AE65" i="4" s="1"/>
  <c r="AD65" i="4" a="1"/>
  <c r="AD65" i="4" s="1"/>
  <c r="AC65" i="4" a="1"/>
  <c r="AC65" i="4" s="1"/>
  <c r="AA65" i="4" a="1"/>
  <c r="AA65" i="4" s="1"/>
  <c r="Z65" i="4" a="1"/>
  <c r="Z65" i="4" s="1"/>
  <c r="Y65" i="4" a="1"/>
  <c r="Y65" i="4" s="1"/>
  <c r="X65" i="4" a="1"/>
  <c r="X65" i="4" s="1"/>
  <c r="W65" i="4" a="1"/>
  <c r="W65" i="4" s="1"/>
  <c r="V65" i="4" a="1"/>
  <c r="V65" i="4" s="1"/>
  <c r="U65" i="4" a="1"/>
  <c r="U65" i="4" s="1"/>
  <c r="T65" i="4" a="1"/>
  <c r="T65" i="4" s="1"/>
  <c r="P65" i="4"/>
  <c r="O65" i="4"/>
  <c r="N65" i="4"/>
  <c r="M65" i="4"/>
  <c r="L65" i="4"/>
  <c r="K65" i="4"/>
  <c r="I65" i="4"/>
  <c r="H65" i="4"/>
  <c r="G65" i="4"/>
  <c r="C65" i="4"/>
  <c r="GG63" i="4" a="1"/>
  <c r="GG63" i="4" s="1"/>
  <c r="GE63" i="4" a="1"/>
  <c r="GE63" i="4" s="1"/>
  <c r="GD63" i="4" a="1"/>
  <c r="GD63" i="4" s="1"/>
  <c r="GC63" i="4" a="1"/>
  <c r="GC63" i="4" s="1"/>
  <c r="GB63" i="4" a="1"/>
  <c r="GB63" i="4" s="1"/>
  <c r="GA63" i="4" a="1"/>
  <c r="GA63" i="4" s="1"/>
  <c r="FZ63" i="4" a="1"/>
  <c r="FZ63" i="4" s="1"/>
  <c r="FY63" i="4" a="1"/>
  <c r="FY63" i="4" s="1"/>
  <c r="FX63" i="4" a="1"/>
  <c r="FX63" i="4" s="1"/>
  <c r="FW63" i="4" a="1"/>
  <c r="FW63" i="4" s="1"/>
  <c r="FU63" i="4" a="1"/>
  <c r="FU63" i="4" s="1"/>
  <c r="FT63" i="4" a="1"/>
  <c r="FT63" i="4" s="1"/>
  <c r="FS63" i="4" a="1"/>
  <c r="FS63" i="4" s="1"/>
  <c r="FR63" i="4" a="1"/>
  <c r="FR63" i="4" s="1"/>
  <c r="FQ63" i="4" a="1"/>
  <c r="FQ63" i="4" s="1"/>
  <c r="FP63" i="4" a="1"/>
  <c r="FP63" i="4" s="1"/>
  <c r="FO63" i="4" a="1"/>
  <c r="FO63" i="4" s="1"/>
  <c r="FN63" i="4" a="1"/>
  <c r="FN63" i="4" s="1"/>
  <c r="FM63" i="4" a="1"/>
  <c r="FM63" i="4" s="1"/>
  <c r="FK63" i="4" a="1"/>
  <c r="FK63" i="4" s="1"/>
  <c r="FJ63" i="4" a="1"/>
  <c r="FJ63" i="4" s="1"/>
  <c r="FI63" i="4" a="1"/>
  <c r="FI63" i="4" s="1"/>
  <c r="FH63" i="4" a="1"/>
  <c r="FH63" i="4" s="1"/>
  <c r="FG63" i="4" a="1"/>
  <c r="FG63" i="4" s="1"/>
  <c r="FF63" i="4" a="1"/>
  <c r="FF63" i="4" s="1"/>
  <c r="FE63" i="4" a="1"/>
  <c r="FE63" i="4" s="1"/>
  <c r="FD63" i="4" a="1"/>
  <c r="FD63" i="4" s="1"/>
  <c r="ES63" i="4" a="1"/>
  <c r="ES63" i="4" s="1"/>
  <c r="EQ63" i="4" a="1"/>
  <c r="EQ63" i="4" s="1"/>
  <c r="EP63" i="4" a="1"/>
  <c r="EP63" i="4" s="1"/>
  <c r="EO63" i="4" a="1"/>
  <c r="EO63" i="4" s="1"/>
  <c r="EN63" i="4" a="1"/>
  <c r="EN63" i="4" s="1"/>
  <c r="EM63" i="4" a="1"/>
  <c r="EM63" i="4" s="1"/>
  <c r="EL63" i="4" a="1"/>
  <c r="EL63" i="4" s="1"/>
  <c r="EK63" i="4" a="1"/>
  <c r="EK63" i="4" s="1"/>
  <c r="EJ63" i="4" a="1"/>
  <c r="EJ63" i="4" s="1"/>
  <c r="EI63" i="4" a="1"/>
  <c r="EI63" i="4" s="1"/>
  <c r="EG63" i="4" a="1"/>
  <c r="EG63" i="4" s="1"/>
  <c r="EF63" i="4" a="1"/>
  <c r="EF63" i="4" s="1"/>
  <c r="EE63" i="4" a="1"/>
  <c r="EE63" i="4" s="1"/>
  <c r="ED63" i="4" a="1"/>
  <c r="ED63" i="4" s="1"/>
  <c r="EC63" i="4" a="1"/>
  <c r="EC63" i="4" s="1"/>
  <c r="EB63" i="4" a="1"/>
  <c r="EB63" i="4" s="1"/>
  <c r="EA63" i="4" a="1"/>
  <c r="EA63" i="4" s="1"/>
  <c r="DZ63" i="4" a="1"/>
  <c r="DZ63" i="4" s="1"/>
  <c r="DY63" i="4" a="1"/>
  <c r="DY63" i="4" s="1"/>
  <c r="DW63" i="4" a="1"/>
  <c r="DW63" i="4" s="1"/>
  <c r="DV63" i="4" a="1"/>
  <c r="DV63" i="4" s="1"/>
  <c r="DU63" i="4" a="1"/>
  <c r="DU63" i="4" s="1"/>
  <c r="DT63" i="4" a="1"/>
  <c r="DT63" i="4" s="1"/>
  <c r="DS63" i="4" a="1"/>
  <c r="DS63" i="4" s="1"/>
  <c r="DR63" i="4" a="1"/>
  <c r="DR63" i="4" s="1"/>
  <c r="DQ63" i="4" a="1"/>
  <c r="DQ63" i="4" s="1"/>
  <c r="DP63" i="4" a="1"/>
  <c r="DP63" i="4" s="1"/>
  <c r="CK63" i="4" a="1"/>
  <c r="CK63" i="4" s="1"/>
  <c r="CI63" i="4" a="1"/>
  <c r="CI63" i="4" s="1"/>
  <c r="CH63" i="4" a="1"/>
  <c r="CH63" i="4" s="1"/>
  <c r="CG63" i="4" a="1"/>
  <c r="CG63" i="4" s="1"/>
  <c r="CF63" i="4" a="1"/>
  <c r="CF63" i="4" s="1"/>
  <c r="CE63" i="4" a="1"/>
  <c r="CE63" i="4" s="1"/>
  <c r="CD63" i="4" a="1"/>
  <c r="CD63" i="4" s="1"/>
  <c r="CC63" i="4" a="1"/>
  <c r="CC63" i="4" s="1"/>
  <c r="CB63" i="4" a="1"/>
  <c r="CB63" i="4" s="1"/>
  <c r="CA63" i="4" a="1"/>
  <c r="CA63" i="4" s="1"/>
  <c r="BY63" i="4" a="1"/>
  <c r="BY63" i="4" s="1"/>
  <c r="BX63" i="4" a="1"/>
  <c r="BX63" i="4" s="1"/>
  <c r="BW63" i="4" a="1"/>
  <c r="BW63" i="4" s="1"/>
  <c r="BV63" i="4" a="1"/>
  <c r="BV63" i="4" s="1"/>
  <c r="BU63" i="4" a="1"/>
  <c r="BU63" i="4" s="1"/>
  <c r="BT63" i="4" a="1"/>
  <c r="BT63" i="4" s="1"/>
  <c r="BS63" i="4" a="1"/>
  <c r="BS63" i="4" s="1"/>
  <c r="BR63" i="4" a="1"/>
  <c r="BR63" i="4" s="1"/>
  <c r="BQ63" i="4" a="1"/>
  <c r="BQ63" i="4" s="1"/>
  <c r="BO63" i="4" a="1"/>
  <c r="BO63" i="4" s="1"/>
  <c r="BN63" i="4" a="1"/>
  <c r="BN63" i="4" s="1"/>
  <c r="BM63" i="4" a="1"/>
  <c r="BM63" i="4" s="1"/>
  <c r="BL63" i="4" a="1"/>
  <c r="BL63" i="4" s="1"/>
  <c r="BK63" i="4" a="1"/>
  <c r="BK63" i="4" s="1"/>
  <c r="BJ63" i="4" a="1"/>
  <c r="BJ63" i="4" s="1"/>
  <c r="BI63" i="4" a="1"/>
  <c r="BI63" i="4" s="1"/>
  <c r="BH63" i="4" a="1"/>
  <c r="BH63" i="4" s="1"/>
  <c r="AW63" i="4" a="1"/>
  <c r="AW63" i="4" s="1"/>
  <c r="AU63" i="4" a="1"/>
  <c r="AU63" i="4" s="1"/>
  <c r="AT63" i="4" a="1"/>
  <c r="AT63" i="4" s="1"/>
  <c r="AS63" i="4" a="1"/>
  <c r="AS63" i="4" s="1"/>
  <c r="AR63" i="4" a="1"/>
  <c r="AR63" i="4" s="1"/>
  <c r="AQ63" i="4" a="1"/>
  <c r="AQ63" i="4" s="1"/>
  <c r="AP63" i="4" a="1"/>
  <c r="AP63" i="4" s="1"/>
  <c r="AO63" i="4" a="1"/>
  <c r="AO63" i="4" s="1"/>
  <c r="AN63" i="4" a="1"/>
  <c r="AN63" i="4" s="1"/>
  <c r="AM63" i="4" a="1"/>
  <c r="AM63" i="4" s="1"/>
  <c r="AK63" i="4" a="1"/>
  <c r="AK63" i="4" s="1"/>
  <c r="AJ63" i="4" a="1"/>
  <c r="AJ63" i="4" s="1"/>
  <c r="AI63" i="4" a="1"/>
  <c r="AI63" i="4" s="1"/>
  <c r="AH63" i="4" a="1"/>
  <c r="AH63" i="4" s="1"/>
  <c r="AG63" i="4" a="1"/>
  <c r="AG63" i="4" s="1"/>
  <c r="AF63" i="4" a="1"/>
  <c r="AF63" i="4" s="1"/>
  <c r="AE63" i="4" a="1"/>
  <c r="AE63" i="4" s="1"/>
  <c r="AD63" i="4" a="1"/>
  <c r="AD63" i="4" s="1"/>
  <c r="AC63" i="4" a="1"/>
  <c r="AC63" i="4" s="1"/>
  <c r="AA63" i="4" a="1"/>
  <c r="AA63" i="4" s="1"/>
  <c r="Z63" i="4" a="1"/>
  <c r="Z63" i="4" s="1"/>
  <c r="Y63" i="4" a="1"/>
  <c r="Y63" i="4" s="1"/>
  <c r="X63" i="4" a="1"/>
  <c r="X63" i="4" s="1"/>
  <c r="W63" i="4" a="1"/>
  <c r="W63" i="4" s="1"/>
  <c r="V63" i="4" a="1"/>
  <c r="V63" i="4" s="1"/>
  <c r="U63" i="4" a="1"/>
  <c r="U63" i="4" s="1"/>
  <c r="T63" i="4" a="1"/>
  <c r="T63" i="4" s="1"/>
  <c r="GG62" i="4" a="1"/>
  <c r="GG62" i="4" s="1"/>
  <c r="GE62" i="4" a="1"/>
  <c r="GE62" i="4" s="1"/>
  <c r="GD62" i="4" a="1"/>
  <c r="GD62" i="4" s="1"/>
  <c r="GC62" i="4" a="1"/>
  <c r="GC62" i="4" s="1"/>
  <c r="GB62" i="4" a="1"/>
  <c r="GB62" i="4" s="1"/>
  <c r="GA62" i="4" a="1"/>
  <c r="GA62" i="4" s="1"/>
  <c r="FZ62" i="4" a="1"/>
  <c r="FZ62" i="4" s="1"/>
  <c r="FY62" i="4" a="1"/>
  <c r="FY62" i="4" s="1"/>
  <c r="FX62" i="4" a="1"/>
  <c r="FX62" i="4" s="1"/>
  <c r="FW62" i="4" a="1"/>
  <c r="FW62" i="4" s="1"/>
  <c r="FU62" i="4" a="1"/>
  <c r="FU62" i="4" s="1"/>
  <c r="FT62" i="4" a="1"/>
  <c r="FT62" i="4" s="1"/>
  <c r="FS62" i="4" a="1"/>
  <c r="FS62" i="4" s="1"/>
  <c r="FR62" i="4" a="1"/>
  <c r="FR62" i="4" s="1"/>
  <c r="FQ62" i="4" a="1"/>
  <c r="FQ62" i="4" s="1"/>
  <c r="FP62" i="4" a="1"/>
  <c r="FP62" i="4" s="1"/>
  <c r="FO62" i="4" a="1"/>
  <c r="FO62" i="4" s="1"/>
  <c r="FN62" i="4" a="1"/>
  <c r="FN62" i="4" s="1"/>
  <c r="FM62" i="4" a="1"/>
  <c r="FM62" i="4" s="1"/>
  <c r="FK62" i="4" a="1"/>
  <c r="FK62" i="4" s="1"/>
  <c r="FJ62" i="4" a="1"/>
  <c r="FJ62" i="4" s="1"/>
  <c r="FI62" i="4" a="1"/>
  <c r="FI62" i="4" s="1"/>
  <c r="FH62" i="4" a="1"/>
  <c r="FH62" i="4" s="1"/>
  <c r="FG62" i="4" a="1"/>
  <c r="FG62" i="4" s="1"/>
  <c r="FF62" i="4" a="1"/>
  <c r="FF62" i="4" s="1"/>
  <c r="FE62" i="4" a="1"/>
  <c r="FE62" i="4" s="1"/>
  <c r="FD62" i="4" a="1"/>
  <c r="FD62" i="4" s="1"/>
  <c r="ES62" i="4" a="1"/>
  <c r="ES62" i="4" s="1"/>
  <c r="EQ62" i="4" a="1"/>
  <c r="EQ62" i="4" s="1"/>
  <c r="EP62" i="4" a="1"/>
  <c r="EP62" i="4" s="1"/>
  <c r="EO62" i="4" a="1"/>
  <c r="EO62" i="4" s="1"/>
  <c r="EN62" i="4" a="1"/>
  <c r="EN62" i="4" s="1"/>
  <c r="EM62" i="4" a="1"/>
  <c r="EM62" i="4" s="1"/>
  <c r="EL62" i="4" a="1"/>
  <c r="EL62" i="4" s="1"/>
  <c r="EK62" i="4" a="1"/>
  <c r="EK62" i="4" s="1"/>
  <c r="EJ62" i="4" a="1"/>
  <c r="EJ62" i="4" s="1"/>
  <c r="EI62" i="4" a="1"/>
  <c r="EI62" i="4" s="1"/>
  <c r="EG62" i="4" a="1"/>
  <c r="EG62" i="4" s="1"/>
  <c r="EF62" i="4" a="1"/>
  <c r="EF62" i="4" s="1"/>
  <c r="EE62" i="4" a="1"/>
  <c r="EE62" i="4" s="1"/>
  <c r="ED62" i="4" a="1"/>
  <c r="ED62" i="4" s="1"/>
  <c r="EC62" i="4" a="1"/>
  <c r="EC62" i="4" s="1"/>
  <c r="EB62" i="4" a="1"/>
  <c r="EB62" i="4" s="1"/>
  <c r="EA62" i="4" a="1"/>
  <c r="EA62" i="4" s="1"/>
  <c r="DZ62" i="4" a="1"/>
  <c r="DZ62" i="4" s="1"/>
  <c r="DY62" i="4" a="1"/>
  <c r="DY62" i="4" s="1"/>
  <c r="DW62" i="4" a="1"/>
  <c r="DW62" i="4" s="1"/>
  <c r="DV62" i="4" a="1"/>
  <c r="DV62" i="4" s="1"/>
  <c r="DV64" i="4" s="1"/>
  <c r="DU62" i="4" a="1"/>
  <c r="DU62" i="4" s="1"/>
  <c r="DT62" i="4" a="1"/>
  <c r="DT62" i="4" s="1"/>
  <c r="DS62" i="4" a="1"/>
  <c r="DS62" i="4" s="1"/>
  <c r="DR62" i="4" a="1"/>
  <c r="DR62" i="4" s="1"/>
  <c r="DQ62" i="4" a="1"/>
  <c r="DQ62" i="4" s="1"/>
  <c r="DP62" i="4" a="1"/>
  <c r="DP62" i="4" s="1"/>
  <c r="CK62" i="4" a="1"/>
  <c r="CK62" i="4" s="1"/>
  <c r="CI62" i="4" a="1"/>
  <c r="CI62" i="4" s="1"/>
  <c r="CH62" i="4" a="1"/>
  <c r="CH62" i="4" s="1"/>
  <c r="CG62" i="4" a="1"/>
  <c r="CG62" i="4" s="1"/>
  <c r="CF62" i="4" a="1"/>
  <c r="CF62" i="4" s="1"/>
  <c r="CE62" i="4" a="1"/>
  <c r="CE62" i="4" s="1"/>
  <c r="CD62" i="4" a="1"/>
  <c r="CD62" i="4" s="1"/>
  <c r="CC62" i="4" a="1"/>
  <c r="CC62" i="4" s="1"/>
  <c r="CB62" i="4" a="1"/>
  <c r="CB62" i="4" s="1"/>
  <c r="CA62" i="4" a="1"/>
  <c r="CA62" i="4" s="1"/>
  <c r="BY62" i="4" a="1"/>
  <c r="BY62" i="4" s="1"/>
  <c r="BX62" i="4" a="1"/>
  <c r="BX62" i="4" s="1"/>
  <c r="BW62" i="4" a="1"/>
  <c r="BW62" i="4" s="1"/>
  <c r="BV62" i="4" a="1"/>
  <c r="BV62" i="4" s="1"/>
  <c r="BU62" i="4" a="1"/>
  <c r="BU62" i="4" s="1"/>
  <c r="BT62" i="4" a="1"/>
  <c r="BT62" i="4" s="1"/>
  <c r="BS62" i="4" a="1"/>
  <c r="BS62" i="4" s="1"/>
  <c r="BR62" i="4" a="1"/>
  <c r="BR62" i="4" s="1"/>
  <c r="BQ62" i="4" a="1"/>
  <c r="BQ62" i="4" s="1"/>
  <c r="BO62" i="4" a="1"/>
  <c r="BO62" i="4" s="1"/>
  <c r="BN62" i="4" a="1"/>
  <c r="BN62" i="4" s="1"/>
  <c r="BM62" i="4" a="1"/>
  <c r="BM62" i="4" s="1"/>
  <c r="BL62" i="4" a="1"/>
  <c r="BL62" i="4" s="1"/>
  <c r="BK62" i="4" a="1"/>
  <c r="BK62" i="4" s="1"/>
  <c r="BJ62" i="4" a="1"/>
  <c r="BJ62" i="4" s="1"/>
  <c r="BI62" i="4" a="1"/>
  <c r="BI62" i="4" s="1"/>
  <c r="BH62" i="4" a="1"/>
  <c r="BH62" i="4" s="1"/>
  <c r="AW62" i="4" a="1"/>
  <c r="AW62" i="4" s="1"/>
  <c r="AU62" i="4" a="1"/>
  <c r="AU62" i="4" s="1"/>
  <c r="AT62" i="4" a="1"/>
  <c r="AT62" i="4" s="1"/>
  <c r="AS62" i="4" a="1"/>
  <c r="AS62" i="4" s="1"/>
  <c r="AR62" i="4" a="1"/>
  <c r="AR62" i="4" s="1"/>
  <c r="AQ62" i="4" a="1"/>
  <c r="AQ62" i="4" s="1"/>
  <c r="AP62" i="4" a="1"/>
  <c r="AP62" i="4" s="1"/>
  <c r="AO62" i="4" a="1"/>
  <c r="AO62" i="4" s="1"/>
  <c r="AN62" i="4" a="1"/>
  <c r="AN62" i="4" s="1"/>
  <c r="AM62" i="4" a="1"/>
  <c r="AM62" i="4" s="1"/>
  <c r="AK62" i="4" a="1"/>
  <c r="AK62" i="4" s="1"/>
  <c r="AJ62" i="4" a="1"/>
  <c r="AJ62" i="4" s="1"/>
  <c r="AI62" i="4" a="1"/>
  <c r="AI62" i="4" s="1"/>
  <c r="AI64" i="4" s="1"/>
  <c r="AH62" i="4" a="1"/>
  <c r="AH62" i="4" s="1"/>
  <c r="AG62" i="4" a="1"/>
  <c r="AG62" i="4" s="1"/>
  <c r="AF62" i="4" a="1"/>
  <c r="AF62" i="4" s="1"/>
  <c r="AE62" i="4" a="1"/>
  <c r="AE62" i="4" s="1"/>
  <c r="AD62" i="4" a="1"/>
  <c r="AD62" i="4" s="1"/>
  <c r="AC62" i="4" a="1"/>
  <c r="AC62" i="4" s="1"/>
  <c r="AA62" i="4" a="1"/>
  <c r="AA62" i="4" s="1"/>
  <c r="Z62" i="4" a="1"/>
  <c r="Z62" i="4" s="1"/>
  <c r="Y62" i="4" a="1"/>
  <c r="Y62" i="4" s="1"/>
  <c r="X62" i="4" a="1"/>
  <c r="X62" i="4" s="1"/>
  <c r="W62" i="4" a="1"/>
  <c r="W62" i="4" s="1"/>
  <c r="V62" i="4" a="1"/>
  <c r="V62" i="4" s="1"/>
  <c r="U62" i="4" a="1"/>
  <c r="U62" i="4" s="1"/>
  <c r="T62" i="4" a="1"/>
  <c r="T62" i="4" s="1"/>
  <c r="P62" i="4"/>
  <c r="O62" i="4"/>
  <c r="N62" i="4"/>
  <c r="M62" i="4"/>
  <c r="L62" i="4"/>
  <c r="K62" i="4"/>
  <c r="I62" i="4"/>
  <c r="H62" i="4"/>
  <c r="G62" i="4"/>
  <c r="C62" i="4"/>
  <c r="GG60" i="4" a="1"/>
  <c r="GG60" i="4" s="1"/>
  <c r="GE60" i="4" a="1"/>
  <c r="GE60" i="4" s="1"/>
  <c r="GD60" i="4" a="1"/>
  <c r="GD60" i="4" s="1"/>
  <c r="GC60" i="4" a="1"/>
  <c r="GC60" i="4" s="1"/>
  <c r="GB60" i="4" a="1"/>
  <c r="GB60" i="4" s="1"/>
  <c r="GA60" i="4" a="1"/>
  <c r="GA60" i="4" s="1"/>
  <c r="FZ60" i="4" a="1"/>
  <c r="FZ60" i="4" s="1"/>
  <c r="FY60" i="4" a="1"/>
  <c r="FY60" i="4" s="1"/>
  <c r="FX60" i="4" a="1"/>
  <c r="FX60" i="4" s="1"/>
  <c r="FW60" i="4" a="1"/>
  <c r="FW60" i="4" s="1"/>
  <c r="FU60" i="4" a="1"/>
  <c r="FU60" i="4" s="1"/>
  <c r="FT60" i="4" a="1"/>
  <c r="FT60" i="4" s="1"/>
  <c r="FS60" i="4" a="1"/>
  <c r="FS60" i="4" s="1"/>
  <c r="FR60" i="4" a="1"/>
  <c r="FR60" i="4" s="1"/>
  <c r="FQ60" i="4" a="1"/>
  <c r="FQ60" i="4" s="1"/>
  <c r="FP60" i="4" a="1"/>
  <c r="FP60" i="4" s="1"/>
  <c r="FO60" i="4" a="1"/>
  <c r="FO60" i="4" s="1"/>
  <c r="FN60" i="4" a="1"/>
  <c r="FN60" i="4" s="1"/>
  <c r="FM60" i="4" a="1"/>
  <c r="FM60" i="4" s="1"/>
  <c r="FK60" i="4" a="1"/>
  <c r="FK60" i="4" s="1"/>
  <c r="FJ60" i="4" a="1"/>
  <c r="FJ60" i="4" s="1"/>
  <c r="FI60" i="4" a="1"/>
  <c r="FI60" i="4" s="1"/>
  <c r="FH60" i="4" a="1"/>
  <c r="FH60" i="4" s="1"/>
  <c r="FG60" i="4" a="1"/>
  <c r="FG60" i="4" s="1"/>
  <c r="FF60" i="4" a="1"/>
  <c r="FF60" i="4" s="1"/>
  <c r="FE60" i="4" a="1"/>
  <c r="FE60" i="4" s="1"/>
  <c r="FD60" i="4" a="1"/>
  <c r="FD60" i="4" s="1"/>
  <c r="ES60" i="4" a="1"/>
  <c r="ES60" i="4" s="1"/>
  <c r="EQ60" i="4" a="1"/>
  <c r="EQ60" i="4" s="1"/>
  <c r="EP60" i="4" a="1"/>
  <c r="EP60" i="4" s="1"/>
  <c r="EO60" i="4" a="1"/>
  <c r="EO60" i="4" s="1"/>
  <c r="EN60" i="4" a="1"/>
  <c r="EN60" i="4" s="1"/>
  <c r="EM60" i="4" a="1"/>
  <c r="EM60" i="4" s="1"/>
  <c r="EL60" i="4" a="1"/>
  <c r="EL60" i="4" s="1"/>
  <c r="EK60" i="4" a="1"/>
  <c r="EK60" i="4" s="1"/>
  <c r="EJ60" i="4" a="1"/>
  <c r="EJ60" i="4" s="1"/>
  <c r="EI60" i="4" a="1"/>
  <c r="EI60" i="4" s="1"/>
  <c r="EG60" i="4" a="1"/>
  <c r="EG60" i="4" s="1"/>
  <c r="EF60" i="4" a="1"/>
  <c r="EF60" i="4" s="1"/>
  <c r="EE60" i="4" a="1"/>
  <c r="EE60" i="4" s="1"/>
  <c r="ED60" i="4" a="1"/>
  <c r="ED60" i="4" s="1"/>
  <c r="EC60" i="4" a="1"/>
  <c r="EC60" i="4" s="1"/>
  <c r="EB60" i="4" a="1"/>
  <c r="EB60" i="4" s="1"/>
  <c r="EA60" i="4" a="1"/>
  <c r="EA60" i="4" s="1"/>
  <c r="DZ60" i="4" a="1"/>
  <c r="DZ60" i="4" s="1"/>
  <c r="DY60" i="4" a="1"/>
  <c r="DY60" i="4" s="1"/>
  <c r="DW60" i="4" a="1"/>
  <c r="DW60" i="4" s="1"/>
  <c r="DV60" i="4" a="1"/>
  <c r="DV60" i="4" s="1"/>
  <c r="DU60" i="4" a="1"/>
  <c r="DU60" i="4" s="1"/>
  <c r="DT60" i="4" a="1"/>
  <c r="DT60" i="4" s="1"/>
  <c r="DS60" i="4" a="1"/>
  <c r="DS60" i="4" s="1"/>
  <c r="DR60" i="4" a="1"/>
  <c r="DR60" i="4" s="1"/>
  <c r="DQ60" i="4" a="1"/>
  <c r="DQ60" i="4" s="1"/>
  <c r="DP60" i="4" a="1"/>
  <c r="DP60" i="4" s="1"/>
  <c r="CK60" i="4" a="1"/>
  <c r="CK60" i="4" s="1"/>
  <c r="CI60" i="4" a="1"/>
  <c r="CI60" i="4" s="1"/>
  <c r="CH60" i="4" a="1"/>
  <c r="CH60" i="4" s="1"/>
  <c r="CG60" i="4" a="1"/>
  <c r="CG60" i="4" s="1"/>
  <c r="CF60" i="4" a="1"/>
  <c r="CF60" i="4" s="1"/>
  <c r="CE60" i="4" a="1"/>
  <c r="CE60" i="4" s="1"/>
  <c r="CD60" i="4" a="1"/>
  <c r="CD60" i="4" s="1"/>
  <c r="CC60" i="4" a="1"/>
  <c r="CC60" i="4" s="1"/>
  <c r="CB60" i="4" a="1"/>
  <c r="CB60" i="4" s="1"/>
  <c r="CA60" i="4" a="1"/>
  <c r="CA60" i="4" s="1"/>
  <c r="BY60" i="4" a="1"/>
  <c r="BY60" i="4" s="1"/>
  <c r="BX60" i="4" a="1"/>
  <c r="BX60" i="4" s="1"/>
  <c r="BW60" i="4" a="1"/>
  <c r="BW60" i="4" s="1"/>
  <c r="BV60" i="4" a="1"/>
  <c r="BV60" i="4" s="1"/>
  <c r="BU60" i="4" a="1"/>
  <c r="BU60" i="4" s="1"/>
  <c r="BT60" i="4" a="1"/>
  <c r="BT60" i="4" s="1"/>
  <c r="BS60" i="4" a="1"/>
  <c r="BS60" i="4" s="1"/>
  <c r="BR60" i="4" a="1"/>
  <c r="BR60" i="4" s="1"/>
  <c r="BQ60" i="4" a="1"/>
  <c r="BQ60" i="4" s="1"/>
  <c r="BO60" i="4" a="1"/>
  <c r="BO60" i="4" s="1"/>
  <c r="BN60" i="4" a="1"/>
  <c r="BN60" i="4" s="1"/>
  <c r="BM60" i="4" a="1"/>
  <c r="BM60" i="4" s="1"/>
  <c r="BL60" i="4" a="1"/>
  <c r="BL60" i="4" s="1"/>
  <c r="BK60" i="4" a="1"/>
  <c r="BK60" i="4" s="1"/>
  <c r="BJ60" i="4" a="1"/>
  <c r="BJ60" i="4" s="1"/>
  <c r="BI60" i="4" a="1"/>
  <c r="BI60" i="4" s="1"/>
  <c r="BH60" i="4" a="1"/>
  <c r="BH60" i="4" s="1"/>
  <c r="AW60" i="4" a="1"/>
  <c r="AW60" i="4" s="1"/>
  <c r="AU60" i="4" a="1"/>
  <c r="AU60" i="4" s="1"/>
  <c r="AT60" i="4" a="1"/>
  <c r="AT60" i="4" s="1"/>
  <c r="AS60" i="4" a="1"/>
  <c r="AS60" i="4" s="1"/>
  <c r="AR60" i="4" a="1"/>
  <c r="AR60" i="4" s="1"/>
  <c r="AQ60" i="4" a="1"/>
  <c r="AQ60" i="4" s="1"/>
  <c r="AP60" i="4" a="1"/>
  <c r="AP60" i="4" s="1"/>
  <c r="AO60" i="4" a="1"/>
  <c r="AO60" i="4" s="1"/>
  <c r="AN60" i="4" a="1"/>
  <c r="AN60" i="4" s="1"/>
  <c r="AM60" i="4" a="1"/>
  <c r="AM60" i="4" s="1"/>
  <c r="AK60" i="4" a="1"/>
  <c r="AK60" i="4" s="1"/>
  <c r="AJ60" i="4" a="1"/>
  <c r="AJ60" i="4" s="1"/>
  <c r="AI60" i="4" a="1"/>
  <c r="AI60" i="4" s="1"/>
  <c r="AH60" i="4" a="1"/>
  <c r="AH60" i="4" s="1"/>
  <c r="AG60" i="4" a="1"/>
  <c r="AG60" i="4" s="1"/>
  <c r="AF60" i="4" a="1"/>
  <c r="AF60" i="4" s="1"/>
  <c r="AE60" i="4" a="1"/>
  <c r="AE60" i="4" s="1"/>
  <c r="AD60" i="4" a="1"/>
  <c r="AD60" i="4" s="1"/>
  <c r="AC60" i="4" a="1"/>
  <c r="AC60" i="4" s="1"/>
  <c r="AA60" i="4" a="1"/>
  <c r="AA60" i="4" s="1"/>
  <c r="Z60" i="4" a="1"/>
  <c r="Z60" i="4" s="1"/>
  <c r="Y60" i="4" a="1"/>
  <c r="Y60" i="4" s="1"/>
  <c r="X60" i="4" a="1"/>
  <c r="X60" i="4" s="1"/>
  <c r="W60" i="4" a="1"/>
  <c r="W60" i="4" s="1"/>
  <c r="V60" i="4" a="1"/>
  <c r="V60" i="4" s="1"/>
  <c r="U60" i="4" a="1"/>
  <c r="U60" i="4" s="1"/>
  <c r="T60" i="4" a="1"/>
  <c r="T60" i="4" s="1"/>
  <c r="GG59" i="4" a="1"/>
  <c r="GG59" i="4" s="1"/>
  <c r="GE59" i="4" a="1"/>
  <c r="GE59" i="4" s="1"/>
  <c r="GD59" i="4" a="1"/>
  <c r="GD59" i="4" s="1"/>
  <c r="GC59" i="4" a="1"/>
  <c r="GC59" i="4" s="1"/>
  <c r="GB59" i="4" a="1"/>
  <c r="GB59" i="4" s="1"/>
  <c r="GA59" i="4" a="1"/>
  <c r="GA59" i="4" s="1"/>
  <c r="FZ59" i="4" a="1"/>
  <c r="FZ59" i="4" s="1"/>
  <c r="FY59" i="4" a="1"/>
  <c r="FY59" i="4" s="1"/>
  <c r="FX59" i="4" a="1"/>
  <c r="FX59" i="4" s="1"/>
  <c r="FW59" i="4" a="1"/>
  <c r="FW59" i="4" s="1"/>
  <c r="FU59" i="4" a="1"/>
  <c r="FU59" i="4" s="1"/>
  <c r="FT59" i="4" a="1"/>
  <c r="FT59" i="4" s="1"/>
  <c r="FS59" i="4" a="1"/>
  <c r="FS59" i="4" s="1"/>
  <c r="FR59" i="4" a="1"/>
  <c r="FR59" i="4" s="1"/>
  <c r="FQ59" i="4" a="1"/>
  <c r="FQ59" i="4" s="1"/>
  <c r="FP59" i="4" a="1"/>
  <c r="FP59" i="4" s="1"/>
  <c r="FO59" i="4" a="1"/>
  <c r="FO59" i="4" s="1"/>
  <c r="FN59" i="4" a="1"/>
  <c r="FN59" i="4" s="1"/>
  <c r="FM59" i="4" a="1"/>
  <c r="FM59" i="4" s="1"/>
  <c r="FK59" i="4" a="1"/>
  <c r="FK59" i="4" s="1"/>
  <c r="FJ59" i="4" a="1"/>
  <c r="FJ59" i="4" s="1"/>
  <c r="FI59" i="4" a="1"/>
  <c r="FI59" i="4" s="1"/>
  <c r="FH59" i="4" a="1"/>
  <c r="FH59" i="4" s="1"/>
  <c r="FG59" i="4" a="1"/>
  <c r="FG59" i="4" s="1"/>
  <c r="FF59" i="4" a="1"/>
  <c r="FF59" i="4" s="1"/>
  <c r="FE59" i="4" a="1"/>
  <c r="FE59" i="4" s="1"/>
  <c r="FD59" i="4" a="1"/>
  <c r="FD59" i="4" s="1"/>
  <c r="ES59" i="4" a="1"/>
  <c r="ES59" i="4" s="1"/>
  <c r="EQ59" i="4" a="1"/>
  <c r="EQ59" i="4" s="1"/>
  <c r="EP59" i="4" a="1"/>
  <c r="EP59" i="4" s="1"/>
  <c r="EO59" i="4" a="1"/>
  <c r="EO59" i="4" s="1"/>
  <c r="EN59" i="4" a="1"/>
  <c r="EN59" i="4" s="1"/>
  <c r="EM59" i="4" a="1"/>
  <c r="EM59" i="4" s="1"/>
  <c r="EL59" i="4" a="1"/>
  <c r="EL59" i="4" s="1"/>
  <c r="EK59" i="4" a="1"/>
  <c r="EK59" i="4" s="1"/>
  <c r="EJ59" i="4" a="1"/>
  <c r="EJ59" i="4" s="1"/>
  <c r="EI59" i="4" a="1"/>
  <c r="EI59" i="4" s="1"/>
  <c r="EG59" i="4" a="1"/>
  <c r="EG59" i="4" s="1"/>
  <c r="EF59" i="4" a="1"/>
  <c r="EF59" i="4" s="1"/>
  <c r="EE59" i="4" a="1"/>
  <c r="EE59" i="4" s="1"/>
  <c r="ED59" i="4" a="1"/>
  <c r="ED59" i="4" s="1"/>
  <c r="EC59" i="4" a="1"/>
  <c r="EC59" i="4" s="1"/>
  <c r="EB59" i="4" a="1"/>
  <c r="EB59" i="4" s="1"/>
  <c r="EA59" i="4" a="1"/>
  <c r="EA59" i="4" s="1"/>
  <c r="DZ59" i="4" a="1"/>
  <c r="DZ59" i="4" s="1"/>
  <c r="DY59" i="4" a="1"/>
  <c r="DY59" i="4" s="1"/>
  <c r="DW59" i="4" a="1"/>
  <c r="DW59" i="4" s="1"/>
  <c r="DV59" i="4" a="1"/>
  <c r="DV59" i="4" s="1"/>
  <c r="DU59" i="4" a="1"/>
  <c r="DU59" i="4" s="1"/>
  <c r="DT59" i="4" a="1"/>
  <c r="DT59" i="4" s="1"/>
  <c r="DS59" i="4" a="1"/>
  <c r="DS59" i="4" s="1"/>
  <c r="DR59" i="4" a="1"/>
  <c r="DR59" i="4" s="1"/>
  <c r="DQ59" i="4" a="1"/>
  <c r="DQ59" i="4" s="1"/>
  <c r="DP59" i="4" a="1"/>
  <c r="DP59" i="4" s="1"/>
  <c r="CK59" i="4" a="1"/>
  <c r="CK59" i="4" s="1"/>
  <c r="CI59" i="4" a="1"/>
  <c r="CI59" i="4" s="1"/>
  <c r="CH59" i="4" a="1"/>
  <c r="CH59" i="4" s="1"/>
  <c r="CG59" i="4" a="1"/>
  <c r="CG59" i="4" s="1"/>
  <c r="CF59" i="4" a="1"/>
  <c r="CF59" i="4" s="1"/>
  <c r="CE59" i="4" a="1"/>
  <c r="CE59" i="4" s="1"/>
  <c r="CD59" i="4" a="1"/>
  <c r="CD59" i="4" s="1"/>
  <c r="CC59" i="4" a="1"/>
  <c r="CC59" i="4" s="1"/>
  <c r="CB59" i="4" a="1"/>
  <c r="CB59" i="4" s="1"/>
  <c r="CA59" i="4" a="1"/>
  <c r="CA59" i="4" s="1"/>
  <c r="BY59" i="4" a="1"/>
  <c r="BY59" i="4" s="1"/>
  <c r="BX59" i="4" a="1"/>
  <c r="BX59" i="4" s="1"/>
  <c r="BW59" i="4" a="1"/>
  <c r="BW59" i="4" s="1"/>
  <c r="BV59" i="4" a="1"/>
  <c r="BV59" i="4" s="1"/>
  <c r="BU59" i="4" a="1"/>
  <c r="BU59" i="4" s="1"/>
  <c r="BT59" i="4" a="1"/>
  <c r="BT59" i="4" s="1"/>
  <c r="BS59" i="4" a="1"/>
  <c r="BS59" i="4" s="1"/>
  <c r="BR59" i="4" a="1"/>
  <c r="BR59" i="4" s="1"/>
  <c r="BQ59" i="4" a="1"/>
  <c r="BQ59" i="4" s="1"/>
  <c r="BO59" i="4" a="1"/>
  <c r="BO59" i="4" s="1"/>
  <c r="BN59" i="4" a="1"/>
  <c r="BN59" i="4" s="1"/>
  <c r="BM59" i="4" a="1"/>
  <c r="BM59" i="4" s="1"/>
  <c r="BL59" i="4" a="1"/>
  <c r="BL59" i="4" s="1"/>
  <c r="BK59" i="4" a="1"/>
  <c r="BK59" i="4" s="1"/>
  <c r="BJ59" i="4" a="1"/>
  <c r="BJ59" i="4" s="1"/>
  <c r="BI59" i="4" a="1"/>
  <c r="BI59" i="4" s="1"/>
  <c r="BH59" i="4" a="1"/>
  <c r="BH59" i="4" s="1"/>
  <c r="AW59" i="4" a="1"/>
  <c r="AW59" i="4" s="1"/>
  <c r="AU59" i="4" a="1"/>
  <c r="AU59" i="4" s="1"/>
  <c r="AT59" i="4" a="1"/>
  <c r="AT59" i="4" s="1"/>
  <c r="AS59" i="4" a="1"/>
  <c r="AS59" i="4" s="1"/>
  <c r="AR59" i="4" a="1"/>
  <c r="AR59" i="4" s="1"/>
  <c r="AQ59" i="4" a="1"/>
  <c r="AQ59" i="4" s="1"/>
  <c r="AP59" i="4" a="1"/>
  <c r="AP59" i="4" s="1"/>
  <c r="AO59" i="4" a="1"/>
  <c r="AO59" i="4" s="1"/>
  <c r="AN59" i="4" a="1"/>
  <c r="AN59" i="4" s="1"/>
  <c r="AM59" i="4" a="1"/>
  <c r="AM59" i="4" s="1"/>
  <c r="AK59" i="4" a="1"/>
  <c r="AK59" i="4" s="1"/>
  <c r="AJ59" i="4" a="1"/>
  <c r="AJ59" i="4" s="1"/>
  <c r="AI59" i="4" a="1"/>
  <c r="AI59" i="4" s="1"/>
  <c r="AH59" i="4" a="1"/>
  <c r="AH59" i="4" s="1"/>
  <c r="AG59" i="4" a="1"/>
  <c r="AG59" i="4" s="1"/>
  <c r="AF59" i="4" a="1"/>
  <c r="AF59" i="4" s="1"/>
  <c r="AE59" i="4" a="1"/>
  <c r="AE59" i="4" s="1"/>
  <c r="AD59" i="4" a="1"/>
  <c r="AD59" i="4" s="1"/>
  <c r="AC59" i="4" a="1"/>
  <c r="AC59" i="4" s="1"/>
  <c r="AA59" i="4" a="1"/>
  <c r="AA59" i="4" s="1"/>
  <c r="Z59" i="4" a="1"/>
  <c r="Z59" i="4" s="1"/>
  <c r="Y59" i="4" a="1"/>
  <c r="Y59" i="4" s="1"/>
  <c r="X59" i="4" a="1"/>
  <c r="X59" i="4" s="1"/>
  <c r="W59" i="4" a="1"/>
  <c r="W59" i="4" s="1"/>
  <c r="V59" i="4" a="1"/>
  <c r="V59" i="4" s="1"/>
  <c r="U59" i="4" a="1"/>
  <c r="U59" i="4" s="1"/>
  <c r="T59" i="4" a="1"/>
  <c r="T59" i="4" s="1"/>
  <c r="P59" i="4"/>
  <c r="O59" i="4"/>
  <c r="N59" i="4"/>
  <c r="M59" i="4"/>
  <c r="L59" i="4"/>
  <c r="K59" i="4"/>
  <c r="I59" i="4"/>
  <c r="H59" i="4"/>
  <c r="G59" i="4"/>
  <c r="C59" i="4"/>
  <c r="GG57" i="4" a="1"/>
  <c r="GG57" i="4" s="1"/>
  <c r="GE57" i="4" a="1"/>
  <c r="GE57" i="4" s="1"/>
  <c r="GD57" i="4" a="1"/>
  <c r="GD57" i="4" s="1"/>
  <c r="GC57" i="4" a="1"/>
  <c r="GC57" i="4" s="1"/>
  <c r="GB57" i="4" a="1"/>
  <c r="GB57" i="4" s="1"/>
  <c r="GA57" i="4" a="1"/>
  <c r="GA57" i="4" s="1"/>
  <c r="FZ57" i="4" a="1"/>
  <c r="FZ57" i="4" s="1"/>
  <c r="FY57" i="4" a="1"/>
  <c r="FY57" i="4" s="1"/>
  <c r="FX57" i="4" a="1"/>
  <c r="FX57" i="4" s="1"/>
  <c r="FW57" i="4" a="1"/>
  <c r="FW57" i="4" s="1"/>
  <c r="FU57" i="4" a="1"/>
  <c r="FU57" i="4" s="1"/>
  <c r="FT57" i="4" a="1"/>
  <c r="FT57" i="4" s="1"/>
  <c r="FS57" i="4" a="1"/>
  <c r="FS57" i="4" s="1"/>
  <c r="FR57" i="4" a="1"/>
  <c r="FR57" i="4" s="1"/>
  <c r="FQ57" i="4" a="1"/>
  <c r="FQ57" i="4" s="1"/>
  <c r="FP57" i="4" a="1"/>
  <c r="FP57" i="4" s="1"/>
  <c r="FO57" i="4" a="1"/>
  <c r="FO57" i="4" s="1"/>
  <c r="FN57" i="4" a="1"/>
  <c r="FN57" i="4" s="1"/>
  <c r="FM57" i="4" a="1"/>
  <c r="FM57" i="4" s="1"/>
  <c r="FK57" i="4" a="1"/>
  <c r="FK57" i="4" s="1"/>
  <c r="FJ57" i="4" a="1"/>
  <c r="FJ57" i="4" s="1"/>
  <c r="FI57" i="4" a="1"/>
  <c r="FI57" i="4" s="1"/>
  <c r="FH57" i="4" a="1"/>
  <c r="FH57" i="4" s="1"/>
  <c r="FG57" i="4" a="1"/>
  <c r="FG57" i="4" s="1"/>
  <c r="FF57" i="4" a="1"/>
  <c r="FF57" i="4" s="1"/>
  <c r="FE57" i="4" a="1"/>
  <c r="FE57" i="4" s="1"/>
  <c r="FD57" i="4" a="1"/>
  <c r="FD57" i="4" s="1"/>
  <c r="ES57" i="4" a="1"/>
  <c r="ES57" i="4" s="1"/>
  <c r="EQ57" i="4" a="1"/>
  <c r="EQ57" i="4" s="1"/>
  <c r="EP57" i="4" a="1"/>
  <c r="EP57" i="4" s="1"/>
  <c r="EO57" i="4" a="1"/>
  <c r="EO57" i="4" s="1"/>
  <c r="EN57" i="4" a="1"/>
  <c r="EN57" i="4" s="1"/>
  <c r="EM57" i="4" a="1"/>
  <c r="EM57" i="4" s="1"/>
  <c r="EL57" i="4" a="1"/>
  <c r="EL57" i="4" s="1"/>
  <c r="EK57" i="4" a="1"/>
  <c r="EK57" i="4" s="1"/>
  <c r="EJ57" i="4" a="1"/>
  <c r="EJ57" i="4" s="1"/>
  <c r="EI57" i="4" a="1"/>
  <c r="EI57" i="4" s="1"/>
  <c r="EG57" i="4" a="1"/>
  <c r="EG57" i="4" s="1"/>
  <c r="EF57" i="4" a="1"/>
  <c r="EF57" i="4" s="1"/>
  <c r="EE57" i="4" a="1"/>
  <c r="EE57" i="4" s="1"/>
  <c r="ED57" i="4" a="1"/>
  <c r="ED57" i="4" s="1"/>
  <c r="EC57" i="4" a="1"/>
  <c r="EC57" i="4" s="1"/>
  <c r="EB57" i="4" a="1"/>
  <c r="EB57" i="4" s="1"/>
  <c r="EA57" i="4" a="1"/>
  <c r="EA57" i="4" s="1"/>
  <c r="DZ57" i="4" a="1"/>
  <c r="DZ57" i="4" s="1"/>
  <c r="DY57" i="4" a="1"/>
  <c r="DY57" i="4" s="1"/>
  <c r="DW57" i="4" a="1"/>
  <c r="DW57" i="4" s="1"/>
  <c r="DV57" i="4" a="1"/>
  <c r="DV57" i="4" s="1"/>
  <c r="DU57" i="4" a="1"/>
  <c r="DU57" i="4" s="1"/>
  <c r="DT57" i="4" a="1"/>
  <c r="DT57" i="4" s="1"/>
  <c r="DS57" i="4" a="1"/>
  <c r="DS57" i="4" s="1"/>
  <c r="DR57" i="4" a="1"/>
  <c r="DR57" i="4" s="1"/>
  <c r="DQ57" i="4" a="1"/>
  <c r="DQ57" i="4" s="1"/>
  <c r="DP57" i="4" a="1"/>
  <c r="DP57" i="4" s="1"/>
  <c r="CK57" i="4" a="1"/>
  <c r="CK57" i="4" s="1"/>
  <c r="CI57" i="4" a="1"/>
  <c r="CI57" i="4" s="1"/>
  <c r="CH57" i="4" a="1"/>
  <c r="CH57" i="4" s="1"/>
  <c r="CG57" i="4" a="1"/>
  <c r="CG57" i="4" s="1"/>
  <c r="CF57" i="4" a="1"/>
  <c r="CF57" i="4" s="1"/>
  <c r="CE57" i="4" a="1"/>
  <c r="CE57" i="4" s="1"/>
  <c r="CD57" i="4" a="1"/>
  <c r="CD57" i="4" s="1"/>
  <c r="CC57" i="4" a="1"/>
  <c r="CC57" i="4" s="1"/>
  <c r="CB57" i="4" a="1"/>
  <c r="CB57" i="4" s="1"/>
  <c r="CA57" i="4" a="1"/>
  <c r="CA57" i="4" s="1"/>
  <c r="BY57" i="4" a="1"/>
  <c r="BY57" i="4" s="1"/>
  <c r="BX57" i="4" a="1"/>
  <c r="BX57" i="4" s="1"/>
  <c r="BW57" i="4" a="1"/>
  <c r="BW57" i="4" s="1"/>
  <c r="BV57" i="4" a="1"/>
  <c r="BV57" i="4" s="1"/>
  <c r="BU57" i="4" a="1"/>
  <c r="BU57" i="4" s="1"/>
  <c r="BT57" i="4" a="1"/>
  <c r="BT57" i="4" s="1"/>
  <c r="BS57" i="4" a="1"/>
  <c r="BS57" i="4" s="1"/>
  <c r="BR57" i="4" a="1"/>
  <c r="BR57" i="4" s="1"/>
  <c r="BQ57" i="4" a="1"/>
  <c r="BQ57" i="4" s="1"/>
  <c r="BO57" i="4" a="1"/>
  <c r="BO57" i="4" s="1"/>
  <c r="BN57" i="4" a="1"/>
  <c r="BN57" i="4" s="1"/>
  <c r="BM57" i="4" a="1"/>
  <c r="BM57" i="4" s="1"/>
  <c r="BL57" i="4" a="1"/>
  <c r="BL57" i="4" s="1"/>
  <c r="BK57" i="4" a="1"/>
  <c r="BK57" i="4" s="1"/>
  <c r="BJ57" i="4" a="1"/>
  <c r="BJ57" i="4" s="1"/>
  <c r="BI57" i="4" a="1"/>
  <c r="BI57" i="4" s="1"/>
  <c r="BH57" i="4" a="1"/>
  <c r="BH57" i="4" s="1"/>
  <c r="AW57" i="4" a="1"/>
  <c r="AW57" i="4" s="1"/>
  <c r="AU57" i="4" a="1"/>
  <c r="AU57" i="4" s="1"/>
  <c r="AT57" i="4" a="1"/>
  <c r="AT57" i="4" s="1"/>
  <c r="AS57" i="4" a="1"/>
  <c r="AS57" i="4" s="1"/>
  <c r="AR57" i="4" a="1"/>
  <c r="AR57" i="4" s="1"/>
  <c r="AQ57" i="4" a="1"/>
  <c r="AQ57" i="4" s="1"/>
  <c r="AP57" i="4" a="1"/>
  <c r="AP57" i="4" s="1"/>
  <c r="AO57" i="4" a="1"/>
  <c r="AO57" i="4" s="1"/>
  <c r="AN57" i="4" a="1"/>
  <c r="AN57" i="4" s="1"/>
  <c r="AM57" i="4" a="1"/>
  <c r="AM57" i="4" s="1"/>
  <c r="AK57" i="4" a="1"/>
  <c r="AK57" i="4" s="1"/>
  <c r="AJ57" i="4" a="1"/>
  <c r="AJ57" i="4" s="1"/>
  <c r="AI57" i="4" a="1"/>
  <c r="AI57" i="4" s="1"/>
  <c r="AH57" i="4" a="1"/>
  <c r="AH57" i="4" s="1"/>
  <c r="AG57" i="4" a="1"/>
  <c r="AG57" i="4" s="1"/>
  <c r="AF57" i="4" a="1"/>
  <c r="AF57" i="4" s="1"/>
  <c r="AE57" i="4" a="1"/>
  <c r="AE57" i="4" s="1"/>
  <c r="AD57" i="4" a="1"/>
  <c r="AD57" i="4" s="1"/>
  <c r="AC57" i="4" a="1"/>
  <c r="AC57" i="4" s="1"/>
  <c r="AA57" i="4" a="1"/>
  <c r="AA57" i="4" s="1"/>
  <c r="Z57" i="4" a="1"/>
  <c r="Z57" i="4" s="1"/>
  <c r="Y57" i="4" a="1"/>
  <c r="Y57" i="4" s="1"/>
  <c r="X57" i="4" a="1"/>
  <c r="X57" i="4" s="1"/>
  <c r="W57" i="4" a="1"/>
  <c r="W57" i="4" s="1"/>
  <c r="V57" i="4" a="1"/>
  <c r="V57" i="4" s="1"/>
  <c r="U57" i="4" a="1"/>
  <c r="U57" i="4" s="1"/>
  <c r="T57" i="4" a="1"/>
  <c r="T57" i="4" s="1"/>
  <c r="GG56" i="4" a="1"/>
  <c r="GG56" i="4" s="1"/>
  <c r="GE56" i="4" a="1"/>
  <c r="GE56" i="4" s="1"/>
  <c r="GD56" i="4" a="1"/>
  <c r="GD56" i="4" s="1"/>
  <c r="GC56" i="4" a="1"/>
  <c r="GC56" i="4" s="1"/>
  <c r="GB56" i="4" a="1"/>
  <c r="GB56" i="4" s="1"/>
  <c r="GA56" i="4" a="1"/>
  <c r="GA56" i="4" s="1"/>
  <c r="FZ56" i="4" a="1"/>
  <c r="FZ56" i="4" s="1"/>
  <c r="FY56" i="4" a="1"/>
  <c r="FY56" i="4" s="1"/>
  <c r="FX56" i="4" a="1"/>
  <c r="FX56" i="4" s="1"/>
  <c r="FW56" i="4" a="1"/>
  <c r="FW56" i="4" s="1"/>
  <c r="FU56" i="4" a="1"/>
  <c r="FU56" i="4" s="1"/>
  <c r="FT56" i="4" a="1"/>
  <c r="FT56" i="4" s="1"/>
  <c r="FS56" i="4" a="1"/>
  <c r="FS56" i="4" s="1"/>
  <c r="FR56" i="4" a="1"/>
  <c r="FR56" i="4" s="1"/>
  <c r="FQ56" i="4" a="1"/>
  <c r="FQ56" i="4" s="1"/>
  <c r="FP56" i="4" a="1"/>
  <c r="FP56" i="4" s="1"/>
  <c r="FO56" i="4" a="1"/>
  <c r="FO56" i="4" s="1"/>
  <c r="FN56" i="4" a="1"/>
  <c r="FN56" i="4" s="1"/>
  <c r="FM56" i="4" a="1"/>
  <c r="FM56" i="4" s="1"/>
  <c r="FK56" i="4" a="1"/>
  <c r="FK56" i="4" s="1"/>
  <c r="FJ56" i="4" a="1"/>
  <c r="FJ56" i="4" s="1"/>
  <c r="FI56" i="4" a="1"/>
  <c r="FI56" i="4" s="1"/>
  <c r="FH56" i="4" a="1"/>
  <c r="FH56" i="4" s="1"/>
  <c r="FG56" i="4" a="1"/>
  <c r="FG56" i="4" s="1"/>
  <c r="FF56" i="4" a="1"/>
  <c r="FF56" i="4" s="1"/>
  <c r="FE56" i="4" a="1"/>
  <c r="FE56" i="4" s="1"/>
  <c r="FD56" i="4" a="1"/>
  <c r="FD56" i="4" s="1"/>
  <c r="ES56" i="4" a="1"/>
  <c r="ES56" i="4" s="1"/>
  <c r="EQ56" i="4" a="1"/>
  <c r="EQ56" i="4" s="1"/>
  <c r="EP56" i="4" a="1"/>
  <c r="EP56" i="4" s="1"/>
  <c r="EO56" i="4" a="1"/>
  <c r="EO56" i="4" s="1"/>
  <c r="EN56" i="4" a="1"/>
  <c r="EN56" i="4" s="1"/>
  <c r="EM56" i="4" a="1"/>
  <c r="EM56" i="4" s="1"/>
  <c r="EL56" i="4" a="1"/>
  <c r="EL56" i="4" s="1"/>
  <c r="EK56" i="4" a="1"/>
  <c r="EK56" i="4" s="1"/>
  <c r="EJ56" i="4" a="1"/>
  <c r="EJ56" i="4" s="1"/>
  <c r="EI56" i="4" a="1"/>
  <c r="EI56" i="4" s="1"/>
  <c r="EG56" i="4" a="1"/>
  <c r="EG56" i="4" s="1"/>
  <c r="EF56" i="4" a="1"/>
  <c r="EF56" i="4" s="1"/>
  <c r="EE56" i="4" a="1"/>
  <c r="EE56" i="4" s="1"/>
  <c r="ED56" i="4" a="1"/>
  <c r="ED56" i="4" s="1"/>
  <c r="EC56" i="4" a="1"/>
  <c r="EC56" i="4" s="1"/>
  <c r="EB56" i="4" a="1"/>
  <c r="EB56" i="4" s="1"/>
  <c r="EA56" i="4" a="1"/>
  <c r="EA56" i="4" s="1"/>
  <c r="DZ56" i="4" a="1"/>
  <c r="DZ56" i="4" s="1"/>
  <c r="DY56" i="4" a="1"/>
  <c r="DY56" i="4" s="1"/>
  <c r="DW56" i="4" a="1"/>
  <c r="DW56" i="4" s="1"/>
  <c r="DV56" i="4" a="1"/>
  <c r="DV56" i="4" s="1"/>
  <c r="DU56" i="4" a="1"/>
  <c r="DU56" i="4" s="1"/>
  <c r="DT56" i="4" a="1"/>
  <c r="DT56" i="4" s="1"/>
  <c r="DS56" i="4" a="1"/>
  <c r="DS56" i="4" s="1"/>
  <c r="DR56" i="4" a="1"/>
  <c r="DR56" i="4" s="1"/>
  <c r="DQ56" i="4" a="1"/>
  <c r="DQ56" i="4" s="1"/>
  <c r="DP56" i="4" a="1"/>
  <c r="DP56" i="4" s="1"/>
  <c r="CK56" i="4" a="1"/>
  <c r="CK56" i="4" s="1"/>
  <c r="CI56" i="4" a="1"/>
  <c r="CI56" i="4" s="1"/>
  <c r="CH56" i="4" a="1"/>
  <c r="CH56" i="4" s="1"/>
  <c r="CG56" i="4" a="1"/>
  <c r="CG56" i="4" s="1"/>
  <c r="CF56" i="4" a="1"/>
  <c r="CF56" i="4" s="1"/>
  <c r="CE56" i="4" a="1"/>
  <c r="CE56" i="4" s="1"/>
  <c r="CD56" i="4" a="1"/>
  <c r="CD56" i="4" s="1"/>
  <c r="CC56" i="4" a="1"/>
  <c r="CC56" i="4" s="1"/>
  <c r="CB56" i="4" a="1"/>
  <c r="CB56" i="4" s="1"/>
  <c r="CA56" i="4" a="1"/>
  <c r="CA56" i="4" s="1"/>
  <c r="BY56" i="4" a="1"/>
  <c r="BY56" i="4" s="1"/>
  <c r="BX56" i="4" a="1"/>
  <c r="BX56" i="4" s="1"/>
  <c r="BW56" i="4" a="1"/>
  <c r="BW56" i="4" s="1"/>
  <c r="BV56" i="4" a="1"/>
  <c r="BV56" i="4" s="1"/>
  <c r="BU56" i="4" a="1"/>
  <c r="BU56" i="4" s="1"/>
  <c r="BT56" i="4" a="1"/>
  <c r="BT56" i="4" s="1"/>
  <c r="BS56" i="4" a="1"/>
  <c r="BS56" i="4" s="1"/>
  <c r="BR56" i="4" a="1"/>
  <c r="BR56" i="4" s="1"/>
  <c r="BQ56" i="4" a="1"/>
  <c r="BQ56" i="4" s="1"/>
  <c r="BO56" i="4" a="1"/>
  <c r="BO56" i="4" s="1"/>
  <c r="BN56" i="4" a="1"/>
  <c r="BN56" i="4" s="1"/>
  <c r="BM56" i="4" a="1"/>
  <c r="BM56" i="4" s="1"/>
  <c r="BL56" i="4" a="1"/>
  <c r="BL56" i="4" s="1"/>
  <c r="BK56" i="4" a="1"/>
  <c r="BK56" i="4" s="1"/>
  <c r="BJ56" i="4" a="1"/>
  <c r="BJ56" i="4" s="1"/>
  <c r="BI56" i="4" a="1"/>
  <c r="BI56" i="4" s="1"/>
  <c r="BH56" i="4" a="1"/>
  <c r="BH56" i="4" s="1"/>
  <c r="AW56" i="4" a="1"/>
  <c r="AW56" i="4" s="1"/>
  <c r="AU56" i="4" a="1"/>
  <c r="AU56" i="4" s="1"/>
  <c r="AT56" i="4" a="1"/>
  <c r="AT56" i="4" s="1"/>
  <c r="AS56" i="4" a="1"/>
  <c r="AS56" i="4" s="1"/>
  <c r="AR56" i="4" a="1"/>
  <c r="AR56" i="4" s="1"/>
  <c r="AQ56" i="4" a="1"/>
  <c r="AQ56" i="4" s="1"/>
  <c r="AP56" i="4" a="1"/>
  <c r="AP56" i="4" s="1"/>
  <c r="AO56" i="4" a="1"/>
  <c r="AO56" i="4" s="1"/>
  <c r="AN56" i="4" a="1"/>
  <c r="AN56" i="4" s="1"/>
  <c r="AM56" i="4" a="1"/>
  <c r="AM56" i="4" s="1"/>
  <c r="AK56" i="4" a="1"/>
  <c r="AK56" i="4" s="1"/>
  <c r="AJ56" i="4" a="1"/>
  <c r="AJ56" i="4" s="1"/>
  <c r="AI56" i="4" a="1"/>
  <c r="AI56" i="4" s="1"/>
  <c r="AH56" i="4" a="1"/>
  <c r="AH56" i="4" s="1"/>
  <c r="AG56" i="4" a="1"/>
  <c r="AG56" i="4" s="1"/>
  <c r="AF56" i="4" a="1"/>
  <c r="AF56" i="4" s="1"/>
  <c r="AE56" i="4" a="1"/>
  <c r="AE56" i="4" s="1"/>
  <c r="AD56" i="4" a="1"/>
  <c r="AD56" i="4" s="1"/>
  <c r="AC56" i="4" a="1"/>
  <c r="AC56" i="4" s="1"/>
  <c r="AA56" i="4" a="1"/>
  <c r="AA56" i="4" s="1"/>
  <c r="Z56" i="4" a="1"/>
  <c r="Z56" i="4" s="1"/>
  <c r="Y56" i="4" a="1"/>
  <c r="Y56" i="4" s="1"/>
  <c r="X56" i="4" a="1"/>
  <c r="X56" i="4" s="1"/>
  <c r="W56" i="4" a="1"/>
  <c r="W56" i="4" s="1"/>
  <c r="V56" i="4" a="1"/>
  <c r="V56" i="4" s="1"/>
  <c r="U56" i="4" a="1"/>
  <c r="U56" i="4" s="1"/>
  <c r="T56" i="4" a="1"/>
  <c r="T56" i="4" s="1"/>
  <c r="P56" i="4"/>
  <c r="O56" i="4"/>
  <c r="N56" i="4"/>
  <c r="M56" i="4"/>
  <c r="L56" i="4"/>
  <c r="K56" i="4"/>
  <c r="I56" i="4"/>
  <c r="H56" i="4"/>
  <c r="G56" i="4"/>
  <c r="C56" i="4"/>
  <c r="GG54" i="4" a="1"/>
  <c r="GG54" i="4" s="1"/>
  <c r="GE54" i="4" a="1"/>
  <c r="GE54" i="4" s="1"/>
  <c r="GD54" i="4" a="1"/>
  <c r="GD54" i="4" s="1"/>
  <c r="GC54" i="4" a="1"/>
  <c r="GC54" i="4" s="1"/>
  <c r="GB54" i="4" a="1"/>
  <c r="GB54" i="4" s="1"/>
  <c r="GA54" i="4" a="1"/>
  <c r="GA54" i="4" s="1"/>
  <c r="FZ54" i="4" a="1"/>
  <c r="FZ54" i="4" s="1"/>
  <c r="FY54" i="4" a="1"/>
  <c r="FY54" i="4" s="1"/>
  <c r="FX54" i="4" a="1"/>
  <c r="FX54" i="4" s="1"/>
  <c r="FW54" i="4" a="1"/>
  <c r="FW54" i="4" s="1"/>
  <c r="FU54" i="4" a="1"/>
  <c r="FU54" i="4" s="1"/>
  <c r="FT54" i="4" a="1"/>
  <c r="FT54" i="4" s="1"/>
  <c r="FS54" i="4" a="1"/>
  <c r="FS54" i="4" s="1"/>
  <c r="FR54" i="4" a="1"/>
  <c r="FR54" i="4" s="1"/>
  <c r="FQ54" i="4" a="1"/>
  <c r="FQ54" i="4" s="1"/>
  <c r="FP54" i="4" a="1"/>
  <c r="FP54" i="4" s="1"/>
  <c r="FO54" i="4" a="1"/>
  <c r="FO54" i="4" s="1"/>
  <c r="FN54" i="4" a="1"/>
  <c r="FN54" i="4" s="1"/>
  <c r="FM54" i="4" a="1"/>
  <c r="FM54" i="4" s="1"/>
  <c r="FK54" i="4" a="1"/>
  <c r="FK54" i="4" s="1"/>
  <c r="FJ54" i="4" a="1"/>
  <c r="FJ54" i="4" s="1"/>
  <c r="FI54" i="4" a="1"/>
  <c r="FI54" i="4" s="1"/>
  <c r="FH54" i="4" a="1"/>
  <c r="FH54" i="4" s="1"/>
  <c r="FG54" i="4" a="1"/>
  <c r="FG54" i="4" s="1"/>
  <c r="FF54" i="4" a="1"/>
  <c r="FF54" i="4" s="1"/>
  <c r="FE54" i="4" a="1"/>
  <c r="FE54" i="4" s="1"/>
  <c r="FD54" i="4" a="1"/>
  <c r="FD54" i="4" s="1"/>
  <c r="ES54" i="4" a="1"/>
  <c r="ES54" i="4" s="1"/>
  <c r="EQ54" i="4" a="1"/>
  <c r="EQ54" i="4" s="1"/>
  <c r="EP54" i="4" a="1"/>
  <c r="EP54" i="4" s="1"/>
  <c r="EO54" i="4" a="1"/>
  <c r="EO54" i="4" s="1"/>
  <c r="EN54" i="4" a="1"/>
  <c r="EN54" i="4" s="1"/>
  <c r="EM54" i="4" a="1"/>
  <c r="EM54" i="4" s="1"/>
  <c r="EL54" i="4" a="1"/>
  <c r="EL54" i="4" s="1"/>
  <c r="EK54" i="4" a="1"/>
  <c r="EK54" i="4" s="1"/>
  <c r="EJ54" i="4" a="1"/>
  <c r="EJ54" i="4" s="1"/>
  <c r="EI54" i="4" a="1"/>
  <c r="EI54" i="4" s="1"/>
  <c r="EG54" i="4" a="1"/>
  <c r="EG54" i="4" s="1"/>
  <c r="EF54" i="4" a="1"/>
  <c r="EF54" i="4" s="1"/>
  <c r="EE54" i="4" a="1"/>
  <c r="EE54" i="4" s="1"/>
  <c r="ED54" i="4" a="1"/>
  <c r="ED54" i="4" s="1"/>
  <c r="EC54" i="4" a="1"/>
  <c r="EC54" i="4" s="1"/>
  <c r="EB54" i="4" a="1"/>
  <c r="EB54" i="4" s="1"/>
  <c r="EA54" i="4" a="1"/>
  <c r="EA54" i="4" s="1"/>
  <c r="DZ54" i="4" a="1"/>
  <c r="DZ54" i="4" s="1"/>
  <c r="DY54" i="4" a="1"/>
  <c r="DY54" i="4" s="1"/>
  <c r="DW54" i="4" a="1"/>
  <c r="DW54" i="4" s="1"/>
  <c r="DV54" i="4" a="1"/>
  <c r="DV54" i="4" s="1"/>
  <c r="DU54" i="4" a="1"/>
  <c r="DU54" i="4" s="1"/>
  <c r="DT54" i="4" a="1"/>
  <c r="DT54" i="4" s="1"/>
  <c r="DS54" i="4" a="1"/>
  <c r="DS54" i="4" s="1"/>
  <c r="DR54" i="4" a="1"/>
  <c r="DR54" i="4" s="1"/>
  <c r="DQ54" i="4" a="1"/>
  <c r="DQ54" i="4" s="1"/>
  <c r="DP54" i="4" a="1"/>
  <c r="DP54" i="4" s="1"/>
  <c r="CK54" i="4" a="1"/>
  <c r="CK54" i="4" s="1"/>
  <c r="CI54" i="4" a="1"/>
  <c r="CI54" i="4" s="1"/>
  <c r="CH54" i="4" a="1"/>
  <c r="CH54" i="4" s="1"/>
  <c r="CG54" i="4" a="1"/>
  <c r="CG54" i="4" s="1"/>
  <c r="CF54" i="4" a="1"/>
  <c r="CF54" i="4" s="1"/>
  <c r="CE54" i="4" a="1"/>
  <c r="CE54" i="4" s="1"/>
  <c r="CD54" i="4" a="1"/>
  <c r="CD54" i="4" s="1"/>
  <c r="CC54" i="4" a="1"/>
  <c r="CC54" i="4" s="1"/>
  <c r="CB54" i="4" a="1"/>
  <c r="CB54" i="4" s="1"/>
  <c r="CA54" i="4" a="1"/>
  <c r="CA54" i="4" s="1"/>
  <c r="BY54" i="4" a="1"/>
  <c r="BY54" i="4" s="1"/>
  <c r="BX54" i="4" a="1"/>
  <c r="BX54" i="4" s="1"/>
  <c r="BW54" i="4" a="1"/>
  <c r="BW54" i="4" s="1"/>
  <c r="BV54" i="4" a="1"/>
  <c r="BV54" i="4" s="1"/>
  <c r="BU54" i="4" a="1"/>
  <c r="BU54" i="4" s="1"/>
  <c r="BT54" i="4" a="1"/>
  <c r="BT54" i="4" s="1"/>
  <c r="BS54" i="4" a="1"/>
  <c r="BS54" i="4" s="1"/>
  <c r="BR54" i="4" a="1"/>
  <c r="BR54" i="4" s="1"/>
  <c r="BQ54" i="4" a="1"/>
  <c r="BQ54" i="4" s="1"/>
  <c r="BO54" i="4" a="1"/>
  <c r="BO54" i="4" s="1"/>
  <c r="BN54" i="4" a="1"/>
  <c r="BN54" i="4" s="1"/>
  <c r="BM54" i="4" a="1"/>
  <c r="BM54" i="4" s="1"/>
  <c r="BL54" i="4" a="1"/>
  <c r="BL54" i="4" s="1"/>
  <c r="BK54" i="4" a="1"/>
  <c r="BK54" i="4" s="1"/>
  <c r="BJ54" i="4" a="1"/>
  <c r="BJ54" i="4" s="1"/>
  <c r="BI54" i="4" a="1"/>
  <c r="BI54" i="4" s="1"/>
  <c r="BH54" i="4" a="1"/>
  <c r="BH54" i="4" s="1"/>
  <c r="AW54" i="4" a="1"/>
  <c r="AW54" i="4" s="1"/>
  <c r="AU54" i="4" a="1"/>
  <c r="AU54" i="4" s="1"/>
  <c r="AT54" i="4" a="1"/>
  <c r="AT54" i="4" s="1"/>
  <c r="AS54" i="4" a="1"/>
  <c r="AS54" i="4" s="1"/>
  <c r="AR54" i="4" a="1"/>
  <c r="AR54" i="4" s="1"/>
  <c r="AQ54" i="4" a="1"/>
  <c r="AQ54" i="4" s="1"/>
  <c r="AP54" i="4" a="1"/>
  <c r="AP54" i="4" s="1"/>
  <c r="AO54" i="4" a="1"/>
  <c r="AO54" i="4" s="1"/>
  <c r="AN54" i="4" a="1"/>
  <c r="AN54" i="4" s="1"/>
  <c r="AM54" i="4" a="1"/>
  <c r="AM54" i="4" s="1"/>
  <c r="AK54" i="4" a="1"/>
  <c r="AK54" i="4" s="1"/>
  <c r="AJ54" i="4" a="1"/>
  <c r="AJ54" i="4" s="1"/>
  <c r="AI54" i="4" a="1"/>
  <c r="AI54" i="4" s="1"/>
  <c r="AH54" i="4" a="1"/>
  <c r="AH54" i="4" s="1"/>
  <c r="AG54" i="4" a="1"/>
  <c r="AG54" i="4" s="1"/>
  <c r="AF54" i="4" a="1"/>
  <c r="AF54" i="4" s="1"/>
  <c r="AE54" i="4" a="1"/>
  <c r="AE54" i="4" s="1"/>
  <c r="AD54" i="4" a="1"/>
  <c r="AD54" i="4" s="1"/>
  <c r="AC54" i="4" a="1"/>
  <c r="AC54" i="4" s="1"/>
  <c r="AA54" i="4" a="1"/>
  <c r="AA54" i="4" s="1"/>
  <c r="Z54" i="4" a="1"/>
  <c r="Z54" i="4" s="1"/>
  <c r="Y54" i="4" a="1"/>
  <c r="Y54" i="4" s="1"/>
  <c r="X54" i="4" a="1"/>
  <c r="X54" i="4" s="1"/>
  <c r="W54" i="4" a="1"/>
  <c r="W54" i="4" s="1"/>
  <c r="V54" i="4" a="1"/>
  <c r="V54" i="4" s="1"/>
  <c r="U54" i="4" a="1"/>
  <c r="U54" i="4" s="1"/>
  <c r="T54" i="4" a="1"/>
  <c r="T54" i="4" s="1"/>
  <c r="GG53" i="4" a="1"/>
  <c r="GG53" i="4" s="1"/>
  <c r="GE53" i="4" a="1"/>
  <c r="GE53" i="4" s="1"/>
  <c r="GD53" i="4" a="1"/>
  <c r="GD53" i="4" s="1"/>
  <c r="GC53" i="4" a="1"/>
  <c r="GC53" i="4" s="1"/>
  <c r="GB53" i="4" a="1"/>
  <c r="GB53" i="4" s="1"/>
  <c r="GA53" i="4" a="1"/>
  <c r="GA53" i="4" s="1"/>
  <c r="FZ53" i="4" a="1"/>
  <c r="FZ53" i="4" s="1"/>
  <c r="FY53" i="4" a="1"/>
  <c r="FY53" i="4" s="1"/>
  <c r="FX53" i="4" a="1"/>
  <c r="FX53" i="4" s="1"/>
  <c r="FW53" i="4" a="1"/>
  <c r="FW53" i="4" s="1"/>
  <c r="FU53" i="4" a="1"/>
  <c r="FU53" i="4" s="1"/>
  <c r="FT53" i="4" a="1"/>
  <c r="FT53" i="4" s="1"/>
  <c r="FS53" i="4" a="1"/>
  <c r="FS53" i="4" s="1"/>
  <c r="FR53" i="4" a="1"/>
  <c r="FR53" i="4" s="1"/>
  <c r="FQ53" i="4" a="1"/>
  <c r="FQ53" i="4" s="1"/>
  <c r="FP53" i="4" a="1"/>
  <c r="FP53" i="4" s="1"/>
  <c r="FO53" i="4" a="1"/>
  <c r="FO53" i="4" s="1"/>
  <c r="FN53" i="4" a="1"/>
  <c r="FN53" i="4" s="1"/>
  <c r="FM53" i="4" a="1"/>
  <c r="FM53" i="4" s="1"/>
  <c r="FK53" i="4" a="1"/>
  <c r="FK53" i="4" s="1"/>
  <c r="FJ53" i="4" a="1"/>
  <c r="FJ53" i="4" s="1"/>
  <c r="FI53" i="4" a="1"/>
  <c r="FI53" i="4" s="1"/>
  <c r="FH53" i="4" a="1"/>
  <c r="FH53" i="4" s="1"/>
  <c r="FG53" i="4" a="1"/>
  <c r="FG53" i="4" s="1"/>
  <c r="FF53" i="4" a="1"/>
  <c r="FF53" i="4" s="1"/>
  <c r="FE53" i="4" a="1"/>
  <c r="FE53" i="4" s="1"/>
  <c r="FD53" i="4" a="1"/>
  <c r="FD53" i="4" s="1"/>
  <c r="ES53" i="4" a="1"/>
  <c r="ES53" i="4" s="1"/>
  <c r="EQ53" i="4" a="1"/>
  <c r="EQ53" i="4" s="1"/>
  <c r="EP53" i="4" a="1"/>
  <c r="EP53" i="4" s="1"/>
  <c r="EO53" i="4" a="1"/>
  <c r="EO53" i="4" s="1"/>
  <c r="EN53" i="4" a="1"/>
  <c r="EN53" i="4" s="1"/>
  <c r="EM53" i="4" a="1"/>
  <c r="EM53" i="4" s="1"/>
  <c r="EL53" i="4" a="1"/>
  <c r="EL53" i="4" s="1"/>
  <c r="EK53" i="4" a="1"/>
  <c r="EK53" i="4" s="1"/>
  <c r="EJ53" i="4" a="1"/>
  <c r="EJ53" i="4" s="1"/>
  <c r="EI53" i="4" a="1"/>
  <c r="EI53" i="4" s="1"/>
  <c r="EG53" i="4" a="1"/>
  <c r="EG53" i="4" s="1"/>
  <c r="EF53" i="4" a="1"/>
  <c r="EF53" i="4" s="1"/>
  <c r="EE53" i="4" a="1"/>
  <c r="EE53" i="4" s="1"/>
  <c r="ED53" i="4" a="1"/>
  <c r="ED53" i="4" s="1"/>
  <c r="EC53" i="4" a="1"/>
  <c r="EC53" i="4" s="1"/>
  <c r="EB53" i="4" a="1"/>
  <c r="EB53" i="4" s="1"/>
  <c r="EA53" i="4" a="1"/>
  <c r="EA53" i="4" s="1"/>
  <c r="DZ53" i="4" a="1"/>
  <c r="DZ53" i="4" s="1"/>
  <c r="DY53" i="4" a="1"/>
  <c r="DY53" i="4" s="1"/>
  <c r="DW53" i="4" a="1"/>
  <c r="DW53" i="4" s="1"/>
  <c r="DV53" i="4" a="1"/>
  <c r="DV53" i="4" s="1"/>
  <c r="DU53" i="4" a="1"/>
  <c r="DU53" i="4" s="1"/>
  <c r="DT53" i="4" a="1"/>
  <c r="DT53" i="4" s="1"/>
  <c r="DS53" i="4" a="1"/>
  <c r="DS53" i="4" s="1"/>
  <c r="DR53" i="4" a="1"/>
  <c r="DR53" i="4" s="1"/>
  <c r="DQ53" i="4" a="1"/>
  <c r="DQ53" i="4" s="1"/>
  <c r="DP53" i="4" a="1"/>
  <c r="DP53" i="4" s="1"/>
  <c r="CK53" i="4" a="1"/>
  <c r="CK53" i="4" s="1"/>
  <c r="CI53" i="4" a="1"/>
  <c r="CI53" i="4" s="1"/>
  <c r="CH53" i="4" a="1"/>
  <c r="CH53" i="4" s="1"/>
  <c r="CG53" i="4" a="1"/>
  <c r="CG53" i="4" s="1"/>
  <c r="CF53" i="4" a="1"/>
  <c r="CF53" i="4" s="1"/>
  <c r="CE53" i="4" a="1"/>
  <c r="CE53" i="4" s="1"/>
  <c r="CD53" i="4" a="1"/>
  <c r="CD53" i="4" s="1"/>
  <c r="CC53" i="4" a="1"/>
  <c r="CC53" i="4" s="1"/>
  <c r="CB53" i="4" a="1"/>
  <c r="CB53" i="4" s="1"/>
  <c r="CA53" i="4" a="1"/>
  <c r="CA53" i="4" s="1"/>
  <c r="BY53" i="4" a="1"/>
  <c r="BY53" i="4" s="1"/>
  <c r="BX53" i="4" a="1"/>
  <c r="BX53" i="4" s="1"/>
  <c r="BW53" i="4" a="1"/>
  <c r="BW53" i="4" s="1"/>
  <c r="BV53" i="4" a="1"/>
  <c r="BV53" i="4" s="1"/>
  <c r="BU53" i="4" a="1"/>
  <c r="BU53" i="4" s="1"/>
  <c r="BT53" i="4" a="1"/>
  <c r="BT53" i="4" s="1"/>
  <c r="BS53" i="4" a="1"/>
  <c r="BS53" i="4" s="1"/>
  <c r="BR53" i="4" a="1"/>
  <c r="BR53" i="4" s="1"/>
  <c r="BQ53" i="4" a="1"/>
  <c r="BQ53" i="4" s="1"/>
  <c r="BO53" i="4" a="1"/>
  <c r="BO53" i="4" s="1"/>
  <c r="BN53" i="4" a="1"/>
  <c r="BN53" i="4" s="1"/>
  <c r="BM53" i="4" a="1"/>
  <c r="BM53" i="4" s="1"/>
  <c r="BL53" i="4" a="1"/>
  <c r="BL53" i="4" s="1"/>
  <c r="BK53" i="4" a="1"/>
  <c r="BK53" i="4" s="1"/>
  <c r="BJ53" i="4" a="1"/>
  <c r="BJ53" i="4" s="1"/>
  <c r="BI53" i="4" a="1"/>
  <c r="BI53" i="4" s="1"/>
  <c r="BH53" i="4" a="1"/>
  <c r="BH53" i="4" s="1"/>
  <c r="AW53" i="4" a="1"/>
  <c r="AW53" i="4" s="1"/>
  <c r="AU53" i="4" a="1"/>
  <c r="AU53" i="4" s="1"/>
  <c r="AT53" i="4" a="1"/>
  <c r="AT53" i="4" s="1"/>
  <c r="AS53" i="4" a="1"/>
  <c r="AS53" i="4" s="1"/>
  <c r="AR53" i="4" a="1"/>
  <c r="AR53" i="4" s="1"/>
  <c r="AQ53" i="4" a="1"/>
  <c r="AQ53" i="4" s="1"/>
  <c r="AP53" i="4" a="1"/>
  <c r="AP53" i="4" s="1"/>
  <c r="AO53" i="4" a="1"/>
  <c r="AO53" i="4" s="1"/>
  <c r="AN53" i="4" a="1"/>
  <c r="AN53" i="4" s="1"/>
  <c r="AM53" i="4" a="1"/>
  <c r="AM53" i="4" s="1"/>
  <c r="AK53" i="4" a="1"/>
  <c r="AK53" i="4" s="1"/>
  <c r="AJ53" i="4" a="1"/>
  <c r="AJ53" i="4" s="1"/>
  <c r="AI53" i="4" a="1"/>
  <c r="AI53" i="4" s="1"/>
  <c r="AH53" i="4" a="1"/>
  <c r="AH53" i="4" s="1"/>
  <c r="AG53" i="4" a="1"/>
  <c r="AG53" i="4" s="1"/>
  <c r="AF53" i="4" a="1"/>
  <c r="AF53" i="4" s="1"/>
  <c r="AE53" i="4" a="1"/>
  <c r="AE53" i="4" s="1"/>
  <c r="AD53" i="4" a="1"/>
  <c r="AD53" i="4" s="1"/>
  <c r="AC53" i="4" a="1"/>
  <c r="AC53" i="4" s="1"/>
  <c r="AA53" i="4" a="1"/>
  <c r="AA53" i="4" s="1"/>
  <c r="Z53" i="4" a="1"/>
  <c r="Z53" i="4" s="1"/>
  <c r="Y53" i="4" a="1"/>
  <c r="Y53" i="4" s="1"/>
  <c r="X53" i="4" a="1"/>
  <c r="X53" i="4" s="1"/>
  <c r="W53" i="4" a="1"/>
  <c r="W53" i="4" s="1"/>
  <c r="V53" i="4" a="1"/>
  <c r="V53" i="4" s="1"/>
  <c r="U53" i="4" a="1"/>
  <c r="U53" i="4" s="1"/>
  <c r="T53" i="4" a="1"/>
  <c r="T53" i="4" s="1"/>
  <c r="P53" i="4"/>
  <c r="O53" i="4"/>
  <c r="N53" i="4"/>
  <c r="M53" i="4"/>
  <c r="L53" i="4"/>
  <c r="K53" i="4"/>
  <c r="I53" i="4"/>
  <c r="H53" i="4"/>
  <c r="G53" i="4"/>
  <c r="C53" i="4"/>
  <c r="GG51" i="4" a="1"/>
  <c r="GG51" i="4" s="1"/>
  <c r="GE51" i="4" a="1"/>
  <c r="GE51" i="4" s="1"/>
  <c r="GD51" i="4" a="1"/>
  <c r="GD51" i="4" s="1"/>
  <c r="GC51" i="4" a="1"/>
  <c r="GC51" i="4" s="1"/>
  <c r="GB51" i="4" a="1"/>
  <c r="GB51" i="4" s="1"/>
  <c r="GA51" i="4" a="1"/>
  <c r="GA51" i="4" s="1"/>
  <c r="FZ51" i="4" a="1"/>
  <c r="FZ51" i="4" s="1"/>
  <c r="FY51" i="4" a="1"/>
  <c r="FY51" i="4" s="1"/>
  <c r="FX51" i="4" a="1"/>
  <c r="FX51" i="4" s="1"/>
  <c r="FW51" i="4" a="1"/>
  <c r="FW51" i="4" s="1"/>
  <c r="FU51" i="4" a="1"/>
  <c r="FU51" i="4" s="1"/>
  <c r="FT51" i="4" a="1"/>
  <c r="FT51" i="4" s="1"/>
  <c r="FS51" i="4" a="1"/>
  <c r="FS51" i="4" s="1"/>
  <c r="FR51" i="4" a="1"/>
  <c r="FR51" i="4" s="1"/>
  <c r="FQ51" i="4" a="1"/>
  <c r="FQ51" i="4" s="1"/>
  <c r="FP51" i="4" a="1"/>
  <c r="FP51" i="4" s="1"/>
  <c r="FO51" i="4" a="1"/>
  <c r="FO51" i="4" s="1"/>
  <c r="FN51" i="4" a="1"/>
  <c r="FN51" i="4" s="1"/>
  <c r="FM51" i="4" a="1"/>
  <c r="FM51" i="4" s="1"/>
  <c r="FK51" i="4" a="1"/>
  <c r="FK51" i="4" s="1"/>
  <c r="FJ51" i="4" a="1"/>
  <c r="FJ51" i="4" s="1"/>
  <c r="FI51" i="4" a="1"/>
  <c r="FI51" i="4" s="1"/>
  <c r="FH51" i="4" a="1"/>
  <c r="FH51" i="4" s="1"/>
  <c r="FG51" i="4" a="1"/>
  <c r="FG51" i="4" s="1"/>
  <c r="FF51" i="4" a="1"/>
  <c r="FF51" i="4" s="1"/>
  <c r="FE51" i="4" a="1"/>
  <c r="FE51" i="4" s="1"/>
  <c r="FD51" i="4" a="1"/>
  <c r="FD51" i="4" s="1"/>
  <c r="ES51" i="4" a="1"/>
  <c r="ES51" i="4" s="1"/>
  <c r="EQ51" i="4" a="1"/>
  <c r="EQ51" i="4" s="1"/>
  <c r="EP51" i="4" a="1"/>
  <c r="EP51" i="4" s="1"/>
  <c r="EO51" i="4" a="1"/>
  <c r="EO51" i="4" s="1"/>
  <c r="EN51" i="4" a="1"/>
  <c r="EN51" i="4" s="1"/>
  <c r="EM51" i="4" a="1"/>
  <c r="EM51" i="4" s="1"/>
  <c r="EL51" i="4" a="1"/>
  <c r="EL51" i="4" s="1"/>
  <c r="EK51" i="4" a="1"/>
  <c r="EK51" i="4" s="1"/>
  <c r="EJ51" i="4" a="1"/>
  <c r="EJ51" i="4" s="1"/>
  <c r="EI51" i="4" a="1"/>
  <c r="EI51" i="4" s="1"/>
  <c r="EG51" i="4" a="1"/>
  <c r="EG51" i="4" s="1"/>
  <c r="EF51" i="4" a="1"/>
  <c r="EF51" i="4" s="1"/>
  <c r="EE51" i="4" a="1"/>
  <c r="EE51" i="4" s="1"/>
  <c r="ED51" i="4" a="1"/>
  <c r="ED51" i="4" s="1"/>
  <c r="EC51" i="4" a="1"/>
  <c r="EC51" i="4" s="1"/>
  <c r="EB51" i="4" a="1"/>
  <c r="EB51" i="4" s="1"/>
  <c r="EA51" i="4" a="1"/>
  <c r="EA51" i="4" s="1"/>
  <c r="DZ51" i="4" a="1"/>
  <c r="DZ51" i="4" s="1"/>
  <c r="DY51" i="4" a="1"/>
  <c r="DY51" i="4" s="1"/>
  <c r="DW51" i="4" a="1"/>
  <c r="DW51" i="4" s="1"/>
  <c r="DV51" i="4" a="1"/>
  <c r="DV51" i="4" s="1"/>
  <c r="DU51" i="4" a="1"/>
  <c r="DU51" i="4" s="1"/>
  <c r="DT51" i="4" a="1"/>
  <c r="DT51" i="4" s="1"/>
  <c r="DS51" i="4" a="1"/>
  <c r="DS51" i="4" s="1"/>
  <c r="DR51" i="4" a="1"/>
  <c r="DR51" i="4" s="1"/>
  <c r="DQ51" i="4" a="1"/>
  <c r="DQ51" i="4" s="1"/>
  <c r="DP51" i="4" a="1"/>
  <c r="DP51" i="4" s="1"/>
  <c r="CK51" i="4" a="1"/>
  <c r="CK51" i="4" s="1"/>
  <c r="CI51" i="4" a="1"/>
  <c r="CI51" i="4" s="1"/>
  <c r="CH51" i="4" a="1"/>
  <c r="CH51" i="4" s="1"/>
  <c r="CG51" i="4" a="1"/>
  <c r="CG51" i="4" s="1"/>
  <c r="CF51" i="4" a="1"/>
  <c r="CF51" i="4" s="1"/>
  <c r="CE51" i="4" a="1"/>
  <c r="CE51" i="4" s="1"/>
  <c r="CD51" i="4" a="1"/>
  <c r="CD51" i="4" s="1"/>
  <c r="CC51" i="4" a="1"/>
  <c r="CC51" i="4" s="1"/>
  <c r="CB51" i="4" a="1"/>
  <c r="CB51" i="4" s="1"/>
  <c r="CA51" i="4" a="1"/>
  <c r="CA51" i="4" s="1"/>
  <c r="BY51" i="4" a="1"/>
  <c r="BY51" i="4" s="1"/>
  <c r="BX51" i="4" a="1"/>
  <c r="BX51" i="4" s="1"/>
  <c r="BW51" i="4" a="1"/>
  <c r="BW51" i="4" s="1"/>
  <c r="BV51" i="4" a="1"/>
  <c r="BV51" i="4" s="1"/>
  <c r="BU51" i="4" a="1"/>
  <c r="BU51" i="4" s="1"/>
  <c r="BT51" i="4" a="1"/>
  <c r="BT51" i="4" s="1"/>
  <c r="BS51" i="4" a="1"/>
  <c r="BS51" i="4" s="1"/>
  <c r="BR51" i="4" a="1"/>
  <c r="BR51" i="4" s="1"/>
  <c r="BQ51" i="4" a="1"/>
  <c r="BQ51" i="4" s="1"/>
  <c r="BO51" i="4" a="1"/>
  <c r="BO51" i="4" s="1"/>
  <c r="BN51" i="4" a="1"/>
  <c r="BN51" i="4" s="1"/>
  <c r="BM51" i="4" a="1"/>
  <c r="BM51" i="4" s="1"/>
  <c r="BL51" i="4" a="1"/>
  <c r="BL51" i="4" s="1"/>
  <c r="BK51" i="4" a="1"/>
  <c r="BK51" i="4" s="1"/>
  <c r="BJ51" i="4" a="1"/>
  <c r="BJ51" i="4" s="1"/>
  <c r="BI51" i="4" a="1"/>
  <c r="BI51" i="4" s="1"/>
  <c r="BH51" i="4" a="1"/>
  <c r="BH51" i="4" s="1"/>
  <c r="AW51" i="4" a="1"/>
  <c r="AW51" i="4" s="1"/>
  <c r="AU51" i="4" a="1"/>
  <c r="AU51" i="4" s="1"/>
  <c r="AT51" i="4" a="1"/>
  <c r="AT51" i="4" s="1"/>
  <c r="AS51" i="4" a="1"/>
  <c r="AS51" i="4" s="1"/>
  <c r="AR51" i="4" a="1"/>
  <c r="AR51" i="4" s="1"/>
  <c r="AQ51" i="4" a="1"/>
  <c r="AQ51" i="4" s="1"/>
  <c r="AP51" i="4" a="1"/>
  <c r="AP51" i="4" s="1"/>
  <c r="AO51" i="4" a="1"/>
  <c r="AO51" i="4" s="1"/>
  <c r="AN51" i="4" a="1"/>
  <c r="AN51" i="4" s="1"/>
  <c r="AM51" i="4" a="1"/>
  <c r="AM51" i="4" s="1"/>
  <c r="AK51" i="4" a="1"/>
  <c r="AK51" i="4" s="1"/>
  <c r="AJ51" i="4" a="1"/>
  <c r="AJ51" i="4" s="1"/>
  <c r="AI51" i="4" a="1"/>
  <c r="AI51" i="4" s="1"/>
  <c r="AH51" i="4" a="1"/>
  <c r="AH51" i="4" s="1"/>
  <c r="AG51" i="4" a="1"/>
  <c r="AG51" i="4" s="1"/>
  <c r="AF51" i="4" a="1"/>
  <c r="AF51" i="4" s="1"/>
  <c r="AE51" i="4" a="1"/>
  <c r="AE51" i="4" s="1"/>
  <c r="AD51" i="4" a="1"/>
  <c r="AD51" i="4" s="1"/>
  <c r="AC51" i="4" a="1"/>
  <c r="AC51" i="4" s="1"/>
  <c r="AA51" i="4" a="1"/>
  <c r="AA51" i="4" s="1"/>
  <c r="Z51" i="4" a="1"/>
  <c r="Z51" i="4" s="1"/>
  <c r="Y51" i="4" a="1"/>
  <c r="Y51" i="4" s="1"/>
  <c r="X51" i="4" a="1"/>
  <c r="X51" i="4" s="1"/>
  <c r="W51" i="4" a="1"/>
  <c r="W51" i="4" s="1"/>
  <c r="V51" i="4" a="1"/>
  <c r="V51" i="4" s="1"/>
  <c r="U51" i="4" a="1"/>
  <c r="U51" i="4" s="1"/>
  <c r="T51" i="4" a="1"/>
  <c r="T51" i="4" s="1"/>
  <c r="GG50" i="4" a="1"/>
  <c r="GG50" i="4" s="1"/>
  <c r="GE50" i="4" a="1"/>
  <c r="GE50" i="4" s="1"/>
  <c r="GD50" i="4" a="1"/>
  <c r="GD50" i="4" s="1"/>
  <c r="GC50" i="4" a="1"/>
  <c r="GC50" i="4" s="1"/>
  <c r="GB50" i="4" a="1"/>
  <c r="GB50" i="4" s="1"/>
  <c r="GA50" i="4" a="1"/>
  <c r="GA50" i="4" s="1"/>
  <c r="FZ50" i="4" a="1"/>
  <c r="FZ50" i="4" s="1"/>
  <c r="FY50" i="4" a="1"/>
  <c r="FY50" i="4" s="1"/>
  <c r="FX50" i="4" a="1"/>
  <c r="FX50" i="4" s="1"/>
  <c r="FW50" i="4" a="1"/>
  <c r="FW50" i="4" s="1"/>
  <c r="FU50" i="4" a="1"/>
  <c r="FU50" i="4" s="1"/>
  <c r="FT50" i="4" a="1"/>
  <c r="FT50" i="4" s="1"/>
  <c r="FS50" i="4" a="1"/>
  <c r="FS50" i="4" s="1"/>
  <c r="FR50" i="4" a="1"/>
  <c r="FR50" i="4" s="1"/>
  <c r="FQ50" i="4" a="1"/>
  <c r="FQ50" i="4" s="1"/>
  <c r="FP50" i="4" a="1"/>
  <c r="FP50" i="4" s="1"/>
  <c r="FO50" i="4" a="1"/>
  <c r="FO50" i="4" s="1"/>
  <c r="FN50" i="4" a="1"/>
  <c r="FN50" i="4" s="1"/>
  <c r="FM50" i="4" a="1"/>
  <c r="FM50" i="4" s="1"/>
  <c r="FK50" i="4" a="1"/>
  <c r="FK50" i="4" s="1"/>
  <c r="FJ50" i="4" a="1"/>
  <c r="FJ50" i="4" s="1"/>
  <c r="FI50" i="4" a="1"/>
  <c r="FI50" i="4" s="1"/>
  <c r="FH50" i="4" a="1"/>
  <c r="FH50" i="4" s="1"/>
  <c r="FG50" i="4" a="1"/>
  <c r="FG50" i="4" s="1"/>
  <c r="FF50" i="4" a="1"/>
  <c r="FF50" i="4" s="1"/>
  <c r="FE50" i="4" a="1"/>
  <c r="FE50" i="4" s="1"/>
  <c r="FD50" i="4" a="1"/>
  <c r="FD50" i="4" s="1"/>
  <c r="ES50" i="4" a="1"/>
  <c r="ES50" i="4" s="1"/>
  <c r="EQ50" i="4" a="1"/>
  <c r="EQ50" i="4" s="1"/>
  <c r="EP50" i="4" a="1"/>
  <c r="EP50" i="4" s="1"/>
  <c r="EO50" i="4" a="1"/>
  <c r="EO50" i="4" s="1"/>
  <c r="EN50" i="4" a="1"/>
  <c r="EN50" i="4" s="1"/>
  <c r="EM50" i="4" a="1"/>
  <c r="EM50" i="4" s="1"/>
  <c r="EL50" i="4" a="1"/>
  <c r="EL50" i="4" s="1"/>
  <c r="EK50" i="4" a="1"/>
  <c r="EK50" i="4" s="1"/>
  <c r="EJ50" i="4" a="1"/>
  <c r="EJ50" i="4" s="1"/>
  <c r="EI50" i="4" a="1"/>
  <c r="EI50" i="4" s="1"/>
  <c r="EG50" i="4" a="1"/>
  <c r="EG50" i="4" s="1"/>
  <c r="EF50" i="4" a="1"/>
  <c r="EF50" i="4" s="1"/>
  <c r="EE50" i="4" a="1"/>
  <c r="EE50" i="4" s="1"/>
  <c r="ED50" i="4" a="1"/>
  <c r="ED50" i="4" s="1"/>
  <c r="EC50" i="4" a="1"/>
  <c r="EC50" i="4" s="1"/>
  <c r="EB50" i="4" a="1"/>
  <c r="EB50" i="4" s="1"/>
  <c r="EA50" i="4" a="1"/>
  <c r="EA50" i="4" s="1"/>
  <c r="DZ50" i="4" a="1"/>
  <c r="DZ50" i="4" s="1"/>
  <c r="DY50" i="4" a="1"/>
  <c r="DY50" i="4" s="1"/>
  <c r="DW50" i="4" a="1"/>
  <c r="DW50" i="4" s="1"/>
  <c r="DV50" i="4" a="1"/>
  <c r="DV50" i="4" s="1"/>
  <c r="DU50" i="4" a="1"/>
  <c r="DU50" i="4" s="1"/>
  <c r="DT50" i="4" a="1"/>
  <c r="DT50" i="4" s="1"/>
  <c r="DS50" i="4" a="1"/>
  <c r="DS50" i="4" s="1"/>
  <c r="DR50" i="4" a="1"/>
  <c r="DR50" i="4" s="1"/>
  <c r="DQ50" i="4" a="1"/>
  <c r="DQ50" i="4" s="1"/>
  <c r="DP50" i="4" a="1"/>
  <c r="DP50" i="4" s="1"/>
  <c r="CK50" i="4" a="1"/>
  <c r="CK50" i="4" s="1"/>
  <c r="CI50" i="4" a="1"/>
  <c r="CI50" i="4" s="1"/>
  <c r="CH50" i="4" a="1"/>
  <c r="CH50" i="4" s="1"/>
  <c r="CG50" i="4" a="1"/>
  <c r="CG50" i="4" s="1"/>
  <c r="CF50" i="4" a="1"/>
  <c r="CF50" i="4" s="1"/>
  <c r="CE50" i="4" a="1"/>
  <c r="CE50" i="4" s="1"/>
  <c r="CD50" i="4" a="1"/>
  <c r="CD50" i="4" s="1"/>
  <c r="CC50" i="4" a="1"/>
  <c r="CC50" i="4" s="1"/>
  <c r="CB50" i="4" a="1"/>
  <c r="CB50" i="4" s="1"/>
  <c r="CA50" i="4" a="1"/>
  <c r="CA50" i="4" s="1"/>
  <c r="BY50" i="4" a="1"/>
  <c r="BY50" i="4" s="1"/>
  <c r="BX50" i="4" a="1"/>
  <c r="BX50" i="4" s="1"/>
  <c r="BW50" i="4" a="1"/>
  <c r="BW50" i="4" s="1"/>
  <c r="BV50" i="4" a="1"/>
  <c r="BV50" i="4" s="1"/>
  <c r="BU50" i="4" a="1"/>
  <c r="BU50" i="4" s="1"/>
  <c r="BT50" i="4" a="1"/>
  <c r="BT50" i="4" s="1"/>
  <c r="BS50" i="4" a="1"/>
  <c r="BS50" i="4" s="1"/>
  <c r="BR50" i="4" a="1"/>
  <c r="BR50" i="4" s="1"/>
  <c r="BQ50" i="4" a="1"/>
  <c r="BQ50" i="4" s="1"/>
  <c r="BO50" i="4" a="1"/>
  <c r="BO50" i="4" s="1"/>
  <c r="BN50" i="4" a="1"/>
  <c r="BN50" i="4" s="1"/>
  <c r="BM50" i="4" a="1"/>
  <c r="BM50" i="4" s="1"/>
  <c r="BL50" i="4" a="1"/>
  <c r="BL50" i="4" s="1"/>
  <c r="BK50" i="4" a="1"/>
  <c r="BK50" i="4" s="1"/>
  <c r="BJ50" i="4" a="1"/>
  <c r="BJ50" i="4" s="1"/>
  <c r="BI50" i="4" a="1"/>
  <c r="BI50" i="4" s="1"/>
  <c r="BH50" i="4" a="1"/>
  <c r="BH50" i="4" s="1"/>
  <c r="AW50" i="4" a="1"/>
  <c r="AW50" i="4" s="1"/>
  <c r="AU50" i="4" a="1"/>
  <c r="AU50" i="4" s="1"/>
  <c r="AT50" i="4" a="1"/>
  <c r="AT50" i="4" s="1"/>
  <c r="AS50" i="4" a="1"/>
  <c r="AS50" i="4" s="1"/>
  <c r="AR50" i="4" a="1"/>
  <c r="AR50" i="4" s="1"/>
  <c r="AQ50" i="4" a="1"/>
  <c r="AQ50" i="4" s="1"/>
  <c r="AP50" i="4" a="1"/>
  <c r="AP50" i="4" s="1"/>
  <c r="AO50" i="4" a="1"/>
  <c r="AO50" i="4" s="1"/>
  <c r="AN50" i="4" a="1"/>
  <c r="AN50" i="4" s="1"/>
  <c r="AM50" i="4" a="1"/>
  <c r="AM50" i="4" s="1"/>
  <c r="AK50" i="4" a="1"/>
  <c r="AK50" i="4" s="1"/>
  <c r="AJ50" i="4" a="1"/>
  <c r="AJ50" i="4" s="1"/>
  <c r="AI50" i="4" a="1"/>
  <c r="AI50" i="4" s="1"/>
  <c r="AH50" i="4" a="1"/>
  <c r="AH50" i="4" s="1"/>
  <c r="AG50" i="4" a="1"/>
  <c r="AG50" i="4" s="1"/>
  <c r="AF50" i="4" a="1"/>
  <c r="AF50" i="4" s="1"/>
  <c r="AE50" i="4" a="1"/>
  <c r="AE50" i="4" s="1"/>
  <c r="AD50" i="4" a="1"/>
  <c r="AD50" i="4" s="1"/>
  <c r="AC50" i="4" a="1"/>
  <c r="AC50" i="4" s="1"/>
  <c r="AA50" i="4" a="1"/>
  <c r="AA50" i="4" s="1"/>
  <c r="Z50" i="4" a="1"/>
  <c r="Z50" i="4" s="1"/>
  <c r="Y50" i="4" a="1"/>
  <c r="Y50" i="4" s="1"/>
  <c r="X50" i="4" a="1"/>
  <c r="X50" i="4" s="1"/>
  <c r="W50" i="4" a="1"/>
  <c r="W50" i="4" s="1"/>
  <c r="V50" i="4" a="1"/>
  <c r="V50" i="4" s="1"/>
  <c r="U50" i="4" a="1"/>
  <c r="U50" i="4" s="1"/>
  <c r="T50" i="4" a="1"/>
  <c r="T50" i="4" s="1"/>
  <c r="P50" i="4"/>
  <c r="O50" i="4"/>
  <c r="N50" i="4"/>
  <c r="M50" i="4"/>
  <c r="L50" i="4"/>
  <c r="K50" i="4"/>
  <c r="I50" i="4"/>
  <c r="H50" i="4"/>
  <c r="G50" i="4"/>
  <c r="C50" i="4"/>
  <c r="GG45" i="4" a="1"/>
  <c r="GG45" i="4" s="1"/>
  <c r="GE45" i="4" a="1"/>
  <c r="GE45" i="4" s="1"/>
  <c r="GD45" i="4" a="1"/>
  <c r="GD45" i="4" s="1"/>
  <c r="GC45" i="4" a="1"/>
  <c r="GC45" i="4" s="1"/>
  <c r="GB45" i="4" a="1"/>
  <c r="GB45" i="4" s="1"/>
  <c r="GA45" i="4" a="1"/>
  <c r="GA45" i="4" s="1"/>
  <c r="FZ45" i="4" a="1"/>
  <c r="FZ45" i="4" s="1"/>
  <c r="FY45" i="4" a="1"/>
  <c r="FY45" i="4" s="1"/>
  <c r="FX45" i="4" a="1"/>
  <c r="FX45" i="4" s="1"/>
  <c r="FW45" i="4" a="1"/>
  <c r="FW45" i="4" s="1"/>
  <c r="FU45" i="4" a="1"/>
  <c r="FU45" i="4" s="1"/>
  <c r="FT45" i="4" a="1"/>
  <c r="FT45" i="4" s="1"/>
  <c r="FS45" i="4" a="1"/>
  <c r="FS45" i="4" s="1"/>
  <c r="FR45" i="4" a="1"/>
  <c r="FR45" i="4" s="1"/>
  <c r="FQ45" i="4" a="1"/>
  <c r="FQ45" i="4" s="1"/>
  <c r="FP45" i="4" a="1"/>
  <c r="FP45" i="4" s="1"/>
  <c r="FO45" i="4" a="1"/>
  <c r="FO45" i="4" s="1"/>
  <c r="FN45" i="4" a="1"/>
  <c r="FN45" i="4" s="1"/>
  <c r="FM45" i="4" a="1"/>
  <c r="FM45" i="4" s="1"/>
  <c r="FK45" i="4" a="1"/>
  <c r="FK45" i="4" s="1"/>
  <c r="FJ45" i="4" a="1"/>
  <c r="FJ45" i="4" s="1"/>
  <c r="FI45" i="4" a="1"/>
  <c r="FI45" i="4" s="1"/>
  <c r="FH45" i="4" a="1"/>
  <c r="FH45" i="4" s="1"/>
  <c r="FG45" i="4" a="1"/>
  <c r="FG45" i="4" s="1"/>
  <c r="FF45" i="4" a="1"/>
  <c r="FF45" i="4" s="1"/>
  <c r="FE45" i="4" a="1"/>
  <c r="FE45" i="4" s="1"/>
  <c r="FD45" i="4" a="1"/>
  <c r="FD45" i="4" s="1"/>
  <c r="ES45" i="4" a="1"/>
  <c r="ES45" i="4" s="1"/>
  <c r="EQ45" i="4" a="1"/>
  <c r="EQ45" i="4" s="1"/>
  <c r="EP45" i="4" a="1"/>
  <c r="EP45" i="4" s="1"/>
  <c r="EO45" i="4" a="1"/>
  <c r="EO45" i="4" s="1"/>
  <c r="EN45" i="4" a="1"/>
  <c r="EN45" i="4" s="1"/>
  <c r="EM45" i="4" a="1"/>
  <c r="EM45" i="4" s="1"/>
  <c r="EL45" i="4" a="1"/>
  <c r="EL45" i="4" s="1"/>
  <c r="EK45" i="4" a="1"/>
  <c r="EK45" i="4" s="1"/>
  <c r="EJ45" i="4" a="1"/>
  <c r="EJ45" i="4" s="1"/>
  <c r="EI45" i="4" a="1"/>
  <c r="EI45" i="4" s="1"/>
  <c r="EG45" i="4" a="1"/>
  <c r="EG45" i="4" s="1"/>
  <c r="EF45" i="4" a="1"/>
  <c r="EF45" i="4" s="1"/>
  <c r="EE45" i="4" a="1"/>
  <c r="EE45" i="4" s="1"/>
  <c r="ED45" i="4" a="1"/>
  <c r="ED45" i="4" s="1"/>
  <c r="EC45" i="4" a="1"/>
  <c r="EC45" i="4" s="1"/>
  <c r="EB45" i="4" a="1"/>
  <c r="EB45" i="4" s="1"/>
  <c r="EA45" i="4" a="1"/>
  <c r="EA45" i="4" s="1"/>
  <c r="DZ45" i="4" a="1"/>
  <c r="DZ45" i="4" s="1"/>
  <c r="DY45" i="4" a="1"/>
  <c r="DY45" i="4" s="1"/>
  <c r="DW45" i="4" a="1"/>
  <c r="DW45" i="4" s="1"/>
  <c r="DV45" i="4" a="1"/>
  <c r="DV45" i="4" s="1"/>
  <c r="DU45" i="4" a="1"/>
  <c r="DU45" i="4" s="1"/>
  <c r="DT45" i="4" a="1"/>
  <c r="DT45" i="4" s="1"/>
  <c r="DS45" i="4" a="1"/>
  <c r="DS45" i="4" s="1"/>
  <c r="DR45" i="4" a="1"/>
  <c r="DR45" i="4" s="1"/>
  <c r="DQ45" i="4" a="1"/>
  <c r="DQ45" i="4" s="1"/>
  <c r="DP45" i="4" a="1"/>
  <c r="DP45" i="4" s="1"/>
  <c r="CK45" i="4" a="1"/>
  <c r="CK45" i="4" s="1"/>
  <c r="CI45" i="4" a="1"/>
  <c r="CI45" i="4" s="1"/>
  <c r="CH45" i="4" a="1"/>
  <c r="CH45" i="4" s="1"/>
  <c r="CG45" i="4" a="1"/>
  <c r="CG45" i="4" s="1"/>
  <c r="CF45" i="4" a="1"/>
  <c r="CF45" i="4" s="1"/>
  <c r="CE45" i="4" a="1"/>
  <c r="CE45" i="4" s="1"/>
  <c r="CD45" i="4" a="1"/>
  <c r="CD45" i="4" s="1"/>
  <c r="CC45" i="4" a="1"/>
  <c r="CC45" i="4" s="1"/>
  <c r="CB45" i="4" a="1"/>
  <c r="CB45" i="4" s="1"/>
  <c r="CA45" i="4" a="1"/>
  <c r="CA45" i="4" s="1"/>
  <c r="BY45" i="4" a="1"/>
  <c r="BY45" i="4" s="1"/>
  <c r="BX45" i="4" a="1"/>
  <c r="BX45" i="4" s="1"/>
  <c r="BW45" i="4" a="1"/>
  <c r="BW45" i="4" s="1"/>
  <c r="BV45" i="4" a="1"/>
  <c r="BV45" i="4" s="1"/>
  <c r="BU45" i="4" a="1"/>
  <c r="BU45" i="4" s="1"/>
  <c r="BT45" i="4" a="1"/>
  <c r="BT45" i="4" s="1"/>
  <c r="BS45" i="4" a="1"/>
  <c r="BS45" i="4" s="1"/>
  <c r="BR45" i="4" a="1"/>
  <c r="BR45" i="4" s="1"/>
  <c r="BQ45" i="4" a="1"/>
  <c r="BQ45" i="4" s="1"/>
  <c r="BO45" i="4" a="1"/>
  <c r="BO45" i="4" s="1"/>
  <c r="BN45" i="4" a="1"/>
  <c r="BN45" i="4" s="1"/>
  <c r="BM45" i="4" a="1"/>
  <c r="BM45" i="4" s="1"/>
  <c r="BL45" i="4" a="1"/>
  <c r="BL45" i="4" s="1"/>
  <c r="BK45" i="4" a="1"/>
  <c r="BK45" i="4" s="1"/>
  <c r="BJ45" i="4" a="1"/>
  <c r="BJ45" i="4" s="1"/>
  <c r="BI45" i="4" a="1"/>
  <c r="BI45" i="4" s="1"/>
  <c r="BH45" i="4" a="1"/>
  <c r="BH45" i="4" s="1"/>
  <c r="AW45" i="4" a="1"/>
  <c r="AW45" i="4" s="1"/>
  <c r="AU45" i="4" a="1"/>
  <c r="AU45" i="4" s="1"/>
  <c r="AT45" i="4" a="1"/>
  <c r="AT45" i="4" s="1"/>
  <c r="AS45" i="4" a="1"/>
  <c r="AS45" i="4" s="1"/>
  <c r="AR45" i="4" a="1"/>
  <c r="AR45" i="4" s="1"/>
  <c r="AQ45" i="4" a="1"/>
  <c r="AQ45" i="4" s="1"/>
  <c r="AP45" i="4" a="1"/>
  <c r="AP45" i="4" s="1"/>
  <c r="AO45" i="4" a="1"/>
  <c r="AO45" i="4" s="1"/>
  <c r="AN45" i="4" a="1"/>
  <c r="AN45" i="4" s="1"/>
  <c r="AM45" i="4" a="1"/>
  <c r="AM45" i="4" s="1"/>
  <c r="AK45" i="4" a="1"/>
  <c r="AK45" i="4" s="1"/>
  <c r="AJ45" i="4" a="1"/>
  <c r="AJ45" i="4" s="1"/>
  <c r="AI45" i="4" a="1"/>
  <c r="AI45" i="4" s="1"/>
  <c r="AH45" i="4" a="1"/>
  <c r="AH45" i="4" s="1"/>
  <c r="AG45" i="4" a="1"/>
  <c r="AG45" i="4" s="1"/>
  <c r="AF45" i="4" a="1"/>
  <c r="AF45" i="4" s="1"/>
  <c r="AE45" i="4" a="1"/>
  <c r="AE45" i="4" s="1"/>
  <c r="AD45" i="4" a="1"/>
  <c r="AD45" i="4" s="1"/>
  <c r="AC45" i="4" a="1"/>
  <c r="AC45" i="4" s="1"/>
  <c r="AA45" i="4" a="1"/>
  <c r="AA45" i="4" s="1"/>
  <c r="Z45" i="4" a="1"/>
  <c r="Z45" i="4" s="1"/>
  <c r="Y45" i="4" a="1"/>
  <c r="Y45" i="4" s="1"/>
  <c r="X45" i="4" a="1"/>
  <c r="X45" i="4" s="1"/>
  <c r="W45" i="4" a="1"/>
  <c r="W45" i="4" s="1"/>
  <c r="V45" i="4" a="1"/>
  <c r="V45" i="4" s="1"/>
  <c r="U45" i="4" a="1"/>
  <c r="U45" i="4" s="1"/>
  <c r="T45" i="4" a="1"/>
  <c r="T45" i="4" s="1"/>
  <c r="GG44" i="4" a="1"/>
  <c r="GG44" i="4" s="1"/>
  <c r="GE44" i="4" a="1"/>
  <c r="GE44" i="4" s="1"/>
  <c r="GD44" i="4" a="1"/>
  <c r="GD44" i="4" s="1"/>
  <c r="GC44" i="4" a="1"/>
  <c r="GC44" i="4" s="1"/>
  <c r="GB44" i="4" a="1"/>
  <c r="GB44" i="4" s="1"/>
  <c r="GA44" i="4" a="1"/>
  <c r="GA44" i="4" s="1"/>
  <c r="FZ44" i="4" a="1"/>
  <c r="FZ44" i="4" s="1"/>
  <c r="FY44" i="4" a="1"/>
  <c r="FY44" i="4" s="1"/>
  <c r="FX44" i="4" a="1"/>
  <c r="FX44" i="4" s="1"/>
  <c r="FW44" i="4" a="1"/>
  <c r="FW44" i="4" s="1"/>
  <c r="FU44" i="4" a="1"/>
  <c r="FU44" i="4" s="1"/>
  <c r="FT44" i="4" a="1"/>
  <c r="FT44" i="4" s="1"/>
  <c r="FS44" i="4" a="1"/>
  <c r="FS44" i="4" s="1"/>
  <c r="FR44" i="4" a="1"/>
  <c r="FR44" i="4" s="1"/>
  <c r="FQ44" i="4" a="1"/>
  <c r="FQ44" i="4" s="1"/>
  <c r="FP44" i="4" a="1"/>
  <c r="FP44" i="4" s="1"/>
  <c r="FO44" i="4" a="1"/>
  <c r="FO44" i="4" s="1"/>
  <c r="FN44" i="4" a="1"/>
  <c r="FN44" i="4" s="1"/>
  <c r="FM44" i="4" a="1"/>
  <c r="FM44" i="4" s="1"/>
  <c r="FK44" i="4" a="1"/>
  <c r="FK44" i="4" s="1"/>
  <c r="FJ44" i="4" a="1"/>
  <c r="FJ44" i="4" s="1"/>
  <c r="FI44" i="4" a="1"/>
  <c r="FI44" i="4" s="1"/>
  <c r="FH44" i="4" a="1"/>
  <c r="FH44" i="4" s="1"/>
  <c r="FG44" i="4" a="1"/>
  <c r="FG44" i="4" s="1"/>
  <c r="FF44" i="4" a="1"/>
  <c r="FF44" i="4" s="1"/>
  <c r="FE44" i="4" a="1"/>
  <c r="FE44" i="4" s="1"/>
  <c r="FD44" i="4" a="1"/>
  <c r="FD44" i="4" s="1"/>
  <c r="ES44" i="4" a="1"/>
  <c r="ES44" i="4" s="1"/>
  <c r="EQ44" i="4" a="1"/>
  <c r="EQ44" i="4" s="1"/>
  <c r="EP44" i="4" a="1"/>
  <c r="EP44" i="4" s="1"/>
  <c r="EO44" i="4" a="1"/>
  <c r="EO44" i="4" s="1"/>
  <c r="EN44" i="4" a="1"/>
  <c r="EN44" i="4" s="1"/>
  <c r="EM44" i="4" a="1"/>
  <c r="EM44" i="4" s="1"/>
  <c r="EL44" i="4" a="1"/>
  <c r="EL44" i="4" s="1"/>
  <c r="EK44" i="4" a="1"/>
  <c r="EK44" i="4" s="1"/>
  <c r="EJ44" i="4" a="1"/>
  <c r="EJ44" i="4" s="1"/>
  <c r="EI44" i="4" a="1"/>
  <c r="EI44" i="4" s="1"/>
  <c r="EG44" i="4" a="1"/>
  <c r="EG44" i="4" s="1"/>
  <c r="EF44" i="4" a="1"/>
  <c r="EF44" i="4" s="1"/>
  <c r="EE44" i="4" a="1"/>
  <c r="EE44" i="4" s="1"/>
  <c r="ED44" i="4" a="1"/>
  <c r="ED44" i="4" s="1"/>
  <c r="EC44" i="4" a="1"/>
  <c r="EC44" i="4" s="1"/>
  <c r="EB44" i="4" a="1"/>
  <c r="EB44" i="4" s="1"/>
  <c r="EA44" i="4" a="1"/>
  <c r="EA44" i="4" s="1"/>
  <c r="DZ44" i="4" a="1"/>
  <c r="DZ44" i="4" s="1"/>
  <c r="DY44" i="4" a="1"/>
  <c r="DY44" i="4" s="1"/>
  <c r="DW44" i="4" a="1"/>
  <c r="DW44" i="4" s="1"/>
  <c r="DV44" i="4" a="1"/>
  <c r="DV44" i="4" s="1"/>
  <c r="DU44" i="4" a="1"/>
  <c r="DU44" i="4" s="1"/>
  <c r="DT44" i="4" a="1"/>
  <c r="DT44" i="4" s="1"/>
  <c r="DS44" i="4" a="1"/>
  <c r="DS44" i="4" s="1"/>
  <c r="DR44" i="4" a="1"/>
  <c r="DR44" i="4" s="1"/>
  <c r="DQ44" i="4" a="1"/>
  <c r="DQ44" i="4" s="1"/>
  <c r="DP44" i="4" a="1"/>
  <c r="DP44" i="4" s="1"/>
  <c r="CK44" i="4" a="1"/>
  <c r="CK44" i="4" s="1"/>
  <c r="CI44" i="4" a="1"/>
  <c r="CI44" i="4" s="1"/>
  <c r="CH44" i="4" a="1"/>
  <c r="CH44" i="4" s="1"/>
  <c r="CG44" i="4" a="1"/>
  <c r="CG44" i="4" s="1"/>
  <c r="CF44" i="4" a="1"/>
  <c r="CF44" i="4" s="1"/>
  <c r="CE44" i="4" a="1"/>
  <c r="CE44" i="4" s="1"/>
  <c r="CD44" i="4" a="1"/>
  <c r="CD44" i="4" s="1"/>
  <c r="CC44" i="4" a="1"/>
  <c r="CC44" i="4" s="1"/>
  <c r="CB44" i="4" a="1"/>
  <c r="CB44" i="4" s="1"/>
  <c r="CA44" i="4" a="1"/>
  <c r="CA44" i="4" s="1"/>
  <c r="BY44" i="4" a="1"/>
  <c r="BY44" i="4" s="1"/>
  <c r="BX44" i="4" a="1"/>
  <c r="BX44" i="4" s="1"/>
  <c r="BW44" i="4" a="1"/>
  <c r="BW44" i="4" s="1"/>
  <c r="BV44" i="4" a="1"/>
  <c r="BV44" i="4" s="1"/>
  <c r="BU44" i="4" a="1"/>
  <c r="BU44" i="4" s="1"/>
  <c r="BT44" i="4" a="1"/>
  <c r="BT44" i="4" s="1"/>
  <c r="BS44" i="4" a="1"/>
  <c r="BS44" i="4" s="1"/>
  <c r="BR44" i="4" a="1"/>
  <c r="BR44" i="4" s="1"/>
  <c r="BQ44" i="4" a="1"/>
  <c r="BQ44" i="4" s="1"/>
  <c r="BO44" i="4" a="1"/>
  <c r="BO44" i="4" s="1"/>
  <c r="BN44" i="4" a="1"/>
  <c r="BN44" i="4" s="1"/>
  <c r="BM44" i="4" a="1"/>
  <c r="BM44" i="4" s="1"/>
  <c r="BL44" i="4" a="1"/>
  <c r="BL44" i="4" s="1"/>
  <c r="BK44" i="4" a="1"/>
  <c r="BK44" i="4" s="1"/>
  <c r="BJ44" i="4" a="1"/>
  <c r="BJ44" i="4" s="1"/>
  <c r="BI44" i="4" a="1"/>
  <c r="BI44" i="4" s="1"/>
  <c r="BH44" i="4" a="1"/>
  <c r="BH44" i="4" s="1"/>
  <c r="AW44" i="4" a="1"/>
  <c r="AW44" i="4" s="1"/>
  <c r="AU44" i="4" a="1"/>
  <c r="AU44" i="4" s="1"/>
  <c r="AT44" i="4" a="1"/>
  <c r="AT44" i="4" s="1"/>
  <c r="AS44" i="4" a="1"/>
  <c r="AS44" i="4" s="1"/>
  <c r="AR44" i="4" a="1"/>
  <c r="AR44" i="4" s="1"/>
  <c r="AQ44" i="4" a="1"/>
  <c r="AQ44" i="4" s="1"/>
  <c r="AP44" i="4" a="1"/>
  <c r="AP44" i="4" s="1"/>
  <c r="AO44" i="4" a="1"/>
  <c r="AO44" i="4" s="1"/>
  <c r="AN44" i="4" a="1"/>
  <c r="AN44" i="4" s="1"/>
  <c r="AM44" i="4" a="1"/>
  <c r="AM44" i="4" s="1"/>
  <c r="AK44" i="4" a="1"/>
  <c r="AK44" i="4" s="1"/>
  <c r="AJ44" i="4" a="1"/>
  <c r="AJ44" i="4" s="1"/>
  <c r="AI44" i="4" a="1"/>
  <c r="AI44" i="4" s="1"/>
  <c r="AH44" i="4" a="1"/>
  <c r="AH44" i="4" s="1"/>
  <c r="AG44" i="4" a="1"/>
  <c r="AG44" i="4" s="1"/>
  <c r="AF44" i="4" a="1"/>
  <c r="AF44" i="4" s="1"/>
  <c r="AE44" i="4" a="1"/>
  <c r="AE44" i="4" s="1"/>
  <c r="AD44" i="4" a="1"/>
  <c r="AD44" i="4" s="1"/>
  <c r="AC44" i="4" a="1"/>
  <c r="AC44" i="4" s="1"/>
  <c r="AA44" i="4" a="1"/>
  <c r="AA44" i="4" s="1"/>
  <c r="Z44" i="4" a="1"/>
  <c r="Z44" i="4" s="1"/>
  <c r="Y44" i="4" a="1"/>
  <c r="Y44" i="4" s="1"/>
  <c r="X44" i="4" a="1"/>
  <c r="X44" i="4" s="1"/>
  <c r="W44" i="4" a="1"/>
  <c r="W44" i="4" s="1"/>
  <c r="V44" i="4" a="1"/>
  <c r="V44" i="4" s="1"/>
  <c r="U44" i="4" a="1"/>
  <c r="U44" i="4" s="1"/>
  <c r="T44" i="4" a="1"/>
  <c r="T44" i="4" s="1"/>
  <c r="P44" i="4"/>
  <c r="O44" i="4"/>
  <c r="N44" i="4"/>
  <c r="M44" i="4"/>
  <c r="L44" i="4"/>
  <c r="K44" i="4"/>
  <c r="I44" i="4"/>
  <c r="H44" i="4"/>
  <c r="G44" i="4"/>
  <c r="C44" i="4"/>
  <c r="GG42" i="4" a="1"/>
  <c r="GG42" i="4" s="1"/>
  <c r="GE42" i="4" a="1"/>
  <c r="GE42" i="4" s="1"/>
  <c r="GD42" i="4" a="1"/>
  <c r="GD42" i="4" s="1"/>
  <c r="GC42" i="4" a="1"/>
  <c r="GC42" i="4" s="1"/>
  <c r="GB42" i="4" a="1"/>
  <c r="GB42" i="4" s="1"/>
  <c r="GA42" i="4" a="1"/>
  <c r="GA42" i="4" s="1"/>
  <c r="FZ42" i="4" a="1"/>
  <c r="FZ42" i="4" s="1"/>
  <c r="FY42" i="4" a="1"/>
  <c r="FY42" i="4" s="1"/>
  <c r="FX42" i="4" a="1"/>
  <c r="FX42" i="4" s="1"/>
  <c r="FW42" i="4" a="1"/>
  <c r="FW42" i="4" s="1"/>
  <c r="FU42" i="4" a="1"/>
  <c r="FU42" i="4" s="1"/>
  <c r="FT42" i="4" a="1"/>
  <c r="FT42" i="4" s="1"/>
  <c r="FS42" i="4" a="1"/>
  <c r="FS42" i="4" s="1"/>
  <c r="FR42" i="4" a="1"/>
  <c r="FR42" i="4" s="1"/>
  <c r="FQ42" i="4" a="1"/>
  <c r="FQ42" i="4" s="1"/>
  <c r="FP42" i="4" a="1"/>
  <c r="FP42" i="4" s="1"/>
  <c r="FO42" i="4" a="1"/>
  <c r="FO42" i="4" s="1"/>
  <c r="FN42" i="4" a="1"/>
  <c r="FN42" i="4" s="1"/>
  <c r="FM42" i="4" a="1"/>
  <c r="FM42" i="4" s="1"/>
  <c r="FK42" i="4" a="1"/>
  <c r="FK42" i="4" s="1"/>
  <c r="FJ42" i="4" a="1"/>
  <c r="FJ42" i="4" s="1"/>
  <c r="FI42" i="4" a="1"/>
  <c r="FI42" i="4" s="1"/>
  <c r="FH42" i="4" a="1"/>
  <c r="FH42" i="4" s="1"/>
  <c r="FG42" i="4" a="1"/>
  <c r="FG42" i="4" s="1"/>
  <c r="FF42" i="4" a="1"/>
  <c r="FF42" i="4" s="1"/>
  <c r="FE42" i="4" a="1"/>
  <c r="FE42" i="4" s="1"/>
  <c r="FD42" i="4" a="1"/>
  <c r="FD42" i="4" s="1"/>
  <c r="ES42" i="4" a="1"/>
  <c r="ES42" i="4" s="1"/>
  <c r="EQ42" i="4" a="1"/>
  <c r="EQ42" i="4" s="1"/>
  <c r="EP42" i="4" a="1"/>
  <c r="EP42" i="4" s="1"/>
  <c r="EO42" i="4" a="1"/>
  <c r="EO42" i="4" s="1"/>
  <c r="EN42" i="4" a="1"/>
  <c r="EN42" i="4" s="1"/>
  <c r="EM42" i="4" a="1"/>
  <c r="EM42" i="4" s="1"/>
  <c r="EL42" i="4" a="1"/>
  <c r="EL42" i="4" s="1"/>
  <c r="EK42" i="4" a="1"/>
  <c r="EK42" i="4" s="1"/>
  <c r="EK43" i="4" s="1"/>
  <c r="EJ42" i="4" a="1"/>
  <c r="EJ42" i="4" s="1"/>
  <c r="EI42" i="4" a="1"/>
  <c r="EI42" i="4" s="1"/>
  <c r="EG42" i="4" a="1"/>
  <c r="EG42" i="4" s="1"/>
  <c r="EF42" i="4" a="1"/>
  <c r="EF42" i="4" s="1"/>
  <c r="EE42" i="4" a="1"/>
  <c r="EE42" i="4" s="1"/>
  <c r="ED42" i="4" a="1"/>
  <c r="ED42" i="4" s="1"/>
  <c r="EC42" i="4" a="1"/>
  <c r="EC42" i="4" s="1"/>
  <c r="EB42" i="4" a="1"/>
  <c r="EB42" i="4" s="1"/>
  <c r="EA42" i="4" a="1"/>
  <c r="EA42" i="4" s="1"/>
  <c r="DZ42" i="4" a="1"/>
  <c r="DZ42" i="4" s="1"/>
  <c r="DY42" i="4" a="1"/>
  <c r="DY42" i="4" s="1"/>
  <c r="DW42" i="4" a="1"/>
  <c r="DW42" i="4" s="1"/>
  <c r="DV42" i="4" a="1"/>
  <c r="DV42" i="4" s="1"/>
  <c r="DU42" i="4" a="1"/>
  <c r="DU42" i="4" s="1"/>
  <c r="DT42" i="4" a="1"/>
  <c r="DT42" i="4" s="1"/>
  <c r="DS42" i="4" a="1"/>
  <c r="DS42" i="4" s="1"/>
  <c r="DR42" i="4" a="1"/>
  <c r="DR42" i="4" s="1"/>
  <c r="DQ42" i="4" a="1"/>
  <c r="DQ42" i="4" s="1"/>
  <c r="DP42" i="4" a="1"/>
  <c r="DP42" i="4" s="1"/>
  <c r="CK42" i="4" a="1"/>
  <c r="CK42" i="4" s="1"/>
  <c r="CI42" i="4" a="1"/>
  <c r="CI42" i="4" s="1"/>
  <c r="CH42" i="4" a="1"/>
  <c r="CH42" i="4" s="1"/>
  <c r="CG42" i="4" a="1"/>
  <c r="CG42" i="4" s="1"/>
  <c r="CF42" i="4" a="1"/>
  <c r="CF42" i="4" s="1"/>
  <c r="CE42" i="4" a="1"/>
  <c r="CE42" i="4" s="1"/>
  <c r="CD42" i="4" a="1"/>
  <c r="CD42" i="4" s="1"/>
  <c r="CC42" i="4" a="1"/>
  <c r="CC42" i="4" s="1"/>
  <c r="CB42" i="4" a="1"/>
  <c r="CB42" i="4" s="1"/>
  <c r="CA42" i="4" a="1"/>
  <c r="CA42" i="4" s="1"/>
  <c r="BY42" i="4" a="1"/>
  <c r="BY42" i="4" s="1"/>
  <c r="BX42" i="4" a="1"/>
  <c r="BX42" i="4" s="1"/>
  <c r="BW42" i="4" a="1"/>
  <c r="BW42" i="4" s="1"/>
  <c r="BV42" i="4" a="1"/>
  <c r="BV42" i="4" s="1"/>
  <c r="BU42" i="4" a="1"/>
  <c r="BU42" i="4" s="1"/>
  <c r="BT42" i="4" a="1"/>
  <c r="BT42" i="4" s="1"/>
  <c r="BS42" i="4" a="1"/>
  <c r="BS42" i="4" s="1"/>
  <c r="BR42" i="4" a="1"/>
  <c r="BR42" i="4" s="1"/>
  <c r="BQ42" i="4" a="1"/>
  <c r="BQ42" i="4" s="1"/>
  <c r="BO42" i="4" a="1"/>
  <c r="BO42" i="4" s="1"/>
  <c r="BN42" i="4" a="1"/>
  <c r="BN42" i="4" s="1"/>
  <c r="BM42" i="4" a="1"/>
  <c r="BM42" i="4" s="1"/>
  <c r="BL42" i="4" a="1"/>
  <c r="BL42" i="4" s="1"/>
  <c r="BK42" i="4" a="1"/>
  <c r="BK42" i="4" s="1"/>
  <c r="BJ42" i="4" a="1"/>
  <c r="BJ42" i="4" s="1"/>
  <c r="BI42" i="4" a="1"/>
  <c r="BI42" i="4" s="1"/>
  <c r="BH42" i="4" a="1"/>
  <c r="BH42" i="4" s="1"/>
  <c r="AW42" i="4" a="1"/>
  <c r="AW42" i="4" s="1"/>
  <c r="AU42" i="4" a="1"/>
  <c r="AU42" i="4" s="1"/>
  <c r="AT42" i="4" a="1"/>
  <c r="AT42" i="4" s="1"/>
  <c r="AS42" i="4" a="1"/>
  <c r="AS42" i="4" s="1"/>
  <c r="AR42" i="4" a="1"/>
  <c r="AR42" i="4" s="1"/>
  <c r="AQ42" i="4" a="1"/>
  <c r="AQ42" i="4" s="1"/>
  <c r="AP42" i="4" a="1"/>
  <c r="AP42" i="4" s="1"/>
  <c r="AO42" i="4" a="1"/>
  <c r="AO42" i="4" s="1"/>
  <c r="AN42" i="4" a="1"/>
  <c r="AN42" i="4" s="1"/>
  <c r="AM42" i="4" a="1"/>
  <c r="AM42" i="4" s="1"/>
  <c r="AK42" i="4" a="1"/>
  <c r="AK42" i="4" s="1"/>
  <c r="AJ42" i="4" a="1"/>
  <c r="AJ42" i="4" s="1"/>
  <c r="AI42" i="4" a="1"/>
  <c r="AI42" i="4" s="1"/>
  <c r="AH42" i="4" a="1"/>
  <c r="AH42" i="4" s="1"/>
  <c r="AG42" i="4" a="1"/>
  <c r="AG42" i="4" s="1"/>
  <c r="AF42" i="4" a="1"/>
  <c r="AF42" i="4" s="1"/>
  <c r="AE42" i="4" a="1"/>
  <c r="AE42" i="4" s="1"/>
  <c r="AD42" i="4" a="1"/>
  <c r="AD42" i="4" s="1"/>
  <c r="AC42" i="4" a="1"/>
  <c r="AC42" i="4" s="1"/>
  <c r="AA42" i="4" a="1"/>
  <c r="AA42" i="4" s="1"/>
  <c r="Z42" i="4" a="1"/>
  <c r="Z42" i="4" s="1"/>
  <c r="Y42" i="4" a="1"/>
  <c r="Y42" i="4" s="1"/>
  <c r="X42" i="4" a="1"/>
  <c r="X42" i="4" s="1"/>
  <c r="W42" i="4" a="1"/>
  <c r="W42" i="4" s="1"/>
  <c r="V42" i="4" a="1"/>
  <c r="V42" i="4" s="1"/>
  <c r="U42" i="4" a="1"/>
  <c r="U42" i="4" s="1"/>
  <c r="T42" i="4" a="1"/>
  <c r="T42" i="4" s="1"/>
  <c r="GG41" i="4" a="1"/>
  <c r="GG41" i="4" s="1"/>
  <c r="GE41" i="4" a="1"/>
  <c r="GE41" i="4" s="1"/>
  <c r="GD41" i="4" a="1"/>
  <c r="GD41" i="4" s="1"/>
  <c r="GC41" i="4" a="1"/>
  <c r="GC41" i="4" s="1"/>
  <c r="GB41" i="4" a="1"/>
  <c r="GB41" i="4" s="1"/>
  <c r="GA41" i="4" a="1"/>
  <c r="GA41" i="4" s="1"/>
  <c r="FZ41" i="4" a="1"/>
  <c r="FZ41" i="4" s="1"/>
  <c r="FY41" i="4" a="1"/>
  <c r="FY41" i="4" s="1"/>
  <c r="FX41" i="4" a="1"/>
  <c r="FX41" i="4" s="1"/>
  <c r="FW41" i="4" a="1"/>
  <c r="FW41" i="4" s="1"/>
  <c r="FU41" i="4" a="1"/>
  <c r="FU41" i="4" s="1"/>
  <c r="FT41" i="4" a="1"/>
  <c r="FT41" i="4" s="1"/>
  <c r="FS41" i="4" a="1"/>
  <c r="FS41" i="4" s="1"/>
  <c r="FR41" i="4" a="1"/>
  <c r="FR41" i="4" s="1"/>
  <c r="FQ41" i="4" a="1"/>
  <c r="FQ41" i="4" s="1"/>
  <c r="FP41" i="4" a="1"/>
  <c r="FP41" i="4" s="1"/>
  <c r="FO41" i="4" a="1"/>
  <c r="FO41" i="4" s="1"/>
  <c r="FN41" i="4" a="1"/>
  <c r="FN41" i="4" s="1"/>
  <c r="FM41" i="4" a="1"/>
  <c r="FM41" i="4" s="1"/>
  <c r="FK41" i="4" a="1"/>
  <c r="FK41" i="4" s="1"/>
  <c r="FJ41" i="4" a="1"/>
  <c r="FJ41" i="4" s="1"/>
  <c r="FI41" i="4" a="1"/>
  <c r="FI41" i="4" s="1"/>
  <c r="FH41" i="4" a="1"/>
  <c r="FH41" i="4" s="1"/>
  <c r="FG41" i="4" a="1"/>
  <c r="FG41" i="4" s="1"/>
  <c r="FF41" i="4" a="1"/>
  <c r="FF41" i="4" s="1"/>
  <c r="FE41" i="4" a="1"/>
  <c r="FE41" i="4" s="1"/>
  <c r="FD41" i="4" a="1"/>
  <c r="FD41" i="4" s="1"/>
  <c r="ES41" i="4" a="1"/>
  <c r="ES41" i="4" s="1"/>
  <c r="EQ41" i="4" a="1"/>
  <c r="EQ41" i="4" s="1"/>
  <c r="EP41" i="4" a="1"/>
  <c r="EP41" i="4" s="1"/>
  <c r="EP43" i="4" s="1"/>
  <c r="EO41" i="4" a="1"/>
  <c r="EO41" i="4" s="1"/>
  <c r="EN41" i="4" a="1"/>
  <c r="EN41" i="4" s="1"/>
  <c r="EM41" i="4" a="1"/>
  <c r="EM41" i="4" s="1"/>
  <c r="EL41" i="4" a="1"/>
  <c r="EL41" i="4" s="1"/>
  <c r="EK41" i="4" a="1"/>
  <c r="EK41" i="4" s="1"/>
  <c r="EJ41" i="4" a="1"/>
  <c r="EJ41" i="4" s="1"/>
  <c r="EI41" i="4" a="1"/>
  <c r="EI41" i="4" s="1"/>
  <c r="EG41" i="4" a="1"/>
  <c r="EG41" i="4" s="1"/>
  <c r="EF41" i="4" a="1"/>
  <c r="EF41" i="4" s="1"/>
  <c r="EE41" i="4" a="1"/>
  <c r="EE41" i="4" s="1"/>
  <c r="ED41" i="4" a="1"/>
  <c r="ED41" i="4" s="1"/>
  <c r="EC41" i="4" a="1"/>
  <c r="EC41" i="4" s="1"/>
  <c r="EB41" i="4" a="1"/>
  <c r="EB41" i="4" s="1"/>
  <c r="EA41" i="4" a="1"/>
  <c r="EA41" i="4" s="1"/>
  <c r="DZ41" i="4" a="1"/>
  <c r="DZ41" i="4" s="1"/>
  <c r="DY41" i="4" a="1"/>
  <c r="DY41" i="4" s="1"/>
  <c r="DW41" i="4" a="1"/>
  <c r="DW41" i="4" s="1"/>
  <c r="DV41" i="4" a="1"/>
  <c r="DV41" i="4" s="1"/>
  <c r="DU41" i="4" a="1"/>
  <c r="DU41" i="4" s="1"/>
  <c r="DT41" i="4" a="1"/>
  <c r="DT41" i="4" s="1"/>
  <c r="DS41" i="4" a="1"/>
  <c r="DS41" i="4" s="1"/>
  <c r="DR41" i="4" a="1"/>
  <c r="DR41" i="4" s="1"/>
  <c r="DQ41" i="4" a="1"/>
  <c r="DQ41" i="4" s="1"/>
  <c r="DP41" i="4" a="1"/>
  <c r="DP41" i="4" s="1"/>
  <c r="CK41" i="4" a="1"/>
  <c r="CK41" i="4" s="1"/>
  <c r="CI41" i="4" a="1"/>
  <c r="CI41" i="4" s="1"/>
  <c r="CH41" i="4" a="1"/>
  <c r="CH41" i="4" s="1"/>
  <c r="CG41" i="4" a="1"/>
  <c r="CG41" i="4" s="1"/>
  <c r="CF41" i="4" a="1"/>
  <c r="CF41" i="4" s="1"/>
  <c r="CE41" i="4" a="1"/>
  <c r="CE41" i="4" s="1"/>
  <c r="CD41" i="4" a="1"/>
  <c r="CD41" i="4" s="1"/>
  <c r="CC41" i="4" a="1"/>
  <c r="CC41" i="4" s="1"/>
  <c r="CB41" i="4" a="1"/>
  <c r="CB41" i="4" s="1"/>
  <c r="CA41" i="4" a="1"/>
  <c r="CA41" i="4" s="1"/>
  <c r="BY41" i="4" a="1"/>
  <c r="BY41" i="4" s="1"/>
  <c r="BX41" i="4" a="1"/>
  <c r="BX41" i="4" s="1"/>
  <c r="BW41" i="4" a="1"/>
  <c r="BW41" i="4" s="1"/>
  <c r="BV41" i="4" a="1"/>
  <c r="BV41" i="4" s="1"/>
  <c r="BU41" i="4" a="1"/>
  <c r="BU41" i="4" s="1"/>
  <c r="BT41" i="4" a="1"/>
  <c r="BT41" i="4" s="1"/>
  <c r="BS41" i="4" a="1"/>
  <c r="BS41" i="4" s="1"/>
  <c r="BR41" i="4" a="1"/>
  <c r="BR41" i="4" s="1"/>
  <c r="BQ41" i="4" a="1"/>
  <c r="BQ41" i="4" s="1"/>
  <c r="BO41" i="4" a="1"/>
  <c r="BO41" i="4" s="1"/>
  <c r="BN41" i="4" a="1"/>
  <c r="BN41" i="4" s="1"/>
  <c r="BM41" i="4" a="1"/>
  <c r="BM41" i="4" s="1"/>
  <c r="BL41" i="4" a="1"/>
  <c r="BL41" i="4" s="1"/>
  <c r="BK41" i="4" a="1"/>
  <c r="BK41" i="4" s="1"/>
  <c r="BJ41" i="4" a="1"/>
  <c r="BJ41" i="4" s="1"/>
  <c r="BI41" i="4" a="1"/>
  <c r="BI41" i="4" s="1"/>
  <c r="BH41" i="4" a="1"/>
  <c r="BH41" i="4" s="1"/>
  <c r="AW41" i="4" a="1"/>
  <c r="AW41" i="4" s="1"/>
  <c r="AU41" i="4" a="1"/>
  <c r="AU41" i="4" s="1"/>
  <c r="AT41" i="4" a="1"/>
  <c r="AT41" i="4" s="1"/>
  <c r="AS41" i="4" a="1"/>
  <c r="AS41" i="4" s="1"/>
  <c r="AR41" i="4" a="1"/>
  <c r="AR41" i="4" s="1"/>
  <c r="AQ41" i="4" a="1"/>
  <c r="AQ41" i="4" s="1"/>
  <c r="AP41" i="4" a="1"/>
  <c r="AP41" i="4" s="1"/>
  <c r="AO41" i="4" a="1"/>
  <c r="AO41" i="4" s="1"/>
  <c r="AN41" i="4" a="1"/>
  <c r="AN41" i="4" s="1"/>
  <c r="AM41" i="4" a="1"/>
  <c r="AM41" i="4" s="1"/>
  <c r="AK41" i="4" a="1"/>
  <c r="AK41" i="4" s="1"/>
  <c r="AJ41" i="4" a="1"/>
  <c r="AJ41" i="4" s="1"/>
  <c r="AI41" i="4" a="1"/>
  <c r="AI41" i="4" s="1"/>
  <c r="AH41" i="4" a="1"/>
  <c r="AH41" i="4" s="1"/>
  <c r="AG41" i="4" a="1"/>
  <c r="AG41" i="4" s="1"/>
  <c r="AF41" i="4" a="1"/>
  <c r="AF41" i="4" s="1"/>
  <c r="AE41" i="4" a="1"/>
  <c r="AE41" i="4" s="1"/>
  <c r="AD41" i="4" a="1"/>
  <c r="AD41" i="4" s="1"/>
  <c r="AC41" i="4" a="1"/>
  <c r="AC41" i="4" s="1"/>
  <c r="AA41" i="4" a="1"/>
  <c r="AA41" i="4" s="1"/>
  <c r="Z41" i="4" a="1"/>
  <c r="Z41" i="4" s="1"/>
  <c r="Y41" i="4" a="1"/>
  <c r="Y41" i="4" s="1"/>
  <c r="X41" i="4" a="1"/>
  <c r="X41" i="4" s="1"/>
  <c r="W41" i="4" a="1"/>
  <c r="W41" i="4" s="1"/>
  <c r="V41" i="4" a="1"/>
  <c r="V41" i="4" s="1"/>
  <c r="U41" i="4" a="1"/>
  <c r="U41" i="4" s="1"/>
  <c r="T41" i="4" a="1"/>
  <c r="T41" i="4" s="1"/>
  <c r="P41" i="4"/>
  <c r="P42" i="4" s="1"/>
  <c r="O41" i="4"/>
  <c r="N41" i="4"/>
  <c r="M41" i="4"/>
  <c r="L41" i="4"/>
  <c r="K41" i="4"/>
  <c r="I41" i="4"/>
  <c r="H41" i="4"/>
  <c r="G41" i="4"/>
  <c r="C41" i="4"/>
  <c r="GG39" i="4" a="1"/>
  <c r="GG39" i="4" s="1"/>
  <c r="GE39" i="4" a="1"/>
  <c r="GE39" i="4" s="1"/>
  <c r="GD39" i="4" a="1"/>
  <c r="GD39" i="4" s="1"/>
  <c r="GC39" i="4" a="1"/>
  <c r="GC39" i="4" s="1"/>
  <c r="GB39" i="4" a="1"/>
  <c r="GB39" i="4" s="1"/>
  <c r="GA39" i="4" a="1"/>
  <c r="GA39" i="4" s="1"/>
  <c r="FZ39" i="4" a="1"/>
  <c r="FZ39" i="4" s="1"/>
  <c r="FY39" i="4" a="1"/>
  <c r="FY39" i="4" s="1"/>
  <c r="FX39" i="4" a="1"/>
  <c r="FX39" i="4" s="1"/>
  <c r="FW39" i="4" a="1"/>
  <c r="FW39" i="4" s="1"/>
  <c r="FU39" i="4" a="1"/>
  <c r="FU39" i="4" s="1"/>
  <c r="FT39" i="4" a="1"/>
  <c r="FT39" i="4" s="1"/>
  <c r="FS39" i="4" a="1"/>
  <c r="FS39" i="4" s="1"/>
  <c r="FR39" i="4" a="1"/>
  <c r="FR39" i="4" s="1"/>
  <c r="FQ39" i="4" a="1"/>
  <c r="FQ39" i="4" s="1"/>
  <c r="FP39" i="4" a="1"/>
  <c r="FP39" i="4" s="1"/>
  <c r="FO39" i="4" a="1"/>
  <c r="FO39" i="4" s="1"/>
  <c r="FN39" i="4" a="1"/>
  <c r="FN39" i="4" s="1"/>
  <c r="FM39" i="4" a="1"/>
  <c r="FM39" i="4" s="1"/>
  <c r="FK39" i="4" a="1"/>
  <c r="FK39" i="4" s="1"/>
  <c r="FJ39" i="4" a="1"/>
  <c r="FJ39" i="4" s="1"/>
  <c r="FI39" i="4" a="1"/>
  <c r="FI39" i="4" s="1"/>
  <c r="FH39" i="4" a="1"/>
  <c r="FH39" i="4" s="1"/>
  <c r="FG39" i="4" a="1"/>
  <c r="FG39" i="4" s="1"/>
  <c r="FF39" i="4" a="1"/>
  <c r="FF39" i="4" s="1"/>
  <c r="FE39" i="4" a="1"/>
  <c r="FE39" i="4" s="1"/>
  <c r="FD39" i="4" a="1"/>
  <c r="FD39" i="4" s="1"/>
  <c r="ES39" i="4" a="1"/>
  <c r="ES39" i="4" s="1"/>
  <c r="EQ39" i="4" a="1"/>
  <c r="EQ39" i="4" s="1"/>
  <c r="EP39" i="4" a="1"/>
  <c r="EP39" i="4" s="1"/>
  <c r="EO39" i="4" a="1"/>
  <c r="EO39" i="4" s="1"/>
  <c r="EN39" i="4" a="1"/>
  <c r="EN39" i="4" s="1"/>
  <c r="EM39" i="4" a="1"/>
  <c r="EM39" i="4" s="1"/>
  <c r="EL39" i="4" a="1"/>
  <c r="EL39" i="4" s="1"/>
  <c r="EK39" i="4" a="1"/>
  <c r="EK39" i="4" s="1"/>
  <c r="EJ39" i="4" a="1"/>
  <c r="EJ39" i="4" s="1"/>
  <c r="EI39" i="4" a="1"/>
  <c r="EI39" i="4" s="1"/>
  <c r="EG39" i="4" a="1"/>
  <c r="EG39" i="4" s="1"/>
  <c r="EF39" i="4" a="1"/>
  <c r="EF39" i="4" s="1"/>
  <c r="EE39" i="4" a="1"/>
  <c r="EE39" i="4" s="1"/>
  <c r="ED39" i="4" a="1"/>
  <c r="ED39" i="4" s="1"/>
  <c r="EC39" i="4" a="1"/>
  <c r="EC39" i="4" s="1"/>
  <c r="EB39" i="4" a="1"/>
  <c r="EB39" i="4" s="1"/>
  <c r="EA39" i="4" a="1"/>
  <c r="EA39" i="4" s="1"/>
  <c r="DZ39" i="4" a="1"/>
  <c r="DZ39" i="4" s="1"/>
  <c r="DY39" i="4" a="1"/>
  <c r="DY39" i="4" s="1"/>
  <c r="DW39" i="4" a="1"/>
  <c r="DW39" i="4" s="1"/>
  <c r="DV39" i="4" a="1"/>
  <c r="DV39" i="4" s="1"/>
  <c r="DU39" i="4" a="1"/>
  <c r="DU39" i="4" s="1"/>
  <c r="DT39" i="4" a="1"/>
  <c r="DT39" i="4" s="1"/>
  <c r="DS39" i="4" a="1"/>
  <c r="DS39" i="4" s="1"/>
  <c r="DR39" i="4" a="1"/>
  <c r="DR39" i="4" s="1"/>
  <c r="DQ39" i="4" a="1"/>
  <c r="DQ39" i="4" s="1"/>
  <c r="DP39" i="4" a="1"/>
  <c r="DP39" i="4" s="1"/>
  <c r="CK39" i="4" a="1"/>
  <c r="CK39" i="4" s="1"/>
  <c r="CI39" i="4" a="1"/>
  <c r="CI39" i="4" s="1"/>
  <c r="CH39" i="4" a="1"/>
  <c r="CH39" i="4" s="1"/>
  <c r="CG39" i="4" a="1"/>
  <c r="CG39" i="4" s="1"/>
  <c r="CF39" i="4" a="1"/>
  <c r="CF39" i="4" s="1"/>
  <c r="CE39" i="4" a="1"/>
  <c r="CE39" i="4" s="1"/>
  <c r="CD39" i="4" a="1"/>
  <c r="CD39" i="4" s="1"/>
  <c r="CC39" i="4" a="1"/>
  <c r="CC39" i="4" s="1"/>
  <c r="CB39" i="4" a="1"/>
  <c r="CB39" i="4" s="1"/>
  <c r="CA39" i="4" a="1"/>
  <c r="CA39" i="4" s="1"/>
  <c r="BY39" i="4" a="1"/>
  <c r="BY39" i="4" s="1"/>
  <c r="BX39" i="4" a="1"/>
  <c r="BX39" i="4" s="1"/>
  <c r="BW39" i="4" a="1"/>
  <c r="BW39" i="4" s="1"/>
  <c r="BV39" i="4" a="1"/>
  <c r="BV39" i="4" s="1"/>
  <c r="BU39" i="4" a="1"/>
  <c r="BU39" i="4" s="1"/>
  <c r="BT39" i="4" a="1"/>
  <c r="BT39" i="4" s="1"/>
  <c r="BS39" i="4" a="1"/>
  <c r="BS39" i="4" s="1"/>
  <c r="BR39" i="4" a="1"/>
  <c r="BR39" i="4" s="1"/>
  <c r="BQ39" i="4" a="1"/>
  <c r="BQ39" i="4" s="1"/>
  <c r="BO39" i="4" a="1"/>
  <c r="BO39" i="4" s="1"/>
  <c r="BN39" i="4" a="1"/>
  <c r="BN39" i="4" s="1"/>
  <c r="BM39" i="4" a="1"/>
  <c r="BM39" i="4" s="1"/>
  <c r="BL39" i="4" a="1"/>
  <c r="BL39" i="4" s="1"/>
  <c r="BK39" i="4" a="1"/>
  <c r="BK39" i="4" s="1"/>
  <c r="BJ39" i="4" a="1"/>
  <c r="BJ39" i="4" s="1"/>
  <c r="BI39" i="4" a="1"/>
  <c r="BI39" i="4" s="1"/>
  <c r="BH39" i="4" a="1"/>
  <c r="BH39" i="4" s="1"/>
  <c r="AW39" i="4" a="1"/>
  <c r="AW39" i="4" s="1"/>
  <c r="AU39" i="4" a="1"/>
  <c r="AU39" i="4" s="1"/>
  <c r="AT39" i="4" a="1"/>
  <c r="AT39" i="4" s="1"/>
  <c r="AS39" i="4" a="1"/>
  <c r="AS39" i="4" s="1"/>
  <c r="AR39" i="4" a="1"/>
  <c r="AR39" i="4" s="1"/>
  <c r="AQ39" i="4" a="1"/>
  <c r="AQ39" i="4" s="1"/>
  <c r="AP39" i="4" a="1"/>
  <c r="AP39" i="4" s="1"/>
  <c r="AO39" i="4" a="1"/>
  <c r="AO39" i="4" s="1"/>
  <c r="AN39" i="4" a="1"/>
  <c r="AN39" i="4" s="1"/>
  <c r="AM39" i="4" a="1"/>
  <c r="AM39" i="4" s="1"/>
  <c r="AK39" i="4" a="1"/>
  <c r="AK39" i="4" s="1"/>
  <c r="AJ39" i="4" a="1"/>
  <c r="AJ39" i="4" s="1"/>
  <c r="AI39" i="4" a="1"/>
  <c r="AI39" i="4" s="1"/>
  <c r="AH39" i="4" a="1"/>
  <c r="AH39" i="4" s="1"/>
  <c r="AG39" i="4" a="1"/>
  <c r="AG39" i="4" s="1"/>
  <c r="AF39" i="4" a="1"/>
  <c r="AF39" i="4" s="1"/>
  <c r="AE39" i="4" a="1"/>
  <c r="AE39" i="4" s="1"/>
  <c r="AD39" i="4" a="1"/>
  <c r="AD39" i="4" s="1"/>
  <c r="AC39" i="4" a="1"/>
  <c r="AC39" i="4" s="1"/>
  <c r="AA39" i="4" a="1"/>
  <c r="AA39" i="4" s="1"/>
  <c r="Z39" i="4" a="1"/>
  <c r="Z39" i="4" s="1"/>
  <c r="Y39" i="4" a="1"/>
  <c r="Y39" i="4" s="1"/>
  <c r="X39" i="4" a="1"/>
  <c r="X39" i="4" s="1"/>
  <c r="W39" i="4" a="1"/>
  <c r="W39" i="4" s="1"/>
  <c r="V39" i="4" a="1"/>
  <c r="V39" i="4" s="1"/>
  <c r="U39" i="4" a="1"/>
  <c r="U39" i="4" s="1"/>
  <c r="T39" i="4" a="1"/>
  <c r="T39" i="4" s="1"/>
  <c r="GG38" i="4" a="1"/>
  <c r="GG38" i="4" s="1"/>
  <c r="GE38" i="4" a="1"/>
  <c r="GE38" i="4" s="1"/>
  <c r="GD38" i="4" a="1"/>
  <c r="GD38" i="4" s="1"/>
  <c r="GC38" i="4" a="1"/>
  <c r="GC38" i="4" s="1"/>
  <c r="GB38" i="4" a="1"/>
  <c r="GB38" i="4" s="1"/>
  <c r="GA38" i="4" a="1"/>
  <c r="GA38" i="4" s="1"/>
  <c r="FZ38" i="4" a="1"/>
  <c r="FZ38" i="4" s="1"/>
  <c r="FY38" i="4" a="1"/>
  <c r="FY38" i="4" s="1"/>
  <c r="FX38" i="4" a="1"/>
  <c r="FX38" i="4" s="1"/>
  <c r="FW38" i="4" a="1"/>
  <c r="FW38" i="4" s="1"/>
  <c r="FU38" i="4" a="1"/>
  <c r="FU38" i="4" s="1"/>
  <c r="FT38" i="4" a="1"/>
  <c r="FT38" i="4" s="1"/>
  <c r="FS38" i="4" a="1"/>
  <c r="FS38" i="4" s="1"/>
  <c r="FR38" i="4" a="1"/>
  <c r="FR38" i="4" s="1"/>
  <c r="FQ38" i="4" a="1"/>
  <c r="FQ38" i="4" s="1"/>
  <c r="FP38" i="4" a="1"/>
  <c r="FP38" i="4" s="1"/>
  <c r="FO38" i="4" a="1"/>
  <c r="FO38" i="4" s="1"/>
  <c r="FN38" i="4" a="1"/>
  <c r="FN38" i="4" s="1"/>
  <c r="FM38" i="4" a="1"/>
  <c r="FM38" i="4" s="1"/>
  <c r="FK38" i="4" a="1"/>
  <c r="FK38" i="4" s="1"/>
  <c r="FJ38" i="4" a="1"/>
  <c r="FJ38" i="4" s="1"/>
  <c r="FI38" i="4" a="1"/>
  <c r="FI38" i="4" s="1"/>
  <c r="FH38" i="4" a="1"/>
  <c r="FH38" i="4" s="1"/>
  <c r="FG38" i="4" a="1"/>
  <c r="FG38" i="4" s="1"/>
  <c r="FF38" i="4" a="1"/>
  <c r="FF38" i="4" s="1"/>
  <c r="FE38" i="4" a="1"/>
  <c r="FE38" i="4" s="1"/>
  <c r="FD38" i="4" a="1"/>
  <c r="FD38" i="4" s="1"/>
  <c r="ES38" i="4" a="1"/>
  <c r="ES38" i="4" s="1"/>
  <c r="EQ38" i="4" a="1"/>
  <c r="EQ38" i="4" s="1"/>
  <c r="EP38" i="4" a="1"/>
  <c r="EP38" i="4" s="1"/>
  <c r="EO38" i="4" a="1"/>
  <c r="EO38" i="4" s="1"/>
  <c r="EN38" i="4" a="1"/>
  <c r="EN38" i="4" s="1"/>
  <c r="EM38" i="4" a="1"/>
  <c r="EM38" i="4" s="1"/>
  <c r="EL38" i="4" a="1"/>
  <c r="EL38" i="4" s="1"/>
  <c r="EK38" i="4" a="1"/>
  <c r="EK38" i="4" s="1"/>
  <c r="EJ38" i="4" a="1"/>
  <c r="EJ38" i="4" s="1"/>
  <c r="EI38" i="4" a="1"/>
  <c r="EI38" i="4" s="1"/>
  <c r="EG38" i="4" a="1"/>
  <c r="EG38" i="4" s="1"/>
  <c r="EF38" i="4" a="1"/>
  <c r="EF38" i="4" s="1"/>
  <c r="EE38" i="4" a="1"/>
  <c r="EE38" i="4" s="1"/>
  <c r="ED38" i="4" a="1"/>
  <c r="ED38" i="4" s="1"/>
  <c r="EC38" i="4" a="1"/>
  <c r="EC38" i="4" s="1"/>
  <c r="EB38" i="4" a="1"/>
  <c r="EB38" i="4" s="1"/>
  <c r="EA38" i="4" a="1"/>
  <c r="EA38" i="4" s="1"/>
  <c r="DZ38" i="4" a="1"/>
  <c r="DZ38" i="4" s="1"/>
  <c r="DY38" i="4" a="1"/>
  <c r="DY38" i="4" s="1"/>
  <c r="DW38" i="4" a="1"/>
  <c r="DW38" i="4" s="1"/>
  <c r="DV38" i="4" a="1"/>
  <c r="DV38" i="4" s="1"/>
  <c r="DU38" i="4" a="1"/>
  <c r="DU38" i="4" s="1"/>
  <c r="DT38" i="4" a="1"/>
  <c r="DT38" i="4" s="1"/>
  <c r="DS38" i="4" a="1"/>
  <c r="DS38" i="4" s="1"/>
  <c r="DR38" i="4" a="1"/>
  <c r="DR38" i="4" s="1"/>
  <c r="DQ38" i="4" a="1"/>
  <c r="DQ38" i="4" s="1"/>
  <c r="DP38" i="4" a="1"/>
  <c r="DP38" i="4" s="1"/>
  <c r="CK38" i="4" a="1"/>
  <c r="CK38" i="4" s="1"/>
  <c r="CI38" i="4" a="1"/>
  <c r="CI38" i="4" s="1"/>
  <c r="CH38" i="4" a="1"/>
  <c r="CH38" i="4" s="1"/>
  <c r="CG38" i="4" a="1"/>
  <c r="CG38" i="4" s="1"/>
  <c r="CF38" i="4" a="1"/>
  <c r="CF38" i="4" s="1"/>
  <c r="CE38" i="4" a="1"/>
  <c r="CE38" i="4" s="1"/>
  <c r="CD38" i="4" a="1"/>
  <c r="CD38" i="4" s="1"/>
  <c r="CC38" i="4" a="1"/>
  <c r="CC38" i="4" s="1"/>
  <c r="CB38" i="4" a="1"/>
  <c r="CB38" i="4" s="1"/>
  <c r="CA38" i="4" a="1"/>
  <c r="CA38" i="4" s="1"/>
  <c r="BY38" i="4" a="1"/>
  <c r="BY38" i="4" s="1"/>
  <c r="BX38" i="4" a="1"/>
  <c r="BX38" i="4" s="1"/>
  <c r="BW38" i="4" a="1"/>
  <c r="BW38" i="4" s="1"/>
  <c r="BV38" i="4" a="1"/>
  <c r="BV38" i="4" s="1"/>
  <c r="BU38" i="4" a="1"/>
  <c r="BU38" i="4" s="1"/>
  <c r="BT38" i="4" a="1"/>
  <c r="BT38" i="4" s="1"/>
  <c r="BS38" i="4" a="1"/>
  <c r="BS38" i="4" s="1"/>
  <c r="BR38" i="4" a="1"/>
  <c r="BR38" i="4" s="1"/>
  <c r="BQ38" i="4" a="1"/>
  <c r="BQ38" i="4" s="1"/>
  <c r="BO38" i="4" a="1"/>
  <c r="BO38" i="4" s="1"/>
  <c r="BN38" i="4" a="1"/>
  <c r="BN38" i="4" s="1"/>
  <c r="BM38" i="4" a="1"/>
  <c r="BM38" i="4" s="1"/>
  <c r="BL38" i="4" a="1"/>
  <c r="BL38" i="4" s="1"/>
  <c r="BK38" i="4" a="1"/>
  <c r="BK38" i="4" s="1"/>
  <c r="BJ38" i="4" a="1"/>
  <c r="BJ38" i="4" s="1"/>
  <c r="BI38" i="4" a="1"/>
  <c r="BI38" i="4" s="1"/>
  <c r="BH38" i="4" a="1"/>
  <c r="BH38" i="4" s="1"/>
  <c r="AW38" i="4" a="1"/>
  <c r="AW38" i="4" s="1"/>
  <c r="AU38" i="4" a="1"/>
  <c r="AU38" i="4" s="1"/>
  <c r="AT38" i="4" a="1"/>
  <c r="AT38" i="4" s="1"/>
  <c r="AS38" i="4" a="1"/>
  <c r="AS38" i="4" s="1"/>
  <c r="AR38" i="4" a="1"/>
  <c r="AR38" i="4" s="1"/>
  <c r="AQ38" i="4" a="1"/>
  <c r="AQ38" i="4" s="1"/>
  <c r="AP38" i="4" a="1"/>
  <c r="AP38" i="4" s="1"/>
  <c r="AO38" i="4" a="1"/>
  <c r="AO38" i="4" s="1"/>
  <c r="AN38" i="4" a="1"/>
  <c r="AN38" i="4" s="1"/>
  <c r="AM38" i="4" a="1"/>
  <c r="AM38" i="4" s="1"/>
  <c r="AK38" i="4" a="1"/>
  <c r="AK38" i="4" s="1"/>
  <c r="AJ38" i="4" a="1"/>
  <c r="AJ38" i="4" s="1"/>
  <c r="AI38" i="4" a="1"/>
  <c r="AI38" i="4" s="1"/>
  <c r="AH38" i="4" a="1"/>
  <c r="AH38" i="4" s="1"/>
  <c r="AG38" i="4" a="1"/>
  <c r="AG38" i="4" s="1"/>
  <c r="AF38" i="4" a="1"/>
  <c r="AF38" i="4" s="1"/>
  <c r="AE38" i="4" a="1"/>
  <c r="AE38" i="4" s="1"/>
  <c r="AD38" i="4" a="1"/>
  <c r="AD38" i="4" s="1"/>
  <c r="AC38" i="4" a="1"/>
  <c r="AC38" i="4" s="1"/>
  <c r="AA38" i="4" a="1"/>
  <c r="AA38" i="4" s="1"/>
  <c r="Z38" i="4" a="1"/>
  <c r="Z38" i="4" s="1"/>
  <c r="Y38" i="4" a="1"/>
  <c r="Y38" i="4" s="1"/>
  <c r="X38" i="4" a="1"/>
  <c r="X38" i="4" s="1"/>
  <c r="W38" i="4" a="1"/>
  <c r="W38" i="4" s="1"/>
  <c r="V38" i="4" a="1"/>
  <c r="V38" i="4" s="1"/>
  <c r="U38" i="4" a="1"/>
  <c r="U38" i="4" s="1"/>
  <c r="T38" i="4" a="1"/>
  <c r="T38" i="4" s="1"/>
  <c r="P38" i="4"/>
  <c r="O38" i="4"/>
  <c r="N38" i="4"/>
  <c r="M38" i="4"/>
  <c r="L38" i="4"/>
  <c r="K38" i="4"/>
  <c r="I38" i="4"/>
  <c r="H38" i="4"/>
  <c r="G38" i="4"/>
  <c r="C38" i="4"/>
  <c r="GG36" i="4" a="1"/>
  <c r="GG36" i="4" s="1"/>
  <c r="GE36" i="4" a="1"/>
  <c r="GE36" i="4" s="1"/>
  <c r="GD36" i="4" a="1"/>
  <c r="GD36" i="4" s="1"/>
  <c r="GC36" i="4" a="1"/>
  <c r="GC36" i="4" s="1"/>
  <c r="GB36" i="4" a="1"/>
  <c r="GB36" i="4" s="1"/>
  <c r="GA36" i="4" a="1"/>
  <c r="GA36" i="4" s="1"/>
  <c r="FZ36" i="4" a="1"/>
  <c r="FZ36" i="4" s="1"/>
  <c r="FY36" i="4" a="1"/>
  <c r="FY36" i="4" s="1"/>
  <c r="FX36" i="4" a="1"/>
  <c r="FX36" i="4" s="1"/>
  <c r="FW36" i="4" a="1"/>
  <c r="FW36" i="4" s="1"/>
  <c r="FU36" i="4" a="1"/>
  <c r="FU36" i="4" s="1"/>
  <c r="FT36" i="4" a="1"/>
  <c r="FT36" i="4" s="1"/>
  <c r="FS36" i="4" a="1"/>
  <c r="FS36" i="4" s="1"/>
  <c r="FR36" i="4" a="1"/>
  <c r="FR36" i="4" s="1"/>
  <c r="FQ36" i="4" a="1"/>
  <c r="FQ36" i="4" s="1"/>
  <c r="FP36" i="4" a="1"/>
  <c r="FP36" i="4" s="1"/>
  <c r="FO36" i="4" a="1"/>
  <c r="FO36" i="4" s="1"/>
  <c r="FN36" i="4" a="1"/>
  <c r="FN36" i="4" s="1"/>
  <c r="FM36" i="4" a="1"/>
  <c r="FM36" i="4" s="1"/>
  <c r="FK36" i="4" a="1"/>
  <c r="FK36" i="4" s="1"/>
  <c r="FJ36" i="4" a="1"/>
  <c r="FJ36" i="4" s="1"/>
  <c r="FI36" i="4" a="1"/>
  <c r="FI36" i="4" s="1"/>
  <c r="FH36" i="4" a="1"/>
  <c r="FH36" i="4" s="1"/>
  <c r="FG36" i="4" a="1"/>
  <c r="FG36" i="4" s="1"/>
  <c r="FF36" i="4" a="1"/>
  <c r="FF36" i="4" s="1"/>
  <c r="FE36" i="4" a="1"/>
  <c r="FE36" i="4" s="1"/>
  <c r="FD36" i="4" a="1"/>
  <c r="FD36" i="4" s="1"/>
  <c r="ES36" i="4" a="1"/>
  <c r="ES36" i="4" s="1"/>
  <c r="EQ36" i="4" a="1"/>
  <c r="EQ36" i="4" s="1"/>
  <c r="EP36" i="4" a="1"/>
  <c r="EP36" i="4" s="1"/>
  <c r="EO36" i="4" a="1"/>
  <c r="EO36" i="4" s="1"/>
  <c r="EN36" i="4" a="1"/>
  <c r="EN36" i="4" s="1"/>
  <c r="EM36" i="4" a="1"/>
  <c r="EM36" i="4" s="1"/>
  <c r="EL36" i="4" a="1"/>
  <c r="EL36" i="4" s="1"/>
  <c r="EK36" i="4" a="1"/>
  <c r="EK36" i="4" s="1"/>
  <c r="EJ36" i="4" a="1"/>
  <c r="EJ36" i="4" s="1"/>
  <c r="EI36" i="4" a="1"/>
  <c r="EI36" i="4" s="1"/>
  <c r="EG36" i="4" a="1"/>
  <c r="EG36" i="4" s="1"/>
  <c r="EF36" i="4" a="1"/>
  <c r="EF36" i="4" s="1"/>
  <c r="EE36" i="4" a="1"/>
  <c r="EE36" i="4" s="1"/>
  <c r="ED36" i="4" a="1"/>
  <c r="ED36" i="4" s="1"/>
  <c r="EC36" i="4" a="1"/>
  <c r="EC36" i="4" s="1"/>
  <c r="EB36" i="4" a="1"/>
  <c r="EB36" i="4" s="1"/>
  <c r="EA36" i="4" a="1"/>
  <c r="EA36" i="4" s="1"/>
  <c r="DZ36" i="4" a="1"/>
  <c r="DZ36" i="4" s="1"/>
  <c r="DY36" i="4" a="1"/>
  <c r="DY36" i="4" s="1"/>
  <c r="DW36" i="4" a="1"/>
  <c r="DW36" i="4" s="1"/>
  <c r="DV36" i="4" a="1"/>
  <c r="DV36" i="4" s="1"/>
  <c r="DU36" i="4" a="1"/>
  <c r="DU36" i="4" s="1"/>
  <c r="DT36" i="4" a="1"/>
  <c r="DT36" i="4" s="1"/>
  <c r="DS36" i="4" a="1"/>
  <c r="DS36" i="4" s="1"/>
  <c r="DR36" i="4" a="1"/>
  <c r="DR36" i="4" s="1"/>
  <c r="DQ36" i="4" a="1"/>
  <c r="DQ36" i="4" s="1"/>
  <c r="DP36" i="4" a="1"/>
  <c r="DP36" i="4" s="1"/>
  <c r="CK36" i="4" a="1"/>
  <c r="CK36" i="4" s="1"/>
  <c r="CI36" i="4" a="1"/>
  <c r="CI36" i="4" s="1"/>
  <c r="CH36" i="4" a="1"/>
  <c r="CH36" i="4" s="1"/>
  <c r="CG36" i="4" a="1"/>
  <c r="CG36" i="4" s="1"/>
  <c r="CF36" i="4" a="1"/>
  <c r="CF36" i="4" s="1"/>
  <c r="CE36" i="4" a="1"/>
  <c r="CE36" i="4" s="1"/>
  <c r="CD36" i="4" a="1"/>
  <c r="CD36" i="4" s="1"/>
  <c r="CC36" i="4" a="1"/>
  <c r="CC36" i="4" s="1"/>
  <c r="CB36" i="4" a="1"/>
  <c r="CB36" i="4" s="1"/>
  <c r="CA36" i="4" a="1"/>
  <c r="CA36" i="4" s="1"/>
  <c r="BY36" i="4" a="1"/>
  <c r="BY36" i="4" s="1"/>
  <c r="BX36" i="4" a="1"/>
  <c r="BX36" i="4" s="1"/>
  <c r="BW36" i="4" a="1"/>
  <c r="BW36" i="4" s="1"/>
  <c r="BV36" i="4" a="1"/>
  <c r="BV36" i="4" s="1"/>
  <c r="BU36" i="4" a="1"/>
  <c r="BU36" i="4" s="1"/>
  <c r="BT36" i="4" a="1"/>
  <c r="BT36" i="4" s="1"/>
  <c r="BS36" i="4" a="1"/>
  <c r="BS36" i="4" s="1"/>
  <c r="BR36" i="4" a="1"/>
  <c r="BR36" i="4" s="1"/>
  <c r="BQ36" i="4" a="1"/>
  <c r="BQ36" i="4" s="1"/>
  <c r="BO36" i="4" a="1"/>
  <c r="BO36" i="4" s="1"/>
  <c r="BN36" i="4" a="1"/>
  <c r="BN36" i="4" s="1"/>
  <c r="BM36" i="4" a="1"/>
  <c r="BM36" i="4" s="1"/>
  <c r="BL36" i="4" a="1"/>
  <c r="BL36" i="4" s="1"/>
  <c r="BK36" i="4" a="1"/>
  <c r="BK36" i="4" s="1"/>
  <c r="BJ36" i="4" a="1"/>
  <c r="BJ36" i="4" s="1"/>
  <c r="BI36" i="4" a="1"/>
  <c r="BI36" i="4" s="1"/>
  <c r="BH36" i="4" a="1"/>
  <c r="BH36" i="4" s="1"/>
  <c r="AW36" i="4" a="1"/>
  <c r="AW36" i="4" s="1"/>
  <c r="AU36" i="4" a="1"/>
  <c r="AU36" i="4" s="1"/>
  <c r="AT36" i="4" a="1"/>
  <c r="AT36" i="4" s="1"/>
  <c r="AS36" i="4" a="1"/>
  <c r="AS36" i="4" s="1"/>
  <c r="AR36" i="4" a="1"/>
  <c r="AR36" i="4" s="1"/>
  <c r="AQ36" i="4" a="1"/>
  <c r="AQ36" i="4" s="1"/>
  <c r="AP36" i="4" a="1"/>
  <c r="AP36" i="4" s="1"/>
  <c r="AO36" i="4" a="1"/>
  <c r="AO36" i="4" s="1"/>
  <c r="AN36" i="4" a="1"/>
  <c r="AN36" i="4" s="1"/>
  <c r="AM36" i="4" a="1"/>
  <c r="AM36" i="4" s="1"/>
  <c r="AK36" i="4" a="1"/>
  <c r="AK36" i="4" s="1"/>
  <c r="AJ36" i="4" a="1"/>
  <c r="AJ36" i="4" s="1"/>
  <c r="AI36" i="4" a="1"/>
  <c r="AI36" i="4" s="1"/>
  <c r="AH36" i="4" a="1"/>
  <c r="AH36" i="4" s="1"/>
  <c r="AG36" i="4" a="1"/>
  <c r="AG36" i="4" s="1"/>
  <c r="AF36" i="4" a="1"/>
  <c r="AF36" i="4" s="1"/>
  <c r="AE36" i="4" a="1"/>
  <c r="AE36" i="4" s="1"/>
  <c r="AD36" i="4" a="1"/>
  <c r="AD36" i="4" s="1"/>
  <c r="AC36" i="4" a="1"/>
  <c r="AC36" i="4" s="1"/>
  <c r="AA36" i="4" a="1"/>
  <c r="AA36" i="4" s="1"/>
  <c r="Z36" i="4" a="1"/>
  <c r="Z36" i="4" s="1"/>
  <c r="Y36" i="4" a="1"/>
  <c r="Y36" i="4" s="1"/>
  <c r="X36" i="4" a="1"/>
  <c r="X36" i="4" s="1"/>
  <c r="W36" i="4" a="1"/>
  <c r="W36" i="4" s="1"/>
  <c r="V36" i="4" a="1"/>
  <c r="V36" i="4" s="1"/>
  <c r="U36" i="4" a="1"/>
  <c r="U36" i="4" s="1"/>
  <c r="T36" i="4" a="1"/>
  <c r="T36" i="4" s="1"/>
  <c r="GG35" i="4" a="1"/>
  <c r="GG35" i="4" s="1"/>
  <c r="GE35" i="4" a="1"/>
  <c r="GE35" i="4" s="1"/>
  <c r="GD35" i="4" a="1"/>
  <c r="GD35" i="4" s="1"/>
  <c r="GC35" i="4" a="1"/>
  <c r="GC35" i="4" s="1"/>
  <c r="GB35" i="4" a="1"/>
  <c r="GB35" i="4" s="1"/>
  <c r="GA35" i="4" a="1"/>
  <c r="GA35" i="4" s="1"/>
  <c r="FZ35" i="4" a="1"/>
  <c r="FZ35" i="4" s="1"/>
  <c r="FY35" i="4" a="1"/>
  <c r="FY35" i="4" s="1"/>
  <c r="FX35" i="4" a="1"/>
  <c r="FX35" i="4" s="1"/>
  <c r="FW35" i="4" a="1"/>
  <c r="FW35" i="4" s="1"/>
  <c r="FU35" i="4" a="1"/>
  <c r="FU35" i="4" s="1"/>
  <c r="FT35" i="4" a="1"/>
  <c r="FT35" i="4" s="1"/>
  <c r="FS35" i="4" a="1"/>
  <c r="FS35" i="4" s="1"/>
  <c r="FR35" i="4" a="1"/>
  <c r="FR35" i="4" s="1"/>
  <c r="FQ35" i="4" a="1"/>
  <c r="FQ35" i="4" s="1"/>
  <c r="FP35" i="4" a="1"/>
  <c r="FP35" i="4" s="1"/>
  <c r="FO35" i="4" a="1"/>
  <c r="FO35" i="4" s="1"/>
  <c r="FN35" i="4" a="1"/>
  <c r="FN35" i="4" s="1"/>
  <c r="FM35" i="4" a="1"/>
  <c r="FM35" i="4" s="1"/>
  <c r="FK35" i="4" a="1"/>
  <c r="FK35" i="4" s="1"/>
  <c r="FJ35" i="4" a="1"/>
  <c r="FJ35" i="4" s="1"/>
  <c r="FI35" i="4" a="1"/>
  <c r="FI35" i="4" s="1"/>
  <c r="FH35" i="4" a="1"/>
  <c r="FH35" i="4" s="1"/>
  <c r="FG35" i="4" a="1"/>
  <c r="FG35" i="4" s="1"/>
  <c r="FF35" i="4" a="1"/>
  <c r="FF35" i="4" s="1"/>
  <c r="FE35" i="4" a="1"/>
  <c r="FE35" i="4" s="1"/>
  <c r="FD35" i="4" a="1"/>
  <c r="FD35" i="4" s="1"/>
  <c r="ES35" i="4" a="1"/>
  <c r="ES35" i="4" s="1"/>
  <c r="EQ35" i="4" a="1"/>
  <c r="EQ35" i="4" s="1"/>
  <c r="EP35" i="4" a="1"/>
  <c r="EP35" i="4" s="1"/>
  <c r="EO35" i="4" a="1"/>
  <c r="EO35" i="4" s="1"/>
  <c r="EN35" i="4" a="1"/>
  <c r="EN35" i="4" s="1"/>
  <c r="EM35" i="4" a="1"/>
  <c r="EM35" i="4" s="1"/>
  <c r="EL35" i="4" a="1"/>
  <c r="EL35" i="4" s="1"/>
  <c r="EK35" i="4" a="1"/>
  <c r="EK35" i="4" s="1"/>
  <c r="EJ35" i="4" a="1"/>
  <c r="EJ35" i="4" s="1"/>
  <c r="EI35" i="4" a="1"/>
  <c r="EI35" i="4" s="1"/>
  <c r="EG35" i="4" a="1"/>
  <c r="EG35" i="4" s="1"/>
  <c r="EF35" i="4" a="1"/>
  <c r="EF35" i="4" s="1"/>
  <c r="EE35" i="4" a="1"/>
  <c r="EE35" i="4" s="1"/>
  <c r="ED35" i="4" a="1"/>
  <c r="ED35" i="4" s="1"/>
  <c r="EC35" i="4" a="1"/>
  <c r="EC35" i="4" s="1"/>
  <c r="EB35" i="4" a="1"/>
  <c r="EB35" i="4" s="1"/>
  <c r="EA35" i="4" a="1"/>
  <c r="EA35" i="4" s="1"/>
  <c r="DZ35" i="4" a="1"/>
  <c r="DZ35" i="4" s="1"/>
  <c r="DY35" i="4" a="1"/>
  <c r="DY35" i="4" s="1"/>
  <c r="DW35" i="4" a="1"/>
  <c r="DW35" i="4" s="1"/>
  <c r="DV35" i="4" a="1"/>
  <c r="DV35" i="4" s="1"/>
  <c r="DU35" i="4" a="1"/>
  <c r="DU35" i="4" s="1"/>
  <c r="DT35" i="4" a="1"/>
  <c r="DT35" i="4" s="1"/>
  <c r="DS35" i="4" a="1"/>
  <c r="DS35" i="4" s="1"/>
  <c r="DR35" i="4" a="1"/>
  <c r="DR35" i="4" s="1"/>
  <c r="DQ35" i="4" a="1"/>
  <c r="DQ35" i="4" s="1"/>
  <c r="DP35" i="4" a="1"/>
  <c r="DP35" i="4" s="1"/>
  <c r="CK35" i="4" a="1"/>
  <c r="CK35" i="4" s="1"/>
  <c r="CI35" i="4" a="1"/>
  <c r="CI35" i="4" s="1"/>
  <c r="CH35" i="4" a="1"/>
  <c r="CH35" i="4" s="1"/>
  <c r="CG35" i="4" a="1"/>
  <c r="CG35" i="4" s="1"/>
  <c r="CF35" i="4" a="1"/>
  <c r="CF35" i="4" s="1"/>
  <c r="CE35" i="4" a="1"/>
  <c r="CE35" i="4" s="1"/>
  <c r="CD35" i="4" a="1"/>
  <c r="CD35" i="4" s="1"/>
  <c r="CC35" i="4" a="1"/>
  <c r="CC35" i="4" s="1"/>
  <c r="CB35" i="4" a="1"/>
  <c r="CB35" i="4" s="1"/>
  <c r="CA35" i="4" a="1"/>
  <c r="CA35" i="4" s="1"/>
  <c r="BY35" i="4" a="1"/>
  <c r="BY35" i="4" s="1"/>
  <c r="BX35" i="4" a="1"/>
  <c r="BX35" i="4" s="1"/>
  <c r="BW35" i="4" a="1"/>
  <c r="BW35" i="4" s="1"/>
  <c r="BV35" i="4" a="1"/>
  <c r="BV35" i="4" s="1"/>
  <c r="BU35" i="4" a="1"/>
  <c r="BU35" i="4" s="1"/>
  <c r="BT35" i="4" a="1"/>
  <c r="BT35" i="4" s="1"/>
  <c r="BS35" i="4" a="1"/>
  <c r="BS35" i="4" s="1"/>
  <c r="BR35" i="4" a="1"/>
  <c r="BR35" i="4" s="1"/>
  <c r="BQ35" i="4" a="1"/>
  <c r="BQ35" i="4" s="1"/>
  <c r="BO35" i="4" a="1"/>
  <c r="BO35" i="4" s="1"/>
  <c r="BN35" i="4" a="1"/>
  <c r="BN35" i="4" s="1"/>
  <c r="BM35" i="4" a="1"/>
  <c r="BM35" i="4" s="1"/>
  <c r="BL35" i="4" a="1"/>
  <c r="BL35" i="4" s="1"/>
  <c r="BK35" i="4" a="1"/>
  <c r="BK35" i="4" s="1"/>
  <c r="BJ35" i="4" a="1"/>
  <c r="BJ35" i="4" s="1"/>
  <c r="BI35" i="4" a="1"/>
  <c r="BI35" i="4" s="1"/>
  <c r="BH35" i="4" a="1"/>
  <c r="BH35" i="4" s="1"/>
  <c r="AW35" i="4" a="1"/>
  <c r="AW35" i="4" s="1"/>
  <c r="AU35" i="4" a="1"/>
  <c r="AU35" i="4" s="1"/>
  <c r="AT35" i="4" a="1"/>
  <c r="AT35" i="4" s="1"/>
  <c r="AS35" i="4" a="1"/>
  <c r="AS35" i="4" s="1"/>
  <c r="AR35" i="4" a="1"/>
  <c r="AR35" i="4" s="1"/>
  <c r="AQ35" i="4" a="1"/>
  <c r="AQ35" i="4" s="1"/>
  <c r="AP35" i="4" a="1"/>
  <c r="AP35" i="4" s="1"/>
  <c r="AO35" i="4" a="1"/>
  <c r="AO35" i="4" s="1"/>
  <c r="AN35" i="4" a="1"/>
  <c r="AN35" i="4" s="1"/>
  <c r="AM35" i="4" a="1"/>
  <c r="AM35" i="4" s="1"/>
  <c r="AK35" i="4" a="1"/>
  <c r="AK35" i="4" s="1"/>
  <c r="AJ35" i="4" a="1"/>
  <c r="AJ35" i="4" s="1"/>
  <c r="AI35" i="4" a="1"/>
  <c r="AI35" i="4" s="1"/>
  <c r="AH35" i="4" a="1"/>
  <c r="AH35" i="4" s="1"/>
  <c r="AG35" i="4" a="1"/>
  <c r="AG35" i="4" s="1"/>
  <c r="AF35" i="4" a="1"/>
  <c r="AF35" i="4" s="1"/>
  <c r="AE35" i="4" a="1"/>
  <c r="AE35" i="4" s="1"/>
  <c r="AD35" i="4" a="1"/>
  <c r="AD35" i="4" s="1"/>
  <c r="AC35" i="4" a="1"/>
  <c r="AC35" i="4" s="1"/>
  <c r="AA35" i="4" a="1"/>
  <c r="AA35" i="4" s="1"/>
  <c r="Z35" i="4" a="1"/>
  <c r="Z35" i="4" s="1"/>
  <c r="Y35" i="4" a="1"/>
  <c r="Y35" i="4" s="1"/>
  <c r="X35" i="4" a="1"/>
  <c r="X35" i="4" s="1"/>
  <c r="W35" i="4" a="1"/>
  <c r="W35" i="4" s="1"/>
  <c r="V35" i="4" a="1"/>
  <c r="V35" i="4" s="1"/>
  <c r="U35" i="4" a="1"/>
  <c r="U35" i="4" s="1"/>
  <c r="T35" i="4" a="1"/>
  <c r="T35" i="4" s="1"/>
  <c r="P35" i="4"/>
  <c r="O35" i="4"/>
  <c r="N35" i="4"/>
  <c r="M35" i="4"/>
  <c r="L35" i="4"/>
  <c r="K35" i="4"/>
  <c r="I35" i="4"/>
  <c r="H35" i="4"/>
  <c r="G35" i="4"/>
  <c r="C35" i="4"/>
  <c r="GG33" i="4" a="1"/>
  <c r="GG33" i="4" s="1"/>
  <c r="GE33" i="4" a="1"/>
  <c r="GE33" i="4" s="1"/>
  <c r="GD33" i="4" a="1"/>
  <c r="GD33" i="4" s="1"/>
  <c r="GC33" i="4" a="1"/>
  <c r="GC33" i="4" s="1"/>
  <c r="GB33" i="4" a="1"/>
  <c r="GB33" i="4" s="1"/>
  <c r="GA33" i="4" a="1"/>
  <c r="GA33" i="4" s="1"/>
  <c r="FZ33" i="4" a="1"/>
  <c r="FZ33" i="4" s="1"/>
  <c r="FY33" i="4" a="1"/>
  <c r="FY33" i="4" s="1"/>
  <c r="FX33" i="4" a="1"/>
  <c r="FX33" i="4" s="1"/>
  <c r="FW33" i="4" a="1"/>
  <c r="FW33" i="4" s="1"/>
  <c r="FU33" i="4" a="1"/>
  <c r="FU33" i="4" s="1"/>
  <c r="FT33" i="4" a="1"/>
  <c r="FT33" i="4" s="1"/>
  <c r="FS33" i="4" a="1"/>
  <c r="FS33" i="4" s="1"/>
  <c r="FR33" i="4" a="1"/>
  <c r="FR33" i="4" s="1"/>
  <c r="FQ33" i="4" a="1"/>
  <c r="FQ33" i="4" s="1"/>
  <c r="FP33" i="4" a="1"/>
  <c r="FP33" i="4" s="1"/>
  <c r="FO33" i="4" a="1"/>
  <c r="FO33" i="4" s="1"/>
  <c r="FN33" i="4" a="1"/>
  <c r="FN33" i="4" s="1"/>
  <c r="FM33" i="4" a="1"/>
  <c r="FM33" i="4" s="1"/>
  <c r="FK33" i="4" a="1"/>
  <c r="FK33" i="4" s="1"/>
  <c r="FJ33" i="4" a="1"/>
  <c r="FJ33" i="4" s="1"/>
  <c r="FI33" i="4" a="1"/>
  <c r="FI33" i="4" s="1"/>
  <c r="FH33" i="4" a="1"/>
  <c r="FH33" i="4" s="1"/>
  <c r="FG33" i="4" a="1"/>
  <c r="FG33" i="4" s="1"/>
  <c r="FF33" i="4" a="1"/>
  <c r="FF33" i="4" s="1"/>
  <c r="FE33" i="4" a="1"/>
  <c r="FE33" i="4" s="1"/>
  <c r="FD33" i="4" a="1"/>
  <c r="FD33" i="4" s="1"/>
  <c r="ES33" i="4" a="1"/>
  <c r="ES33" i="4" s="1"/>
  <c r="EQ33" i="4" a="1"/>
  <c r="EQ33" i="4" s="1"/>
  <c r="EP33" i="4" a="1"/>
  <c r="EP33" i="4" s="1"/>
  <c r="EO33" i="4" a="1"/>
  <c r="EO33" i="4" s="1"/>
  <c r="EN33" i="4" a="1"/>
  <c r="EN33" i="4" s="1"/>
  <c r="EM33" i="4" a="1"/>
  <c r="EM33" i="4" s="1"/>
  <c r="EL33" i="4" a="1"/>
  <c r="EL33" i="4" s="1"/>
  <c r="EK33" i="4" a="1"/>
  <c r="EK33" i="4" s="1"/>
  <c r="EJ33" i="4" a="1"/>
  <c r="EJ33" i="4" s="1"/>
  <c r="EI33" i="4" a="1"/>
  <c r="EI33" i="4" s="1"/>
  <c r="EG33" i="4" a="1"/>
  <c r="EG33" i="4" s="1"/>
  <c r="EF33" i="4" a="1"/>
  <c r="EF33" i="4" s="1"/>
  <c r="EE33" i="4" a="1"/>
  <c r="EE33" i="4" s="1"/>
  <c r="ED33" i="4" a="1"/>
  <c r="ED33" i="4" s="1"/>
  <c r="EC33" i="4" a="1"/>
  <c r="EC33" i="4" s="1"/>
  <c r="EB33" i="4" a="1"/>
  <c r="EB33" i="4" s="1"/>
  <c r="EA33" i="4" a="1"/>
  <c r="EA33" i="4" s="1"/>
  <c r="DZ33" i="4" a="1"/>
  <c r="DZ33" i="4" s="1"/>
  <c r="DY33" i="4" a="1"/>
  <c r="DY33" i="4" s="1"/>
  <c r="DW33" i="4" a="1"/>
  <c r="DW33" i="4" s="1"/>
  <c r="DV33" i="4" a="1"/>
  <c r="DV33" i="4" s="1"/>
  <c r="DU33" i="4" a="1"/>
  <c r="DU33" i="4" s="1"/>
  <c r="DT33" i="4" a="1"/>
  <c r="DT33" i="4" s="1"/>
  <c r="DS33" i="4" a="1"/>
  <c r="DS33" i="4" s="1"/>
  <c r="DR33" i="4" a="1"/>
  <c r="DR33" i="4" s="1"/>
  <c r="DQ33" i="4" a="1"/>
  <c r="DQ33" i="4" s="1"/>
  <c r="DP33" i="4" a="1"/>
  <c r="DP33" i="4" s="1"/>
  <c r="CK33" i="4" a="1"/>
  <c r="CK33" i="4" s="1"/>
  <c r="CI33" i="4" a="1"/>
  <c r="CI33" i="4" s="1"/>
  <c r="CH33" i="4" a="1"/>
  <c r="CH33" i="4" s="1"/>
  <c r="CG33" i="4" a="1"/>
  <c r="CG33" i="4" s="1"/>
  <c r="CF33" i="4" a="1"/>
  <c r="CF33" i="4" s="1"/>
  <c r="CE33" i="4" a="1"/>
  <c r="CE33" i="4" s="1"/>
  <c r="CD33" i="4" a="1"/>
  <c r="CD33" i="4" s="1"/>
  <c r="CC33" i="4" a="1"/>
  <c r="CC33" i="4" s="1"/>
  <c r="CB33" i="4" a="1"/>
  <c r="CB33" i="4" s="1"/>
  <c r="CA33" i="4" a="1"/>
  <c r="CA33" i="4" s="1"/>
  <c r="BY33" i="4" a="1"/>
  <c r="BY33" i="4" s="1"/>
  <c r="BX33" i="4" a="1"/>
  <c r="BX33" i="4" s="1"/>
  <c r="BW33" i="4" a="1"/>
  <c r="BW33" i="4" s="1"/>
  <c r="BV33" i="4" a="1"/>
  <c r="BV33" i="4" s="1"/>
  <c r="BU33" i="4" a="1"/>
  <c r="BU33" i="4" s="1"/>
  <c r="BT33" i="4" a="1"/>
  <c r="BT33" i="4" s="1"/>
  <c r="BS33" i="4" a="1"/>
  <c r="BS33" i="4" s="1"/>
  <c r="BR33" i="4" a="1"/>
  <c r="BR33" i="4" s="1"/>
  <c r="BQ33" i="4" a="1"/>
  <c r="BQ33" i="4" s="1"/>
  <c r="BO33" i="4" a="1"/>
  <c r="BO33" i="4" s="1"/>
  <c r="BN33" i="4" a="1"/>
  <c r="BN33" i="4" s="1"/>
  <c r="BM33" i="4" a="1"/>
  <c r="BM33" i="4" s="1"/>
  <c r="BL33" i="4" a="1"/>
  <c r="BL33" i="4" s="1"/>
  <c r="BK33" i="4" a="1"/>
  <c r="BK33" i="4" s="1"/>
  <c r="BJ33" i="4" a="1"/>
  <c r="BJ33" i="4" s="1"/>
  <c r="BI33" i="4" a="1"/>
  <c r="BI33" i="4" s="1"/>
  <c r="BH33" i="4" a="1"/>
  <c r="BH33" i="4" s="1"/>
  <c r="AW33" i="4" a="1"/>
  <c r="AW33" i="4" s="1"/>
  <c r="AU33" i="4" a="1"/>
  <c r="AU33" i="4" s="1"/>
  <c r="AT33" i="4" a="1"/>
  <c r="AT33" i="4" s="1"/>
  <c r="AS33" i="4" a="1"/>
  <c r="AS33" i="4" s="1"/>
  <c r="AR33" i="4" a="1"/>
  <c r="AR33" i="4" s="1"/>
  <c r="AQ33" i="4" a="1"/>
  <c r="AQ33" i="4" s="1"/>
  <c r="AP33" i="4" a="1"/>
  <c r="AP33" i="4" s="1"/>
  <c r="AO33" i="4" a="1"/>
  <c r="AO33" i="4" s="1"/>
  <c r="AN33" i="4" a="1"/>
  <c r="AN33" i="4" s="1"/>
  <c r="AM33" i="4" a="1"/>
  <c r="AM33" i="4" s="1"/>
  <c r="AK33" i="4" a="1"/>
  <c r="AK33" i="4" s="1"/>
  <c r="AJ33" i="4" a="1"/>
  <c r="AJ33" i="4" s="1"/>
  <c r="AI33" i="4" a="1"/>
  <c r="AI33" i="4" s="1"/>
  <c r="AH33" i="4" a="1"/>
  <c r="AH33" i="4" s="1"/>
  <c r="AG33" i="4" a="1"/>
  <c r="AG33" i="4" s="1"/>
  <c r="AF33" i="4" a="1"/>
  <c r="AF33" i="4" s="1"/>
  <c r="AE33" i="4" a="1"/>
  <c r="AE33" i="4" s="1"/>
  <c r="AD33" i="4" a="1"/>
  <c r="AD33" i="4" s="1"/>
  <c r="AC33" i="4" a="1"/>
  <c r="AC33" i="4" s="1"/>
  <c r="AA33" i="4" a="1"/>
  <c r="AA33" i="4" s="1"/>
  <c r="Z33" i="4" a="1"/>
  <c r="Z33" i="4" s="1"/>
  <c r="Y33" i="4" a="1"/>
  <c r="Y33" i="4" s="1"/>
  <c r="X33" i="4" a="1"/>
  <c r="X33" i="4" s="1"/>
  <c r="W33" i="4" a="1"/>
  <c r="W33" i="4" s="1"/>
  <c r="V33" i="4" a="1"/>
  <c r="V33" i="4" s="1"/>
  <c r="U33" i="4" a="1"/>
  <c r="U33" i="4" s="1"/>
  <c r="T33" i="4" a="1"/>
  <c r="T33" i="4" s="1"/>
  <c r="GG32" i="4" a="1"/>
  <c r="GG32" i="4" s="1"/>
  <c r="GE32" i="4" a="1"/>
  <c r="GE32" i="4" s="1"/>
  <c r="GD32" i="4" a="1"/>
  <c r="GD32" i="4" s="1"/>
  <c r="GC32" i="4" a="1"/>
  <c r="GC32" i="4" s="1"/>
  <c r="GB32" i="4" a="1"/>
  <c r="GB32" i="4" s="1"/>
  <c r="GA32" i="4" a="1"/>
  <c r="GA32" i="4" s="1"/>
  <c r="FZ32" i="4" a="1"/>
  <c r="FZ32" i="4" s="1"/>
  <c r="FY32" i="4" a="1"/>
  <c r="FY32" i="4" s="1"/>
  <c r="FX32" i="4" a="1"/>
  <c r="FX32" i="4" s="1"/>
  <c r="FW32" i="4" a="1"/>
  <c r="FW32" i="4" s="1"/>
  <c r="FU32" i="4" a="1"/>
  <c r="FU32" i="4" s="1"/>
  <c r="FT32" i="4" a="1"/>
  <c r="FT32" i="4" s="1"/>
  <c r="FS32" i="4" a="1"/>
  <c r="FS32" i="4" s="1"/>
  <c r="FR32" i="4" a="1"/>
  <c r="FR32" i="4" s="1"/>
  <c r="FQ32" i="4" a="1"/>
  <c r="FQ32" i="4" s="1"/>
  <c r="FP32" i="4" a="1"/>
  <c r="FP32" i="4" s="1"/>
  <c r="FO32" i="4" a="1"/>
  <c r="FO32" i="4" s="1"/>
  <c r="FN32" i="4" a="1"/>
  <c r="FN32" i="4" s="1"/>
  <c r="FM32" i="4" a="1"/>
  <c r="FM32" i="4" s="1"/>
  <c r="FK32" i="4" a="1"/>
  <c r="FK32" i="4" s="1"/>
  <c r="FJ32" i="4" a="1"/>
  <c r="FJ32" i="4" s="1"/>
  <c r="FI32" i="4" a="1"/>
  <c r="FI32" i="4" s="1"/>
  <c r="FH32" i="4" a="1"/>
  <c r="FH32" i="4" s="1"/>
  <c r="FG32" i="4" a="1"/>
  <c r="FG32" i="4" s="1"/>
  <c r="FF32" i="4" a="1"/>
  <c r="FF32" i="4" s="1"/>
  <c r="FE32" i="4" a="1"/>
  <c r="FE32" i="4" s="1"/>
  <c r="FD32" i="4" a="1"/>
  <c r="FD32" i="4" s="1"/>
  <c r="ES32" i="4" a="1"/>
  <c r="ES32" i="4" s="1"/>
  <c r="EQ32" i="4" a="1"/>
  <c r="EQ32" i="4" s="1"/>
  <c r="EP32" i="4" a="1"/>
  <c r="EP32" i="4" s="1"/>
  <c r="EO32" i="4" a="1"/>
  <c r="EO32" i="4" s="1"/>
  <c r="EN32" i="4" a="1"/>
  <c r="EN32" i="4" s="1"/>
  <c r="EM32" i="4" a="1"/>
  <c r="EM32" i="4" s="1"/>
  <c r="EL32" i="4" a="1"/>
  <c r="EL32" i="4" s="1"/>
  <c r="EK32" i="4" a="1"/>
  <c r="EK32" i="4" s="1"/>
  <c r="EJ32" i="4" a="1"/>
  <c r="EJ32" i="4" s="1"/>
  <c r="EI32" i="4" a="1"/>
  <c r="EI32" i="4" s="1"/>
  <c r="EG32" i="4" a="1"/>
  <c r="EG32" i="4" s="1"/>
  <c r="EF32" i="4" a="1"/>
  <c r="EF32" i="4" s="1"/>
  <c r="EE32" i="4" a="1"/>
  <c r="EE32" i="4" s="1"/>
  <c r="ED32" i="4" a="1"/>
  <c r="ED32" i="4" s="1"/>
  <c r="EC32" i="4" a="1"/>
  <c r="EC32" i="4" s="1"/>
  <c r="EB32" i="4" a="1"/>
  <c r="EB32" i="4" s="1"/>
  <c r="EA32" i="4" a="1"/>
  <c r="EA32" i="4" s="1"/>
  <c r="DZ32" i="4" a="1"/>
  <c r="DZ32" i="4" s="1"/>
  <c r="DY32" i="4" a="1"/>
  <c r="DY32" i="4" s="1"/>
  <c r="DW32" i="4" a="1"/>
  <c r="DW32" i="4" s="1"/>
  <c r="DV32" i="4" a="1"/>
  <c r="DV32" i="4" s="1"/>
  <c r="DU32" i="4" a="1"/>
  <c r="DU32" i="4" s="1"/>
  <c r="DT32" i="4" a="1"/>
  <c r="DT32" i="4" s="1"/>
  <c r="DS32" i="4" a="1"/>
  <c r="DS32" i="4" s="1"/>
  <c r="DR32" i="4" a="1"/>
  <c r="DR32" i="4" s="1"/>
  <c r="DQ32" i="4" a="1"/>
  <c r="DQ32" i="4" s="1"/>
  <c r="DP32" i="4" a="1"/>
  <c r="DP32" i="4" s="1"/>
  <c r="CK32" i="4" a="1"/>
  <c r="CK32" i="4" s="1"/>
  <c r="CI32" i="4" a="1"/>
  <c r="CI32" i="4" s="1"/>
  <c r="CH32" i="4" a="1"/>
  <c r="CH32" i="4" s="1"/>
  <c r="CG32" i="4" a="1"/>
  <c r="CG32" i="4" s="1"/>
  <c r="CF32" i="4" a="1"/>
  <c r="CF32" i="4" s="1"/>
  <c r="CE32" i="4" a="1"/>
  <c r="CE32" i="4" s="1"/>
  <c r="CD32" i="4" a="1"/>
  <c r="CD32" i="4" s="1"/>
  <c r="CC32" i="4" a="1"/>
  <c r="CC32" i="4" s="1"/>
  <c r="CB32" i="4" a="1"/>
  <c r="CB32" i="4" s="1"/>
  <c r="CA32" i="4" a="1"/>
  <c r="CA32" i="4" s="1"/>
  <c r="BY32" i="4" a="1"/>
  <c r="BY32" i="4" s="1"/>
  <c r="BX32" i="4" a="1"/>
  <c r="BX32" i="4" s="1"/>
  <c r="BW32" i="4" a="1"/>
  <c r="BW32" i="4" s="1"/>
  <c r="BV32" i="4" a="1"/>
  <c r="BV32" i="4" s="1"/>
  <c r="BU32" i="4" a="1"/>
  <c r="BU32" i="4" s="1"/>
  <c r="BT32" i="4" a="1"/>
  <c r="BT32" i="4" s="1"/>
  <c r="BS32" i="4" a="1"/>
  <c r="BS32" i="4" s="1"/>
  <c r="BR32" i="4" a="1"/>
  <c r="BR32" i="4" s="1"/>
  <c r="BQ32" i="4" a="1"/>
  <c r="BQ32" i="4" s="1"/>
  <c r="BO32" i="4" a="1"/>
  <c r="BO32" i="4" s="1"/>
  <c r="BN32" i="4" a="1"/>
  <c r="BN32" i="4" s="1"/>
  <c r="BM32" i="4" a="1"/>
  <c r="BM32" i="4" s="1"/>
  <c r="BL32" i="4" a="1"/>
  <c r="BL32" i="4" s="1"/>
  <c r="BK32" i="4" a="1"/>
  <c r="BK32" i="4" s="1"/>
  <c r="BJ32" i="4" a="1"/>
  <c r="BJ32" i="4" s="1"/>
  <c r="BI32" i="4" a="1"/>
  <c r="BI32" i="4" s="1"/>
  <c r="BH32" i="4" a="1"/>
  <c r="BH32" i="4" s="1"/>
  <c r="AW32" i="4" a="1"/>
  <c r="AW32" i="4" s="1"/>
  <c r="AU32" i="4" a="1"/>
  <c r="AU32" i="4" s="1"/>
  <c r="AT32" i="4" a="1"/>
  <c r="AT32" i="4" s="1"/>
  <c r="AS32" i="4" a="1"/>
  <c r="AS32" i="4" s="1"/>
  <c r="AR32" i="4" a="1"/>
  <c r="AR32" i="4" s="1"/>
  <c r="AQ32" i="4" a="1"/>
  <c r="AQ32" i="4" s="1"/>
  <c r="AP32" i="4" a="1"/>
  <c r="AP32" i="4" s="1"/>
  <c r="AO32" i="4" a="1"/>
  <c r="AO32" i="4" s="1"/>
  <c r="AN32" i="4" a="1"/>
  <c r="AN32" i="4" s="1"/>
  <c r="AM32" i="4" a="1"/>
  <c r="AM32" i="4" s="1"/>
  <c r="AK32" i="4" a="1"/>
  <c r="AK32" i="4" s="1"/>
  <c r="AJ32" i="4" a="1"/>
  <c r="AJ32" i="4" s="1"/>
  <c r="AI32" i="4" a="1"/>
  <c r="AI32" i="4" s="1"/>
  <c r="AH32" i="4" a="1"/>
  <c r="AH32" i="4" s="1"/>
  <c r="AG32" i="4" a="1"/>
  <c r="AG32" i="4" s="1"/>
  <c r="AF32" i="4" a="1"/>
  <c r="AF32" i="4" s="1"/>
  <c r="AE32" i="4" a="1"/>
  <c r="AE32" i="4" s="1"/>
  <c r="AD32" i="4" a="1"/>
  <c r="AD32" i="4" s="1"/>
  <c r="AC32" i="4" a="1"/>
  <c r="AC32" i="4" s="1"/>
  <c r="AA32" i="4" a="1"/>
  <c r="AA32" i="4" s="1"/>
  <c r="Z32" i="4" a="1"/>
  <c r="Z32" i="4" s="1"/>
  <c r="Y32" i="4" a="1"/>
  <c r="Y32" i="4" s="1"/>
  <c r="X32" i="4" a="1"/>
  <c r="X32" i="4" s="1"/>
  <c r="W32" i="4" a="1"/>
  <c r="W32" i="4" s="1"/>
  <c r="V32" i="4" a="1"/>
  <c r="V32" i="4" s="1"/>
  <c r="U32" i="4" a="1"/>
  <c r="U32" i="4" s="1"/>
  <c r="T32" i="4" a="1"/>
  <c r="T32" i="4" s="1"/>
  <c r="P32" i="4"/>
  <c r="O32" i="4"/>
  <c r="N32" i="4"/>
  <c r="M32" i="4"/>
  <c r="L32" i="4"/>
  <c r="K32" i="4"/>
  <c r="I32" i="4"/>
  <c r="H32" i="4"/>
  <c r="G32" i="4"/>
  <c r="C32" i="4"/>
  <c r="GG30" i="4" a="1"/>
  <c r="GG30" i="4" s="1"/>
  <c r="GE30" i="4" a="1"/>
  <c r="GE30" i="4" s="1"/>
  <c r="GD30" i="4" a="1"/>
  <c r="GD30" i="4" s="1"/>
  <c r="GC30" i="4" a="1"/>
  <c r="GC30" i="4" s="1"/>
  <c r="GB30" i="4" a="1"/>
  <c r="GB30" i="4" s="1"/>
  <c r="GA30" i="4" a="1"/>
  <c r="GA30" i="4" s="1"/>
  <c r="FZ30" i="4" a="1"/>
  <c r="FZ30" i="4" s="1"/>
  <c r="FY30" i="4" a="1"/>
  <c r="FY30" i="4" s="1"/>
  <c r="FX30" i="4" a="1"/>
  <c r="FX30" i="4" s="1"/>
  <c r="FW30" i="4" a="1"/>
  <c r="FW30" i="4" s="1"/>
  <c r="FU30" i="4" a="1"/>
  <c r="FU30" i="4" s="1"/>
  <c r="FT30" i="4" a="1"/>
  <c r="FT30" i="4" s="1"/>
  <c r="FS30" i="4" a="1"/>
  <c r="FS30" i="4" s="1"/>
  <c r="FR30" i="4" a="1"/>
  <c r="FR30" i="4" s="1"/>
  <c r="FQ30" i="4" a="1"/>
  <c r="FQ30" i="4" s="1"/>
  <c r="FP30" i="4" a="1"/>
  <c r="FP30" i="4" s="1"/>
  <c r="FO30" i="4" a="1"/>
  <c r="FO30" i="4" s="1"/>
  <c r="FN30" i="4" a="1"/>
  <c r="FN30" i="4" s="1"/>
  <c r="FM30" i="4" a="1"/>
  <c r="FM30" i="4" s="1"/>
  <c r="FK30" i="4" a="1"/>
  <c r="FK30" i="4" s="1"/>
  <c r="FJ30" i="4" a="1"/>
  <c r="FJ30" i="4" s="1"/>
  <c r="FI30" i="4" a="1"/>
  <c r="FI30" i="4" s="1"/>
  <c r="FH30" i="4" a="1"/>
  <c r="FH30" i="4" s="1"/>
  <c r="FG30" i="4" a="1"/>
  <c r="FG30" i="4" s="1"/>
  <c r="FF30" i="4" a="1"/>
  <c r="FF30" i="4" s="1"/>
  <c r="FE30" i="4" a="1"/>
  <c r="FE30" i="4" s="1"/>
  <c r="FD30" i="4" a="1"/>
  <c r="FD30" i="4" s="1"/>
  <c r="ES30" i="4" a="1"/>
  <c r="ES30" i="4" s="1"/>
  <c r="EQ30" i="4" a="1"/>
  <c r="EQ30" i="4" s="1"/>
  <c r="EP30" i="4" a="1"/>
  <c r="EP30" i="4" s="1"/>
  <c r="EO30" i="4" a="1"/>
  <c r="EO30" i="4" s="1"/>
  <c r="EN30" i="4" a="1"/>
  <c r="EN30" i="4" s="1"/>
  <c r="EM30" i="4" a="1"/>
  <c r="EM30" i="4" s="1"/>
  <c r="EL30" i="4" a="1"/>
  <c r="EL30" i="4" s="1"/>
  <c r="EK30" i="4" a="1"/>
  <c r="EK30" i="4" s="1"/>
  <c r="EJ30" i="4" a="1"/>
  <c r="EJ30" i="4" s="1"/>
  <c r="EI30" i="4" a="1"/>
  <c r="EI30" i="4" s="1"/>
  <c r="EG30" i="4" a="1"/>
  <c r="EG30" i="4" s="1"/>
  <c r="EF30" i="4" a="1"/>
  <c r="EF30" i="4" s="1"/>
  <c r="EE30" i="4" a="1"/>
  <c r="EE30" i="4" s="1"/>
  <c r="ED30" i="4" a="1"/>
  <c r="ED30" i="4" s="1"/>
  <c r="EC30" i="4" a="1"/>
  <c r="EC30" i="4" s="1"/>
  <c r="EB30" i="4" a="1"/>
  <c r="EB30" i="4" s="1"/>
  <c r="EA30" i="4" a="1"/>
  <c r="EA30" i="4" s="1"/>
  <c r="DZ30" i="4" a="1"/>
  <c r="DZ30" i="4" s="1"/>
  <c r="DY30" i="4" a="1"/>
  <c r="DY30" i="4" s="1"/>
  <c r="DW30" i="4" a="1"/>
  <c r="DW30" i="4" s="1"/>
  <c r="DV30" i="4" a="1"/>
  <c r="DV30" i="4" s="1"/>
  <c r="DU30" i="4" a="1"/>
  <c r="DU30" i="4" s="1"/>
  <c r="DT30" i="4" a="1"/>
  <c r="DT30" i="4" s="1"/>
  <c r="DS30" i="4" a="1"/>
  <c r="DS30" i="4" s="1"/>
  <c r="DR30" i="4" a="1"/>
  <c r="DR30" i="4" s="1"/>
  <c r="DQ30" i="4" a="1"/>
  <c r="DQ30" i="4" s="1"/>
  <c r="DP30" i="4" a="1"/>
  <c r="DP30" i="4" s="1"/>
  <c r="CK30" i="4" a="1"/>
  <c r="CK30" i="4" s="1"/>
  <c r="CI30" i="4" a="1"/>
  <c r="CI30" i="4" s="1"/>
  <c r="CH30" i="4" a="1"/>
  <c r="CH30" i="4" s="1"/>
  <c r="CG30" i="4" a="1"/>
  <c r="CG30" i="4" s="1"/>
  <c r="CF30" i="4" a="1"/>
  <c r="CF30" i="4" s="1"/>
  <c r="CE30" i="4" a="1"/>
  <c r="CE30" i="4" s="1"/>
  <c r="CD30" i="4" a="1"/>
  <c r="CD30" i="4" s="1"/>
  <c r="CC30" i="4" a="1"/>
  <c r="CC30" i="4" s="1"/>
  <c r="CB30" i="4" a="1"/>
  <c r="CB30" i="4" s="1"/>
  <c r="CA30" i="4" a="1"/>
  <c r="CA30" i="4" s="1"/>
  <c r="BY30" i="4" a="1"/>
  <c r="BY30" i="4" s="1"/>
  <c r="BX30" i="4" a="1"/>
  <c r="BX30" i="4" s="1"/>
  <c r="BW30" i="4" a="1"/>
  <c r="BW30" i="4" s="1"/>
  <c r="BV30" i="4" a="1"/>
  <c r="BV30" i="4" s="1"/>
  <c r="BU30" i="4" a="1"/>
  <c r="BU30" i="4" s="1"/>
  <c r="BT30" i="4" a="1"/>
  <c r="BT30" i="4" s="1"/>
  <c r="BS30" i="4" a="1"/>
  <c r="BS30" i="4" s="1"/>
  <c r="BR30" i="4" a="1"/>
  <c r="BR30" i="4" s="1"/>
  <c r="BQ30" i="4" a="1"/>
  <c r="BQ30" i="4" s="1"/>
  <c r="BO30" i="4" a="1"/>
  <c r="BO30" i="4" s="1"/>
  <c r="BN30" i="4" a="1"/>
  <c r="BN30" i="4" s="1"/>
  <c r="BM30" i="4" a="1"/>
  <c r="BM30" i="4" s="1"/>
  <c r="BL30" i="4" a="1"/>
  <c r="BL30" i="4" s="1"/>
  <c r="BK30" i="4" a="1"/>
  <c r="BK30" i="4" s="1"/>
  <c r="BJ30" i="4" a="1"/>
  <c r="BJ30" i="4" s="1"/>
  <c r="BI30" i="4" a="1"/>
  <c r="BI30" i="4" s="1"/>
  <c r="BH30" i="4" a="1"/>
  <c r="BH30" i="4" s="1"/>
  <c r="AW30" i="4" a="1"/>
  <c r="AW30" i="4" s="1"/>
  <c r="AU30" i="4" a="1"/>
  <c r="AU30" i="4" s="1"/>
  <c r="AT30" i="4" a="1"/>
  <c r="AT30" i="4" s="1"/>
  <c r="AS30" i="4" a="1"/>
  <c r="AS30" i="4" s="1"/>
  <c r="AR30" i="4" a="1"/>
  <c r="AR30" i="4" s="1"/>
  <c r="AQ30" i="4" a="1"/>
  <c r="AQ30" i="4" s="1"/>
  <c r="AP30" i="4" a="1"/>
  <c r="AP30" i="4" s="1"/>
  <c r="AO30" i="4" a="1"/>
  <c r="AO30" i="4" s="1"/>
  <c r="AN30" i="4" a="1"/>
  <c r="AN30" i="4" s="1"/>
  <c r="AM30" i="4" a="1"/>
  <c r="AM30" i="4" s="1"/>
  <c r="AK30" i="4" a="1"/>
  <c r="AK30" i="4" s="1"/>
  <c r="AJ30" i="4" a="1"/>
  <c r="AJ30" i="4" s="1"/>
  <c r="AI30" i="4" a="1"/>
  <c r="AI30" i="4" s="1"/>
  <c r="AH30" i="4" a="1"/>
  <c r="AH30" i="4" s="1"/>
  <c r="AG30" i="4" a="1"/>
  <c r="AG30" i="4" s="1"/>
  <c r="AF30" i="4" a="1"/>
  <c r="AF30" i="4" s="1"/>
  <c r="AE30" i="4" a="1"/>
  <c r="AE30" i="4" s="1"/>
  <c r="AD30" i="4" a="1"/>
  <c r="AD30" i="4" s="1"/>
  <c r="AC30" i="4" a="1"/>
  <c r="AC30" i="4" s="1"/>
  <c r="AA30" i="4" a="1"/>
  <c r="AA30" i="4" s="1"/>
  <c r="Z30" i="4" a="1"/>
  <c r="Z30" i="4" s="1"/>
  <c r="Y30" i="4" a="1"/>
  <c r="Y30" i="4" s="1"/>
  <c r="X30" i="4" a="1"/>
  <c r="X30" i="4" s="1"/>
  <c r="W30" i="4" a="1"/>
  <c r="W30" i="4" s="1"/>
  <c r="V30" i="4" a="1"/>
  <c r="V30" i="4" s="1"/>
  <c r="U30" i="4" a="1"/>
  <c r="U30" i="4" s="1"/>
  <c r="T30" i="4" a="1"/>
  <c r="T30" i="4" s="1"/>
  <c r="GG29" i="4" a="1"/>
  <c r="GG29" i="4" s="1"/>
  <c r="GE29" i="4" a="1"/>
  <c r="GE29" i="4" s="1"/>
  <c r="GD29" i="4" a="1"/>
  <c r="GD29" i="4" s="1"/>
  <c r="GC29" i="4" a="1"/>
  <c r="GC29" i="4" s="1"/>
  <c r="GB29" i="4" a="1"/>
  <c r="GB29" i="4" s="1"/>
  <c r="GA29" i="4" a="1"/>
  <c r="GA29" i="4" s="1"/>
  <c r="FZ29" i="4" a="1"/>
  <c r="FZ29" i="4" s="1"/>
  <c r="FY29" i="4" a="1"/>
  <c r="FY29" i="4" s="1"/>
  <c r="FX29" i="4" a="1"/>
  <c r="FX29" i="4" s="1"/>
  <c r="FW29" i="4" a="1"/>
  <c r="FW29" i="4" s="1"/>
  <c r="FU29" i="4" a="1"/>
  <c r="FU29" i="4" s="1"/>
  <c r="FT29" i="4" a="1"/>
  <c r="FT29" i="4" s="1"/>
  <c r="FS29" i="4" a="1"/>
  <c r="FS29" i="4" s="1"/>
  <c r="FR29" i="4" a="1"/>
  <c r="FR29" i="4" s="1"/>
  <c r="FQ29" i="4" a="1"/>
  <c r="FQ29" i="4" s="1"/>
  <c r="FP29" i="4" a="1"/>
  <c r="FP29" i="4" s="1"/>
  <c r="FO29" i="4" a="1"/>
  <c r="FO29" i="4" s="1"/>
  <c r="FN29" i="4" a="1"/>
  <c r="FN29" i="4" s="1"/>
  <c r="FM29" i="4" a="1"/>
  <c r="FM29" i="4" s="1"/>
  <c r="FK29" i="4" a="1"/>
  <c r="FK29" i="4" s="1"/>
  <c r="FJ29" i="4" a="1"/>
  <c r="FJ29" i="4" s="1"/>
  <c r="FI29" i="4" a="1"/>
  <c r="FI29" i="4" s="1"/>
  <c r="FH29" i="4" a="1"/>
  <c r="FH29" i="4" s="1"/>
  <c r="FG29" i="4" a="1"/>
  <c r="FG29" i="4" s="1"/>
  <c r="FF29" i="4" a="1"/>
  <c r="FF29" i="4" s="1"/>
  <c r="FE29" i="4" a="1"/>
  <c r="FE29" i="4" s="1"/>
  <c r="FD29" i="4" a="1"/>
  <c r="FD29" i="4" s="1"/>
  <c r="ES29" i="4" a="1"/>
  <c r="ES29" i="4" s="1"/>
  <c r="EQ29" i="4" a="1"/>
  <c r="EQ29" i="4" s="1"/>
  <c r="EP29" i="4" a="1"/>
  <c r="EP29" i="4" s="1"/>
  <c r="EO29" i="4" a="1"/>
  <c r="EO29" i="4" s="1"/>
  <c r="EN29" i="4" a="1"/>
  <c r="EN29" i="4" s="1"/>
  <c r="EM29" i="4" a="1"/>
  <c r="EM29" i="4" s="1"/>
  <c r="EL29" i="4" a="1"/>
  <c r="EL29" i="4" s="1"/>
  <c r="EK29" i="4" a="1"/>
  <c r="EK29" i="4" s="1"/>
  <c r="EJ29" i="4" a="1"/>
  <c r="EJ29" i="4" s="1"/>
  <c r="EI29" i="4" a="1"/>
  <c r="EI29" i="4" s="1"/>
  <c r="EG29" i="4" a="1"/>
  <c r="EG29" i="4" s="1"/>
  <c r="EF29" i="4" a="1"/>
  <c r="EF29" i="4" s="1"/>
  <c r="EE29" i="4" a="1"/>
  <c r="EE29" i="4" s="1"/>
  <c r="ED29" i="4" a="1"/>
  <c r="ED29" i="4" s="1"/>
  <c r="EC29" i="4" a="1"/>
  <c r="EC29" i="4" s="1"/>
  <c r="EB29" i="4" a="1"/>
  <c r="EB29" i="4" s="1"/>
  <c r="EA29" i="4" a="1"/>
  <c r="EA29" i="4" s="1"/>
  <c r="DZ29" i="4" a="1"/>
  <c r="DZ29" i="4" s="1"/>
  <c r="DY29" i="4" a="1"/>
  <c r="DY29" i="4" s="1"/>
  <c r="DW29" i="4" a="1"/>
  <c r="DW29" i="4" s="1"/>
  <c r="DV29" i="4" a="1"/>
  <c r="DV29" i="4" s="1"/>
  <c r="DU29" i="4" a="1"/>
  <c r="DU29" i="4" s="1"/>
  <c r="DT29" i="4" a="1"/>
  <c r="DT29" i="4" s="1"/>
  <c r="DS29" i="4" a="1"/>
  <c r="DS29" i="4" s="1"/>
  <c r="DR29" i="4" a="1"/>
  <c r="DR29" i="4" s="1"/>
  <c r="DQ29" i="4" a="1"/>
  <c r="DQ29" i="4" s="1"/>
  <c r="DP29" i="4" a="1"/>
  <c r="DP29" i="4" s="1"/>
  <c r="CK29" i="4" a="1"/>
  <c r="CK29" i="4" s="1"/>
  <c r="CI29" i="4" a="1"/>
  <c r="CI29" i="4" s="1"/>
  <c r="CH29" i="4" a="1"/>
  <c r="CH29" i="4" s="1"/>
  <c r="CG29" i="4" a="1"/>
  <c r="CG29" i="4" s="1"/>
  <c r="CF29" i="4" a="1"/>
  <c r="CF29" i="4" s="1"/>
  <c r="CE29" i="4" a="1"/>
  <c r="CE29" i="4" s="1"/>
  <c r="CD29" i="4" a="1"/>
  <c r="CD29" i="4" s="1"/>
  <c r="CC29" i="4" a="1"/>
  <c r="CC29" i="4" s="1"/>
  <c r="CB29" i="4" a="1"/>
  <c r="CB29" i="4" s="1"/>
  <c r="CA29" i="4" a="1"/>
  <c r="CA29" i="4" s="1"/>
  <c r="BY29" i="4" a="1"/>
  <c r="BY29" i="4" s="1"/>
  <c r="BX29" i="4" a="1"/>
  <c r="BX29" i="4" s="1"/>
  <c r="BW29" i="4" a="1"/>
  <c r="BW29" i="4" s="1"/>
  <c r="BV29" i="4" a="1"/>
  <c r="BV29" i="4" s="1"/>
  <c r="BU29" i="4" a="1"/>
  <c r="BU29" i="4" s="1"/>
  <c r="BT29" i="4" a="1"/>
  <c r="BT29" i="4" s="1"/>
  <c r="BS29" i="4" a="1"/>
  <c r="BS29" i="4" s="1"/>
  <c r="BR29" i="4" a="1"/>
  <c r="BR29" i="4" s="1"/>
  <c r="BQ29" i="4" a="1"/>
  <c r="BQ29" i="4" s="1"/>
  <c r="BO29" i="4" a="1"/>
  <c r="BO29" i="4" s="1"/>
  <c r="BN29" i="4" a="1"/>
  <c r="BN29" i="4" s="1"/>
  <c r="BM29" i="4" a="1"/>
  <c r="BM29" i="4" s="1"/>
  <c r="BL29" i="4" a="1"/>
  <c r="BL29" i="4" s="1"/>
  <c r="BK29" i="4" a="1"/>
  <c r="BK29" i="4" s="1"/>
  <c r="BJ29" i="4" a="1"/>
  <c r="BJ29" i="4" s="1"/>
  <c r="BI29" i="4" a="1"/>
  <c r="BI29" i="4" s="1"/>
  <c r="BH29" i="4" a="1"/>
  <c r="BH29" i="4" s="1"/>
  <c r="AW29" i="4" a="1"/>
  <c r="AW29" i="4" s="1"/>
  <c r="AU29" i="4" a="1"/>
  <c r="AU29" i="4" s="1"/>
  <c r="AT29" i="4" a="1"/>
  <c r="AT29" i="4" s="1"/>
  <c r="AS29" i="4" a="1"/>
  <c r="AS29" i="4" s="1"/>
  <c r="AR29" i="4" a="1"/>
  <c r="AR29" i="4" s="1"/>
  <c r="AQ29" i="4" a="1"/>
  <c r="AQ29" i="4" s="1"/>
  <c r="AP29" i="4" a="1"/>
  <c r="AP29" i="4" s="1"/>
  <c r="AO29" i="4" a="1"/>
  <c r="AO29" i="4" s="1"/>
  <c r="AN29" i="4" a="1"/>
  <c r="AN29" i="4" s="1"/>
  <c r="AM29" i="4" a="1"/>
  <c r="AM29" i="4" s="1"/>
  <c r="AK29" i="4" a="1"/>
  <c r="AK29" i="4" s="1"/>
  <c r="AJ29" i="4" a="1"/>
  <c r="AJ29" i="4" s="1"/>
  <c r="AI29" i="4" a="1"/>
  <c r="AI29" i="4" s="1"/>
  <c r="AH29" i="4" a="1"/>
  <c r="AH29" i="4" s="1"/>
  <c r="AG29" i="4" a="1"/>
  <c r="AG29" i="4" s="1"/>
  <c r="AF29" i="4" a="1"/>
  <c r="AF29" i="4" s="1"/>
  <c r="AE29" i="4" a="1"/>
  <c r="AE29" i="4" s="1"/>
  <c r="AD29" i="4" a="1"/>
  <c r="AD29" i="4" s="1"/>
  <c r="AC29" i="4" a="1"/>
  <c r="AC29" i="4" s="1"/>
  <c r="AA29" i="4" a="1"/>
  <c r="AA29" i="4" s="1"/>
  <c r="Z29" i="4" a="1"/>
  <c r="Z29" i="4" s="1"/>
  <c r="Y29" i="4" a="1"/>
  <c r="Y29" i="4" s="1"/>
  <c r="X29" i="4" a="1"/>
  <c r="X29" i="4" s="1"/>
  <c r="W29" i="4" a="1"/>
  <c r="W29" i="4" s="1"/>
  <c r="V29" i="4" a="1"/>
  <c r="V29" i="4" s="1"/>
  <c r="U29" i="4" a="1"/>
  <c r="U29" i="4" s="1"/>
  <c r="T29" i="4" a="1"/>
  <c r="T29" i="4" s="1"/>
  <c r="P29" i="4"/>
  <c r="O29" i="4"/>
  <c r="N29" i="4"/>
  <c r="M29" i="4"/>
  <c r="L29" i="4"/>
  <c r="K29" i="4"/>
  <c r="I29" i="4"/>
  <c r="H29" i="4"/>
  <c r="G29" i="4"/>
  <c r="C29" i="4"/>
  <c r="GG24" i="4" a="1"/>
  <c r="GG24" i="4" s="1"/>
  <c r="GE24" i="4" a="1"/>
  <c r="GE24" i="4" s="1"/>
  <c r="GD24" i="4" a="1"/>
  <c r="GD24" i="4" s="1"/>
  <c r="GC24" i="4" a="1"/>
  <c r="GC24" i="4" s="1"/>
  <c r="GB24" i="4" a="1"/>
  <c r="GB24" i="4" s="1"/>
  <c r="GA24" i="4" a="1"/>
  <c r="GA24" i="4" s="1"/>
  <c r="FZ24" i="4" a="1"/>
  <c r="FZ24" i="4" s="1"/>
  <c r="FY24" i="4" a="1"/>
  <c r="FY24" i="4" s="1"/>
  <c r="FX24" i="4" a="1"/>
  <c r="FX24" i="4" s="1"/>
  <c r="FW24" i="4" a="1"/>
  <c r="FW24" i="4" s="1"/>
  <c r="FU24" i="4" a="1"/>
  <c r="FU24" i="4" s="1"/>
  <c r="FT24" i="4" a="1"/>
  <c r="FT24" i="4" s="1"/>
  <c r="FS24" i="4" a="1"/>
  <c r="FS24" i="4" s="1"/>
  <c r="FR24" i="4" a="1"/>
  <c r="FR24" i="4" s="1"/>
  <c r="FQ24" i="4" a="1"/>
  <c r="FQ24" i="4" s="1"/>
  <c r="FP24" i="4" a="1"/>
  <c r="FP24" i="4" s="1"/>
  <c r="FO24" i="4" a="1"/>
  <c r="FO24" i="4" s="1"/>
  <c r="FN24" i="4" a="1"/>
  <c r="FN24" i="4" s="1"/>
  <c r="FM24" i="4" a="1"/>
  <c r="FM24" i="4" s="1"/>
  <c r="FK24" i="4" a="1"/>
  <c r="FK24" i="4" s="1"/>
  <c r="FJ24" i="4" a="1"/>
  <c r="FJ24" i="4" s="1"/>
  <c r="FI24" i="4" a="1"/>
  <c r="FI24" i="4" s="1"/>
  <c r="FH24" i="4" a="1"/>
  <c r="FH24" i="4" s="1"/>
  <c r="FG24" i="4" a="1"/>
  <c r="FG24" i="4" s="1"/>
  <c r="FF24" i="4" a="1"/>
  <c r="FF24" i="4" s="1"/>
  <c r="FE24" i="4" a="1"/>
  <c r="FE24" i="4" s="1"/>
  <c r="FD24" i="4" a="1"/>
  <c r="FD24" i="4" s="1"/>
  <c r="ES24" i="4" a="1"/>
  <c r="ES24" i="4" s="1"/>
  <c r="EQ24" i="4" a="1"/>
  <c r="EQ24" i="4" s="1"/>
  <c r="EP24" i="4" a="1"/>
  <c r="EP24" i="4" s="1"/>
  <c r="EO24" i="4" a="1"/>
  <c r="EO24" i="4" s="1"/>
  <c r="EN24" i="4" a="1"/>
  <c r="EN24" i="4" s="1"/>
  <c r="EM24" i="4" a="1"/>
  <c r="EM24" i="4" s="1"/>
  <c r="EL24" i="4" a="1"/>
  <c r="EL24" i="4" s="1"/>
  <c r="EK24" i="4" a="1"/>
  <c r="EK24" i="4" s="1"/>
  <c r="EJ24" i="4" a="1"/>
  <c r="EJ24" i="4" s="1"/>
  <c r="EI24" i="4" a="1"/>
  <c r="EI24" i="4" s="1"/>
  <c r="EG24" i="4" a="1"/>
  <c r="EG24" i="4" s="1"/>
  <c r="EF24" i="4" a="1"/>
  <c r="EF24" i="4" s="1"/>
  <c r="EE24" i="4" a="1"/>
  <c r="EE24" i="4" s="1"/>
  <c r="ED24" i="4" a="1"/>
  <c r="ED24" i="4" s="1"/>
  <c r="EC24" i="4" a="1"/>
  <c r="EC24" i="4" s="1"/>
  <c r="EB24" i="4" a="1"/>
  <c r="EB24" i="4" s="1"/>
  <c r="EA24" i="4" a="1"/>
  <c r="EA24" i="4" s="1"/>
  <c r="DZ24" i="4" a="1"/>
  <c r="DZ24" i="4" s="1"/>
  <c r="DY24" i="4" a="1"/>
  <c r="DY24" i="4" s="1"/>
  <c r="DW24" i="4" a="1"/>
  <c r="DW24" i="4" s="1"/>
  <c r="DV24" i="4" a="1"/>
  <c r="DV24" i="4" s="1"/>
  <c r="DU24" i="4" a="1"/>
  <c r="DU24" i="4" s="1"/>
  <c r="DT24" i="4" a="1"/>
  <c r="DT24" i="4" s="1"/>
  <c r="DS24" i="4" a="1"/>
  <c r="DS24" i="4" s="1"/>
  <c r="DR24" i="4" a="1"/>
  <c r="DR24" i="4" s="1"/>
  <c r="DQ24" i="4" a="1"/>
  <c r="DQ24" i="4" s="1"/>
  <c r="DP24" i="4" a="1"/>
  <c r="DP24" i="4" s="1"/>
  <c r="CK24" i="4" a="1"/>
  <c r="CK24" i="4" s="1"/>
  <c r="CI24" i="4" a="1"/>
  <c r="CI24" i="4" s="1"/>
  <c r="CH24" i="4" a="1"/>
  <c r="CH24" i="4" s="1"/>
  <c r="CG24" i="4" a="1"/>
  <c r="CG24" i="4" s="1"/>
  <c r="CF24" i="4" a="1"/>
  <c r="CF24" i="4" s="1"/>
  <c r="CE24" i="4" a="1"/>
  <c r="CE24" i="4" s="1"/>
  <c r="CD24" i="4" a="1"/>
  <c r="CD24" i="4" s="1"/>
  <c r="CC24" i="4" a="1"/>
  <c r="CC24" i="4" s="1"/>
  <c r="CB24" i="4" a="1"/>
  <c r="CB24" i="4" s="1"/>
  <c r="CA24" i="4" a="1"/>
  <c r="CA24" i="4" s="1"/>
  <c r="BY24" i="4" a="1"/>
  <c r="BY24" i="4" s="1"/>
  <c r="BX24" i="4" a="1"/>
  <c r="BX24" i="4" s="1"/>
  <c r="BW24" i="4" a="1"/>
  <c r="BW24" i="4" s="1"/>
  <c r="BV24" i="4" a="1"/>
  <c r="BV24" i="4" s="1"/>
  <c r="BU24" i="4" a="1"/>
  <c r="BU24" i="4" s="1"/>
  <c r="BT24" i="4" a="1"/>
  <c r="BT24" i="4" s="1"/>
  <c r="BS24" i="4" a="1"/>
  <c r="BS24" i="4" s="1"/>
  <c r="BR24" i="4" a="1"/>
  <c r="BR24" i="4" s="1"/>
  <c r="BQ24" i="4" a="1"/>
  <c r="BQ24" i="4" s="1"/>
  <c r="BO24" i="4" a="1"/>
  <c r="BO24" i="4" s="1"/>
  <c r="BN24" i="4" a="1"/>
  <c r="BN24" i="4" s="1"/>
  <c r="BM24" i="4" a="1"/>
  <c r="BM24" i="4" s="1"/>
  <c r="BL24" i="4" a="1"/>
  <c r="BL24" i="4" s="1"/>
  <c r="BK24" i="4" a="1"/>
  <c r="BK24" i="4" s="1"/>
  <c r="BJ24" i="4" a="1"/>
  <c r="BJ24" i="4" s="1"/>
  <c r="BI24" i="4" a="1"/>
  <c r="BI24" i="4" s="1"/>
  <c r="BH24" i="4" a="1"/>
  <c r="BH24" i="4" s="1"/>
  <c r="AW24" i="4" a="1"/>
  <c r="AW24" i="4" s="1"/>
  <c r="AU24" i="4" a="1"/>
  <c r="AU24" i="4" s="1"/>
  <c r="AT24" i="4" a="1"/>
  <c r="AT24" i="4" s="1"/>
  <c r="AS24" i="4" a="1"/>
  <c r="AS24" i="4" s="1"/>
  <c r="AR24" i="4" a="1"/>
  <c r="AR24" i="4" s="1"/>
  <c r="AQ24" i="4" a="1"/>
  <c r="AQ24" i="4" s="1"/>
  <c r="AP24" i="4" a="1"/>
  <c r="AP24" i="4" s="1"/>
  <c r="AO24" i="4" a="1"/>
  <c r="AO24" i="4" s="1"/>
  <c r="AN24" i="4" a="1"/>
  <c r="AN24" i="4" s="1"/>
  <c r="AM24" i="4" a="1"/>
  <c r="AM24" i="4" s="1"/>
  <c r="AK24" i="4" a="1"/>
  <c r="AK24" i="4" s="1"/>
  <c r="AJ24" i="4" a="1"/>
  <c r="AJ24" i="4" s="1"/>
  <c r="AI24" i="4" a="1"/>
  <c r="AI24" i="4" s="1"/>
  <c r="AH24" i="4" a="1"/>
  <c r="AH24" i="4" s="1"/>
  <c r="AG24" i="4" a="1"/>
  <c r="AG24" i="4" s="1"/>
  <c r="AF24" i="4" a="1"/>
  <c r="AF24" i="4" s="1"/>
  <c r="AE24" i="4" a="1"/>
  <c r="AE24" i="4" s="1"/>
  <c r="AD24" i="4" a="1"/>
  <c r="AD24" i="4" s="1"/>
  <c r="AC24" i="4" a="1"/>
  <c r="AC24" i="4" s="1"/>
  <c r="AA24" i="4" a="1"/>
  <c r="AA24" i="4" s="1"/>
  <c r="Z24" i="4" a="1"/>
  <c r="Z24" i="4" s="1"/>
  <c r="Y24" i="4" a="1"/>
  <c r="Y24" i="4" s="1"/>
  <c r="X24" i="4" a="1"/>
  <c r="X24" i="4" s="1"/>
  <c r="W24" i="4" a="1"/>
  <c r="W24" i="4" s="1"/>
  <c r="V24" i="4" a="1"/>
  <c r="V24" i="4" s="1"/>
  <c r="U24" i="4" a="1"/>
  <c r="U24" i="4" s="1"/>
  <c r="T24" i="4" a="1"/>
  <c r="T24" i="4" s="1"/>
  <c r="GG23" i="4" a="1"/>
  <c r="GG23" i="4" s="1"/>
  <c r="GE23" i="4" a="1"/>
  <c r="GE23" i="4" s="1"/>
  <c r="GD23" i="4" a="1"/>
  <c r="GD23" i="4" s="1"/>
  <c r="GC23" i="4" a="1"/>
  <c r="GC23" i="4" s="1"/>
  <c r="GB23" i="4" a="1"/>
  <c r="GB23" i="4" s="1"/>
  <c r="GA23" i="4" a="1"/>
  <c r="GA23" i="4" s="1"/>
  <c r="FZ23" i="4" a="1"/>
  <c r="FZ23" i="4" s="1"/>
  <c r="FY23" i="4" a="1"/>
  <c r="FY23" i="4" s="1"/>
  <c r="FX23" i="4" a="1"/>
  <c r="FX23" i="4" s="1"/>
  <c r="FW23" i="4" a="1"/>
  <c r="FW23" i="4" s="1"/>
  <c r="FU23" i="4" a="1"/>
  <c r="FU23" i="4" s="1"/>
  <c r="FT23" i="4" a="1"/>
  <c r="FT23" i="4" s="1"/>
  <c r="FS23" i="4" a="1"/>
  <c r="FS23" i="4" s="1"/>
  <c r="FR23" i="4" a="1"/>
  <c r="FR23" i="4" s="1"/>
  <c r="FQ23" i="4" a="1"/>
  <c r="FQ23" i="4" s="1"/>
  <c r="FP23" i="4" a="1"/>
  <c r="FP23" i="4" s="1"/>
  <c r="FO23" i="4" a="1"/>
  <c r="FO23" i="4" s="1"/>
  <c r="FN23" i="4" a="1"/>
  <c r="FN23" i="4" s="1"/>
  <c r="FM23" i="4" a="1"/>
  <c r="FM23" i="4" s="1"/>
  <c r="FK23" i="4" a="1"/>
  <c r="FK23" i="4" s="1"/>
  <c r="FJ23" i="4" a="1"/>
  <c r="FJ23" i="4" s="1"/>
  <c r="FI23" i="4" a="1"/>
  <c r="FI23" i="4" s="1"/>
  <c r="FH23" i="4" a="1"/>
  <c r="FH23" i="4" s="1"/>
  <c r="FG23" i="4" a="1"/>
  <c r="FG23" i="4" s="1"/>
  <c r="FF23" i="4" a="1"/>
  <c r="FF23" i="4" s="1"/>
  <c r="FE23" i="4" a="1"/>
  <c r="FE23" i="4" s="1"/>
  <c r="FD23" i="4" a="1"/>
  <c r="FD23" i="4" s="1"/>
  <c r="ES23" i="4" a="1"/>
  <c r="ES23" i="4" s="1"/>
  <c r="ES25" i="4" s="1"/>
  <c r="EQ23" i="4" a="1"/>
  <c r="EQ23" i="4" s="1"/>
  <c r="EP23" i="4" a="1"/>
  <c r="EP23" i="4" s="1"/>
  <c r="EO23" i="4" a="1"/>
  <c r="EO23" i="4" s="1"/>
  <c r="EN23" i="4" a="1"/>
  <c r="EN23" i="4" s="1"/>
  <c r="EM23" i="4" a="1"/>
  <c r="EM23" i="4" s="1"/>
  <c r="EL23" i="4" a="1"/>
  <c r="EL23" i="4" s="1"/>
  <c r="EK23" i="4" a="1"/>
  <c r="EK23" i="4" s="1"/>
  <c r="EJ23" i="4" a="1"/>
  <c r="EJ23" i="4" s="1"/>
  <c r="EI23" i="4" a="1"/>
  <c r="EI23" i="4" s="1"/>
  <c r="EG23" i="4" a="1"/>
  <c r="EG23" i="4" s="1"/>
  <c r="EF23" i="4" a="1"/>
  <c r="EF23" i="4" s="1"/>
  <c r="EE23" i="4" a="1"/>
  <c r="EE23" i="4" s="1"/>
  <c r="ED23" i="4" a="1"/>
  <c r="ED23" i="4" s="1"/>
  <c r="EC23" i="4" a="1"/>
  <c r="EC23" i="4" s="1"/>
  <c r="EB23" i="4" a="1"/>
  <c r="EB23" i="4" s="1"/>
  <c r="EA23" i="4" a="1"/>
  <c r="EA23" i="4" s="1"/>
  <c r="EA25" i="4" s="1"/>
  <c r="DZ23" i="4" a="1"/>
  <c r="DZ23" i="4" s="1"/>
  <c r="DY23" i="4" a="1"/>
  <c r="DY23" i="4" s="1"/>
  <c r="DW23" i="4" a="1"/>
  <c r="DW23" i="4" s="1"/>
  <c r="DV23" i="4" a="1"/>
  <c r="DV23" i="4" s="1"/>
  <c r="DU23" i="4" a="1"/>
  <c r="DU23" i="4" s="1"/>
  <c r="DT23" i="4" a="1"/>
  <c r="DT23" i="4" s="1"/>
  <c r="DS23" i="4" a="1"/>
  <c r="DS23" i="4" s="1"/>
  <c r="DR23" i="4" a="1"/>
  <c r="DR23" i="4" s="1"/>
  <c r="DQ23" i="4" a="1"/>
  <c r="DQ23" i="4" s="1"/>
  <c r="DP23" i="4" a="1"/>
  <c r="DP23" i="4" s="1"/>
  <c r="CK23" i="4" a="1"/>
  <c r="CK23" i="4" s="1"/>
  <c r="CI23" i="4" a="1"/>
  <c r="CI23" i="4" s="1"/>
  <c r="CH23" i="4" a="1"/>
  <c r="CH23" i="4" s="1"/>
  <c r="CG23" i="4" a="1"/>
  <c r="CG23" i="4" s="1"/>
  <c r="CF23" i="4" a="1"/>
  <c r="CF23" i="4" s="1"/>
  <c r="CE23" i="4" a="1"/>
  <c r="CE23" i="4" s="1"/>
  <c r="CD23" i="4" a="1"/>
  <c r="CD23" i="4" s="1"/>
  <c r="CC23" i="4" a="1"/>
  <c r="CC23" i="4" s="1"/>
  <c r="CB23" i="4" a="1"/>
  <c r="CB23" i="4" s="1"/>
  <c r="CA23" i="4" a="1"/>
  <c r="CA23" i="4" s="1"/>
  <c r="BY23" i="4" a="1"/>
  <c r="BY23" i="4" s="1"/>
  <c r="BX23" i="4" a="1"/>
  <c r="BX23" i="4" s="1"/>
  <c r="BW23" i="4" a="1"/>
  <c r="BW23" i="4" s="1"/>
  <c r="BV23" i="4" a="1"/>
  <c r="BV23" i="4" s="1"/>
  <c r="BU23" i="4" a="1"/>
  <c r="BU23" i="4" s="1"/>
  <c r="BT23" i="4" a="1"/>
  <c r="BT23" i="4" s="1"/>
  <c r="BS23" i="4" a="1"/>
  <c r="BS23" i="4" s="1"/>
  <c r="BR23" i="4" a="1"/>
  <c r="BR23" i="4" s="1"/>
  <c r="BQ23" i="4" a="1"/>
  <c r="BQ23" i="4" s="1"/>
  <c r="BO23" i="4" a="1"/>
  <c r="BO23" i="4" s="1"/>
  <c r="BN23" i="4" a="1"/>
  <c r="BN23" i="4" s="1"/>
  <c r="BM23" i="4" a="1"/>
  <c r="BM23" i="4" s="1"/>
  <c r="BL23" i="4" a="1"/>
  <c r="BL23" i="4" s="1"/>
  <c r="BK23" i="4" a="1"/>
  <c r="BK23" i="4" s="1"/>
  <c r="BJ23" i="4" a="1"/>
  <c r="BJ23" i="4" s="1"/>
  <c r="BI23" i="4" a="1"/>
  <c r="BI23" i="4" s="1"/>
  <c r="BH23" i="4" a="1"/>
  <c r="BH23" i="4" s="1"/>
  <c r="AW23" i="4" a="1"/>
  <c r="AW23" i="4" s="1"/>
  <c r="AU23" i="4" a="1"/>
  <c r="AU23" i="4" s="1"/>
  <c r="AT23" i="4" a="1"/>
  <c r="AT23" i="4" s="1"/>
  <c r="AS23" i="4" a="1"/>
  <c r="AS23" i="4" s="1"/>
  <c r="AR23" i="4" a="1"/>
  <c r="AR23" i="4" s="1"/>
  <c r="AQ23" i="4" a="1"/>
  <c r="AQ23" i="4" s="1"/>
  <c r="AP23" i="4" a="1"/>
  <c r="AP23" i="4" s="1"/>
  <c r="AO23" i="4" a="1"/>
  <c r="AO23" i="4" s="1"/>
  <c r="AN23" i="4" a="1"/>
  <c r="AN23" i="4" s="1"/>
  <c r="AM23" i="4" a="1"/>
  <c r="AM23" i="4" s="1"/>
  <c r="AK23" i="4" a="1"/>
  <c r="AK23" i="4" s="1"/>
  <c r="AJ23" i="4" a="1"/>
  <c r="AJ23" i="4" s="1"/>
  <c r="AI23" i="4" a="1"/>
  <c r="AI23" i="4" s="1"/>
  <c r="AH23" i="4" a="1"/>
  <c r="AH23" i="4" s="1"/>
  <c r="AG23" i="4" a="1"/>
  <c r="AG23" i="4" s="1"/>
  <c r="AF23" i="4" a="1"/>
  <c r="AF23" i="4" s="1"/>
  <c r="AE23" i="4" a="1"/>
  <c r="AE23" i="4" s="1"/>
  <c r="AD23" i="4" a="1"/>
  <c r="AD23" i="4" s="1"/>
  <c r="AC23" i="4" a="1"/>
  <c r="AC23" i="4" s="1"/>
  <c r="AA23" i="4" a="1"/>
  <c r="AA23" i="4" s="1"/>
  <c r="Z23" i="4" a="1"/>
  <c r="Z23" i="4" s="1"/>
  <c r="Y23" i="4" a="1"/>
  <c r="Y23" i="4" s="1"/>
  <c r="X23" i="4" a="1"/>
  <c r="X23" i="4" s="1"/>
  <c r="W23" i="4" a="1"/>
  <c r="W23" i="4" s="1"/>
  <c r="V23" i="4" a="1"/>
  <c r="V23" i="4" s="1"/>
  <c r="U23" i="4" a="1"/>
  <c r="U23" i="4" s="1"/>
  <c r="T23" i="4" a="1"/>
  <c r="T23" i="4" s="1"/>
  <c r="P23" i="4"/>
  <c r="O23" i="4"/>
  <c r="N23" i="4"/>
  <c r="M23" i="4"/>
  <c r="L23" i="4"/>
  <c r="K23" i="4"/>
  <c r="I23" i="4"/>
  <c r="H23" i="4"/>
  <c r="G23" i="4"/>
  <c r="C23" i="4"/>
  <c r="GG21" i="4" a="1"/>
  <c r="GG21" i="4" s="1"/>
  <c r="GE21" i="4" a="1"/>
  <c r="GE21" i="4" s="1"/>
  <c r="GD21" i="4" a="1"/>
  <c r="GD21" i="4" s="1"/>
  <c r="GC21" i="4" a="1"/>
  <c r="GC21" i="4" s="1"/>
  <c r="GB21" i="4" a="1"/>
  <c r="GB21" i="4" s="1"/>
  <c r="GA21" i="4" a="1"/>
  <c r="GA21" i="4" s="1"/>
  <c r="FZ21" i="4" a="1"/>
  <c r="FZ21" i="4" s="1"/>
  <c r="FY21" i="4" a="1"/>
  <c r="FY21" i="4" s="1"/>
  <c r="FX21" i="4" a="1"/>
  <c r="FX21" i="4" s="1"/>
  <c r="FW21" i="4" a="1"/>
  <c r="FW21" i="4" s="1"/>
  <c r="FU21" i="4" a="1"/>
  <c r="FU21" i="4" s="1"/>
  <c r="FT21" i="4" a="1"/>
  <c r="FT21" i="4" s="1"/>
  <c r="FS21" i="4" a="1"/>
  <c r="FS21" i="4" s="1"/>
  <c r="FR21" i="4" a="1"/>
  <c r="FR21" i="4" s="1"/>
  <c r="FQ21" i="4" a="1"/>
  <c r="FQ21" i="4" s="1"/>
  <c r="FP21" i="4" a="1"/>
  <c r="FP21" i="4" s="1"/>
  <c r="FO21" i="4" a="1"/>
  <c r="FO21" i="4" s="1"/>
  <c r="FN21" i="4" a="1"/>
  <c r="FN21" i="4" s="1"/>
  <c r="FM21" i="4" a="1"/>
  <c r="FM21" i="4" s="1"/>
  <c r="FK21" i="4" a="1"/>
  <c r="FK21" i="4" s="1"/>
  <c r="FJ21" i="4" a="1"/>
  <c r="FJ21" i="4" s="1"/>
  <c r="FI21" i="4" a="1"/>
  <c r="FI21" i="4" s="1"/>
  <c r="FH21" i="4" a="1"/>
  <c r="FH21" i="4" s="1"/>
  <c r="FG21" i="4" a="1"/>
  <c r="FG21" i="4" s="1"/>
  <c r="FF21" i="4" a="1"/>
  <c r="FF21" i="4" s="1"/>
  <c r="FE21" i="4" a="1"/>
  <c r="FE21" i="4" s="1"/>
  <c r="FD21" i="4" a="1"/>
  <c r="FD21" i="4" s="1"/>
  <c r="ES21" i="4" a="1"/>
  <c r="ES21" i="4" s="1"/>
  <c r="EQ21" i="4" a="1"/>
  <c r="EQ21" i="4" s="1"/>
  <c r="EP21" i="4" a="1"/>
  <c r="EP21" i="4" s="1"/>
  <c r="EO21" i="4" a="1"/>
  <c r="EO21" i="4" s="1"/>
  <c r="EN21" i="4" a="1"/>
  <c r="EN21" i="4" s="1"/>
  <c r="EM21" i="4" a="1"/>
  <c r="EM21" i="4" s="1"/>
  <c r="EL21" i="4" a="1"/>
  <c r="EL21" i="4" s="1"/>
  <c r="EK21" i="4" a="1"/>
  <c r="EK21" i="4" s="1"/>
  <c r="EJ21" i="4" a="1"/>
  <c r="EJ21" i="4" s="1"/>
  <c r="EI21" i="4" a="1"/>
  <c r="EI21" i="4" s="1"/>
  <c r="EG21" i="4" a="1"/>
  <c r="EG21" i="4" s="1"/>
  <c r="EF21" i="4" a="1"/>
  <c r="EF21" i="4" s="1"/>
  <c r="EE21" i="4" a="1"/>
  <c r="EE21" i="4" s="1"/>
  <c r="ED21" i="4" a="1"/>
  <c r="ED21" i="4" s="1"/>
  <c r="EC21" i="4" a="1"/>
  <c r="EC21" i="4" s="1"/>
  <c r="EB21" i="4" a="1"/>
  <c r="EB21" i="4" s="1"/>
  <c r="EA21" i="4" a="1"/>
  <c r="EA21" i="4" s="1"/>
  <c r="DZ21" i="4" a="1"/>
  <c r="DZ21" i="4" s="1"/>
  <c r="DY21" i="4" a="1"/>
  <c r="DY21" i="4" s="1"/>
  <c r="DW21" i="4" a="1"/>
  <c r="DW21" i="4" s="1"/>
  <c r="DV21" i="4" a="1"/>
  <c r="DV21" i="4" s="1"/>
  <c r="DU21" i="4" a="1"/>
  <c r="DU21" i="4" s="1"/>
  <c r="DT21" i="4" a="1"/>
  <c r="DT21" i="4" s="1"/>
  <c r="DS21" i="4" a="1"/>
  <c r="DS21" i="4" s="1"/>
  <c r="DR21" i="4" a="1"/>
  <c r="DR21" i="4" s="1"/>
  <c r="DQ21" i="4" a="1"/>
  <c r="DQ21" i="4" s="1"/>
  <c r="DP21" i="4" a="1"/>
  <c r="DP21" i="4" s="1"/>
  <c r="CK21" i="4" a="1"/>
  <c r="CK21" i="4" s="1"/>
  <c r="CI21" i="4" a="1"/>
  <c r="CI21" i="4" s="1"/>
  <c r="CH21" i="4" a="1"/>
  <c r="CH21" i="4" s="1"/>
  <c r="CG21" i="4" a="1"/>
  <c r="CG21" i="4" s="1"/>
  <c r="CF21" i="4" a="1"/>
  <c r="CF21" i="4" s="1"/>
  <c r="CE21" i="4" a="1"/>
  <c r="CE21" i="4" s="1"/>
  <c r="CD21" i="4" a="1"/>
  <c r="CD21" i="4" s="1"/>
  <c r="CC21" i="4" a="1"/>
  <c r="CC21" i="4" s="1"/>
  <c r="CB21" i="4" a="1"/>
  <c r="CB21" i="4" s="1"/>
  <c r="CA21" i="4" a="1"/>
  <c r="CA21" i="4" s="1"/>
  <c r="BY21" i="4" a="1"/>
  <c r="BY21" i="4" s="1"/>
  <c r="BX21" i="4" a="1"/>
  <c r="BX21" i="4" s="1"/>
  <c r="BW21" i="4" a="1"/>
  <c r="BW21" i="4" s="1"/>
  <c r="BV21" i="4" a="1"/>
  <c r="BV21" i="4" s="1"/>
  <c r="BU21" i="4" a="1"/>
  <c r="BU21" i="4" s="1"/>
  <c r="BT21" i="4" a="1"/>
  <c r="BT21" i="4" s="1"/>
  <c r="BS21" i="4" a="1"/>
  <c r="BS21" i="4" s="1"/>
  <c r="BR21" i="4" a="1"/>
  <c r="BR21" i="4" s="1"/>
  <c r="BQ21" i="4" a="1"/>
  <c r="BQ21" i="4" s="1"/>
  <c r="BO21" i="4" a="1"/>
  <c r="BO21" i="4" s="1"/>
  <c r="BN21" i="4" a="1"/>
  <c r="BN21" i="4" s="1"/>
  <c r="BM21" i="4" a="1"/>
  <c r="BM21" i="4" s="1"/>
  <c r="BL21" i="4" a="1"/>
  <c r="BL21" i="4" s="1"/>
  <c r="BK21" i="4" a="1"/>
  <c r="BK21" i="4" s="1"/>
  <c r="BJ21" i="4" a="1"/>
  <c r="BJ21" i="4" s="1"/>
  <c r="BI21" i="4" a="1"/>
  <c r="BI21" i="4" s="1"/>
  <c r="BH21" i="4" a="1"/>
  <c r="BH21" i="4" s="1"/>
  <c r="AW21" i="4" a="1"/>
  <c r="AW21" i="4" s="1"/>
  <c r="AU21" i="4" a="1"/>
  <c r="AU21" i="4" s="1"/>
  <c r="AT21" i="4" a="1"/>
  <c r="AT21" i="4" s="1"/>
  <c r="AS21" i="4" a="1"/>
  <c r="AS21" i="4" s="1"/>
  <c r="AR21" i="4" a="1"/>
  <c r="AR21" i="4" s="1"/>
  <c r="AQ21" i="4" a="1"/>
  <c r="AQ21" i="4" s="1"/>
  <c r="AP21" i="4" a="1"/>
  <c r="AP21" i="4" s="1"/>
  <c r="AO21" i="4" a="1"/>
  <c r="AO21" i="4" s="1"/>
  <c r="AN21" i="4" a="1"/>
  <c r="AN21" i="4" s="1"/>
  <c r="AM21" i="4" a="1"/>
  <c r="AM21" i="4" s="1"/>
  <c r="AK21" i="4" a="1"/>
  <c r="AK21" i="4" s="1"/>
  <c r="AJ21" i="4" a="1"/>
  <c r="AJ21" i="4" s="1"/>
  <c r="AI21" i="4" a="1"/>
  <c r="AI21" i="4" s="1"/>
  <c r="AH21" i="4" a="1"/>
  <c r="AH21" i="4" s="1"/>
  <c r="AG21" i="4" a="1"/>
  <c r="AG21" i="4" s="1"/>
  <c r="AF21" i="4" a="1"/>
  <c r="AF21" i="4" s="1"/>
  <c r="AE21" i="4" a="1"/>
  <c r="AE21" i="4" s="1"/>
  <c r="AD21" i="4" a="1"/>
  <c r="AD21" i="4" s="1"/>
  <c r="AC21" i="4" a="1"/>
  <c r="AC21" i="4" s="1"/>
  <c r="AA21" i="4" a="1"/>
  <c r="AA21" i="4" s="1"/>
  <c r="Z21" i="4" a="1"/>
  <c r="Z21" i="4" s="1"/>
  <c r="Y21" i="4" a="1"/>
  <c r="Y21" i="4" s="1"/>
  <c r="X21" i="4" a="1"/>
  <c r="X21" i="4" s="1"/>
  <c r="W21" i="4" a="1"/>
  <c r="W21" i="4" s="1"/>
  <c r="V21" i="4" a="1"/>
  <c r="V21" i="4" s="1"/>
  <c r="U21" i="4" a="1"/>
  <c r="U21" i="4" s="1"/>
  <c r="T21" i="4" a="1"/>
  <c r="T21" i="4" s="1"/>
  <c r="GG20" i="4" a="1"/>
  <c r="GG20" i="4" s="1"/>
  <c r="GE20" i="4" a="1"/>
  <c r="GE20" i="4" s="1"/>
  <c r="GD20" i="4" a="1"/>
  <c r="GD20" i="4" s="1"/>
  <c r="GC20" i="4" a="1"/>
  <c r="GC20" i="4" s="1"/>
  <c r="GB20" i="4" a="1"/>
  <c r="GB20" i="4" s="1"/>
  <c r="GA20" i="4" a="1"/>
  <c r="GA20" i="4" s="1"/>
  <c r="FZ20" i="4" a="1"/>
  <c r="FZ20" i="4" s="1"/>
  <c r="FY20" i="4" a="1"/>
  <c r="FY20" i="4" s="1"/>
  <c r="FX20" i="4" a="1"/>
  <c r="FX20" i="4" s="1"/>
  <c r="FW20" i="4" a="1"/>
  <c r="FW20" i="4" s="1"/>
  <c r="FU20" i="4" a="1"/>
  <c r="FU20" i="4" s="1"/>
  <c r="FT20" i="4" a="1"/>
  <c r="FT20" i="4" s="1"/>
  <c r="FS20" i="4" a="1"/>
  <c r="FS20" i="4" s="1"/>
  <c r="FR20" i="4" a="1"/>
  <c r="FR20" i="4" s="1"/>
  <c r="FQ20" i="4" a="1"/>
  <c r="FQ20" i="4" s="1"/>
  <c r="FP20" i="4" a="1"/>
  <c r="FP20" i="4" s="1"/>
  <c r="FO20" i="4" a="1"/>
  <c r="FO20" i="4" s="1"/>
  <c r="FN20" i="4" a="1"/>
  <c r="FN20" i="4" s="1"/>
  <c r="FM20" i="4" a="1"/>
  <c r="FM20" i="4" s="1"/>
  <c r="FK20" i="4" a="1"/>
  <c r="FK20" i="4" s="1"/>
  <c r="FJ20" i="4" a="1"/>
  <c r="FJ20" i="4" s="1"/>
  <c r="FI20" i="4" a="1"/>
  <c r="FI20" i="4" s="1"/>
  <c r="FH20" i="4" a="1"/>
  <c r="FH20" i="4" s="1"/>
  <c r="FG20" i="4" a="1"/>
  <c r="FG20" i="4" s="1"/>
  <c r="FF20" i="4" a="1"/>
  <c r="FF20" i="4" s="1"/>
  <c r="FE20" i="4" a="1"/>
  <c r="FE20" i="4" s="1"/>
  <c r="FD20" i="4" a="1"/>
  <c r="FD20" i="4" s="1"/>
  <c r="ES20" i="4" a="1"/>
  <c r="ES20" i="4" s="1"/>
  <c r="EQ20" i="4" a="1"/>
  <c r="EQ20" i="4" s="1"/>
  <c r="EP20" i="4" a="1"/>
  <c r="EP20" i="4" s="1"/>
  <c r="EO20" i="4" a="1"/>
  <c r="EO20" i="4" s="1"/>
  <c r="EN20" i="4" a="1"/>
  <c r="EN20" i="4" s="1"/>
  <c r="EM20" i="4" a="1"/>
  <c r="EM20" i="4" s="1"/>
  <c r="EL20" i="4" a="1"/>
  <c r="EL20" i="4" s="1"/>
  <c r="EK20" i="4" a="1"/>
  <c r="EK20" i="4" s="1"/>
  <c r="EJ20" i="4" a="1"/>
  <c r="EJ20" i="4" s="1"/>
  <c r="EI20" i="4" a="1"/>
  <c r="EI20" i="4" s="1"/>
  <c r="EG20" i="4" a="1"/>
  <c r="EG20" i="4" s="1"/>
  <c r="EF20" i="4" a="1"/>
  <c r="EF20" i="4" s="1"/>
  <c r="EE20" i="4" a="1"/>
  <c r="EE20" i="4" s="1"/>
  <c r="ED20" i="4" a="1"/>
  <c r="ED20" i="4" s="1"/>
  <c r="EC20" i="4" a="1"/>
  <c r="EC20" i="4" s="1"/>
  <c r="EB20" i="4" a="1"/>
  <c r="EB20" i="4" s="1"/>
  <c r="EA20" i="4" a="1"/>
  <c r="EA20" i="4" s="1"/>
  <c r="DZ20" i="4" a="1"/>
  <c r="DZ20" i="4" s="1"/>
  <c r="DY20" i="4" a="1"/>
  <c r="DY20" i="4" s="1"/>
  <c r="DW20" i="4" a="1"/>
  <c r="DW20" i="4" s="1"/>
  <c r="DV20" i="4" a="1"/>
  <c r="DV20" i="4" s="1"/>
  <c r="DU20" i="4" a="1"/>
  <c r="DU20" i="4" s="1"/>
  <c r="DT20" i="4" a="1"/>
  <c r="DT20" i="4" s="1"/>
  <c r="DS20" i="4" a="1"/>
  <c r="DS20" i="4" s="1"/>
  <c r="DR20" i="4" a="1"/>
  <c r="DR20" i="4" s="1"/>
  <c r="DQ20" i="4" a="1"/>
  <c r="DQ20" i="4" s="1"/>
  <c r="DP20" i="4" a="1"/>
  <c r="DP20" i="4" s="1"/>
  <c r="CK20" i="4" a="1"/>
  <c r="CK20" i="4" s="1"/>
  <c r="CI20" i="4" a="1"/>
  <c r="CI20" i="4" s="1"/>
  <c r="CH20" i="4" a="1"/>
  <c r="CH20" i="4" s="1"/>
  <c r="CG20" i="4" a="1"/>
  <c r="CG20" i="4" s="1"/>
  <c r="CF20" i="4" a="1"/>
  <c r="CF20" i="4" s="1"/>
  <c r="CE20" i="4" a="1"/>
  <c r="CE20" i="4" s="1"/>
  <c r="CE22" i="4" s="1"/>
  <c r="CD20" i="4" a="1"/>
  <c r="CD20" i="4" s="1"/>
  <c r="CC20" i="4" a="1"/>
  <c r="CC20" i="4" s="1"/>
  <c r="CB20" i="4" a="1"/>
  <c r="CB20" i="4" s="1"/>
  <c r="CA20" i="4" a="1"/>
  <c r="CA20" i="4" s="1"/>
  <c r="BY20" i="4" a="1"/>
  <c r="BY20" i="4" s="1"/>
  <c r="BX20" i="4" a="1"/>
  <c r="BX20" i="4" s="1"/>
  <c r="BW20" i="4" a="1"/>
  <c r="BW20" i="4" s="1"/>
  <c r="BV20" i="4" a="1"/>
  <c r="BV20" i="4" s="1"/>
  <c r="BU20" i="4" a="1"/>
  <c r="BU20" i="4" s="1"/>
  <c r="BT20" i="4" a="1"/>
  <c r="BT20" i="4" s="1"/>
  <c r="BS20" i="4" a="1"/>
  <c r="BS20" i="4" s="1"/>
  <c r="BR20" i="4" a="1"/>
  <c r="BR20" i="4" s="1"/>
  <c r="BQ20" i="4" a="1"/>
  <c r="BQ20" i="4" s="1"/>
  <c r="BO20" i="4" a="1"/>
  <c r="BO20" i="4" s="1"/>
  <c r="BN20" i="4" a="1"/>
  <c r="BN20" i="4" s="1"/>
  <c r="BM20" i="4" a="1"/>
  <c r="BM20" i="4" s="1"/>
  <c r="BL20" i="4" a="1"/>
  <c r="BL20" i="4" s="1"/>
  <c r="BK20" i="4" a="1"/>
  <c r="BK20" i="4" s="1"/>
  <c r="BJ20" i="4" a="1"/>
  <c r="BJ20" i="4" s="1"/>
  <c r="BI20" i="4" a="1"/>
  <c r="BI20" i="4" s="1"/>
  <c r="BH20" i="4" a="1"/>
  <c r="BH20" i="4" s="1"/>
  <c r="AW20" i="4" a="1"/>
  <c r="AW20" i="4" s="1"/>
  <c r="AU20" i="4" a="1"/>
  <c r="AU20" i="4" s="1"/>
  <c r="AT20" i="4" a="1"/>
  <c r="AT20" i="4" s="1"/>
  <c r="AS20" i="4" a="1"/>
  <c r="AS20" i="4" s="1"/>
  <c r="AR20" i="4" a="1"/>
  <c r="AR20" i="4" s="1"/>
  <c r="AQ20" i="4" a="1"/>
  <c r="AQ20" i="4" s="1"/>
  <c r="AP20" i="4" a="1"/>
  <c r="AP20" i="4" s="1"/>
  <c r="AO20" i="4" a="1"/>
  <c r="AO20" i="4" s="1"/>
  <c r="AN20" i="4" a="1"/>
  <c r="AN20" i="4" s="1"/>
  <c r="AM20" i="4" a="1"/>
  <c r="AM20" i="4" s="1"/>
  <c r="AK20" i="4" a="1"/>
  <c r="AK20" i="4" s="1"/>
  <c r="AJ20" i="4" a="1"/>
  <c r="AJ20" i="4" s="1"/>
  <c r="AI20" i="4" a="1"/>
  <c r="AI20" i="4" s="1"/>
  <c r="AH20" i="4" a="1"/>
  <c r="AH20" i="4" s="1"/>
  <c r="AG20" i="4" a="1"/>
  <c r="AG20" i="4" s="1"/>
  <c r="AF20" i="4" a="1"/>
  <c r="AF20" i="4" s="1"/>
  <c r="AE20" i="4" a="1"/>
  <c r="AE20" i="4" s="1"/>
  <c r="AD20" i="4" a="1"/>
  <c r="AD20" i="4" s="1"/>
  <c r="AC20" i="4" a="1"/>
  <c r="AC20" i="4" s="1"/>
  <c r="AA20" i="4" a="1"/>
  <c r="AA20" i="4" s="1"/>
  <c r="Z20" i="4" a="1"/>
  <c r="Z20" i="4" s="1"/>
  <c r="Y20" i="4" a="1"/>
  <c r="Y20" i="4" s="1"/>
  <c r="X20" i="4" a="1"/>
  <c r="X20" i="4" s="1"/>
  <c r="W20" i="4" a="1"/>
  <c r="W20" i="4" s="1"/>
  <c r="V20" i="4" a="1"/>
  <c r="V20" i="4" s="1"/>
  <c r="U20" i="4" a="1"/>
  <c r="U20" i="4" s="1"/>
  <c r="T20" i="4" a="1"/>
  <c r="T20" i="4" s="1"/>
  <c r="P20" i="4"/>
  <c r="O20" i="4"/>
  <c r="N20" i="4"/>
  <c r="M20" i="4"/>
  <c r="L20" i="4"/>
  <c r="L21" i="4" s="1"/>
  <c r="K20" i="4"/>
  <c r="I20" i="4"/>
  <c r="H20" i="4"/>
  <c r="G20" i="4"/>
  <c r="C20" i="4"/>
  <c r="GG18" i="4" a="1"/>
  <c r="GG18" i="4" s="1"/>
  <c r="GE18" i="4" a="1"/>
  <c r="GE18" i="4" s="1"/>
  <c r="GD18" i="4" a="1"/>
  <c r="GD18" i="4" s="1"/>
  <c r="GC18" i="4" a="1"/>
  <c r="GC18" i="4" s="1"/>
  <c r="GB18" i="4" a="1"/>
  <c r="GB18" i="4" s="1"/>
  <c r="GA18" i="4" a="1"/>
  <c r="GA18" i="4" s="1"/>
  <c r="FZ18" i="4" a="1"/>
  <c r="FZ18" i="4" s="1"/>
  <c r="FY18" i="4" a="1"/>
  <c r="FY18" i="4" s="1"/>
  <c r="FX18" i="4" a="1"/>
  <c r="FX18" i="4" s="1"/>
  <c r="FW18" i="4" a="1"/>
  <c r="FW18" i="4" s="1"/>
  <c r="FU18" i="4" a="1"/>
  <c r="FU18" i="4" s="1"/>
  <c r="FT18" i="4" a="1"/>
  <c r="FT18" i="4" s="1"/>
  <c r="FS18" i="4" a="1"/>
  <c r="FS18" i="4" s="1"/>
  <c r="FR18" i="4" a="1"/>
  <c r="FR18" i="4" s="1"/>
  <c r="FQ18" i="4" a="1"/>
  <c r="FQ18" i="4" s="1"/>
  <c r="FP18" i="4" a="1"/>
  <c r="FP18" i="4" s="1"/>
  <c r="FO18" i="4" a="1"/>
  <c r="FO18" i="4" s="1"/>
  <c r="FN18" i="4" a="1"/>
  <c r="FN18" i="4" s="1"/>
  <c r="FM18" i="4" a="1"/>
  <c r="FM18" i="4" s="1"/>
  <c r="FK18" i="4" a="1"/>
  <c r="FK18" i="4" s="1"/>
  <c r="FJ18" i="4" a="1"/>
  <c r="FJ18" i="4" s="1"/>
  <c r="FI18" i="4" a="1"/>
  <c r="FI18" i="4" s="1"/>
  <c r="FH18" i="4" a="1"/>
  <c r="FH18" i="4" s="1"/>
  <c r="FG18" i="4" a="1"/>
  <c r="FG18" i="4" s="1"/>
  <c r="FF18" i="4" a="1"/>
  <c r="FF18" i="4" s="1"/>
  <c r="FE18" i="4" a="1"/>
  <c r="FE18" i="4" s="1"/>
  <c r="FD18" i="4" a="1"/>
  <c r="FD18" i="4" s="1"/>
  <c r="ES18" i="4" a="1"/>
  <c r="ES18" i="4" s="1"/>
  <c r="EQ18" i="4" a="1"/>
  <c r="EQ18" i="4" s="1"/>
  <c r="EP18" i="4" a="1"/>
  <c r="EP18" i="4" s="1"/>
  <c r="EO18" i="4" a="1"/>
  <c r="EO18" i="4" s="1"/>
  <c r="EN18" i="4" a="1"/>
  <c r="EN18" i="4" s="1"/>
  <c r="EM18" i="4" a="1"/>
  <c r="EM18" i="4" s="1"/>
  <c r="EL18" i="4" a="1"/>
  <c r="EL18" i="4" s="1"/>
  <c r="EK18" i="4" a="1"/>
  <c r="EK18" i="4" s="1"/>
  <c r="EJ18" i="4" a="1"/>
  <c r="EJ18" i="4" s="1"/>
  <c r="EI18" i="4" a="1"/>
  <c r="EI18" i="4" s="1"/>
  <c r="EG18" i="4" a="1"/>
  <c r="EG18" i="4" s="1"/>
  <c r="EF18" i="4" a="1"/>
  <c r="EF18" i="4" s="1"/>
  <c r="EE18" i="4" a="1"/>
  <c r="EE18" i="4" s="1"/>
  <c r="ED18" i="4" a="1"/>
  <c r="ED18" i="4" s="1"/>
  <c r="EC18" i="4" a="1"/>
  <c r="EC18" i="4" s="1"/>
  <c r="EB18" i="4" a="1"/>
  <c r="EB18" i="4" s="1"/>
  <c r="EA18" i="4" a="1"/>
  <c r="EA18" i="4" s="1"/>
  <c r="DZ18" i="4" a="1"/>
  <c r="DZ18" i="4" s="1"/>
  <c r="DY18" i="4" a="1"/>
  <c r="DY18" i="4" s="1"/>
  <c r="DW18" i="4" a="1"/>
  <c r="DW18" i="4" s="1"/>
  <c r="DV18" i="4" a="1"/>
  <c r="DV18" i="4" s="1"/>
  <c r="DU18" i="4" a="1"/>
  <c r="DU18" i="4" s="1"/>
  <c r="DT18" i="4" a="1"/>
  <c r="DT18" i="4" s="1"/>
  <c r="DS18" i="4" a="1"/>
  <c r="DS18" i="4" s="1"/>
  <c r="DR18" i="4" a="1"/>
  <c r="DR18" i="4" s="1"/>
  <c r="DQ18" i="4" a="1"/>
  <c r="DQ18" i="4" s="1"/>
  <c r="DP18" i="4" a="1"/>
  <c r="DP18" i="4" s="1"/>
  <c r="CK18" i="4" a="1"/>
  <c r="CK18" i="4" s="1"/>
  <c r="CI18" i="4" a="1"/>
  <c r="CI18" i="4" s="1"/>
  <c r="CH18" i="4" a="1"/>
  <c r="CH18" i="4" s="1"/>
  <c r="CG18" i="4" a="1"/>
  <c r="CG18" i="4" s="1"/>
  <c r="CF18" i="4" a="1"/>
  <c r="CF18" i="4" s="1"/>
  <c r="CE18" i="4" a="1"/>
  <c r="CE18" i="4" s="1"/>
  <c r="CD18" i="4" a="1"/>
  <c r="CD18" i="4" s="1"/>
  <c r="CC18" i="4" a="1"/>
  <c r="CC18" i="4" s="1"/>
  <c r="CB18" i="4" a="1"/>
  <c r="CB18" i="4" s="1"/>
  <c r="CA18" i="4" a="1"/>
  <c r="CA18" i="4" s="1"/>
  <c r="BY18" i="4" a="1"/>
  <c r="BY18" i="4" s="1"/>
  <c r="BX18" i="4" a="1"/>
  <c r="BX18" i="4" s="1"/>
  <c r="BW18" i="4" a="1"/>
  <c r="BW18" i="4" s="1"/>
  <c r="BV18" i="4" a="1"/>
  <c r="BV18" i="4" s="1"/>
  <c r="BU18" i="4" a="1"/>
  <c r="BU18" i="4" s="1"/>
  <c r="BT18" i="4" a="1"/>
  <c r="BT18" i="4" s="1"/>
  <c r="BS18" i="4" a="1"/>
  <c r="BS18" i="4" s="1"/>
  <c r="BR18" i="4" a="1"/>
  <c r="BR18" i="4" s="1"/>
  <c r="BQ18" i="4" a="1"/>
  <c r="BQ18" i="4" s="1"/>
  <c r="BO18" i="4" a="1"/>
  <c r="BO18" i="4" s="1"/>
  <c r="BN18" i="4" a="1"/>
  <c r="BN18" i="4" s="1"/>
  <c r="BM18" i="4" a="1"/>
  <c r="BM18" i="4" s="1"/>
  <c r="BL18" i="4" a="1"/>
  <c r="BL18" i="4" s="1"/>
  <c r="BK18" i="4" a="1"/>
  <c r="BK18" i="4" s="1"/>
  <c r="BJ18" i="4" a="1"/>
  <c r="BJ18" i="4" s="1"/>
  <c r="BI18" i="4" a="1"/>
  <c r="BI18" i="4" s="1"/>
  <c r="BH18" i="4" a="1"/>
  <c r="BH18" i="4" s="1"/>
  <c r="AW18" i="4" a="1"/>
  <c r="AW18" i="4" s="1"/>
  <c r="AU18" i="4" a="1"/>
  <c r="AU18" i="4" s="1"/>
  <c r="AT18" i="4" a="1"/>
  <c r="AT18" i="4" s="1"/>
  <c r="AS18" i="4" a="1"/>
  <c r="AS18" i="4" s="1"/>
  <c r="AR18" i="4" a="1"/>
  <c r="AR18" i="4" s="1"/>
  <c r="AQ18" i="4" a="1"/>
  <c r="AQ18" i="4" s="1"/>
  <c r="AP18" i="4" a="1"/>
  <c r="AP18" i="4" s="1"/>
  <c r="AO18" i="4" a="1"/>
  <c r="AO18" i="4" s="1"/>
  <c r="AN18" i="4" a="1"/>
  <c r="AN18" i="4" s="1"/>
  <c r="AM18" i="4" a="1"/>
  <c r="AM18" i="4" s="1"/>
  <c r="AK18" i="4" a="1"/>
  <c r="AK18" i="4" s="1"/>
  <c r="AJ18" i="4" a="1"/>
  <c r="AJ18" i="4" s="1"/>
  <c r="AI18" i="4" a="1"/>
  <c r="AI18" i="4" s="1"/>
  <c r="AH18" i="4" a="1"/>
  <c r="AH18" i="4" s="1"/>
  <c r="AG18" i="4" a="1"/>
  <c r="AG18" i="4" s="1"/>
  <c r="AF18" i="4" a="1"/>
  <c r="AF18" i="4" s="1"/>
  <c r="AE18" i="4" a="1"/>
  <c r="AE18" i="4" s="1"/>
  <c r="AD18" i="4" a="1"/>
  <c r="AD18" i="4" s="1"/>
  <c r="AC18" i="4" a="1"/>
  <c r="AC18" i="4" s="1"/>
  <c r="AA18" i="4" a="1"/>
  <c r="AA18" i="4" s="1"/>
  <c r="Z18" i="4" a="1"/>
  <c r="Z18" i="4" s="1"/>
  <c r="Y18" i="4" a="1"/>
  <c r="Y18" i="4" s="1"/>
  <c r="X18" i="4" a="1"/>
  <c r="X18" i="4" s="1"/>
  <c r="W18" i="4" a="1"/>
  <c r="W18" i="4" s="1"/>
  <c r="V18" i="4" a="1"/>
  <c r="V18" i="4" s="1"/>
  <c r="U18" i="4" a="1"/>
  <c r="U18" i="4" s="1"/>
  <c r="T18" i="4" a="1"/>
  <c r="T18" i="4" s="1"/>
  <c r="GG17" i="4" a="1"/>
  <c r="GG17" i="4" s="1"/>
  <c r="GG19" i="4" s="1"/>
  <c r="GE17" i="4" a="1"/>
  <c r="GE17" i="4" s="1"/>
  <c r="GD17" i="4" a="1"/>
  <c r="GD17" i="4" s="1"/>
  <c r="GC17" i="4" a="1"/>
  <c r="GC17" i="4" s="1"/>
  <c r="GB17" i="4" a="1"/>
  <c r="GB17" i="4" s="1"/>
  <c r="GA17" i="4" a="1"/>
  <c r="GA17" i="4" s="1"/>
  <c r="FZ17" i="4" a="1"/>
  <c r="FZ17" i="4" s="1"/>
  <c r="FY17" i="4" a="1"/>
  <c r="FY17" i="4" s="1"/>
  <c r="FX17" i="4" a="1"/>
  <c r="FX17" i="4" s="1"/>
  <c r="FW17" i="4" a="1"/>
  <c r="FW17" i="4" s="1"/>
  <c r="FW19" i="4" s="1"/>
  <c r="FU17" i="4" a="1"/>
  <c r="FU17" i="4" s="1"/>
  <c r="FT17" i="4" a="1"/>
  <c r="FT17" i="4" s="1"/>
  <c r="FS17" i="4" a="1"/>
  <c r="FS17" i="4" s="1"/>
  <c r="FR17" i="4" a="1"/>
  <c r="FR17" i="4" s="1"/>
  <c r="FQ17" i="4" a="1"/>
  <c r="FQ17" i="4" s="1"/>
  <c r="FP17" i="4" a="1"/>
  <c r="FP17" i="4" s="1"/>
  <c r="FO17" i="4" a="1"/>
  <c r="FO17" i="4" s="1"/>
  <c r="FN17" i="4" a="1"/>
  <c r="FN17" i="4" s="1"/>
  <c r="FM17" i="4" a="1"/>
  <c r="FM17" i="4" s="1"/>
  <c r="FK17" i="4" a="1"/>
  <c r="FK17" i="4" s="1"/>
  <c r="FJ17" i="4" a="1"/>
  <c r="FJ17" i="4" s="1"/>
  <c r="FI17" i="4" a="1"/>
  <c r="FI17" i="4" s="1"/>
  <c r="FH17" i="4" a="1"/>
  <c r="FH17" i="4" s="1"/>
  <c r="FG17" i="4" a="1"/>
  <c r="FG17" i="4" s="1"/>
  <c r="FF17" i="4" a="1"/>
  <c r="FF17" i="4" s="1"/>
  <c r="FE17" i="4" a="1"/>
  <c r="FE17" i="4" s="1"/>
  <c r="FD17" i="4" a="1"/>
  <c r="FD17" i="4" s="1"/>
  <c r="ES17" i="4" a="1"/>
  <c r="ES17" i="4" s="1"/>
  <c r="EQ17" i="4" a="1"/>
  <c r="EQ17" i="4" s="1"/>
  <c r="EP17" i="4" a="1"/>
  <c r="EP17" i="4" s="1"/>
  <c r="EO17" i="4" a="1"/>
  <c r="EO17" i="4" s="1"/>
  <c r="EN17" i="4" a="1"/>
  <c r="EN17" i="4" s="1"/>
  <c r="EM17" i="4" a="1"/>
  <c r="EM17" i="4" s="1"/>
  <c r="EL17" i="4" a="1"/>
  <c r="EL17" i="4" s="1"/>
  <c r="EL19" i="4" s="1"/>
  <c r="EK17" i="4" a="1"/>
  <c r="EK17" i="4" s="1"/>
  <c r="EJ17" i="4" a="1"/>
  <c r="EJ17" i="4" s="1"/>
  <c r="EI17" i="4" a="1"/>
  <c r="EI17" i="4" s="1"/>
  <c r="EG17" i="4" a="1"/>
  <c r="EG17" i="4" s="1"/>
  <c r="EF17" i="4" a="1"/>
  <c r="EF17" i="4" s="1"/>
  <c r="EE17" i="4" a="1"/>
  <c r="EE17" i="4" s="1"/>
  <c r="ED17" i="4" a="1"/>
  <c r="ED17" i="4" s="1"/>
  <c r="EC17" i="4" a="1"/>
  <c r="EC17" i="4" s="1"/>
  <c r="EB17" i="4" a="1"/>
  <c r="EB17" i="4" s="1"/>
  <c r="EA17" i="4" a="1"/>
  <c r="EA17" i="4" s="1"/>
  <c r="DZ17" i="4" a="1"/>
  <c r="DZ17" i="4" s="1"/>
  <c r="DY17" i="4" a="1"/>
  <c r="DY17" i="4" s="1"/>
  <c r="DW17" i="4" a="1"/>
  <c r="DW17" i="4" s="1"/>
  <c r="DV17" i="4" a="1"/>
  <c r="DV17" i="4" s="1"/>
  <c r="DU17" i="4" a="1"/>
  <c r="DU17" i="4" s="1"/>
  <c r="DT17" i="4" a="1"/>
  <c r="DT17" i="4" s="1"/>
  <c r="DS17" i="4" a="1"/>
  <c r="DS17" i="4" s="1"/>
  <c r="DR17" i="4" a="1"/>
  <c r="DR17" i="4" s="1"/>
  <c r="DQ17" i="4" a="1"/>
  <c r="DQ17" i="4" s="1"/>
  <c r="DP17" i="4" a="1"/>
  <c r="DP17" i="4" s="1"/>
  <c r="CK17" i="4" a="1"/>
  <c r="CK17" i="4" s="1"/>
  <c r="CI17" i="4" a="1"/>
  <c r="CI17" i="4" s="1"/>
  <c r="CH17" i="4" a="1"/>
  <c r="CH17" i="4" s="1"/>
  <c r="CG17" i="4" a="1"/>
  <c r="CG17" i="4" s="1"/>
  <c r="CF17" i="4" a="1"/>
  <c r="CF17" i="4" s="1"/>
  <c r="CE17" i="4" a="1"/>
  <c r="CE17" i="4" s="1"/>
  <c r="CD17" i="4" a="1"/>
  <c r="CD17" i="4" s="1"/>
  <c r="CC17" i="4" a="1"/>
  <c r="CC17" i="4" s="1"/>
  <c r="CB17" i="4" a="1"/>
  <c r="CB17" i="4" s="1"/>
  <c r="CA17" i="4" a="1"/>
  <c r="CA17" i="4" s="1"/>
  <c r="BY17" i="4" a="1"/>
  <c r="BY17" i="4" s="1"/>
  <c r="BX17" i="4" a="1"/>
  <c r="BX17" i="4" s="1"/>
  <c r="BW17" i="4" a="1"/>
  <c r="BW17" i="4" s="1"/>
  <c r="BV17" i="4" a="1"/>
  <c r="BV17" i="4" s="1"/>
  <c r="BU17" i="4" a="1"/>
  <c r="BU17" i="4" s="1"/>
  <c r="BT17" i="4" a="1"/>
  <c r="BT17" i="4" s="1"/>
  <c r="BS17" i="4" a="1"/>
  <c r="BS17" i="4" s="1"/>
  <c r="BR17" i="4" a="1"/>
  <c r="BR17" i="4" s="1"/>
  <c r="BQ17" i="4" a="1"/>
  <c r="BQ17" i="4" s="1"/>
  <c r="BO17" i="4" a="1"/>
  <c r="BO17" i="4" s="1"/>
  <c r="BN17" i="4" a="1"/>
  <c r="BN17" i="4" s="1"/>
  <c r="BM17" i="4" a="1"/>
  <c r="BM17" i="4" s="1"/>
  <c r="BL17" i="4" a="1"/>
  <c r="BL17" i="4" s="1"/>
  <c r="BK17" i="4" a="1"/>
  <c r="BK17" i="4" s="1"/>
  <c r="BJ17" i="4" a="1"/>
  <c r="BJ17" i="4" s="1"/>
  <c r="BI17" i="4" a="1"/>
  <c r="BI17" i="4" s="1"/>
  <c r="BH17" i="4" a="1"/>
  <c r="BH17" i="4" s="1"/>
  <c r="AW17" i="4" a="1"/>
  <c r="AW17" i="4" s="1"/>
  <c r="AU17" i="4" a="1"/>
  <c r="AU17" i="4" s="1"/>
  <c r="AT17" i="4" a="1"/>
  <c r="AT17" i="4" s="1"/>
  <c r="AS17" i="4" a="1"/>
  <c r="AS17" i="4" s="1"/>
  <c r="AR17" i="4" a="1"/>
  <c r="AR17" i="4" s="1"/>
  <c r="AQ17" i="4" a="1"/>
  <c r="AQ17" i="4" s="1"/>
  <c r="AP17" i="4" a="1"/>
  <c r="AP17" i="4" s="1"/>
  <c r="AO17" i="4" a="1"/>
  <c r="AO17" i="4" s="1"/>
  <c r="AO19" i="4" s="1"/>
  <c r="AN17" i="4" a="1"/>
  <c r="AN17" i="4" s="1"/>
  <c r="AM17" i="4" a="1"/>
  <c r="AM17" i="4" s="1"/>
  <c r="AK17" i="4" a="1"/>
  <c r="AK17" i="4" s="1"/>
  <c r="AJ17" i="4" a="1"/>
  <c r="AJ17" i="4" s="1"/>
  <c r="AI17" i="4" a="1"/>
  <c r="AI17" i="4" s="1"/>
  <c r="AH17" i="4" a="1"/>
  <c r="AH17" i="4" s="1"/>
  <c r="AG17" i="4" a="1"/>
  <c r="AG17" i="4" s="1"/>
  <c r="AF17" i="4" a="1"/>
  <c r="AF17" i="4" s="1"/>
  <c r="AF19" i="4" s="1"/>
  <c r="AE17" i="4" a="1"/>
  <c r="AE17" i="4" s="1"/>
  <c r="AD17" i="4" a="1"/>
  <c r="AD17" i="4" s="1"/>
  <c r="AC17" i="4" a="1"/>
  <c r="AC17" i="4" s="1"/>
  <c r="AA17" i="4" a="1"/>
  <c r="AA17" i="4" s="1"/>
  <c r="Z17" i="4" a="1"/>
  <c r="Z17" i="4" s="1"/>
  <c r="Y17" i="4" a="1"/>
  <c r="Y17" i="4" s="1"/>
  <c r="X17" i="4" a="1"/>
  <c r="X17" i="4" s="1"/>
  <c r="W17" i="4" a="1"/>
  <c r="W17" i="4" s="1"/>
  <c r="V17" i="4" a="1"/>
  <c r="V17" i="4" s="1"/>
  <c r="U17" i="4" a="1"/>
  <c r="U17" i="4" s="1"/>
  <c r="T17" i="4" a="1"/>
  <c r="T17" i="4" s="1"/>
  <c r="P17" i="4"/>
  <c r="P18" i="4" s="1"/>
  <c r="O17" i="4"/>
  <c r="N17" i="4"/>
  <c r="N18" i="4" s="1"/>
  <c r="M17" i="4"/>
  <c r="L17" i="4"/>
  <c r="L18" i="4" s="1"/>
  <c r="K17" i="4"/>
  <c r="I17" i="4"/>
  <c r="H17" i="4"/>
  <c r="G17" i="4"/>
  <c r="C17" i="4"/>
  <c r="GG15" i="4" a="1"/>
  <c r="GG15" i="4" s="1"/>
  <c r="GE15" i="4" a="1"/>
  <c r="GE15" i="4" s="1"/>
  <c r="GD15" i="4" a="1"/>
  <c r="GD15" i="4" s="1"/>
  <c r="GC15" i="4" a="1"/>
  <c r="GC15" i="4" s="1"/>
  <c r="GB15" i="4" a="1"/>
  <c r="GB15" i="4" s="1"/>
  <c r="GA15" i="4" a="1"/>
  <c r="GA15" i="4" s="1"/>
  <c r="FZ15" i="4" a="1"/>
  <c r="FZ15" i="4" s="1"/>
  <c r="FY15" i="4" a="1"/>
  <c r="FY15" i="4" s="1"/>
  <c r="FX15" i="4" a="1"/>
  <c r="FX15" i="4" s="1"/>
  <c r="FW15" i="4" a="1"/>
  <c r="FW15" i="4" s="1"/>
  <c r="FU15" i="4" a="1"/>
  <c r="FU15" i="4" s="1"/>
  <c r="FT15" i="4" a="1"/>
  <c r="FT15" i="4" s="1"/>
  <c r="FS15" i="4" a="1"/>
  <c r="FS15" i="4" s="1"/>
  <c r="FR15" i="4" a="1"/>
  <c r="FR15" i="4" s="1"/>
  <c r="FQ15" i="4" a="1"/>
  <c r="FQ15" i="4" s="1"/>
  <c r="FP15" i="4" a="1"/>
  <c r="FP15" i="4" s="1"/>
  <c r="FO15" i="4" a="1"/>
  <c r="FO15" i="4" s="1"/>
  <c r="FN15" i="4" a="1"/>
  <c r="FN15" i="4" s="1"/>
  <c r="FM15" i="4" a="1"/>
  <c r="FM15" i="4" s="1"/>
  <c r="FK15" i="4" a="1"/>
  <c r="FK15" i="4" s="1"/>
  <c r="FJ15" i="4" a="1"/>
  <c r="FJ15" i="4" s="1"/>
  <c r="FI15" i="4" a="1"/>
  <c r="FI15" i="4" s="1"/>
  <c r="FH15" i="4" a="1"/>
  <c r="FH15" i="4" s="1"/>
  <c r="FG15" i="4" a="1"/>
  <c r="FG15" i="4" s="1"/>
  <c r="FF15" i="4" a="1"/>
  <c r="FF15" i="4" s="1"/>
  <c r="FE15" i="4" a="1"/>
  <c r="FE15" i="4" s="1"/>
  <c r="FD15" i="4" a="1"/>
  <c r="FD15" i="4" s="1"/>
  <c r="ES15" i="4" a="1"/>
  <c r="ES15" i="4" s="1"/>
  <c r="EQ15" i="4" a="1"/>
  <c r="EQ15" i="4" s="1"/>
  <c r="EP15" i="4" a="1"/>
  <c r="EP15" i="4" s="1"/>
  <c r="EO15" i="4" a="1"/>
  <c r="EO15" i="4" s="1"/>
  <c r="EN15" i="4" a="1"/>
  <c r="EN15" i="4" s="1"/>
  <c r="EM15" i="4" a="1"/>
  <c r="EM15" i="4" s="1"/>
  <c r="EL15" i="4" a="1"/>
  <c r="EL15" i="4" s="1"/>
  <c r="EK15" i="4" a="1"/>
  <c r="EK15" i="4" s="1"/>
  <c r="EJ15" i="4" a="1"/>
  <c r="EJ15" i="4" s="1"/>
  <c r="EI15" i="4" a="1"/>
  <c r="EI15" i="4" s="1"/>
  <c r="EG15" i="4" a="1"/>
  <c r="EG15" i="4" s="1"/>
  <c r="EF15" i="4" a="1"/>
  <c r="EF15" i="4" s="1"/>
  <c r="EE15" i="4" a="1"/>
  <c r="EE15" i="4" s="1"/>
  <c r="ED15" i="4" a="1"/>
  <c r="ED15" i="4" s="1"/>
  <c r="EC15" i="4" a="1"/>
  <c r="EC15" i="4" s="1"/>
  <c r="EB15" i="4" a="1"/>
  <c r="EB15" i="4" s="1"/>
  <c r="EA15" i="4" a="1"/>
  <c r="EA15" i="4" s="1"/>
  <c r="DZ15" i="4" a="1"/>
  <c r="DZ15" i="4" s="1"/>
  <c r="DY15" i="4" a="1"/>
  <c r="DY15" i="4" s="1"/>
  <c r="DW15" i="4" a="1"/>
  <c r="DW15" i="4" s="1"/>
  <c r="DV15" i="4" a="1"/>
  <c r="DV15" i="4" s="1"/>
  <c r="DU15" i="4" a="1"/>
  <c r="DU15" i="4" s="1"/>
  <c r="DT15" i="4" a="1"/>
  <c r="DT15" i="4" s="1"/>
  <c r="DS15" i="4" a="1"/>
  <c r="DS15" i="4" s="1"/>
  <c r="DR15" i="4" a="1"/>
  <c r="DR15" i="4" s="1"/>
  <c r="DQ15" i="4" a="1"/>
  <c r="DQ15" i="4" s="1"/>
  <c r="DP15" i="4" a="1"/>
  <c r="DP15" i="4" s="1"/>
  <c r="CK15" i="4" a="1"/>
  <c r="CK15" i="4" s="1"/>
  <c r="CI15" i="4" a="1"/>
  <c r="CI15" i="4" s="1"/>
  <c r="CH15" i="4" a="1"/>
  <c r="CH15" i="4" s="1"/>
  <c r="CG15" i="4" a="1"/>
  <c r="CG15" i="4" s="1"/>
  <c r="CF15" i="4" a="1"/>
  <c r="CF15" i="4" s="1"/>
  <c r="CE15" i="4" a="1"/>
  <c r="CE15" i="4" s="1"/>
  <c r="CD15" i="4" a="1"/>
  <c r="CD15" i="4" s="1"/>
  <c r="CC15" i="4" a="1"/>
  <c r="CC15" i="4" s="1"/>
  <c r="CB15" i="4" a="1"/>
  <c r="CB15" i="4" s="1"/>
  <c r="CA15" i="4" a="1"/>
  <c r="CA15" i="4" s="1"/>
  <c r="BY15" i="4" a="1"/>
  <c r="BY15" i="4" s="1"/>
  <c r="BX15" i="4" a="1"/>
  <c r="BX15" i="4" s="1"/>
  <c r="BW15" i="4" a="1"/>
  <c r="BW15" i="4" s="1"/>
  <c r="BV15" i="4" a="1"/>
  <c r="BV15" i="4" s="1"/>
  <c r="BU15" i="4" a="1"/>
  <c r="BU15" i="4" s="1"/>
  <c r="BT15" i="4" a="1"/>
  <c r="BT15" i="4" s="1"/>
  <c r="BS15" i="4" a="1"/>
  <c r="BS15" i="4" s="1"/>
  <c r="BR15" i="4" a="1"/>
  <c r="BR15" i="4" s="1"/>
  <c r="BQ15" i="4" a="1"/>
  <c r="BQ15" i="4" s="1"/>
  <c r="BO15" i="4" a="1"/>
  <c r="BO15" i="4" s="1"/>
  <c r="BN15" i="4" a="1"/>
  <c r="BN15" i="4" s="1"/>
  <c r="BM15" i="4" a="1"/>
  <c r="BM15" i="4" s="1"/>
  <c r="BL15" i="4" a="1"/>
  <c r="BL15" i="4" s="1"/>
  <c r="BK15" i="4" a="1"/>
  <c r="BK15" i="4" s="1"/>
  <c r="BJ15" i="4" a="1"/>
  <c r="BJ15" i="4" s="1"/>
  <c r="BI15" i="4" a="1"/>
  <c r="BI15" i="4" s="1"/>
  <c r="BH15" i="4" a="1"/>
  <c r="BH15" i="4" s="1"/>
  <c r="AW15" i="4" a="1"/>
  <c r="AW15" i="4" s="1"/>
  <c r="AU15" i="4" a="1"/>
  <c r="AU15" i="4" s="1"/>
  <c r="AT15" i="4" a="1"/>
  <c r="AT15" i="4" s="1"/>
  <c r="AS15" i="4" a="1"/>
  <c r="AS15" i="4" s="1"/>
  <c r="AR15" i="4" a="1"/>
  <c r="AR15" i="4" s="1"/>
  <c r="AQ15" i="4" a="1"/>
  <c r="AQ15" i="4" s="1"/>
  <c r="AP15" i="4" a="1"/>
  <c r="AP15" i="4" s="1"/>
  <c r="AO15" i="4" a="1"/>
  <c r="AO15" i="4" s="1"/>
  <c r="AN15" i="4" a="1"/>
  <c r="AN15" i="4" s="1"/>
  <c r="AM15" i="4" a="1"/>
  <c r="AM15" i="4" s="1"/>
  <c r="AK15" i="4" a="1"/>
  <c r="AK15" i="4" s="1"/>
  <c r="AJ15" i="4" a="1"/>
  <c r="AJ15" i="4" s="1"/>
  <c r="AI15" i="4" a="1"/>
  <c r="AI15" i="4" s="1"/>
  <c r="AH15" i="4" a="1"/>
  <c r="AH15" i="4" s="1"/>
  <c r="AG15" i="4" a="1"/>
  <c r="AG15" i="4" s="1"/>
  <c r="AF15" i="4" a="1"/>
  <c r="AF15" i="4" s="1"/>
  <c r="AE15" i="4" a="1"/>
  <c r="AE15" i="4" s="1"/>
  <c r="AD15" i="4" a="1"/>
  <c r="AD15" i="4" s="1"/>
  <c r="AC15" i="4" a="1"/>
  <c r="AC15" i="4" s="1"/>
  <c r="AA15" i="4" a="1"/>
  <c r="AA15" i="4" s="1"/>
  <c r="Z15" i="4" a="1"/>
  <c r="Z15" i="4" s="1"/>
  <c r="Y15" i="4" a="1"/>
  <c r="Y15" i="4" s="1"/>
  <c r="X15" i="4" a="1"/>
  <c r="X15" i="4" s="1"/>
  <c r="W15" i="4" a="1"/>
  <c r="W15" i="4" s="1"/>
  <c r="V15" i="4" a="1"/>
  <c r="V15" i="4" s="1"/>
  <c r="U15" i="4" a="1"/>
  <c r="U15" i="4" s="1"/>
  <c r="T15" i="4" a="1"/>
  <c r="T15" i="4" s="1"/>
  <c r="GG14" i="4" a="1"/>
  <c r="GG14" i="4" s="1"/>
  <c r="GE14" i="4" a="1"/>
  <c r="GE14" i="4" s="1"/>
  <c r="GD14" i="4" a="1"/>
  <c r="GD14" i="4" s="1"/>
  <c r="GC14" i="4" a="1"/>
  <c r="GC14" i="4" s="1"/>
  <c r="GB14" i="4" a="1"/>
  <c r="GB14" i="4" s="1"/>
  <c r="GA14" i="4" a="1"/>
  <c r="GA14" i="4" s="1"/>
  <c r="FZ14" i="4" a="1"/>
  <c r="FZ14" i="4" s="1"/>
  <c r="FY14" i="4" a="1"/>
  <c r="FY14" i="4" s="1"/>
  <c r="FX14" i="4" a="1"/>
  <c r="FX14" i="4" s="1"/>
  <c r="FW14" i="4" a="1"/>
  <c r="FW14" i="4" s="1"/>
  <c r="FU14" i="4" a="1"/>
  <c r="FU14" i="4" s="1"/>
  <c r="FT14" i="4" a="1"/>
  <c r="FT14" i="4" s="1"/>
  <c r="FS14" i="4" a="1"/>
  <c r="FS14" i="4" s="1"/>
  <c r="FR14" i="4" a="1"/>
  <c r="FR14" i="4" s="1"/>
  <c r="FQ14" i="4" a="1"/>
  <c r="FQ14" i="4" s="1"/>
  <c r="FP14" i="4" a="1"/>
  <c r="FP14" i="4" s="1"/>
  <c r="FO14" i="4" a="1"/>
  <c r="FO14" i="4" s="1"/>
  <c r="FN14" i="4" a="1"/>
  <c r="FN14" i="4" s="1"/>
  <c r="FM14" i="4" a="1"/>
  <c r="FM14" i="4" s="1"/>
  <c r="FK14" i="4" a="1"/>
  <c r="FK14" i="4" s="1"/>
  <c r="FJ14" i="4" a="1"/>
  <c r="FJ14" i="4" s="1"/>
  <c r="FI14" i="4" a="1"/>
  <c r="FI14" i="4" s="1"/>
  <c r="FH14" i="4" a="1"/>
  <c r="FH14" i="4" s="1"/>
  <c r="FG14" i="4" a="1"/>
  <c r="FG14" i="4" s="1"/>
  <c r="FF14" i="4" a="1"/>
  <c r="FF14" i="4" s="1"/>
  <c r="FE14" i="4" a="1"/>
  <c r="FE14" i="4" s="1"/>
  <c r="FD14" i="4" a="1"/>
  <c r="FD14" i="4" s="1"/>
  <c r="ES14" i="4" a="1"/>
  <c r="ES14" i="4" s="1"/>
  <c r="EQ14" i="4" a="1"/>
  <c r="EQ14" i="4" s="1"/>
  <c r="EP14" i="4" a="1"/>
  <c r="EP14" i="4" s="1"/>
  <c r="EO14" i="4" a="1"/>
  <c r="EO14" i="4" s="1"/>
  <c r="EN14" i="4" a="1"/>
  <c r="EN14" i="4" s="1"/>
  <c r="EM14" i="4" a="1"/>
  <c r="EM14" i="4" s="1"/>
  <c r="EL14" i="4" a="1"/>
  <c r="EL14" i="4" s="1"/>
  <c r="EK14" i="4" a="1"/>
  <c r="EK14" i="4" s="1"/>
  <c r="EJ14" i="4" a="1"/>
  <c r="EJ14" i="4" s="1"/>
  <c r="EI14" i="4" a="1"/>
  <c r="EI14" i="4" s="1"/>
  <c r="EG14" i="4" a="1"/>
  <c r="EG14" i="4" s="1"/>
  <c r="EF14" i="4" a="1"/>
  <c r="EF14" i="4" s="1"/>
  <c r="EE14" i="4" a="1"/>
  <c r="EE14" i="4" s="1"/>
  <c r="ED14" i="4" a="1"/>
  <c r="ED14" i="4" s="1"/>
  <c r="EC14" i="4" a="1"/>
  <c r="EC14" i="4" s="1"/>
  <c r="EB14" i="4" a="1"/>
  <c r="EB14" i="4" s="1"/>
  <c r="EA14" i="4" a="1"/>
  <c r="EA14" i="4" s="1"/>
  <c r="DZ14" i="4" a="1"/>
  <c r="DZ14" i="4" s="1"/>
  <c r="DY14" i="4" a="1"/>
  <c r="DY14" i="4" s="1"/>
  <c r="DW14" i="4" a="1"/>
  <c r="DW14" i="4" s="1"/>
  <c r="DV14" i="4" a="1"/>
  <c r="DV14" i="4" s="1"/>
  <c r="DU14" i="4" a="1"/>
  <c r="DU14" i="4" s="1"/>
  <c r="DT14" i="4" a="1"/>
  <c r="DT14" i="4" s="1"/>
  <c r="DS14" i="4" a="1"/>
  <c r="DS14" i="4" s="1"/>
  <c r="DR14" i="4" a="1"/>
  <c r="DR14" i="4" s="1"/>
  <c r="DQ14" i="4" a="1"/>
  <c r="DQ14" i="4"/>
  <c r="DP14" i="4" a="1"/>
  <c r="DP14" i="4" s="1"/>
  <c r="CK14" i="4" a="1"/>
  <c r="CK14" i="4" s="1"/>
  <c r="CI14" i="4" a="1"/>
  <c r="CI14" i="4" s="1"/>
  <c r="CH14" i="4" a="1"/>
  <c r="CH14" i="4" s="1"/>
  <c r="CG14" i="4" a="1"/>
  <c r="CG14" i="4" s="1"/>
  <c r="CF14" i="4" a="1"/>
  <c r="CF14" i="4" s="1"/>
  <c r="CE14" i="4" a="1"/>
  <c r="CE14" i="4" s="1"/>
  <c r="CD14" i="4" a="1"/>
  <c r="CD14" i="4" s="1"/>
  <c r="CC14" i="4" a="1"/>
  <c r="CC14" i="4" s="1"/>
  <c r="CB14" i="4" a="1"/>
  <c r="CB14" i="4" s="1"/>
  <c r="CA14" i="4" a="1"/>
  <c r="CA14" i="4" s="1"/>
  <c r="BY14" i="4" a="1"/>
  <c r="BY14" i="4" s="1"/>
  <c r="BX14" i="4" a="1"/>
  <c r="BX14" i="4" s="1"/>
  <c r="BW14" i="4" a="1"/>
  <c r="BW14" i="4" s="1"/>
  <c r="BV14" i="4" a="1"/>
  <c r="BV14" i="4" s="1"/>
  <c r="BU14" i="4" a="1"/>
  <c r="BU14" i="4" s="1"/>
  <c r="BT14" i="4" a="1"/>
  <c r="BT14" i="4" s="1"/>
  <c r="BS14" i="4" a="1"/>
  <c r="BS14" i="4" s="1"/>
  <c r="BR14" i="4" a="1"/>
  <c r="BR14" i="4" s="1"/>
  <c r="BQ14" i="4" a="1"/>
  <c r="BQ14" i="4" s="1"/>
  <c r="BO14" i="4" a="1"/>
  <c r="BO14" i="4" s="1"/>
  <c r="BN14" i="4" a="1"/>
  <c r="BN14" i="4" s="1"/>
  <c r="BM14" i="4" a="1"/>
  <c r="BM14" i="4" s="1"/>
  <c r="BL14" i="4" a="1"/>
  <c r="BL14" i="4" s="1"/>
  <c r="BK14" i="4" a="1"/>
  <c r="BK14" i="4" s="1"/>
  <c r="BJ14" i="4" a="1"/>
  <c r="BJ14" i="4" s="1"/>
  <c r="BI14" i="4" a="1"/>
  <c r="BI14" i="4" s="1"/>
  <c r="BH14" i="4" a="1"/>
  <c r="BH14" i="4" s="1"/>
  <c r="AW14" i="4" a="1"/>
  <c r="AW14" i="4" s="1"/>
  <c r="AU14" i="4" a="1"/>
  <c r="AU14" i="4" s="1"/>
  <c r="AT14" i="4" a="1"/>
  <c r="AT14" i="4" s="1"/>
  <c r="AS14" i="4" a="1"/>
  <c r="AS14" i="4" s="1"/>
  <c r="AR14" i="4" a="1"/>
  <c r="AR14" i="4" s="1"/>
  <c r="AQ14" i="4" a="1"/>
  <c r="AQ14" i="4" s="1"/>
  <c r="AP14" i="4" a="1"/>
  <c r="AP14" i="4" s="1"/>
  <c r="AO14" i="4" a="1"/>
  <c r="AO14" i="4" s="1"/>
  <c r="AN14" i="4" a="1"/>
  <c r="AN14" i="4" s="1"/>
  <c r="AM14" i="4" a="1"/>
  <c r="AM14" i="4" s="1"/>
  <c r="AK14" i="4" a="1"/>
  <c r="AK14" i="4" s="1"/>
  <c r="AJ14" i="4" a="1"/>
  <c r="AJ14" i="4" s="1"/>
  <c r="AI14" i="4" a="1"/>
  <c r="AI14" i="4" s="1"/>
  <c r="AH14" i="4" a="1"/>
  <c r="AH14" i="4" s="1"/>
  <c r="AG14" i="4" a="1"/>
  <c r="AG14" i="4" s="1"/>
  <c r="AF14" i="4" a="1"/>
  <c r="AF14" i="4" s="1"/>
  <c r="AE14" i="4" a="1"/>
  <c r="AE14" i="4" s="1"/>
  <c r="AD14" i="4" a="1"/>
  <c r="AD14" i="4" s="1"/>
  <c r="AC14" i="4" a="1"/>
  <c r="AC14" i="4" s="1"/>
  <c r="AA14" i="4" a="1"/>
  <c r="AA14" i="4" s="1"/>
  <c r="Z14" i="4" a="1"/>
  <c r="Z14" i="4" s="1"/>
  <c r="Y14" i="4" a="1"/>
  <c r="Y14" i="4" s="1"/>
  <c r="X14" i="4" a="1"/>
  <c r="X14" i="4" s="1"/>
  <c r="W14" i="4" a="1"/>
  <c r="W14" i="4" s="1"/>
  <c r="V14" i="4" a="1"/>
  <c r="V14" i="4" s="1"/>
  <c r="U14" i="4" a="1"/>
  <c r="U14" i="4" s="1"/>
  <c r="T14" i="4" a="1"/>
  <c r="T14" i="4" s="1"/>
  <c r="P14" i="4"/>
  <c r="O14" i="4"/>
  <c r="N14" i="4"/>
  <c r="M14" i="4"/>
  <c r="L14" i="4"/>
  <c r="K14" i="4"/>
  <c r="I14" i="4"/>
  <c r="H14" i="4"/>
  <c r="G14" i="4"/>
  <c r="C14" i="4"/>
  <c r="GG12" i="4" a="1"/>
  <c r="GG12" i="4" s="1"/>
  <c r="GE12" i="4" a="1"/>
  <c r="GE12" i="4" s="1"/>
  <c r="GD12" i="4" a="1"/>
  <c r="GD12" i="4" s="1"/>
  <c r="GC12" i="4" a="1"/>
  <c r="GC12" i="4" s="1"/>
  <c r="GB12" i="4" a="1"/>
  <c r="GB12" i="4" s="1"/>
  <c r="GA12" i="4" a="1"/>
  <c r="GA12" i="4" s="1"/>
  <c r="FZ12" i="4" a="1"/>
  <c r="FZ12" i="4" s="1"/>
  <c r="FY12" i="4" a="1"/>
  <c r="FY12" i="4" s="1"/>
  <c r="FX12" i="4" a="1"/>
  <c r="FX12" i="4" s="1"/>
  <c r="FW12" i="4" a="1"/>
  <c r="FW12" i="4" s="1"/>
  <c r="FU12" i="4" a="1"/>
  <c r="FU12" i="4" s="1"/>
  <c r="FT12" i="4" a="1"/>
  <c r="FT12" i="4" s="1"/>
  <c r="FS12" i="4" a="1"/>
  <c r="FS12" i="4" s="1"/>
  <c r="FR12" i="4" a="1"/>
  <c r="FR12" i="4" s="1"/>
  <c r="FQ12" i="4" a="1"/>
  <c r="FQ12" i="4" s="1"/>
  <c r="FP12" i="4" a="1"/>
  <c r="FP12" i="4" s="1"/>
  <c r="FO12" i="4" a="1"/>
  <c r="FO12" i="4" s="1"/>
  <c r="FN12" i="4" a="1"/>
  <c r="FN12" i="4" s="1"/>
  <c r="FM12" i="4" a="1"/>
  <c r="FM12" i="4" s="1"/>
  <c r="FK12" i="4" a="1"/>
  <c r="FK12" i="4" s="1"/>
  <c r="FJ12" i="4" a="1"/>
  <c r="FJ12" i="4" s="1"/>
  <c r="FI12" i="4" a="1"/>
  <c r="FI12" i="4" s="1"/>
  <c r="FH12" i="4" a="1"/>
  <c r="FH12" i="4" s="1"/>
  <c r="FG12" i="4" a="1"/>
  <c r="FG12" i="4" s="1"/>
  <c r="FF12" i="4" a="1"/>
  <c r="FF12" i="4" s="1"/>
  <c r="FE12" i="4" a="1"/>
  <c r="FE12" i="4" s="1"/>
  <c r="FD12" i="4" a="1"/>
  <c r="FD12" i="4" s="1"/>
  <c r="ES12" i="4" a="1"/>
  <c r="ES12" i="4" s="1"/>
  <c r="EQ12" i="4" a="1"/>
  <c r="EQ12" i="4" s="1"/>
  <c r="EP12" i="4" a="1"/>
  <c r="EP12" i="4" s="1"/>
  <c r="EO12" i="4" a="1"/>
  <c r="EO12" i="4" s="1"/>
  <c r="EN12" i="4" a="1"/>
  <c r="EN12" i="4" s="1"/>
  <c r="EM12" i="4" a="1"/>
  <c r="EM12" i="4" s="1"/>
  <c r="EL12" i="4" a="1"/>
  <c r="EL12" i="4" s="1"/>
  <c r="EK12" i="4" a="1"/>
  <c r="EK12" i="4" s="1"/>
  <c r="EJ12" i="4" a="1"/>
  <c r="EJ12" i="4" s="1"/>
  <c r="EI12" i="4" a="1"/>
  <c r="EI12" i="4" s="1"/>
  <c r="EG12" i="4" a="1"/>
  <c r="EG12" i="4" s="1"/>
  <c r="EF12" i="4" a="1"/>
  <c r="EF12" i="4" s="1"/>
  <c r="EE12" i="4" a="1"/>
  <c r="EE12" i="4" s="1"/>
  <c r="ED12" i="4" a="1"/>
  <c r="ED12" i="4" s="1"/>
  <c r="EC12" i="4" a="1"/>
  <c r="EC12" i="4" s="1"/>
  <c r="EB12" i="4" a="1"/>
  <c r="EB12" i="4" s="1"/>
  <c r="EA12" i="4" a="1"/>
  <c r="EA12" i="4" s="1"/>
  <c r="DZ12" i="4" a="1"/>
  <c r="DZ12" i="4" s="1"/>
  <c r="DY12" i="4" a="1"/>
  <c r="DY12" i="4" s="1"/>
  <c r="DW12" i="4" a="1"/>
  <c r="DW12" i="4" s="1"/>
  <c r="DV12" i="4" a="1"/>
  <c r="DV12" i="4" s="1"/>
  <c r="DU12" i="4" a="1"/>
  <c r="DU12" i="4" s="1"/>
  <c r="DT12" i="4" a="1"/>
  <c r="DT12" i="4" s="1"/>
  <c r="DS12" i="4" a="1"/>
  <c r="DS12" i="4" s="1"/>
  <c r="DR12" i="4" a="1"/>
  <c r="DR12" i="4" s="1"/>
  <c r="DQ12" i="4" a="1"/>
  <c r="DQ12" i="4" s="1"/>
  <c r="DP12" i="4" a="1"/>
  <c r="DP12" i="4" s="1"/>
  <c r="CK12" i="4" a="1"/>
  <c r="CK12" i="4" s="1"/>
  <c r="CI12" i="4" a="1"/>
  <c r="CI12" i="4" s="1"/>
  <c r="CH12" i="4" a="1"/>
  <c r="CH12" i="4" s="1"/>
  <c r="CG12" i="4" a="1"/>
  <c r="CG12" i="4" s="1"/>
  <c r="CF12" i="4" a="1"/>
  <c r="CF12" i="4" s="1"/>
  <c r="CE12" i="4" a="1"/>
  <c r="CE12" i="4" s="1"/>
  <c r="CD12" i="4" a="1"/>
  <c r="CD12" i="4" s="1"/>
  <c r="CC12" i="4" a="1"/>
  <c r="CC12" i="4" s="1"/>
  <c r="CB12" i="4" a="1"/>
  <c r="CB12" i="4" s="1"/>
  <c r="CA12" i="4" a="1"/>
  <c r="CA12" i="4" s="1"/>
  <c r="BY12" i="4" a="1"/>
  <c r="BY12" i="4" s="1"/>
  <c r="BX12" i="4" a="1"/>
  <c r="BX12" i="4" s="1"/>
  <c r="BW12" i="4" a="1"/>
  <c r="BW12" i="4" s="1"/>
  <c r="BV12" i="4" a="1"/>
  <c r="BV12" i="4" s="1"/>
  <c r="BU12" i="4" a="1"/>
  <c r="BU12" i="4" s="1"/>
  <c r="BT12" i="4" a="1"/>
  <c r="BT12" i="4" s="1"/>
  <c r="BS12" i="4" a="1"/>
  <c r="BS12" i="4" s="1"/>
  <c r="BR12" i="4" a="1"/>
  <c r="BR12" i="4" s="1"/>
  <c r="BQ12" i="4" a="1"/>
  <c r="BQ12" i="4" s="1"/>
  <c r="BO12" i="4" a="1"/>
  <c r="BO12" i="4" s="1"/>
  <c r="BN12" i="4" a="1"/>
  <c r="BN12" i="4" s="1"/>
  <c r="BM12" i="4" a="1"/>
  <c r="BM12" i="4" s="1"/>
  <c r="BL12" i="4" a="1"/>
  <c r="BL12" i="4" s="1"/>
  <c r="BK12" i="4" a="1"/>
  <c r="BK12" i="4" s="1"/>
  <c r="BJ12" i="4" a="1"/>
  <c r="BJ12" i="4" s="1"/>
  <c r="BI12" i="4" a="1"/>
  <c r="BI12" i="4" s="1"/>
  <c r="BH12" i="4" a="1"/>
  <c r="BH12" i="4" s="1"/>
  <c r="AW12" i="4" a="1"/>
  <c r="AW12" i="4" s="1"/>
  <c r="AU12" i="4" a="1"/>
  <c r="AU12" i="4" s="1"/>
  <c r="AT12" i="4" a="1"/>
  <c r="AT12" i="4" s="1"/>
  <c r="AS12" i="4" a="1"/>
  <c r="AS12" i="4" s="1"/>
  <c r="AR12" i="4" a="1"/>
  <c r="AR12" i="4" s="1"/>
  <c r="AQ12" i="4" a="1"/>
  <c r="AQ12" i="4" s="1"/>
  <c r="AP12" i="4" a="1"/>
  <c r="AP12" i="4" s="1"/>
  <c r="AO12" i="4" a="1"/>
  <c r="AO12" i="4" s="1"/>
  <c r="AN12" i="4" a="1"/>
  <c r="AN12" i="4" s="1"/>
  <c r="AM12" i="4" a="1"/>
  <c r="AM12" i="4" s="1"/>
  <c r="AK12" i="4" a="1"/>
  <c r="AK12" i="4" s="1"/>
  <c r="AJ12" i="4" a="1"/>
  <c r="AJ12" i="4" s="1"/>
  <c r="AI12" i="4" a="1"/>
  <c r="AI12" i="4" s="1"/>
  <c r="AH12" i="4" a="1"/>
  <c r="AH12" i="4" s="1"/>
  <c r="AG12" i="4" a="1"/>
  <c r="AG12" i="4" s="1"/>
  <c r="AF12" i="4" a="1"/>
  <c r="AF12" i="4" s="1"/>
  <c r="AE12" i="4" a="1"/>
  <c r="AE12" i="4" s="1"/>
  <c r="AD12" i="4" a="1"/>
  <c r="AD12" i="4" s="1"/>
  <c r="AC12" i="4" a="1"/>
  <c r="AC12" i="4" s="1"/>
  <c r="AA12" i="4" a="1"/>
  <c r="AA12" i="4" s="1"/>
  <c r="Z12" i="4" a="1"/>
  <c r="Z12" i="4" s="1"/>
  <c r="Y12" i="4" a="1"/>
  <c r="Y12" i="4" s="1"/>
  <c r="X12" i="4" a="1"/>
  <c r="X12" i="4" s="1"/>
  <c r="W12" i="4" a="1"/>
  <c r="W12" i="4" s="1"/>
  <c r="V12" i="4" a="1"/>
  <c r="V12" i="4" s="1"/>
  <c r="U12" i="4" a="1"/>
  <c r="U12" i="4" s="1"/>
  <c r="T12" i="4" a="1"/>
  <c r="T12" i="4" s="1"/>
  <c r="GG11" i="4" a="1"/>
  <c r="GG11" i="4" s="1"/>
  <c r="GE11" i="4" a="1"/>
  <c r="GE11" i="4" s="1"/>
  <c r="GD11" i="4" a="1"/>
  <c r="GD11" i="4" s="1"/>
  <c r="GC11" i="4" a="1"/>
  <c r="GC11" i="4" s="1"/>
  <c r="GB11" i="4" a="1"/>
  <c r="GB11" i="4" s="1"/>
  <c r="GA11" i="4" a="1"/>
  <c r="GA11" i="4" s="1"/>
  <c r="FZ11" i="4" a="1"/>
  <c r="FZ11" i="4" s="1"/>
  <c r="FY11" i="4" a="1"/>
  <c r="FY11" i="4" s="1"/>
  <c r="FX11" i="4" a="1"/>
  <c r="FX11" i="4" s="1"/>
  <c r="FW11" i="4" a="1"/>
  <c r="FW11" i="4" s="1"/>
  <c r="FU11" i="4" a="1"/>
  <c r="FU11" i="4" s="1"/>
  <c r="FT11" i="4" a="1"/>
  <c r="FT11" i="4" s="1"/>
  <c r="FS11" i="4" a="1"/>
  <c r="FS11" i="4" s="1"/>
  <c r="FR11" i="4" a="1"/>
  <c r="FR11" i="4" s="1"/>
  <c r="FQ11" i="4" a="1"/>
  <c r="FQ11" i="4" s="1"/>
  <c r="FP11" i="4" a="1"/>
  <c r="FP11" i="4" s="1"/>
  <c r="FO11" i="4" a="1"/>
  <c r="FO11" i="4" s="1"/>
  <c r="FN11" i="4" a="1"/>
  <c r="FN11" i="4" s="1"/>
  <c r="FM11" i="4" a="1"/>
  <c r="FM11" i="4" s="1"/>
  <c r="FK11" i="4" a="1"/>
  <c r="FK11" i="4" s="1"/>
  <c r="FJ11" i="4" a="1"/>
  <c r="FJ11" i="4" s="1"/>
  <c r="FI11" i="4" a="1"/>
  <c r="FI11" i="4" s="1"/>
  <c r="FH11" i="4" a="1"/>
  <c r="FH11" i="4" s="1"/>
  <c r="FG11" i="4" a="1"/>
  <c r="FG11" i="4" s="1"/>
  <c r="FF11" i="4" a="1"/>
  <c r="FF11" i="4" s="1"/>
  <c r="FE11" i="4" a="1"/>
  <c r="FE11" i="4" s="1"/>
  <c r="FD11" i="4" a="1"/>
  <c r="FD11" i="4" s="1"/>
  <c r="ES11" i="4" a="1"/>
  <c r="ES11" i="4" s="1"/>
  <c r="EQ11" i="4" a="1"/>
  <c r="EQ11" i="4" s="1"/>
  <c r="EP11" i="4" a="1"/>
  <c r="EP11" i="4" s="1"/>
  <c r="EO11" i="4" a="1"/>
  <c r="EO11" i="4" s="1"/>
  <c r="EN11" i="4" a="1"/>
  <c r="EN11" i="4" s="1"/>
  <c r="EM11" i="4" a="1"/>
  <c r="EM11" i="4" s="1"/>
  <c r="EL11" i="4" a="1"/>
  <c r="EL11" i="4" s="1"/>
  <c r="EK11" i="4" a="1"/>
  <c r="EK11" i="4" s="1"/>
  <c r="EJ11" i="4" a="1"/>
  <c r="EJ11" i="4" s="1"/>
  <c r="EI11" i="4" a="1"/>
  <c r="EI11" i="4" s="1"/>
  <c r="EG11" i="4" a="1"/>
  <c r="EG11" i="4" s="1"/>
  <c r="EF11" i="4" a="1"/>
  <c r="EF11" i="4" s="1"/>
  <c r="EE11" i="4" a="1"/>
  <c r="EE11" i="4" s="1"/>
  <c r="ED11" i="4" a="1"/>
  <c r="ED11" i="4" s="1"/>
  <c r="EC11" i="4" a="1"/>
  <c r="EC11" i="4" s="1"/>
  <c r="EB11" i="4" a="1"/>
  <c r="EB11" i="4" s="1"/>
  <c r="EA11" i="4" a="1"/>
  <c r="EA11" i="4" s="1"/>
  <c r="DZ11" i="4" a="1"/>
  <c r="DZ11" i="4" s="1"/>
  <c r="DY11" i="4" a="1"/>
  <c r="DY11" i="4" s="1"/>
  <c r="DW11" i="4" a="1"/>
  <c r="DW11" i="4" s="1"/>
  <c r="DV11" i="4" a="1"/>
  <c r="DV11" i="4" s="1"/>
  <c r="DU11" i="4" a="1"/>
  <c r="DU11" i="4" s="1"/>
  <c r="DT11" i="4" a="1"/>
  <c r="DT11" i="4" s="1"/>
  <c r="DS11" i="4" a="1"/>
  <c r="DS11" i="4" s="1"/>
  <c r="DR11" i="4" a="1"/>
  <c r="DR11" i="4" s="1"/>
  <c r="DQ11" i="4" a="1"/>
  <c r="DQ11" i="4" s="1"/>
  <c r="DP11" i="4" a="1"/>
  <c r="DP11" i="4" s="1"/>
  <c r="CK11" i="4" a="1"/>
  <c r="CK11" i="4" s="1"/>
  <c r="CI11" i="4" a="1"/>
  <c r="CI11" i="4" s="1"/>
  <c r="CH11" i="4" a="1"/>
  <c r="CH11" i="4" s="1"/>
  <c r="CG11" i="4" a="1"/>
  <c r="CG11" i="4" s="1"/>
  <c r="CF11" i="4" a="1"/>
  <c r="CF11" i="4" s="1"/>
  <c r="CE11" i="4" a="1"/>
  <c r="CE11" i="4" s="1"/>
  <c r="CD11" i="4" a="1"/>
  <c r="CD11" i="4" s="1"/>
  <c r="CC11" i="4" a="1"/>
  <c r="CC11" i="4" s="1"/>
  <c r="CB11" i="4" a="1"/>
  <c r="CB11" i="4" s="1"/>
  <c r="CA11" i="4" a="1"/>
  <c r="CA11" i="4" s="1"/>
  <c r="BY11" i="4" a="1"/>
  <c r="BY11" i="4" s="1"/>
  <c r="BX11" i="4" a="1"/>
  <c r="BX11" i="4" s="1"/>
  <c r="BW11" i="4" a="1"/>
  <c r="BW11" i="4" s="1"/>
  <c r="BV11" i="4" a="1"/>
  <c r="BV11" i="4" s="1"/>
  <c r="BU11" i="4" a="1"/>
  <c r="BU11" i="4" s="1"/>
  <c r="BT11" i="4" a="1"/>
  <c r="BT11" i="4" s="1"/>
  <c r="BS11" i="4" a="1"/>
  <c r="BS11" i="4" s="1"/>
  <c r="BR11" i="4" a="1"/>
  <c r="BR11" i="4" s="1"/>
  <c r="BQ11" i="4" a="1"/>
  <c r="BQ11" i="4" s="1"/>
  <c r="BO11" i="4" a="1"/>
  <c r="BO11" i="4" s="1"/>
  <c r="BN11" i="4" a="1"/>
  <c r="BN11" i="4" s="1"/>
  <c r="BM11" i="4" a="1"/>
  <c r="BM11" i="4" s="1"/>
  <c r="BL11" i="4" a="1"/>
  <c r="BL11" i="4" s="1"/>
  <c r="BK11" i="4" a="1"/>
  <c r="BK11" i="4" s="1"/>
  <c r="BJ11" i="4" a="1"/>
  <c r="BJ11" i="4" s="1"/>
  <c r="BI11" i="4" a="1"/>
  <c r="BI11" i="4" s="1"/>
  <c r="BH11" i="4" a="1"/>
  <c r="BH11" i="4" s="1"/>
  <c r="AW11" i="4" a="1"/>
  <c r="AW11" i="4" s="1"/>
  <c r="AU11" i="4" a="1"/>
  <c r="AU11" i="4" s="1"/>
  <c r="AT11" i="4" a="1"/>
  <c r="AT11" i="4" s="1"/>
  <c r="AS11" i="4" a="1"/>
  <c r="AS11" i="4" s="1"/>
  <c r="AR11" i="4" a="1"/>
  <c r="AR11" i="4" s="1"/>
  <c r="AQ11" i="4" a="1"/>
  <c r="AQ11" i="4" s="1"/>
  <c r="AP11" i="4" a="1"/>
  <c r="AP11" i="4" s="1"/>
  <c r="AO11" i="4" a="1"/>
  <c r="AO11" i="4" s="1"/>
  <c r="AN11" i="4" a="1"/>
  <c r="AN11" i="4" s="1"/>
  <c r="AM11" i="4" a="1"/>
  <c r="AM11" i="4" s="1"/>
  <c r="AK11" i="4" a="1"/>
  <c r="AK11" i="4" s="1"/>
  <c r="AJ11" i="4" a="1"/>
  <c r="AJ11" i="4" s="1"/>
  <c r="AI11" i="4" a="1"/>
  <c r="AI11" i="4" s="1"/>
  <c r="AH11" i="4" a="1"/>
  <c r="AH11" i="4" s="1"/>
  <c r="AG11" i="4" a="1"/>
  <c r="AG11" i="4" s="1"/>
  <c r="AF11" i="4" a="1"/>
  <c r="AF11" i="4" s="1"/>
  <c r="AE11" i="4" a="1"/>
  <c r="AE11" i="4" s="1"/>
  <c r="AD11" i="4" a="1"/>
  <c r="AD11" i="4" s="1"/>
  <c r="AC11" i="4" a="1"/>
  <c r="AC11" i="4" s="1"/>
  <c r="AA11" i="4" a="1"/>
  <c r="AA11" i="4" s="1"/>
  <c r="Z11" i="4" a="1"/>
  <c r="Z11" i="4" s="1"/>
  <c r="Y11" i="4" a="1"/>
  <c r="Y11" i="4" s="1"/>
  <c r="X11" i="4" a="1"/>
  <c r="X11" i="4" s="1"/>
  <c r="W11" i="4" a="1"/>
  <c r="W11" i="4" s="1"/>
  <c r="V11" i="4" a="1"/>
  <c r="V11" i="4" s="1"/>
  <c r="U11" i="4" a="1"/>
  <c r="U11" i="4" s="1"/>
  <c r="T11" i="4" a="1"/>
  <c r="T11" i="4" s="1"/>
  <c r="P11" i="4"/>
  <c r="O11" i="4"/>
  <c r="N11" i="4"/>
  <c r="M11" i="4"/>
  <c r="L11" i="4"/>
  <c r="K11" i="4"/>
  <c r="I11" i="4"/>
  <c r="H11" i="4"/>
  <c r="G11" i="4"/>
  <c r="C11" i="4"/>
  <c r="GG9" i="4" a="1"/>
  <c r="GG9" i="4" s="1"/>
  <c r="GE9" i="4" a="1"/>
  <c r="GE9" i="4" s="1"/>
  <c r="GD9" i="4" a="1"/>
  <c r="GD9" i="4" s="1"/>
  <c r="GC9" i="4" a="1"/>
  <c r="GC9" i="4" s="1"/>
  <c r="GB9" i="4" a="1"/>
  <c r="GB9" i="4" s="1"/>
  <c r="GA9" i="4" a="1"/>
  <c r="GA9" i="4" s="1"/>
  <c r="FZ9" i="4" a="1"/>
  <c r="FZ9" i="4" s="1"/>
  <c r="FY9" i="4" a="1"/>
  <c r="FY9" i="4" s="1"/>
  <c r="FX9" i="4" a="1"/>
  <c r="FX9" i="4" s="1"/>
  <c r="FW9" i="4" a="1"/>
  <c r="FW9" i="4" s="1"/>
  <c r="FU9" i="4" a="1"/>
  <c r="FU9" i="4" s="1"/>
  <c r="FT9" i="4" a="1"/>
  <c r="FT9" i="4" s="1"/>
  <c r="FS9" i="4" a="1"/>
  <c r="FS9" i="4" s="1"/>
  <c r="FR9" i="4" a="1"/>
  <c r="FR9" i="4" s="1"/>
  <c r="FQ9" i="4" a="1"/>
  <c r="FQ9" i="4" s="1"/>
  <c r="FP9" i="4" a="1"/>
  <c r="FP9" i="4" s="1"/>
  <c r="FO9" i="4" a="1"/>
  <c r="FO9" i="4" s="1"/>
  <c r="FN9" i="4" a="1"/>
  <c r="FN9" i="4" s="1"/>
  <c r="FM9" i="4" a="1"/>
  <c r="FM9" i="4" s="1"/>
  <c r="FK9" i="4" a="1"/>
  <c r="FK9" i="4" s="1"/>
  <c r="FJ9" i="4" a="1"/>
  <c r="FJ9" i="4" s="1"/>
  <c r="FI9" i="4" a="1"/>
  <c r="FI9" i="4" s="1"/>
  <c r="FH9" i="4" a="1"/>
  <c r="FH9" i="4" s="1"/>
  <c r="FG9" i="4" a="1"/>
  <c r="FG9" i="4" s="1"/>
  <c r="FF9" i="4" a="1"/>
  <c r="FF9" i="4" s="1"/>
  <c r="FE9" i="4" a="1"/>
  <c r="FE9" i="4" s="1"/>
  <c r="FD9" i="4" a="1"/>
  <c r="FD9" i="4" s="1"/>
  <c r="ES9" i="4" a="1"/>
  <c r="ES9" i="4" s="1"/>
  <c r="EQ9" i="4" a="1"/>
  <c r="EQ9" i="4" s="1"/>
  <c r="EP9" i="4" a="1"/>
  <c r="EP9" i="4" s="1"/>
  <c r="EO9" i="4" a="1"/>
  <c r="EO9" i="4" s="1"/>
  <c r="EN9" i="4" a="1"/>
  <c r="EN9" i="4" s="1"/>
  <c r="EM9" i="4" a="1"/>
  <c r="EM9" i="4" s="1"/>
  <c r="EL9" i="4" a="1"/>
  <c r="EL9" i="4" s="1"/>
  <c r="EK9" i="4" a="1"/>
  <c r="EK9" i="4" s="1"/>
  <c r="EJ9" i="4" a="1"/>
  <c r="EJ9" i="4" s="1"/>
  <c r="EI9" i="4" a="1"/>
  <c r="EI9" i="4" s="1"/>
  <c r="EG9" i="4" a="1"/>
  <c r="EG9" i="4" s="1"/>
  <c r="EF9" i="4" a="1"/>
  <c r="EF9" i="4" s="1"/>
  <c r="EE9" i="4" a="1"/>
  <c r="EE9" i="4" s="1"/>
  <c r="ED9" i="4" a="1"/>
  <c r="ED9" i="4" s="1"/>
  <c r="EC9" i="4" a="1"/>
  <c r="EC9" i="4" s="1"/>
  <c r="EB9" i="4" a="1"/>
  <c r="EB9" i="4" s="1"/>
  <c r="EA9" i="4" a="1"/>
  <c r="EA9" i="4" s="1"/>
  <c r="DZ9" i="4" a="1"/>
  <c r="DZ9" i="4" s="1"/>
  <c r="DY9" i="4" a="1"/>
  <c r="DY9" i="4" s="1"/>
  <c r="DW9" i="4" a="1"/>
  <c r="DW9" i="4" s="1"/>
  <c r="DV9" i="4" a="1"/>
  <c r="DV9" i="4" s="1"/>
  <c r="DU9" i="4" a="1"/>
  <c r="DU9" i="4" s="1"/>
  <c r="DT9" i="4" a="1"/>
  <c r="DT9" i="4" s="1"/>
  <c r="DS9" i="4" a="1"/>
  <c r="DS9" i="4" s="1"/>
  <c r="DR9" i="4" a="1"/>
  <c r="DR9" i="4" s="1"/>
  <c r="DQ9" i="4" a="1"/>
  <c r="DQ9" i="4" s="1"/>
  <c r="DP9" i="4" a="1"/>
  <c r="DP9" i="4" s="1"/>
  <c r="CK9" i="4" a="1"/>
  <c r="CK9" i="4" s="1"/>
  <c r="CI9" i="4" a="1"/>
  <c r="CI9" i="4" s="1"/>
  <c r="CH9" i="4" a="1"/>
  <c r="CH9" i="4" s="1"/>
  <c r="CG9" i="4" a="1"/>
  <c r="CG9" i="4" s="1"/>
  <c r="CF9" i="4" a="1"/>
  <c r="CF9" i="4" s="1"/>
  <c r="CE9" i="4" a="1"/>
  <c r="CE9" i="4" s="1"/>
  <c r="CD9" i="4" a="1"/>
  <c r="CD9" i="4" s="1"/>
  <c r="CC9" i="4" a="1"/>
  <c r="CC9" i="4" s="1"/>
  <c r="CB9" i="4" a="1"/>
  <c r="CB9" i="4" s="1"/>
  <c r="CA9" i="4" a="1"/>
  <c r="CA9" i="4" s="1"/>
  <c r="BY9" i="4" a="1"/>
  <c r="BY9" i="4" s="1"/>
  <c r="BX9" i="4" a="1"/>
  <c r="BX9" i="4" s="1"/>
  <c r="BW9" i="4" a="1"/>
  <c r="BW9" i="4" s="1"/>
  <c r="BV9" i="4" a="1"/>
  <c r="BV9" i="4" s="1"/>
  <c r="BU9" i="4" a="1"/>
  <c r="BU9" i="4" s="1"/>
  <c r="BT9" i="4" a="1"/>
  <c r="BT9" i="4" s="1"/>
  <c r="BS9" i="4" a="1"/>
  <c r="BS9" i="4" s="1"/>
  <c r="BR9" i="4" a="1"/>
  <c r="BR9" i="4" s="1"/>
  <c r="BQ9" i="4" a="1"/>
  <c r="BQ9" i="4" s="1"/>
  <c r="BO9" i="4" a="1"/>
  <c r="BO9" i="4" s="1"/>
  <c r="BN9" i="4" a="1"/>
  <c r="BN9" i="4" s="1"/>
  <c r="BM9" i="4" a="1"/>
  <c r="BM9" i="4" s="1"/>
  <c r="BL9" i="4" a="1"/>
  <c r="BL9" i="4" s="1"/>
  <c r="BK9" i="4" a="1"/>
  <c r="BK9" i="4" s="1"/>
  <c r="BJ9" i="4" a="1"/>
  <c r="BJ9" i="4" s="1"/>
  <c r="BI9" i="4" a="1"/>
  <c r="BI9" i="4" s="1"/>
  <c r="BH9" i="4" a="1"/>
  <c r="BH9" i="4" s="1"/>
  <c r="AW9" i="4" a="1"/>
  <c r="AW9" i="4" s="1"/>
  <c r="AU9" i="4" a="1"/>
  <c r="AU9" i="4" s="1"/>
  <c r="AT9" i="4" a="1"/>
  <c r="AT9" i="4" s="1"/>
  <c r="AS9" i="4" a="1"/>
  <c r="AS9" i="4" s="1"/>
  <c r="AR9" i="4" a="1"/>
  <c r="AR9" i="4" s="1"/>
  <c r="AQ9" i="4" a="1"/>
  <c r="AQ9" i="4" s="1"/>
  <c r="AP9" i="4" a="1"/>
  <c r="AP9" i="4" s="1"/>
  <c r="AO9" i="4" a="1"/>
  <c r="AO9" i="4" s="1"/>
  <c r="AN9" i="4" a="1"/>
  <c r="AN9" i="4" s="1"/>
  <c r="AM9" i="4" a="1"/>
  <c r="AM9" i="4" s="1"/>
  <c r="AK9" i="4" a="1"/>
  <c r="AK9" i="4" s="1"/>
  <c r="AJ9" i="4" a="1"/>
  <c r="AJ9" i="4" s="1"/>
  <c r="AI9" i="4" a="1"/>
  <c r="AI9" i="4" s="1"/>
  <c r="AH9" i="4" a="1"/>
  <c r="AH9" i="4" s="1"/>
  <c r="AG9" i="4" a="1"/>
  <c r="AG9" i="4" s="1"/>
  <c r="AF9" i="4" a="1"/>
  <c r="AF9" i="4" s="1"/>
  <c r="AE9" i="4" a="1"/>
  <c r="AE9" i="4" s="1"/>
  <c r="AD9" i="4" a="1"/>
  <c r="AD9" i="4" s="1"/>
  <c r="AC9" i="4" a="1"/>
  <c r="AC9" i="4" s="1"/>
  <c r="AA9" i="4" a="1"/>
  <c r="AA9" i="4" s="1"/>
  <c r="Z9" i="4" a="1"/>
  <c r="Z9" i="4" s="1"/>
  <c r="Y9" i="4" a="1"/>
  <c r="Y9" i="4" s="1"/>
  <c r="X9" i="4" a="1"/>
  <c r="X9" i="4" s="1"/>
  <c r="W9" i="4" a="1"/>
  <c r="W9" i="4" s="1"/>
  <c r="V9" i="4" a="1"/>
  <c r="V9" i="4" s="1"/>
  <c r="U9" i="4" a="1"/>
  <c r="U9" i="4" s="1"/>
  <c r="T9" i="4" a="1"/>
  <c r="T9" i="4" s="1"/>
  <c r="GG8" i="4" a="1"/>
  <c r="GG8" i="4" s="1"/>
  <c r="GE8" i="4" a="1"/>
  <c r="GE8" i="4" s="1"/>
  <c r="GD8" i="4" a="1"/>
  <c r="GD8" i="4" s="1"/>
  <c r="GC8" i="4" a="1"/>
  <c r="GC8" i="4" s="1"/>
  <c r="GB8" i="4" a="1"/>
  <c r="GB8" i="4" s="1"/>
  <c r="GA8" i="4" a="1"/>
  <c r="GA8" i="4" s="1"/>
  <c r="FZ8" i="4" a="1"/>
  <c r="FZ8" i="4" s="1"/>
  <c r="FY8" i="4" a="1"/>
  <c r="FY8" i="4" s="1"/>
  <c r="FX8" i="4" a="1"/>
  <c r="FX8" i="4" s="1"/>
  <c r="FW8" i="4" a="1"/>
  <c r="FW8" i="4" s="1"/>
  <c r="FU8" i="4" a="1"/>
  <c r="FU8" i="4" s="1"/>
  <c r="FT8" i="4" a="1"/>
  <c r="FT8" i="4" s="1"/>
  <c r="FS8" i="4" a="1"/>
  <c r="FS8" i="4" s="1"/>
  <c r="FR8" i="4" a="1"/>
  <c r="FR8" i="4" s="1"/>
  <c r="FQ8" i="4" a="1"/>
  <c r="FQ8" i="4" s="1"/>
  <c r="FP8" i="4" a="1"/>
  <c r="FP8" i="4" s="1"/>
  <c r="FO8" i="4" a="1"/>
  <c r="FO8" i="4" s="1"/>
  <c r="FN8" i="4" a="1"/>
  <c r="FN8" i="4" s="1"/>
  <c r="FM8" i="4" a="1"/>
  <c r="FM8" i="4" s="1"/>
  <c r="FK8" i="4" a="1"/>
  <c r="FK8" i="4" s="1"/>
  <c r="FJ8" i="4" a="1"/>
  <c r="FJ8" i="4" s="1"/>
  <c r="FI8" i="4" a="1"/>
  <c r="FI8" i="4" s="1"/>
  <c r="FH8" i="4" a="1"/>
  <c r="FH8" i="4" s="1"/>
  <c r="FG8" i="4" a="1"/>
  <c r="FG8" i="4" s="1"/>
  <c r="FF8" i="4" a="1"/>
  <c r="FF8" i="4" s="1"/>
  <c r="FE8" i="4" a="1"/>
  <c r="FE8" i="4" s="1"/>
  <c r="FD8" i="4" a="1"/>
  <c r="FD8" i="4" s="1"/>
  <c r="ES8" i="4" a="1"/>
  <c r="ES8" i="4" s="1"/>
  <c r="EQ8" i="4" a="1"/>
  <c r="EQ8" i="4" s="1"/>
  <c r="EP8" i="4" a="1"/>
  <c r="EP8" i="4" s="1"/>
  <c r="EO8" i="4" a="1"/>
  <c r="EO8" i="4" s="1"/>
  <c r="EN8" i="4" a="1"/>
  <c r="EN8" i="4" s="1"/>
  <c r="EM8" i="4" a="1"/>
  <c r="EM8" i="4" s="1"/>
  <c r="EL8" i="4" a="1"/>
  <c r="EL8" i="4" s="1"/>
  <c r="EK8" i="4" a="1"/>
  <c r="EK8" i="4" s="1"/>
  <c r="EJ8" i="4" a="1"/>
  <c r="EJ8" i="4" s="1"/>
  <c r="EI8" i="4" a="1"/>
  <c r="EI8" i="4" s="1"/>
  <c r="EG8" i="4" a="1"/>
  <c r="EG8" i="4" s="1"/>
  <c r="EF8" i="4" a="1"/>
  <c r="EF8" i="4" s="1"/>
  <c r="EE8" i="4" a="1"/>
  <c r="EE8" i="4" s="1"/>
  <c r="ED8" i="4" a="1"/>
  <c r="ED8" i="4" s="1"/>
  <c r="EC8" i="4" a="1"/>
  <c r="EC8" i="4" s="1"/>
  <c r="EB8" i="4" a="1"/>
  <c r="EB8" i="4" s="1"/>
  <c r="EA8" i="4" a="1"/>
  <c r="EA8" i="4" s="1"/>
  <c r="DZ8" i="4" a="1"/>
  <c r="DZ8" i="4" s="1"/>
  <c r="DY8" i="4" a="1"/>
  <c r="DY8" i="4" s="1"/>
  <c r="DW8" i="4" a="1"/>
  <c r="DW8" i="4" s="1"/>
  <c r="DV8" i="4" a="1"/>
  <c r="DV8" i="4" s="1"/>
  <c r="DU8" i="4" a="1"/>
  <c r="DU8" i="4" s="1"/>
  <c r="DT8" i="4" a="1"/>
  <c r="DT8" i="4" s="1"/>
  <c r="DS8" i="4" a="1"/>
  <c r="DS8" i="4" s="1"/>
  <c r="DR8" i="4" a="1"/>
  <c r="DR8" i="4" s="1"/>
  <c r="DQ8" i="4" a="1"/>
  <c r="DQ8" i="4" s="1"/>
  <c r="DP8" i="4" a="1"/>
  <c r="DP8" i="4" s="1"/>
  <c r="CK8" i="4" a="1"/>
  <c r="CK8" i="4" s="1"/>
  <c r="CI8" i="4" a="1"/>
  <c r="CI8" i="4" s="1"/>
  <c r="CH8" i="4" a="1"/>
  <c r="CH8" i="4" s="1"/>
  <c r="CG8" i="4" a="1"/>
  <c r="CG8" i="4" s="1"/>
  <c r="CF8" i="4" a="1"/>
  <c r="CF8" i="4" s="1"/>
  <c r="CE8" i="4" a="1"/>
  <c r="CE8" i="4" s="1"/>
  <c r="CD8" i="4" a="1"/>
  <c r="CD8" i="4" s="1"/>
  <c r="CC8" i="4" a="1"/>
  <c r="CC8" i="4" s="1"/>
  <c r="CB8" i="4" a="1"/>
  <c r="CB8" i="4" s="1"/>
  <c r="CA8" i="4" a="1"/>
  <c r="CA8" i="4" s="1"/>
  <c r="BY8" i="4" a="1"/>
  <c r="BY8" i="4" s="1"/>
  <c r="BX8" i="4" a="1"/>
  <c r="BX8" i="4" s="1"/>
  <c r="BW8" i="4" a="1"/>
  <c r="BW8" i="4" s="1"/>
  <c r="BV8" i="4" a="1"/>
  <c r="BV8" i="4" s="1"/>
  <c r="BU8" i="4" a="1"/>
  <c r="BU8" i="4" s="1"/>
  <c r="BT8" i="4" a="1"/>
  <c r="BT8" i="4" s="1"/>
  <c r="BS8" i="4" a="1"/>
  <c r="BS8" i="4" s="1"/>
  <c r="BR8" i="4" a="1"/>
  <c r="BR8" i="4" s="1"/>
  <c r="BQ8" i="4" a="1"/>
  <c r="BQ8" i="4" s="1"/>
  <c r="BO8" i="4" a="1"/>
  <c r="BO8" i="4" s="1"/>
  <c r="BN8" i="4" a="1"/>
  <c r="BN8" i="4" s="1"/>
  <c r="BM8" i="4" a="1"/>
  <c r="BM8" i="4" s="1"/>
  <c r="BL8" i="4" a="1"/>
  <c r="BL8" i="4" s="1"/>
  <c r="BK8" i="4" a="1"/>
  <c r="BK8" i="4" s="1"/>
  <c r="BJ8" i="4" a="1"/>
  <c r="BJ8" i="4" s="1"/>
  <c r="BI8" i="4" a="1"/>
  <c r="BI8" i="4" s="1"/>
  <c r="BH8" i="4" a="1"/>
  <c r="BH8" i="4" s="1"/>
  <c r="AW8" i="4" a="1"/>
  <c r="AW8" i="4" s="1"/>
  <c r="AU8" i="4" a="1"/>
  <c r="AU8" i="4" s="1"/>
  <c r="AT8" i="4" a="1"/>
  <c r="AT8" i="4" s="1"/>
  <c r="AS8" i="4" a="1"/>
  <c r="AS8" i="4" s="1"/>
  <c r="AR8" i="4" a="1"/>
  <c r="AR8" i="4" s="1"/>
  <c r="AQ8" i="4" a="1"/>
  <c r="AQ8" i="4" s="1"/>
  <c r="AP8" i="4" a="1"/>
  <c r="AP8" i="4" s="1"/>
  <c r="AO8" i="4" a="1"/>
  <c r="AO8" i="4" s="1"/>
  <c r="AN8" i="4" a="1"/>
  <c r="AN8" i="4" s="1"/>
  <c r="AM8" i="4" a="1"/>
  <c r="AM8" i="4" s="1"/>
  <c r="AK8" i="4" a="1"/>
  <c r="AK8" i="4" s="1"/>
  <c r="AJ8" i="4" a="1"/>
  <c r="AJ8" i="4" s="1"/>
  <c r="AI8" i="4" a="1"/>
  <c r="AI8" i="4" s="1"/>
  <c r="AH8" i="4" a="1"/>
  <c r="AH8" i="4" s="1"/>
  <c r="AG8" i="4" a="1"/>
  <c r="AG8" i="4" s="1"/>
  <c r="AF8" i="4" a="1"/>
  <c r="AF8" i="4" s="1"/>
  <c r="AE8" i="4" a="1"/>
  <c r="AE8" i="4" s="1"/>
  <c r="AD8" i="4" a="1"/>
  <c r="AD8" i="4" s="1"/>
  <c r="AC8" i="4" a="1"/>
  <c r="AC8" i="4" s="1"/>
  <c r="AA8" i="4" a="1"/>
  <c r="AA8" i="4" s="1"/>
  <c r="Z8" i="4" a="1"/>
  <c r="Z8" i="4" s="1"/>
  <c r="Y8" i="4" a="1"/>
  <c r="Y8" i="4" s="1"/>
  <c r="X8" i="4" a="1"/>
  <c r="X8" i="4" s="1"/>
  <c r="W8" i="4" a="1"/>
  <c r="W8" i="4" s="1"/>
  <c r="V8" i="4" a="1"/>
  <c r="V8" i="4" s="1"/>
  <c r="U8" i="4" a="1"/>
  <c r="U8" i="4" s="1"/>
  <c r="T8" i="4" a="1"/>
  <c r="T8" i="4" s="1"/>
  <c r="P8" i="4"/>
  <c r="P9" i="4" s="1"/>
  <c r="O8" i="4"/>
  <c r="O9" i="4" s="1"/>
  <c r="N8" i="4"/>
  <c r="N9" i="4" s="1"/>
  <c r="M8" i="4"/>
  <c r="M9" i="4" s="1"/>
  <c r="L8" i="4"/>
  <c r="K8" i="4"/>
  <c r="K9" i="4" s="1"/>
  <c r="I8" i="4"/>
  <c r="H8" i="4"/>
  <c r="G8" i="4"/>
  <c r="C8" i="4"/>
  <c r="GG6" i="4" a="1"/>
  <c r="GG6" i="4" s="1"/>
  <c r="GE6" i="4" a="1"/>
  <c r="GE6" i="4" s="1"/>
  <c r="GD6" i="4" a="1"/>
  <c r="GD6" i="4" s="1"/>
  <c r="GC6" i="4" a="1"/>
  <c r="GC6" i="4" s="1"/>
  <c r="GB6" i="4" a="1"/>
  <c r="GB6" i="4" s="1"/>
  <c r="GA6" i="4" a="1"/>
  <c r="GA6" i="4" s="1"/>
  <c r="FZ6" i="4" a="1"/>
  <c r="FZ6" i="4" s="1"/>
  <c r="FY6" i="4" a="1"/>
  <c r="FY6" i="4" s="1"/>
  <c r="FX6" i="4" a="1"/>
  <c r="FX6" i="4" s="1"/>
  <c r="FW6" i="4" a="1"/>
  <c r="FW6" i="4" s="1"/>
  <c r="FU6" i="4" a="1"/>
  <c r="FU6" i="4" s="1"/>
  <c r="FT6" i="4" a="1"/>
  <c r="FT6" i="4" s="1"/>
  <c r="FS6" i="4" a="1"/>
  <c r="FS6" i="4" s="1"/>
  <c r="FR6" i="4" a="1"/>
  <c r="FR6" i="4" s="1"/>
  <c r="FQ6" i="4" a="1"/>
  <c r="FQ6" i="4" s="1"/>
  <c r="FP6" i="4" a="1"/>
  <c r="FP6" i="4" s="1"/>
  <c r="FO6" i="4" a="1"/>
  <c r="FO6" i="4" s="1"/>
  <c r="FN6" i="4" a="1"/>
  <c r="FN6" i="4" s="1"/>
  <c r="FM6" i="4" a="1"/>
  <c r="FM6" i="4" s="1"/>
  <c r="FK6" i="4" a="1"/>
  <c r="FK6" i="4" s="1"/>
  <c r="FJ6" i="4" a="1"/>
  <c r="FJ6" i="4" s="1"/>
  <c r="FI6" i="4" a="1"/>
  <c r="FI6" i="4" s="1"/>
  <c r="FH6" i="4" a="1"/>
  <c r="FH6" i="4" s="1"/>
  <c r="FG6" i="4" a="1"/>
  <c r="FG6" i="4" s="1"/>
  <c r="FF6" i="4" a="1"/>
  <c r="FF6" i="4" s="1"/>
  <c r="FE6" i="4" a="1"/>
  <c r="FE6" i="4" s="1"/>
  <c r="FD6" i="4" a="1"/>
  <c r="FD6" i="4" s="1"/>
  <c r="ES6" i="4" a="1"/>
  <c r="ES6" i="4" s="1"/>
  <c r="EQ6" i="4" a="1"/>
  <c r="EQ6" i="4" s="1"/>
  <c r="EP6" i="4" a="1"/>
  <c r="EP6" i="4" s="1"/>
  <c r="EO6" i="4" a="1"/>
  <c r="EO6" i="4" s="1"/>
  <c r="EN6" i="4" a="1"/>
  <c r="EN6" i="4" s="1"/>
  <c r="EM6" i="4" a="1"/>
  <c r="EM6" i="4" s="1"/>
  <c r="EL6" i="4" a="1"/>
  <c r="EL6" i="4" s="1"/>
  <c r="EK6" i="4" a="1"/>
  <c r="EK6" i="4" s="1"/>
  <c r="EJ6" i="4" a="1"/>
  <c r="EJ6" i="4" s="1"/>
  <c r="EI6" i="4" a="1"/>
  <c r="EI6" i="4" s="1"/>
  <c r="EG6" i="4" a="1"/>
  <c r="EG6" i="4" s="1"/>
  <c r="EF6" i="4" a="1"/>
  <c r="EF6" i="4" s="1"/>
  <c r="EE6" i="4" a="1"/>
  <c r="EE6" i="4" s="1"/>
  <c r="ED6" i="4" a="1"/>
  <c r="ED6" i="4" s="1"/>
  <c r="EC6" i="4" a="1"/>
  <c r="EC6" i="4" s="1"/>
  <c r="EB6" i="4" a="1"/>
  <c r="EB6" i="4" s="1"/>
  <c r="EA6" i="4" a="1"/>
  <c r="EA6" i="4" s="1"/>
  <c r="DZ6" i="4" a="1"/>
  <c r="DZ6" i="4" s="1"/>
  <c r="DY6" i="4" a="1"/>
  <c r="DY6" i="4" s="1"/>
  <c r="DW6" i="4" a="1"/>
  <c r="DW6" i="4" s="1"/>
  <c r="DV6" i="4" a="1"/>
  <c r="DV6" i="4" s="1"/>
  <c r="DU6" i="4" a="1"/>
  <c r="DU6" i="4" s="1"/>
  <c r="DT6" i="4" a="1"/>
  <c r="DT6" i="4" s="1"/>
  <c r="DS6" i="4" a="1"/>
  <c r="DS6" i="4" s="1"/>
  <c r="DR6" i="4" a="1"/>
  <c r="DR6" i="4" s="1"/>
  <c r="DQ6" i="4" a="1"/>
  <c r="DQ6" i="4" s="1"/>
  <c r="DP6" i="4" a="1"/>
  <c r="DP6" i="4" s="1"/>
  <c r="CK6" i="4" a="1"/>
  <c r="CK6" i="4" s="1"/>
  <c r="CI6" i="4" a="1"/>
  <c r="CI6" i="4" s="1"/>
  <c r="CH6" i="4" a="1"/>
  <c r="CH6" i="4" s="1"/>
  <c r="CG6" i="4" a="1"/>
  <c r="CG6" i="4" s="1"/>
  <c r="CF6" i="4" a="1"/>
  <c r="CF6" i="4" s="1"/>
  <c r="CE6" i="4" a="1"/>
  <c r="CE6" i="4" s="1"/>
  <c r="CD6" i="4" a="1"/>
  <c r="CD6" i="4" s="1"/>
  <c r="CC6" i="4" a="1"/>
  <c r="CC6" i="4" s="1"/>
  <c r="CB6" i="4" a="1"/>
  <c r="CB6" i="4" s="1"/>
  <c r="CA6" i="4" a="1"/>
  <c r="CA6" i="4" s="1"/>
  <c r="BY6" i="4" a="1"/>
  <c r="BY6" i="4" s="1"/>
  <c r="BX6" i="4" a="1"/>
  <c r="BX6" i="4" s="1"/>
  <c r="BW6" i="4" a="1"/>
  <c r="BW6" i="4" s="1"/>
  <c r="BV6" i="4" a="1"/>
  <c r="BV6" i="4" s="1"/>
  <c r="BU6" i="4" a="1"/>
  <c r="BU6" i="4" s="1"/>
  <c r="BT6" i="4" a="1"/>
  <c r="BT6" i="4" s="1"/>
  <c r="BS6" i="4" a="1"/>
  <c r="BS6" i="4" s="1"/>
  <c r="BR6" i="4" a="1"/>
  <c r="BR6" i="4" s="1"/>
  <c r="BQ6" i="4" a="1"/>
  <c r="BQ6" i="4" s="1"/>
  <c r="BO6" i="4" a="1"/>
  <c r="BO6" i="4" s="1"/>
  <c r="BN6" i="4" a="1"/>
  <c r="BN6" i="4" s="1"/>
  <c r="BM6" i="4" a="1"/>
  <c r="BM6" i="4" s="1"/>
  <c r="BL6" i="4" a="1"/>
  <c r="BL6" i="4" s="1"/>
  <c r="BK6" i="4" a="1"/>
  <c r="BK6" i="4" s="1"/>
  <c r="BJ6" i="4" a="1"/>
  <c r="BJ6" i="4" s="1"/>
  <c r="BI6" i="4" a="1"/>
  <c r="BI6" i="4" s="1"/>
  <c r="BH6" i="4" a="1"/>
  <c r="BH6" i="4" s="1"/>
  <c r="AW6" i="4" a="1"/>
  <c r="AW6" i="4" s="1"/>
  <c r="AU6" i="4" a="1"/>
  <c r="AU6" i="4" s="1"/>
  <c r="AT6" i="4" a="1"/>
  <c r="AT6" i="4" s="1"/>
  <c r="AS6" i="4" a="1"/>
  <c r="AS6" i="4" s="1"/>
  <c r="AR6" i="4" a="1"/>
  <c r="AR6" i="4" s="1"/>
  <c r="AQ6" i="4" a="1"/>
  <c r="AQ6" i="4" s="1"/>
  <c r="AP6" i="4" a="1"/>
  <c r="AP6" i="4" s="1"/>
  <c r="AO6" i="4" a="1"/>
  <c r="AO6" i="4" s="1"/>
  <c r="AN6" i="4" a="1"/>
  <c r="AN6" i="4" s="1"/>
  <c r="AM6" i="4" a="1"/>
  <c r="AM6" i="4" s="1"/>
  <c r="AK6" i="4" a="1"/>
  <c r="AK6" i="4" s="1"/>
  <c r="AJ6" i="4" a="1"/>
  <c r="AJ6" i="4" s="1"/>
  <c r="AI6" i="4" a="1"/>
  <c r="AI6" i="4" s="1"/>
  <c r="AH6" i="4" a="1"/>
  <c r="AH6" i="4" s="1"/>
  <c r="AG6" i="4" a="1"/>
  <c r="AG6" i="4" s="1"/>
  <c r="AF6" i="4" a="1"/>
  <c r="AF6" i="4" s="1"/>
  <c r="AE6" i="4" a="1"/>
  <c r="AE6" i="4" s="1"/>
  <c r="AD6" i="4" a="1"/>
  <c r="AD6" i="4" s="1"/>
  <c r="AC6" i="4" a="1"/>
  <c r="AC6" i="4" s="1"/>
  <c r="AA6" i="4" a="1"/>
  <c r="AA6" i="4" s="1"/>
  <c r="Z6" i="4" a="1"/>
  <c r="Z6" i="4" s="1"/>
  <c r="Y6" i="4" a="1"/>
  <c r="Y6" i="4" s="1"/>
  <c r="X6" i="4" a="1"/>
  <c r="X6" i="4" s="1"/>
  <c r="W6" i="4" a="1"/>
  <c r="W6" i="4" s="1"/>
  <c r="V6" i="4" a="1"/>
  <c r="V6" i="4" s="1"/>
  <c r="U6" i="4" a="1"/>
  <c r="U6" i="4" s="1"/>
  <c r="T6" i="4" a="1"/>
  <c r="T6" i="4" s="1"/>
  <c r="GG5" i="4" a="1"/>
  <c r="GG5" i="4" s="1"/>
  <c r="GE5" i="4" a="1"/>
  <c r="GE5" i="4" s="1"/>
  <c r="GD5" i="4" a="1"/>
  <c r="GD5" i="4" s="1"/>
  <c r="GC5" i="4" a="1"/>
  <c r="GC5" i="4" s="1"/>
  <c r="GB5" i="4" a="1"/>
  <c r="GB5" i="4" s="1"/>
  <c r="GA5" i="4" a="1"/>
  <c r="GA5" i="4" s="1"/>
  <c r="FZ5" i="4" a="1"/>
  <c r="FZ5" i="4" s="1"/>
  <c r="FY5" i="4" a="1"/>
  <c r="FY5" i="4" s="1"/>
  <c r="FX5" i="4" a="1"/>
  <c r="FX5" i="4" s="1"/>
  <c r="FW5" i="4" a="1"/>
  <c r="FW5" i="4" s="1"/>
  <c r="FU5" i="4" a="1"/>
  <c r="FU5" i="4" s="1"/>
  <c r="FT5" i="4" a="1"/>
  <c r="FT5" i="4" s="1"/>
  <c r="FS5" i="4" a="1"/>
  <c r="FS5" i="4" s="1"/>
  <c r="FR5" i="4" a="1"/>
  <c r="FR5" i="4" s="1"/>
  <c r="FQ5" i="4" a="1"/>
  <c r="FQ5" i="4" s="1"/>
  <c r="FP5" i="4" a="1"/>
  <c r="FP5" i="4" s="1"/>
  <c r="FO5" i="4" a="1"/>
  <c r="FO5" i="4" s="1"/>
  <c r="FN5" i="4" a="1"/>
  <c r="FN5" i="4" s="1"/>
  <c r="FM5" i="4" a="1"/>
  <c r="FM5" i="4" s="1"/>
  <c r="FK5" i="4" a="1"/>
  <c r="FK5" i="4" s="1"/>
  <c r="FJ5" i="4" a="1"/>
  <c r="FJ5" i="4" s="1"/>
  <c r="FI5" i="4" a="1"/>
  <c r="FI5" i="4" s="1"/>
  <c r="FH5" i="4" a="1"/>
  <c r="FH5" i="4" s="1"/>
  <c r="FG5" i="4" a="1"/>
  <c r="FG5" i="4" s="1"/>
  <c r="FF5" i="4" a="1"/>
  <c r="FF5" i="4" s="1"/>
  <c r="FE5" i="4" a="1"/>
  <c r="FE5" i="4" s="1"/>
  <c r="FD5" i="4" a="1"/>
  <c r="FD5" i="4" s="1"/>
  <c r="ES5" i="4" a="1"/>
  <c r="ES5" i="4" s="1"/>
  <c r="EQ5" i="4" a="1"/>
  <c r="EQ5" i="4" s="1"/>
  <c r="EP5" i="4" a="1"/>
  <c r="EP5" i="4" s="1"/>
  <c r="EO5" i="4" a="1"/>
  <c r="EO5" i="4" s="1"/>
  <c r="EN5" i="4" a="1"/>
  <c r="EN5" i="4" s="1"/>
  <c r="EM5" i="4" a="1"/>
  <c r="EM5" i="4" s="1"/>
  <c r="EL5" i="4" a="1"/>
  <c r="EL5" i="4" s="1"/>
  <c r="EK5" i="4" a="1"/>
  <c r="EK5" i="4" s="1"/>
  <c r="EJ5" i="4" a="1"/>
  <c r="EJ5" i="4" s="1"/>
  <c r="EI5" i="4" a="1"/>
  <c r="EI5" i="4" s="1"/>
  <c r="EG5" i="4" a="1"/>
  <c r="EG5" i="4" s="1"/>
  <c r="EF5" i="4" a="1"/>
  <c r="EF5" i="4" s="1"/>
  <c r="EE5" i="4" a="1"/>
  <c r="EE5" i="4" s="1"/>
  <c r="ED5" i="4" a="1"/>
  <c r="ED5" i="4" s="1"/>
  <c r="EC5" i="4" a="1"/>
  <c r="EC5" i="4" s="1"/>
  <c r="EB5" i="4" a="1"/>
  <c r="EB5" i="4" s="1"/>
  <c r="EA5" i="4" a="1"/>
  <c r="EA5" i="4" s="1"/>
  <c r="DZ5" i="4" a="1"/>
  <c r="DZ5" i="4" s="1"/>
  <c r="DY5" i="4" a="1"/>
  <c r="DY5" i="4" s="1"/>
  <c r="DW5" i="4" a="1"/>
  <c r="DW5" i="4" s="1"/>
  <c r="DV5" i="4" a="1"/>
  <c r="DV5" i="4" s="1"/>
  <c r="DU5" i="4" a="1"/>
  <c r="DU5" i="4" s="1"/>
  <c r="DT5" i="4" a="1"/>
  <c r="DT5" i="4" s="1"/>
  <c r="DS5" i="4" a="1"/>
  <c r="DS5" i="4" s="1"/>
  <c r="DR5" i="4" a="1"/>
  <c r="DR5" i="4" s="1"/>
  <c r="DQ5" i="4" a="1"/>
  <c r="DQ5" i="4" s="1"/>
  <c r="DP5" i="4" a="1"/>
  <c r="DP5" i="4" s="1"/>
  <c r="CK5" i="4" a="1"/>
  <c r="CK5" i="4" s="1"/>
  <c r="CI5" i="4" a="1"/>
  <c r="CI5" i="4" s="1"/>
  <c r="CH5" i="4" a="1"/>
  <c r="CH5" i="4" s="1"/>
  <c r="CG5" i="4" a="1"/>
  <c r="CG5" i="4" s="1"/>
  <c r="CF5" i="4" a="1"/>
  <c r="CF5" i="4" s="1"/>
  <c r="CE5" i="4" a="1"/>
  <c r="CE5" i="4" s="1"/>
  <c r="CD5" i="4" a="1"/>
  <c r="CD5" i="4" s="1"/>
  <c r="CC5" i="4" a="1"/>
  <c r="CC5" i="4" s="1"/>
  <c r="CB5" i="4" a="1"/>
  <c r="CB5" i="4" s="1"/>
  <c r="CA5" i="4" a="1"/>
  <c r="CA5" i="4" s="1"/>
  <c r="BY5" i="4" a="1"/>
  <c r="BY5" i="4" s="1"/>
  <c r="BX5" i="4" a="1"/>
  <c r="BX5" i="4" s="1"/>
  <c r="BW5" i="4" a="1"/>
  <c r="BW5" i="4" s="1"/>
  <c r="BV5" i="4" a="1"/>
  <c r="BV5" i="4" s="1"/>
  <c r="BU5" i="4" a="1"/>
  <c r="BU5" i="4" s="1"/>
  <c r="BT5" i="4" a="1"/>
  <c r="BT5" i="4" s="1"/>
  <c r="BS5" i="4" a="1"/>
  <c r="BS5" i="4" s="1"/>
  <c r="BR5" i="4" a="1"/>
  <c r="BR5" i="4" s="1"/>
  <c r="BQ5" i="4" a="1"/>
  <c r="BQ5" i="4" s="1"/>
  <c r="BO5" i="4" a="1"/>
  <c r="BO5" i="4" s="1"/>
  <c r="BN5" i="4" a="1"/>
  <c r="BN5" i="4" s="1"/>
  <c r="BM5" i="4" a="1"/>
  <c r="BM5" i="4" s="1"/>
  <c r="BL5" i="4" a="1"/>
  <c r="BL5" i="4" s="1"/>
  <c r="BK5" i="4" a="1"/>
  <c r="BK5" i="4" s="1"/>
  <c r="BJ5" i="4" a="1"/>
  <c r="BJ5" i="4" s="1"/>
  <c r="BI5" i="4" a="1"/>
  <c r="BI5" i="4" s="1"/>
  <c r="BH5" i="4" a="1"/>
  <c r="BH5" i="4" s="1"/>
  <c r="AW5" i="4" a="1"/>
  <c r="AW5" i="4" s="1"/>
  <c r="AU5" i="4" a="1"/>
  <c r="AU5" i="4" s="1"/>
  <c r="AT5" i="4" a="1"/>
  <c r="AT5" i="4" s="1"/>
  <c r="AS5" i="4" a="1"/>
  <c r="AS5" i="4" s="1"/>
  <c r="AR5" i="4" a="1"/>
  <c r="AR5" i="4" s="1"/>
  <c r="AQ5" i="4" a="1"/>
  <c r="AQ5" i="4" s="1"/>
  <c r="AP5" i="4" a="1"/>
  <c r="AP5" i="4" s="1"/>
  <c r="AO5" i="4" a="1"/>
  <c r="AO5" i="4" s="1"/>
  <c r="AN5" i="4" a="1"/>
  <c r="AN5" i="4" s="1"/>
  <c r="AM5" i="4" a="1"/>
  <c r="AM5" i="4" s="1"/>
  <c r="AK5" i="4" a="1"/>
  <c r="AK5" i="4" s="1"/>
  <c r="AJ5" i="4" a="1"/>
  <c r="AJ5" i="4" s="1"/>
  <c r="AI5" i="4" a="1"/>
  <c r="AI5" i="4" s="1"/>
  <c r="AH5" i="4" a="1"/>
  <c r="AH5" i="4" s="1"/>
  <c r="AG5" i="4" a="1"/>
  <c r="AG5" i="4" s="1"/>
  <c r="AF5" i="4" a="1"/>
  <c r="AF5" i="4" s="1"/>
  <c r="AE5" i="4" a="1"/>
  <c r="AE5" i="4" s="1"/>
  <c r="AD5" i="4" a="1"/>
  <c r="AD5" i="4" s="1"/>
  <c r="AC5" i="4" a="1"/>
  <c r="AC5" i="4" s="1"/>
  <c r="AA5" i="4" a="1"/>
  <c r="AA5" i="4" s="1"/>
  <c r="Z5" i="4" a="1"/>
  <c r="Z5" i="4" s="1"/>
  <c r="Y5" i="4" a="1"/>
  <c r="Y5" i="4" s="1"/>
  <c r="X5" i="4" a="1"/>
  <c r="X5" i="4" s="1"/>
  <c r="W5" i="4" a="1"/>
  <c r="W5" i="4" s="1"/>
  <c r="V5" i="4" a="1"/>
  <c r="V5" i="4" s="1"/>
  <c r="U5" i="4" a="1"/>
  <c r="U5" i="4" s="1"/>
  <c r="P5" i="4"/>
  <c r="O5" i="4"/>
  <c r="N5" i="4"/>
  <c r="M5" i="4"/>
  <c r="L5" i="4"/>
  <c r="K5" i="4"/>
  <c r="I5" i="4"/>
  <c r="H5" i="4"/>
  <c r="G5" i="4"/>
  <c r="C5" i="4"/>
  <c r="AC15" i="2" a="1"/>
  <c r="AC15" i="2" s="1"/>
  <c r="GO63" i="4"/>
  <c r="GN63" i="4"/>
  <c r="GK63" i="4"/>
  <c r="EX63" i="4"/>
  <c r="CL63" i="4"/>
  <c r="GG64" i="4"/>
  <c r="GD64" i="4"/>
  <c r="GC64" i="4"/>
  <c r="GA64" i="4"/>
  <c r="FY64" i="4"/>
  <c r="FX64" i="4"/>
  <c r="FW64" i="4"/>
  <c r="FU64" i="4"/>
  <c r="FT64" i="4"/>
  <c r="FQ64" i="4"/>
  <c r="FN64" i="4"/>
  <c r="FM64" i="4"/>
  <c r="EN64" i="4"/>
  <c r="EL64" i="4"/>
  <c r="EG64" i="4"/>
  <c r="EF64" i="4"/>
  <c r="EE64" i="4"/>
  <c r="EC64" i="4"/>
  <c r="EB64" i="4"/>
  <c r="EA64" i="4"/>
  <c r="DW64" i="4"/>
  <c r="DU64" i="4"/>
  <c r="DR64" i="4"/>
  <c r="CK64" i="4"/>
  <c r="CD64" i="4"/>
  <c r="CA64" i="4"/>
  <c r="BX64" i="4"/>
  <c r="BV64" i="4"/>
  <c r="BT64" i="4"/>
  <c r="BR64" i="4"/>
  <c r="BO64" i="4"/>
  <c r="AW64" i="4"/>
  <c r="AU64" i="4"/>
  <c r="AT64" i="4"/>
  <c r="AQ64" i="4"/>
  <c r="AP64" i="4"/>
  <c r="AM64" i="4"/>
  <c r="AJ64" i="4"/>
  <c r="AG64" i="4"/>
  <c r="AF64" i="4"/>
  <c r="AE64" i="4"/>
  <c r="Z64" i="4"/>
  <c r="Y64" i="4"/>
  <c r="V64" i="4"/>
  <c r="P63" i="4"/>
  <c r="O63" i="4"/>
  <c r="N63" i="4"/>
  <c r="M63" i="4"/>
  <c r="K63" i="4"/>
  <c r="GD43" i="4"/>
  <c r="GC43" i="4"/>
  <c r="GA43" i="4"/>
  <c r="FT43" i="4"/>
  <c r="FQ43" i="4"/>
  <c r="FN43" i="4"/>
  <c r="FK43" i="4"/>
  <c r="FD43" i="4"/>
  <c r="EL43" i="4"/>
  <c r="EJ43" i="4"/>
  <c r="EI43" i="4"/>
  <c r="EF43" i="4"/>
  <c r="EB43" i="4"/>
  <c r="DZ43" i="4"/>
  <c r="DS43" i="4"/>
  <c r="CG43" i="4"/>
  <c r="CD43" i="4"/>
  <c r="BX43" i="4"/>
  <c r="BV43" i="4"/>
  <c r="BU43" i="4"/>
  <c r="BS43" i="4"/>
  <c r="AW43" i="4"/>
  <c r="AR43" i="4"/>
  <c r="AQ43" i="4"/>
  <c r="AM43" i="4"/>
  <c r="AH43" i="4"/>
  <c r="AE43" i="4"/>
  <c r="Y43" i="4"/>
  <c r="O42" i="4"/>
  <c r="M42" i="4"/>
  <c r="L42" i="4"/>
  <c r="K42" i="4"/>
  <c r="GG25" i="4"/>
  <c r="GD25" i="4"/>
  <c r="GA25" i="4"/>
  <c r="FY25" i="4"/>
  <c r="FW25" i="4"/>
  <c r="FU25" i="4"/>
  <c r="FP25" i="4"/>
  <c r="FM25" i="4"/>
  <c r="EP25" i="4"/>
  <c r="EG25" i="4"/>
  <c r="EE25" i="4"/>
  <c r="EB25" i="4"/>
  <c r="DZ25" i="4"/>
  <c r="DU25" i="4"/>
  <c r="DR25" i="4"/>
  <c r="CE25" i="4"/>
  <c r="CC25" i="4"/>
  <c r="CA25" i="4"/>
  <c r="BV25" i="4"/>
  <c r="AW25" i="4"/>
  <c r="AT25" i="4"/>
  <c r="AJ25" i="4"/>
  <c r="AI25" i="4"/>
  <c r="AF25" i="4"/>
  <c r="W25" i="4"/>
  <c r="P24" i="4"/>
  <c r="O24" i="4"/>
  <c r="N24" i="4"/>
  <c r="L24" i="4"/>
  <c r="K24" i="4"/>
  <c r="GG22" i="4"/>
  <c r="GE22" i="4"/>
  <c r="GD22" i="4"/>
  <c r="FW22" i="4"/>
  <c r="FT22" i="4"/>
  <c r="FR22" i="4"/>
  <c r="ES22" i="4"/>
  <c r="EM22" i="4"/>
  <c r="EL22" i="4"/>
  <c r="EK22" i="4"/>
  <c r="EB22" i="4"/>
  <c r="EA22" i="4"/>
  <c r="DU22" i="4"/>
  <c r="DP22" i="4"/>
  <c r="CH22" i="4"/>
  <c r="CC22" i="4"/>
  <c r="BX22" i="4"/>
  <c r="BW22" i="4"/>
  <c r="AW22" i="4"/>
  <c r="AT22" i="4"/>
  <c r="AI22" i="4"/>
  <c r="W22" i="4"/>
  <c r="P21" i="4"/>
  <c r="O21" i="4"/>
  <c r="N21" i="4"/>
  <c r="M21" i="4"/>
  <c r="K21" i="4"/>
  <c r="FZ19" i="4"/>
  <c r="FR19" i="4"/>
  <c r="EP19" i="4"/>
  <c r="EN19" i="4"/>
  <c r="EF19" i="4"/>
  <c r="DV19" i="4"/>
  <c r="CH19" i="4"/>
  <c r="BX19" i="4"/>
  <c r="BS19" i="4"/>
  <c r="AW19" i="4"/>
  <c r="AP19" i="4"/>
  <c r="Y19" i="4"/>
  <c r="O18" i="4"/>
  <c r="M18" i="4"/>
  <c r="K18" i="4"/>
  <c r="HK201" i="4"/>
  <c r="HJ201" i="4"/>
  <c r="HI201" i="4"/>
  <c r="HH201" i="4"/>
  <c r="HG201" i="4"/>
  <c r="HF201" i="4"/>
  <c r="HE201" i="4"/>
  <c r="HD201" i="4"/>
  <c r="HC201" i="4"/>
  <c r="HB201" i="4"/>
  <c r="HA201" i="4"/>
  <c r="GZ201" i="4"/>
  <c r="GY201" i="4"/>
  <c r="GX201" i="4"/>
  <c r="GW201" i="4"/>
  <c r="GV201" i="4"/>
  <c r="GU201" i="4"/>
  <c r="GT201" i="4"/>
  <c r="GS201" i="4"/>
  <c r="GR201" i="4"/>
  <c r="GQ201" i="4"/>
  <c r="GP201" i="4"/>
  <c r="GO201" i="4"/>
  <c r="GN201" i="4"/>
  <c r="GM201" i="4"/>
  <c r="GL201" i="4"/>
  <c r="GK201" i="4"/>
  <c r="GJ201" i="4"/>
  <c r="GI201" i="4"/>
  <c r="GH201" i="4"/>
  <c r="GG201" i="4"/>
  <c r="GF201" i="4"/>
  <c r="GF202" i="4" s="1"/>
  <c r="GE201" i="4"/>
  <c r="GD201" i="4"/>
  <c r="GC201" i="4"/>
  <c r="GB201" i="4"/>
  <c r="GA201" i="4"/>
  <c r="FZ201" i="4"/>
  <c r="FY201" i="4"/>
  <c r="FX201" i="4"/>
  <c r="FW201" i="4"/>
  <c r="FV201" i="4"/>
  <c r="FV202" i="4" s="1"/>
  <c r="FU201" i="4"/>
  <c r="FT201" i="4"/>
  <c r="FS201" i="4"/>
  <c r="FR201" i="4"/>
  <c r="FQ201" i="4"/>
  <c r="FP201" i="4"/>
  <c r="FO201" i="4"/>
  <c r="FN201" i="4"/>
  <c r="FM201" i="4"/>
  <c r="FL201" i="4"/>
  <c r="FL202" i="4" s="1"/>
  <c r="FK201" i="4"/>
  <c r="FJ201" i="4"/>
  <c r="FI201" i="4"/>
  <c r="FH201" i="4"/>
  <c r="FG201" i="4"/>
  <c r="FF201" i="4"/>
  <c r="FE201" i="4"/>
  <c r="FD201" i="4"/>
  <c r="FC201" i="4"/>
  <c r="FB201" i="4"/>
  <c r="FA201" i="4"/>
  <c r="EZ201" i="4"/>
  <c r="EY201" i="4"/>
  <c r="EX201" i="4"/>
  <c r="EW201" i="4"/>
  <c r="EV201" i="4"/>
  <c r="EU201" i="4"/>
  <c r="ET201" i="4"/>
  <c r="ES201" i="4"/>
  <c r="ER201" i="4"/>
  <c r="ER202" i="4" s="1"/>
  <c r="EQ201" i="4"/>
  <c r="EP201" i="4"/>
  <c r="EO201" i="4"/>
  <c r="EN201" i="4"/>
  <c r="EM201" i="4"/>
  <c r="EL201" i="4"/>
  <c r="EK201" i="4"/>
  <c r="EJ201" i="4"/>
  <c r="EI201" i="4"/>
  <c r="EH201" i="4"/>
  <c r="EH202" i="4" s="1"/>
  <c r="EG201" i="4"/>
  <c r="EF201" i="4"/>
  <c r="EE201" i="4"/>
  <c r="ED201" i="4"/>
  <c r="EC201" i="4"/>
  <c r="EB201" i="4"/>
  <c r="EA201" i="4"/>
  <c r="DZ201" i="4"/>
  <c r="DY201" i="4"/>
  <c r="DX201" i="4"/>
  <c r="DX202" i="4" s="1"/>
  <c r="DW201" i="4"/>
  <c r="DV201" i="4"/>
  <c r="DU201" i="4"/>
  <c r="DT201" i="4"/>
  <c r="DS201" i="4"/>
  <c r="DR201" i="4"/>
  <c r="DQ201" i="4"/>
  <c r="DP201" i="4"/>
  <c r="DE201" i="4"/>
  <c r="DD201" i="4"/>
  <c r="DC201" i="4"/>
  <c r="DB201" i="4"/>
  <c r="DA201" i="4"/>
  <c r="CZ201" i="4"/>
  <c r="CY201" i="4"/>
  <c r="CX201" i="4"/>
  <c r="CW201" i="4"/>
  <c r="CV201" i="4"/>
  <c r="CU201" i="4"/>
  <c r="CT201" i="4"/>
  <c r="CS201" i="4"/>
  <c r="CR201" i="4"/>
  <c r="CQ201" i="4"/>
  <c r="CP201" i="4"/>
  <c r="CO201" i="4"/>
  <c r="CN201" i="4"/>
  <c r="CM201" i="4"/>
  <c r="CL201" i="4"/>
  <c r="CK201" i="4"/>
  <c r="CJ201" i="4"/>
  <c r="CJ202" i="4" s="1"/>
  <c r="CI201" i="4"/>
  <c r="CH201" i="4"/>
  <c r="CG201" i="4"/>
  <c r="CF201" i="4"/>
  <c r="CE201" i="4"/>
  <c r="CD201" i="4"/>
  <c r="CC201" i="4"/>
  <c r="CB201" i="4"/>
  <c r="CA201" i="4"/>
  <c r="BZ201" i="4"/>
  <c r="BZ202" i="4" s="1"/>
  <c r="BY201" i="4"/>
  <c r="BX201" i="4"/>
  <c r="BW201" i="4"/>
  <c r="BV201" i="4"/>
  <c r="BU201" i="4"/>
  <c r="BT201" i="4"/>
  <c r="BS201" i="4"/>
  <c r="BR201" i="4"/>
  <c r="BQ201" i="4"/>
  <c r="BP201" i="4"/>
  <c r="BP202" i="4" s="1"/>
  <c r="BO201" i="4"/>
  <c r="BN201" i="4"/>
  <c r="BM201" i="4"/>
  <c r="BL201" i="4"/>
  <c r="BK201" i="4"/>
  <c r="BJ201" i="4"/>
  <c r="BI201" i="4"/>
  <c r="BH201" i="4"/>
  <c r="BG201" i="4"/>
  <c r="BF201" i="4"/>
  <c r="BE201" i="4"/>
  <c r="BD201" i="4"/>
  <c r="BC201" i="4"/>
  <c r="BB201" i="4"/>
  <c r="BA201" i="4"/>
  <c r="AZ201" i="4"/>
  <c r="AY201" i="4"/>
  <c r="AX201" i="4"/>
  <c r="AW201" i="4"/>
  <c r="AV201" i="4"/>
  <c r="AV202" i="4" s="1"/>
  <c r="AU201" i="4"/>
  <c r="AT201" i="4"/>
  <c r="AS201" i="4"/>
  <c r="AR201" i="4"/>
  <c r="AQ201" i="4"/>
  <c r="AP201" i="4"/>
  <c r="AO201" i="4"/>
  <c r="AN201" i="4"/>
  <c r="AM201" i="4"/>
  <c r="AL201" i="4"/>
  <c r="AL202" i="4" s="1"/>
  <c r="AK201" i="4"/>
  <c r="AJ201" i="4"/>
  <c r="AI201" i="4"/>
  <c r="AH201" i="4"/>
  <c r="AG201" i="4"/>
  <c r="AF201" i="4"/>
  <c r="AE201" i="4"/>
  <c r="AD201" i="4"/>
  <c r="AC201" i="4"/>
  <c r="AB201" i="4"/>
  <c r="AB202" i="4" s="1"/>
  <c r="AA201" i="4"/>
  <c r="Z201" i="4"/>
  <c r="Y201" i="4"/>
  <c r="X201" i="4"/>
  <c r="W201" i="4"/>
  <c r="V201" i="4"/>
  <c r="U201" i="4"/>
  <c r="T201" i="4"/>
  <c r="HK200" i="4"/>
  <c r="HJ200" i="4"/>
  <c r="HI200" i="4"/>
  <c r="HH200" i="4"/>
  <c r="HG200" i="4"/>
  <c r="HF200" i="4"/>
  <c r="HE200" i="4"/>
  <c r="HD200" i="4"/>
  <c r="HC200" i="4"/>
  <c r="HB200" i="4"/>
  <c r="HA200" i="4"/>
  <c r="GZ200" i="4"/>
  <c r="GY200" i="4"/>
  <c r="GX200" i="4"/>
  <c r="GW200" i="4"/>
  <c r="GV200" i="4"/>
  <c r="GU200" i="4"/>
  <c r="GT200" i="4"/>
  <c r="GS200" i="4"/>
  <c r="GR200" i="4"/>
  <c r="GQ200" i="4"/>
  <c r="GP200" i="4"/>
  <c r="GO200" i="4"/>
  <c r="GN200" i="4"/>
  <c r="GM200" i="4"/>
  <c r="GL200" i="4"/>
  <c r="GK200" i="4"/>
  <c r="GJ200" i="4"/>
  <c r="GI200" i="4"/>
  <c r="GH200" i="4"/>
  <c r="GG200" i="4"/>
  <c r="GF200" i="4"/>
  <c r="GE200" i="4"/>
  <c r="GD200" i="4"/>
  <c r="GC200" i="4"/>
  <c r="GB200" i="4"/>
  <c r="GA200" i="4"/>
  <c r="FZ200" i="4"/>
  <c r="FY200" i="4"/>
  <c r="FX200" i="4"/>
  <c r="FW200" i="4"/>
  <c r="FV200" i="4"/>
  <c r="FU200" i="4"/>
  <c r="FT200" i="4"/>
  <c r="FS200" i="4"/>
  <c r="FR200" i="4"/>
  <c r="FQ200" i="4"/>
  <c r="FP200" i="4"/>
  <c r="FO200" i="4"/>
  <c r="FN200" i="4"/>
  <c r="FM200" i="4"/>
  <c r="FL200" i="4"/>
  <c r="FK200" i="4"/>
  <c r="FJ200" i="4"/>
  <c r="FI200" i="4"/>
  <c r="FH200" i="4"/>
  <c r="FG200" i="4"/>
  <c r="FF200" i="4"/>
  <c r="FE200" i="4"/>
  <c r="FD200" i="4"/>
  <c r="FC200" i="4"/>
  <c r="FB200" i="4"/>
  <c r="FA200" i="4"/>
  <c r="EZ200" i="4"/>
  <c r="EY200" i="4"/>
  <c r="EX200" i="4"/>
  <c r="EW200" i="4"/>
  <c r="EV200" i="4"/>
  <c r="EU200" i="4"/>
  <c r="ET200" i="4"/>
  <c r="ES200" i="4"/>
  <c r="ER200" i="4"/>
  <c r="EQ200" i="4"/>
  <c r="EP200" i="4"/>
  <c r="EO200" i="4"/>
  <c r="EN200" i="4"/>
  <c r="EM200" i="4"/>
  <c r="EL200" i="4"/>
  <c r="EK200" i="4"/>
  <c r="EJ200" i="4"/>
  <c r="EI200" i="4"/>
  <c r="EH200" i="4"/>
  <c r="EG200" i="4"/>
  <c r="EF200" i="4"/>
  <c r="EE200" i="4"/>
  <c r="ED200" i="4"/>
  <c r="EC200" i="4"/>
  <c r="EB200" i="4"/>
  <c r="EA200" i="4"/>
  <c r="DZ200" i="4"/>
  <c r="DY200" i="4"/>
  <c r="DX200" i="4"/>
  <c r="DW200" i="4"/>
  <c r="DV200" i="4"/>
  <c r="DU200" i="4"/>
  <c r="DT200" i="4"/>
  <c r="DS200" i="4"/>
  <c r="DR200" i="4"/>
  <c r="DQ200" i="4"/>
  <c r="DP200" i="4"/>
  <c r="DE200" i="4"/>
  <c r="DD200" i="4"/>
  <c r="DC200" i="4"/>
  <c r="DB200" i="4"/>
  <c r="DA200" i="4"/>
  <c r="CZ200" i="4"/>
  <c r="CY200" i="4"/>
  <c r="CX200" i="4"/>
  <c r="CW200" i="4"/>
  <c r="CV200" i="4"/>
  <c r="CU200" i="4"/>
  <c r="CT200" i="4"/>
  <c r="CS200" i="4"/>
  <c r="CR200" i="4"/>
  <c r="CQ200" i="4"/>
  <c r="CP200" i="4"/>
  <c r="CO200" i="4"/>
  <c r="CN200" i="4"/>
  <c r="CM200" i="4"/>
  <c r="CL200" i="4"/>
  <c r="CK200" i="4"/>
  <c r="CJ200" i="4"/>
  <c r="CI200" i="4"/>
  <c r="CH200" i="4"/>
  <c r="CG200" i="4"/>
  <c r="CF200" i="4"/>
  <c r="CE200" i="4"/>
  <c r="CD200" i="4"/>
  <c r="CC200" i="4"/>
  <c r="CB200" i="4"/>
  <c r="CA200" i="4"/>
  <c r="BZ200" i="4"/>
  <c r="BY200" i="4"/>
  <c r="BX200" i="4"/>
  <c r="BW200" i="4"/>
  <c r="BV200" i="4"/>
  <c r="BU200" i="4"/>
  <c r="BT200" i="4"/>
  <c r="BS200" i="4"/>
  <c r="BR200" i="4"/>
  <c r="BQ200" i="4"/>
  <c r="BP200" i="4"/>
  <c r="BO200" i="4"/>
  <c r="BN200" i="4"/>
  <c r="BM200" i="4"/>
  <c r="BL200" i="4"/>
  <c r="BK200" i="4"/>
  <c r="BJ200" i="4"/>
  <c r="BI200" i="4"/>
  <c r="BH200" i="4"/>
  <c r="BG200" i="4"/>
  <c r="BF200" i="4"/>
  <c r="BE200" i="4"/>
  <c r="BD200" i="4"/>
  <c r="BC200" i="4"/>
  <c r="BB200" i="4"/>
  <c r="BA200" i="4"/>
  <c r="AZ200" i="4"/>
  <c r="AY200" i="4"/>
  <c r="AX200" i="4"/>
  <c r="AW200" i="4"/>
  <c r="AV200" i="4"/>
  <c r="AU200" i="4"/>
  <c r="AT200" i="4"/>
  <c r="AS200" i="4"/>
  <c r="AR200" i="4"/>
  <c r="AQ200" i="4"/>
  <c r="AP200" i="4"/>
  <c r="AO200" i="4"/>
  <c r="AN200" i="4"/>
  <c r="AM200" i="4"/>
  <c r="AL200" i="4"/>
  <c r="AK200" i="4"/>
  <c r="AJ200" i="4"/>
  <c r="AI200" i="4"/>
  <c r="AH200" i="4"/>
  <c r="AG200" i="4"/>
  <c r="AF200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HK191" i="4"/>
  <c r="HJ191" i="4"/>
  <c r="HI191" i="4"/>
  <c r="HH191" i="4"/>
  <c r="HG191" i="4"/>
  <c r="HF191" i="4"/>
  <c r="HE191" i="4"/>
  <c r="HD191" i="4"/>
  <c r="HC191" i="4"/>
  <c r="HB191" i="4"/>
  <c r="HA191" i="4"/>
  <c r="GZ191" i="4"/>
  <c r="GY191" i="4"/>
  <c r="GX191" i="4"/>
  <c r="GW191" i="4"/>
  <c r="GV191" i="4"/>
  <c r="GU191" i="4"/>
  <c r="GT191" i="4"/>
  <c r="GS191" i="4"/>
  <c r="GR191" i="4"/>
  <c r="GQ191" i="4"/>
  <c r="GP191" i="4"/>
  <c r="GO191" i="4"/>
  <c r="GN191" i="4"/>
  <c r="GM191" i="4"/>
  <c r="GL191" i="4"/>
  <c r="GK191" i="4"/>
  <c r="GJ191" i="4"/>
  <c r="GI191" i="4"/>
  <c r="GH191" i="4"/>
  <c r="GG191" i="4"/>
  <c r="GF191" i="4"/>
  <c r="GF192" i="4" s="1"/>
  <c r="GE191" i="4"/>
  <c r="GD191" i="4"/>
  <c r="GC191" i="4"/>
  <c r="GB191" i="4"/>
  <c r="GA191" i="4"/>
  <c r="FZ191" i="4"/>
  <c r="FY191" i="4"/>
  <c r="FX191" i="4"/>
  <c r="FW191" i="4"/>
  <c r="FV191" i="4"/>
  <c r="FV192" i="4" s="1"/>
  <c r="FU191" i="4"/>
  <c r="FT191" i="4"/>
  <c r="FS191" i="4"/>
  <c r="FR191" i="4"/>
  <c r="FQ191" i="4"/>
  <c r="FP191" i="4"/>
  <c r="FO191" i="4"/>
  <c r="FN191" i="4"/>
  <c r="FM191" i="4"/>
  <c r="FL191" i="4"/>
  <c r="FL192" i="4" s="1"/>
  <c r="FK191" i="4"/>
  <c r="FJ191" i="4"/>
  <c r="FI191" i="4"/>
  <c r="FH191" i="4"/>
  <c r="FG191" i="4"/>
  <c r="FF191" i="4"/>
  <c r="FE191" i="4"/>
  <c r="FD191" i="4"/>
  <c r="FC191" i="4"/>
  <c r="FB191" i="4"/>
  <c r="FA191" i="4"/>
  <c r="EZ191" i="4"/>
  <c r="EY191" i="4"/>
  <c r="EX191" i="4"/>
  <c r="EW191" i="4"/>
  <c r="EV191" i="4"/>
  <c r="EU191" i="4"/>
  <c r="ET191" i="4"/>
  <c r="ES191" i="4"/>
  <c r="ER191" i="4"/>
  <c r="ER192" i="4" s="1"/>
  <c r="EQ191" i="4"/>
  <c r="EP191" i="4"/>
  <c r="EO191" i="4"/>
  <c r="EN191" i="4"/>
  <c r="EM191" i="4"/>
  <c r="EL191" i="4"/>
  <c r="EK191" i="4"/>
  <c r="EJ191" i="4"/>
  <c r="EI191" i="4"/>
  <c r="EH191" i="4"/>
  <c r="EH192" i="4" s="1"/>
  <c r="EG191" i="4"/>
  <c r="EF191" i="4"/>
  <c r="EE191" i="4"/>
  <c r="ED191" i="4"/>
  <c r="EC191" i="4"/>
  <c r="EB191" i="4"/>
  <c r="EA191" i="4"/>
  <c r="DZ191" i="4"/>
  <c r="DY191" i="4"/>
  <c r="DX191" i="4"/>
  <c r="DX192" i="4" s="1"/>
  <c r="DW191" i="4"/>
  <c r="DV191" i="4"/>
  <c r="DU191" i="4"/>
  <c r="DT191" i="4"/>
  <c r="DS191" i="4"/>
  <c r="DR191" i="4"/>
  <c r="DQ191" i="4"/>
  <c r="DP191" i="4"/>
  <c r="DE191" i="4"/>
  <c r="DD191" i="4"/>
  <c r="DC191" i="4"/>
  <c r="DB191" i="4"/>
  <c r="DA191" i="4"/>
  <c r="CZ191" i="4"/>
  <c r="CY191" i="4"/>
  <c r="CX191" i="4"/>
  <c r="CW191" i="4"/>
  <c r="CV191" i="4"/>
  <c r="CU191" i="4"/>
  <c r="CT191" i="4"/>
  <c r="CS191" i="4"/>
  <c r="CR191" i="4"/>
  <c r="CQ191" i="4"/>
  <c r="CP191" i="4"/>
  <c r="CO191" i="4"/>
  <c r="CN191" i="4"/>
  <c r="CM191" i="4"/>
  <c r="CL191" i="4"/>
  <c r="CK191" i="4"/>
  <c r="CJ191" i="4"/>
  <c r="CJ192" i="4" s="1"/>
  <c r="CI191" i="4"/>
  <c r="CH191" i="4"/>
  <c r="CG191" i="4"/>
  <c r="CF191" i="4"/>
  <c r="CE191" i="4"/>
  <c r="CD191" i="4"/>
  <c r="CC191" i="4"/>
  <c r="CB191" i="4"/>
  <c r="CA191" i="4"/>
  <c r="BZ191" i="4"/>
  <c r="BZ192" i="4" s="1"/>
  <c r="BY191" i="4"/>
  <c r="BX191" i="4"/>
  <c r="BW191" i="4"/>
  <c r="BV191" i="4"/>
  <c r="BU191" i="4"/>
  <c r="BT191" i="4"/>
  <c r="BS191" i="4"/>
  <c r="BR191" i="4"/>
  <c r="BQ191" i="4"/>
  <c r="BP191" i="4"/>
  <c r="BP192" i="4" s="1"/>
  <c r="BO191" i="4"/>
  <c r="BN191" i="4"/>
  <c r="BM191" i="4"/>
  <c r="BL191" i="4"/>
  <c r="BK191" i="4"/>
  <c r="BJ191" i="4"/>
  <c r="BI191" i="4"/>
  <c r="BH191" i="4"/>
  <c r="BG191" i="4"/>
  <c r="BF191" i="4"/>
  <c r="BE191" i="4"/>
  <c r="BD191" i="4"/>
  <c r="BC191" i="4"/>
  <c r="BB191" i="4"/>
  <c r="BA191" i="4"/>
  <c r="AZ191" i="4"/>
  <c r="AY191" i="4"/>
  <c r="AX191" i="4"/>
  <c r="AW191" i="4"/>
  <c r="AV191" i="4"/>
  <c r="AV192" i="4" s="1"/>
  <c r="AU191" i="4"/>
  <c r="AT191" i="4"/>
  <c r="AS191" i="4"/>
  <c r="AR191" i="4"/>
  <c r="AQ191" i="4"/>
  <c r="AP191" i="4"/>
  <c r="AO191" i="4"/>
  <c r="AN191" i="4"/>
  <c r="AM191" i="4"/>
  <c r="AL191" i="4"/>
  <c r="AL192" i="4" s="1"/>
  <c r="AK191" i="4"/>
  <c r="AJ191" i="4"/>
  <c r="AI191" i="4"/>
  <c r="AH191" i="4"/>
  <c r="AG191" i="4"/>
  <c r="AF191" i="4"/>
  <c r="AE191" i="4"/>
  <c r="AD191" i="4"/>
  <c r="AC191" i="4"/>
  <c r="AB191" i="4"/>
  <c r="AB192" i="4" s="1"/>
  <c r="AA191" i="4"/>
  <c r="Z191" i="4"/>
  <c r="Y191" i="4"/>
  <c r="X191" i="4"/>
  <c r="W191" i="4"/>
  <c r="V191" i="4"/>
  <c r="U191" i="4"/>
  <c r="T191" i="4"/>
  <c r="HK190" i="4"/>
  <c r="HJ190" i="4"/>
  <c r="HI190" i="4"/>
  <c r="HH190" i="4"/>
  <c r="HG190" i="4"/>
  <c r="HF190" i="4"/>
  <c r="HE190" i="4"/>
  <c r="HD190" i="4"/>
  <c r="HC190" i="4"/>
  <c r="HB190" i="4"/>
  <c r="HA190" i="4"/>
  <c r="GZ190" i="4"/>
  <c r="GY190" i="4"/>
  <c r="GX190" i="4"/>
  <c r="GW190" i="4"/>
  <c r="GV190" i="4"/>
  <c r="GU190" i="4"/>
  <c r="GT190" i="4"/>
  <c r="GS190" i="4"/>
  <c r="GR190" i="4"/>
  <c r="GQ190" i="4"/>
  <c r="GP190" i="4"/>
  <c r="GO190" i="4"/>
  <c r="GN190" i="4"/>
  <c r="GM190" i="4"/>
  <c r="GL190" i="4"/>
  <c r="GK190" i="4"/>
  <c r="GJ190" i="4"/>
  <c r="GI190" i="4"/>
  <c r="GH190" i="4"/>
  <c r="GG190" i="4"/>
  <c r="GF190" i="4"/>
  <c r="GE190" i="4"/>
  <c r="GD190" i="4"/>
  <c r="GC190" i="4"/>
  <c r="GB190" i="4"/>
  <c r="GA190" i="4"/>
  <c r="FZ190" i="4"/>
  <c r="FY190" i="4"/>
  <c r="FX190" i="4"/>
  <c r="FW190" i="4"/>
  <c r="FV190" i="4"/>
  <c r="FU190" i="4"/>
  <c r="FT190" i="4"/>
  <c r="FS190" i="4"/>
  <c r="FR190" i="4"/>
  <c r="FQ190" i="4"/>
  <c r="FP190" i="4"/>
  <c r="FO190" i="4"/>
  <c r="FN190" i="4"/>
  <c r="FM190" i="4"/>
  <c r="FL190" i="4"/>
  <c r="FK190" i="4"/>
  <c r="FJ190" i="4"/>
  <c r="FI190" i="4"/>
  <c r="FH190" i="4"/>
  <c r="FG190" i="4"/>
  <c r="FF190" i="4"/>
  <c r="FE190" i="4"/>
  <c r="FD190" i="4"/>
  <c r="FC190" i="4"/>
  <c r="FB190" i="4"/>
  <c r="FA190" i="4"/>
  <c r="EZ190" i="4"/>
  <c r="EY190" i="4"/>
  <c r="EX190" i="4"/>
  <c r="EW190" i="4"/>
  <c r="EV190" i="4"/>
  <c r="EU190" i="4"/>
  <c r="ET190" i="4"/>
  <c r="ES190" i="4"/>
  <c r="ER190" i="4"/>
  <c r="EQ190" i="4"/>
  <c r="EP190" i="4"/>
  <c r="EO190" i="4"/>
  <c r="EN190" i="4"/>
  <c r="EM190" i="4"/>
  <c r="EL190" i="4"/>
  <c r="EK190" i="4"/>
  <c r="EJ190" i="4"/>
  <c r="EI190" i="4"/>
  <c r="EH190" i="4"/>
  <c r="EG190" i="4"/>
  <c r="EF190" i="4"/>
  <c r="EE190" i="4"/>
  <c r="ED190" i="4"/>
  <c r="EC190" i="4"/>
  <c r="EB190" i="4"/>
  <c r="EA190" i="4"/>
  <c r="DZ190" i="4"/>
  <c r="DY190" i="4"/>
  <c r="DX190" i="4"/>
  <c r="DW190" i="4"/>
  <c r="DV190" i="4"/>
  <c r="DU190" i="4"/>
  <c r="DT190" i="4"/>
  <c r="DS190" i="4"/>
  <c r="DR190" i="4"/>
  <c r="DQ190" i="4"/>
  <c r="DP190" i="4"/>
  <c r="DE190" i="4"/>
  <c r="DD190" i="4"/>
  <c r="DC190" i="4"/>
  <c r="DB190" i="4"/>
  <c r="DA190" i="4"/>
  <c r="CZ190" i="4"/>
  <c r="CY190" i="4"/>
  <c r="CX190" i="4"/>
  <c r="CW190" i="4"/>
  <c r="CV190" i="4"/>
  <c r="CU190" i="4"/>
  <c r="CT190" i="4"/>
  <c r="CS190" i="4"/>
  <c r="CR190" i="4"/>
  <c r="CQ190" i="4"/>
  <c r="CP190" i="4"/>
  <c r="CO190" i="4"/>
  <c r="CN190" i="4"/>
  <c r="CM190" i="4"/>
  <c r="CL190" i="4"/>
  <c r="CK190" i="4"/>
  <c r="CJ190" i="4"/>
  <c r="CI190" i="4"/>
  <c r="CH190" i="4"/>
  <c r="CG190" i="4"/>
  <c r="CF190" i="4"/>
  <c r="CE190" i="4"/>
  <c r="CD190" i="4"/>
  <c r="CC190" i="4"/>
  <c r="CB190" i="4"/>
  <c r="CA190" i="4"/>
  <c r="BZ190" i="4"/>
  <c r="BY190" i="4"/>
  <c r="BX190" i="4"/>
  <c r="BW190" i="4"/>
  <c r="BV190" i="4"/>
  <c r="BU190" i="4"/>
  <c r="BT190" i="4"/>
  <c r="BS190" i="4"/>
  <c r="BR190" i="4"/>
  <c r="BQ190" i="4"/>
  <c r="BP190" i="4"/>
  <c r="BO190" i="4"/>
  <c r="BN190" i="4"/>
  <c r="BM190" i="4"/>
  <c r="BL190" i="4"/>
  <c r="BK190" i="4"/>
  <c r="BJ190" i="4"/>
  <c r="BI190" i="4"/>
  <c r="BH190" i="4"/>
  <c r="BG190" i="4"/>
  <c r="BF190" i="4"/>
  <c r="BE190" i="4"/>
  <c r="BD190" i="4"/>
  <c r="BC190" i="4"/>
  <c r="BB190" i="4"/>
  <c r="BA190" i="4"/>
  <c r="AZ190" i="4"/>
  <c r="AY190" i="4"/>
  <c r="AX190" i="4"/>
  <c r="AW190" i="4"/>
  <c r="AV190" i="4"/>
  <c r="AU190" i="4"/>
  <c r="AT190" i="4"/>
  <c r="AS190" i="4"/>
  <c r="AR190" i="4"/>
  <c r="AQ190" i="4"/>
  <c r="AP190" i="4"/>
  <c r="AO190" i="4"/>
  <c r="AN190" i="4"/>
  <c r="AM190" i="4"/>
  <c r="AL190" i="4"/>
  <c r="AK190" i="4"/>
  <c r="AJ190" i="4"/>
  <c r="AI190" i="4"/>
  <c r="AH190" i="4"/>
  <c r="AG190" i="4"/>
  <c r="AF190" i="4"/>
  <c r="AE190" i="4"/>
  <c r="AD190" i="4"/>
  <c r="AC190" i="4"/>
  <c r="AB190" i="4"/>
  <c r="AA190" i="4"/>
  <c r="Z190" i="4"/>
  <c r="Y190" i="4"/>
  <c r="X190" i="4"/>
  <c r="W190" i="4"/>
  <c r="V190" i="4"/>
  <c r="U190" i="4"/>
  <c r="T190" i="4"/>
  <c r="FZ127" i="4"/>
  <c r="FY127" i="4"/>
  <c r="FN127" i="4"/>
  <c r="FJ127" i="4"/>
  <c r="FH127" i="4"/>
  <c r="EI127" i="4"/>
  <c r="EF127" i="4"/>
  <c r="EE127" i="4"/>
  <c r="EC127" i="4"/>
  <c r="DZ127" i="4"/>
  <c r="CG127" i="4"/>
  <c r="CD127" i="4"/>
  <c r="CB127" i="4"/>
  <c r="CA127" i="4"/>
  <c r="BS127" i="4"/>
  <c r="AW127" i="4"/>
  <c r="AQ127" i="4"/>
  <c r="AJ127" i="4"/>
  <c r="AH127" i="4"/>
  <c r="AG127" i="4"/>
  <c r="AE127" i="4"/>
  <c r="P126" i="4"/>
  <c r="O126" i="4"/>
  <c r="N126" i="4"/>
  <c r="M126" i="4"/>
  <c r="L126" i="4"/>
  <c r="K126" i="4"/>
  <c r="GG124" i="4"/>
  <c r="GD124" i="4"/>
  <c r="GB124" i="4"/>
  <c r="FY124" i="4"/>
  <c r="FT124" i="4"/>
  <c r="FP124" i="4"/>
  <c r="FF124" i="4"/>
  <c r="ES124" i="4"/>
  <c r="EQ124" i="4"/>
  <c r="EP124" i="4"/>
  <c r="EM124" i="4"/>
  <c r="EI124" i="4"/>
  <c r="EG124" i="4"/>
  <c r="EE124" i="4"/>
  <c r="EB124" i="4"/>
  <c r="EA124" i="4"/>
  <c r="DV124" i="4"/>
  <c r="DU124" i="4"/>
  <c r="DR124" i="4"/>
  <c r="DQ124" i="4"/>
  <c r="CI124" i="4"/>
  <c r="CH124" i="4"/>
  <c r="CE124" i="4"/>
  <c r="CD124" i="4"/>
  <c r="CA124" i="4"/>
  <c r="BY124" i="4"/>
  <c r="BV124" i="4"/>
  <c r="BU124" i="4"/>
  <c r="BT124" i="4"/>
  <c r="AU124" i="4"/>
  <c r="AT124" i="4"/>
  <c r="AR124" i="4"/>
  <c r="AP124" i="4"/>
  <c r="AM124" i="4"/>
  <c r="AK124" i="4"/>
  <c r="AJ124" i="4"/>
  <c r="AI124" i="4"/>
  <c r="AF124" i="4"/>
  <c r="AA124" i="4"/>
  <c r="Z124" i="4"/>
  <c r="U124" i="4"/>
  <c r="P123" i="4"/>
  <c r="O123" i="4"/>
  <c r="N123" i="4"/>
  <c r="M123" i="4"/>
  <c r="L123" i="4"/>
  <c r="K123" i="4"/>
  <c r="GG121" i="4"/>
  <c r="FT121" i="4"/>
  <c r="FO121" i="4"/>
  <c r="FF121" i="4"/>
  <c r="EM121" i="4"/>
  <c r="EK121" i="4"/>
  <c r="EF121" i="4"/>
  <c r="EA121" i="4"/>
  <c r="CK121" i="4"/>
  <c r="CH121" i="4"/>
  <c r="CE121" i="4"/>
  <c r="CB121" i="4"/>
  <c r="AT121" i="4"/>
  <c r="AO121" i="4"/>
  <c r="P120" i="4"/>
  <c r="O120" i="4"/>
  <c r="N120" i="4"/>
  <c r="M120" i="4"/>
  <c r="L120" i="4"/>
  <c r="D117" i="4"/>
  <c r="C117" i="4"/>
  <c r="C118" i="4" s="1"/>
  <c r="GA115" i="4"/>
  <c r="FY115" i="4"/>
  <c r="FW115" i="4"/>
  <c r="FS115" i="4"/>
  <c r="FP115" i="4"/>
  <c r="FJ115" i="4"/>
  <c r="EO115" i="4"/>
  <c r="EN115" i="4"/>
  <c r="EL115" i="4"/>
  <c r="EK115" i="4"/>
  <c r="EI115" i="4"/>
  <c r="EF115" i="4"/>
  <c r="EE115" i="4"/>
  <c r="EC115" i="4"/>
  <c r="EB115" i="4"/>
  <c r="DV115" i="4"/>
  <c r="DQ115" i="4"/>
  <c r="CA115" i="4"/>
  <c r="BX115" i="4"/>
  <c r="BU115" i="4"/>
  <c r="BR115" i="4"/>
  <c r="AW115" i="4"/>
  <c r="AS115" i="4"/>
  <c r="AQ115" i="4"/>
  <c r="AP115" i="4"/>
  <c r="AN115" i="4"/>
  <c r="AM115" i="4"/>
  <c r="AJ115" i="4"/>
  <c r="AH115" i="4"/>
  <c r="AG115" i="4"/>
  <c r="AE115" i="4"/>
  <c r="P114" i="4"/>
  <c r="O114" i="4"/>
  <c r="N114" i="4"/>
  <c r="M114" i="4"/>
  <c r="L114" i="4"/>
  <c r="K114" i="4"/>
  <c r="GA112" i="4"/>
  <c r="FU112" i="4"/>
  <c r="FS112" i="4"/>
  <c r="FR112" i="4"/>
  <c r="EI112" i="4"/>
  <c r="DP112" i="4"/>
  <c r="BU112" i="4"/>
  <c r="BT112" i="4"/>
  <c r="AM112" i="4"/>
  <c r="P111" i="4"/>
  <c r="O111" i="4"/>
  <c r="N111" i="4"/>
  <c r="M111" i="4"/>
  <c r="L111" i="4"/>
  <c r="K111" i="4"/>
  <c r="EK196" i="4"/>
  <c r="AQ196" i="4"/>
  <c r="AA196" i="4"/>
  <c r="GG109" i="4"/>
  <c r="GE109" i="4"/>
  <c r="FT109" i="4"/>
  <c r="FK109" i="4"/>
  <c r="EJ109" i="4"/>
  <c r="DU109" i="4"/>
  <c r="DR109" i="4"/>
  <c r="BO109" i="4"/>
  <c r="P108" i="4"/>
  <c r="O108" i="4"/>
  <c r="N108" i="4"/>
  <c r="M108" i="4"/>
  <c r="L108" i="4"/>
  <c r="K108" i="4"/>
  <c r="D105" i="4"/>
  <c r="C105" i="4"/>
  <c r="C106" i="4" s="1"/>
  <c r="FS103" i="4"/>
  <c r="FR103" i="4"/>
  <c r="EK103" i="4"/>
  <c r="EI103" i="4"/>
  <c r="DZ103" i="4"/>
  <c r="DS103" i="4"/>
  <c r="DQ103" i="4"/>
  <c r="BW103" i="4"/>
  <c r="BU103" i="4"/>
  <c r="BT103" i="4"/>
  <c r="AR103" i="4"/>
  <c r="AD103" i="4"/>
  <c r="P102" i="4"/>
  <c r="O102" i="4"/>
  <c r="N102" i="4"/>
  <c r="M102" i="4"/>
  <c r="L102" i="4"/>
  <c r="K102" i="4"/>
  <c r="GC176" i="4"/>
  <c r="FY176" i="4"/>
  <c r="FT176" i="4"/>
  <c r="FS176" i="4"/>
  <c r="FD176" i="4"/>
  <c r="ES176" i="4"/>
  <c r="EO176" i="4"/>
  <c r="EN176" i="4"/>
  <c r="EK176" i="4"/>
  <c r="EI176" i="4"/>
  <c r="DW176" i="4"/>
  <c r="DQ176" i="4"/>
  <c r="CK176" i="4"/>
  <c r="BW176" i="4"/>
  <c r="BU176" i="4"/>
  <c r="BS176" i="4"/>
  <c r="BR176" i="4"/>
  <c r="AU176" i="4"/>
  <c r="AT176" i="4"/>
  <c r="AS176" i="4"/>
  <c r="AQ176" i="4"/>
  <c r="AM176" i="4"/>
  <c r="AD176" i="4"/>
  <c r="AA176" i="4"/>
  <c r="Y176" i="4"/>
  <c r="U176" i="4"/>
  <c r="FX100" i="4"/>
  <c r="FK100" i="4"/>
  <c r="P99" i="4"/>
  <c r="O99" i="4"/>
  <c r="N99" i="4"/>
  <c r="M99" i="4"/>
  <c r="K99" i="4"/>
  <c r="D96" i="4"/>
  <c r="C96" i="4"/>
  <c r="C97" i="4" s="1"/>
  <c r="GB94" i="4"/>
  <c r="FS94" i="4"/>
  <c r="FN94" i="4"/>
  <c r="EN94" i="4"/>
  <c r="EF94" i="4"/>
  <c r="EC94" i="4"/>
  <c r="DQ94" i="4"/>
  <c r="AN94" i="4"/>
  <c r="P93" i="4"/>
  <c r="O93" i="4"/>
  <c r="M93" i="4"/>
  <c r="L93" i="4"/>
  <c r="K93" i="4"/>
  <c r="GB91" i="4"/>
  <c r="GA91" i="4"/>
  <c r="FS91" i="4"/>
  <c r="FJ91" i="4"/>
  <c r="EP91" i="4"/>
  <c r="EI91" i="4"/>
  <c r="DY91" i="4"/>
  <c r="DS91" i="4"/>
  <c r="CF91" i="4"/>
  <c r="BU91" i="4"/>
  <c r="AT91" i="4"/>
  <c r="AK91" i="4"/>
  <c r="AG91" i="4"/>
  <c r="AF91" i="4"/>
  <c r="W91" i="4"/>
  <c r="P90" i="4"/>
  <c r="O90" i="4"/>
  <c r="N90" i="4"/>
  <c r="M90" i="4"/>
  <c r="K90" i="4"/>
  <c r="GA171" i="4"/>
  <c r="EP171" i="4"/>
  <c r="EK171" i="4"/>
  <c r="EI171" i="4"/>
  <c r="EB171" i="4"/>
  <c r="DP171" i="4"/>
  <c r="CD171" i="4"/>
  <c r="CA171" i="4"/>
  <c r="BW171" i="4"/>
  <c r="BT171" i="4"/>
  <c r="AS171" i="4"/>
  <c r="AP171" i="4"/>
  <c r="AM171" i="4"/>
  <c r="AI171" i="4"/>
  <c r="FT88" i="4"/>
  <c r="EM88" i="4"/>
  <c r="EJ88" i="4"/>
  <c r="DR88" i="4"/>
  <c r="BY88" i="4"/>
  <c r="BX88" i="4"/>
  <c r="AQ88" i="4"/>
  <c r="Z88" i="4"/>
  <c r="P87" i="4"/>
  <c r="O87" i="4"/>
  <c r="N87" i="4"/>
  <c r="M87" i="4"/>
  <c r="K87" i="4"/>
  <c r="BS85" i="4"/>
  <c r="BJ85" i="4"/>
  <c r="AQ85" i="4"/>
  <c r="AI85" i="4"/>
  <c r="Y85" i="4"/>
  <c r="P84" i="4"/>
  <c r="O84" i="4"/>
  <c r="N84" i="4"/>
  <c r="M84" i="4"/>
  <c r="L84" i="4"/>
  <c r="K84" i="4"/>
  <c r="FS181" i="4"/>
  <c r="DV181" i="4"/>
  <c r="CD181" i="4"/>
  <c r="BT181" i="4"/>
  <c r="BK181" i="4"/>
  <c r="AS181" i="4"/>
  <c r="AI181" i="4"/>
  <c r="AA181" i="4"/>
  <c r="GE180" i="4"/>
  <c r="P81" i="4"/>
  <c r="O81" i="4"/>
  <c r="N81" i="4"/>
  <c r="M81" i="4"/>
  <c r="L81" i="4"/>
  <c r="K81" i="4"/>
  <c r="GG186" i="4"/>
  <c r="GD186" i="4"/>
  <c r="GC186" i="4"/>
  <c r="GB186" i="4"/>
  <c r="GA186" i="4"/>
  <c r="FZ186" i="4"/>
  <c r="FY186" i="4"/>
  <c r="FX186" i="4"/>
  <c r="FW186" i="4"/>
  <c r="FU186" i="4"/>
  <c r="FT186" i="4"/>
  <c r="FS186" i="4"/>
  <c r="FR186" i="4"/>
  <c r="FQ186" i="4"/>
  <c r="FP186" i="4"/>
  <c r="FO186" i="4"/>
  <c r="FN186" i="4"/>
  <c r="FM186" i="4"/>
  <c r="FK186" i="4"/>
  <c r="FG186" i="4"/>
  <c r="ES186" i="4"/>
  <c r="EQ186" i="4"/>
  <c r="EP186" i="4"/>
  <c r="EO186" i="4"/>
  <c r="EN186" i="4"/>
  <c r="EM186" i="4"/>
  <c r="EL186" i="4"/>
  <c r="EK186" i="4"/>
  <c r="EJ186" i="4"/>
  <c r="EI186" i="4"/>
  <c r="EG186" i="4"/>
  <c r="EF186" i="4"/>
  <c r="EE186" i="4"/>
  <c r="ED186" i="4"/>
  <c r="EC186" i="4"/>
  <c r="EB186" i="4"/>
  <c r="EA186" i="4"/>
  <c r="DZ186" i="4"/>
  <c r="DW186" i="4"/>
  <c r="DV186" i="4"/>
  <c r="DT186" i="4"/>
  <c r="DS186" i="4"/>
  <c r="DR186" i="4"/>
  <c r="DP186" i="4"/>
  <c r="CK186" i="4"/>
  <c r="CH186" i="4"/>
  <c r="CG186" i="4"/>
  <c r="CF186" i="4"/>
  <c r="CE186" i="4"/>
  <c r="CD186" i="4"/>
  <c r="CC186" i="4"/>
  <c r="CB186" i="4"/>
  <c r="CA186" i="4"/>
  <c r="BY186" i="4"/>
  <c r="BX186" i="4"/>
  <c r="BW186" i="4"/>
  <c r="BV186" i="4"/>
  <c r="BU186" i="4"/>
  <c r="BT186" i="4"/>
  <c r="BS186" i="4"/>
  <c r="BR186" i="4"/>
  <c r="BQ186" i="4"/>
  <c r="BO186" i="4"/>
  <c r="BL186" i="4"/>
  <c r="BK186" i="4"/>
  <c r="AW186" i="4"/>
  <c r="AU186" i="4"/>
  <c r="AT186" i="4"/>
  <c r="AS186" i="4"/>
  <c r="AR186" i="4"/>
  <c r="AQ186" i="4"/>
  <c r="AP186" i="4"/>
  <c r="AO186" i="4"/>
  <c r="AN186" i="4"/>
  <c r="AM186" i="4"/>
  <c r="AK186" i="4"/>
  <c r="AJ186" i="4"/>
  <c r="AI186" i="4"/>
  <c r="AH186" i="4"/>
  <c r="AG186" i="4"/>
  <c r="AF186" i="4"/>
  <c r="AE186" i="4"/>
  <c r="AD186" i="4"/>
  <c r="AA186" i="4"/>
  <c r="Z186" i="4"/>
  <c r="X186" i="4"/>
  <c r="W186" i="4"/>
  <c r="V186" i="4"/>
  <c r="T186" i="4"/>
  <c r="GE185" i="4"/>
  <c r="GD185" i="4"/>
  <c r="GB185" i="4"/>
  <c r="GA185" i="4"/>
  <c r="FZ185" i="4"/>
  <c r="FX185" i="4"/>
  <c r="FW185" i="4"/>
  <c r="FU185" i="4"/>
  <c r="FT185" i="4"/>
  <c r="FQ185" i="4"/>
  <c r="FM185" i="4"/>
  <c r="FK185" i="4"/>
  <c r="FJ185" i="4"/>
  <c r="FI185" i="4"/>
  <c r="FG185" i="4"/>
  <c r="FF185" i="4"/>
  <c r="FE185" i="4"/>
  <c r="ES185" i="4"/>
  <c r="EQ185" i="4"/>
  <c r="EP185" i="4"/>
  <c r="EM185" i="4"/>
  <c r="EI185" i="4"/>
  <c r="EG185" i="4"/>
  <c r="EF185" i="4"/>
  <c r="EE185" i="4"/>
  <c r="EC185" i="4"/>
  <c r="EB185" i="4"/>
  <c r="EA185" i="4"/>
  <c r="DY185" i="4"/>
  <c r="DV185" i="4"/>
  <c r="DU185" i="4"/>
  <c r="DR185" i="4"/>
  <c r="CI185" i="4"/>
  <c r="CH185" i="4"/>
  <c r="CF185" i="4"/>
  <c r="CE185" i="4"/>
  <c r="CD185" i="4"/>
  <c r="CB185" i="4"/>
  <c r="CA185" i="4"/>
  <c r="BY185" i="4"/>
  <c r="BU185" i="4"/>
  <c r="BQ185" i="4"/>
  <c r="BO185" i="4"/>
  <c r="BN185" i="4"/>
  <c r="BM185" i="4"/>
  <c r="BK185" i="4"/>
  <c r="BJ185" i="4"/>
  <c r="BI185" i="4"/>
  <c r="AW185" i="4"/>
  <c r="AU185" i="4"/>
  <c r="AQ185" i="4"/>
  <c r="AM185" i="4"/>
  <c r="AK185" i="4"/>
  <c r="AJ185" i="4"/>
  <c r="AI185" i="4"/>
  <c r="AG185" i="4"/>
  <c r="AF185" i="4"/>
  <c r="AC185" i="4"/>
  <c r="Z185" i="4"/>
  <c r="V185" i="4"/>
  <c r="P78" i="4"/>
  <c r="O78" i="4"/>
  <c r="N78" i="4"/>
  <c r="M78" i="4"/>
  <c r="K78" i="4"/>
  <c r="GG166" i="4"/>
  <c r="GD166" i="4"/>
  <c r="GC166" i="4"/>
  <c r="GB166" i="4"/>
  <c r="GA166" i="4"/>
  <c r="FZ166" i="4"/>
  <c r="FY166" i="4"/>
  <c r="FX166" i="4"/>
  <c r="FW166" i="4"/>
  <c r="FU166" i="4"/>
  <c r="FT166" i="4"/>
  <c r="FS166" i="4"/>
  <c r="FR166" i="4"/>
  <c r="FQ166" i="4"/>
  <c r="FP166" i="4"/>
  <c r="FO166" i="4"/>
  <c r="FN166" i="4"/>
  <c r="FM166" i="4"/>
  <c r="FK166" i="4"/>
  <c r="FG166" i="4"/>
  <c r="ES166" i="4"/>
  <c r="EQ166" i="4"/>
  <c r="EP166" i="4"/>
  <c r="EO166" i="4"/>
  <c r="EN166" i="4"/>
  <c r="EM166" i="4"/>
  <c r="EL166" i="4"/>
  <c r="EK166" i="4"/>
  <c r="EJ166" i="4"/>
  <c r="EI166" i="4"/>
  <c r="EG166" i="4"/>
  <c r="EE166" i="4"/>
  <c r="ED166" i="4"/>
  <c r="EC166" i="4"/>
  <c r="EA166" i="4"/>
  <c r="DZ166" i="4"/>
  <c r="DY166" i="4"/>
  <c r="DW166" i="4"/>
  <c r="DV166" i="4"/>
  <c r="DU166" i="4"/>
  <c r="DT166" i="4"/>
  <c r="DS166" i="4"/>
  <c r="DR166" i="4"/>
  <c r="CK166" i="4"/>
  <c r="CH166" i="4"/>
  <c r="CG166" i="4"/>
  <c r="CF166" i="4"/>
  <c r="CE166" i="4"/>
  <c r="CD166" i="4"/>
  <c r="CC166" i="4"/>
  <c r="CB166" i="4"/>
  <c r="CA166" i="4"/>
  <c r="BY166" i="4"/>
  <c r="BX166" i="4"/>
  <c r="BW166" i="4"/>
  <c r="BV166" i="4"/>
  <c r="BU166" i="4"/>
  <c r="BT166" i="4"/>
  <c r="BS166" i="4"/>
  <c r="BR166" i="4"/>
  <c r="BQ166" i="4"/>
  <c r="BO166" i="4"/>
  <c r="BK166" i="4"/>
  <c r="AW166" i="4"/>
  <c r="AU166" i="4"/>
  <c r="AT166" i="4"/>
  <c r="AS166" i="4"/>
  <c r="AR166" i="4"/>
  <c r="AQ166" i="4"/>
  <c r="AP166" i="4"/>
  <c r="AO166" i="4"/>
  <c r="AN166" i="4"/>
  <c r="AM166" i="4"/>
  <c r="AK166" i="4"/>
  <c r="AI166" i="4"/>
  <c r="AH166" i="4"/>
  <c r="AG166" i="4"/>
  <c r="AF166" i="4"/>
  <c r="AE166" i="4"/>
  <c r="AD166" i="4"/>
  <c r="AC166" i="4"/>
  <c r="AA166" i="4"/>
  <c r="Z166" i="4"/>
  <c r="X166" i="4"/>
  <c r="W166" i="4"/>
  <c r="V166" i="4"/>
  <c r="T166" i="4"/>
  <c r="GG165" i="4"/>
  <c r="GE165" i="4"/>
  <c r="GD165" i="4"/>
  <c r="GB165" i="4"/>
  <c r="GA165" i="4"/>
  <c r="FX165" i="4"/>
  <c r="FW165" i="4"/>
  <c r="FT165" i="4"/>
  <c r="FP165" i="4"/>
  <c r="FK165" i="4"/>
  <c r="FJ165" i="4"/>
  <c r="FI165" i="4"/>
  <c r="FG165" i="4"/>
  <c r="FF165" i="4"/>
  <c r="ES165" i="4"/>
  <c r="EP165" i="4"/>
  <c r="EL165" i="4"/>
  <c r="EG165" i="4"/>
  <c r="EF165" i="4"/>
  <c r="EE165" i="4"/>
  <c r="EC165" i="4"/>
  <c r="EB165" i="4"/>
  <c r="DY165" i="4"/>
  <c r="DU165" i="4"/>
  <c r="DQ165" i="4"/>
  <c r="CK165" i="4"/>
  <c r="CI165" i="4"/>
  <c r="CH165" i="4"/>
  <c r="CF165" i="4"/>
  <c r="CE165" i="4"/>
  <c r="CB165" i="4"/>
  <c r="CA165" i="4"/>
  <c r="BX165" i="4"/>
  <c r="BT165" i="4"/>
  <c r="BO165" i="4"/>
  <c r="BN165" i="4"/>
  <c r="BM165" i="4"/>
  <c r="BK165" i="4"/>
  <c r="BJ165" i="4"/>
  <c r="BI165" i="4"/>
  <c r="AW165" i="4"/>
  <c r="AT165" i="4"/>
  <c r="AP165" i="4"/>
  <c r="AK165" i="4"/>
  <c r="AJ165" i="4"/>
  <c r="AI165" i="4"/>
  <c r="AG165" i="4"/>
  <c r="AF165" i="4"/>
  <c r="AE165" i="4"/>
  <c r="AC165" i="4"/>
  <c r="Y165" i="4"/>
  <c r="U165" i="4"/>
  <c r="P75" i="4"/>
  <c r="O75" i="4"/>
  <c r="N75" i="4"/>
  <c r="M75" i="4"/>
  <c r="L75" i="4"/>
  <c r="K75" i="4"/>
  <c r="GG161" i="4"/>
  <c r="GD161" i="4"/>
  <c r="GC161" i="4"/>
  <c r="GB161" i="4"/>
  <c r="GA161" i="4"/>
  <c r="FZ161" i="4"/>
  <c r="FY161" i="4"/>
  <c r="FX161" i="4"/>
  <c r="FW161" i="4"/>
  <c r="FU161" i="4"/>
  <c r="FT161" i="4"/>
  <c r="FS161" i="4"/>
  <c r="FR161" i="4"/>
  <c r="FQ161" i="4"/>
  <c r="FP161" i="4"/>
  <c r="FO161" i="4"/>
  <c r="FN161" i="4"/>
  <c r="FM161" i="4"/>
  <c r="ES161" i="4"/>
  <c r="EQ161" i="4"/>
  <c r="EP161" i="4"/>
  <c r="EO161" i="4"/>
  <c r="EN161" i="4"/>
  <c r="EM161" i="4"/>
  <c r="EL161" i="4"/>
  <c r="EK161" i="4"/>
  <c r="EJ161" i="4"/>
  <c r="EI161" i="4"/>
  <c r="EF161" i="4"/>
  <c r="EE161" i="4"/>
  <c r="EC161" i="4"/>
  <c r="EB161" i="4"/>
  <c r="EA161" i="4"/>
  <c r="DZ161" i="4"/>
  <c r="DW161" i="4"/>
  <c r="DV161" i="4"/>
  <c r="DT161" i="4"/>
  <c r="DS161" i="4"/>
  <c r="DR161" i="4"/>
  <c r="DQ161" i="4"/>
  <c r="DP161" i="4"/>
  <c r="CK161" i="4"/>
  <c r="CH161" i="4"/>
  <c r="CG161" i="4"/>
  <c r="CF161" i="4"/>
  <c r="CE161" i="4"/>
  <c r="CD161" i="4"/>
  <c r="CC161" i="4"/>
  <c r="CB161" i="4"/>
  <c r="BY161" i="4"/>
  <c r="BX161" i="4"/>
  <c r="BW161" i="4"/>
  <c r="BV161" i="4"/>
  <c r="BU161" i="4"/>
  <c r="BT161" i="4"/>
  <c r="BS161" i="4"/>
  <c r="BR161" i="4"/>
  <c r="BQ161" i="4"/>
  <c r="AW161" i="4"/>
  <c r="AU161" i="4"/>
  <c r="AT161" i="4"/>
  <c r="AR161" i="4"/>
  <c r="AQ161" i="4"/>
  <c r="AP161" i="4"/>
  <c r="AO161" i="4"/>
  <c r="AN161" i="4"/>
  <c r="AM161" i="4"/>
  <c r="AJ161" i="4"/>
  <c r="AI161" i="4"/>
  <c r="AH161" i="4"/>
  <c r="AG161" i="4"/>
  <c r="AE161" i="4"/>
  <c r="AD161" i="4"/>
  <c r="AA161" i="4"/>
  <c r="Z161" i="4"/>
  <c r="Y161" i="4"/>
  <c r="X161" i="4"/>
  <c r="V161" i="4"/>
  <c r="U161" i="4"/>
  <c r="T161" i="4"/>
  <c r="GD160" i="4"/>
  <c r="GC160" i="4"/>
  <c r="GB160" i="4"/>
  <c r="GA160" i="4"/>
  <c r="FZ160" i="4"/>
  <c r="FX160" i="4"/>
  <c r="FW160" i="4"/>
  <c r="FU160" i="4"/>
  <c r="FQ160" i="4"/>
  <c r="FK160" i="4"/>
  <c r="FJ160" i="4"/>
  <c r="FI160" i="4"/>
  <c r="FG160" i="4"/>
  <c r="FF160" i="4"/>
  <c r="FE160" i="4"/>
  <c r="ES160" i="4"/>
  <c r="EG160" i="4"/>
  <c r="EF160" i="4"/>
  <c r="EE160" i="4"/>
  <c r="EC160" i="4"/>
  <c r="EB160" i="4"/>
  <c r="EA160" i="4"/>
  <c r="DY160" i="4"/>
  <c r="CI160" i="4"/>
  <c r="CH160" i="4"/>
  <c r="CF160" i="4"/>
  <c r="CE160" i="4"/>
  <c r="CD160" i="4"/>
  <c r="CB160" i="4"/>
  <c r="BL160" i="4"/>
  <c r="AH160" i="4"/>
  <c r="P72" i="4"/>
  <c r="O72" i="4"/>
  <c r="N72" i="4"/>
  <c r="M72" i="4"/>
  <c r="L72" i="4"/>
  <c r="K72" i="4"/>
  <c r="D69" i="4"/>
  <c r="C69" i="4"/>
  <c r="C70" i="4" s="1"/>
  <c r="FZ67" i="4"/>
  <c r="FQ67" i="4"/>
  <c r="CB67" i="4"/>
  <c r="AH67" i="4"/>
  <c r="P66" i="4"/>
  <c r="N66" i="4"/>
  <c r="M66" i="4"/>
  <c r="L66" i="4"/>
  <c r="K66" i="4"/>
  <c r="P60" i="4"/>
  <c r="O60" i="4"/>
  <c r="N60" i="4"/>
  <c r="L60" i="4"/>
  <c r="K60" i="4"/>
  <c r="P57" i="4"/>
  <c r="O57" i="4"/>
  <c r="N57" i="4"/>
  <c r="M57" i="4"/>
  <c r="L57" i="4"/>
  <c r="K57" i="4"/>
  <c r="GA55" i="4"/>
  <c r="FR55" i="4"/>
  <c r="P54" i="4"/>
  <c r="O54" i="4"/>
  <c r="N54" i="4"/>
  <c r="M54" i="4"/>
  <c r="L54" i="4"/>
  <c r="K54" i="4"/>
  <c r="P51" i="4"/>
  <c r="O51" i="4"/>
  <c r="N51" i="4"/>
  <c r="M51" i="4"/>
  <c r="K51" i="4"/>
  <c r="D48" i="4"/>
  <c r="C48" i="4"/>
  <c r="C49" i="4" s="1"/>
  <c r="FY46" i="4"/>
  <c r="P45" i="4"/>
  <c r="O45" i="4"/>
  <c r="N45" i="4"/>
  <c r="M45" i="4"/>
  <c r="K45" i="4"/>
  <c r="P39" i="4"/>
  <c r="O39" i="4"/>
  <c r="N39" i="4"/>
  <c r="M39" i="4"/>
  <c r="L39" i="4"/>
  <c r="P36" i="4"/>
  <c r="O36" i="4"/>
  <c r="N36" i="4"/>
  <c r="M36" i="4"/>
  <c r="L36" i="4"/>
  <c r="K36" i="4"/>
  <c r="P33" i="4"/>
  <c r="O33" i="4"/>
  <c r="N33" i="4"/>
  <c r="M33" i="4"/>
  <c r="L33" i="4"/>
  <c r="K33" i="4"/>
  <c r="P30" i="4"/>
  <c r="N30" i="4"/>
  <c r="M30" i="4"/>
  <c r="L30" i="4"/>
  <c r="K30" i="4"/>
  <c r="D27" i="4"/>
  <c r="C27" i="4"/>
  <c r="C28" i="4" s="1"/>
  <c r="P15" i="4"/>
  <c r="O15" i="4"/>
  <c r="N15" i="4"/>
  <c r="M15" i="4"/>
  <c r="L15" i="4"/>
  <c r="K15" i="4"/>
  <c r="P12" i="4"/>
  <c r="O12" i="4"/>
  <c r="N12" i="4"/>
  <c r="M12" i="4"/>
  <c r="L12" i="4"/>
  <c r="K12" i="4"/>
  <c r="HA198" i="2"/>
  <c r="GZ198" i="2"/>
  <c r="GY198" i="2"/>
  <c r="GX198" i="2"/>
  <c r="GW198" i="2"/>
  <c r="GV198" i="2"/>
  <c r="GU198" i="2"/>
  <c r="GT198" i="2"/>
  <c r="GS198" i="2"/>
  <c r="GR198" i="2"/>
  <c r="GQ198" i="2"/>
  <c r="GP198" i="2"/>
  <c r="GO198" i="2"/>
  <c r="GN198" i="2"/>
  <c r="GM198" i="2"/>
  <c r="GL198" i="2"/>
  <c r="GK198" i="2"/>
  <c r="GJ198" i="2"/>
  <c r="GI198" i="2"/>
  <c r="GH198" i="2"/>
  <c r="GG198" i="2"/>
  <c r="GF198" i="2"/>
  <c r="GE198" i="2"/>
  <c r="GD198" i="2"/>
  <c r="GC198" i="2"/>
  <c r="GB198" i="2"/>
  <c r="GA198" i="2"/>
  <c r="FZ198" i="2"/>
  <c r="FY198" i="2"/>
  <c r="FX198" i="2"/>
  <c r="FW198" i="2"/>
  <c r="FV198" i="2"/>
  <c r="FV199" i="2" s="1"/>
  <c r="FU198" i="2"/>
  <c r="FT198" i="2"/>
  <c r="FS198" i="2"/>
  <c r="FR198" i="2"/>
  <c r="FQ198" i="2"/>
  <c r="FP198" i="2"/>
  <c r="FO198" i="2"/>
  <c r="FN198" i="2"/>
  <c r="FM198" i="2"/>
  <c r="FL198" i="2"/>
  <c r="FL199" i="2" s="1"/>
  <c r="FK198" i="2"/>
  <c r="FJ198" i="2"/>
  <c r="FI198" i="2"/>
  <c r="FH198" i="2"/>
  <c r="FG198" i="2"/>
  <c r="FF198" i="2"/>
  <c r="FE198" i="2"/>
  <c r="FD198" i="2"/>
  <c r="FC198" i="2"/>
  <c r="FB198" i="2"/>
  <c r="FB199" i="2" s="1"/>
  <c r="FA198" i="2"/>
  <c r="EZ198" i="2"/>
  <c r="EY198" i="2"/>
  <c r="EX198" i="2"/>
  <c r="EW198" i="2"/>
  <c r="EV198" i="2"/>
  <c r="EU198" i="2"/>
  <c r="ET198" i="2"/>
  <c r="ES198" i="2"/>
  <c r="ER198" i="2"/>
  <c r="EQ198" i="2"/>
  <c r="EP198" i="2"/>
  <c r="EO198" i="2"/>
  <c r="EN198" i="2"/>
  <c r="EM198" i="2"/>
  <c r="EL198" i="2"/>
  <c r="EK198" i="2"/>
  <c r="EJ198" i="2"/>
  <c r="EI198" i="2"/>
  <c r="EH198" i="2"/>
  <c r="EH199" i="2" s="1"/>
  <c r="EG198" i="2"/>
  <c r="EF198" i="2"/>
  <c r="EE198" i="2"/>
  <c r="ED198" i="2"/>
  <c r="EC198" i="2"/>
  <c r="EB198" i="2"/>
  <c r="EA198" i="2"/>
  <c r="DZ198" i="2"/>
  <c r="DY198" i="2"/>
  <c r="DX198" i="2"/>
  <c r="DX199" i="2" s="1"/>
  <c r="DW198" i="2"/>
  <c r="DV198" i="2"/>
  <c r="DU198" i="2"/>
  <c r="DT198" i="2"/>
  <c r="DS198" i="2"/>
  <c r="DR198" i="2"/>
  <c r="DQ198" i="2"/>
  <c r="DP198" i="2"/>
  <c r="DO198" i="2"/>
  <c r="DN198" i="2"/>
  <c r="DN199" i="2" s="1"/>
  <c r="DM198" i="2"/>
  <c r="DL198" i="2"/>
  <c r="DK198" i="2"/>
  <c r="DJ198" i="2"/>
  <c r="DI198" i="2"/>
  <c r="DH198" i="2"/>
  <c r="DG198" i="2"/>
  <c r="DF198" i="2"/>
  <c r="DE198" i="2"/>
  <c r="DD198" i="2"/>
  <c r="DC198" i="2"/>
  <c r="DB198" i="2"/>
  <c r="DA198" i="2"/>
  <c r="CZ198" i="2"/>
  <c r="CY198" i="2"/>
  <c r="CX198" i="2"/>
  <c r="CW198" i="2"/>
  <c r="CV198" i="2"/>
  <c r="CU198" i="2"/>
  <c r="CT198" i="2"/>
  <c r="CS198" i="2"/>
  <c r="CR198" i="2"/>
  <c r="CQ198" i="2"/>
  <c r="CP198" i="2"/>
  <c r="CO198" i="2"/>
  <c r="CN198" i="2"/>
  <c r="CM198" i="2"/>
  <c r="CL198" i="2"/>
  <c r="CK198" i="2"/>
  <c r="CJ198" i="2"/>
  <c r="CJ199" i="2" s="1"/>
  <c r="CI198" i="2"/>
  <c r="CH198" i="2"/>
  <c r="CG198" i="2"/>
  <c r="CF198" i="2"/>
  <c r="CE198" i="2"/>
  <c r="CD198" i="2"/>
  <c r="CC198" i="2"/>
  <c r="CB198" i="2"/>
  <c r="CA198" i="2"/>
  <c r="BZ198" i="2"/>
  <c r="BZ199" i="2" s="1"/>
  <c r="BY198" i="2"/>
  <c r="BX198" i="2"/>
  <c r="BW198" i="2"/>
  <c r="BV198" i="2"/>
  <c r="BU198" i="2"/>
  <c r="BT198" i="2"/>
  <c r="BS198" i="2"/>
  <c r="BR198" i="2"/>
  <c r="BQ198" i="2"/>
  <c r="BP198" i="2"/>
  <c r="BP199" i="2" s="1"/>
  <c r="BO198" i="2"/>
  <c r="BN198" i="2"/>
  <c r="BM198" i="2"/>
  <c r="BL198" i="2"/>
  <c r="BK198" i="2"/>
  <c r="BJ198" i="2"/>
  <c r="BI198" i="2"/>
  <c r="BH198" i="2"/>
  <c r="BG198" i="2"/>
  <c r="BF198" i="2"/>
  <c r="BE198" i="2"/>
  <c r="BD198" i="2"/>
  <c r="BC198" i="2"/>
  <c r="BB198" i="2"/>
  <c r="BA198" i="2"/>
  <c r="AZ198" i="2"/>
  <c r="AY198" i="2"/>
  <c r="AX198" i="2"/>
  <c r="AW198" i="2"/>
  <c r="AV198" i="2"/>
  <c r="AV199" i="2" s="1"/>
  <c r="AU198" i="2"/>
  <c r="AT198" i="2"/>
  <c r="AS198" i="2"/>
  <c r="AR198" i="2"/>
  <c r="AQ198" i="2"/>
  <c r="AP198" i="2"/>
  <c r="AO198" i="2"/>
  <c r="AN198" i="2"/>
  <c r="AM198" i="2"/>
  <c r="AL198" i="2"/>
  <c r="AL199" i="2" s="1"/>
  <c r="AK198" i="2"/>
  <c r="AJ198" i="2"/>
  <c r="AI198" i="2"/>
  <c r="AH198" i="2"/>
  <c r="AG198" i="2"/>
  <c r="AF198" i="2"/>
  <c r="AE198" i="2"/>
  <c r="AD198" i="2"/>
  <c r="AC198" i="2"/>
  <c r="AB198" i="2"/>
  <c r="AB199" i="2" s="1"/>
  <c r="AA198" i="2"/>
  <c r="Z198" i="2"/>
  <c r="Y198" i="2"/>
  <c r="X198" i="2"/>
  <c r="W198" i="2"/>
  <c r="V198" i="2"/>
  <c r="U198" i="2"/>
  <c r="T198" i="2"/>
  <c r="HA197" i="2"/>
  <c r="GZ197" i="2"/>
  <c r="GY197" i="2"/>
  <c r="GX197" i="2"/>
  <c r="GW197" i="2"/>
  <c r="GV197" i="2"/>
  <c r="GU197" i="2"/>
  <c r="GT197" i="2"/>
  <c r="GS197" i="2"/>
  <c r="GR197" i="2"/>
  <c r="GR199" i="2" s="1"/>
  <c r="GQ197" i="2"/>
  <c r="GP197" i="2"/>
  <c r="GO197" i="2"/>
  <c r="GN197" i="2"/>
  <c r="GM197" i="2"/>
  <c r="GL197" i="2"/>
  <c r="GK197" i="2"/>
  <c r="GJ197" i="2"/>
  <c r="GI197" i="2"/>
  <c r="GH197" i="2"/>
  <c r="GG197" i="2"/>
  <c r="GF197" i="2"/>
  <c r="GE197" i="2"/>
  <c r="GD197" i="2"/>
  <c r="GC197" i="2"/>
  <c r="GB197" i="2"/>
  <c r="GA197" i="2"/>
  <c r="FZ197" i="2"/>
  <c r="FY197" i="2"/>
  <c r="FX197" i="2"/>
  <c r="FW197" i="2"/>
  <c r="FV197" i="2"/>
  <c r="FU197" i="2"/>
  <c r="FT197" i="2"/>
  <c r="FT199" i="2" s="1"/>
  <c r="FS197" i="2"/>
  <c r="FR197" i="2"/>
  <c r="FQ197" i="2"/>
  <c r="FP197" i="2"/>
  <c r="FO197" i="2"/>
  <c r="FN197" i="2"/>
  <c r="FM197" i="2"/>
  <c r="FL197" i="2"/>
  <c r="FK197" i="2"/>
  <c r="FJ197" i="2"/>
  <c r="FI197" i="2"/>
  <c r="FH197" i="2"/>
  <c r="FG197" i="2"/>
  <c r="FF197" i="2"/>
  <c r="FE197" i="2"/>
  <c r="FD197" i="2"/>
  <c r="FD199" i="2" s="1"/>
  <c r="FC197" i="2"/>
  <c r="FB197" i="2"/>
  <c r="FA197" i="2"/>
  <c r="EZ197" i="2"/>
  <c r="EY197" i="2"/>
  <c r="EX197" i="2"/>
  <c r="EW197" i="2"/>
  <c r="EV197" i="2"/>
  <c r="EV199" i="2" s="1"/>
  <c r="EU197" i="2"/>
  <c r="ET197" i="2"/>
  <c r="ES197" i="2"/>
  <c r="ER197" i="2"/>
  <c r="EQ197" i="2"/>
  <c r="EP197" i="2"/>
  <c r="EO197" i="2"/>
  <c r="EN197" i="2"/>
  <c r="EM197" i="2"/>
  <c r="EL197" i="2"/>
  <c r="EK197" i="2"/>
  <c r="EJ197" i="2"/>
  <c r="EI197" i="2"/>
  <c r="EH197" i="2"/>
  <c r="EG197" i="2"/>
  <c r="EF197" i="2"/>
  <c r="EF199" i="2" s="1"/>
  <c r="EE197" i="2"/>
  <c r="ED197" i="2"/>
  <c r="EC197" i="2"/>
  <c r="EB197" i="2"/>
  <c r="EA197" i="2"/>
  <c r="DZ197" i="2"/>
  <c r="DY197" i="2"/>
  <c r="DX197" i="2"/>
  <c r="DW197" i="2"/>
  <c r="DV197" i="2"/>
  <c r="DU197" i="2"/>
  <c r="DT197" i="2"/>
  <c r="DS197" i="2"/>
  <c r="DR197" i="2"/>
  <c r="DQ197" i="2"/>
  <c r="DP197" i="2"/>
  <c r="DO197" i="2"/>
  <c r="DN197" i="2"/>
  <c r="DM197" i="2"/>
  <c r="DL197" i="2"/>
  <c r="DK197" i="2"/>
  <c r="DJ197" i="2"/>
  <c r="DI197" i="2"/>
  <c r="DH197" i="2"/>
  <c r="DH199" i="2" s="1"/>
  <c r="DG197" i="2"/>
  <c r="DF197" i="2"/>
  <c r="DE197" i="2"/>
  <c r="DD197" i="2"/>
  <c r="DC197" i="2"/>
  <c r="DB197" i="2"/>
  <c r="DA197" i="2"/>
  <c r="CZ197" i="2"/>
  <c r="CZ199" i="2" s="1"/>
  <c r="CY197" i="2"/>
  <c r="CX197" i="2"/>
  <c r="CW197" i="2"/>
  <c r="CV197" i="2"/>
  <c r="CU197" i="2"/>
  <c r="CT197" i="2"/>
  <c r="CS197" i="2"/>
  <c r="CR197" i="2"/>
  <c r="CQ197" i="2"/>
  <c r="CP197" i="2"/>
  <c r="CO197" i="2"/>
  <c r="CN197" i="2"/>
  <c r="CM197" i="2"/>
  <c r="CL197" i="2"/>
  <c r="CK197" i="2"/>
  <c r="CJ197" i="2"/>
  <c r="CI197" i="2"/>
  <c r="CH197" i="2"/>
  <c r="CG197" i="2"/>
  <c r="CF197" i="2"/>
  <c r="CE197" i="2"/>
  <c r="CD197" i="2"/>
  <c r="CC197" i="2"/>
  <c r="CB197" i="2"/>
  <c r="CA197" i="2"/>
  <c r="BZ197" i="2"/>
  <c r="BY197" i="2"/>
  <c r="BX197" i="2"/>
  <c r="BW197" i="2"/>
  <c r="BV197" i="2"/>
  <c r="BU197" i="2"/>
  <c r="BT197" i="2"/>
  <c r="BS197" i="2"/>
  <c r="BR197" i="2"/>
  <c r="BQ197" i="2"/>
  <c r="BP197" i="2"/>
  <c r="BO197" i="2"/>
  <c r="BN197" i="2"/>
  <c r="BM197" i="2"/>
  <c r="BL197" i="2"/>
  <c r="BK197" i="2"/>
  <c r="BJ197" i="2"/>
  <c r="BI197" i="2"/>
  <c r="BH197" i="2"/>
  <c r="BG197" i="2"/>
  <c r="BF197" i="2"/>
  <c r="BE197" i="2"/>
  <c r="BD197" i="2"/>
  <c r="BD199" i="2" s="1"/>
  <c r="BC197" i="2"/>
  <c r="BB197" i="2"/>
  <c r="BA197" i="2"/>
  <c r="AZ197" i="2"/>
  <c r="AY197" i="2"/>
  <c r="AX197" i="2"/>
  <c r="AW197" i="2"/>
  <c r="AV197" i="2"/>
  <c r="AU197" i="2"/>
  <c r="AT197" i="2"/>
  <c r="AS197" i="2"/>
  <c r="AR197" i="2"/>
  <c r="AQ197" i="2"/>
  <c r="AP197" i="2"/>
  <c r="AO197" i="2"/>
  <c r="AN197" i="2"/>
  <c r="AM197" i="2"/>
  <c r="AL197" i="2"/>
  <c r="AK197" i="2"/>
  <c r="AJ197" i="2"/>
  <c r="AI197" i="2"/>
  <c r="AH197" i="2"/>
  <c r="AG197" i="2"/>
  <c r="AF197" i="2"/>
  <c r="AE197" i="2"/>
  <c r="AD197" i="2"/>
  <c r="AC197" i="2"/>
  <c r="AB197" i="2"/>
  <c r="AA197" i="2"/>
  <c r="Z197" i="2"/>
  <c r="Y197" i="2"/>
  <c r="X197" i="2"/>
  <c r="W197" i="2"/>
  <c r="V197" i="2"/>
  <c r="U197" i="2"/>
  <c r="T197" i="2"/>
  <c r="HA188" i="2"/>
  <c r="GZ188" i="2"/>
  <c r="GY188" i="2"/>
  <c r="GX188" i="2"/>
  <c r="GW188" i="2"/>
  <c r="GV188" i="2"/>
  <c r="GU188" i="2"/>
  <c r="GT188" i="2"/>
  <c r="GS188" i="2"/>
  <c r="GR188" i="2"/>
  <c r="GQ188" i="2"/>
  <c r="GP188" i="2"/>
  <c r="GO188" i="2"/>
  <c r="GN188" i="2"/>
  <c r="GM188" i="2"/>
  <c r="GL188" i="2"/>
  <c r="GK188" i="2"/>
  <c r="GJ188" i="2"/>
  <c r="GI188" i="2"/>
  <c r="GH188" i="2"/>
  <c r="GG188" i="2"/>
  <c r="GF188" i="2"/>
  <c r="GE188" i="2"/>
  <c r="GD188" i="2"/>
  <c r="GC188" i="2"/>
  <c r="GB188" i="2"/>
  <c r="GA188" i="2"/>
  <c r="FZ188" i="2"/>
  <c r="FY188" i="2"/>
  <c r="FX188" i="2"/>
  <c r="FW188" i="2"/>
  <c r="FV188" i="2"/>
  <c r="FV189" i="2" s="1"/>
  <c r="FU188" i="2"/>
  <c r="FT188" i="2"/>
  <c r="FS188" i="2"/>
  <c r="FR188" i="2"/>
  <c r="FQ188" i="2"/>
  <c r="FP188" i="2"/>
  <c r="FO188" i="2"/>
  <c r="FN188" i="2"/>
  <c r="FM188" i="2"/>
  <c r="FL188" i="2"/>
  <c r="FL189" i="2" s="1"/>
  <c r="FK188" i="2"/>
  <c r="FJ188" i="2"/>
  <c r="FI188" i="2"/>
  <c r="FH188" i="2"/>
  <c r="FG188" i="2"/>
  <c r="FF188" i="2"/>
  <c r="FE188" i="2"/>
  <c r="FD188" i="2"/>
  <c r="FC188" i="2"/>
  <c r="FB188" i="2"/>
  <c r="FB189" i="2" s="1"/>
  <c r="FA188" i="2"/>
  <c r="EZ188" i="2"/>
  <c r="EY188" i="2"/>
  <c r="EX188" i="2"/>
  <c r="EW188" i="2"/>
  <c r="EV188" i="2"/>
  <c r="EU188" i="2"/>
  <c r="ET188" i="2"/>
  <c r="ES188" i="2"/>
  <c r="ER188" i="2"/>
  <c r="EQ188" i="2"/>
  <c r="EP188" i="2"/>
  <c r="EO188" i="2"/>
  <c r="EN188" i="2"/>
  <c r="EM188" i="2"/>
  <c r="EL188" i="2"/>
  <c r="EK188" i="2"/>
  <c r="EJ188" i="2"/>
  <c r="EI188" i="2"/>
  <c r="EH188" i="2"/>
  <c r="EH189" i="2" s="1"/>
  <c r="EG188" i="2"/>
  <c r="EF188" i="2"/>
  <c r="EE188" i="2"/>
  <c r="ED188" i="2"/>
  <c r="EC188" i="2"/>
  <c r="EB188" i="2"/>
  <c r="EA188" i="2"/>
  <c r="DZ188" i="2"/>
  <c r="DY188" i="2"/>
  <c r="DX188" i="2"/>
  <c r="DX189" i="2" s="1"/>
  <c r="DW188" i="2"/>
  <c r="DV188" i="2"/>
  <c r="DU188" i="2"/>
  <c r="DT188" i="2"/>
  <c r="DS188" i="2"/>
  <c r="DR188" i="2"/>
  <c r="DQ188" i="2"/>
  <c r="DP188" i="2"/>
  <c r="DO188" i="2"/>
  <c r="DN188" i="2"/>
  <c r="DN189" i="2" s="1"/>
  <c r="DM188" i="2"/>
  <c r="DL188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CJ188" i="2"/>
  <c r="CJ189" i="2" s="1"/>
  <c r="CI188" i="2"/>
  <c r="CH188" i="2"/>
  <c r="CG188" i="2"/>
  <c r="CF188" i="2"/>
  <c r="CE188" i="2"/>
  <c r="CD188" i="2"/>
  <c r="CC188" i="2"/>
  <c r="CB188" i="2"/>
  <c r="CA188" i="2"/>
  <c r="BZ188" i="2"/>
  <c r="BZ189" i="2" s="1"/>
  <c r="BY188" i="2"/>
  <c r="BX188" i="2"/>
  <c r="BW188" i="2"/>
  <c r="BV188" i="2"/>
  <c r="BU188" i="2"/>
  <c r="BT188" i="2"/>
  <c r="BS188" i="2"/>
  <c r="BR188" i="2"/>
  <c r="BQ188" i="2"/>
  <c r="BP188" i="2"/>
  <c r="BP189" i="2" s="1"/>
  <c r="BO188" i="2"/>
  <c r="BN188" i="2"/>
  <c r="BM188" i="2"/>
  <c r="BL188" i="2"/>
  <c r="BK188" i="2"/>
  <c r="BJ188" i="2"/>
  <c r="BI188" i="2"/>
  <c r="BH188" i="2"/>
  <c r="BG188" i="2"/>
  <c r="BF188" i="2"/>
  <c r="BE188" i="2"/>
  <c r="BD188" i="2"/>
  <c r="BC188" i="2"/>
  <c r="BB188" i="2"/>
  <c r="BA188" i="2"/>
  <c r="AZ188" i="2"/>
  <c r="AY188" i="2"/>
  <c r="AX188" i="2"/>
  <c r="AW188" i="2"/>
  <c r="AV188" i="2"/>
  <c r="AV189" i="2" s="1"/>
  <c r="AU188" i="2"/>
  <c r="AT188" i="2"/>
  <c r="AS188" i="2"/>
  <c r="AR188" i="2"/>
  <c r="AQ188" i="2"/>
  <c r="AP188" i="2"/>
  <c r="AO188" i="2"/>
  <c r="AN188" i="2"/>
  <c r="AM188" i="2"/>
  <c r="AL188" i="2"/>
  <c r="AL189" i="2" s="1"/>
  <c r="AK188" i="2"/>
  <c r="AJ188" i="2"/>
  <c r="AI188" i="2"/>
  <c r="AH188" i="2"/>
  <c r="AG188" i="2"/>
  <c r="AF188" i="2"/>
  <c r="AE188" i="2"/>
  <c r="AD188" i="2"/>
  <c r="AC188" i="2"/>
  <c r="AB188" i="2"/>
  <c r="AB189" i="2" s="1"/>
  <c r="AA188" i="2"/>
  <c r="Z188" i="2"/>
  <c r="Y188" i="2"/>
  <c r="X188" i="2"/>
  <c r="W188" i="2"/>
  <c r="V188" i="2"/>
  <c r="U188" i="2"/>
  <c r="T188" i="2"/>
  <c r="HA187" i="2"/>
  <c r="GZ187" i="2"/>
  <c r="GY187" i="2"/>
  <c r="GX187" i="2"/>
  <c r="GW187" i="2"/>
  <c r="GV187" i="2"/>
  <c r="GU187" i="2"/>
  <c r="GT187" i="2"/>
  <c r="GS187" i="2"/>
  <c r="GR187" i="2"/>
  <c r="GQ187" i="2"/>
  <c r="GP187" i="2"/>
  <c r="GO187" i="2"/>
  <c r="GN187" i="2"/>
  <c r="GM187" i="2"/>
  <c r="GL187" i="2"/>
  <c r="GK187" i="2"/>
  <c r="GJ187" i="2"/>
  <c r="GI187" i="2"/>
  <c r="GH187" i="2"/>
  <c r="GG187" i="2"/>
  <c r="GF187" i="2"/>
  <c r="GE187" i="2"/>
  <c r="GD187" i="2"/>
  <c r="GC187" i="2"/>
  <c r="GB187" i="2"/>
  <c r="GA187" i="2"/>
  <c r="FZ187" i="2"/>
  <c r="FY187" i="2"/>
  <c r="FX187" i="2"/>
  <c r="FW187" i="2"/>
  <c r="FV187" i="2"/>
  <c r="FU187" i="2"/>
  <c r="FT187" i="2"/>
  <c r="FS187" i="2"/>
  <c r="FR187" i="2"/>
  <c r="FQ187" i="2"/>
  <c r="FP187" i="2"/>
  <c r="FO187" i="2"/>
  <c r="FN187" i="2"/>
  <c r="FM187" i="2"/>
  <c r="FL187" i="2"/>
  <c r="FK187" i="2"/>
  <c r="FJ187" i="2"/>
  <c r="FI187" i="2"/>
  <c r="FH187" i="2"/>
  <c r="FG187" i="2"/>
  <c r="FF187" i="2"/>
  <c r="FE187" i="2"/>
  <c r="FD187" i="2"/>
  <c r="FC187" i="2"/>
  <c r="FB187" i="2"/>
  <c r="FA187" i="2"/>
  <c r="EZ187" i="2"/>
  <c r="EY187" i="2"/>
  <c r="EX187" i="2"/>
  <c r="EW187" i="2"/>
  <c r="EV187" i="2"/>
  <c r="EU187" i="2"/>
  <c r="ET187" i="2"/>
  <c r="ES187" i="2"/>
  <c r="ER187" i="2"/>
  <c r="EQ187" i="2"/>
  <c r="EP187" i="2"/>
  <c r="EO187" i="2"/>
  <c r="EN187" i="2"/>
  <c r="EM187" i="2"/>
  <c r="EL187" i="2"/>
  <c r="EK187" i="2"/>
  <c r="EJ187" i="2"/>
  <c r="EI187" i="2"/>
  <c r="EH187" i="2"/>
  <c r="EG187" i="2"/>
  <c r="EF187" i="2"/>
  <c r="EE187" i="2"/>
  <c r="ED187" i="2"/>
  <c r="EC187" i="2"/>
  <c r="EB187" i="2"/>
  <c r="EA187" i="2"/>
  <c r="DZ187" i="2"/>
  <c r="DY187" i="2"/>
  <c r="DX187" i="2"/>
  <c r="DW187" i="2"/>
  <c r="DV187" i="2"/>
  <c r="DU187" i="2"/>
  <c r="DT187" i="2"/>
  <c r="DS187" i="2"/>
  <c r="DR187" i="2"/>
  <c r="DQ187" i="2"/>
  <c r="DP187" i="2"/>
  <c r="DO187" i="2"/>
  <c r="DN187" i="2"/>
  <c r="DM187" i="2"/>
  <c r="DL187" i="2"/>
  <c r="DK187" i="2"/>
  <c r="DJ187" i="2"/>
  <c r="DI187" i="2"/>
  <c r="DH187" i="2"/>
  <c r="DG187" i="2"/>
  <c r="DF187" i="2"/>
  <c r="DE187" i="2"/>
  <c r="DD187" i="2"/>
  <c r="DC187" i="2"/>
  <c r="DB187" i="2"/>
  <c r="DA187" i="2"/>
  <c r="CZ187" i="2"/>
  <c r="CY187" i="2"/>
  <c r="CX187" i="2"/>
  <c r="CW187" i="2"/>
  <c r="CV187" i="2"/>
  <c r="CU187" i="2"/>
  <c r="CT187" i="2"/>
  <c r="CS187" i="2"/>
  <c r="CR187" i="2"/>
  <c r="CQ187" i="2"/>
  <c r="CP187" i="2"/>
  <c r="CO187" i="2"/>
  <c r="CN187" i="2"/>
  <c r="CM187" i="2"/>
  <c r="CL187" i="2"/>
  <c r="CK187" i="2"/>
  <c r="CJ187" i="2"/>
  <c r="CI187" i="2"/>
  <c r="CH187" i="2"/>
  <c r="CG187" i="2"/>
  <c r="CF187" i="2"/>
  <c r="CE187" i="2"/>
  <c r="CD187" i="2"/>
  <c r="CC187" i="2"/>
  <c r="CB187" i="2"/>
  <c r="CA187" i="2"/>
  <c r="BZ187" i="2"/>
  <c r="BY187" i="2"/>
  <c r="BX187" i="2"/>
  <c r="BW187" i="2"/>
  <c r="BV187" i="2"/>
  <c r="BU187" i="2"/>
  <c r="BT187" i="2"/>
  <c r="BS187" i="2"/>
  <c r="BR187" i="2"/>
  <c r="BQ187" i="2"/>
  <c r="BP187" i="2"/>
  <c r="BO187" i="2"/>
  <c r="BN187" i="2"/>
  <c r="BM187" i="2"/>
  <c r="BL187" i="2"/>
  <c r="BK187" i="2"/>
  <c r="BJ187" i="2"/>
  <c r="BI187" i="2"/>
  <c r="BH187" i="2"/>
  <c r="BG187" i="2"/>
  <c r="BF187" i="2"/>
  <c r="BE187" i="2"/>
  <c r="BD187" i="2"/>
  <c r="BC187" i="2"/>
  <c r="BB187" i="2"/>
  <c r="BA187" i="2"/>
  <c r="AZ187" i="2"/>
  <c r="AY187" i="2"/>
  <c r="AX187" i="2"/>
  <c r="AW187" i="2"/>
  <c r="AV187" i="2"/>
  <c r="AU187" i="2"/>
  <c r="AT187" i="2"/>
  <c r="AS187" i="2"/>
  <c r="AR187" i="2"/>
  <c r="AQ187" i="2"/>
  <c r="AP187" i="2"/>
  <c r="AO187" i="2"/>
  <c r="AN187" i="2"/>
  <c r="AM187" i="2"/>
  <c r="AL187" i="2"/>
  <c r="AK187" i="2"/>
  <c r="AJ187" i="2"/>
  <c r="AI187" i="2"/>
  <c r="AH187" i="2"/>
  <c r="AG187" i="2"/>
  <c r="AF187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Q62" i="4" l="1"/>
  <c r="EL25" i="4"/>
  <c r="EE13" i="4"/>
  <c r="FX25" i="4"/>
  <c r="DG192" i="4"/>
  <c r="DO192" i="4"/>
  <c r="DM192" i="4"/>
  <c r="DJ202" i="4"/>
  <c r="DH202" i="4"/>
  <c r="DH192" i="4"/>
  <c r="DM202" i="4"/>
  <c r="DI192" i="4"/>
  <c r="DL192" i="4"/>
  <c r="DG202" i="4"/>
  <c r="DO202" i="4"/>
  <c r="DK202" i="4"/>
  <c r="DJ192" i="4"/>
  <c r="DL202" i="4"/>
  <c r="DF192" i="4"/>
  <c r="DF202" i="4"/>
  <c r="DK192" i="4"/>
  <c r="DI202" i="4"/>
  <c r="FW43" i="4"/>
  <c r="FM22" i="4"/>
  <c r="FC42" i="4"/>
  <c r="EJ22" i="4"/>
  <c r="BT43" i="4"/>
  <c r="BU64" i="4"/>
  <c r="FZ43" i="4"/>
  <c r="GC25" i="4"/>
  <c r="GB43" i="4"/>
  <c r="BX25" i="4"/>
  <c r="CE64" i="4"/>
  <c r="ES64" i="4"/>
  <c r="CA19" i="4"/>
  <c r="EM64" i="4"/>
  <c r="AQ67" i="4"/>
  <c r="AD43" i="4"/>
  <c r="BE63" i="4"/>
  <c r="AQ19" i="4"/>
  <c r="GC19" i="4"/>
  <c r="AM22" i="4"/>
  <c r="GC22" i="4"/>
  <c r="CC43" i="4"/>
  <c r="EI64" i="4"/>
  <c r="GB64" i="4"/>
  <c r="FC63" i="4"/>
  <c r="AA25" i="4"/>
  <c r="CA10" i="4"/>
  <c r="AU22" i="4"/>
  <c r="CD25" i="4"/>
  <c r="X22" i="4"/>
  <c r="AO22" i="4"/>
  <c r="Z10" i="4"/>
  <c r="AI10" i="4"/>
  <c r="U202" i="4"/>
  <c r="AC202" i="4"/>
  <c r="AK202" i="4"/>
  <c r="AS202" i="4"/>
  <c r="BA202" i="4"/>
  <c r="BI202" i="4"/>
  <c r="BQ202" i="4"/>
  <c r="BY202" i="4"/>
  <c r="CG202" i="4"/>
  <c r="CO202" i="4"/>
  <c r="CW202" i="4"/>
  <c r="DE202" i="4"/>
  <c r="DW202" i="4"/>
  <c r="EE202" i="4"/>
  <c r="EM202" i="4"/>
  <c r="EU202" i="4"/>
  <c r="FC202" i="4"/>
  <c r="FK202" i="4"/>
  <c r="FS202" i="4"/>
  <c r="GA202" i="4"/>
  <c r="GI202" i="4"/>
  <c r="GQ202" i="4"/>
  <c r="GY202" i="4"/>
  <c r="HG202" i="4"/>
  <c r="AG13" i="4"/>
  <c r="CK19" i="4"/>
  <c r="AG10" i="4"/>
  <c r="AP10" i="4"/>
  <c r="EP10" i="4"/>
  <c r="FY13" i="4"/>
  <c r="CA13" i="4"/>
  <c r="GW202" i="4"/>
  <c r="GO202" i="4"/>
  <c r="HE202" i="4"/>
  <c r="CO62" i="4"/>
  <c r="CS63" i="4"/>
  <c r="EW63" i="4"/>
  <c r="GU63" i="4" s="1"/>
  <c r="AH64" i="4"/>
  <c r="GJ62" i="4"/>
  <c r="AY62" i="4"/>
  <c r="CC64" i="4"/>
  <c r="W64" i="4"/>
  <c r="BG62" i="4"/>
  <c r="BB63" i="4"/>
  <c r="AD64" i="4"/>
  <c r="FC62" i="4"/>
  <c r="AR64" i="4"/>
  <c r="GK62" i="4"/>
  <c r="GK64" i="4" s="1"/>
  <c r="CU62" i="4"/>
  <c r="DE62" i="4" s="1"/>
  <c r="DO62" i="4" s="1"/>
  <c r="CF64" i="4"/>
  <c r="ET63" i="4"/>
  <c r="FK64" i="4"/>
  <c r="AX63" i="4"/>
  <c r="CV63" i="4" s="1"/>
  <c r="DF63" i="4" s="1"/>
  <c r="AQ10" i="4"/>
  <c r="CB10" i="4"/>
  <c r="DU34" i="4"/>
  <c r="ED34" i="4"/>
  <c r="EM34" i="4"/>
  <c r="GB40" i="4"/>
  <c r="AH46" i="4"/>
  <c r="CB46" i="4"/>
  <c r="EF46" i="4"/>
  <c r="FZ46" i="4"/>
  <c r="EB52" i="4"/>
  <c r="FD52" i="4"/>
  <c r="FU52" i="4"/>
  <c r="AJ55" i="4"/>
  <c r="AS55" i="4"/>
  <c r="BU55" i="4"/>
  <c r="CD55" i="4"/>
  <c r="FS55" i="4"/>
  <c r="AQ58" i="4"/>
  <c r="BS58" i="4"/>
  <c r="CK58" i="4"/>
  <c r="EO58" i="4"/>
  <c r="CF67" i="4"/>
  <c r="AJ19" i="4"/>
  <c r="AS19" i="4"/>
  <c r="BU19" i="4"/>
  <c r="CD19" i="4"/>
  <c r="EI19" i="4"/>
  <c r="BS22" i="4"/>
  <c r="CK22" i="4"/>
  <c r="CB64" i="4"/>
  <c r="FO64" i="4"/>
  <c r="CU63" i="4"/>
  <c r="BW64" i="4"/>
  <c r="ED64" i="4"/>
  <c r="BA63" i="4"/>
  <c r="GL63" i="4"/>
  <c r="GV63" i="4" s="1"/>
  <c r="GD7" i="4"/>
  <c r="EI10" i="4"/>
  <c r="FJ10" i="4"/>
  <c r="GB10" i="4"/>
  <c r="AH13" i="4"/>
  <c r="AQ13" i="4"/>
  <c r="CB13" i="4"/>
  <c r="DW13" i="4"/>
  <c r="EF13" i="4"/>
  <c r="CB34" i="4"/>
  <c r="CK34" i="4"/>
  <c r="CH37" i="4"/>
  <c r="FX37" i="4"/>
  <c r="GG37" i="4"/>
  <c r="AM40" i="4"/>
  <c r="AU40" i="4"/>
  <c r="CF40" i="4"/>
  <c r="EB40" i="4"/>
  <c r="AJ46" i="4"/>
  <c r="FJ46" i="4"/>
  <c r="GB46" i="4"/>
  <c r="AF52" i="4"/>
  <c r="BH52" i="4"/>
  <c r="FS152" i="4"/>
  <c r="AD55" i="4"/>
  <c r="AM55" i="4"/>
  <c r="BW55" i="4"/>
  <c r="EB55" i="4"/>
  <c r="EK55" i="4"/>
  <c r="FM55" i="4"/>
  <c r="FU55" i="4"/>
  <c r="GD55" i="4"/>
  <c r="AS58" i="4"/>
  <c r="Y61" i="4"/>
  <c r="AH61" i="4"/>
  <c r="AQ61" i="4"/>
  <c r="FQ61" i="4"/>
  <c r="FZ61" i="4"/>
  <c r="W67" i="4"/>
  <c r="AF67" i="4"/>
  <c r="AK64" i="4"/>
  <c r="BS64" i="4"/>
  <c r="DS64" i="4"/>
  <c r="EJ64" i="4"/>
  <c r="EO64" i="4"/>
  <c r="GM63" i="4"/>
  <c r="EK64" i="4"/>
  <c r="CZ63" i="4"/>
  <c r="DJ63" i="4" s="1"/>
  <c r="CP63" i="4"/>
  <c r="EY63" i="4"/>
  <c r="GH63" i="4"/>
  <c r="DZ64" i="4"/>
  <c r="CQ63" i="4"/>
  <c r="AA64" i="4"/>
  <c r="AN64" i="4"/>
  <c r="AS64" i="4"/>
  <c r="CG64" i="4"/>
  <c r="FR64" i="4"/>
  <c r="CM63" i="4"/>
  <c r="AO64" i="4"/>
  <c r="FS64" i="4"/>
  <c r="AZ63" i="4"/>
  <c r="CN63" i="4"/>
  <c r="AX62" i="4"/>
  <c r="T64" i="4"/>
  <c r="CP62" i="4"/>
  <c r="BL64" i="4"/>
  <c r="CJ62" i="4"/>
  <c r="FE64" i="4"/>
  <c r="GI62" i="4"/>
  <c r="GN62" i="4"/>
  <c r="GN64" i="4" s="1"/>
  <c r="FZ64" i="4"/>
  <c r="GF62" i="4"/>
  <c r="BG63" i="4"/>
  <c r="CO63" i="4"/>
  <c r="CJ63" i="4"/>
  <c r="CJ64" i="4" s="1"/>
  <c r="ER63" i="4"/>
  <c r="ER64" i="4" s="1"/>
  <c r="X64" i="4"/>
  <c r="BB62" i="4"/>
  <c r="CQ62" i="4"/>
  <c r="BM64" i="4"/>
  <c r="FP64" i="4"/>
  <c r="AV63" i="4"/>
  <c r="AV64" i="4" s="1"/>
  <c r="CR62" i="4"/>
  <c r="BN64" i="4"/>
  <c r="DT64" i="4"/>
  <c r="EX62" i="4"/>
  <c r="FV63" i="4"/>
  <c r="FV64" i="4" s="1"/>
  <c r="Q63" i="4"/>
  <c r="FL62" i="4"/>
  <c r="EH62" i="4"/>
  <c r="BP62" i="4"/>
  <c r="AL62" i="4"/>
  <c r="BH64" i="4"/>
  <c r="CL62" i="4"/>
  <c r="CL64" i="4" s="1"/>
  <c r="DP64" i="4"/>
  <c r="ET62" i="4"/>
  <c r="EP64" i="4"/>
  <c r="BC63" i="4"/>
  <c r="BZ63" i="4"/>
  <c r="BZ64" i="4" s="1"/>
  <c r="EZ63" i="4"/>
  <c r="GX63" i="4" s="1"/>
  <c r="EH63" i="4"/>
  <c r="EH64" i="4" s="1"/>
  <c r="GI63" i="4"/>
  <c r="FD64" i="4"/>
  <c r="GH62" i="4"/>
  <c r="CM62" i="4"/>
  <c r="BI64" i="4"/>
  <c r="BZ62" i="4"/>
  <c r="BD63" i="4"/>
  <c r="AL63" i="4"/>
  <c r="AL64" i="4" s="1"/>
  <c r="CR63" i="4"/>
  <c r="EU63" i="4"/>
  <c r="GJ63" i="4"/>
  <c r="GP63" i="4"/>
  <c r="CN62" i="4"/>
  <c r="BJ64" i="4"/>
  <c r="EU62" i="4"/>
  <c r="ER62" i="4"/>
  <c r="GL62" i="4"/>
  <c r="FH64" i="4"/>
  <c r="AY63" i="4"/>
  <c r="EV63" i="4"/>
  <c r="FA63" i="4"/>
  <c r="GQ63" i="4"/>
  <c r="GF63" i="4"/>
  <c r="GF64" i="4" s="1"/>
  <c r="CH64" i="4"/>
  <c r="GM62" i="4"/>
  <c r="FI64" i="4"/>
  <c r="AZ62" i="4"/>
  <c r="CS62" i="4"/>
  <c r="EV62" i="4"/>
  <c r="GO62" i="4"/>
  <c r="GO64" i="4" s="1"/>
  <c r="L63" i="4"/>
  <c r="BQ64" i="4"/>
  <c r="BY64" i="4"/>
  <c r="DQ64" i="4"/>
  <c r="DY64" i="4"/>
  <c r="FF64" i="4"/>
  <c r="BA62" i="4"/>
  <c r="EW62" i="4"/>
  <c r="BP63" i="4"/>
  <c r="FL63" i="4"/>
  <c r="FL64" i="4" s="1"/>
  <c r="U64" i="4"/>
  <c r="AC64" i="4"/>
  <c r="FG64" i="4"/>
  <c r="GE64" i="4"/>
  <c r="GQ62" i="4"/>
  <c r="BK64" i="4"/>
  <c r="CI64" i="4"/>
  <c r="EQ64" i="4"/>
  <c r="AV62" i="4"/>
  <c r="BC62" i="4"/>
  <c r="EY62" i="4"/>
  <c r="FV62" i="4"/>
  <c r="BD62" i="4"/>
  <c r="EZ62" i="4"/>
  <c r="FJ64" i="4"/>
  <c r="AJ152" i="4"/>
  <c r="CD152" i="4"/>
  <c r="EI152" i="4"/>
  <c r="EQ152" i="4"/>
  <c r="AB62" i="4"/>
  <c r="BE62" i="4"/>
  <c r="DX62" i="4"/>
  <c r="FA62" i="4"/>
  <c r="BU152" i="4"/>
  <c r="AB63" i="4"/>
  <c r="AB64" i="4" s="1"/>
  <c r="DX63" i="4"/>
  <c r="DX64" i="4" s="1"/>
  <c r="DQ152" i="4"/>
  <c r="BO91" i="4"/>
  <c r="CA112" i="4"/>
  <c r="DV112" i="4"/>
  <c r="EN112" i="4"/>
  <c r="AI121" i="4"/>
  <c r="BT121" i="4"/>
  <c r="AC181" i="4"/>
  <c r="AK181" i="4"/>
  <c r="AT181" i="4"/>
  <c r="EA181" i="4"/>
  <c r="FY196" i="4"/>
  <c r="AT19" i="4"/>
  <c r="CE19" i="4"/>
  <c r="EA19" i="4"/>
  <c r="ES19" i="4"/>
  <c r="FT19" i="4"/>
  <c r="CK25" i="4"/>
  <c r="EF25" i="4"/>
  <c r="FZ25" i="4"/>
  <c r="CH43" i="4"/>
  <c r="EM43" i="4"/>
  <c r="GG43" i="4"/>
  <c r="DV152" i="4"/>
  <c r="EE152" i="4"/>
  <c r="EN152" i="4"/>
  <c r="FY152" i="4"/>
  <c r="GQ42" i="4"/>
  <c r="HA42" i="4" s="1"/>
  <c r="BM202" i="4"/>
  <c r="BU202" i="4"/>
  <c r="CC202" i="4"/>
  <c r="CK202" i="4"/>
  <c r="CS202" i="4"/>
  <c r="DA202" i="4"/>
  <c r="DS202" i="4"/>
  <c r="EA202" i="4"/>
  <c r="EI202" i="4"/>
  <c r="EQ202" i="4"/>
  <c r="EY202" i="4"/>
  <c r="FG202" i="4"/>
  <c r="FO202" i="4"/>
  <c r="FW202" i="4"/>
  <c r="GE202" i="4"/>
  <c r="GM202" i="4"/>
  <c r="GU202" i="4"/>
  <c r="HC202" i="4"/>
  <c r="HK202" i="4"/>
  <c r="BU67" i="4"/>
  <c r="GB67" i="4"/>
  <c r="Y25" i="4"/>
  <c r="AO43" i="4"/>
  <c r="BH43" i="4"/>
  <c r="Y152" i="4"/>
  <c r="BS152" i="4"/>
  <c r="CK152" i="4"/>
  <c r="EO152" i="4"/>
  <c r="FQ152" i="4"/>
  <c r="FZ152" i="4"/>
  <c r="GJ24" i="4"/>
  <c r="FP34" i="4"/>
  <c r="FY34" i="4"/>
  <c r="BO52" i="4"/>
  <c r="CG52" i="4"/>
  <c r="AC55" i="4"/>
  <c r="AK55" i="4"/>
  <c r="AT55" i="4"/>
  <c r="BV55" i="4"/>
  <c r="CE55" i="4"/>
  <c r="EA55" i="4"/>
  <c r="EJ55" i="4"/>
  <c r="GC55" i="4"/>
  <c r="FW10" i="4"/>
  <c r="CE13" i="4"/>
  <c r="EC31" i="4"/>
  <c r="DR34" i="4"/>
  <c r="EJ34" i="4"/>
  <c r="ES34" i="4"/>
  <c r="GC34" i="4"/>
  <c r="AI37" i="4"/>
  <c r="BT37" i="4"/>
  <c r="CC37" i="4"/>
  <c r="DY37" i="4"/>
  <c r="EG37" i="4"/>
  <c r="GA37" i="4"/>
  <c r="AG40" i="4"/>
  <c r="EN40" i="4"/>
  <c r="FY40" i="4"/>
  <c r="CG46" i="4"/>
  <c r="DV55" i="4"/>
  <c r="EN55" i="4"/>
  <c r="FP55" i="4"/>
  <c r="FY55" i="4"/>
  <c r="EC58" i="4"/>
  <c r="EL58" i="4"/>
  <c r="EC34" i="4"/>
  <c r="EL34" i="4"/>
  <c r="BT40" i="4"/>
  <c r="CC40" i="4"/>
  <c r="DY40" i="4"/>
  <c r="EG40" i="4"/>
  <c r="V61" i="4"/>
  <c r="AN61" i="4"/>
  <c r="AP22" i="4"/>
  <c r="BR22" i="4"/>
  <c r="CI22" i="4"/>
  <c r="DV22" i="4"/>
  <c r="EE22" i="4"/>
  <c r="EN22" i="4"/>
  <c r="FP22" i="4"/>
  <c r="FY22" i="4"/>
  <c r="BB42" i="4"/>
  <c r="CM42" i="4"/>
  <c r="AK67" i="4"/>
  <c r="BV67" i="4"/>
  <c r="DR67" i="4"/>
  <c r="EJ67" i="4"/>
  <c r="FK67" i="4"/>
  <c r="FT67" i="4"/>
  <c r="GC67" i="4"/>
  <c r="CE52" i="4"/>
  <c r="ES52" i="4"/>
  <c r="GC52" i="4"/>
  <c r="BR43" i="4"/>
  <c r="CA43" i="4"/>
  <c r="EE43" i="4"/>
  <c r="FP43" i="4"/>
  <c r="FY43" i="4"/>
  <c r="CS42" i="4"/>
  <c r="CU202" i="4"/>
  <c r="DC202" i="4"/>
  <c r="DU202" i="4"/>
  <c r="EC202" i="4"/>
  <c r="ES202" i="4"/>
  <c r="FA202" i="4"/>
  <c r="FI202" i="4"/>
  <c r="FQ202" i="4"/>
  <c r="FY202" i="4"/>
  <c r="GG202" i="4"/>
  <c r="CE37" i="4"/>
  <c r="EA37" i="4"/>
  <c r="FW13" i="4"/>
  <c r="AJ13" i="4"/>
  <c r="BU13" i="4"/>
  <c r="CD13" i="4"/>
  <c r="DZ13" i="4"/>
  <c r="EI13" i="4"/>
  <c r="FJ13" i="4"/>
  <c r="ED40" i="4"/>
  <c r="EM40" i="4"/>
  <c r="FO40" i="4"/>
  <c r="FX40" i="4"/>
  <c r="AD46" i="4"/>
  <c r="CF46" i="4"/>
  <c r="AH52" i="4"/>
  <c r="DW52" i="4"/>
  <c r="EF52" i="4"/>
  <c r="U152" i="4"/>
  <c r="AD152" i="4"/>
  <c r="AM152" i="4"/>
  <c r="AU152" i="4"/>
  <c r="BW152" i="4"/>
  <c r="EB152" i="4"/>
  <c r="EK152" i="4"/>
  <c r="FM152" i="4"/>
  <c r="GD152" i="4"/>
  <c r="AF55" i="4"/>
  <c r="AO55" i="4"/>
  <c r="ED55" i="4"/>
  <c r="EM55" i="4"/>
  <c r="FO55" i="4"/>
  <c r="GG55" i="4"/>
  <c r="FC9" i="4"/>
  <c r="AE152" i="4"/>
  <c r="AW152" i="4"/>
  <c r="BX152" i="4"/>
  <c r="CG152" i="4"/>
  <c r="DT152" i="4"/>
  <c r="EL152" i="4"/>
  <c r="FW152" i="4"/>
  <c r="Y7" i="4"/>
  <c r="CH10" i="4"/>
  <c r="EM10" i="4"/>
  <c r="FD13" i="4"/>
  <c r="FU13" i="4"/>
  <c r="FX31" i="4"/>
  <c r="AD34" i="4"/>
  <c r="AM34" i="4"/>
  <c r="AU34" i="4"/>
  <c r="BW34" i="4"/>
  <c r="CD37" i="4"/>
  <c r="AH40" i="4"/>
  <c r="CB40" i="4"/>
  <c r="CK40" i="4"/>
  <c r="EF40" i="4"/>
  <c r="FH40" i="4"/>
  <c r="FQ40" i="4"/>
  <c r="ED46" i="4"/>
  <c r="AJ52" i="4"/>
  <c r="FJ52" i="4"/>
  <c r="GB52" i="4"/>
  <c r="W152" i="4"/>
  <c r="AF152" i="4"/>
  <c r="AO152" i="4"/>
  <c r="DU152" i="4"/>
  <c r="ED152" i="4"/>
  <c r="FO152" i="4"/>
  <c r="GG152" i="4"/>
  <c r="AH55" i="4"/>
  <c r="CK55" i="4"/>
  <c r="EF55" i="4"/>
  <c r="EO55" i="4"/>
  <c r="AK40" i="4"/>
  <c r="AT40" i="4"/>
  <c r="CE40" i="4"/>
  <c r="DR40" i="4"/>
  <c r="EA40" i="4"/>
  <c r="ES40" i="4"/>
  <c r="AI152" i="4"/>
  <c r="AR152" i="4"/>
  <c r="BT152" i="4"/>
  <c r="CC152" i="4"/>
  <c r="EP152" i="4"/>
  <c r="FR152" i="4"/>
  <c r="BX7" i="4"/>
  <c r="EL7" i="4"/>
  <c r="CE10" i="4"/>
  <c r="DR10" i="4"/>
  <c r="EA10" i="4"/>
  <c r="ES10" i="4"/>
  <c r="FR13" i="4"/>
  <c r="GA13" i="4"/>
  <c r="AK31" i="4"/>
  <c r="FK31" i="4"/>
  <c r="Z34" i="4"/>
  <c r="BT34" i="4"/>
  <c r="CC34" i="4"/>
  <c r="DP34" i="4"/>
  <c r="AG37" i="4"/>
  <c r="AP37" i="4"/>
  <c r="CA37" i="4"/>
  <c r="EE37" i="4"/>
  <c r="FG37" i="4"/>
  <c r="AC46" i="4"/>
  <c r="EA46" i="4"/>
  <c r="FK46" i="4"/>
  <c r="GC46" i="4"/>
  <c r="BR52" i="4"/>
  <c r="CA52" i="4"/>
  <c r="CI52" i="4"/>
  <c r="T152" i="4"/>
  <c r="AT152" i="4"/>
  <c r="CE152" i="4"/>
  <c r="DR152" i="4"/>
  <c r="EA152" i="4"/>
  <c r="ES152" i="4"/>
  <c r="FT152" i="4"/>
  <c r="GC152" i="4"/>
  <c r="AE55" i="4"/>
  <c r="AW55" i="4"/>
  <c r="BX55" i="4"/>
  <c r="CG55" i="4"/>
  <c r="DT55" i="4"/>
  <c r="FN55" i="4"/>
  <c r="FW55" i="4"/>
  <c r="DY61" i="4"/>
  <c r="EN67" i="4"/>
  <c r="FG67" i="4"/>
  <c r="AM85" i="4"/>
  <c r="BW85" i="4"/>
  <c r="AW171" i="4"/>
  <c r="BX171" i="4"/>
  <c r="DT171" i="4"/>
  <c r="EL171" i="4"/>
  <c r="FN171" i="4"/>
  <c r="CG103" i="4"/>
  <c r="DT103" i="4"/>
  <c r="FN103" i="4"/>
  <c r="CB109" i="4"/>
  <c r="V112" i="4"/>
  <c r="AW112" i="4"/>
  <c r="EL112" i="4"/>
  <c r="AT115" i="4"/>
  <c r="BV115" i="4"/>
  <c r="DR115" i="4"/>
  <c r="GC115" i="4"/>
  <c r="AP121" i="4"/>
  <c r="CA121" i="4"/>
  <c r="V124" i="4"/>
  <c r="AE124" i="4"/>
  <c r="AW124" i="4"/>
  <c r="BX124" i="4"/>
  <c r="EL124" i="4"/>
  <c r="FW124" i="4"/>
  <c r="GE124" i="4"/>
  <c r="BV127" i="4"/>
  <c r="CE127" i="4"/>
  <c r="EA127" i="4"/>
  <c r="ES127" i="4"/>
  <c r="FT127" i="4"/>
  <c r="GC127" i="4"/>
  <c r="CF58" i="4"/>
  <c r="EB58" i="4"/>
  <c r="GD58" i="4"/>
  <c r="BU61" i="4"/>
  <c r="DQ61" i="4"/>
  <c r="EI61" i="4"/>
  <c r="FJ61" i="4"/>
  <c r="GB61" i="4"/>
  <c r="V85" i="4"/>
  <c r="AE85" i="4"/>
  <c r="AW85" i="4"/>
  <c r="FW85" i="4"/>
  <c r="AF171" i="4"/>
  <c r="AO171" i="4"/>
  <c r="FO91" i="4"/>
  <c r="FX91" i="4"/>
  <c r="GG91" i="4"/>
  <c r="AM94" i="4"/>
  <c r="CF94" i="4"/>
  <c r="EB94" i="4"/>
  <c r="FD94" i="4"/>
  <c r="DW100" i="4"/>
  <c r="AO103" i="4"/>
  <c r="DU103" i="4"/>
  <c r="ED103" i="4"/>
  <c r="EM103" i="4"/>
  <c r="AM181" i="4"/>
  <c r="FM181" i="4"/>
  <c r="FU181" i="4"/>
  <c r="GD181" i="4"/>
  <c r="V176" i="4"/>
  <c r="CG176" i="4"/>
  <c r="FJ109" i="4"/>
  <c r="BO196" i="4"/>
  <c r="EC196" i="4"/>
  <c r="FQ55" i="4"/>
  <c r="AO58" i="4"/>
  <c r="FO58" i="4"/>
  <c r="GG58" i="4"/>
  <c r="U61" i="4"/>
  <c r="BN61" i="4"/>
  <c r="EB61" i="4"/>
  <c r="AE181" i="4"/>
  <c r="BX181" i="4"/>
  <c r="EC181" i="4"/>
  <c r="CA85" i="4"/>
  <c r="CI85" i="4"/>
  <c r="EE85" i="4"/>
  <c r="FM88" i="4"/>
  <c r="FU88" i="4"/>
  <c r="AQ171" i="4"/>
  <c r="BS171" i="4"/>
  <c r="CK171" i="4"/>
  <c r="EF171" i="4"/>
  <c r="FH171" i="4"/>
  <c r="CK91" i="4"/>
  <c r="EF91" i="4"/>
  <c r="FQ91" i="4"/>
  <c r="FZ91" i="4"/>
  <c r="AF94" i="4"/>
  <c r="FX94" i="4"/>
  <c r="GG94" i="4"/>
  <c r="W176" i="4"/>
  <c r="AO176" i="4"/>
  <c r="BQ176" i="4"/>
  <c r="BY176" i="4"/>
  <c r="DU176" i="4"/>
  <c r="EM176" i="4"/>
  <c r="FO176" i="4"/>
  <c r="GG176" i="4"/>
  <c r="AQ103" i="4"/>
  <c r="BS103" i="4"/>
  <c r="GB109" i="4"/>
  <c r="GG196" i="4"/>
  <c r="CK112" i="4"/>
  <c r="DW112" i="4"/>
  <c r="EO112" i="4"/>
  <c r="FQ112" i="4"/>
  <c r="AF115" i="4"/>
  <c r="AO115" i="4"/>
  <c r="CH115" i="4"/>
  <c r="DU115" i="4"/>
  <c r="ED115" i="4"/>
  <c r="EM115" i="4"/>
  <c r="GG115" i="4"/>
  <c r="AJ121" i="4"/>
  <c r="AS121" i="4"/>
  <c r="CD121" i="4"/>
  <c r="EI121" i="4"/>
  <c r="FS121" i="4"/>
  <c r="Y124" i="4"/>
  <c r="AQ124" i="4"/>
  <c r="BJ124" i="4"/>
  <c r="CB124" i="4"/>
  <c r="CK124" i="4"/>
  <c r="DW124" i="4"/>
  <c r="EF124" i="4"/>
  <c r="FQ124" i="4"/>
  <c r="FZ124" i="4"/>
  <c r="AF127" i="4"/>
  <c r="AO127" i="4"/>
  <c r="BH127" i="4"/>
  <c r="CH127" i="4"/>
  <c r="DU127" i="4"/>
  <c r="ED127" i="4"/>
  <c r="FO127" i="4"/>
  <c r="FX127" i="4"/>
  <c r="GG127" i="4"/>
  <c r="EB19" i="4"/>
  <c r="FM19" i="4"/>
  <c r="FU19" i="4"/>
  <c r="GD19" i="4"/>
  <c r="AA22" i="4"/>
  <c r="AJ22" i="4"/>
  <c r="AS22" i="4"/>
  <c r="CD22" i="4"/>
  <c r="DZ22" i="4"/>
  <c r="EI22" i="4"/>
  <c r="FS22" i="4"/>
  <c r="FQ196" i="4"/>
  <c r="AI58" i="4"/>
  <c r="AR58" i="4"/>
  <c r="BT58" i="4"/>
  <c r="BR61" i="4"/>
  <c r="CA61" i="4"/>
  <c r="CI61" i="4"/>
  <c r="DV61" i="4"/>
  <c r="FP61" i="4"/>
  <c r="AW67" i="4"/>
  <c r="BO67" i="4"/>
  <c r="BX67" i="4"/>
  <c r="EL67" i="4"/>
  <c r="GD180" i="4"/>
  <c r="BS181" i="4"/>
  <c r="DW181" i="4"/>
  <c r="EO181" i="4"/>
  <c r="AT171" i="4"/>
  <c r="CE171" i="4"/>
  <c r="EA171" i="4"/>
  <c r="ES171" i="4"/>
  <c r="FT171" i="4"/>
  <c r="AM91" i="4"/>
  <c r="BT94" i="4"/>
  <c r="CC94" i="4"/>
  <c r="EC100" i="4"/>
  <c r="CC176" i="4"/>
  <c r="DP176" i="4"/>
  <c r="EJ103" i="4"/>
  <c r="FT103" i="4"/>
  <c r="GC103" i="4"/>
  <c r="AT112" i="4"/>
  <c r="BV112" i="4"/>
  <c r="FD202" i="4"/>
  <c r="FT202" i="4"/>
  <c r="GB202" i="4"/>
  <c r="GJ202" i="4"/>
  <c r="GR202" i="4"/>
  <c r="HH202" i="4"/>
  <c r="X55" i="4"/>
  <c r="AG55" i="4"/>
  <c r="AP55" i="4"/>
  <c r="BR55" i="4"/>
  <c r="AW58" i="4"/>
  <c r="BX58" i="4"/>
  <c r="AK61" i="4"/>
  <c r="CE61" i="4"/>
  <c r="FK61" i="4"/>
  <c r="AP152" i="4"/>
  <c r="BR152" i="4"/>
  <c r="CA152" i="4"/>
  <c r="AG67" i="4"/>
  <c r="AP67" i="4"/>
  <c r="AI46" i="4"/>
  <c r="AR46" i="4"/>
  <c r="AE40" i="4"/>
  <c r="AJ34" i="4"/>
  <c r="AS34" i="4"/>
  <c r="FS34" i="4"/>
  <c r="GB34" i="4"/>
  <c r="CB37" i="4"/>
  <c r="CK37" i="4"/>
  <c r="EF37" i="4"/>
  <c r="FQ37" i="4"/>
  <c r="GE40" i="4"/>
  <c r="AC37" i="4"/>
  <c r="AK37" i="4"/>
  <c r="AT37" i="4"/>
  <c r="AS25" i="4"/>
  <c r="DR7" i="4"/>
  <c r="EM13" i="4"/>
  <c r="FF13" i="4"/>
  <c r="Y202" i="4"/>
  <c r="AG202" i="4"/>
  <c r="AO202" i="4"/>
  <c r="AW202" i="4"/>
  <c r="BE202" i="4"/>
  <c r="V202" i="4"/>
  <c r="AD202" i="4"/>
  <c r="AT202" i="4"/>
  <c r="BB202" i="4"/>
  <c r="BJ202" i="4"/>
  <c r="BR202" i="4"/>
  <c r="CH202" i="4"/>
  <c r="CP202" i="4"/>
  <c r="CX202" i="4"/>
  <c r="DP202" i="4"/>
  <c r="EF202" i="4"/>
  <c r="EN202" i="4"/>
  <c r="EV202" i="4"/>
  <c r="W202" i="4"/>
  <c r="AE202" i="4"/>
  <c r="AM202" i="4"/>
  <c r="AU202" i="4"/>
  <c r="BC202" i="4"/>
  <c r="BK202" i="4"/>
  <c r="BS202" i="4"/>
  <c r="CA202" i="4"/>
  <c r="CI202" i="4"/>
  <c r="CQ202" i="4"/>
  <c r="CY202" i="4"/>
  <c r="DQ202" i="4"/>
  <c r="DY202" i="4"/>
  <c r="EG202" i="4"/>
  <c r="EO202" i="4"/>
  <c r="EW202" i="4"/>
  <c r="FE202" i="4"/>
  <c r="FM202" i="4"/>
  <c r="FU202" i="4"/>
  <c r="GC202" i="4"/>
  <c r="GK202" i="4"/>
  <c r="GS202" i="4"/>
  <c r="HA202" i="4"/>
  <c r="HI202" i="4"/>
  <c r="AF46" i="4"/>
  <c r="CN54" i="4"/>
  <c r="EC61" i="4"/>
  <c r="FW61" i="4"/>
  <c r="Z67" i="4"/>
  <c r="AN91" i="4"/>
  <c r="DR91" i="4"/>
  <c r="EJ91" i="4"/>
  <c r="ES91" i="4"/>
  <c r="AR115" i="4"/>
  <c r="BT115" i="4"/>
  <c r="CC115" i="4"/>
  <c r="T202" i="4"/>
  <c r="AJ202" i="4"/>
  <c r="AR202" i="4"/>
  <c r="AZ202" i="4"/>
  <c r="BH202" i="4"/>
  <c r="BX202" i="4"/>
  <c r="CF202" i="4"/>
  <c r="CN202" i="4"/>
  <c r="CV202" i="4"/>
  <c r="DV202" i="4"/>
  <c r="ED202" i="4"/>
  <c r="EL202" i="4"/>
  <c r="ET202" i="4"/>
  <c r="FJ202" i="4"/>
  <c r="FR202" i="4"/>
  <c r="FZ202" i="4"/>
  <c r="GH202" i="4"/>
  <c r="GX202" i="4"/>
  <c r="HF202" i="4"/>
  <c r="V19" i="4"/>
  <c r="AU19" i="4"/>
  <c r="EX18" i="4"/>
  <c r="BD21" i="4"/>
  <c r="FA21" i="4"/>
  <c r="EF7" i="4"/>
  <c r="AU10" i="4"/>
  <c r="BN10" i="4"/>
  <c r="FK10" i="4"/>
  <c r="CC13" i="4"/>
  <c r="FQ13" i="4"/>
  <c r="FZ13" i="4"/>
  <c r="AG34" i="4"/>
  <c r="AP34" i="4"/>
  <c r="DV34" i="4"/>
  <c r="EM61" i="4"/>
  <c r="GG61" i="4"/>
  <c r="BR94" i="4"/>
  <c r="CA94" i="4"/>
  <c r="EP109" i="4"/>
  <c r="AF112" i="4"/>
  <c r="AO112" i="4"/>
  <c r="AY126" i="4"/>
  <c r="AP43" i="4"/>
  <c r="AG61" i="4"/>
  <c r="AP61" i="4"/>
  <c r="BY85" i="4"/>
  <c r="CH85" i="4"/>
  <c r="FF85" i="4"/>
  <c r="FO171" i="4"/>
  <c r="AP103" i="4"/>
  <c r="EM112" i="4"/>
  <c r="BX121" i="4"/>
  <c r="EL121" i="4"/>
  <c r="FW121" i="4"/>
  <c r="Z127" i="4"/>
  <c r="AI127" i="4"/>
  <c r="CC127" i="4"/>
  <c r="EG127" i="4"/>
  <c r="FR127" i="4"/>
  <c r="GA127" i="4"/>
  <c r="BU25" i="4"/>
  <c r="FN152" i="4"/>
  <c r="AO181" i="4"/>
  <c r="CH181" i="4"/>
  <c r="EM181" i="4"/>
  <c r="FO181" i="4"/>
  <c r="AD115" i="4"/>
  <c r="CH152" i="4"/>
  <c r="FC123" i="4"/>
  <c r="FC18" i="4"/>
  <c r="EW21" i="4"/>
  <c r="AS43" i="4"/>
  <c r="AP58" i="4"/>
  <c r="CI58" i="4"/>
  <c r="AC91" i="4"/>
  <c r="BT91" i="4"/>
  <c r="EI94" i="4"/>
  <c r="GN20" i="4"/>
  <c r="CS24" i="4"/>
  <c r="AT43" i="4"/>
  <c r="BC42" i="4"/>
  <c r="BX46" i="4"/>
  <c r="EB46" i="4"/>
  <c r="FD46" i="4"/>
  <c r="GD46" i="4"/>
  <c r="V91" i="4"/>
  <c r="AU91" i="4"/>
  <c r="FK19" i="4"/>
  <c r="BW43" i="4"/>
  <c r="GQ113" i="4"/>
  <c r="EY120" i="4"/>
  <c r="FA18" i="4"/>
  <c r="AH22" i="4"/>
  <c r="AQ22" i="4"/>
  <c r="CB43" i="4"/>
  <c r="GJ41" i="4"/>
  <c r="ET42" i="4"/>
  <c r="BR10" i="4"/>
  <c r="FX152" i="4"/>
  <c r="DZ171" i="4"/>
  <c r="EC25" i="4"/>
  <c r="W43" i="4"/>
  <c r="FR181" i="4"/>
  <c r="AS85" i="4"/>
  <c r="BW19" i="4"/>
  <c r="AN43" i="4"/>
  <c r="DW43" i="4"/>
  <c r="AJ10" i="4"/>
  <c r="DP67" i="4"/>
  <c r="GA180" i="4"/>
  <c r="EQ181" i="4"/>
  <c r="DZ91" i="4"/>
  <c r="AU112" i="4"/>
  <c r="GK114" i="4"/>
  <c r="EJ19" i="4"/>
  <c r="EF22" i="4"/>
  <c r="FZ22" i="4"/>
  <c r="DP152" i="4"/>
  <c r="CN56" i="4"/>
  <c r="EQ85" i="4"/>
  <c r="ES94" i="4"/>
  <c r="FK94" i="4"/>
  <c r="BW112" i="4"/>
  <c r="Y121" i="4"/>
  <c r="BS121" i="4"/>
  <c r="CI121" i="4"/>
  <c r="EE121" i="4"/>
  <c r="FP121" i="4"/>
  <c r="CS18" i="4"/>
  <c r="EW18" i="4"/>
  <c r="AY20" i="4"/>
  <c r="CU24" i="4"/>
  <c r="CF43" i="4"/>
  <c r="FR47" i="4"/>
  <c r="CQ23" i="4"/>
  <c r="AE10" i="4"/>
  <c r="GD37" i="4"/>
  <c r="AJ40" i="4"/>
  <c r="BL40" i="4"/>
  <c r="BU40" i="4"/>
  <c r="DZ40" i="4"/>
  <c r="EI40" i="4"/>
  <c r="AG46" i="4"/>
  <c r="BD54" i="4"/>
  <c r="CS57" i="4"/>
  <c r="BX61" i="4"/>
  <c r="DS61" i="4"/>
  <c r="AN67" i="4"/>
  <c r="EK67" i="4"/>
  <c r="FM67" i="4"/>
  <c r="AO85" i="4"/>
  <c r="AQ91" i="4"/>
  <c r="EC91" i="4"/>
  <c r="ET92" i="4"/>
  <c r="T103" i="4"/>
  <c r="AT103" i="4"/>
  <c r="Y112" i="4"/>
  <c r="BY112" i="4"/>
  <c r="DU112" i="4"/>
  <c r="FN112" i="4"/>
  <c r="FW112" i="4"/>
  <c r="AD127" i="4"/>
  <c r="AM127" i="4"/>
  <c r="DS127" i="4"/>
  <c r="EK127" i="4"/>
  <c r="GD127" i="4"/>
  <c r="BD18" i="4"/>
  <c r="GQ18" i="4"/>
  <c r="EI25" i="4"/>
  <c r="EE7" i="4"/>
  <c r="AW10" i="4"/>
  <c r="BO10" i="4"/>
  <c r="FR10" i="4"/>
  <c r="GA10" i="4"/>
  <c r="CF13" i="4"/>
  <c r="DS152" i="4"/>
  <c r="FX55" i="4"/>
  <c r="FT58" i="4"/>
  <c r="FC126" i="4"/>
  <c r="BO25" i="4"/>
  <c r="EJ25" i="4"/>
  <c r="FQ25" i="4"/>
  <c r="BG24" i="4"/>
  <c r="GQ24" i="4"/>
  <c r="GJ42" i="4"/>
  <c r="W48" i="4"/>
  <c r="GD202" i="4"/>
  <c r="GL202" i="4"/>
  <c r="GT202" i="4"/>
  <c r="HB202" i="4"/>
  <c r="GL41" i="4"/>
  <c r="EW42" i="4"/>
  <c r="EX42" i="4"/>
  <c r="GO42" i="4"/>
  <c r="BV47" i="4"/>
  <c r="AA202" i="4"/>
  <c r="AI202" i="4"/>
  <c r="AQ202" i="4"/>
  <c r="AY202" i="4"/>
  <c r="BG202" i="4"/>
  <c r="BO202" i="4"/>
  <c r="BW202" i="4"/>
  <c r="CE202" i="4"/>
  <c r="CM202" i="4"/>
  <c r="EK202" i="4"/>
  <c r="AN47" i="4"/>
  <c r="CP41" i="4"/>
  <c r="EG43" i="4"/>
  <c r="FO43" i="4"/>
  <c r="BA42" i="4"/>
  <c r="CP42" i="4"/>
  <c r="GL42" i="4"/>
  <c r="GB48" i="4"/>
  <c r="AA43" i="4"/>
  <c r="EN43" i="4"/>
  <c r="CQ42" i="4"/>
  <c r="GM42" i="4"/>
  <c r="EO43" i="4"/>
  <c r="CR42" i="4"/>
  <c r="GE47" i="4"/>
  <c r="CR41" i="4"/>
  <c r="ED43" i="4"/>
  <c r="CL42" i="4"/>
  <c r="GH42" i="4"/>
  <c r="CG48" i="4"/>
  <c r="Q41" i="4"/>
  <c r="BZ42" i="4" s="1"/>
  <c r="FX43" i="4"/>
  <c r="GI42" i="4"/>
  <c r="FR43" i="4"/>
  <c r="AY42" i="4"/>
  <c r="EY42" i="4"/>
  <c r="FS43" i="4"/>
  <c r="BB39" i="4"/>
  <c r="W47" i="4"/>
  <c r="AX41" i="4"/>
  <c r="T43" i="4"/>
  <c r="Z43" i="4"/>
  <c r="BD41" i="4"/>
  <c r="AG43" i="4"/>
  <c r="BA41" i="4"/>
  <c r="CE43" i="4"/>
  <c r="DP43" i="4"/>
  <c r="ET41" i="4"/>
  <c r="DU43" i="4"/>
  <c r="ES43" i="4"/>
  <c r="BE42" i="4"/>
  <c r="CO42" i="4"/>
  <c r="EU42" i="4"/>
  <c r="GK42" i="4"/>
  <c r="AY41" i="4"/>
  <c r="U43" i="4"/>
  <c r="AU43" i="4"/>
  <c r="BY43" i="4"/>
  <c r="DV43" i="4"/>
  <c r="EZ41" i="4"/>
  <c r="GM41" i="4"/>
  <c r="FI43" i="4"/>
  <c r="EV42" i="4"/>
  <c r="FA42" i="4"/>
  <c r="V43" i="4"/>
  <c r="AZ41" i="4"/>
  <c r="CQ41" i="4"/>
  <c r="BM43" i="4"/>
  <c r="EU41" i="4"/>
  <c r="EC43" i="4"/>
  <c r="EW41" i="4"/>
  <c r="FU43" i="4"/>
  <c r="BG42" i="4"/>
  <c r="BG41" i="4"/>
  <c r="AC43" i="4"/>
  <c r="AI43" i="4"/>
  <c r="DR43" i="4"/>
  <c r="EV41" i="4"/>
  <c r="FE43" i="4"/>
  <c r="GI41" i="4"/>
  <c r="GN41" i="4"/>
  <c r="GN42" i="4"/>
  <c r="AJ43" i="4"/>
  <c r="FC41" i="4"/>
  <c r="DY43" i="4"/>
  <c r="AX42" i="4"/>
  <c r="X43" i="4"/>
  <c r="BB41" i="4"/>
  <c r="AK43" i="4"/>
  <c r="CM41" i="4"/>
  <c r="BI43" i="4"/>
  <c r="BO43" i="4"/>
  <c r="CS41" i="4"/>
  <c r="CN41" i="4"/>
  <c r="BJ43" i="4"/>
  <c r="CU41" i="4"/>
  <c r="BQ43" i="4"/>
  <c r="DT43" i="4"/>
  <c r="EX41" i="4"/>
  <c r="EQ43" i="4"/>
  <c r="GK41" i="4"/>
  <c r="FG43" i="4"/>
  <c r="FM43" i="4"/>
  <c r="GQ41" i="4"/>
  <c r="BD42" i="4"/>
  <c r="CN42" i="4"/>
  <c r="CU42" i="4"/>
  <c r="AF43" i="4"/>
  <c r="CO41" i="4"/>
  <c r="BK43" i="4"/>
  <c r="CK43" i="4"/>
  <c r="EA43" i="4"/>
  <c r="AZ42" i="4"/>
  <c r="EZ42" i="4"/>
  <c r="GO41" i="4"/>
  <c r="DQ43" i="4"/>
  <c r="FF43" i="4"/>
  <c r="CL41" i="4"/>
  <c r="GH41" i="4"/>
  <c r="GE43" i="4"/>
  <c r="N42" i="4"/>
  <c r="CI43" i="4"/>
  <c r="FH43" i="4"/>
  <c r="BC41" i="4"/>
  <c r="EY41" i="4"/>
  <c r="BL43" i="4"/>
  <c r="FJ43" i="4"/>
  <c r="BE41" i="4"/>
  <c r="FA41" i="4"/>
  <c r="BN43" i="4"/>
  <c r="W10" i="4"/>
  <c r="BU10" i="4"/>
  <c r="EF10" i="4"/>
  <c r="AE13" i="4"/>
  <c r="BN13" i="4"/>
  <c r="GQ32" i="4"/>
  <c r="CM35" i="4"/>
  <c r="FN37" i="4"/>
  <c r="CO39" i="4"/>
  <c r="CD46" i="4"/>
  <c r="FW52" i="4"/>
  <c r="GE52" i="4"/>
  <c r="AI55" i="4"/>
  <c r="AR55" i="4"/>
  <c r="BT55" i="4"/>
  <c r="CC55" i="4"/>
  <c r="DP55" i="4"/>
  <c r="CS54" i="4"/>
  <c r="V58" i="4"/>
  <c r="DY10" i="4"/>
  <c r="FP10" i="4"/>
  <c r="AF13" i="4"/>
  <c r="AW13" i="4"/>
  <c r="DS13" i="4"/>
  <c r="EB13" i="4"/>
  <c r="EN37" i="4"/>
  <c r="CE46" i="4"/>
  <c r="DY46" i="4"/>
  <c r="EG46" i="4"/>
  <c r="GA46" i="4"/>
  <c r="BH13" i="4"/>
  <c r="BA12" i="4"/>
  <c r="CM54" i="4"/>
  <c r="FZ10" i="4"/>
  <c r="BE9" i="4"/>
  <c r="AA13" i="4"/>
  <c r="EQ47" i="4"/>
  <c r="AC10" i="4"/>
  <c r="FZ58" i="4"/>
  <c r="AQ7" i="4"/>
  <c r="AI7" i="4"/>
  <c r="BQ7" i="4"/>
  <c r="CF34" i="4"/>
  <c r="EP58" i="4"/>
  <c r="CH7" i="4"/>
  <c r="V10" i="4"/>
  <c r="CK10" i="4"/>
  <c r="DV10" i="4"/>
  <c r="EE10" i="4"/>
  <c r="EL37" i="4"/>
  <c r="U58" i="4"/>
  <c r="BU58" i="4"/>
  <c r="EI58" i="4"/>
  <c r="GC85" i="4"/>
  <c r="FP94" i="4"/>
  <c r="DZ112" i="4"/>
  <c r="DY124" i="4"/>
  <c r="AH19" i="4"/>
  <c r="ED22" i="4"/>
  <c r="AX24" i="4"/>
  <c r="AJ61" i="4"/>
  <c r="BT61" i="4"/>
  <c r="BR67" i="4"/>
  <c r="BX85" i="4"/>
  <c r="BH94" i="4"/>
  <c r="DZ94" i="4"/>
  <c r="EG94" i="4"/>
  <c r="FH94" i="4"/>
  <c r="FJ100" i="4"/>
  <c r="FP103" i="4"/>
  <c r="AH112" i="4"/>
  <c r="AD121" i="4"/>
  <c r="BU121" i="4"/>
  <c r="BE123" i="4"/>
  <c r="GK123" i="4"/>
  <c r="BV19" i="4"/>
  <c r="EU17" i="4"/>
  <c r="AY18" i="4"/>
  <c r="EZ24" i="4"/>
  <c r="AT58" i="4"/>
  <c r="DR58" i="4"/>
  <c r="EA58" i="4"/>
  <c r="EJ58" i="4"/>
  <c r="EG61" i="4"/>
  <c r="FA60" i="4"/>
  <c r="AG181" i="4"/>
  <c r="AP181" i="4"/>
  <c r="BW181" i="4"/>
  <c r="BD84" i="4"/>
  <c r="EN88" i="4"/>
  <c r="AJ171" i="4"/>
  <c r="FR171" i="4"/>
  <c r="AR91" i="4"/>
  <c r="CA91" i="4"/>
  <c r="Y94" i="4"/>
  <c r="EP94" i="4"/>
  <c r="FR94" i="4"/>
  <c r="GA94" i="4"/>
  <c r="EO103" i="4"/>
  <c r="FY103" i="4"/>
  <c r="Z112" i="4"/>
  <c r="AP112" i="4"/>
  <c r="EK112" i="4"/>
  <c r="EP115" i="4"/>
  <c r="FQ115" i="4"/>
  <c r="AE121" i="4"/>
  <c r="AM121" i="4"/>
  <c r="BV121" i="4"/>
  <c r="FZ121" i="4"/>
  <c r="EU126" i="4"/>
  <c r="AY17" i="4"/>
  <c r="EU18" i="4"/>
  <c r="AN22" i="4"/>
  <c r="BB21" i="4"/>
  <c r="BB24" i="4"/>
  <c r="ET24" i="4"/>
  <c r="FA24" i="4"/>
  <c r="GA61" i="4"/>
  <c r="BR85" i="4"/>
  <c r="T171" i="4"/>
  <c r="AJ91" i="4"/>
  <c r="DV91" i="4"/>
  <c r="EL91" i="4"/>
  <c r="FN91" i="4"/>
  <c r="CH94" i="4"/>
  <c r="V103" i="4"/>
  <c r="AN103" i="4"/>
  <c r="T112" i="4"/>
  <c r="AJ112" i="4"/>
  <c r="AQ112" i="4"/>
  <c r="AF121" i="4"/>
  <c r="AW121" i="4"/>
  <c r="BW121" i="4"/>
  <c r="EP121" i="4"/>
  <c r="DS124" i="4"/>
  <c r="GA124" i="4"/>
  <c r="GO126" i="4"/>
  <c r="EO19" i="4"/>
  <c r="BA18" i="4"/>
  <c r="EO22" i="4"/>
  <c r="AQ25" i="4"/>
  <c r="BW25" i="4"/>
  <c r="EM91" i="4"/>
  <c r="AJ94" i="4"/>
  <c r="AD19" i="4"/>
  <c r="AR19" i="4"/>
  <c r="BB18" i="4"/>
  <c r="BV22" i="4"/>
  <c r="DT22" i="4"/>
  <c r="FQ22" i="4"/>
  <c r="EK25" i="4"/>
  <c r="FC57" i="4"/>
  <c r="BR181" i="4"/>
  <c r="FR85" i="4"/>
  <c r="T94" i="4"/>
  <c r="BE21" i="4"/>
  <c r="FC21" i="4"/>
  <c r="GK21" i="4"/>
  <c r="BR25" i="4"/>
  <c r="EW24" i="4"/>
  <c r="EL61" i="4"/>
  <c r="CE67" i="4"/>
  <c r="BO170" i="4"/>
  <c r="FW94" i="4"/>
  <c r="FU121" i="4"/>
  <c r="FN124" i="4"/>
  <c r="EK19" i="4"/>
  <c r="CL21" i="4"/>
  <c r="CS21" i="4"/>
  <c r="CO23" i="4"/>
  <c r="BS25" i="4"/>
  <c r="EM25" i="4"/>
  <c r="GN23" i="4"/>
  <c r="EX24" i="4"/>
  <c r="GC181" i="4"/>
  <c r="EC170" i="4"/>
  <c r="FO94" i="4"/>
  <c r="FN115" i="4"/>
  <c r="FN121" i="4"/>
  <c r="EN124" i="4"/>
  <c r="GN17" i="4"/>
  <c r="FQ19" i="4"/>
  <c r="BE18" i="4"/>
  <c r="AR22" i="4"/>
  <c r="CG22" i="4"/>
  <c r="AN25" i="4"/>
  <c r="CF25" i="4"/>
  <c r="FS25" i="4"/>
  <c r="CR38" i="4"/>
  <c r="CQ44" i="4"/>
  <c r="BQ47" i="4"/>
  <c r="DS47" i="4"/>
  <c r="BL34" i="4"/>
  <c r="EN34" i="4"/>
  <c r="AE37" i="4"/>
  <c r="AW37" i="4"/>
  <c r="CF37" i="4"/>
  <c r="AF40" i="4"/>
  <c r="DZ46" i="4"/>
  <c r="EI46" i="4"/>
  <c r="BR47" i="4"/>
  <c r="BI48" i="4"/>
  <c r="AT34" i="4"/>
  <c r="DW34" i="4"/>
  <c r="EF34" i="4"/>
  <c r="BX37" i="4"/>
  <c r="EC37" i="4"/>
  <c r="ES37" i="4"/>
  <c r="FT37" i="4"/>
  <c r="CG40" i="4"/>
  <c r="AW46" i="4"/>
  <c r="BO46" i="4"/>
  <c r="DZ34" i="4"/>
  <c r="FQ34" i="4"/>
  <c r="BD38" i="4"/>
  <c r="AI40" i="4"/>
  <c r="AR40" i="4"/>
  <c r="CA40" i="4"/>
  <c r="CI40" i="4"/>
  <c r="EE40" i="4"/>
  <c r="GD40" i="4"/>
  <c r="EY39" i="4"/>
  <c r="CA46" i="4"/>
  <c r="CH46" i="4"/>
  <c r="EC46" i="4"/>
  <c r="DY167" i="4"/>
  <c r="EF48" i="4"/>
  <c r="FX46" i="4"/>
  <c r="X202" i="4"/>
  <c r="AF202" i="4"/>
  <c r="AN202" i="4"/>
  <c r="BD202" i="4"/>
  <c r="BL202" i="4"/>
  <c r="BT202" i="4"/>
  <c r="CB202" i="4"/>
  <c r="CR202" i="4"/>
  <c r="CZ202" i="4"/>
  <c r="DR202" i="4"/>
  <c r="DZ202" i="4"/>
  <c r="EP202" i="4"/>
  <c r="EX202" i="4"/>
  <c r="FF202" i="4"/>
  <c r="FN202" i="4"/>
  <c r="BE24" i="4"/>
  <c r="BA24" i="4"/>
  <c r="CP24" i="4"/>
  <c r="AK25" i="4"/>
  <c r="FK25" i="4"/>
  <c r="AU25" i="4"/>
  <c r="CB25" i="4"/>
  <c r="DV25" i="4"/>
  <c r="EN25" i="4"/>
  <c r="FO25" i="4"/>
  <c r="CQ24" i="4"/>
  <c r="ED25" i="4"/>
  <c r="EO25" i="4"/>
  <c r="CL24" i="4"/>
  <c r="GL24" i="4"/>
  <c r="CM24" i="4"/>
  <c r="EY24" i="4"/>
  <c r="GM24" i="4"/>
  <c r="AG25" i="4"/>
  <c r="AM25" i="4"/>
  <c r="AR25" i="4"/>
  <c r="GJ23" i="4"/>
  <c r="EU24" i="4"/>
  <c r="AH25" i="4"/>
  <c r="CR23" i="4"/>
  <c r="GB25" i="4"/>
  <c r="GK23" i="4"/>
  <c r="FR25" i="4"/>
  <c r="BC24" i="4"/>
  <c r="BD24" i="4"/>
  <c r="Q23" i="4"/>
  <c r="GF23" i="4" s="1"/>
  <c r="AO25" i="4"/>
  <c r="AY24" i="4"/>
  <c r="AD25" i="4"/>
  <c r="CG25" i="4"/>
  <c r="FN25" i="4"/>
  <c r="FN22" i="4"/>
  <c r="FU22" i="4"/>
  <c r="CP21" i="4"/>
  <c r="CR20" i="4"/>
  <c r="DS22" i="4"/>
  <c r="DW22" i="4"/>
  <c r="BC21" i="4"/>
  <c r="CR21" i="4"/>
  <c r="EV21" i="4"/>
  <c r="AD22" i="4"/>
  <c r="CM21" i="4"/>
  <c r="GL21" i="4"/>
  <c r="CF22" i="4"/>
  <c r="AX21" i="4"/>
  <c r="GM21" i="4"/>
  <c r="GB22" i="4"/>
  <c r="AG22" i="4"/>
  <c r="EX21" i="4"/>
  <c r="GH21" i="4"/>
  <c r="CB22" i="4"/>
  <c r="GO21" i="4"/>
  <c r="EC22" i="4"/>
  <c r="FX22" i="4"/>
  <c r="CB192" i="4"/>
  <c r="CR192" i="4"/>
  <c r="CZ192" i="4"/>
  <c r="DR192" i="4"/>
  <c r="DZ192" i="4"/>
  <c r="EP192" i="4"/>
  <c r="EX192" i="4"/>
  <c r="FF192" i="4"/>
  <c r="FN192" i="4"/>
  <c r="GD192" i="4"/>
  <c r="GL192" i="4"/>
  <c r="GT192" i="4"/>
  <c r="HB192" i="4"/>
  <c r="CQ21" i="4"/>
  <c r="X25" i="4"/>
  <c r="BB23" i="4"/>
  <c r="AE25" i="4"/>
  <c r="AP25" i="4"/>
  <c r="CP23" i="4"/>
  <c r="BL25" i="4"/>
  <c r="EU23" i="4"/>
  <c r="FD25" i="4"/>
  <c r="GH23" i="4"/>
  <c r="GM23" i="4"/>
  <c r="FT25" i="4"/>
  <c r="AZ24" i="4"/>
  <c r="GK24" i="4"/>
  <c r="BG23" i="4"/>
  <c r="AC25" i="4"/>
  <c r="CH25" i="4"/>
  <c r="DW25" i="4"/>
  <c r="FA23" i="4"/>
  <c r="FE25" i="4"/>
  <c r="GI23" i="4"/>
  <c r="CR24" i="4"/>
  <c r="AX23" i="4"/>
  <c r="T25" i="4"/>
  <c r="BH25" i="4"/>
  <c r="CL23" i="4"/>
  <c r="FC23" i="4"/>
  <c r="DY25" i="4"/>
  <c r="Z25" i="4"/>
  <c r="BD23" i="4"/>
  <c r="CM23" i="4"/>
  <c r="BI25" i="4"/>
  <c r="BT25" i="4"/>
  <c r="DS25" i="4"/>
  <c r="EW23" i="4"/>
  <c r="CN24" i="4"/>
  <c r="GN24" i="4"/>
  <c r="AY23" i="4"/>
  <c r="DT25" i="4"/>
  <c r="EX23" i="4"/>
  <c r="GH24" i="4"/>
  <c r="V25" i="4"/>
  <c r="AZ23" i="4"/>
  <c r="CN23" i="4"/>
  <c r="CO24" i="4"/>
  <c r="EV24" i="4"/>
  <c r="GI24" i="4"/>
  <c r="GO24" i="4"/>
  <c r="DP25" i="4"/>
  <c r="ET23" i="4"/>
  <c r="GL23" i="4"/>
  <c r="FH25" i="4"/>
  <c r="CU23" i="4"/>
  <c r="BQ25" i="4"/>
  <c r="FC24" i="4"/>
  <c r="CS23" i="4"/>
  <c r="EV23" i="4"/>
  <c r="GO23" i="4"/>
  <c r="BY25" i="4"/>
  <c r="DQ25" i="4"/>
  <c r="FF25" i="4"/>
  <c r="BA23" i="4"/>
  <c r="M24" i="4"/>
  <c r="U25" i="4"/>
  <c r="BJ25" i="4"/>
  <c r="FG25" i="4"/>
  <c r="GE25" i="4"/>
  <c r="GQ23" i="4"/>
  <c r="BK25" i="4"/>
  <c r="CI25" i="4"/>
  <c r="EQ25" i="4"/>
  <c r="BC23" i="4"/>
  <c r="EY23" i="4"/>
  <c r="FI25" i="4"/>
  <c r="EZ23" i="4"/>
  <c r="BM25" i="4"/>
  <c r="FJ25" i="4"/>
  <c r="BE23" i="4"/>
  <c r="BN25" i="4"/>
  <c r="AC143" i="4"/>
  <c r="X19" i="4"/>
  <c r="BR19" i="4"/>
  <c r="CC19" i="4"/>
  <c r="DW19" i="4"/>
  <c r="CM18" i="4"/>
  <c r="W19" i="4"/>
  <c r="AA19" i="4"/>
  <c r="DS19" i="4"/>
  <c r="GJ17" i="4"/>
  <c r="GB19" i="4"/>
  <c r="AX18" i="4"/>
  <c r="GL18" i="4"/>
  <c r="CF143" i="4"/>
  <c r="DZ19" i="4"/>
  <c r="GM18" i="4"/>
  <c r="FX19" i="4"/>
  <c r="CO18" i="4"/>
  <c r="CF19" i="4"/>
  <c r="FN19" i="4"/>
  <c r="FS19" i="4"/>
  <c r="ET18" i="4"/>
  <c r="GH18" i="4"/>
  <c r="AG143" i="4"/>
  <c r="CG19" i="4"/>
  <c r="CP18" i="4"/>
  <c r="AG19" i="4"/>
  <c r="AN19" i="4"/>
  <c r="CU17" i="4"/>
  <c r="EC19" i="4"/>
  <c r="CQ18" i="4"/>
  <c r="EV18" i="4"/>
  <c r="GJ18" i="4"/>
  <c r="CB143" i="4"/>
  <c r="CB19" i="4"/>
  <c r="ED19" i="4"/>
  <c r="CL18" i="4"/>
  <c r="AE22" i="4"/>
  <c r="BH22" i="4"/>
  <c r="CL20" i="4"/>
  <c r="BO22" i="4"/>
  <c r="CS20" i="4"/>
  <c r="GA22" i="4"/>
  <c r="CN21" i="4"/>
  <c r="FC20" i="4"/>
  <c r="DY22" i="4"/>
  <c r="AX20" i="4"/>
  <c r="AF22" i="4"/>
  <c r="CM20" i="4"/>
  <c r="BI22" i="4"/>
  <c r="CU20" i="4"/>
  <c r="BQ22" i="4"/>
  <c r="BU22" i="4"/>
  <c r="EG22" i="4"/>
  <c r="EP22" i="4"/>
  <c r="GJ20" i="4"/>
  <c r="AY21" i="4"/>
  <c r="CU21" i="4"/>
  <c r="GN21" i="4"/>
  <c r="Y22" i="4"/>
  <c r="CN20" i="4"/>
  <c r="BJ22" i="4"/>
  <c r="CA22" i="4"/>
  <c r="EU20" i="4"/>
  <c r="GK20" i="4"/>
  <c r="FG22" i="4"/>
  <c r="AZ21" i="4"/>
  <c r="CO21" i="4"/>
  <c r="Z22" i="4"/>
  <c r="BD20" i="4"/>
  <c r="CO20" i="4"/>
  <c r="BK22" i="4"/>
  <c r="GL20" i="4"/>
  <c r="FH22" i="4"/>
  <c r="BG21" i="4"/>
  <c r="EY21" i="4"/>
  <c r="GI21" i="4"/>
  <c r="BG20" i="4"/>
  <c r="AC22" i="4"/>
  <c r="AK22" i="4"/>
  <c r="FD22" i="4"/>
  <c r="GH20" i="4"/>
  <c r="FE22" i="4"/>
  <c r="GI20" i="4"/>
  <c r="FK22" i="4"/>
  <c r="GO20" i="4"/>
  <c r="V22" i="4"/>
  <c r="AZ20" i="4"/>
  <c r="CP20" i="4"/>
  <c r="BL22" i="4"/>
  <c r="DR22" i="4"/>
  <c r="GM20" i="4"/>
  <c r="FI22" i="4"/>
  <c r="BA21" i="4"/>
  <c r="ET21" i="4"/>
  <c r="EZ21" i="4"/>
  <c r="GJ21" i="4"/>
  <c r="GQ21" i="4"/>
  <c r="BT22" i="4"/>
  <c r="CQ20" i="4"/>
  <c r="BM22" i="4"/>
  <c r="FO22" i="4"/>
  <c r="EU21" i="4"/>
  <c r="Y192" i="4"/>
  <c r="AG192" i="4"/>
  <c r="AO192" i="4"/>
  <c r="AW192" i="4"/>
  <c r="BE192" i="4"/>
  <c r="BM192" i="4"/>
  <c r="BU192" i="4"/>
  <c r="CC192" i="4"/>
  <c r="CK192" i="4"/>
  <c r="CS192" i="4"/>
  <c r="DA192" i="4"/>
  <c r="DS192" i="4"/>
  <c r="EA192" i="4"/>
  <c r="EI192" i="4"/>
  <c r="EQ192" i="4"/>
  <c r="EY192" i="4"/>
  <c r="FG192" i="4"/>
  <c r="FO192" i="4"/>
  <c r="FW192" i="4"/>
  <c r="GE192" i="4"/>
  <c r="GM192" i="4"/>
  <c r="GU192" i="4"/>
  <c r="HC192" i="4"/>
  <c r="HK192" i="4"/>
  <c r="EV20" i="4"/>
  <c r="T22" i="4"/>
  <c r="BY22" i="4"/>
  <c r="DQ22" i="4"/>
  <c r="FF22" i="4"/>
  <c r="BA20" i="4"/>
  <c r="EW20" i="4"/>
  <c r="U22" i="4"/>
  <c r="AK167" i="4"/>
  <c r="BB20" i="4"/>
  <c r="EX20" i="4"/>
  <c r="GQ20" i="4"/>
  <c r="EQ22" i="4"/>
  <c r="EQ162" i="4"/>
  <c r="BC20" i="4"/>
  <c r="EY20" i="4"/>
  <c r="Q20" i="4"/>
  <c r="DX21" i="4" s="1"/>
  <c r="DX22" i="4" s="1"/>
  <c r="EZ20" i="4"/>
  <c r="FJ22" i="4"/>
  <c r="BE20" i="4"/>
  <c r="FA20" i="4"/>
  <c r="BN22" i="4"/>
  <c r="ET20" i="4"/>
  <c r="FU187" i="4"/>
  <c r="AI19" i="4"/>
  <c r="CP17" i="4"/>
  <c r="BL19" i="4"/>
  <c r="EE19" i="4"/>
  <c r="BC18" i="4"/>
  <c r="GK18" i="4"/>
  <c r="CQ17" i="4"/>
  <c r="BM19" i="4"/>
  <c r="FC17" i="4"/>
  <c r="DY19" i="4"/>
  <c r="CN18" i="4"/>
  <c r="BG17" i="4"/>
  <c r="AC19" i="4"/>
  <c r="AK19" i="4"/>
  <c r="DT19" i="4"/>
  <c r="EX17" i="4"/>
  <c r="GK17" i="4"/>
  <c r="FG19" i="4"/>
  <c r="CU18" i="4"/>
  <c r="AX17" i="4"/>
  <c r="T19" i="4"/>
  <c r="CR17" i="4"/>
  <c r="BT19" i="4"/>
  <c r="DP19" i="4"/>
  <c r="ET17" i="4"/>
  <c r="EG19" i="4"/>
  <c r="GL17" i="4"/>
  <c r="FH19" i="4"/>
  <c r="AZ18" i="4"/>
  <c r="EY18" i="4"/>
  <c r="GN18" i="4"/>
  <c r="AE19" i="4"/>
  <c r="AM19" i="4"/>
  <c r="BH19" i="4"/>
  <c r="CL17" i="4"/>
  <c r="BO19" i="4"/>
  <c r="CS17" i="4"/>
  <c r="DU19" i="4"/>
  <c r="EM19" i="4"/>
  <c r="GM17" i="4"/>
  <c r="FI19" i="4"/>
  <c r="FY19" i="4"/>
  <c r="EZ18" i="4"/>
  <c r="CM17" i="4"/>
  <c r="BI19" i="4"/>
  <c r="FO19" i="4"/>
  <c r="BG18" i="4"/>
  <c r="GI18" i="4"/>
  <c r="GO18" i="4"/>
  <c r="CN17" i="4"/>
  <c r="BJ19" i="4"/>
  <c r="FD19" i="4"/>
  <c r="GH17" i="4"/>
  <c r="Z19" i="4"/>
  <c r="CO17" i="4"/>
  <c r="BK19" i="4"/>
  <c r="DR19" i="4"/>
  <c r="FE19" i="4"/>
  <c r="GI17" i="4"/>
  <c r="FP19" i="4"/>
  <c r="GA19" i="4"/>
  <c r="CR18" i="4"/>
  <c r="CA143" i="4"/>
  <c r="AZ17" i="4"/>
  <c r="EV17" i="4"/>
  <c r="GO17" i="4"/>
  <c r="BQ19" i="4"/>
  <c r="BY19" i="4"/>
  <c r="DQ19" i="4"/>
  <c r="FF19" i="4"/>
  <c r="BA17" i="4"/>
  <c r="EW17" i="4"/>
  <c r="U19" i="4"/>
  <c r="GE19" i="4"/>
  <c r="BB17" i="4"/>
  <c r="GQ17" i="4"/>
  <c r="CI19" i="4"/>
  <c r="EQ19" i="4"/>
  <c r="AJ143" i="4"/>
  <c r="AT143" i="4"/>
  <c r="BN143" i="4"/>
  <c r="BC17" i="4"/>
  <c r="EY17" i="4"/>
  <c r="ES143" i="4"/>
  <c r="AW143" i="4"/>
  <c r="FW143" i="4"/>
  <c r="Q17" i="4"/>
  <c r="ER18" i="4" s="1"/>
  <c r="ER19" i="4" s="1"/>
  <c r="BD17" i="4"/>
  <c r="EZ17" i="4"/>
  <c r="FJ19" i="4"/>
  <c r="AF143" i="4"/>
  <c r="BU187" i="4"/>
  <c r="BE17" i="4"/>
  <c r="FA17" i="4"/>
  <c r="BN19" i="4"/>
  <c r="AP143" i="4"/>
  <c r="CK143" i="4"/>
  <c r="EF143" i="4"/>
  <c r="AU37" i="4"/>
  <c r="AP7" i="4"/>
  <c r="DV7" i="4"/>
  <c r="AD13" i="4"/>
  <c r="DY13" i="4"/>
  <c r="FW34" i="4"/>
  <c r="GE34" i="4"/>
  <c r="BS40" i="4"/>
  <c r="EJ40" i="4"/>
  <c r="FJ40" i="4"/>
  <c r="AK46" i="4"/>
  <c r="CC46" i="4"/>
  <c r="AQ152" i="4"/>
  <c r="AM58" i="4"/>
  <c r="BV58" i="4"/>
  <c r="AR10" i="4"/>
  <c r="CN8" i="4"/>
  <c r="FN10" i="4"/>
  <c r="W13" i="4"/>
  <c r="AM13" i="4"/>
  <c r="EG13" i="4"/>
  <c r="FO34" i="4"/>
  <c r="FX34" i="4"/>
  <c r="AJ37" i="4"/>
  <c r="FF37" i="4"/>
  <c r="EZ38" i="4"/>
  <c r="EC40" i="4"/>
  <c r="AE46" i="4"/>
  <c r="GK44" i="4"/>
  <c r="GB152" i="4"/>
  <c r="AU58" i="4"/>
  <c r="AS10" i="4"/>
  <c r="GG13" i="4"/>
  <c r="EY30" i="4"/>
  <c r="GM30" i="4"/>
  <c r="DZ37" i="4"/>
  <c r="EP37" i="4"/>
  <c r="FP37" i="4"/>
  <c r="FY37" i="4"/>
  <c r="EX36" i="4"/>
  <c r="EL40" i="4"/>
  <c r="GQ38" i="4"/>
  <c r="GA40" i="4"/>
  <c r="AA152" i="4"/>
  <c r="DQ58" i="4"/>
  <c r="DS10" i="4"/>
  <c r="FZ48" i="4"/>
  <c r="FZ34" i="4"/>
  <c r="V37" i="4"/>
  <c r="AX36" i="4"/>
  <c r="AN40" i="4"/>
  <c r="EU39" i="4"/>
  <c r="BV152" i="4"/>
  <c r="EM152" i="4"/>
  <c r="FU152" i="4"/>
  <c r="AG58" i="4"/>
  <c r="FR58" i="4"/>
  <c r="BY7" i="4"/>
  <c r="AN10" i="4"/>
  <c r="EC10" i="4"/>
  <c r="EJ10" i="4"/>
  <c r="AQ34" i="4"/>
  <c r="BX34" i="4"/>
  <c r="EB34" i="4"/>
  <c r="AF37" i="4"/>
  <c r="BS37" i="4"/>
  <c r="GM35" i="4"/>
  <c r="CD40" i="4"/>
  <c r="ES46" i="4"/>
  <c r="W52" i="4"/>
  <c r="CR50" i="4"/>
  <c r="DW152" i="4"/>
  <c r="FT55" i="4"/>
  <c r="GB58" i="4"/>
  <c r="GH57" i="4"/>
  <c r="CP6" i="4"/>
  <c r="FY10" i="4"/>
  <c r="EJ47" i="4"/>
  <c r="CS38" i="4"/>
  <c r="BX40" i="4"/>
  <c r="GM66" i="4"/>
  <c r="FT34" i="4"/>
  <c r="AQ40" i="4"/>
  <c r="EP40" i="4"/>
  <c r="AQ55" i="4"/>
  <c r="GQ59" i="4"/>
  <c r="AS13" i="4"/>
  <c r="BT13" i="4"/>
  <c r="FU47" i="4"/>
  <c r="BV37" i="4"/>
  <c r="AG152" i="4"/>
  <c r="EM58" i="4"/>
  <c r="GM60" i="4"/>
  <c r="DY181" i="4"/>
  <c r="EM85" i="4"/>
  <c r="CL84" i="4"/>
  <c r="GK84" i="4"/>
  <c r="BA98" i="4"/>
  <c r="CD112" i="4"/>
  <c r="EV114" i="4"/>
  <c r="AP127" i="4"/>
  <c r="CB85" i="4"/>
  <c r="FU103" i="4"/>
  <c r="FI196" i="4"/>
  <c r="GB115" i="4"/>
  <c r="AC124" i="4"/>
  <c r="EK124" i="4"/>
  <c r="AM61" i="4"/>
  <c r="AT61" i="4"/>
  <c r="CB61" i="4"/>
  <c r="CK61" i="4"/>
  <c r="DU61" i="4"/>
  <c r="GC61" i="4"/>
  <c r="AJ67" i="4"/>
  <c r="GA67" i="4"/>
  <c r="AN181" i="4"/>
  <c r="AU181" i="4"/>
  <c r="AT85" i="4"/>
  <c r="FY85" i="4"/>
  <c r="EE171" i="4"/>
  <c r="AO91" i="4"/>
  <c r="BW91" i="4"/>
  <c r="BA90" i="4"/>
  <c r="FT94" i="4"/>
  <c r="GC94" i="4"/>
  <c r="BB93" i="4"/>
  <c r="GB100" i="4"/>
  <c r="AE176" i="4"/>
  <c r="FU176" i="4"/>
  <c r="FO103" i="4"/>
  <c r="CF112" i="4"/>
  <c r="AS124" i="4"/>
  <c r="FS67" i="4"/>
  <c r="CB181" i="4"/>
  <c r="CD85" i="4"/>
  <c r="EP85" i="4"/>
  <c r="GD91" i="4"/>
  <c r="BW94" i="4"/>
  <c r="AM103" i="4"/>
  <c r="DP103" i="4"/>
  <c r="EW108" i="4"/>
  <c r="BX112" i="4"/>
  <c r="CG112" i="4"/>
  <c r="CP113" i="4"/>
  <c r="DW115" i="4"/>
  <c r="GC124" i="4"/>
  <c r="EF61" i="4"/>
  <c r="EN61" i="4"/>
  <c r="AR67" i="4"/>
  <c r="BY67" i="4"/>
  <c r="AN85" i="4"/>
  <c r="AU85" i="4"/>
  <c r="EV90" i="4"/>
  <c r="EZ93" i="4"/>
  <c r="GI93" i="4"/>
  <c r="AE103" i="4"/>
  <c r="ED112" i="4"/>
  <c r="CC124" i="4"/>
  <c r="AT127" i="4"/>
  <c r="FG167" i="4"/>
  <c r="FP180" i="4"/>
  <c r="EC109" i="4"/>
  <c r="AS112" i="4"/>
  <c r="BS112" i="4"/>
  <c r="FT112" i="4"/>
  <c r="GB112" i="4"/>
  <c r="BA111" i="4"/>
  <c r="EZ114" i="4"/>
  <c r="AN124" i="4"/>
  <c r="EP127" i="4"/>
  <c r="CF61" i="4"/>
  <c r="EP61" i="4"/>
  <c r="AX60" i="4"/>
  <c r="BG60" i="4"/>
  <c r="AC167" i="4"/>
  <c r="GJ81" i="4"/>
  <c r="FA84" i="4"/>
  <c r="BR88" i="4"/>
  <c r="CB91" i="4"/>
  <c r="FY94" i="4"/>
  <c r="CO98" i="4"/>
  <c r="GL99" i="4"/>
  <c r="CF103" i="4"/>
  <c r="AN112" i="4"/>
  <c r="GC112" i="4"/>
  <c r="DS115" i="4"/>
  <c r="CR122" i="4"/>
  <c r="BC123" i="4"/>
  <c r="BW127" i="4"/>
  <c r="GG67" i="4"/>
  <c r="EX66" i="4"/>
  <c r="EB180" i="4"/>
  <c r="BQ181" i="4"/>
  <c r="FY181" i="4"/>
  <c r="AZ86" i="4"/>
  <c r="AD91" i="4"/>
  <c r="EE91" i="4"/>
  <c r="AX90" i="4"/>
  <c r="BK94" i="4"/>
  <c r="BQ121" i="4"/>
  <c r="CF124" i="4"/>
  <c r="EV123" i="4"/>
  <c r="GL123" i="4"/>
  <c r="EJ13" i="4"/>
  <c r="AA47" i="4"/>
  <c r="GG34" i="4"/>
  <c r="AA37" i="4"/>
  <c r="AQ46" i="4"/>
  <c r="EO46" i="4"/>
  <c r="FO46" i="4"/>
  <c r="EW45" i="4"/>
  <c r="AN152" i="4"/>
  <c r="EC55" i="4"/>
  <c r="FU7" i="4"/>
  <c r="FA8" i="4"/>
  <c r="CL9" i="4"/>
  <c r="GL9" i="4"/>
  <c r="AX12" i="4"/>
  <c r="U143" i="4"/>
  <c r="AD143" i="4"/>
  <c r="AR47" i="4"/>
  <c r="AX30" i="4"/>
  <c r="EV30" i="4"/>
  <c r="EP34" i="4"/>
  <c r="CO33" i="4"/>
  <c r="AH37" i="4"/>
  <c r="AS40" i="4"/>
  <c r="CU38" i="4"/>
  <c r="BC39" i="4"/>
  <c r="GL44" i="4"/>
  <c r="BB45" i="4"/>
  <c r="CB152" i="4"/>
  <c r="GQ56" i="4"/>
  <c r="AC61" i="4"/>
  <c r="EO10" i="4"/>
  <c r="EW12" i="4"/>
  <c r="GJ30" i="4"/>
  <c r="CP33" i="4"/>
  <c r="EY33" i="4"/>
  <c r="BU37" i="4"/>
  <c r="GO35" i="4"/>
  <c r="GO38" i="4"/>
  <c r="AX39" i="4"/>
  <c r="GJ39" i="4"/>
  <c r="GM44" i="4"/>
  <c r="CF55" i="4"/>
  <c r="EU54" i="4"/>
  <c r="CR56" i="4"/>
  <c r="CS11" i="4"/>
  <c r="BW13" i="4"/>
  <c r="BH143" i="4"/>
  <c r="BU47" i="4"/>
  <c r="DV47" i="4"/>
  <c r="CD34" i="4"/>
  <c r="AD37" i="4"/>
  <c r="GI35" i="4"/>
  <c r="CP36" i="4"/>
  <c r="CO38" i="4"/>
  <c r="FT40" i="4"/>
  <c r="BE39" i="4"/>
  <c r="AX45" i="4"/>
  <c r="EY45" i="4"/>
  <c r="GM45" i="4"/>
  <c r="EC152" i="4"/>
  <c r="DS181" i="4"/>
  <c r="BG9" i="4"/>
  <c r="EX9" i="4"/>
  <c r="AP13" i="4"/>
  <c r="EP13" i="4"/>
  <c r="GC13" i="4"/>
  <c r="BG12" i="4"/>
  <c r="EY12" i="4"/>
  <c r="GQ12" i="4"/>
  <c r="Z47" i="4"/>
  <c r="AU47" i="4"/>
  <c r="EM47" i="4"/>
  <c r="FM47" i="4"/>
  <c r="GB31" i="4"/>
  <c r="CP30" i="4"/>
  <c r="BV34" i="4"/>
  <c r="CE34" i="4"/>
  <c r="AS37" i="4"/>
  <c r="FU37" i="4"/>
  <c r="AM46" i="4"/>
  <c r="FS46" i="4"/>
  <c r="EW54" i="4"/>
  <c r="BV61" i="4"/>
  <c r="BE86" i="4"/>
  <c r="BW10" i="4"/>
  <c r="AH143" i="4"/>
  <c r="EN47" i="4"/>
  <c r="AE48" i="4"/>
  <c r="AE34" i="4"/>
  <c r="EI37" i="4"/>
  <c r="FA45" i="4"/>
  <c r="AR52" i="4"/>
  <c r="EN52" i="4"/>
  <c r="CF152" i="4"/>
  <c r="AN55" i="4"/>
  <c r="EI55" i="4"/>
  <c r="AY5" i="4"/>
  <c r="EM7" i="4"/>
  <c r="AM10" i="4"/>
  <c r="CH13" i="4"/>
  <c r="EC13" i="4"/>
  <c r="ES13" i="4"/>
  <c r="FA12" i="4"/>
  <c r="AI143" i="4"/>
  <c r="BT143" i="4"/>
  <c r="BO31" i="4"/>
  <c r="AF34" i="4"/>
  <c r="EA34" i="4"/>
  <c r="FU34" i="4"/>
  <c r="GD34" i="4"/>
  <c r="BY37" i="4"/>
  <c r="EQ37" i="4"/>
  <c r="FO37" i="4"/>
  <c r="GC37" i="4"/>
  <c r="FA36" i="4"/>
  <c r="GI36" i="4"/>
  <c r="AC40" i="4"/>
  <c r="AP40" i="4"/>
  <c r="CH40" i="4"/>
  <c r="FP40" i="4"/>
  <c r="FW40" i="4"/>
  <c r="GC40" i="4"/>
  <c r="GN39" i="4"/>
  <c r="BV46" i="4"/>
  <c r="EE46" i="4"/>
  <c r="EM46" i="4"/>
  <c r="GI44" i="4"/>
  <c r="AZ45" i="4"/>
  <c r="EU45" i="4"/>
  <c r="GQ45" i="4"/>
  <c r="CB55" i="4"/>
  <c r="GJ9" i="4"/>
  <c r="BG11" i="4"/>
  <c r="AS143" i="4"/>
  <c r="EI143" i="4"/>
  <c r="AQ47" i="4"/>
  <c r="EI47" i="4"/>
  <c r="CR30" i="4"/>
  <c r="ET30" i="4"/>
  <c r="CH34" i="4"/>
  <c r="BD33" i="4"/>
  <c r="AN37" i="4"/>
  <c r="FC36" i="4"/>
  <c r="AD40" i="4"/>
  <c r="BO55" i="4"/>
  <c r="FC54" i="4"/>
  <c r="AJ58" i="4"/>
  <c r="CE58" i="4"/>
  <c r="GC58" i="4"/>
  <c r="GL57" i="4"/>
  <c r="CS60" i="4"/>
  <c r="GQ60" i="4"/>
  <c r="BT67" i="4"/>
  <c r="CA67" i="4"/>
  <c r="EC67" i="4"/>
  <c r="FY67" i="4"/>
  <c r="BE66" i="4"/>
  <c r="GQ66" i="4"/>
  <c r="GC171" i="4"/>
  <c r="GO120" i="4"/>
  <c r="EZ57" i="4"/>
  <c r="EK61" i="4"/>
  <c r="BB60" i="4"/>
  <c r="CU60" i="4"/>
  <c r="FR67" i="4"/>
  <c r="GJ66" i="4"/>
  <c r="FT167" i="4"/>
  <c r="Q77" i="4"/>
  <c r="EJ85" i="4"/>
  <c r="EF58" i="4"/>
  <c r="GN56" i="4"/>
  <c r="FQ58" i="4"/>
  <c r="CO59" i="4"/>
  <c r="ES61" i="4"/>
  <c r="CC67" i="4"/>
  <c r="GK66" i="4"/>
  <c r="ED181" i="4"/>
  <c r="CC85" i="4"/>
  <c r="CS93" i="4"/>
  <c r="EN58" i="4"/>
  <c r="BB57" i="4"/>
  <c r="AS61" i="4"/>
  <c r="EE61" i="4"/>
  <c r="GK60" i="4"/>
  <c r="BE65" i="4"/>
  <c r="FA65" i="4"/>
  <c r="EF67" i="4"/>
  <c r="GL66" i="4"/>
  <c r="FW180" i="4"/>
  <c r="CR83" i="4"/>
  <c r="BV85" i="4"/>
  <c r="ED85" i="4"/>
  <c r="EV83" i="4"/>
  <c r="FX85" i="4"/>
  <c r="BC84" i="4"/>
  <c r="CQ84" i="4"/>
  <c r="BV88" i="4"/>
  <c r="AO61" i="4"/>
  <c r="CG61" i="4"/>
  <c r="FR61" i="4"/>
  <c r="GL60" i="4"/>
  <c r="FJ180" i="4"/>
  <c r="AD181" i="4"/>
  <c r="BV181" i="4"/>
  <c r="CG181" i="4"/>
  <c r="AD85" i="4"/>
  <c r="CP87" i="4"/>
  <c r="CP123" i="4"/>
  <c r="GJ59" i="4"/>
  <c r="GQ83" i="4"/>
  <c r="FQ85" i="4"/>
  <c r="W88" i="4"/>
  <c r="AH58" i="4"/>
  <c r="FN58" i="4"/>
  <c r="GA58" i="4"/>
  <c r="EW57" i="4"/>
  <c r="AI61" i="4"/>
  <c r="AW61" i="4"/>
  <c r="GK59" i="4"/>
  <c r="CL60" i="4"/>
  <c r="CQ60" i="4"/>
  <c r="AE67" i="4"/>
  <c r="AM67" i="4"/>
  <c r="CG67" i="4"/>
  <c r="EW65" i="4"/>
  <c r="EP67" i="4"/>
  <c r="FP67" i="4"/>
  <c r="FW67" i="4"/>
  <c r="CL66" i="4"/>
  <c r="GN66" i="4"/>
  <c r="AZ81" i="4"/>
  <c r="CC181" i="4"/>
  <c r="DZ181" i="4"/>
  <c r="CG85" i="4"/>
  <c r="DZ85" i="4"/>
  <c r="AX84" i="4"/>
  <c r="CV84" i="4" s="1"/>
  <c r="DF84" i="4" s="1"/>
  <c r="CU56" i="4"/>
  <c r="BW58" i="4"/>
  <c r="GK57" i="4"/>
  <c r="GQ57" i="4"/>
  <c r="W61" i="4"/>
  <c r="CR60" i="4"/>
  <c r="EP180" i="4"/>
  <c r="GG180" i="4"/>
  <c r="EJ181" i="4"/>
  <c r="FX181" i="4"/>
  <c r="EJ127" i="4"/>
  <c r="ED171" i="4"/>
  <c r="EM171" i="4"/>
  <c r="BE89" i="4"/>
  <c r="AI91" i="4"/>
  <c r="CO89" i="4"/>
  <c r="BS91" i="4"/>
  <c r="CM90" i="4"/>
  <c r="GM90" i="4"/>
  <c r="AO94" i="4"/>
  <c r="FZ94" i="4"/>
  <c r="AX93" i="4"/>
  <c r="EW93" i="4"/>
  <c r="EZ99" i="4"/>
  <c r="FW176" i="4"/>
  <c r="CS102" i="4"/>
  <c r="GO111" i="4"/>
  <c r="GO114" i="4"/>
  <c r="BK124" i="4"/>
  <c r="ET126" i="4"/>
  <c r="AS91" i="4"/>
  <c r="GC91" i="4"/>
  <c r="AP94" i="4"/>
  <c r="CB94" i="4"/>
  <c r="GQ93" i="4"/>
  <c r="EU110" i="4"/>
  <c r="AG121" i="4"/>
  <c r="FM121" i="4"/>
  <c r="GO122" i="4"/>
  <c r="EL127" i="4"/>
  <c r="CU126" i="4"/>
  <c r="ED91" i="4"/>
  <c r="BB90" i="4"/>
  <c r="GJ93" i="4"/>
  <c r="DS109" i="4"/>
  <c r="AA112" i="4"/>
  <c r="CU110" i="4"/>
  <c r="CN111" i="4"/>
  <c r="GK111" i="4"/>
  <c r="AH121" i="4"/>
  <c r="GQ122" i="4"/>
  <c r="FS124" i="4"/>
  <c r="AX123" i="4"/>
  <c r="EM127" i="4"/>
  <c r="FA126" i="4"/>
  <c r="EO171" i="4"/>
  <c r="CD91" i="4"/>
  <c r="DW91" i="4"/>
  <c r="BA93" i="4"/>
  <c r="ET93" i="4"/>
  <c r="CO108" i="4"/>
  <c r="CF115" i="4"/>
  <c r="AX114" i="4"/>
  <c r="EN121" i="4"/>
  <c r="EX123" i="4"/>
  <c r="GD171" i="4"/>
  <c r="BV91" i="4"/>
  <c r="CP90" i="4"/>
  <c r="BO94" i="4"/>
  <c r="DU94" i="4"/>
  <c r="EK94" i="4"/>
  <c r="CH176" i="4"/>
  <c r="EA176" i="4"/>
  <c r="GM102" i="4"/>
  <c r="CG115" i="4"/>
  <c r="FG124" i="4"/>
  <c r="GJ125" i="4"/>
  <c r="EW126" i="4"/>
  <c r="Z103" i="4"/>
  <c r="AE112" i="4"/>
  <c r="EJ112" i="4"/>
  <c r="FP112" i="4"/>
  <c r="GE112" i="4"/>
  <c r="FT115" i="4"/>
  <c r="AZ114" i="4"/>
  <c r="CP114" i="4"/>
  <c r="EY114" i="4"/>
  <c r="FQ121" i="4"/>
  <c r="AD124" i="4"/>
  <c r="EO127" i="4"/>
  <c r="CQ126" i="4"/>
  <c r="EA91" i="4"/>
  <c r="X94" i="4"/>
  <c r="AS94" i="4"/>
  <c r="CH103" i="4"/>
  <c r="EA103" i="4"/>
  <c r="BB110" i="4"/>
  <c r="EJ115" i="4"/>
  <c r="FR121" i="4"/>
  <c r="FD171" i="4"/>
  <c r="FS171" i="4"/>
  <c r="FZ171" i="4"/>
  <c r="Z91" i="4"/>
  <c r="BR91" i="4"/>
  <c r="CG91" i="4"/>
  <c r="EB91" i="4"/>
  <c r="CL90" i="4"/>
  <c r="AT94" i="4"/>
  <c r="EV93" i="4"/>
  <c r="AK103" i="4"/>
  <c r="AS103" i="4"/>
  <c r="CR102" i="4"/>
  <c r="AG112" i="4"/>
  <c r="CB112" i="4"/>
  <c r="EC112" i="4"/>
  <c r="EQ112" i="4"/>
  <c r="GN111" i="4"/>
  <c r="CB115" i="4"/>
  <c r="ET114" i="4"/>
  <c r="BJ121" i="4"/>
  <c r="BR121" i="4"/>
  <c r="BY121" i="4"/>
  <c r="EB121" i="4"/>
  <c r="ES121" i="4"/>
  <c r="ED124" i="4"/>
  <c r="CS123" i="4"/>
  <c r="BU127" i="4"/>
  <c r="CK127" i="4"/>
  <c r="EY126" i="4"/>
  <c r="AR13" i="4"/>
  <c r="BB12" i="4"/>
  <c r="FM7" i="4"/>
  <c r="BB9" i="4"/>
  <c r="EU12" i="4"/>
  <c r="BA36" i="4"/>
  <c r="AA10" i="4"/>
  <c r="GI30" i="4"/>
  <c r="X13" i="4"/>
  <c r="AN13" i="4"/>
  <c r="BV13" i="4"/>
  <c r="EN13" i="4"/>
  <c r="CP9" i="4"/>
  <c r="AD10" i="4"/>
  <c r="AO10" i="4"/>
  <c r="CG10" i="4"/>
  <c r="DW10" i="4"/>
  <c r="EN10" i="4"/>
  <c r="AX9" i="4"/>
  <c r="BD9" i="4"/>
  <c r="CO9" i="4"/>
  <c r="ET9" i="4"/>
  <c r="EZ9" i="4"/>
  <c r="AO13" i="4"/>
  <c r="CP11" i="4"/>
  <c r="BR13" i="4"/>
  <c r="CK13" i="4"/>
  <c r="GL11" i="4"/>
  <c r="FN13" i="4"/>
  <c r="BE12" i="4"/>
  <c r="CR12" i="4"/>
  <c r="EV12" i="4"/>
  <c r="GM12" i="4"/>
  <c r="Q29" i="4"/>
  <c r="Q30" i="4" s="1"/>
  <c r="BY47" i="4"/>
  <c r="DR47" i="4"/>
  <c r="DW47" i="4"/>
  <c r="BB30" i="4"/>
  <c r="AA34" i="4"/>
  <c r="AH34" i="4"/>
  <c r="BR34" i="4"/>
  <c r="BB33" i="4"/>
  <c r="AM37" i="4"/>
  <c r="CG37" i="4"/>
  <c r="EO37" i="4"/>
  <c r="BD36" i="4"/>
  <c r="ET36" i="4"/>
  <c r="EY36" i="4"/>
  <c r="GH36" i="4"/>
  <c r="BA39" i="4"/>
  <c r="CP39" i="4"/>
  <c r="BE6" i="4"/>
  <c r="CO8" i="4"/>
  <c r="CU8" i="4"/>
  <c r="BV10" i="4"/>
  <c r="ED10" i="4"/>
  <c r="FQ10" i="4"/>
  <c r="BS13" i="4"/>
  <c r="FO13" i="4"/>
  <c r="GN12" i="4"/>
  <c r="BR143" i="4"/>
  <c r="FN47" i="4"/>
  <c r="BC30" i="4"/>
  <c r="CQ30" i="4"/>
  <c r="DW48" i="4"/>
  <c r="AI34" i="4"/>
  <c r="BW37" i="4"/>
  <c r="DR37" i="4"/>
  <c r="ED37" i="4"/>
  <c r="BB36" i="4"/>
  <c r="CQ36" i="4"/>
  <c r="CL38" i="4"/>
  <c r="CQ39" i="4"/>
  <c r="BE44" i="4"/>
  <c r="CM44" i="4"/>
  <c r="EV45" i="4"/>
  <c r="CP50" i="4"/>
  <c r="CC10" i="4"/>
  <c r="GC10" i="4"/>
  <c r="FP13" i="4"/>
  <c r="CL12" i="4"/>
  <c r="CU12" i="4"/>
  <c r="AQ143" i="4"/>
  <c r="BS143" i="4"/>
  <c r="EO143" i="4"/>
  <c r="FQ143" i="4"/>
  <c r="FZ143" i="4"/>
  <c r="BD30" i="4"/>
  <c r="AM48" i="4"/>
  <c r="AO37" i="4"/>
  <c r="EJ37" i="4"/>
  <c r="BE8" i="4"/>
  <c r="DZ10" i="4"/>
  <c r="EK10" i="4"/>
  <c r="CQ9" i="4"/>
  <c r="EO13" i="4"/>
  <c r="CM12" i="4"/>
  <c r="GH12" i="4"/>
  <c r="EW30" i="4"/>
  <c r="Q32" i="4"/>
  <c r="GF33" i="4" s="1"/>
  <c r="GF34" i="4" s="1"/>
  <c r="CG34" i="4"/>
  <c r="AX33" i="4"/>
  <c r="BL37" i="4"/>
  <c r="BR37" i="4"/>
  <c r="EK37" i="4"/>
  <c r="FR37" i="4"/>
  <c r="AY36" i="4"/>
  <c r="GK36" i="4"/>
  <c r="BS10" i="4"/>
  <c r="GK8" i="4"/>
  <c r="GQ8" i="4"/>
  <c r="FS10" i="4"/>
  <c r="GM9" i="4"/>
  <c r="CN12" i="4"/>
  <c r="GI12" i="4"/>
  <c r="BU143" i="4"/>
  <c r="CD143" i="4"/>
  <c r="FS143" i="4"/>
  <c r="EE34" i="4"/>
  <c r="EZ33" i="4"/>
  <c r="AQ37" i="4"/>
  <c r="FS37" i="4"/>
  <c r="CM36" i="4"/>
  <c r="CM37" i="4" s="1"/>
  <c r="BD39" i="4"/>
  <c r="CL39" i="4"/>
  <c r="CV39" i="4" s="1"/>
  <c r="DF39" i="4" s="1"/>
  <c r="Q8" i="4"/>
  <c r="FV8" i="4" s="1"/>
  <c r="GO11" i="4"/>
  <c r="CO12" i="4"/>
  <c r="CY12" i="4" s="1"/>
  <c r="DI12" i="4" s="1"/>
  <c r="GJ12" i="4"/>
  <c r="GC143" i="4"/>
  <c r="FQ47" i="4"/>
  <c r="EX30" i="4"/>
  <c r="GH30" i="4"/>
  <c r="FQ48" i="4"/>
  <c r="AR34" i="4"/>
  <c r="ET33" i="4"/>
  <c r="GQ33" i="4"/>
  <c r="AR37" i="4"/>
  <c r="CQ35" i="4"/>
  <c r="CN36" i="4"/>
  <c r="CU36" i="4"/>
  <c r="EW36" i="4"/>
  <c r="EZ36" i="4"/>
  <c r="GM36" i="4"/>
  <c r="GM37" i="4" s="1"/>
  <c r="BW40" i="4"/>
  <c r="AH10" i="4"/>
  <c r="FO10" i="4"/>
  <c r="GG10" i="4"/>
  <c r="CM9" i="4"/>
  <c r="AT13" i="4"/>
  <c r="EK13" i="4"/>
  <c r="FS13" i="4"/>
  <c r="CP12" i="4"/>
  <c r="BW143" i="4"/>
  <c r="AN34" i="4"/>
  <c r="EU33" i="4"/>
  <c r="FA33" i="4"/>
  <c r="GL33" i="4"/>
  <c r="DV37" i="4"/>
  <c r="EM37" i="4"/>
  <c r="Q38" i="4"/>
  <c r="Q39" i="4" s="1"/>
  <c r="AO40" i="4"/>
  <c r="EX39" i="4"/>
  <c r="BD45" i="4"/>
  <c r="EZ45" i="4"/>
  <c r="CM5" i="4"/>
  <c r="GN5" i="4"/>
  <c r="AT10" i="4"/>
  <c r="CF10" i="4"/>
  <c r="BC9" i="4"/>
  <c r="CN9" i="4"/>
  <c r="EY9" i="4"/>
  <c r="GI9" i="4"/>
  <c r="GQ9" i="4"/>
  <c r="EA13" i="4"/>
  <c r="EL13" i="4"/>
  <c r="GD13" i="4"/>
  <c r="AZ12" i="4"/>
  <c r="EZ12" i="4"/>
  <c r="GL12" i="4"/>
  <c r="AE143" i="4"/>
  <c r="CG143" i="4"/>
  <c r="CL33" i="4"/>
  <c r="EV33" i="4"/>
  <c r="FC33" i="4"/>
  <c r="BG36" i="4"/>
  <c r="AW40" i="4"/>
  <c r="GK38" i="4"/>
  <c r="GM39" i="4"/>
  <c r="AT46" i="4"/>
  <c r="FR46" i="4"/>
  <c r="CR45" i="4"/>
  <c r="ET45" i="4"/>
  <c r="EX45" i="4"/>
  <c r="AN46" i="4"/>
  <c r="CO44" i="4"/>
  <c r="CK46" i="4"/>
  <c r="EP46" i="4"/>
  <c r="GN45" i="4"/>
  <c r="FN61" i="4"/>
  <c r="EO67" i="4"/>
  <c r="EK40" i="4"/>
  <c r="FS40" i="4"/>
  <c r="Q44" i="4"/>
  <c r="Q45" i="4" s="1"/>
  <c r="AO46" i="4"/>
  <c r="BR46" i="4"/>
  <c r="CL45" i="4"/>
  <c r="FZ40" i="4"/>
  <c r="GH39" i="4"/>
  <c r="AP46" i="4"/>
  <c r="BS46" i="4"/>
  <c r="EJ46" i="4"/>
  <c r="CM45" i="4"/>
  <c r="GH45" i="4"/>
  <c r="BS67" i="4"/>
  <c r="BR40" i="4"/>
  <c r="FN40" i="4"/>
  <c r="GG40" i="4"/>
  <c r="GI39" i="4"/>
  <c r="BT46" i="4"/>
  <c r="EK46" i="4"/>
  <c r="FN46" i="4"/>
  <c r="FW46" i="4"/>
  <c r="CN45" i="4"/>
  <c r="GI45" i="4"/>
  <c r="CU59" i="4"/>
  <c r="EX60" i="4"/>
  <c r="X67" i="4"/>
  <c r="BB65" i="4"/>
  <c r="AO67" i="4"/>
  <c r="AX66" i="4"/>
  <c r="BU46" i="4"/>
  <c r="EL46" i="4"/>
  <c r="GG46" i="4"/>
  <c r="AA52" i="4"/>
  <c r="BB54" i="4"/>
  <c r="CR39" i="4"/>
  <c r="EZ39" i="4"/>
  <c r="FP46" i="4"/>
  <c r="BG45" i="4"/>
  <c r="CP45" i="4"/>
  <c r="GK45" i="4"/>
  <c r="GK54" i="4"/>
  <c r="FX61" i="4"/>
  <c r="EO40" i="4"/>
  <c r="EV39" i="4"/>
  <c r="GL39" i="4"/>
  <c r="AS46" i="4"/>
  <c r="BW46" i="4"/>
  <c r="EN46" i="4"/>
  <c r="FQ46" i="4"/>
  <c r="FC45" i="4"/>
  <c r="Q50" i="4"/>
  <c r="FA59" i="4"/>
  <c r="CB58" i="4"/>
  <c r="BC57" i="4"/>
  <c r="CM57" i="4"/>
  <c r="AD61" i="4"/>
  <c r="EA61" i="4"/>
  <c r="EU60" i="4"/>
  <c r="EB67" i="4"/>
  <c r="ES67" i="4"/>
  <c r="CN66" i="4"/>
  <c r="GL54" i="4"/>
  <c r="BR58" i="4"/>
  <c r="CC58" i="4"/>
  <c r="BD57" i="4"/>
  <c r="CN57" i="4"/>
  <c r="EX57" i="4"/>
  <c r="AE61" i="4"/>
  <c r="BC60" i="4"/>
  <c r="CO60" i="4"/>
  <c r="EV60" i="4"/>
  <c r="GH60" i="4"/>
  <c r="AZ65" i="4"/>
  <c r="AY66" i="4"/>
  <c r="CO66" i="4"/>
  <c r="CU66" i="4"/>
  <c r="EG181" i="4"/>
  <c r="BE84" i="4"/>
  <c r="GL84" i="4"/>
  <c r="GK89" i="4"/>
  <c r="CA55" i="4"/>
  <c r="GM54" i="4"/>
  <c r="AD58" i="4"/>
  <c r="CD58" i="4"/>
  <c r="DZ58" i="4"/>
  <c r="AX57" i="4"/>
  <c r="AF61" i="4"/>
  <c r="BW61" i="4"/>
  <c r="CH61" i="4"/>
  <c r="AZ66" i="4"/>
  <c r="BG66" i="4"/>
  <c r="EI181" i="4"/>
  <c r="FG181" i="4"/>
  <c r="DW88" i="4"/>
  <c r="FA86" i="4"/>
  <c r="FK88" i="4"/>
  <c r="BE54" i="4"/>
  <c r="CO54" i="4"/>
  <c r="BD59" i="4"/>
  <c r="BS61" i="4"/>
  <c r="CC61" i="4"/>
  <c r="AY60" i="4"/>
  <c r="CP60" i="4"/>
  <c r="FC60" i="4"/>
  <c r="GI60" i="4"/>
  <c r="Q65" i="4"/>
  <c r="AI67" i="4"/>
  <c r="AS67" i="4"/>
  <c r="CP66" i="4"/>
  <c r="EY66" i="4"/>
  <c r="GB55" i="4"/>
  <c r="CP54" i="4"/>
  <c r="GI54" i="4"/>
  <c r="ET57" i="4"/>
  <c r="GR57" i="4" s="1"/>
  <c r="Q59" i="4"/>
  <c r="AV60" i="4" s="1"/>
  <c r="AV61" i="4" s="1"/>
  <c r="CD61" i="4"/>
  <c r="FS61" i="4"/>
  <c r="GD61" i="4"/>
  <c r="AZ60" i="4"/>
  <c r="GJ60" i="4"/>
  <c r="AD67" i="4"/>
  <c r="CH67" i="4"/>
  <c r="EE67" i="4"/>
  <c r="GD67" i="4"/>
  <c r="BO187" i="4"/>
  <c r="ES55" i="4"/>
  <c r="BA54" i="4"/>
  <c r="CP57" i="4"/>
  <c r="BE59" i="4"/>
  <c r="AR61" i="4"/>
  <c r="ED61" i="4"/>
  <c r="FO61" i="4"/>
  <c r="FY61" i="4"/>
  <c r="BB66" i="4"/>
  <c r="CQ66" i="4"/>
  <c r="ET66" i="4"/>
  <c r="DU167" i="4"/>
  <c r="Z181" i="4"/>
  <c r="Z85" i="4"/>
  <c r="BA84" i="4"/>
  <c r="GH84" i="4"/>
  <c r="GB88" i="4"/>
  <c r="GJ54" i="4"/>
  <c r="GO54" i="4"/>
  <c r="AN58" i="4"/>
  <c r="CG58" i="4"/>
  <c r="FX58" i="4"/>
  <c r="BA57" i="4"/>
  <c r="CQ57" i="4"/>
  <c r="FA57" i="4"/>
  <c r="GJ57" i="4"/>
  <c r="CS59" i="4"/>
  <c r="EJ61" i="4"/>
  <c r="EO61" i="4"/>
  <c r="BA60" i="4"/>
  <c r="CM60" i="4"/>
  <c r="EY60" i="4"/>
  <c r="AX65" i="4"/>
  <c r="DZ67" i="4"/>
  <c r="BC66" i="4"/>
  <c r="EU66" i="4"/>
  <c r="FK181" i="4"/>
  <c r="GO81" i="4"/>
  <c r="BU85" i="4"/>
  <c r="DV58" i="4"/>
  <c r="ED58" i="4"/>
  <c r="FY58" i="4"/>
  <c r="GE58" i="4"/>
  <c r="CL57" i="4"/>
  <c r="GO57" i="4"/>
  <c r="DZ61" i="4"/>
  <c r="ET60" i="4"/>
  <c r="BW67" i="4"/>
  <c r="CD67" i="4"/>
  <c r="DT67" i="4"/>
  <c r="EA67" i="4"/>
  <c r="CM66" i="4"/>
  <c r="CR66" i="4"/>
  <c r="BU181" i="4"/>
  <c r="CF187" i="4"/>
  <c r="DV187" i="4"/>
  <c r="FF180" i="4"/>
  <c r="DR181" i="4"/>
  <c r="FN181" i="4"/>
  <c r="AR85" i="4"/>
  <c r="X171" i="4"/>
  <c r="AE171" i="4"/>
  <c r="CH91" i="4"/>
  <c r="EU90" i="4"/>
  <c r="AG85" i="4"/>
  <c r="FN85" i="4"/>
  <c r="EK91" i="4"/>
  <c r="FR91" i="4"/>
  <c r="EF180" i="4"/>
  <c r="ES180" i="4"/>
  <c r="BO181" i="4"/>
  <c r="BY181" i="4"/>
  <c r="EN181" i="4"/>
  <c r="AH85" i="4"/>
  <c r="CF85" i="4"/>
  <c r="CC91" i="4"/>
  <c r="FY91" i="4"/>
  <c r="GK102" i="4"/>
  <c r="CS81" i="4"/>
  <c r="EN85" i="4"/>
  <c r="AK170" i="4"/>
  <c r="Q89" i="4"/>
  <c r="Q90" i="4" s="1"/>
  <c r="AH91" i="4"/>
  <c r="EW98" i="4"/>
  <c r="FT180" i="4"/>
  <c r="FZ180" i="4"/>
  <c r="V181" i="4"/>
  <c r="AQ181" i="4"/>
  <c r="CF181" i="4"/>
  <c r="DV85" i="4"/>
  <c r="EC85" i="4"/>
  <c r="EI85" i="4"/>
  <c r="FU85" i="4"/>
  <c r="BB84" i="4"/>
  <c r="EW84" i="4"/>
  <c r="CH171" i="4"/>
  <c r="FY171" i="4"/>
  <c r="BC90" i="4"/>
  <c r="EX90" i="4"/>
  <c r="CO107" i="4"/>
  <c r="FQ181" i="4"/>
  <c r="GB181" i="4"/>
  <c r="AZ83" i="4"/>
  <c r="CU83" i="4"/>
  <c r="GI83" i="4"/>
  <c r="GN83" i="4"/>
  <c r="GB85" i="4"/>
  <c r="EX84" i="4"/>
  <c r="Q86" i="4"/>
  <c r="AA170" i="4"/>
  <c r="AG88" i="4"/>
  <c r="AR88" i="4"/>
  <c r="DS88" i="4"/>
  <c r="BD90" i="4"/>
  <c r="EY90" i="4"/>
  <c r="GW90" i="4" s="1"/>
  <c r="GH90" i="4"/>
  <c r="GK98" i="4"/>
  <c r="BB99" i="4"/>
  <c r="GN102" i="4"/>
  <c r="BB108" i="4"/>
  <c r="BA110" i="4"/>
  <c r="CP111" i="4"/>
  <c r="FK187" i="4"/>
  <c r="GB187" i="4"/>
  <c r="AZ80" i="4"/>
  <c r="CS80" i="4"/>
  <c r="W181" i="4"/>
  <c r="AH181" i="4"/>
  <c r="AR181" i="4"/>
  <c r="DR85" i="4"/>
  <c r="CP84" i="4"/>
  <c r="EN91" i="4"/>
  <c r="CQ90" i="4"/>
  <c r="GN90" i="4"/>
  <c r="AY84" i="4"/>
  <c r="ET84" i="4"/>
  <c r="AE91" i="4"/>
  <c r="EO91" i="4"/>
  <c r="AY90" i="4"/>
  <c r="ET90" i="4"/>
  <c r="GI90" i="4"/>
  <c r="ED94" i="4"/>
  <c r="EO94" i="4"/>
  <c r="FC93" i="4"/>
  <c r="HA93" i="4" s="1"/>
  <c r="EF176" i="4"/>
  <c r="AF103" i="4"/>
  <c r="CD103" i="4"/>
  <c r="FQ103" i="4"/>
  <c r="GD103" i="4"/>
  <c r="EU102" i="4"/>
  <c r="FC102" i="4"/>
  <c r="GO102" i="4"/>
  <c r="GK107" i="4"/>
  <c r="FX109" i="4"/>
  <c r="AR112" i="4"/>
  <c r="CH112" i="4"/>
  <c r="EV110" i="4"/>
  <c r="GQ110" i="4"/>
  <c r="GD112" i="4"/>
  <c r="CU111" i="4"/>
  <c r="GH111" i="4"/>
  <c r="BB114" i="4"/>
  <c r="AQ94" i="4"/>
  <c r="AW94" i="4"/>
  <c r="CD94" i="4"/>
  <c r="CK94" i="4"/>
  <c r="EE94" i="4"/>
  <c r="AI176" i="4"/>
  <c r="AG103" i="4"/>
  <c r="CE103" i="4"/>
  <c r="EB103" i="4"/>
  <c r="FW103" i="4"/>
  <c r="EE112" i="4"/>
  <c r="EZ111" i="4"/>
  <c r="AE94" i="4"/>
  <c r="BS94" i="4"/>
  <c r="BX94" i="4"/>
  <c r="CE94" i="4"/>
  <c r="DT94" i="4"/>
  <c r="GK92" i="4"/>
  <c r="GD94" i="4"/>
  <c r="AZ93" i="4"/>
  <c r="CO93" i="4"/>
  <c r="CU93" i="4"/>
  <c r="AH103" i="4"/>
  <c r="EC103" i="4"/>
  <c r="FX103" i="4"/>
  <c r="BD102" i="4"/>
  <c r="EW102" i="4"/>
  <c r="GL102" i="4"/>
  <c r="GL176" i="4" s="1"/>
  <c r="EF112" i="4"/>
  <c r="FX112" i="4"/>
  <c r="BB111" i="4"/>
  <c r="GI111" i="4"/>
  <c r="GM111" i="4"/>
  <c r="BG93" i="4"/>
  <c r="EY93" i="4"/>
  <c r="GM93" i="4"/>
  <c r="CE176" i="4"/>
  <c r="AI103" i="4"/>
  <c r="CN102" i="4"/>
  <c r="AI196" i="4"/>
  <c r="AI112" i="4"/>
  <c r="BR112" i="4"/>
  <c r="CC112" i="4"/>
  <c r="FY112" i="4"/>
  <c r="BC111" i="4"/>
  <c r="CL111" i="4"/>
  <c r="FC111" i="4"/>
  <c r="GJ113" i="4"/>
  <c r="BU94" i="4"/>
  <c r="EC176" i="4"/>
  <c r="GA176" i="4"/>
  <c r="AJ103" i="4"/>
  <c r="EE103" i="4"/>
  <c r="FZ103" i="4"/>
  <c r="EY102" i="4"/>
  <c r="ES196" i="4"/>
  <c r="FZ112" i="4"/>
  <c r="EU111" i="4"/>
  <c r="BG114" i="4"/>
  <c r="AW176" i="4"/>
  <c r="GB176" i="4"/>
  <c r="AW103" i="4"/>
  <c r="CA103" i="4"/>
  <c r="EF103" i="4"/>
  <c r="GA103" i="4"/>
  <c r="CO102" i="4"/>
  <c r="CE196" i="4"/>
  <c r="EX108" i="4"/>
  <c r="CE112" i="4"/>
  <c r="EA112" i="4"/>
  <c r="AX111" i="4"/>
  <c r="CR111" i="4"/>
  <c r="T121" i="4"/>
  <c r="AX119" i="4"/>
  <c r="FU124" i="4"/>
  <c r="GK93" i="4"/>
  <c r="Q101" i="4"/>
  <c r="CB103" i="4"/>
  <c r="GB103" i="4"/>
  <c r="AZ102" i="4"/>
  <c r="CP102" i="4"/>
  <c r="AD112" i="4"/>
  <c r="EB112" i="4"/>
  <c r="ES112" i="4"/>
  <c r="BE111" i="4"/>
  <c r="EW111" i="4"/>
  <c r="BE120" i="4"/>
  <c r="CU122" i="4"/>
  <c r="EC124" i="4"/>
  <c r="ET123" i="4"/>
  <c r="FA123" i="4"/>
  <c r="GH123" i="4"/>
  <c r="GO123" i="4"/>
  <c r="GO124" i="4" s="1"/>
  <c r="Q92" i="4"/>
  <c r="AL92" i="4" s="1"/>
  <c r="FQ94" i="4"/>
  <c r="CM93" i="4"/>
  <c r="GL93" i="4"/>
  <c r="AG176" i="4"/>
  <c r="CA176" i="4"/>
  <c r="EE176" i="4"/>
  <c r="FQ176" i="4"/>
  <c r="ES103" i="4"/>
  <c r="AZ111" i="4"/>
  <c r="BG111" i="4"/>
  <c r="EX111" i="4"/>
  <c r="BR124" i="4"/>
  <c r="FX124" i="4"/>
  <c r="ED121" i="4"/>
  <c r="FY121" i="4"/>
  <c r="EX120" i="4"/>
  <c r="BW124" i="4"/>
  <c r="CL123" i="4"/>
  <c r="EN127" i="4"/>
  <c r="FQ127" i="4"/>
  <c r="FA114" i="4"/>
  <c r="AU121" i="4"/>
  <c r="CC121" i="4"/>
  <c r="BB120" i="4"/>
  <c r="CP120" i="4"/>
  <c r="GL120" i="4"/>
  <c r="AG124" i="4"/>
  <c r="BS124" i="4"/>
  <c r="FR124" i="4"/>
  <c r="AY123" i="4"/>
  <c r="CM123" i="4"/>
  <c r="GJ123" i="4"/>
  <c r="AR127" i="4"/>
  <c r="CN126" i="4"/>
  <c r="GK126" i="4"/>
  <c r="GD115" i="4"/>
  <c r="GL114" i="4"/>
  <c r="BL121" i="4"/>
  <c r="BC120" i="4"/>
  <c r="CQ120" i="4"/>
  <c r="ET120" i="4"/>
  <c r="GM120" i="4"/>
  <c r="AH124" i="4"/>
  <c r="AZ123" i="4"/>
  <c r="CN123" i="4"/>
  <c r="GQ123" i="4"/>
  <c r="AS127" i="4"/>
  <c r="BX127" i="4"/>
  <c r="BD126" i="4"/>
  <c r="CO126" i="4"/>
  <c r="GL126" i="4"/>
  <c r="FR115" i="4"/>
  <c r="FX115" i="4"/>
  <c r="AQ121" i="4"/>
  <c r="DZ121" i="4"/>
  <c r="AX120" i="4"/>
  <c r="CL120" i="4"/>
  <c r="GH120" i="4"/>
  <c r="BA122" i="4"/>
  <c r="FO124" i="4"/>
  <c r="CU123" i="4"/>
  <c r="EW123" i="4"/>
  <c r="GU123" i="4" s="1"/>
  <c r="BR127" i="4"/>
  <c r="CF127" i="4"/>
  <c r="DW127" i="4"/>
  <c r="FS127" i="4"/>
  <c r="AZ126" i="4"/>
  <c r="CP126" i="4"/>
  <c r="GM126" i="4"/>
  <c r="CL114" i="4"/>
  <c r="EX114" i="4"/>
  <c r="GN114" i="4"/>
  <c r="GX114" i="4" s="1"/>
  <c r="AR121" i="4"/>
  <c r="GB121" i="4"/>
  <c r="AO124" i="4"/>
  <c r="CS122" i="4"/>
  <c r="EJ124" i="4"/>
  <c r="EO124" i="4"/>
  <c r="W127" i="4"/>
  <c r="AN127" i="4"/>
  <c r="BE126" i="4"/>
  <c r="EX126" i="4"/>
  <c r="GN126" i="4"/>
  <c r="GH114" i="4"/>
  <c r="GC121" i="4"/>
  <c r="FA120" i="4"/>
  <c r="DZ124" i="4"/>
  <c r="BT127" i="4"/>
  <c r="CR126" i="4"/>
  <c r="AI115" i="4"/>
  <c r="CE115" i="4"/>
  <c r="EA115" i="4"/>
  <c r="ES115" i="4"/>
  <c r="BD114" i="4"/>
  <c r="CN114" i="4"/>
  <c r="CF121" i="4"/>
  <c r="EO121" i="4"/>
  <c r="GD121" i="4"/>
  <c r="FC120" i="4"/>
  <c r="BB123" i="4"/>
  <c r="CZ123" i="4" s="1"/>
  <c r="DJ123" i="4" s="1"/>
  <c r="EY123" i="4"/>
  <c r="GM123" i="4"/>
  <c r="EV126" i="4"/>
  <c r="GH126" i="4"/>
  <c r="FX192" i="4"/>
  <c r="GN192" i="4"/>
  <c r="GV192" i="4"/>
  <c r="HD192" i="4"/>
  <c r="AA121" i="4"/>
  <c r="AN121" i="4"/>
  <c r="CG121" i="4"/>
  <c r="EC121" i="4"/>
  <c r="EJ121" i="4"/>
  <c r="FX121" i="4"/>
  <c r="BA120" i="4"/>
  <c r="EW120" i="4"/>
  <c r="CG124" i="4"/>
  <c r="CQ123" i="4"/>
  <c r="DA123" i="4" s="1"/>
  <c r="DK123" i="4" s="1"/>
  <c r="EZ123" i="4"/>
  <c r="AN143" i="4"/>
  <c r="BV143" i="4"/>
  <c r="EA143" i="4"/>
  <c r="Z143" i="4"/>
  <c r="AO143" i="4"/>
  <c r="EK143" i="4"/>
  <c r="FD143" i="4"/>
  <c r="GD143" i="4"/>
  <c r="BK167" i="4"/>
  <c r="EC187" i="4"/>
  <c r="DT143" i="4"/>
  <c r="FH143" i="4"/>
  <c r="T143" i="4"/>
  <c r="CH143" i="4"/>
  <c r="EM143" i="4"/>
  <c r="FO143" i="4"/>
  <c r="AR143" i="4"/>
  <c r="EE143" i="4"/>
  <c r="FY143" i="4"/>
  <c r="GB167" i="4"/>
  <c r="BY187" i="4"/>
  <c r="X192" i="4"/>
  <c r="AF192" i="4"/>
  <c r="AN192" i="4"/>
  <c r="BD192" i="4"/>
  <c r="BL192" i="4"/>
  <c r="BT192" i="4"/>
  <c r="W143" i="4"/>
  <c r="CC143" i="4"/>
  <c r="X143" i="4"/>
  <c r="AM143" i="4"/>
  <c r="DZ143" i="4"/>
  <c r="Z202" i="4"/>
  <c r="AH202" i="4"/>
  <c r="AP202" i="4"/>
  <c r="AX202" i="4"/>
  <c r="BN202" i="4"/>
  <c r="BV202" i="4"/>
  <c r="CD202" i="4"/>
  <c r="CL202" i="4"/>
  <c r="DB202" i="4"/>
  <c r="DT202" i="4"/>
  <c r="EB202" i="4"/>
  <c r="EJ202" i="4"/>
  <c r="EZ202" i="4"/>
  <c r="FH202" i="4"/>
  <c r="FP202" i="4"/>
  <c r="FX202" i="4"/>
  <c r="GN202" i="4"/>
  <c r="GV202" i="4"/>
  <c r="HD202" i="4"/>
  <c r="CO14" i="4"/>
  <c r="DQ192" i="4"/>
  <c r="DY192" i="4"/>
  <c r="EG192" i="4"/>
  <c r="EO192" i="4"/>
  <c r="EW192" i="4"/>
  <c r="FE192" i="4"/>
  <c r="FM192" i="4"/>
  <c r="FU192" i="4"/>
  <c r="GC192" i="4"/>
  <c r="GK192" i="4"/>
  <c r="GS192" i="4"/>
  <c r="HA192" i="4"/>
  <c r="HI192" i="4"/>
  <c r="CB162" i="4"/>
  <c r="EU14" i="4"/>
  <c r="FG187" i="4"/>
  <c r="FX187" i="4"/>
  <c r="Z192" i="4"/>
  <c r="AH192" i="4"/>
  <c r="AP192" i="4"/>
  <c r="AX192" i="4"/>
  <c r="BN192" i="4"/>
  <c r="BV192" i="4"/>
  <c r="CD192" i="4"/>
  <c r="CL192" i="4"/>
  <c r="DB192" i="4"/>
  <c r="DT192" i="4"/>
  <c r="EB192" i="4"/>
  <c r="EJ192" i="4"/>
  <c r="EZ192" i="4"/>
  <c r="FH192" i="4"/>
  <c r="FP192" i="4"/>
  <c r="CB167" i="4"/>
  <c r="EP167" i="4"/>
  <c r="FM187" i="4"/>
  <c r="EG187" i="4"/>
  <c r="GL14" i="4"/>
  <c r="U192" i="4"/>
  <c r="AC192" i="4"/>
  <c r="AK192" i="4"/>
  <c r="AS192" i="4"/>
  <c r="BA192" i="4"/>
  <c r="BI192" i="4"/>
  <c r="BQ192" i="4"/>
  <c r="BY192" i="4"/>
  <c r="CG192" i="4"/>
  <c r="CO192" i="4"/>
  <c r="CW192" i="4"/>
  <c r="DE192" i="4"/>
  <c r="DW192" i="4"/>
  <c r="EE192" i="4"/>
  <c r="EM192" i="4"/>
  <c r="EU192" i="4"/>
  <c r="FC192" i="4"/>
  <c r="FK192" i="4"/>
  <c r="FS192" i="4"/>
  <c r="GA192" i="4"/>
  <c r="GI192" i="4"/>
  <c r="GQ192" i="4"/>
  <c r="GY192" i="4"/>
  <c r="HG192" i="4"/>
  <c r="Z187" i="4"/>
  <c r="EQ187" i="4"/>
  <c r="EC167" i="4"/>
  <c r="V192" i="4"/>
  <c r="AD192" i="4"/>
  <c r="AT192" i="4"/>
  <c r="BB192" i="4"/>
  <c r="BJ192" i="4"/>
  <c r="BR192" i="4"/>
  <c r="CH192" i="4"/>
  <c r="CP192" i="4"/>
  <c r="CX192" i="4"/>
  <c r="DP192" i="4"/>
  <c r="EF192" i="4"/>
  <c r="EN192" i="4"/>
  <c r="EV192" i="4"/>
  <c r="FD192" i="4"/>
  <c r="FT192" i="4"/>
  <c r="GB192" i="4"/>
  <c r="GJ192" i="4"/>
  <c r="GR192" i="4"/>
  <c r="HH192" i="4"/>
  <c r="FQ187" i="4"/>
  <c r="AG187" i="4"/>
  <c r="AG167" i="4"/>
  <c r="FX167" i="4"/>
  <c r="AM187" i="4"/>
  <c r="V187" i="4"/>
  <c r="EM187" i="4"/>
  <c r="BK187" i="4"/>
  <c r="DR187" i="4"/>
  <c r="FQ162" i="4"/>
  <c r="BQ187" i="4"/>
  <c r="AK187" i="4"/>
  <c r="CF167" i="4"/>
  <c r="EG167" i="4"/>
  <c r="FU162" i="4"/>
  <c r="FK167" i="4"/>
  <c r="BK192" i="4"/>
  <c r="BS192" i="4"/>
  <c r="CA192" i="4"/>
  <c r="CI192" i="4"/>
  <c r="CQ192" i="4"/>
  <c r="CY192" i="4"/>
  <c r="EI187" i="4"/>
  <c r="AQ187" i="4"/>
  <c r="GW192" i="4"/>
  <c r="HE192" i="4"/>
  <c r="HF192" i="4"/>
  <c r="BO167" i="4"/>
  <c r="AU187" i="4"/>
  <c r="CB187" i="4"/>
  <c r="AN155" i="4"/>
  <c r="AN147" i="4"/>
  <c r="AN132" i="4"/>
  <c r="AN137" i="4"/>
  <c r="AN26" i="4"/>
  <c r="AN7" i="4"/>
  <c r="FT156" i="4"/>
  <c r="FT148" i="4"/>
  <c r="FT138" i="4"/>
  <c r="FT133" i="4"/>
  <c r="FT27" i="4"/>
  <c r="FW142" i="4"/>
  <c r="FW16" i="4"/>
  <c r="GQ14" i="4"/>
  <c r="AA155" i="4"/>
  <c r="AA147" i="4"/>
  <c r="AA137" i="4"/>
  <c r="AA132" i="4"/>
  <c r="AA26" i="4"/>
  <c r="AA7" i="4"/>
  <c r="BE5" i="4"/>
  <c r="AC155" i="4"/>
  <c r="AC147" i="4"/>
  <c r="AC132" i="4"/>
  <c r="AC137" i="4"/>
  <c r="AC26" i="4"/>
  <c r="AC7" i="4"/>
  <c r="BG5" i="4"/>
  <c r="BK155" i="4"/>
  <c r="BK147" i="4"/>
  <c r="BK132" i="4"/>
  <c r="BK137" i="4"/>
  <c r="BK26" i="4"/>
  <c r="CO5" i="4"/>
  <c r="BK7" i="4"/>
  <c r="BW155" i="4"/>
  <c r="BW147" i="4"/>
  <c r="BW137" i="4"/>
  <c r="BW132" i="4"/>
  <c r="BW26" i="4"/>
  <c r="BW7" i="4"/>
  <c r="CC155" i="4"/>
  <c r="CC147" i="4"/>
  <c r="CC132" i="4"/>
  <c r="CC137" i="4"/>
  <c r="CC26" i="4"/>
  <c r="CC7" i="4"/>
  <c r="DY155" i="4"/>
  <c r="DY147" i="4"/>
  <c r="DY132" i="4"/>
  <c r="DY137" i="4"/>
  <c r="DY26" i="4"/>
  <c r="DY7" i="4"/>
  <c r="FC5" i="4"/>
  <c r="FG155" i="4"/>
  <c r="FG147" i="4"/>
  <c r="FG132" i="4"/>
  <c r="FG137" i="4"/>
  <c r="FG26" i="4"/>
  <c r="GK5" i="4"/>
  <c r="FG7" i="4"/>
  <c r="FS155" i="4"/>
  <c r="FS147" i="4"/>
  <c r="FS132" i="4"/>
  <c r="FS137" i="4"/>
  <c r="FS26" i="4"/>
  <c r="FS7" i="4"/>
  <c r="FY155" i="4"/>
  <c r="FY147" i="4"/>
  <c r="FY137" i="4"/>
  <c r="FY132" i="4"/>
  <c r="FY26" i="4"/>
  <c r="FY7" i="4"/>
  <c r="AS156" i="4"/>
  <c r="AS148" i="4"/>
  <c r="AS138" i="4"/>
  <c r="AS133" i="4"/>
  <c r="BJ156" i="4"/>
  <c r="BJ138" i="4"/>
  <c r="BJ148" i="4"/>
  <c r="BJ133" i="4"/>
  <c r="BJ27" i="4"/>
  <c r="CN6" i="4"/>
  <c r="EV6" i="4"/>
  <c r="FE156" i="4"/>
  <c r="FE148" i="4"/>
  <c r="FE138" i="4"/>
  <c r="FE133" i="4"/>
  <c r="GI6" i="4"/>
  <c r="FW156" i="4"/>
  <c r="FW148" i="4"/>
  <c r="FW138" i="4"/>
  <c r="FW133" i="4"/>
  <c r="AX8" i="4"/>
  <c r="T10" i="4"/>
  <c r="CP8" i="4"/>
  <c r="BL10" i="4"/>
  <c r="GJ8" i="4"/>
  <c r="AZ9" i="4"/>
  <c r="BZ9" i="4"/>
  <c r="BZ10" i="4" s="1"/>
  <c r="EV9" i="4"/>
  <c r="FA9" i="4"/>
  <c r="DQ13" i="4"/>
  <c r="EU11" i="4"/>
  <c r="FE13" i="4"/>
  <c r="GI11" i="4"/>
  <c r="FC12" i="4"/>
  <c r="GO12" i="4"/>
  <c r="GY12" i="4" s="1"/>
  <c r="V142" i="4"/>
  <c r="V16" i="4"/>
  <c r="AZ14" i="4"/>
  <c r="AC142" i="4"/>
  <c r="AC16" i="4"/>
  <c r="BG14" i="4"/>
  <c r="AN142" i="4"/>
  <c r="AN16" i="4"/>
  <c r="BJ142" i="4"/>
  <c r="BJ16" i="4"/>
  <c r="CN14" i="4"/>
  <c r="DP142" i="4"/>
  <c r="DP16" i="4"/>
  <c r="ET14" i="4"/>
  <c r="EF142" i="4"/>
  <c r="EF16" i="4"/>
  <c r="EZ14" i="4"/>
  <c r="FZ142" i="4"/>
  <c r="FZ16" i="4"/>
  <c r="DP156" i="4"/>
  <c r="DP148" i="4"/>
  <c r="DP138" i="4"/>
  <c r="DP133" i="4"/>
  <c r="DP27" i="4"/>
  <c r="ET6" i="4"/>
  <c r="W155" i="4"/>
  <c r="W147" i="4"/>
  <c r="W132" i="4"/>
  <c r="W137" i="4"/>
  <c r="W26" i="4"/>
  <c r="W7" i="4"/>
  <c r="BA5" i="4"/>
  <c r="AD155" i="4"/>
  <c r="AD147" i="4"/>
  <c r="AD132" i="4"/>
  <c r="AD137" i="4"/>
  <c r="AD26" i="4"/>
  <c r="AD7" i="4"/>
  <c r="BL155" i="4"/>
  <c r="BL147" i="4"/>
  <c r="BL132" i="4"/>
  <c r="BL137" i="4"/>
  <c r="BL26" i="4"/>
  <c r="BL7" i="4"/>
  <c r="CP5" i="4"/>
  <c r="BR155" i="4"/>
  <c r="BR147" i="4"/>
  <c r="BR132" i="4"/>
  <c r="BR137" i="4"/>
  <c r="BR26" i="4"/>
  <c r="BR7" i="4"/>
  <c r="CD155" i="4"/>
  <c r="CD147" i="4"/>
  <c r="CD132" i="4"/>
  <c r="CD137" i="4"/>
  <c r="CD26" i="4"/>
  <c r="CD7" i="4"/>
  <c r="DS155" i="4"/>
  <c r="DS147" i="4"/>
  <c r="DS132" i="4"/>
  <c r="DS137" i="4"/>
  <c r="DS26" i="4"/>
  <c r="DS7" i="4"/>
  <c r="EW5" i="4"/>
  <c r="FH155" i="4"/>
  <c r="FH147" i="4"/>
  <c r="FH132" i="4"/>
  <c r="FH137" i="4"/>
  <c r="FH26" i="4"/>
  <c r="FH7" i="4"/>
  <c r="GL5" i="4"/>
  <c r="FN155" i="4"/>
  <c r="FN147" i="4"/>
  <c r="FN132" i="4"/>
  <c r="FN137" i="4"/>
  <c r="FN26" i="4"/>
  <c r="FN7" i="4"/>
  <c r="FZ155" i="4"/>
  <c r="FZ147" i="4"/>
  <c r="FZ137" i="4"/>
  <c r="FZ132" i="4"/>
  <c r="FZ26" i="4"/>
  <c r="FZ7" i="4"/>
  <c r="AT156" i="4"/>
  <c r="AT148" i="4"/>
  <c r="AT138" i="4"/>
  <c r="AT133" i="4"/>
  <c r="AT27" i="4"/>
  <c r="EO156" i="4"/>
  <c r="EO148" i="4"/>
  <c r="EO138" i="4"/>
  <c r="EO133" i="4"/>
  <c r="FF156" i="4"/>
  <c r="FF138" i="4"/>
  <c r="FF148" i="4"/>
  <c r="FF133" i="4"/>
  <c r="FF27" i="4"/>
  <c r="GJ6" i="4"/>
  <c r="U10" i="4"/>
  <c r="AY8" i="4"/>
  <c r="AF10" i="4"/>
  <c r="CQ8" i="4"/>
  <c r="BM10" i="4"/>
  <c r="BX10" i="4"/>
  <c r="CR8" i="4"/>
  <c r="CD10" i="4"/>
  <c r="DT10" i="4"/>
  <c r="EX8" i="4"/>
  <c r="FX10" i="4"/>
  <c r="GD10" i="4"/>
  <c r="Y13" i="4"/>
  <c r="BC11" i="4"/>
  <c r="BI13" i="4"/>
  <c r="CM11" i="4"/>
  <c r="CM13" i="4" s="1"/>
  <c r="EV11" i="4"/>
  <c r="DR13" i="4"/>
  <c r="W142" i="4"/>
  <c r="W16" i="4"/>
  <c r="BA14" i="4"/>
  <c r="AO142" i="4"/>
  <c r="AO16" i="4"/>
  <c r="BV142" i="4"/>
  <c r="BV16" i="4"/>
  <c r="EB142" i="4"/>
  <c r="EB16" i="4"/>
  <c r="ES142" i="4"/>
  <c r="ES144" i="4" s="1"/>
  <c r="ES16" i="4"/>
  <c r="GG142" i="4"/>
  <c r="GG16" i="4"/>
  <c r="AU143" i="4"/>
  <c r="GC155" i="4"/>
  <c r="GC147" i="4"/>
  <c r="GC132" i="4"/>
  <c r="GC137" i="4"/>
  <c r="GC26" i="4"/>
  <c r="GC7" i="4"/>
  <c r="BS156" i="4"/>
  <c r="BS148" i="4"/>
  <c r="BS133" i="4"/>
  <c r="BS138" i="4"/>
  <c r="DZ155" i="4"/>
  <c r="DZ147" i="4"/>
  <c r="DZ132" i="4"/>
  <c r="DZ137" i="4"/>
  <c r="DZ26" i="4"/>
  <c r="DZ7" i="4"/>
  <c r="X155" i="4"/>
  <c r="X147" i="4"/>
  <c r="X132" i="4"/>
  <c r="X137" i="4"/>
  <c r="X26" i="4"/>
  <c r="X7" i="4"/>
  <c r="BB5" i="4"/>
  <c r="AE155" i="4"/>
  <c r="AE147" i="4"/>
  <c r="AE132" i="4"/>
  <c r="AE137" i="4"/>
  <c r="AE26" i="4"/>
  <c r="AE7" i="4"/>
  <c r="AK155" i="4"/>
  <c r="AK147" i="4"/>
  <c r="AK132" i="4"/>
  <c r="AK137" i="4"/>
  <c r="AK26" i="4"/>
  <c r="AK7" i="4"/>
  <c r="BS155" i="4"/>
  <c r="BS147" i="4"/>
  <c r="BS132" i="4"/>
  <c r="BS137" i="4"/>
  <c r="BS26" i="4"/>
  <c r="BS7" i="4"/>
  <c r="DT155" i="4"/>
  <c r="DT147" i="4"/>
  <c r="DT132" i="4"/>
  <c r="DT137" i="4"/>
  <c r="DT26" i="4"/>
  <c r="DT7" i="4"/>
  <c r="EX5" i="4"/>
  <c r="EA155" i="4"/>
  <c r="EA147" i="4"/>
  <c r="EA132" i="4"/>
  <c r="EA137" i="4"/>
  <c r="EA26" i="4"/>
  <c r="EA7" i="4"/>
  <c r="FO155" i="4"/>
  <c r="FO147" i="4"/>
  <c r="FO132" i="4"/>
  <c r="FO137" i="4"/>
  <c r="FO26" i="4"/>
  <c r="FO7" i="4"/>
  <c r="FT7" i="4"/>
  <c r="X156" i="4"/>
  <c r="X148" i="4"/>
  <c r="X138" i="4"/>
  <c r="X133" i="4"/>
  <c r="X27" i="4"/>
  <c r="BB6" i="4"/>
  <c r="AI156" i="4"/>
  <c r="AI138" i="4"/>
  <c r="AI148" i="4"/>
  <c r="AI133" i="4"/>
  <c r="AO156" i="4"/>
  <c r="AO148" i="4"/>
  <c r="AO138" i="4"/>
  <c r="AO133" i="4"/>
  <c r="CH156" i="4"/>
  <c r="CH138" i="4"/>
  <c r="CH148" i="4"/>
  <c r="CH133" i="4"/>
  <c r="CH27" i="4"/>
  <c r="EP156" i="4"/>
  <c r="EP138" i="4"/>
  <c r="EP148" i="4"/>
  <c r="EP133" i="4"/>
  <c r="EP27" i="4"/>
  <c r="CL8" i="4"/>
  <c r="BH10" i="4"/>
  <c r="DU10" i="4"/>
  <c r="EY8" i="4"/>
  <c r="EL10" i="4"/>
  <c r="ER8" i="4"/>
  <c r="BA9" i="4"/>
  <c r="CR9" i="4"/>
  <c r="DB9" i="4" s="1"/>
  <c r="DL9" i="4" s="1"/>
  <c r="EW9" i="4"/>
  <c r="T13" i="4"/>
  <c r="AX11" i="4"/>
  <c r="Z13" i="4"/>
  <c r="BD11" i="4"/>
  <c r="CN11" i="4"/>
  <c r="BJ13" i="4"/>
  <c r="CG13" i="4"/>
  <c r="GB13" i="4"/>
  <c r="EX12" i="4"/>
  <c r="BQ142" i="4"/>
  <c r="BQ16" i="4"/>
  <c r="CU14" i="4"/>
  <c r="BW142" i="4"/>
  <c r="BW16" i="4"/>
  <c r="FT142" i="4"/>
  <c r="FT16" i="4"/>
  <c r="AH155" i="4"/>
  <c r="AH147" i="4"/>
  <c r="AH132" i="4"/>
  <c r="AH137" i="4"/>
  <c r="AH26" i="4"/>
  <c r="AH7" i="4"/>
  <c r="FE155" i="4"/>
  <c r="FE147" i="4"/>
  <c r="FE132" i="4"/>
  <c r="FE137" i="4"/>
  <c r="FE26" i="4"/>
  <c r="GI5" i="4"/>
  <c r="FE7" i="4"/>
  <c r="AF156" i="4"/>
  <c r="AF138" i="4"/>
  <c r="AF148" i="4"/>
  <c r="AF133" i="4"/>
  <c r="AF27" i="4"/>
  <c r="FZ156" i="4"/>
  <c r="FZ138" i="4"/>
  <c r="FZ148" i="4"/>
  <c r="FZ133" i="4"/>
  <c r="AU13" i="4"/>
  <c r="DU13" i="4"/>
  <c r="EY11" i="4"/>
  <c r="V143" i="4"/>
  <c r="AZ15" i="4"/>
  <c r="AF155" i="4"/>
  <c r="AF147" i="4"/>
  <c r="AF132" i="4"/>
  <c r="AF137" i="4"/>
  <c r="AF26" i="4"/>
  <c r="AF7" i="4"/>
  <c r="AR155" i="4"/>
  <c r="AR147" i="4"/>
  <c r="AR132" i="4"/>
  <c r="AR137" i="4"/>
  <c r="AR26" i="4"/>
  <c r="AR7" i="4"/>
  <c r="BH155" i="4"/>
  <c r="BH147" i="4"/>
  <c r="BH132" i="4"/>
  <c r="BH137" i="4"/>
  <c r="BH26" i="4"/>
  <c r="CL5" i="4"/>
  <c r="BH7" i="4"/>
  <c r="CQ5" i="4"/>
  <c r="CE7" i="4"/>
  <c r="EG155" i="4"/>
  <c r="EG147" i="4"/>
  <c r="EG132" i="4"/>
  <c r="EG137" i="4"/>
  <c r="EG26" i="4"/>
  <c r="EG7" i="4"/>
  <c r="GM5" i="4"/>
  <c r="GA7" i="4"/>
  <c r="Y156" i="4"/>
  <c r="Y148" i="4"/>
  <c r="Y138" i="4"/>
  <c r="Y133" i="4"/>
  <c r="BC6" i="4"/>
  <c r="AJ156" i="4"/>
  <c r="AJ138" i="4"/>
  <c r="AJ148" i="4"/>
  <c r="AJ133" i="4"/>
  <c r="BD6" i="4"/>
  <c r="AP156" i="4"/>
  <c r="AP148" i="4"/>
  <c r="AP138" i="4"/>
  <c r="AP133" i="4"/>
  <c r="BW156" i="4"/>
  <c r="BW138" i="4"/>
  <c r="BW148" i="4"/>
  <c r="BW133" i="4"/>
  <c r="CI156" i="4"/>
  <c r="CI148" i="4"/>
  <c r="CI138" i="4"/>
  <c r="CI133" i="4"/>
  <c r="DT156" i="4"/>
  <c r="DT138" i="4"/>
  <c r="DT148" i="4"/>
  <c r="DT133" i="4"/>
  <c r="EX6" i="4"/>
  <c r="EE148" i="4"/>
  <c r="EE156" i="4"/>
  <c r="EE138" i="4"/>
  <c r="EE133" i="4"/>
  <c r="EK156" i="4"/>
  <c r="EK148" i="4"/>
  <c r="EK138" i="4"/>
  <c r="EK133" i="4"/>
  <c r="GD156" i="4"/>
  <c r="GD138" i="4"/>
  <c r="GD148" i="4"/>
  <c r="GD133" i="4"/>
  <c r="GD27" i="4"/>
  <c r="Q9" i="4"/>
  <c r="CM8" i="4"/>
  <c r="BI10" i="4"/>
  <c r="BT10" i="4"/>
  <c r="ET8" i="4"/>
  <c r="DP10" i="4"/>
  <c r="GL8" i="4"/>
  <c r="FH10" i="4"/>
  <c r="FT10" i="4"/>
  <c r="CS9" i="4"/>
  <c r="CJ9" i="4"/>
  <c r="GN9" i="4"/>
  <c r="FV9" i="4"/>
  <c r="AY11" i="4"/>
  <c r="U13" i="4"/>
  <c r="ED13" i="4"/>
  <c r="EQ13" i="4"/>
  <c r="FX13" i="4"/>
  <c r="BC12" i="4"/>
  <c r="ET12" i="4"/>
  <c r="AW142" i="4"/>
  <c r="AW16" i="4"/>
  <c r="BR142" i="4"/>
  <c r="BR16" i="4"/>
  <c r="DW142" i="4"/>
  <c r="DW16" i="4"/>
  <c r="FA14" i="4"/>
  <c r="EN142" i="4"/>
  <c r="EN16" i="4"/>
  <c r="FJ142" i="4"/>
  <c r="FJ16" i="4"/>
  <c r="GN14" i="4"/>
  <c r="FP142" i="4"/>
  <c r="FP16" i="4"/>
  <c r="EC155" i="4"/>
  <c r="EC147" i="4"/>
  <c r="EC137" i="4"/>
  <c r="EC132" i="4"/>
  <c r="EC26" i="4"/>
  <c r="EC7" i="4"/>
  <c r="U156" i="4"/>
  <c r="U148" i="4"/>
  <c r="U138" i="4"/>
  <c r="U133" i="4"/>
  <c r="AY6" i="4"/>
  <c r="AY7" i="4" s="1"/>
  <c r="BM156" i="4"/>
  <c r="BM148" i="4"/>
  <c r="BM138" i="4"/>
  <c r="BM133" i="4"/>
  <c r="CQ6" i="4"/>
  <c r="BX13" i="4"/>
  <c r="CR11" i="4"/>
  <c r="GN11" i="4"/>
  <c r="GN13" i="4" s="1"/>
  <c r="FT13" i="4"/>
  <c r="T155" i="4"/>
  <c r="T147" i="4"/>
  <c r="T132" i="4"/>
  <c r="T137" i="4"/>
  <c r="T26" i="4"/>
  <c r="T7" i="4"/>
  <c r="AX5" i="4"/>
  <c r="AG155" i="4"/>
  <c r="AG147" i="4"/>
  <c r="AG132" i="4"/>
  <c r="AG137" i="4"/>
  <c r="AG26" i="4"/>
  <c r="AG7" i="4"/>
  <c r="AS155" i="4"/>
  <c r="AS147" i="4"/>
  <c r="AS132" i="4"/>
  <c r="AS137" i="4"/>
  <c r="AS26" i="4"/>
  <c r="AS7" i="4"/>
  <c r="CF155" i="4"/>
  <c r="CF147" i="4"/>
  <c r="CF132" i="4"/>
  <c r="CF137" i="4"/>
  <c r="CF26" i="4"/>
  <c r="CF7" i="4"/>
  <c r="DP155" i="4"/>
  <c r="DP147" i="4"/>
  <c r="DP132" i="4"/>
  <c r="DP134" i="4" s="1"/>
  <c r="DP137" i="4"/>
  <c r="DP26" i="4"/>
  <c r="DP7" i="4"/>
  <c r="ET5" i="4"/>
  <c r="EN155" i="4"/>
  <c r="EN147" i="4"/>
  <c r="EN132" i="4"/>
  <c r="EN137" i="4"/>
  <c r="EN26" i="4"/>
  <c r="EN7" i="4"/>
  <c r="FD155" i="4"/>
  <c r="FD147" i="4"/>
  <c r="FD132" i="4"/>
  <c r="FD137" i="4"/>
  <c r="FD26" i="4"/>
  <c r="GH5" i="4"/>
  <c r="FD7" i="4"/>
  <c r="GB155" i="4"/>
  <c r="GB147" i="4"/>
  <c r="GB132" i="4"/>
  <c r="GB137" i="4"/>
  <c r="GB26" i="4"/>
  <c r="GB7" i="4"/>
  <c r="T156" i="4"/>
  <c r="T148" i="4"/>
  <c r="T133" i="4"/>
  <c r="T138" i="4"/>
  <c r="AX6" i="4"/>
  <c r="AE156" i="4"/>
  <c r="AE148" i="4"/>
  <c r="AE133" i="4"/>
  <c r="AE138" i="4"/>
  <c r="AW156" i="4"/>
  <c r="AW148" i="4"/>
  <c r="AW133" i="4"/>
  <c r="AW138" i="4"/>
  <c r="BX156" i="4"/>
  <c r="BX138" i="4"/>
  <c r="BX148" i="4"/>
  <c r="BX133" i="4"/>
  <c r="CD156" i="4"/>
  <c r="CD148" i="4"/>
  <c r="CD138" i="4"/>
  <c r="CD133" i="4"/>
  <c r="CK156" i="4"/>
  <c r="CK148" i="4"/>
  <c r="CK138" i="4"/>
  <c r="CK133" i="4"/>
  <c r="DU156" i="4"/>
  <c r="DU138" i="4"/>
  <c r="DU148" i="4"/>
  <c r="DU133" i="4"/>
  <c r="EY6" i="4"/>
  <c r="EF156" i="4"/>
  <c r="EF138" i="4"/>
  <c r="EF148" i="4"/>
  <c r="EF133" i="4"/>
  <c r="EF27" i="4"/>
  <c r="EZ6" i="4"/>
  <c r="EL156" i="4"/>
  <c r="EL148" i="4"/>
  <c r="EL138" i="4"/>
  <c r="EL133" i="4"/>
  <c r="FS148" i="4"/>
  <c r="FS156" i="4"/>
  <c r="FS138" i="4"/>
  <c r="FS133" i="4"/>
  <c r="GE156" i="4"/>
  <c r="GE148" i="4"/>
  <c r="GE138" i="4"/>
  <c r="GE133" i="4"/>
  <c r="DQ10" i="4"/>
  <c r="EU8" i="4"/>
  <c r="EB10" i="4"/>
  <c r="GM8" i="4"/>
  <c r="FI10" i="4"/>
  <c r="CU9" i="4"/>
  <c r="GH9" i="4"/>
  <c r="GO9" i="4"/>
  <c r="GP9" i="4" s="1"/>
  <c r="FL9" i="4"/>
  <c r="FL10" i="4" s="1"/>
  <c r="AZ11" i="4"/>
  <c r="V13" i="4"/>
  <c r="CO11" i="4"/>
  <c r="CO13" i="4" s="1"/>
  <c r="BQ13" i="4"/>
  <c r="CU11" i="4"/>
  <c r="DT13" i="4"/>
  <c r="EX11" i="4"/>
  <c r="GK11" i="4"/>
  <c r="FM13" i="4"/>
  <c r="GQ11" i="4"/>
  <c r="AY12" i="4"/>
  <c r="BD12" i="4"/>
  <c r="DB12" i="4" s="1"/>
  <c r="DL12" i="4" s="1"/>
  <c r="GK12" i="4"/>
  <c r="AJ142" i="4"/>
  <c r="AJ16" i="4"/>
  <c r="AQ142" i="4"/>
  <c r="AQ16" i="4"/>
  <c r="CP14" i="4"/>
  <c r="BS142" i="4"/>
  <c r="BS16" i="4"/>
  <c r="EV14" i="4"/>
  <c r="DY142" i="4"/>
  <c r="DY16" i="4"/>
  <c r="FC14" i="4"/>
  <c r="EO142" i="4"/>
  <c r="EO16" i="4"/>
  <c r="FK142" i="4"/>
  <c r="FK16" i="4"/>
  <c r="GO14" i="4"/>
  <c r="EA156" i="4"/>
  <c r="EA148" i="4"/>
  <c r="EA138" i="4"/>
  <c r="EA133" i="4"/>
  <c r="FD10" i="4"/>
  <c r="GH8" i="4"/>
  <c r="CQ12" i="4"/>
  <c r="T142" i="4"/>
  <c r="T16" i="4"/>
  <c r="AX14" i="4"/>
  <c r="AR142" i="4"/>
  <c r="AR16" i="4"/>
  <c r="CI142" i="4"/>
  <c r="CI16" i="4"/>
  <c r="EJ142" i="4"/>
  <c r="EJ16" i="4"/>
  <c r="AO155" i="4"/>
  <c r="AO147" i="4"/>
  <c r="AO132" i="4"/>
  <c r="AO137" i="4"/>
  <c r="AO26" i="4"/>
  <c r="AO7" i="4"/>
  <c r="BO155" i="4"/>
  <c r="BO147" i="4"/>
  <c r="BO137" i="4"/>
  <c r="BO132" i="4"/>
  <c r="BO26" i="4"/>
  <c r="CS5" i="4"/>
  <c r="BO7" i="4"/>
  <c r="EU5" i="4"/>
  <c r="ED155" i="4"/>
  <c r="ED147" i="4"/>
  <c r="ED132" i="4"/>
  <c r="ED137" i="4"/>
  <c r="ED26" i="4"/>
  <c r="ED7" i="4"/>
  <c r="EJ155" i="4"/>
  <c r="EJ147" i="4"/>
  <c r="EJ132" i="4"/>
  <c r="EJ137" i="4"/>
  <c r="EJ26" i="4"/>
  <c r="EJ7" i="4"/>
  <c r="FK155" i="4"/>
  <c r="FK147" i="4"/>
  <c r="FK132" i="4"/>
  <c r="FK137" i="4"/>
  <c r="FK26" i="4"/>
  <c r="GO5" i="4"/>
  <c r="FK7" i="4"/>
  <c r="BN156" i="4"/>
  <c r="BN148" i="4"/>
  <c r="BN138" i="4"/>
  <c r="BN133" i="4"/>
  <c r="CR6" i="4"/>
  <c r="BT156" i="4"/>
  <c r="BT138" i="4"/>
  <c r="BT148" i="4"/>
  <c r="BT133" i="4"/>
  <c r="BT27" i="4"/>
  <c r="DQ156" i="4"/>
  <c r="DQ148" i="4"/>
  <c r="DQ138" i="4"/>
  <c r="DQ133" i="4"/>
  <c r="EU6" i="4"/>
  <c r="EB156" i="4"/>
  <c r="EB148" i="4"/>
  <c r="EB138" i="4"/>
  <c r="EB133" i="4"/>
  <c r="FI156" i="4"/>
  <c r="FI148" i="4"/>
  <c r="FI138" i="4"/>
  <c r="FI133" i="4"/>
  <c r="GM6" i="4"/>
  <c r="FO156" i="4"/>
  <c r="FO148" i="4"/>
  <c r="FO138" i="4"/>
  <c r="FO133" i="4"/>
  <c r="GA148" i="4"/>
  <c r="GA156" i="4"/>
  <c r="GA138" i="4"/>
  <c r="GA133" i="4"/>
  <c r="GK6" i="4"/>
  <c r="X10" i="4"/>
  <c r="BB8" i="4"/>
  <c r="GI8" i="4"/>
  <c r="GI10" i="4" s="1"/>
  <c r="FE10" i="4"/>
  <c r="BY13" i="4"/>
  <c r="DV13" i="4"/>
  <c r="EZ11" i="4"/>
  <c r="Z142" i="4"/>
  <c r="Z16" i="4"/>
  <c r="BD14" i="4"/>
  <c r="AS142" i="4"/>
  <c r="AS16" i="4"/>
  <c r="CE142" i="4"/>
  <c r="CE16" i="4"/>
  <c r="DT142" i="4"/>
  <c r="DT16" i="4"/>
  <c r="EX14" i="4"/>
  <c r="EK142" i="4"/>
  <c r="EK16" i="4"/>
  <c r="FX142" i="4"/>
  <c r="FX16" i="4"/>
  <c r="GD142" i="4"/>
  <c r="GD16" i="4"/>
  <c r="CG155" i="4"/>
  <c r="CG147" i="4"/>
  <c r="CG132" i="4"/>
  <c r="CG137" i="4"/>
  <c r="CG26" i="4"/>
  <c r="CG7" i="4"/>
  <c r="EO155" i="4"/>
  <c r="EO147" i="4"/>
  <c r="EO132" i="4"/>
  <c r="EO137" i="4"/>
  <c r="EO139" i="4" s="1"/>
  <c r="EO26" i="4"/>
  <c r="EO7" i="4"/>
  <c r="CE156" i="4"/>
  <c r="CE138" i="4"/>
  <c r="CE148" i="4"/>
  <c r="CE133" i="4"/>
  <c r="CO6" i="4"/>
  <c r="ES156" i="4"/>
  <c r="ES148" i="4"/>
  <c r="ES138" i="4"/>
  <c r="ES133" i="4"/>
  <c r="GG156" i="4"/>
  <c r="GG148" i="4"/>
  <c r="GG138" i="4"/>
  <c r="GG133" i="4"/>
  <c r="AF142" i="4"/>
  <c r="AF16" i="4"/>
  <c r="DS142" i="4"/>
  <c r="DS16" i="4"/>
  <c r="EW14" i="4"/>
  <c r="BV155" i="4"/>
  <c r="BV147" i="4"/>
  <c r="BV132" i="4"/>
  <c r="BV137" i="4"/>
  <c r="BV26" i="4"/>
  <c r="BV7" i="4"/>
  <c r="CB155" i="4"/>
  <c r="CB147" i="4"/>
  <c r="CB132" i="4"/>
  <c r="CB137" i="4"/>
  <c r="CB26" i="4"/>
  <c r="CB7" i="4"/>
  <c r="DW155" i="4"/>
  <c r="DW147" i="4"/>
  <c r="DW132" i="4"/>
  <c r="DW137" i="4"/>
  <c r="DW26" i="4"/>
  <c r="FA5" i="4"/>
  <c r="DW7" i="4"/>
  <c r="EK155" i="4"/>
  <c r="EK147" i="4"/>
  <c r="EK137" i="4"/>
  <c r="EK132" i="4"/>
  <c r="EK26" i="4"/>
  <c r="EK7" i="4"/>
  <c r="FR155" i="4"/>
  <c r="FR147" i="4"/>
  <c r="FR132" i="4"/>
  <c r="FR137" i="4"/>
  <c r="FR26" i="4"/>
  <c r="FR7" i="4"/>
  <c r="FX155" i="4"/>
  <c r="FX147" i="4"/>
  <c r="FX132" i="4"/>
  <c r="FX137" i="4"/>
  <c r="FX26" i="4"/>
  <c r="FX7" i="4"/>
  <c r="AZ6" i="4"/>
  <c r="BI156" i="4"/>
  <c r="BI138" i="4"/>
  <c r="BI148" i="4"/>
  <c r="BI133" i="4"/>
  <c r="CM6" i="4"/>
  <c r="CA156" i="4"/>
  <c r="CA148" i="4"/>
  <c r="CA138" i="4"/>
  <c r="CA133" i="4"/>
  <c r="FJ156" i="4"/>
  <c r="FJ138" i="4"/>
  <c r="FJ148" i="4"/>
  <c r="FJ133" i="4"/>
  <c r="GN6" i="4"/>
  <c r="FP148" i="4"/>
  <c r="FP156" i="4"/>
  <c r="FP138" i="4"/>
  <c r="FP133" i="4"/>
  <c r="Y10" i="4"/>
  <c r="BC8" i="4"/>
  <c r="AY9" i="4"/>
  <c r="EU9" i="4"/>
  <c r="GK9" i="4"/>
  <c r="AI13" i="4"/>
  <c r="CQ11" i="4"/>
  <c r="BM13" i="4"/>
  <c r="DP13" i="4"/>
  <c r="ET11" i="4"/>
  <c r="GM11" i="4"/>
  <c r="GM13" i="4" s="1"/>
  <c r="FI13" i="4"/>
  <c r="CS12" i="4"/>
  <c r="AY14" i="4"/>
  <c r="AA142" i="4"/>
  <c r="AA16" i="4"/>
  <c r="BE14" i="4"/>
  <c r="AM142" i="4"/>
  <c r="AM16" i="4"/>
  <c r="BN142" i="4"/>
  <c r="BN16" i="4"/>
  <c r="CR14" i="4"/>
  <c r="CA142" i="4"/>
  <c r="CA16" i="4"/>
  <c r="FG142" i="4"/>
  <c r="GK14" i="4"/>
  <c r="FG16" i="4"/>
  <c r="V155" i="4"/>
  <c r="V147" i="4"/>
  <c r="V132" i="4"/>
  <c r="V137" i="4"/>
  <c r="V26" i="4"/>
  <c r="Z155" i="4"/>
  <c r="Z147" i="4"/>
  <c r="Z132" i="4"/>
  <c r="Z137" i="4"/>
  <c r="Z26" i="4"/>
  <c r="AW155" i="4"/>
  <c r="AW147" i="4"/>
  <c r="AW132" i="4"/>
  <c r="AW137" i="4"/>
  <c r="AW26" i="4"/>
  <c r="BJ155" i="4"/>
  <c r="BJ147" i="4"/>
  <c r="BJ132" i="4"/>
  <c r="BJ137" i="4"/>
  <c r="BJ26" i="4"/>
  <c r="BN155" i="4"/>
  <c r="BN147" i="4"/>
  <c r="BN132" i="4"/>
  <c r="BN137" i="4"/>
  <c r="BN26" i="4"/>
  <c r="AN156" i="4"/>
  <c r="AN138" i="4"/>
  <c r="AN148" i="4"/>
  <c r="AN133" i="4"/>
  <c r="AN27" i="4"/>
  <c r="AR156" i="4"/>
  <c r="AR138" i="4"/>
  <c r="AR148" i="4"/>
  <c r="AR133" i="4"/>
  <c r="BR156" i="4"/>
  <c r="BR138" i="4"/>
  <c r="BR148" i="4"/>
  <c r="BR133" i="4"/>
  <c r="BR27" i="4"/>
  <c r="BV156" i="4"/>
  <c r="BV148" i="4"/>
  <c r="BV138" i="4"/>
  <c r="BV133" i="4"/>
  <c r="DS156" i="4"/>
  <c r="DS148" i="4"/>
  <c r="DS138" i="4"/>
  <c r="DS133" i="4"/>
  <c r="DW148" i="4"/>
  <c r="DW156" i="4"/>
  <c r="DW138" i="4"/>
  <c r="DW133" i="4"/>
  <c r="EJ156" i="4"/>
  <c r="EJ148" i="4"/>
  <c r="EJ138" i="4"/>
  <c r="EJ133" i="4"/>
  <c r="EN156" i="4"/>
  <c r="EN148" i="4"/>
  <c r="EN138" i="4"/>
  <c r="EN133" i="4"/>
  <c r="EN27" i="4"/>
  <c r="FN156" i="4"/>
  <c r="FN138" i="4"/>
  <c r="FN148" i="4"/>
  <c r="FN133" i="4"/>
  <c r="FN27" i="4"/>
  <c r="FR156" i="4"/>
  <c r="FR148" i="4"/>
  <c r="FR138" i="4"/>
  <c r="FR133" i="4"/>
  <c r="AW7" i="4"/>
  <c r="BN7" i="4"/>
  <c r="BG8" i="4"/>
  <c r="FC8" i="4"/>
  <c r="GN8" i="4"/>
  <c r="FM10" i="4"/>
  <c r="FU10" i="4"/>
  <c r="BA11" i="4"/>
  <c r="CL11" i="4"/>
  <c r="CL13" i="4" s="1"/>
  <c r="EW11" i="4"/>
  <c r="GH11" i="4"/>
  <c r="GH13" i="4" s="1"/>
  <c r="AC13" i="4"/>
  <c r="AK13" i="4"/>
  <c r="FG13" i="4"/>
  <c r="GE13" i="4"/>
  <c r="AE142" i="4"/>
  <c r="AE16" i="4"/>
  <c r="AI142" i="4"/>
  <c r="AI16" i="4"/>
  <c r="BC14" i="4"/>
  <c r="BI142" i="4"/>
  <c r="BI16" i="4"/>
  <c r="BM142" i="4"/>
  <c r="BM16" i="4"/>
  <c r="CD142" i="4"/>
  <c r="CD16" i="4"/>
  <c r="CH142" i="4"/>
  <c r="CH16" i="4"/>
  <c r="EA142" i="4"/>
  <c r="EA16" i="4"/>
  <c r="EE142" i="4"/>
  <c r="EE144" i="4" s="1"/>
  <c r="EE16" i="4"/>
  <c r="FF142" i="4"/>
  <c r="FF16" i="4"/>
  <c r="FO142" i="4"/>
  <c r="FO16" i="4"/>
  <c r="FS142" i="4"/>
  <c r="FS16" i="4"/>
  <c r="GB142" i="4"/>
  <c r="GB16" i="4"/>
  <c r="GI14" i="4"/>
  <c r="AK143" i="4"/>
  <c r="BI143" i="4"/>
  <c r="CM15" i="4"/>
  <c r="DU143" i="4"/>
  <c r="EY15" i="4"/>
  <c r="FE143" i="4"/>
  <c r="GI15" i="4"/>
  <c r="AI47" i="4"/>
  <c r="AI31" i="4"/>
  <c r="AO47" i="4"/>
  <c r="AO31" i="4"/>
  <c r="BL47" i="4"/>
  <c r="CP29" i="4"/>
  <c r="BL31" i="4"/>
  <c r="BX47" i="4"/>
  <c r="BX31" i="4"/>
  <c r="CE47" i="4"/>
  <c r="CE31" i="4"/>
  <c r="DQ47" i="4"/>
  <c r="DQ31" i="4"/>
  <c r="EU29" i="4"/>
  <c r="FF47" i="4"/>
  <c r="FF31" i="4"/>
  <c r="GJ29" i="4"/>
  <c r="AU48" i="4"/>
  <c r="AV30" i="4"/>
  <c r="AV31" i="4" s="1"/>
  <c r="FJ48" i="4"/>
  <c r="GN30" i="4"/>
  <c r="AY32" i="4"/>
  <c r="U34" i="4"/>
  <c r="BJ34" i="4"/>
  <c r="CN32" i="4"/>
  <c r="DY34" i="4"/>
  <c r="FC32" i="4"/>
  <c r="EG34" i="4"/>
  <c r="EH32" i="4"/>
  <c r="FJ34" i="4"/>
  <c r="GN32" i="4"/>
  <c r="FB33" i="4"/>
  <c r="AJ155" i="4"/>
  <c r="AJ147" i="4"/>
  <c r="AJ132" i="4"/>
  <c r="AJ137" i="4"/>
  <c r="AJ26" i="4"/>
  <c r="FA6" i="4"/>
  <c r="GL6" i="4"/>
  <c r="Z7" i="4"/>
  <c r="AL8" i="4"/>
  <c r="AZ8" i="4"/>
  <c r="BP8" i="4"/>
  <c r="CS8" i="4"/>
  <c r="CS10" i="4" s="1"/>
  <c r="EV8" i="4"/>
  <c r="FL8" i="4"/>
  <c r="GO8" i="4"/>
  <c r="L9" i="4"/>
  <c r="BQ10" i="4"/>
  <c r="BY10" i="4"/>
  <c r="EG10" i="4"/>
  <c r="FF10" i="4"/>
  <c r="BB11" i="4"/>
  <c r="BK13" i="4"/>
  <c r="CI13" i="4"/>
  <c r="FH13" i="4"/>
  <c r="Q14" i="4"/>
  <c r="BP15" i="4" s="1"/>
  <c r="GC142" i="4"/>
  <c r="GC16" i="4"/>
  <c r="GJ14" i="4"/>
  <c r="AY15" i="4"/>
  <c r="BJ143" i="4"/>
  <c r="CN15" i="4"/>
  <c r="CN27" i="4" s="1"/>
  <c r="BO143" i="4"/>
  <c r="CS15" i="4"/>
  <c r="DP143" i="4"/>
  <c r="ET15" i="4"/>
  <c r="DV143" i="4"/>
  <c r="EZ15" i="4"/>
  <c r="EB143" i="4"/>
  <c r="EG143" i="4"/>
  <c r="FF143" i="4"/>
  <c r="GJ15" i="4"/>
  <c r="GE143" i="4"/>
  <c r="AC31" i="4"/>
  <c r="AJ47" i="4"/>
  <c r="AJ31" i="4"/>
  <c r="AP47" i="4"/>
  <c r="AP31" i="4"/>
  <c r="BM47" i="4"/>
  <c r="CQ29" i="4"/>
  <c r="BM31" i="4"/>
  <c r="BS47" i="4"/>
  <c r="BS31" i="4"/>
  <c r="EO47" i="4"/>
  <c r="EO31" i="4"/>
  <c r="FY47" i="4"/>
  <c r="FY31" i="4"/>
  <c r="EZ30" i="4"/>
  <c r="GO30" i="4"/>
  <c r="GP30" i="4" s="1"/>
  <c r="FL30" i="4"/>
  <c r="FL31" i="4" s="1"/>
  <c r="GF30" i="4"/>
  <c r="GF31" i="4" s="1"/>
  <c r="V34" i="4"/>
  <c r="AZ32" i="4"/>
  <c r="BK34" i="4"/>
  <c r="CO32" i="4"/>
  <c r="CO34" i="4" s="1"/>
  <c r="EX32" i="4"/>
  <c r="GO32" i="4"/>
  <c r="FL32" i="4"/>
  <c r="FK34" i="4"/>
  <c r="BA33" i="4"/>
  <c r="CY33" i="4" s="1"/>
  <c r="DI33" i="4" s="1"/>
  <c r="CQ33" i="4"/>
  <c r="CA155" i="4"/>
  <c r="CA147" i="4"/>
  <c r="CA132" i="4"/>
  <c r="CA137" i="4"/>
  <c r="CA26" i="4"/>
  <c r="CE155" i="4"/>
  <c r="CE147" i="4"/>
  <c r="CE137" i="4"/>
  <c r="CE132" i="4"/>
  <c r="CE26" i="4"/>
  <c r="CI155" i="4"/>
  <c r="CI147" i="4"/>
  <c r="CI132" i="4"/>
  <c r="CI137" i="4"/>
  <c r="CI26" i="4"/>
  <c r="FW155" i="4"/>
  <c r="FW147" i="4"/>
  <c r="FW149" i="4" s="1"/>
  <c r="FW132" i="4"/>
  <c r="FW137" i="4"/>
  <c r="FW26" i="4"/>
  <c r="GA155" i="4"/>
  <c r="GA147" i="4"/>
  <c r="GA132" i="4"/>
  <c r="GA137" i="4"/>
  <c r="GA26" i="4"/>
  <c r="GE155" i="4"/>
  <c r="GE147" i="4"/>
  <c r="GE132" i="4"/>
  <c r="GE137" i="4"/>
  <c r="GE26" i="4"/>
  <c r="W156" i="4"/>
  <c r="W148" i="4"/>
  <c r="W138" i="4"/>
  <c r="W133" i="4"/>
  <c r="AA156" i="4"/>
  <c r="AA138" i="4"/>
  <c r="AA148" i="4"/>
  <c r="AA133" i="4"/>
  <c r="CR5" i="4"/>
  <c r="K6" i="4"/>
  <c r="BA8" i="4"/>
  <c r="EW8" i="4"/>
  <c r="AK10" i="4"/>
  <c r="BJ10" i="4"/>
  <c r="FG10" i="4"/>
  <c r="GE10" i="4"/>
  <c r="GJ11" i="4"/>
  <c r="BL13" i="4"/>
  <c r="FY142" i="4"/>
  <c r="FY16" i="4"/>
  <c r="AA143" i="4"/>
  <c r="BE15" i="4"/>
  <c r="BA15" i="4"/>
  <c r="BQ143" i="4"/>
  <c r="CU15" i="4"/>
  <c r="CI143" i="4"/>
  <c r="DQ143" i="4"/>
  <c r="EU15" i="4"/>
  <c r="EU16" i="4" s="1"/>
  <c r="FM143" i="4"/>
  <c r="GQ15" i="4"/>
  <c r="GG143" i="4"/>
  <c r="X47" i="4"/>
  <c r="X31" i="4"/>
  <c r="BB29" i="4"/>
  <c r="AD47" i="4"/>
  <c r="AD31" i="4"/>
  <c r="AW47" i="4"/>
  <c r="AW31" i="4"/>
  <c r="BN47" i="4"/>
  <c r="CR29" i="4"/>
  <c r="BN31" i="4"/>
  <c r="BT47" i="4"/>
  <c r="BT31" i="4"/>
  <c r="ED47" i="4"/>
  <c r="ED31" i="4"/>
  <c r="EP47" i="4"/>
  <c r="EP31" i="4"/>
  <c r="GK29" i="4"/>
  <c r="FS47" i="4"/>
  <c r="FS31" i="4"/>
  <c r="FZ47" i="4"/>
  <c r="FZ31" i="4"/>
  <c r="GG47" i="4"/>
  <c r="GG31" i="4"/>
  <c r="CZ30" i="4"/>
  <c r="DJ30" i="4" s="1"/>
  <c r="BY48" i="4"/>
  <c r="BZ30" i="4"/>
  <c r="BZ31" i="4" s="1"/>
  <c r="GR30" i="4"/>
  <c r="GQ30" i="4"/>
  <c r="AO34" i="4"/>
  <c r="FD34" i="4"/>
  <c r="GH32" i="4"/>
  <c r="CZ33" i="4"/>
  <c r="DJ33" i="4" s="1"/>
  <c r="CR33" i="4"/>
  <c r="EW33" i="4"/>
  <c r="GH33" i="4"/>
  <c r="GM33" i="4"/>
  <c r="AI155" i="4"/>
  <c r="AI147" i="4"/>
  <c r="AI137" i="4"/>
  <c r="AI132" i="4"/>
  <c r="AI134" i="4" s="1"/>
  <c r="AI26" i="4"/>
  <c r="ES155" i="4"/>
  <c r="ES147" i="4"/>
  <c r="ES137" i="4"/>
  <c r="ES132" i="4"/>
  <c r="ES26" i="4"/>
  <c r="FF155" i="4"/>
  <c r="FF157" i="4" s="1"/>
  <c r="FF147" i="4"/>
  <c r="FF132" i="4"/>
  <c r="FF137" i="4"/>
  <c r="FF26" i="4"/>
  <c r="FF28" i="4" s="1"/>
  <c r="FJ155" i="4"/>
  <c r="FJ147" i="4"/>
  <c r="FJ132" i="4"/>
  <c r="FJ137" i="4"/>
  <c r="FJ26" i="4"/>
  <c r="BT155" i="4"/>
  <c r="BT147" i="4"/>
  <c r="BT132" i="4"/>
  <c r="BT137" i="4"/>
  <c r="BT26" i="4"/>
  <c r="BX155" i="4"/>
  <c r="BX147" i="4"/>
  <c r="BX132" i="4"/>
  <c r="BX137" i="4"/>
  <c r="BX26" i="4"/>
  <c r="CK155" i="4"/>
  <c r="CK147" i="4"/>
  <c r="CK132" i="4"/>
  <c r="CK137" i="4"/>
  <c r="CK26" i="4"/>
  <c r="DQ155" i="4"/>
  <c r="DQ147" i="4"/>
  <c r="DQ132" i="4"/>
  <c r="DQ137" i="4"/>
  <c r="DQ26" i="4"/>
  <c r="DU155" i="4"/>
  <c r="DU147" i="4"/>
  <c r="DU137" i="4"/>
  <c r="DU132" i="4"/>
  <c r="DU26" i="4"/>
  <c r="EL155" i="4"/>
  <c r="EL147" i="4"/>
  <c r="EL132" i="4"/>
  <c r="EL137" i="4"/>
  <c r="EL26" i="4"/>
  <c r="EP155" i="4"/>
  <c r="EP147" i="4"/>
  <c r="EP132" i="4"/>
  <c r="EP137" i="4"/>
  <c r="EP26" i="4"/>
  <c r="EV5" i="4"/>
  <c r="FP155" i="4"/>
  <c r="FP147" i="4"/>
  <c r="FP132" i="4"/>
  <c r="FP137" i="4"/>
  <c r="FP26" i="4"/>
  <c r="FT155" i="4"/>
  <c r="FT147" i="4"/>
  <c r="FT132" i="4"/>
  <c r="FT137" i="4"/>
  <c r="FT26" i="4"/>
  <c r="GG155" i="4"/>
  <c r="GG147" i="4"/>
  <c r="GG137" i="4"/>
  <c r="GG132" i="4"/>
  <c r="GG26" i="4"/>
  <c r="L6" i="4"/>
  <c r="AC156" i="4"/>
  <c r="AC148" i="4"/>
  <c r="AC138" i="4"/>
  <c r="AC133" i="4"/>
  <c r="AG156" i="4"/>
  <c r="AG148" i="4"/>
  <c r="AG133" i="4"/>
  <c r="AG138" i="4"/>
  <c r="AK156" i="4"/>
  <c r="AK148" i="4"/>
  <c r="AK138" i="4"/>
  <c r="AK133" i="4"/>
  <c r="BG6" i="4"/>
  <c r="BK156" i="4"/>
  <c r="BK148" i="4"/>
  <c r="BK138" i="4"/>
  <c r="BK133" i="4"/>
  <c r="BO156" i="4"/>
  <c r="BO138" i="4"/>
  <c r="BO148" i="4"/>
  <c r="BO133" i="4"/>
  <c r="CB156" i="4"/>
  <c r="CB138" i="4"/>
  <c r="CB148" i="4"/>
  <c r="CB133" i="4"/>
  <c r="CB27" i="4"/>
  <c r="CF156" i="4"/>
  <c r="CF138" i="4"/>
  <c r="CF148" i="4"/>
  <c r="CF133" i="4"/>
  <c r="DY156" i="4"/>
  <c r="DY148" i="4"/>
  <c r="DY138" i="4"/>
  <c r="DY133" i="4"/>
  <c r="EC156" i="4"/>
  <c r="EC148" i="4"/>
  <c r="EC138" i="4"/>
  <c r="EC133" i="4"/>
  <c r="EG156" i="4"/>
  <c r="EG148" i="4"/>
  <c r="EG138" i="4"/>
  <c r="EG133" i="4"/>
  <c r="FC6" i="4"/>
  <c r="FG156" i="4"/>
  <c r="FG148" i="4"/>
  <c r="FG138" i="4"/>
  <c r="FG133" i="4"/>
  <c r="FK148" i="4"/>
  <c r="FK156" i="4"/>
  <c r="FK138" i="4"/>
  <c r="FK133" i="4"/>
  <c r="FX148" i="4"/>
  <c r="FX156" i="4"/>
  <c r="FX138" i="4"/>
  <c r="FX133" i="4"/>
  <c r="GB156" i="4"/>
  <c r="GB138" i="4"/>
  <c r="GB148" i="4"/>
  <c r="GB133" i="4"/>
  <c r="GB27" i="4"/>
  <c r="AJ7" i="4"/>
  <c r="BI7" i="4"/>
  <c r="DQ7" i="4"/>
  <c r="FF7" i="4"/>
  <c r="BK10" i="4"/>
  <c r="CI10" i="4"/>
  <c r="EQ10" i="4"/>
  <c r="Q11" i="4"/>
  <c r="EH12" i="4" s="1"/>
  <c r="EH13" i="4" s="1"/>
  <c r="X142" i="4"/>
  <c r="X16" i="4"/>
  <c r="CQ14" i="4"/>
  <c r="FH142" i="4"/>
  <c r="FH16" i="4"/>
  <c r="BB15" i="4"/>
  <c r="BK143" i="4"/>
  <c r="CO15" i="4"/>
  <c r="DR143" i="4"/>
  <c r="EV15" i="4"/>
  <c r="EC143" i="4"/>
  <c r="EP143" i="4"/>
  <c r="FT143" i="4"/>
  <c r="GA143" i="4"/>
  <c r="Y47" i="4"/>
  <c r="Y31" i="4"/>
  <c r="BC29" i="4"/>
  <c r="AE47" i="4"/>
  <c r="AE31" i="4"/>
  <c r="BH47" i="4"/>
  <c r="BH31" i="4"/>
  <c r="CL29" i="4"/>
  <c r="CA47" i="4"/>
  <c r="CA31" i="4"/>
  <c r="CG47" i="4"/>
  <c r="CG31" i="4"/>
  <c r="EE47" i="4"/>
  <c r="EE31" i="4"/>
  <c r="EK47" i="4"/>
  <c r="EK31" i="4"/>
  <c r="FH47" i="4"/>
  <c r="GL29" i="4"/>
  <c r="FH31" i="4"/>
  <c r="FT47" i="4"/>
  <c r="FT31" i="4"/>
  <c r="GA47" i="4"/>
  <c r="GA31" i="4"/>
  <c r="AK48" i="4"/>
  <c r="AL30" i="4"/>
  <c r="CL30" i="4"/>
  <c r="CV30" i="4" s="1"/>
  <c r="DF30" i="4" s="1"/>
  <c r="CA48" i="4"/>
  <c r="DQ48" i="4"/>
  <c r="EU30" i="4"/>
  <c r="FG48" i="4"/>
  <c r="GK30" i="4"/>
  <c r="GU30" i="4" s="1"/>
  <c r="BA32" i="4"/>
  <c r="AC34" i="4"/>
  <c r="BG32" i="4"/>
  <c r="DQ34" i="4"/>
  <c r="EU32" i="4"/>
  <c r="FE34" i="4"/>
  <c r="GI32" i="4"/>
  <c r="BC33" i="4"/>
  <c r="CM33" i="4"/>
  <c r="EX33" i="4"/>
  <c r="GV33" i="4" s="1"/>
  <c r="U37" i="4"/>
  <c r="AY35" i="4"/>
  <c r="EB155" i="4"/>
  <c r="EB147" i="4"/>
  <c r="EB132" i="4"/>
  <c r="EB137" i="4"/>
  <c r="EB26" i="4"/>
  <c r="EF155" i="4"/>
  <c r="EF157" i="4" s="1"/>
  <c r="EF147" i="4"/>
  <c r="EF132" i="4"/>
  <c r="EF137" i="4"/>
  <c r="EF26" i="4"/>
  <c r="U155" i="4"/>
  <c r="U147" i="4"/>
  <c r="U132" i="4"/>
  <c r="U137" i="4"/>
  <c r="U26" i="4"/>
  <c r="Y155" i="4"/>
  <c r="Y147" i="4"/>
  <c r="Y132" i="4"/>
  <c r="Y137" i="4"/>
  <c r="Y26" i="4"/>
  <c r="AP155" i="4"/>
  <c r="AP147" i="4"/>
  <c r="AP132" i="4"/>
  <c r="AP137" i="4"/>
  <c r="AP26" i="4"/>
  <c r="AT155" i="4"/>
  <c r="AT147" i="4"/>
  <c r="AT149" i="4" s="1"/>
  <c r="AT132" i="4"/>
  <c r="AT137" i="4"/>
  <c r="AT26" i="4"/>
  <c r="AZ5" i="4"/>
  <c r="M6" i="4"/>
  <c r="CS6" i="4"/>
  <c r="GO6" i="4"/>
  <c r="U7" i="4"/>
  <c r="BJ7" i="4"/>
  <c r="EP7" i="4"/>
  <c r="FW7" i="4"/>
  <c r="GE7" i="4"/>
  <c r="AV8" i="4"/>
  <c r="BE11" i="4"/>
  <c r="FA11" i="4"/>
  <c r="FK13" i="4"/>
  <c r="AG142" i="4"/>
  <c r="AG16" i="4"/>
  <c r="AK142" i="4"/>
  <c r="AK16" i="4"/>
  <c r="BK142" i="4"/>
  <c r="BK16" i="4"/>
  <c r="BO142" i="4"/>
  <c r="BO16" i="4"/>
  <c r="CB142" i="4"/>
  <c r="CB16" i="4"/>
  <c r="CF142" i="4"/>
  <c r="CF16" i="4"/>
  <c r="EC142" i="4"/>
  <c r="EC16" i="4"/>
  <c r="EG142" i="4"/>
  <c r="EG16" i="4"/>
  <c r="FD142" i="4"/>
  <c r="FD16" i="4"/>
  <c r="GH14" i="4"/>
  <c r="FM142" i="4"/>
  <c r="FM16" i="4"/>
  <c r="FQ142" i="4"/>
  <c r="FQ16" i="4"/>
  <c r="FU142" i="4"/>
  <c r="FU16" i="4"/>
  <c r="BD15" i="4"/>
  <c r="BX143" i="4"/>
  <c r="CE143" i="4"/>
  <c r="CL15" i="4"/>
  <c r="EQ143" i="4"/>
  <c r="ER15" i="4"/>
  <c r="FU143" i="4"/>
  <c r="FV15" i="4"/>
  <c r="T47" i="4"/>
  <c r="T31" i="4"/>
  <c r="AX29" i="4"/>
  <c r="AF47" i="4"/>
  <c r="AF31" i="4"/>
  <c r="BI47" i="4"/>
  <c r="BI31" i="4"/>
  <c r="CM29" i="4"/>
  <c r="CH47" i="4"/>
  <c r="CH31" i="4"/>
  <c r="EF47" i="4"/>
  <c r="EF31" i="4"/>
  <c r="EL47" i="4"/>
  <c r="EL31" i="4"/>
  <c r="FI47" i="4"/>
  <c r="GM29" i="4"/>
  <c r="FI31" i="4"/>
  <c r="FO47" i="4"/>
  <c r="FO31" i="4"/>
  <c r="DY48" i="4"/>
  <c r="FC30" i="4"/>
  <c r="EQ48" i="4"/>
  <c r="ER30" i="4"/>
  <c r="ER31" i="4" s="1"/>
  <c r="BM34" i="4"/>
  <c r="CQ32" i="4"/>
  <c r="FF34" i="4"/>
  <c r="GJ32" i="4"/>
  <c r="DB33" i="4"/>
  <c r="DL33" i="4" s="1"/>
  <c r="CN33" i="4"/>
  <c r="CS33" i="4"/>
  <c r="CT33" i="4" s="1"/>
  <c r="GI33" i="4"/>
  <c r="GS33" i="4" s="1"/>
  <c r="AM155" i="4"/>
  <c r="AM147" i="4"/>
  <c r="AM132" i="4"/>
  <c r="AM137" i="4"/>
  <c r="AM26" i="4"/>
  <c r="AQ155" i="4"/>
  <c r="AQ147" i="4"/>
  <c r="AQ137" i="4"/>
  <c r="AQ132" i="4"/>
  <c r="AQ26" i="4"/>
  <c r="AU155" i="4"/>
  <c r="AU147" i="4"/>
  <c r="AU132" i="4"/>
  <c r="AU137" i="4"/>
  <c r="AU26" i="4"/>
  <c r="BQ155" i="4"/>
  <c r="BQ147" i="4"/>
  <c r="BQ132" i="4"/>
  <c r="BQ137" i="4"/>
  <c r="BQ26" i="4"/>
  <c r="BU155" i="4"/>
  <c r="BU147" i="4"/>
  <c r="BU132" i="4"/>
  <c r="BU137" i="4"/>
  <c r="BU26" i="4"/>
  <c r="BY155" i="4"/>
  <c r="BY147" i="4"/>
  <c r="BY132" i="4"/>
  <c r="BY137" i="4"/>
  <c r="BY26" i="4"/>
  <c r="CU5" i="4"/>
  <c r="DR155" i="4"/>
  <c r="DR147" i="4"/>
  <c r="DR132" i="4"/>
  <c r="DR137" i="4"/>
  <c r="DR26" i="4"/>
  <c r="DV155" i="4"/>
  <c r="DV147" i="4"/>
  <c r="DV132" i="4"/>
  <c r="DV137" i="4"/>
  <c r="DV26" i="4"/>
  <c r="EI155" i="4"/>
  <c r="EI147" i="4"/>
  <c r="EI132" i="4"/>
  <c r="EI137" i="4"/>
  <c r="EI26" i="4"/>
  <c r="EM155" i="4"/>
  <c r="EM147" i="4"/>
  <c r="EM132" i="4"/>
  <c r="EM137" i="4"/>
  <c r="EM26" i="4"/>
  <c r="EQ155" i="4"/>
  <c r="EQ147" i="4"/>
  <c r="EQ132" i="4"/>
  <c r="EQ137" i="4"/>
  <c r="EQ26" i="4"/>
  <c r="FM155" i="4"/>
  <c r="FM147" i="4"/>
  <c r="FM132" i="4"/>
  <c r="FM137" i="4"/>
  <c r="FM26" i="4"/>
  <c r="FQ155" i="4"/>
  <c r="FQ147" i="4"/>
  <c r="FQ137" i="4"/>
  <c r="FQ132" i="4"/>
  <c r="FQ26" i="4"/>
  <c r="FU155" i="4"/>
  <c r="FU147" i="4"/>
  <c r="FU132" i="4"/>
  <c r="FU137" i="4"/>
  <c r="FU26" i="4"/>
  <c r="GQ5" i="4"/>
  <c r="N6" i="4"/>
  <c r="AD156" i="4"/>
  <c r="AD148" i="4"/>
  <c r="AD138" i="4"/>
  <c r="AD133" i="4"/>
  <c r="AD27" i="4"/>
  <c r="AH156" i="4"/>
  <c r="AH148" i="4"/>
  <c r="AH138" i="4"/>
  <c r="AH133" i="4"/>
  <c r="BA6" i="4"/>
  <c r="BH156" i="4"/>
  <c r="BH138" i="4"/>
  <c r="BH148" i="4"/>
  <c r="BH133" i="4"/>
  <c r="BL156" i="4"/>
  <c r="BL138" i="4"/>
  <c r="BL148" i="4"/>
  <c r="BL133" i="4"/>
  <c r="BL27" i="4"/>
  <c r="CC156" i="4"/>
  <c r="CC148" i="4"/>
  <c r="CC133" i="4"/>
  <c r="CC138" i="4"/>
  <c r="CG156" i="4"/>
  <c r="CG138" i="4"/>
  <c r="CG148" i="4"/>
  <c r="CG133" i="4"/>
  <c r="CL6" i="4"/>
  <c r="DZ156" i="4"/>
  <c r="DZ138" i="4"/>
  <c r="DZ148" i="4"/>
  <c r="DZ133" i="4"/>
  <c r="DZ27" i="4"/>
  <c r="ED156" i="4"/>
  <c r="ED138" i="4"/>
  <c r="ED148" i="4"/>
  <c r="ED133" i="4"/>
  <c r="EW6" i="4"/>
  <c r="FD156" i="4"/>
  <c r="FD138" i="4"/>
  <c r="FD148" i="4"/>
  <c r="FD133" i="4"/>
  <c r="FD27" i="4"/>
  <c r="FH156" i="4"/>
  <c r="FH148" i="4"/>
  <c r="FH138" i="4"/>
  <c r="FH133" i="4"/>
  <c r="FY156" i="4"/>
  <c r="FY138" i="4"/>
  <c r="FY148" i="4"/>
  <c r="FY133" i="4"/>
  <c r="GC156" i="4"/>
  <c r="GC148" i="4"/>
  <c r="GC138" i="4"/>
  <c r="GC133" i="4"/>
  <c r="GH6" i="4"/>
  <c r="V7" i="4"/>
  <c r="AT7" i="4"/>
  <c r="CA7" i="4"/>
  <c r="CI7" i="4"/>
  <c r="EI7" i="4"/>
  <c r="EQ7" i="4"/>
  <c r="FP7" i="4"/>
  <c r="BD8" i="4"/>
  <c r="EZ8" i="4"/>
  <c r="BO13" i="4"/>
  <c r="U142" i="4"/>
  <c r="U16" i="4"/>
  <c r="Y142" i="4"/>
  <c r="Y16" i="4"/>
  <c r="AP142" i="4"/>
  <c r="AP144" i="4" s="1"/>
  <c r="AP16" i="4"/>
  <c r="AT142" i="4"/>
  <c r="AT16" i="4"/>
  <c r="BT142" i="4"/>
  <c r="BT144" i="4" s="1"/>
  <c r="BT16" i="4"/>
  <c r="BX142" i="4"/>
  <c r="BX16" i="4"/>
  <c r="CK142" i="4"/>
  <c r="CK16" i="4"/>
  <c r="CS14" i="4"/>
  <c r="DQ142" i="4"/>
  <c r="DQ16" i="4"/>
  <c r="DU142" i="4"/>
  <c r="DU16" i="4"/>
  <c r="EL142" i="4"/>
  <c r="EL16" i="4"/>
  <c r="EP142" i="4"/>
  <c r="EP16" i="4"/>
  <c r="FI142" i="4"/>
  <c r="GM14" i="4"/>
  <c r="FI16" i="4"/>
  <c r="GE142" i="4"/>
  <c r="GF14" i="4"/>
  <c r="GE16" i="4"/>
  <c r="BG15" i="4"/>
  <c r="BG27" i="4" s="1"/>
  <c r="BL143" i="4"/>
  <c r="CP15" i="4"/>
  <c r="CP143" i="4" s="1"/>
  <c r="BY143" i="4"/>
  <c r="BZ15" i="4"/>
  <c r="CR15" i="4"/>
  <c r="EW15" i="4"/>
  <c r="DY143" i="4"/>
  <c r="FC15" i="4"/>
  <c r="ED143" i="4"/>
  <c r="EX15" i="4"/>
  <c r="U47" i="4"/>
  <c r="AY29" i="4"/>
  <c r="U31" i="4"/>
  <c r="BJ47" i="4"/>
  <c r="CN29" i="4"/>
  <c r="BJ31" i="4"/>
  <c r="CB31" i="4"/>
  <c r="CI47" i="4"/>
  <c r="CJ29" i="4"/>
  <c r="CI31" i="4"/>
  <c r="DT47" i="4"/>
  <c r="DT31" i="4"/>
  <c r="EX29" i="4"/>
  <c r="DZ47" i="4"/>
  <c r="DZ31" i="4"/>
  <c r="ES47" i="4"/>
  <c r="ES31" i="4"/>
  <c r="FJ47" i="4"/>
  <c r="GN29" i="4"/>
  <c r="FJ31" i="4"/>
  <c r="FP47" i="4"/>
  <c r="FP31" i="4"/>
  <c r="U48" i="4"/>
  <c r="AY30" i="4"/>
  <c r="CS30" i="4"/>
  <c r="CT30" i="4" s="1"/>
  <c r="BP30" i="4"/>
  <c r="GL30" i="4"/>
  <c r="GV30" i="4" s="1"/>
  <c r="AL32" i="4"/>
  <c r="AK34" i="4"/>
  <c r="AW34" i="4"/>
  <c r="CR32" i="4"/>
  <c r="CR34" i="4" s="1"/>
  <c r="BN34" i="4"/>
  <c r="EK34" i="4"/>
  <c r="GK32" i="4"/>
  <c r="FG34" i="4"/>
  <c r="CU33" i="4"/>
  <c r="GW33" i="4"/>
  <c r="BC5" i="4"/>
  <c r="BI155" i="4"/>
  <c r="BI147" i="4"/>
  <c r="BI132" i="4"/>
  <c r="BI137" i="4"/>
  <c r="BI26" i="4"/>
  <c r="BM155" i="4"/>
  <c r="BM147" i="4"/>
  <c r="BM132" i="4"/>
  <c r="BM137" i="4"/>
  <c r="BM139" i="4" s="1"/>
  <c r="BM26" i="4"/>
  <c r="CH155" i="4"/>
  <c r="CH147" i="4"/>
  <c r="CH132" i="4"/>
  <c r="CH134" i="4" s="1"/>
  <c r="CH137" i="4"/>
  <c r="CH26" i="4"/>
  <c r="CN5" i="4"/>
  <c r="EE155" i="4"/>
  <c r="EE147" i="4"/>
  <c r="EE132" i="4"/>
  <c r="EE137" i="4"/>
  <c r="EE26" i="4"/>
  <c r="EY5" i="4"/>
  <c r="FI155" i="4"/>
  <c r="FI147" i="4"/>
  <c r="FI137" i="4"/>
  <c r="FI132" i="4"/>
  <c r="FI26" i="4"/>
  <c r="GD155" i="4"/>
  <c r="GD147" i="4"/>
  <c r="GD137" i="4"/>
  <c r="GD132" i="4"/>
  <c r="GD26" i="4"/>
  <c r="GD28" i="4" s="1"/>
  <c r="GJ5" i="4"/>
  <c r="O6" i="4"/>
  <c r="V156" i="4"/>
  <c r="V148" i="4"/>
  <c r="V138" i="4"/>
  <c r="V133" i="4"/>
  <c r="V27" i="4"/>
  <c r="Z156" i="4"/>
  <c r="Z148" i="4"/>
  <c r="Z138" i="4"/>
  <c r="Z133" i="4"/>
  <c r="AM156" i="4"/>
  <c r="AM148" i="4"/>
  <c r="AM138" i="4"/>
  <c r="AM133" i="4"/>
  <c r="AQ156" i="4"/>
  <c r="AQ138" i="4"/>
  <c r="AQ148" i="4"/>
  <c r="AQ133" i="4"/>
  <c r="AU156" i="4"/>
  <c r="AU148" i="4"/>
  <c r="AU133" i="4"/>
  <c r="AU138" i="4"/>
  <c r="BQ156" i="4"/>
  <c r="BQ138" i="4"/>
  <c r="BQ148" i="4"/>
  <c r="BQ133" i="4"/>
  <c r="BU156" i="4"/>
  <c r="BU148" i="4"/>
  <c r="BU133" i="4"/>
  <c r="BU138" i="4"/>
  <c r="BY156" i="4"/>
  <c r="BY138" i="4"/>
  <c r="BY148" i="4"/>
  <c r="BY133" i="4"/>
  <c r="CU6" i="4"/>
  <c r="DR156" i="4"/>
  <c r="DR138" i="4"/>
  <c r="DR148" i="4"/>
  <c r="DR133" i="4"/>
  <c r="DR27" i="4"/>
  <c r="DV156" i="4"/>
  <c r="DV138" i="4"/>
  <c r="DV148" i="4"/>
  <c r="DV133" i="4"/>
  <c r="EI156" i="4"/>
  <c r="EI148" i="4"/>
  <c r="EI138" i="4"/>
  <c r="EI133" i="4"/>
  <c r="EM148" i="4"/>
  <c r="EM156" i="4"/>
  <c r="EM138" i="4"/>
  <c r="EM133" i="4"/>
  <c r="EQ156" i="4"/>
  <c r="EQ148" i="4"/>
  <c r="EQ138" i="4"/>
  <c r="EQ133" i="4"/>
  <c r="FM156" i="4"/>
  <c r="FM148" i="4"/>
  <c r="FM133" i="4"/>
  <c r="FM138" i="4"/>
  <c r="FQ156" i="4"/>
  <c r="FQ148" i="4"/>
  <c r="FQ138" i="4"/>
  <c r="FQ133" i="4"/>
  <c r="FU156" i="4"/>
  <c r="FU148" i="4"/>
  <c r="FU133" i="4"/>
  <c r="FU138" i="4"/>
  <c r="GQ6" i="4"/>
  <c r="GQ27" i="4" s="1"/>
  <c r="AM7" i="4"/>
  <c r="AU7" i="4"/>
  <c r="BT7" i="4"/>
  <c r="EB7" i="4"/>
  <c r="FI7" i="4"/>
  <c r="FQ7" i="4"/>
  <c r="GG7" i="4"/>
  <c r="FC11" i="4"/>
  <c r="AD142" i="4"/>
  <c r="AD16" i="4"/>
  <c r="AH142" i="4"/>
  <c r="AH144" i="4" s="1"/>
  <c r="AH16" i="4"/>
  <c r="BH142" i="4"/>
  <c r="BH16" i="4"/>
  <c r="BL142" i="4"/>
  <c r="BL16" i="4"/>
  <c r="CC142" i="4"/>
  <c r="CC16" i="4"/>
  <c r="CG142" i="4"/>
  <c r="CG144" i="4" s="1"/>
  <c r="CG16" i="4"/>
  <c r="CL14" i="4"/>
  <c r="DZ142" i="4"/>
  <c r="DZ16" i="4"/>
  <c r="ED142" i="4"/>
  <c r="ED16" i="4"/>
  <c r="FE142" i="4"/>
  <c r="FE16" i="4"/>
  <c r="FN142" i="4"/>
  <c r="FN16" i="4"/>
  <c r="FR142" i="4"/>
  <c r="FR16" i="4"/>
  <c r="GA142" i="4"/>
  <c r="GA16" i="4"/>
  <c r="Y143" i="4"/>
  <c r="BC15" i="4"/>
  <c r="BC27" i="4" s="1"/>
  <c r="BM143" i="4"/>
  <c r="CQ15" i="4"/>
  <c r="EL143" i="4"/>
  <c r="FI143" i="4"/>
  <c r="GM15" i="4"/>
  <c r="FP143" i="4"/>
  <c r="AG31" i="4"/>
  <c r="AS47" i="4"/>
  <c r="AS31" i="4"/>
  <c r="CC47" i="4"/>
  <c r="CC31" i="4"/>
  <c r="CK47" i="4"/>
  <c r="CK31" i="4"/>
  <c r="DU47" i="4"/>
  <c r="DU31" i="4"/>
  <c r="EY29" i="4"/>
  <c r="EA47" i="4"/>
  <c r="EA31" i="4"/>
  <c r="FD47" i="4"/>
  <c r="FD31" i="4"/>
  <c r="GH29" i="4"/>
  <c r="FW47" i="4"/>
  <c r="FW31" i="4"/>
  <c r="GC47" i="4"/>
  <c r="GC31" i="4"/>
  <c r="AZ30" i="4"/>
  <c r="BE30" i="4"/>
  <c r="CN30" i="4"/>
  <c r="BQ48" i="4"/>
  <c r="CU30" i="4"/>
  <c r="Y34" i="4"/>
  <c r="BC32" i="4"/>
  <c r="CL32" i="4"/>
  <c r="CL34" i="4" s="1"/>
  <c r="BH34" i="4"/>
  <c r="CS32" i="4"/>
  <c r="BP32" i="4"/>
  <c r="BO34" i="4"/>
  <c r="FH34" i="4"/>
  <c r="GL32" i="4"/>
  <c r="GL34" i="4" s="1"/>
  <c r="GA34" i="4"/>
  <c r="AY33" i="4"/>
  <c r="BE33" i="4"/>
  <c r="Q5" i="4"/>
  <c r="BP6" i="4" s="1"/>
  <c r="BD5" i="4"/>
  <c r="EZ5" i="4"/>
  <c r="P6" i="4"/>
  <c r="P132" i="4" s="1"/>
  <c r="BM7" i="4"/>
  <c r="BU7" i="4"/>
  <c r="CK7" i="4"/>
  <c r="DU7" i="4"/>
  <c r="ES7" i="4"/>
  <c r="FJ7" i="4"/>
  <c r="AB9" i="4"/>
  <c r="AB10" i="4" s="1"/>
  <c r="DX9" i="4"/>
  <c r="DX10" i="4" s="1"/>
  <c r="AU142" i="4"/>
  <c r="AU16" i="4"/>
  <c r="BB14" i="4"/>
  <c r="BU142" i="4"/>
  <c r="BU144" i="4" s="1"/>
  <c r="BU16" i="4"/>
  <c r="BY142" i="4"/>
  <c r="BY16" i="4"/>
  <c r="CM14" i="4"/>
  <c r="DR142" i="4"/>
  <c r="DR16" i="4"/>
  <c r="DV142" i="4"/>
  <c r="DV16" i="4"/>
  <c r="EI142" i="4"/>
  <c r="EI16" i="4"/>
  <c r="EM142" i="4"/>
  <c r="EM144" i="4" s="1"/>
  <c r="EM16" i="4"/>
  <c r="EQ142" i="4"/>
  <c r="EQ16" i="4"/>
  <c r="EY14" i="4"/>
  <c r="FJ143" i="4"/>
  <c r="GN15" i="4"/>
  <c r="GN27" i="4" s="1"/>
  <c r="AH47" i="4"/>
  <c r="AH31" i="4"/>
  <c r="AT47" i="4"/>
  <c r="AT31" i="4"/>
  <c r="CO29" i="4"/>
  <c r="BW47" i="4"/>
  <c r="BW31" i="4"/>
  <c r="CD47" i="4"/>
  <c r="CD31" i="4"/>
  <c r="DP47" i="4"/>
  <c r="DP31" i="4"/>
  <c r="ET29" i="4"/>
  <c r="EB47" i="4"/>
  <c r="EB31" i="4"/>
  <c r="FE47" i="4"/>
  <c r="FE31" i="4"/>
  <c r="GI29" i="4"/>
  <c r="GD47" i="4"/>
  <c r="GD31" i="4"/>
  <c r="AC48" i="4"/>
  <c r="BG30" i="4"/>
  <c r="BK48" i="4"/>
  <c r="CO30" i="4"/>
  <c r="CI48" i="4"/>
  <c r="CJ30" i="4"/>
  <c r="CJ31" i="4" s="1"/>
  <c r="BI34" i="4"/>
  <c r="CM32" i="4"/>
  <c r="CM34" i="4" s="1"/>
  <c r="CA34" i="4"/>
  <c r="CI34" i="4"/>
  <c r="CJ32" i="4"/>
  <c r="GM32" i="4"/>
  <c r="FI34" i="4"/>
  <c r="AZ33" i="4"/>
  <c r="BG33" i="4"/>
  <c r="GK33" i="4"/>
  <c r="Y37" i="4"/>
  <c r="BC35" i="4"/>
  <c r="AX15" i="4"/>
  <c r="AX27" i="4" s="1"/>
  <c r="U27" i="4"/>
  <c r="AC27" i="4"/>
  <c r="AK27" i="4"/>
  <c r="AS27" i="4"/>
  <c r="BI27" i="4"/>
  <c r="BQ27" i="4"/>
  <c r="BY27" i="4"/>
  <c r="CG27" i="4"/>
  <c r="DW27" i="4"/>
  <c r="EE27" i="4"/>
  <c r="EM27" i="4"/>
  <c r="FK27" i="4"/>
  <c r="FS27" i="4"/>
  <c r="GA27" i="4"/>
  <c r="BA29" i="4"/>
  <c r="EW29" i="4"/>
  <c r="BR31" i="4"/>
  <c r="DR31" i="4"/>
  <c r="FG31" i="4"/>
  <c r="GE31" i="4"/>
  <c r="AV32" i="4"/>
  <c r="EY32" i="4"/>
  <c r="FV32" i="4"/>
  <c r="DT34" i="4"/>
  <c r="AZ35" i="4"/>
  <c r="CS35" i="4"/>
  <c r="BO37" i="4"/>
  <c r="DQ37" i="4"/>
  <c r="EU35" i="4"/>
  <c r="DW37" i="4"/>
  <c r="FA35" i="4"/>
  <c r="EV35" i="4"/>
  <c r="EB37" i="4"/>
  <c r="GH35" i="4"/>
  <c r="GH37" i="4" s="1"/>
  <c r="FD37" i="4"/>
  <c r="FZ37" i="4"/>
  <c r="BE36" i="4"/>
  <c r="CO36" i="4"/>
  <c r="CY36" i="4" s="1"/>
  <c r="DI36" i="4" s="1"/>
  <c r="GN36" i="4"/>
  <c r="GX36" i="4" s="1"/>
  <c r="V40" i="4"/>
  <c r="AZ38" i="4"/>
  <c r="CN38" i="4"/>
  <c r="GJ38" i="4"/>
  <c r="GJ40" i="4" s="1"/>
  <c r="AY39" i="4"/>
  <c r="DB39" i="4"/>
  <c r="DL39" i="4" s="1"/>
  <c r="CM39" i="4"/>
  <c r="CU39" i="4"/>
  <c r="CU40" i="4" s="1"/>
  <c r="CJ39" i="4"/>
  <c r="CJ40" i="4" s="1"/>
  <c r="FA39" i="4"/>
  <c r="U46" i="4"/>
  <c r="AY44" i="4"/>
  <c r="CJ44" i="4"/>
  <c r="CI46" i="4"/>
  <c r="DV46" i="4"/>
  <c r="EZ44" i="4"/>
  <c r="GJ44" i="4"/>
  <c r="FF46" i="4"/>
  <c r="AV45" i="4"/>
  <c r="AV46" i="4" s="1"/>
  <c r="FG143" i="4"/>
  <c r="FK143" i="4"/>
  <c r="FX143" i="4"/>
  <c r="GB143" i="4"/>
  <c r="V47" i="4"/>
  <c r="AM47" i="4"/>
  <c r="CU29" i="4"/>
  <c r="GQ29" i="4"/>
  <c r="BA30" i="4"/>
  <c r="V31" i="4"/>
  <c r="BK31" i="4"/>
  <c r="DS31" i="4"/>
  <c r="EI31" i="4"/>
  <c r="EQ31" i="4"/>
  <c r="BD32" i="4"/>
  <c r="DS34" i="4"/>
  <c r="EZ32" i="4"/>
  <c r="FN34" i="4"/>
  <c r="FR34" i="4"/>
  <c r="FV33" i="4"/>
  <c r="FV34" i="4" s="1"/>
  <c r="GO33" i="4"/>
  <c r="GP33" i="4" s="1"/>
  <c r="W34" i="4"/>
  <c r="BA35" i="4"/>
  <c r="W37" i="4"/>
  <c r="BE35" i="4"/>
  <c r="BK37" i="4"/>
  <c r="CO35" i="4"/>
  <c r="CU35" i="4"/>
  <c r="CU37" i="4" s="1"/>
  <c r="BQ37" i="4"/>
  <c r="GE37" i="4"/>
  <c r="DE36" i="4"/>
  <c r="DO36" i="4" s="1"/>
  <c r="GO36" i="4"/>
  <c r="GY36" i="4" s="1"/>
  <c r="W40" i="4"/>
  <c r="BA38" i="4"/>
  <c r="BV40" i="4"/>
  <c r="CP38" i="4"/>
  <c r="CP40" i="4" s="1"/>
  <c r="FR40" i="4"/>
  <c r="GL38" i="4"/>
  <c r="GL40" i="4" s="1"/>
  <c r="AZ39" i="4"/>
  <c r="CN39" i="4"/>
  <c r="EW39" i="4"/>
  <c r="EW48" i="4" s="1"/>
  <c r="FC39" i="4"/>
  <c r="ER39" i="4"/>
  <c r="FV39" i="4"/>
  <c r="FV40" i="4" s="1"/>
  <c r="V46" i="4"/>
  <c r="AZ44" i="4"/>
  <c r="AU46" i="4"/>
  <c r="AV44" i="4"/>
  <c r="CU44" i="4"/>
  <c r="BQ46" i="4"/>
  <c r="BZ44" i="4"/>
  <c r="BY46" i="4"/>
  <c r="DW46" i="4"/>
  <c r="FA44" i="4"/>
  <c r="DX44" i="4"/>
  <c r="AY45" i="4"/>
  <c r="CW45" i="4" s="1"/>
  <c r="DG45" i="4" s="1"/>
  <c r="BC45" i="4"/>
  <c r="CS45" i="4"/>
  <c r="CT45" i="4" s="1"/>
  <c r="BP45" i="4"/>
  <c r="ER45" i="4"/>
  <c r="FL15" i="4"/>
  <c r="GO15" i="4"/>
  <c r="W27" i="4"/>
  <c r="AE27" i="4"/>
  <c r="AM27" i="4"/>
  <c r="AU27" i="4"/>
  <c r="BK27" i="4"/>
  <c r="BS27" i="4"/>
  <c r="CA27" i="4"/>
  <c r="CI27" i="4"/>
  <c r="DQ27" i="4"/>
  <c r="DY27" i="4"/>
  <c r="EG27" i="4"/>
  <c r="EO27" i="4"/>
  <c r="FE27" i="4"/>
  <c r="FM27" i="4"/>
  <c r="FU27" i="4"/>
  <c r="GC27" i="4"/>
  <c r="AV29" i="4"/>
  <c r="BZ29" i="4"/>
  <c r="ER29" i="4"/>
  <c r="FV29" i="4"/>
  <c r="O30" i="4"/>
  <c r="CM30" i="4"/>
  <c r="W31" i="4"/>
  <c r="AM31" i="4"/>
  <c r="AU31" i="4"/>
  <c r="EJ31" i="4"/>
  <c r="FQ31" i="4"/>
  <c r="AB32" i="4"/>
  <c r="BE32" i="4"/>
  <c r="CP32" i="4"/>
  <c r="CP34" i="4" s="1"/>
  <c r="DX32" i="4"/>
  <c r="FA32" i="4"/>
  <c r="Q33" i="4"/>
  <c r="BB35" i="4"/>
  <c r="X37" i="4"/>
  <c r="BG35" i="4"/>
  <c r="X40" i="4"/>
  <c r="BB38" i="4"/>
  <c r="DS40" i="4"/>
  <c r="EW38" i="4"/>
  <c r="ER38" i="4"/>
  <c r="BF39" i="4"/>
  <c r="EH39" i="4"/>
  <c r="GO39" i="4"/>
  <c r="GP39" i="4" s="1"/>
  <c r="FL39" i="4"/>
  <c r="FL40" i="4" s="1"/>
  <c r="GF39" i="4"/>
  <c r="GF40" i="4" s="1"/>
  <c r="W46" i="4"/>
  <c r="BA44" i="4"/>
  <c r="ET44" i="4"/>
  <c r="DP46" i="4"/>
  <c r="ER44" i="4"/>
  <c r="EQ46" i="4"/>
  <c r="FT46" i="4"/>
  <c r="GN44" i="4"/>
  <c r="GN46" i="4" s="1"/>
  <c r="GO45" i="4"/>
  <c r="GP45" i="4" s="1"/>
  <c r="FL45" i="4"/>
  <c r="FL46" i="4" s="1"/>
  <c r="GH15" i="4"/>
  <c r="BD29" i="4"/>
  <c r="EZ29" i="4"/>
  <c r="AN31" i="4"/>
  <c r="BU31" i="4"/>
  <c r="FR31" i="4"/>
  <c r="T34" i="4"/>
  <c r="X34" i="4"/>
  <c r="AX32" i="4"/>
  <c r="BS34" i="4"/>
  <c r="EO34" i="4"/>
  <c r="ET32" i="4"/>
  <c r="GF32" i="4"/>
  <c r="AB33" i="4"/>
  <c r="AB34" i="4" s="1"/>
  <c r="DX33" i="4"/>
  <c r="GJ33" i="4"/>
  <c r="GT33" i="4" s="1"/>
  <c r="GN33" i="4"/>
  <c r="GX33" i="4" s="1"/>
  <c r="CL35" i="4"/>
  <c r="BH37" i="4"/>
  <c r="CI37" i="4"/>
  <c r="DS37" i="4"/>
  <c r="EW35" i="4"/>
  <c r="GN35" i="4"/>
  <c r="FW37" i="4"/>
  <c r="CZ36" i="4"/>
  <c r="DJ36" i="4" s="1"/>
  <c r="EU36" i="4"/>
  <c r="GS36" i="4" s="1"/>
  <c r="GQ36" i="4"/>
  <c r="HA36" i="4" s="1"/>
  <c r="BC38" i="4"/>
  <c r="Y40" i="4"/>
  <c r="DT40" i="4"/>
  <c r="EX38" i="4"/>
  <c r="CY39" i="4"/>
  <c r="DI39" i="4" s="1"/>
  <c r="BG39" i="4"/>
  <c r="GV39" i="4"/>
  <c r="GQ39" i="4"/>
  <c r="GQ40" i="4" s="1"/>
  <c r="X46" i="4"/>
  <c r="BB44" i="4"/>
  <c r="CP44" i="4"/>
  <c r="CP46" i="4" s="1"/>
  <c r="DQ46" i="4"/>
  <c r="EU44" i="4"/>
  <c r="GQ44" i="4"/>
  <c r="GQ46" i="4" s="1"/>
  <c r="FM46" i="4"/>
  <c r="FV44" i="4"/>
  <c r="FU46" i="4"/>
  <c r="DB45" i="4"/>
  <c r="DL45" i="4" s="1"/>
  <c r="CU45" i="4"/>
  <c r="BZ45" i="4"/>
  <c r="Y27" i="4"/>
  <c r="AG27" i="4"/>
  <c r="AO27" i="4"/>
  <c r="AW27" i="4"/>
  <c r="BE27" i="4"/>
  <c r="BM27" i="4"/>
  <c r="BU27" i="4"/>
  <c r="CC27" i="4"/>
  <c r="CK27" i="4"/>
  <c r="DS27" i="4"/>
  <c r="EA27" i="4"/>
  <c r="EI27" i="4"/>
  <c r="EQ27" i="4"/>
  <c r="FG27" i="4"/>
  <c r="FO27" i="4"/>
  <c r="FW27" i="4"/>
  <c r="GE27" i="4"/>
  <c r="AB29" i="4"/>
  <c r="BE29" i="4"/>
  <c r="DX29" i="4"/>
  <c r="FA29" i="4"/>
  <c r="BV31" i="4"/>
  <c r="DV31" i="4"/>
  <c r="FM34" i="4"/>
  <c r="EX35" i="4"/>
  <c r="DT37" i="4"/>
  <c r="GB37" i="4"/>
  <c r="BC36" i="4"/>
  <c r="DA36" i="4" s="1"/>
  <c r="DK36" i="4" s="1"/>
  <c r="CR36" i="4"/>
  <c r="DB36" i="4" s="1"/>
  <c r="DL36" i="4" s="1"/>
  <c r="GJ36" i="4"/>
  <c r="DU40" i="4"/>
  <c r="EY38" i="4"/>
  <c r="AV39" i="4"/>
  <c r="AV40" i="4" s="1"/>
  <c r="ET39" i="4"/>
  <c r="GR39" i="4" s="1"/>
  <c r="Y46" i="4"/>
  <c r="BC44" i="4"/>
  <c r="CL44" i="4"/>
  <c r="CL46" i="4" s="1"/>
  <c r="DR46" i="4"/>
  <c r="EV44" i="4"/>
  <c r="GF44" i="4"/>
  <c r="CJ45" i="4"/>
  <c r="FV45" i="4"/>
  <c r="FV46" i="4" s="1"/>
  <c r="Z27" i="4"/>
  <c r="AH27" i="4"/>
  <c r="AP27" i="4"/>
  <c r="BN27" i="4"/>
  <c r="BV27" i="4"/>
  <c r="CD27" i="4"/>
  <c r="DT27" i="4"/>
  <c r="EB27" i="4"/>
  <c r="EJ27" i="4"/>
  <c r="EZ27" i="4"/>
  <c r="FH27" i="4"/>
  <c r="FP27" i="4"/>
  <c r="FX27" i="4"/>
  <c r="GF29" i="4"/>
  <c r="AB30" i="4"/>
  <c r="DX30" i="4"/>
  <c r="DX31" i="4" s="1"/>
  <c r="FA30" i="4"/>
  <c r="Z31" i="4"/>
  <c r="DW31" i="4"/>
  <c r="EM31" i="4"/>
  <c r="EV32" i="4"/>
  <c r="T37" i="4"/>
  <c r="AX35" i="4"/>
  <c r="Z37" i="4"/>
  <c r="BD35" i="4"/>
  <c r="CP35" i="4"/>
  <c r="CP37" i="4" s="1"/>
  <c r="DU37" i="4"/>
  <c r="EY35" i="4"/>
  <c r="CL36" i="4"/>
  <c r="CV36" i="4" s="1"/>
  <c r="DF36" i="4" s="1"/>
  <c r="CS36" i="4"/>
  <c r="EV36" i="4"/>
  <c r="EV48" i="4" s="1"/>
  <c r="BD40" i="4"/>
  <c r="DB38" i="4"/>
  <c r="DL38" i="4" s="1"/>
  <c r="BM40" i="4"/>
  <c r="CQ38" i="4"/>
  <c r="CQ40" i="4" s="1"/>
  <c r="BZ38" i="4"/>
  <c r="GH38" i="4"/>
  <c r="GH40" i="4" s="1"/>
  <c r="FD40" i="4"/>
  <c r="FI40" i="4"/>
  <c r="GM38" i="4"/>
  <c r="GM40" i="4" s="1"/>
  <c r="FV38" i="4"/>
  <c r="AL39" i="4"/>
  <c r="AL40" i="4" s="1"/>
  <c r="Z46" i="4"/>
  <c r="BD44" i="4"/>
  <c r="DS46" i="4"/>
  <c r="EW44" i="4"/>
  <c r="BA45" i="4"/>
  <c r="BE45" i="4"/>
  <c r="BE46" i="4" s="1"/>
  <c r="CO45" i="4"/>
  <c r="CO46" i="4" s="1"/>
  <c r="GJ45" i="4"/>
  <c r="GT45" i="4" s="1"/>
  <c r="GF45" i="4"/>
  <c r="GF46" i="4" s="1"/>
  <c r="DS143" i="4"/>
  <c r="DW143" i="4"/>
  <c r="EJ143" i="4"/>
  <c r="EN143" i="4"/>
  <c r="FN143" i="4"/>
  <c r="FR143" i="4"/>
  <c r="GK15" i="4"/>
  <c r="AA27" i="4"/>
  <c r="AI27" i="4"/>
  <c r="AQ27" i="4"/>
  <c r="BO27" i="4"/>
  <c r="BW27" i="4"/>
  <c r="CE27" i="4"/>
  <c r="DU27" i="4"/>
  <c r="EC27" i="4"/>
  <c r="EK27" i="4"/>
  <c r="ES27" i="4"/>
  <c r="FI27" i="4"/>
  <c r="FQ27" i="4"/>
  <c r="FY27" i="4"/>
  <c r="GG27" i="4"/>
  <c r="AC47" i="4"/>
  <c r="AG47" i="4"/>
  <c r="AK47" i="4"/>
  <c r="BG29" i="4"/>
  <c r="BK47" i="4"/>
  <c r="BO47" i="4"/>
  <c r="CB47" i="4"/>
  <c r="CF47" i="4"/>
  <c r="DY47" i="4"/>
  <c r="EC47" i="4"/>
  <c r="EG47" i="4"/>
  <c r="FC29" i="4"/>
  <c r="FG47" i="4"/>
  <c r="FK47" i="4"/>
  <c r="FX47" i="4"/>
  <c r="GB47" i="4"/>
  <c r="AS48" i="4"/>
  <c r="BS48" i="4"/>
  <c r="EO48" i="4"/>
  <c r="FS48" i="4"/>
  <c r="AA31" i="4"/>
  <c r="AQ31" i="4"/>
  <c r="CF31" i="4"/>
  <c r="EN31" i="4"/>
  <c r="FM31" i="4"/>
  <c r="FU31" i="4"/>
  <c r="EW32" i="4"/>
  <c r="BP33" i="4"/>
  <c r="CR35" i="4"/>
  <c r="BN37" i="4"/>
  <c r="GL36" i="4"/>
  <c r="GV36" i="4" s="1"/>
  <c r="T40" i="4"/>
  <c r="AX38" i="4"/>
  <c r="AA40" i="4"/>
  <c r="BE38" i="4"/>
  <c r="AB38" i="4"/>
  <c r="CM38" i="4"/>
  <c r="BI40" i="4"/>
  <c r="DP40" i="4"/>
  <c r="ET38" i="4"/>
  <c r="EZ40" i="4"/>
  <c r="GI38" i="4"/>
  <c r="GI40" i="4" s="1"/>
  <c r="FE40" i="4"/>
  <c r="BZ39" i="4"/>
  <c r="BZ40" i="4" s="1"/>
  <c r="GK39" i="4"/>
  <c r="GK40" i="4" s="1"/>
  <c r="BN46" i="4"/>
  <c r="CR44" i="4"/>
  <c r="CR46" i="4" s="1"/>
  <c r="DT46" i="4"/>
  <c r="EX44" i="4"/>
  <c r="AL45" i="4"/>
  <c r="AL46" i="4" s="1"/>
  <c r="FB45" i="4"/>
  <c r="DX15" i="4"/>
  <c r="FA15" i="4"/>
  <c r="FA27" i="4" s="1"/>
  <c r="GL15" i="4"/>
  <c r="T27" i="4"/>
  <c r="AJ27" i="4"/>
  <c r="AR27" i="4"/>
  <c r="AZ27" i="4"/>
  <c r="BH27" i="4"/>
  <c r="BX27" i="4"/>
  <c r="CF27" i="4"/>
  <c r="DV27" i="4"/>
  <c r="ED27" i="4"/>
  <c r="EL27" i="4"/>
  <c r="FJ27" i="4"/>
  <c r="FR27" i="4"/>
  <c r="FZ27" i="4"/>
  <c r="AL29" i="4"/>
  <c r="AZ29" i="4"/>
  <c r="BP29" i="4"/>
  <c r="CS29" i="4"/>
  <c r="EH29" i="4"/>
  <c r="EV29" i="4"/>
  <c r="FL29" i="4"/>
  <c r="GO29" i="4"/>
  <c r="AR31" i="4"/>
  <c r="BQ31" i="4"/>
  <c r="BY31" i="4"/>
  <c r="DY31" i="4"/>
  <c r="EG31" i="4"/>
  <c r="FN31" i="4"/>
  <c r="BB32" i="4"/>
  <c r="BQ34" i="4"/>
  <c r="BU34" i="4"/>
  <c r="BY34" i="4"/>
  <c r="CU32" i="4"/>
  <c r="EI34" i="4"/>
  <c r="EQ34" i="4"/>
  <c r="BJ37" i="4"/>
  <c r="CN35" i="4"/>
  <c r="CN37" i="4" s="1"/>
  <c r="DP37" i="4"/>
  <c r="ET35" i="4"/>
  <c r="FH37" i="4"/>
  <c r="GL35" i="4"/>
  <c r="GQ35" i="4"/>
  <c r="AZ36" i="4"/>
  <c r="CX36" i="4" s="1"/>
  <c r="DH36" i="4" s="1"/>
  <c r="U40" i="4"/>
  <c r="AY38" i="4"/>
  <c r="DQ40" i="4"/>
  <c r="EU38" i="4"/>
  <c r="DW40" i="4"/>
  <c r="FA38" i="4"/>
  <c r="DX38" i="4"/>
  <c r="CS39" i="4"/>
  <c r="CT39" i="4" s="1"/>
  <c r="BP39" i="4"/>
  <c r="AX44" i="4"/>
  <c r="T46" i="4"/>
  <c r="CN44" i="4"/>
  <c r="CN46" i="4" s="1"/>
  <c r="BJ46" i="4"/>
  <c r="DU46" i="4"/>
  <c r="EY44" i="4"/>
  <c r="CQ45" i="4"/>
  <c r="CQ46" i="4" s="1"/>
  <c r="EH45" i="4"/>
  <c r="GL45" i="4"/>
  <c r="GV45" i="4" s="1"/>
  <c r="GJ35" i="4"/>
  <c r="FI37" i="4"/>
  <c r="BN40" i="4"/>
  <c r="DV40" i="4"/>
  <c r="FK40" i="4"/>
  <c r="BG44" i="4"/>
  <c r="FC44" i="4"/>
  <c r="AA46" i="4"/>
  <c r="BH46" i="4"/>
  <c r="FE46" i="4"/>
  <c r="FX48" i="4"/>
  <c r="FP48" i="4"/>
  <c r="FH48" i="4"/>
  <c r="EJ48" i="4"/>
  <c r="EJ49" i="4" s="1"/>
  <c r="EB48" i="4"/>
  <c r="AA48" i="4"/>
  <c r="AA49" i="4" s="1"/>
  <c r="AI48" i="4"/>
  <c r="AQ48" i="4"/>
  <c r="BO48" i="4"/>
  <c r="BW48" i="4"/>
  <c r="CE48" i="4"/>
  <c r="DU48" i="4"/>
  <c r="ED48" i="4"/>
  <c r="EM48" i="4"/>
  <c r="EM49" i="4" s="1"/>
  <c r="FE48" i="4"/>
  <c r="FN48" i="4"/>
  <c r="FW48" i="4"/>
  <c r="GG48" i="4"/>
  <c r="AU151" i="4"/>
  <c r="AU153" i="4" s="1"/>
  <c r="AU68" i="4"/>
  <c r="AU52" i="4"/>
  <c r="AV50" i="4"/>
  <c r="DR151" i="4"/>
  <c r="DR153" i="4" s="1"/>
  <c r="DR68" i="4"/>
  <c r="DR52" i="4"/>
  <c r="EV50" i="4"/>
  <c r="EJ151" i="4"/>
  <c r="EJ68" i="4"/>
  <c r="EJ52" i="4"/>
  <c r="GJ50" i="4"/>
  <c r="FR151" i="4"/>
  <c r="FR68" i="4"/>
  <c r="GL50" i="4"/>
  <c r="FR52" i="4"/>
  <c r="BJ152" i="4"/>
  <c r="CN51" i="4"/>
  <c r="FF152" i="4"/>
  <c r="FF69" i="4"/>
  <c r="GJ51" i="4"/>
  <c r="GJ152" i="4" s="1"/>
  <c r="GE152" i="4"/>
  <c r="GF51" i="4"/>
  <c r="W55" i="4"/>
  <c r="BA53" i="4"/>
  <c r="AU55" i="4"/>
  <c r="Q35" i="4"/>
  <c r="GF35" i="4" s="1"/>
  <c r="EZ35" i="4"/>
  <c r="GK35" i="4"/>
  <c r="GK37" i="4" s="1"/>
  <c r="BM37" i="4"/>
  <c r="FJ37" i="4"/>
  <c r="CJ38" i="4"/>
  <c r="GF38" i="4"/>
  <c r="AB39" i="4"/>
  <c r="DX39" i="4"/>
  <c r="DX40" i="4" s="1"/>
  <c r="Z40" i="4"/>
  <c r="BO40" i="4"/>
  <c r="AL44" i="4"/>
  <c r="BP44" i="4"/>
  <c r="CS44" i="4"/>
  <c r="EH44" i="4"/>
  <c r="FL44" i="4"/>
  <c r="GO44" i="4"/>
  <c r="L45" i="4"/>
  <c r="BI46" i="4"/>
  <c r="T48" i="4"/>
  <c r="AJ48" i="4"/>
  <c r="AR48" i="4"/>
  <c r="BH48" i="4"/>
  <c r="BX48" i="4"/>
  <c r="CF48" i="4"/>
  <c r="DV48" i="4"/>
  <c r="DV49" i="4" s="1"/>
  <c r="EE48" i="4"/>
  <c r="EN48" i="4"/>
  <c r="FF48" i="4"/>
  <c r="FO48" i="4"/>
  <c r="FY48" i="4"/>
  <c r="X151" i="4"/>
  <c r="X68" i="4"/>
  <c r="X52" i="4"/>
  <c r="BB50" i="4"/>
  <c r="AI151" i="4"/>
  <c r="AI68" i="4"/>
  <c r="AI52" i="4"/>
  <c r="AO151" i="4"/>
  <c r="AO153" i="4" s="1"/>
  <c r="AO68" i="4"/>
  <c r="AO52" i="4"/>
  <c r="BQ151" i="4"/>
  <c r="BQ68" i="4"/>
  <c r="CU50" i="4"/>
  <c r="BQ52" i="4"/>
  <c r="BW151" i="4"/>
  <c r="BW153" i="4" s="1"/>
  <c r="BW68" i="4"/>
  <c r="BW52" i="4"/>
  <c r="CH151" i="4"/>
  <c r="CH153" i="4" s="1"/>
  <c r="CH68" i="4"/>
  <c r="CH52" i="4"/>
  <c r="DS151" i="4"/>
  <c r="DS153" i="4" s="1"/>
  <c r="DS68" i="4"/>
  <c r="DS52" i="4"/>
  <c r="EW50" i="4"/>
  <c r="EK151" i="4"/>
  <c r="EK153" i="4" s="1"/>
  <c r="EK68" i="4"/>
  <c r="EK52" i="4"/>
  <c r="FS151" i="4"/>
  <c r="FS153" i="4" s="1"/>
  <c r="FS68" i="4"/>
  <c r="FS52" i="4"/>
  <c r="Z152" i="4"/>
  <c r="BD51" i="4"/>
  <c r="AH152" i="4"/>
  <c r="AH69" i="4"/>
  <c r="BK152" i="4"/>
  <c r="CO51" i="4"/>
  <c r="EF152" i="4"/>
  <c r="EZ51" i="4"/>
  <c r="FG152" i="4"/>
  <c r="GK51" i="4"/>
  <c r="GK152" i="4" s="1"/>
  <c r="FK37" i="4"/>
  <c r="BG38" i="4"/>
  <c r="FC38" i="4"/>
  <c r="GN38" i="4"/>
  <c r="K39" i="4"/>
  <c r="BH40" i="4"/>
  <c r="FM40" i="4"/>
  <c r="FU40" i="4"/>
  <c r="GH44" i="4"/>
  <c r="GH46" i="4" s="1"/>
  <c r="FG46" i="4"/>
  <c r="GE46" i="4"/>
  <c r="Y151" i="4"/>
  <c r="Y153" i="4" s="1"/>
  <c r="Y68" i="4"/>
  <c r="Y52" i="4"/>
  <c r="BC50" i="4"/>
  <c r="AE151" i="4"/>
  <c r="AE153" i="4" s="1"/>
  <c r="AE68" i="4"/>
  <c r="AE52" i="4"/>
  <c r="AP151" i="4"/>
  <c r="AP153" i="4" s="1"/>
  <c r="AP68" i="4"/>
  <c r="AP52" i="4"/>
  <c r="BX151" i="4"/>
  <c r="BX68" i="4"/>
  <c r="BX52" i="4"/>
  <c r="CD151" i="4"/>
  <c r="CD153" i="4" s="1"/>
  <c r="CD68" i="4"/>
  <c r="CD52" i="4"/>
  <c r="DT151" i="4"/>
  <c r="DT153" i="4" s="1"/>
  <c r="DT68" i="4"/>
  <c r="DT52" i="4"/>
  <c r="EX50" i="4"/>
  <c r="EE151" i="4"/>
  <c r="EE153" i="4" s="1"/>
  <c r="EE68" i="4"/>
  <c r="EE52" i="4"/>
  <c r="EL151" i="4"/>
  <c r="EL68" i="4"/>
  <c r="EL52" i="4"/>
  <c r="FM151" i="4"/>
  <c r="FM153" i="4" s="1"/>
  <c r="FM68" i="4"/>
  <c r="GQ50" i="4"/>
  <c r="FM52" i="4"/>
  <c r="FT151" i="4"/>
  <c r="FT153" i="4" s="1"/>
  <c r="FT68" i="4"/>
  <c r="FT52" i="4"/>
  <c r="GD151" i="4"/>
  <c r="GD153" i="4" s="1"/>
  <c r="GD68" i="4"/>
  <c r="GD52" i="4"/>
  <c r="V152" i="4"/>
  <c r="AZ51" i="4"/>
  <c r="BL152" i="4"/>
  <c r="CP51" i="4"/>
  <c r="CP152" i="4" s="1"/>
  <c r="DY152" i="4"/>
  <c r="FC51" i="4"/>
  <c r="EG152" i="4"/>
  <c r="EH51" i="4"/>
  <c r="FH152" i="4"/>
  <c r="GL51" i="4"/>
  <c r="CL53" i="4"/>
  <c r="BH55" i="4"/>
  <c r="BQ55" i="4"/>
  <c r="CU53" i="4"/>
  <c r="AL38" i="4"/>
  <c r="BP38" i="4"/>
  <c r="EH38" i="4"/>
  <c r="EV38" i="4"/>
  <c r="FL38" i="4"/>
  <c r="BQ40" i="4"/>
  <c r="BY40" i="4"/>
  <c r="FF40" i="4"/>
  <c r="BK46" i="4"/>
  <c r="FH46" i="4"/>
  <c r="V48" i="4"/>
  <c r="AD48" i="4"/>
  <c r="AT48" i="4"/>
  <c r="BB48" i="4"/>
  <c r="BJ48" i="4"/>
  <c r="BR48" i="4"/>
  <c r="CH48" i="4"/>
  <c r="CP48" i="4"/>
  <c r="DP48" i="4"/>
  <c r="EG48" i="4"/>
  <c r="EP48" i="4"/>
  <c r="EY48" i="4"/>
  <c r="FI48" i="4"/>
  <c r="FR48" i="4"/>
  <c r="GA48" i="4"/>
  <c r="Z151" i="4"/>
  <c r="Z68" i="4"/>
  <c r="BD50" i="4"/>
  <c r="Z52" i="4"/>
  <c r="AQ151" i="4"/>
  <c r="AQ153" i="4" s="1"/>
  <c r="AQ68" i="4"/>
  <c r="AQ52" i="4"/>
  <c r="BY151" i="4"/>
  <c r="BY68" i="4"/>
  <c r="BZ50" i="4"/>
  <c r="BY52" i="4"/>
  <c r="DU151" i="4"/>
  <c r="DU153" i="4" s="1"/>
  <c r="DU68" i="4"/>
  <c r="DU52" i="4"/>
  <c r="EY50" i="4"/>
  <c r="EA151" i="4"/>
  <c r="EA68" i="4"/>
  <c r="EA52" i="4"/>
  <c r="EM151" i="4"/>
  <c r="EM153" i="4" s="1"/>
  <c r="EM68" i="4"/>
  <c r="EM52" i="4"/>
  <c r="FN151" i="4"/>
  <c r="FN68" i="4"/>
  <c r="FN52" i="4"/>
  <c r="FZ151" i="4"/>
  <c r="FZ153" i="4" s="1"/>
  <c r="FZ68" i="4"/>
  <c r="FZ52" i="4"/>
  <c r="BM152" i="4"/>
  <c r="CQ51" i="4"/>
  <c r="DZ152" i="4"/>
  <c r="DZ69" i="4"/>
  <c r="FI152" i="4"/>
  <c r="GM51" i="4"/>
  <c r="Y55" i="4"/>
  <c r="BC53" i="4"/>
  <c r="FC35" i="4"/>
  <c r="FE37" i="4"/>
  <c r="FM37" i="4"/>
  <c r="BJ40" i="4"/>
  <c r="FG40" i="4"/>
  <c r="BL46" i="4"/>
  <c r="FI46" i="4"/>
  <c r="T151" i="4"/>
  <c r="T68" i="4"/>
  <c r="T52" i="4"/>
  <c r="AX50" i="4"/>
  <c r="BM151" i="4"/>
  <c r="BM68" i="4"/>
  <c r="BM52" i="4"/>
  <c r="CQ50" i="4"/>
  <c r="BS151" i="4"/>
  <c r="BS153" i="4" s="1"/>
  <c r="BS68" i="4"/>
  <c r="BS52" i="4"/>
  <c r="CK151" i="4"/>
  <c r="CK153" i="4" s="1"/>
  <c r="CK68" i="4"/>
  <c r="CK52" i="4"/>
  <c r="DV151" i="4"/>
  <c r="DV153" i="4" s="1"/>
  <c r="DV68" i="4"/>
  <c r="DV52" i="4"/>
  <c r="EZ50" i="4"/>
  <c r="FO151" i="4"/>
  <c r="FO68" i="4"/>
  <c r="FO52" i="4"/>
  <c r="AC152" i="4"/>
  <c r="BG51" i="4"/>
  <c r="AK152" i="4"/>
  <c r="AL51" i="4"/>
  <c r="BN152" i="4"/>
  <c r="BN69" i="4"/>
  <c r="CR51" i="4"/>
  <c r="CR52" i="4" s="1"/>
  <c r="FJ152" i="4"/>
  <c r="GN51" i="4"/>
  <c r="GA152" i="4"/>
  <c r="GA69" i="4"/>
  <c r="Z55" i="4"/>
  <c r="BD53" i="4"/>
  <c r="BI37" i="4"/>
  <c r="BK40" i="4"/>
  <c r="EQ40" i="4"/>
  <c r="BM46" i="4"/>
  <c r="X48" i="4"/>
  <c r="AF48" i="4"/>
  <c r="AN48" i="4"/>
  <c r="BD48" i="4"/>
  <c r="BL48" i="4"/>
  <c r="BT48" i="4"/>
  <c r="CB48" i="4"/>
  <c r="DR48" i="4"/>
  <c r="DR49" i="4" s="1"/>
  <c r="DZ48" i="4"/>
  <c r="EI48" i="4"/>
  <c r="EI49" i="4" s="1"/>
  <c r="ES48" i="4"/>
  <c r="FK48" i="4"/>
  <c r="FT48" i="4"/>
  <c r="GC48" i="4"/>
  <c r="U151" i="4"/>
  <c r="U153" i="4" s="1"/>
  <c r="U68" i="4"/>
  <c r="U52" i="4"/>
  <c r="AY50" i="4"/>
  <c r="BI151" i="4"/>
  <c r="BI68" i="4"/>
  <c r="CM50" i="4"/>
  <c r="BI52" i="4"/>
  <c r="BT151" i="4"/>
  <c r="BT153" i="4" s="1"/>
  <c r="BT68" i="4"/>
  <c r="BT52" i="4"/>
  <c r="FI151" i="4"/>
  <c r="FI68" i="4"/>
  <c r="FI52" i="4"/>
  <c r="GM50" i="4"/>
  <c r="FP151" i="4"/>
  <c r="FP68" i="4"/>
  <c r="FP52" i="4"/>
  <c r="GG151" i="4"/>
  <c r="GG68" i="4"/>
  <c r="GG52" i="4"/>
  <c r="BO152" i="4"/>
  <c r="CS51" i="4"/>
  <c r="BP51" i="4"/>
  <c r="FK152" i="4"/>
  <c r="GO51" i="4"/>
  <c r="FL51" i="4"/>
  <c r="T55" i="4"/>
  <c r="AX53" i="4"/>
  <c r="AA55" i="4"/>
  <c r="BE53" i="4"/>
  <c r="AV38" i="4"/>
  <c r="AB44" i="4"/>
  <c r="Y48" i="4"/>
  <c r="AG48" i="4"/>
  <c r="AO48" i="4"/>
  <c r="AW48" i="4"/>
  <c r="BM48" i="4"/>
  <c r="BU48" i="4"/>
  <c r="BU49" i="4" s="1"/>
  <c r="CC48" i="4"/>
  <c r="CK48" i="4"/>
  <c r="DS48" i="4"/>
  <c r="EA48" i="4"/>
  <c r="EK48" i="4"/>
  <c r="FU48" i="4"/>
  <c r="GD48" i="4"/>
  <c r="V151" i="4"/>
  <c r="V68" i="4"/>
  <c r="V52" i="4"/>
  <c r="AZ50" i="4"/>
  <c r="AM151" i="4"/>
  <c r="AM68" i="4"/>
  <c r="AM52" i="4"/>
  <c r="AS151" i="4"/>
  <c r="AS68" i="4"/>
  <c r="AS52" i="4"/>
  <c r="BU151" i="4"/>
  <c r="BU153" i="4" s="1"/>
  <c r="BU68" i="4"/>
  <c r="BU52" i="4"/>
  <c r="DP151" i="4"/>
  <c r="DP68" i="4"/>
  <c r="DP52" i="4"/>
  <c r="ET50" i="4"/>
  <c r="EO151" i="4"/>
  <c r="EO153" i="4" s="1"/>
  <c r="EO68" i="4"/>
  <c r="EO52" i="4"/>
  <c r="FE151" i="4"/>
  <c r="FE68" i="4"/>
  <c r="GI50" i="4"/>
  <c r="FE52" i="4"/>
  <c r="BH152" i="4"/>
  <c r="CL51" i="4"/>
  <c r="BQ152" i="4"/>
  <c r="CU51" i="4"/>
  <c r="FD152" i="4"/>
  <c r="GH51" i="4"/>
  <c r="U55" i="4"/>
  <c r="AY53" i="4"/>
  <c r="CP53" i="4"/>
  <c r="CP55" i="4" s="1"/>
  <c r="BL55" i="4"/>
  <c r="AB45" i="4"/>
  <c r="AB46" i="4" s="1"/>
  <c r="DX45" i="4"/>
  <c r="DX46" i="4" s="1"/>
  <c r="Z48" i="4"/>
  <c r="AH48" i="4"/>
  <c r="AP48" i="4"/>
  <c r="AX48" i="4"/>
  <c r="BN48" i="4"/>
  <c r="BV48" i="4"/>
  <c r="BV49" i="4" s="1"/>
  <c r="CD48" i="4"/>
  <c r="DT48" i="4"/>
  <c r="EC48" i="4"/>
  <c r="EL48" i="4"/>
  <c r="FD48" i="4"/>
  <c r="FM48" i="4"/>
  <c r="FM49" i="4" s="1"/>
  <c r="GE48" i="4"/>
  <c r="GE49" i="4" s="1"/>
  <c r="Q51" i="4"/>
  <c r="DX50" i="4"/>
  <c r="AB50" i="4"/>
  <c r="AT151" i="4"/>
  <c r="AT153" i="4" s="1"/>
  <c r="AT68" i="4"/>
  <c r="AT52" i="4"/>
  <c r="CN50" i="4"/>
  <c r="DQ151" i="4"/>
  <c r="DQ153" i="4" s="1"/>
  <c r="DQ68" i="4"/>
  <c r="DQ52" i="4"/>
  <c r="EU50" i="4"/>
  <c r="EI151" i="4"/>
  <c r="EI153" i="4" s="1"/>
  <c r="EI68" i="4"/>
  <c r="EI52" i="4"/>
  <c r="EP151" i="4"/>
  <c r="EP68" i="4"/>
  <c r="EP52" i="4"/>
  <c r="BI152" i="4"/>
  <c r="CM51" i="4"/>
  <c r="CM152" i="4" s="1"/>
  <c r="CI152" i="4"/>
  <c r="CJ51" i="4"/>
  <c r="FE152" i="4"/>
  <c r="GI51" i="4"/>
  <c r="V55" i="4"/>
  <c r="AZ53" i="4"/>
  <c r="CJ50" i="4"/>
  <c r="GF50" i="4"/>
  <c r="AB51" i="4"/>
  <c r="BE51" i="4"/>
  <c r="DX51" i="4"/>
  <c r="FA51" i="4"/>
  <c r="BB53" i="4"/>
  <c r="CO53" i="4"/>
  <c r="CO55" i="4" s="1"/>
  <c r="BK55" i="4"/>
  <c r="BY55" i="4"/>
  <c r="CH55" i="4"/>
  <c r="DU55" i="4"/>
  <c r="EY53" i="4"/>
  <c r="FE55" i="4"/>
  <c r="GI53" i="4"/>
  <c r="GI55" i="4" s="1"/>
  <c r="GE55" i="4"/>
  <c r="BC54" i="4"/>
  <c r="CL54" i="4"/>
  <c r="CR54" i="4"/>
  <c r="DB54" i="4" s="1"/>
  <c r="DL54" i="4" s="1"/>
  <c r="Z58" i="4"/>
  <c r="CA58" i="4"/>
  <c r="CH58" i="4"/>
  <c r="EK58" i="4"/>
  <c r="GJ56" i="4"/>
  <c r="GJ58" i="4" s="1"/>
  <c r="GQ58" i="4"/>
  <c r="FS58" i="4"/>
  <c r="CZ57" i="4"/>
  <c r="DJ57" i="4" s="1"/>
  <c r="CR57" i="4"/>
  <c r="DB57" i="4" s="1"/>
  <c r="DL57" i="4" s="1"/>
  <c r="X61" i="4"/>
  <c r="BB59" i="4"/>
  <c r="DP61" i="4"/>
  <c r="ET59" i="4"/>
  <c r="CN60" i="4"/>
  <c r="CX60" i="4" s="1"/>
  <c r="DH60" i="4" s="1"/>
  <c r="GR60" i="4"/>
  <c r="EZ60" i="4"/>
  <c r="AY65" i="4"/>
  <c r="U67" i="4"/>
  <c r="CQ65" i="4"/>
  <c r="CQ67" i="4" s="1"/>
  <c r="BM67" i="4"/>
  <c r="EH65" i="4"/>
  <c r="FI67" i="4"/>
  <c r="GM65" i="4"/>
  <c r="GM67" i="4" s="1"/>
  <c r="BD66" i="4"/>
  <c r="DB66" i="4" s="1"/>
  <c r="DL66" i="4" s="1"/>
  <c r="EV66" i="4"/>
  <c r="GT66" i="4" s="1"/>
  <c r="AC151" i="4"/>
  <c r="AC68" i="4"/>
  <c r="AG151" i="4"/>
  <c r="AG68" i="4"/>
  <c r="AK151" i="4"/>
  <c r="AK68" i="4"/>
  <c r="BG50" i="4"/>
  <c r="BK151" i="4"/>
  <c r="BK68" i="4"/>
  <c r="BO151" i="4"/>
  <c r="BO68" i="4"/>
  <c r="CB151" i="4"/>
  <c r="CB68" i="4"/>
  <c r="CF151" i="4"/>
  <c r="CF153" i="4" s="1"/>
  <c r="CF68" i="4"/>
  <c r="DY151" i="4"/>
  <c r="DY68" i="4"/>
  <c r="EC151" i="4"/>
  <c r="EC68" i="4"/>
  <c r="EG151" i="4"/>
  <c r="EG68" i="4"/>
  <c r="FC50" i="4"/>
  <c r="FG151" i="4"/>
  <c r="FG68" i="4"/>
  <c r="FK151" i="4"/>
  <c r="FK68" i="4"/>
  <c r="FX151" i="4"/>
  <c r="FX153" i="4" s="1"/>
  <c r="FX68" i="4"/>
  <c r="GB151" i="4"/>
  <c r="GB153" i="4" s="1"/>
  <c r="GB68" i="4"/>
  <c r="GN50" i="4"/>
  <c r="X152" i="4"/>
  <c r="X69" i="4"/>
  <c r="AS152" i="4"/>
  <c r="AS69" i="4"/>
  <c r="AX51" i="4"/>
  <c r="ET51" i="4"/>
  <c r="CF52" i="4"/>
  <c r="CI55" i="4"/>
  <c r="DQ55" i="4"/>
  <c r="EU53" i="4"/>
  <c r="FF55" i="4"/>
  <c r="GJ53" i="4"/>
  <c r="GJ55" i="4" s="1"/>
  <c r="EV54" i="4"/>
  <c r="GT54" i="4" s="1"/>
  <c r="GQ54" i="4"/>
  <c r="HA54" i="4" s="1"/>
  <c r="AA58" i="4"/>
  <c r="BE56" i="4"/>
  <c r="CN58" i="4"/>
  <c r="DW58" i="4"/>
  <c r="FA56" i="4"/>
  <c r="EE58" i="4"/>
  <c r="FG58" i="4"/>
  <c r="GK56" i="4"/>
  <c r="GK58" i="4" s="1"/>
  <c r="HA57" i="4"/>
  <c r="T61" i="4"/>
  <c r="AX59" i="4"/>
  <c r="CO61" i="4"/>
  <c r="CU61" i="4"/>
  <c r="FV59" i="4"/>
  <c r="CT60" i="4"/>
  <c r="CR65" i="4"/>
  <c r="CR67" i="4" s="1"/>
  <c r="BN67" i="4"/>
  <c r="EY65" i="4"/>
  <c r="DU67" i="4"/>
  <c r="EM67" i="4"/>
  <c r="GN65" i="4"/>
  <c r="GN67" i="4" s="1"/>
  <c r="FJ67" i="4"/>
  <c r="FO67" i="4"/>
  <c r="CS66" i="4"/>
  <c r="CT66" i="4" s="1"/>
  <c r="BP66" i="4"/>
  <c r="EW66" i="4"/>
  <c r="GU66" i="4" s="1"/>
  <c r="AL50" i="4"/>
  <c r="BP50" i="4"/>
  <c r="CS50" i="4"/>
  <c r="EH50" i="4"/>
  <c r="FL50" i="4"/>
  <c r="GO50" i="4"/>
  <c r="L51" i="4"/>
  <c r="AY51" i="4"/>
  <c r="EU51" i="4"/>
  <c r="DY52" i="4"/>
  <c r="EG52" i="4"/>
  <c r="FF52" i="4"/>
  <c r="DR55" i="4"/>
  <c r="EV53" i="4"/>
  <c r="FG55" i="4"/>
  <c r="GK53" i="4"/>
  <c r="GK55" i="4" s="1"/>
  <c r="W58" i="4"/>
  <c r="BA56" i="4"/>
  <c r="AC58" i="4"/>
  <c r="BG56" i="4"/>
  <c r="BK58" i="4"/>
  <c r="CO56" i="4"/>
  <c r="DS58" i="4"/>
  <c r="EW56" i="4"/>
  <c r="DY58" i="4"/>
  <c r="FC56" i="4"/>
  <c r="FH58" i="4"/>
  <c r="GL56" i="4"/>
  <c r="GL58" i="4" s="1"/>
  <c r="CP59" i="4"/>
  <c r="CP61" i="4" s="1"/>
  <c r="BL61" i="4"/>
  <c r="FB60" i="4"/>
  <c r="AZ67" i="4"/>
  <c r="BH67" i="4"/>
  <c r="CL65" i="4"/>
  <c r="CL67" i="4" s="1"/>
  <c r="DQ67" i="4"/>
  <c r="EU65" i="4"/>
  <c r="FD67" i="4"/>
  <c r="GH65" i="4"/>
  <c r="BF66" i="4"/>
  <c r="X160" i="4"/>
  <c r="X162" i="4" s="1"/>
  <c r="X73" i="4"/>
  <c r="BB71" i="4"/>
  <c r="AD151" i="4"/>
  <c r="AD68" i="4"/>
  <c r="AH151" i="4"/>
  <c r="AH68" i="4"/>
  <c r="BA50" i="4"/>
  <c r="BH151" i="4"/>
  <c r="BH68" i="4"/>
  <c r="BL151" i="4"/>
  <c r="BL68" i="4"/>
  <c r="CC151" i="4"/>
  <c r="CC153" i="4" s="1"/>
  <c r="CC68" i="4"/>
  <c r="CG151" i="4"/>
  <c r="CG153" i="4" s="1"/>
  <c r="CG68" i="4"/>
  <c r="CL50" i="4"/>
  <c r="DZ151" i="4"/>
  <c r="DZ68" i="4"/>
  <c r="ED151" i="4"/>
  <c r="ED153" i="4" s="1"/>
  <c r="ED68" i="4"/>
  <c r="FD151" i="4"/>
  <c r="FD68" i="4"/>
  <c r="FH151" i="4"/>
  <c r="FH68" i="4"/>
  <c r="FY151" i="4"/>
  <c r="FY153" i="4" s="1"/>
  <c r="FY68" i="4"/>
  <c r="GC151" i="4"/>
  <c r="GC153" i="4" s="1"/>
  <c r="GC68" i="4"/>
  <c r="GH50" i="4"/>
  <c r="EV51" i="4"/>
  <c r="FP152" i="4"/>
  <c r="FP69" i="4"/>
  <c r="AC52" i="4"/>
  <c r="AK52" i="4"/>
  <c r="BJ52" i="4"/>
  <c r="DZ52" i="4"/>
  <c r="FG52" i="4"/>
  <c r="BG53" i="4"/>
  <c r="CQ53" i="4"/>
  <c r="BM55" i="4"/>
  <c r="EE55" i="4"/>
  <c r="EL55" i="4"/>
  <c r="EP55" i="4"/>
  <c r="GL53" i="4"/>
  <c r="GL55" i="4" s="1"/>
  <c r="FH55" i="4"/>
  <c r="FZ55" i="4"/>
  <c r="AX54" i="4"/>
  <c r="CV54" i="4" s="1"/>
  <c r="DF54" i="4" s="1"/>
  <c r="EX54" i="4"/>
  <c r="GV54" i="4" s="1"/>
  <c r="BL58" i="4"/>
  <c r="CP56" i="4"/>
  <c r="CP58" i="4" s="1"/>
  <c r="FI58" i="4"/>
  <c r="GM56" i="4"/>
  <c r="CU57" i="4"/>
  <c r="CU58" i="4" s="1"/>
  <c r="EY57" i="4"/>
  <c r="AU61" i="4"/>
  <c r="BM61" i="4"/>
  <c r="CQ59" i="4"/>
  <c r="CQ61" i="4" s="1"/>
  <c r="ER59" i="4"/>
  <c r="BD60" i="4"/>
  <c r="DB60" i="4" s="1"/>
  <c r="DL60" i="4" s="1"/>
  <c r="FV60" i="4"/>
  <c r="FV61" i="4" s="1"/>
  <c r="BE67" i="4"/>
  <c r="BI67" i="4"/>
  <c r="CM65" i="4"/>
  <c r="CM67" i="4" s="1"/>
  <c r="EZ65" i="4"/>
  <c r="FE67" i="4"/>
  <c r="GI65" i="4"/>
  <c r="FV65" i="4"/>
  <c r="CX66" i="4"/>
  <c r="DH66" i="4" s="1"/>
  <c r="DE66" i="4"/>
  <c r="DO66" i="4" s="1"/>
  <c r="AV66" i="4"/>
  <c r="AV67" i="4" s="1"/>
  <c r="GV66" i="4"/>
  <c r="EQ151" i="4"/>
  <c r="EQ153" i="4" s="1"/>
  <c r="EQ68" i="4"/>
  <c r="FQ151" i="4"/>
  <c r="FQ153" i="4" s="1"/>
  <c r="FQ68" i="4"/>
  <c r="FU151" i="4"/>
  <c r="FU68" i="4"/>
  <c r="BA51" i="4"/>
  <c r="EW51" i="4"/>
  <c r="AD52" i="4"/>
  <c r="BK52" i="4"/>
  <c r="EQ52" i="4"/>
  <c r="FH52" i="4"/>
  <c r="FX52" i="4"/>
  <c r="Q53" i="4"/>
  <c r="Q54" i="4" s="1"/>
  <c r="CR53" i="4"/>
  <c r="BN55" i="4"/>
  <c r="BS55" i="4"/>
  <c r="CS53" i="4"/>
  <c r="CS55" i="4" s="1"/>
  <c r="EW53" i="4"/>
  <c r="DW55" i="4"/>
  <c r="GM53" i="4"/>
  <c r="GM55" i="4" s="1"/>
  <c r="FI55" i="4"/>
  <c r="AY54" i="4"/>
  <c r="CW54" i="4" s="1"/>
  <c r="DG54" i="4" s="1"/>
  <c r="DC54" i="4"/>
  <c r="DM54" i="4" s="1"/>
  <c r="CU54" i="4"/>
  <c r="EY54" i="4"/>
  <c r="GW54" i="4" s="1"/>
  <c r="GH54" i="4"/>
  <c r="BB56" i="4"/>
  <c r="AE58" i="4"/>
  <c r="AK58" i="4"/>
  <c r="CQ56" i="4"/>
  <c r="CQ58" i="4" s="1"/>
  <c r="BM58" i="4"/>
  <c r="DT58" i="4"/>
  <c r="EG58" i="4"/>
  <c r="ES58" i="4"/>
  <c r="FP58" i="4"/>
  <c r="AY57" i="4"/>
  <c r="CW57" i="4" s="1"/>
  <c r="DG57" i="4" s="1"/>
  <c r="BE57" i="4"/>
  <c r="CO57" i="4"/>
  <c r="CY57" i="4" s="1"/>
  <c r="DI57" i="4" s="1"/>
  <c r="GM57" i="4"/>
  <c r="DR61" i="4"/>
  <c r="GL59" i="4"/>
  <c r="GL61" i="4" s="1"/>
  <c r="FH61" i="4"/>
  <c r="EW60" i="4"/>
  <c r="GU60" i="4" s="1"/>
  <c r="GN60" i="4"/>
  <c r="CJ66" i="4"/>
  <c r="CJ67" i="4" s="1"/>
  <c r="Q66" i="4"/>
  <c r="FV66" i="4"/>
  <c r="FV67" i="4" s="1"/>
  <c r="BG65" i="4"/>
  <c r="AC67" i="4"/>
  <c r="BJ67" i="4"/>
  <c r="CN65" i="4"/>
  <c r="CN67" i="4" s="1"/>
  <c r="EX65" i="4"/>
  <c r="ED67" i="4"/>
  <c r="FF67" i="4"/>
  <c r="GJ65" i="4"/>
  <c r="GJ67" i="4" s="1"/>
  <c r="BA66" i="4"/>
  <c r="CY66" i="4" s="1"/>
  <c r="BZ66" i="4"/>
  <c r="BZ67" i="4" s="1"/>
  <c r="ER50" i="4"/>
  <c r="FV50" i="4"/>
  <c r="BB51" i="4"/>
  <c r="BB69" i="4" s="1"/>
  <c r="BY152" i="4"/>
  <c r="BY69" i="4"/>
  <c r="EX51" i="4"/>
  <c r="GQ51" i="4"/>
  <c r="BL52" i="4"/>
  <c r="CB52" i="4"/>
  <c r="FQ52" i="4"/>
  <c r="FY52" i="4"/>
  <c r="DY55" i="4"/>
  <c r="FC53" i="4"/>
  <c r="EG55" i="4"/>
  <c r="GN53" i="4"/>
  <c r="FJ55" i="4"/>
  <c r="AZ54" i="4"/>
  <c r="GN54" i="4"/>
  <c r="T58" i="4"/>
  <c r="AX56" i="4"/>
  <c r="DP58" i="4"/>
  <c r="ET56" i="4"/>
  <c r="GH56" i="4"/>
  <c r="GH58" i="4" s="1"/>
  <c r="FD58" i="4"/>
  <c r="AZ57" i="4"/>
  <c r="CX57" i="4" s="1"/>
  <c r="DH57" i="4" s="1"/>
  <c r="Q60" i="4"/>
  <c r="DX59" i="4"/>
  <c r="FL59" i="4"/>
  <c r="EH59" i="4"/>
  <c r="BP59" i="4"/>
  <c r="AL59" i="4"/>
  <c r="CL59" i="4"/>
  <c r="CL61" i="4" s="1"/>
  <c r="BH61" i="4"/>
  <c r="FA61" i="4"/>
  <c r="FI61" i="4"/>
  <c r="GM59" i="4"/>
  <c r="GM61" i="4" s="1"/>
  <c r="BE60" i="4"/>
  <c r="BE61" i="4" s="1"/>
  <c r="AL60" i="4"/>
  <c r="AL61" i="4" s="1"/>
  <c r="CJ60" i="4"/>
  <c r="CJ61" i="4" s="1"/>
  <c r="AT67" i="4"/>
  <c r="BQ67" i="4"/>
  <c r="EZ66" i="4"/>
  <c r="GX66" i="4" s="1"/>
  <c r="EH66" i="4"/>
  <c r="EH67" i="4" s="1"/>
  <c r="GI66" i="4"/>
  <c r="GS66" i="4" s="1"/>
  <c r="T160" i="4"/>
  <c r="T162" i="4" s="1"/>
  <c r="T73" i="4"/>
  <c r="AX71" i="4"/>
  <c r="AA160" i="4"/>
  <c r="AA162" i="4" s="1"/>
  <c r="AA73" i="4"/>
  <c r="BE71" i="4"/>
  <c r="AG160" i="4"/>
  <c r="AG162" i="4" s="1"/>
  <c r="AG73" i="4"/>
  <c r="W151" i="4"/>
  <c r="W153" i="4" s="1"/>
  <c r="W68" i="4"/>
  <c r="AA151" i="4"/>
  <c r="AA68" i="4"/>
  <c r="AN151" i="4"/>
  <c r="AN68" i="4"/>
  <c r="AR151" i="4"/>
  <c r="AR153" i="4" s="1"/>
  <c r="AR68" i="4"/>
  <c r="BR151" i="4"/>
  <c r="BR153" i="4" s="1"/>
  <c r="BR68" i="4"/>
  <c r="BV151" i="4"/>
  <c r="BV68" i="4"/>
  <c r="CO50" i="4"/>
  <c r="DW151" i="4"/>
  <c r="DW68" i="4"/>
  <c r="EN151" i="4"/>
  <c r="EN153" i="4" s="1"/>
  <c r="EN68" i="4"/>
  <c r="GK50" i="4"/>
  <c r="AV51" i="4"/>
  <c r="BC51" i="4"/>
  <c r="BZ51" i="4"/>
  <c r="ER51" i="4"/>
  <c r="EY51" i="4"/>
  <c r="FV51" i="4"/>
  <c r="AN52" i="4"/>
  <c r="CC52" i="4"/>
  <c r="EC52" i="4"/>
  <c r="BI55" i="4"/>
  <c r="CM53" i="4"/>
  <c r="CM55" i="4" s="1"/>
  <c r="DZ55" i="4"/>
  <c r="GO53" i="4"/>
  <c r="GO55" i="4" s="1"/>
  <c r="FK55" i="4"/>
  <c r="BG54" i="4"/>
  <c r="CQ54" i="4"/>
  <c r="ET54" i="4"/>
  <c r="EZ54" i="4"/>
  <c r="BC56" i="4"/>
  <c r="AF58" i="4"/>
  <c r="CL56" i="4"/>
  <c r="CL58" i="4" s="1"/>
  <c r="BH58" i="4"/>
  <c r="EY56" i="4"/>
  <c r="GI56" i="4"/>
  <c r="FE58" i="4"/>
  <c r="GO56" i="4"/>
  <c r="GO58" i="4" s="1"/>
  <c r="FK58" i="4"/>
  <c r="FW58" i="4"/>
  <c r="BG57" i="4"/>
  <c r="EU57" i="4"/>
  <c r="GI57" i="4"/>
  <c r="GN57" i="4"/>
  <c r="GX57" i="4" s="1"/>
  <c r="DC59" i="4"/>
  <c r="DM59" i="4" s="1"/>
  <c r="CM59" i="4"/>
  <c r="CM61" i="4" s="1"/>
  <c r="BI61" i="4"/>
  <c r="GH59" i="4"/>
  <c r="GH61" i="4" s="1"/>
  <c r="FD61" i="4"/>
  <c r="BZ60" i="4"/>
  <c r="BZ61" i="4" s="1"/>
  <c r="GV60" i="4"/>
  <c r="GO60" i="4"/>
  <c r="GP60" i="4" s="1"/>
  <c r="CO65" i="4"/>
  <c r="CO67" i="4" s="1"/>
  <c r="CI67" i="4"/>
  <c r="CJ65" i="4"/>
  <c r="DY67" i="4"/>
  <c r="FC65" i="4"/>
  <c r="GF65" i="4"/>
  <c r="GE67" i="4"/>
  <c r="FA66" i="4"/>
  <c r="FA67" i="4" s="1"/>
  <c r="DX66" i="4"/>
  <c r="DX67" i="4" s="1"/>
  <c r="GF66" i="4"/>
  <c r="GF67" i="4" s="1"/>
  <c r="AC160" i="4"/>
  <c r="AC73" i="4"/>
  <c r="BG71" i="4"/>
  <c r="AF151" i="4"/>
  <c r="AF68" i="4"/>
  <c r="AJ151" i="4"/>
  <c r="AJ153" i="4" s="1"/>
  <c r="AJ68" i="4"/>
  <c r="AW151" i="4"/>
  <c r="AW68" i="4"/>
  <c r="BE50" i="4"/>
  <c r="BJ151" i="4"/>
  <c r="BJ68" i="4"/>
  <c r="BN151" i="4"/>
  <c r="BN68" i="4"/>
  <c r="CA151" i="4"/>
  <c r="CA68" i="4"/>
  <c r="CE151" i="4"/>
  <c r="CE153" i="4" s="1"/>
  <c r="CE68" i="4"/>
  <c r="CI151" i="4"/>
  <c r="CI68" i="4"/>
  <c r="EB151" i="4"/>
  <c r="EB68" i="4"/>
  <c r="EF151" i="4"/>
  <c r="EF68" i="4"/>
  <c r="ES151" i="4"/>
  <c r="ES153" i="4" s="1"/>
  <c r="ES68" i="4"/>
  <c r="FA50" i="4"/>
  <c r="FF151" i="4"/>
  <c r="FF68" i="4"/>
  <c r="FJ151" i="4"/>
  <c r="FJ68" i="4"/>
  <c r="FW151" i="4"/>
  <c r="FW153" i="4" s="1"/>
  <c r="FW68" i="4"/>
  <c r="GA151" i="4"/>
  <c r="GA68" i="4"/>
  <c r="GE151" i="4"/>
  <c r="GE68" i="4"/>
  <c r="EJ152" i="4"/>
  <c r="EJ69" i="4"/>
  <c r="AG52" i="4"/>
  <c r="AW52" i="4"/>
  <c r="BN52" i="4"/>
  <c r="BV52" i="4"/>
  <c r="ED52" i="4"/>
  <c r="FK52" i="4"/>
  <c r="GA52" i="4"/>
  <c r="BJ55" i="4"/>
  <c r="CN53" i="4"/>
  <c r="GH53" i="4"/>
  <c r="FD55" i="4"/>
  <c r="FA54" i="4"/>
  <c r="CM56" i="4"/>
  <c r="CM58" i="4" s="1"/>
  <c r="BI58" i="4"/>
  <c r="CS56" i="4"/>
  <c r="CS58" i="4" s="1"/>
  <c r="BO58" i="4"/>
  <c r="EV57" i="4"/>
  <c r="GT57" i="4" s="1"/>
  <c r="GY57" i="4"/>
  <c r="CN59" i="4"/>
  <c r="BJ61" i="4"/>
  <c r="BZ59" i="4"/>
  <c r="DT61" i="4"/>
  <c r="EX59" i="4"/>
  <c r="GI59" i="4"/>
  <c r="GI61" i="4" s="1"/>
  <c r="FE61" i="4"/>
  <c r="FT61" i="4"/>
  <c r="GE61" i="4"/>
  <c r="CY60" i="4"/>
  <c r="DI60" i="4" s="1"/>
  <c r="DE60" i="4"/>
  <c r="DO60" i="4" s="1"/>
  <c r="ER60" i="4"/>
  <c r="ER61" i="4" s="1"/>
  <c r="AX67" i="4"/>
  <c r="Y67" i="4"/>
  <c r="BC65" i="4"/>
  <c r="AV65" i="4"/>
  <c r="BL67" i="4"/>
  <c r="CP65" i="4"/>
  <c r="CP67" i="4" s="1"/>
  <c r="FH67" i="4"/>
  <c r="GL65" i="4"/>
  <c r="GL67" i="4" s="1"/>
  <c r="AL66" i="4"/>
  <c r="AL67" i="4" s="1"/>
  <c r="FC66" i="4"/>
  <c r="HA66" i="4" s="1"/>
  <c r="ER66" i="4"/>
  <c r="ER67" i="4" s="1"/>
  <c r="GO66" i="4"/>
  <c r="GP66" i="4" s="1"/>
  <c r="FL66" i="4"/>
  <c r="FL67" i="4" s="1"/>
  <c r="EX53" i="4"/>
  <c r="GQ53" i="4"/>
  <c r="DS55" i="4"/>
  <c r="EQ55" i="4"/>
  <c r="Q56" i="4"/>
  <c r="Q57" i="4" s="1"/>
  <c r="BD56" i="4"/>
  <c r="EZ56" i="4"/>
  <c r="X58" i="4"/>
  <c r="DU58" i="4"/>
  <c r="FJ58" i="4"/>
  <c r="CJ59" i="4"/>
  <c r="GF59" i="4"/>
  <c r="AB60" i="4"/>
  <c r="AB61" i="4" s="1"/>
  <c r="DX60" i="4"/>
  <c r="DX61" i="4" s="1"/>
  <c r="Z61" i="4"/>
  <c r="BO61" i="4"/>
  <c r="DW61" i="4"/>
  <c r="AL65" i="4"/>
  <c r="BP65" i="4"/>
  <c r="CS65" i="4"/>
  <c r="EV65" i="4"/>
  <c r="FL65" i="4"/>
  <c r="GO65" i="4"/>
  <c r="GO67" i="4" s="1"/>
  <c r="AA67" i="4"/>
  <c r="U69" i="4"/>
  <c r="AF69" i="4"/>
  <c r="AP69" i="4"/>
  <c r="BL69" i="4"/>
  <c r="BV69" i="4"/>
  <c r="CG69" i="4"/>
  <c r="DW69" i="4"/>
  <c r="FN69" i="4"/>
  <c r="FX69" i="4"/>
  <c r="AK160" i="4"/>
  <c r="AK73" i="4"/>
  <c r="AT160" i="4"/>
  <c r="AT162" i="4" s="1"/>
  <c r="AT73" i="4"/>
  <c r="BQ160" i="4"/>
  <c r="BQ162" i="4" s="1"/>
  <c r="BQ73" i="4"/>
  <c r="CU71" i="4"/>
  <c r="BY160" i="4"/>
  <c r="BY162" i="4" s="1"/>
  <c r="BY73" i="4"/>
  <c r="DV160" i="4"/>
  <c r="DV162" i="4" s="1"/>
  <c r="DV73" i="4"/>
  <c r="EZ71" i="4"/>
  <c r="EO160" i="4"/>
  <c r="EO162" i="4" s="1"/>
  <c r="EO73" i="4"/>
  <c r="GG160" i="4"/>
  <c r="GG162" i="4" s="1"/>
  <c r="GG73" i="4"/>
  <c r="BK161" i="4"/>
  <c r="CO72" i="4"/>
  <c r="CO161" i="4" s="1"/>
  <c r="FG161" i="4"/>
  <c r="FG162" i="4" s="1"/>
  <c r="GK72" i="4"/>
  <c r="GK161" i="4" s="1"/>
  <c r="X165" i="4"/>
  <c r="X167" i="4" s="1"/>
  <c r="BB74" i="4"/>
  <c r="X76" i="4"/>
  <c r="BQ165" i="4"/>
  <c r="BQ167" i="4" s="1"/>
  <c r="CU74" i="4"/>
  <c r="BQ76" i="4"/>
  <c r="CD165" i="4"/>
  <c r="CD167" i="4" s="1"/>
  <c r="CD76" i="4"/>
  <c r="DS165" i="4"/>
  <c r="DS167" i="4" s="1"/>
  <c r="DS76" i="4"/>
  <c r="EW74" i="4"/>
  <c r="DZ165" i="4"/>
  <c r="DZ167" i="4" s="1"/>
  <c r="DZ76" i="4"/>
  <c r="FH165" i="4"/>
  <c r="FH76" i="4"/>
  <c r="GL74" i="4"/>
  <c r="FN165" i="4"/>
  <c r="FN167" i="4" s="1"/>
  <c r="FN76" i="4"/>
  <c r="CI166" i="4"/>
  <c r="CI167" i="4" s="1"/>
  <c r="X185" i="4"/>
  <c r="X187" i="4" s="1"/>
  <c r="X79" i="4"/>
  <c r="BB77" i="4"/>
  <c r="AE185" i="4"/>
  <c r="AE187" i="4" s="1"/>
  <c r="AE79" i="4"/>
  <c r="AP185" i="4"/>
  <c r="AP187" i="4" s="1"/>
  <c r="AP79" i="4"/>
  <c r="BW185" i="4"/>
  <c r="BW187" i="4" s="1"/>
  <c r="BW79" i="4"/>
  <c r="CC185" i="4"/>
  <c r="CC187" i="4" s="1"/>
  <c r="CC79" i="4"/>
  <c r="EO185" i="4"/>
  <c r="EO187" i="4" s="1"/>
  <c r="EO79" i="4"/>
  <c r="FO185" i="4"/>
  <c r="FO187" i="4" s="1"/>
  <c r="FO79" i="4"/>
  <c r="BI186" i="4"/>
  <c r="BI187" i="4" s="1"/>
  <c r="CM78" i="4"/>
  <c r="CM186" i="4" s="1"/>
  <c r="DQ186" i="4"/>
  <c r="EU78" i="4"/>
  <c r="FD186" i="4"/>
  <c r="GH78" i="4"/>
  <c r="GH186" i="4" s="1"/>
  <c r="T180" i="4"/>
  <c r="T82" i="4"/>
  <c r="AX80" i="4"/>
  <c r="BL180" i="4"/>
  <c r="BL82" i="4"/>
  <c r="CP80" i="4"/>
  <c r="CD180" i="4"/>
  <c r="CD182" i="4" s="1"/>
  <c r="CD82" i="4"/>
  <c r="DT180" i="4"/>
  <c r="DT82" i="4"/>
  <c r="EX80" i="4"/>
  <c r="Y58" i="4"/>
  <c r="BN58" i="4"/>
  <c r="AY59" i="4"/>
  <c r="BG59" i="4"/>
  <c r="CR59" i="4"/>
  <c r="CR61" i="4" s="1"/>
  <c r="EU59" i="4"/>
  <c r="FC59" i="4"/>
  <c r="GN59" i="4"/>
  <c r="AA61" i="4"/>
  <c r="FM61" i="4"/>
  <c r="FU61" i="4"/>
  <c r="BA65" i="4"/>
  <c r="AU67" i="4"/>
  <c r="FU67" i="4"/>
  <c r="W69" i="4"/>
  <c r="AG69" i="4"/>
  <c r="AQ69" i="4"/>
  <c r="BM69" i="4"/>
  <c r="BW69" i="4"/>
  <c r="CI69" i="4"/>
  <c r="DY69" i="4"/>
  <c r="EI69" i="4"/>
  <c r="ES69" i="4"/>
  <c r="FE69" i="4"/>
  <c r="FO69" i="4"/>
  <c r="FY69" i="4"/>
  <c r="Q71" i="4"/>
  <c r="AB71" i="4" s="1"/>
  <c r="AM160" i="4"/>
  <c r="AM162" i="4" s="1"/>
  <c r="AM73" i="4"/>
  <c r="AU160" i="4"/>
  <c r="AU162" i="4" s="1"/>
  <c r="AU73" i="4"/>
  <c r="BH160" i="4"/>
  <c r="BH73" i="4"/>
  <c r="CL71" i="4"/>
  <c r="BR160" i="4"/>
  <c r="BR162" i="4" s="1"/>
  <c r="BR73" i="4"/>
  <c r="CK160" i="4"/>
  <c r="CK162" i="4" s="1"/>
  <c r="CK73" i="4"/>
  <c r="DW160" i="4"/>
  <c r="DW162" i="4" s="1"/>
  <c r="DW73" i="4"/>
  <c r="FA71" i="4"/>
  <c r="EP160" i="4"/>
  <c r="EP162" i="4" s="1"/>
  <c r="EP73" i="4"/>
  <c r="AC161" i="4"/>
  <c r="BG72" i="4"/>
  <c r="AK161" i="4"/>
  <c r="BL161" i="4"/>
  <c r="BL162" i="4" s="1"/>
  <c r="CP72" i="4"/>
  <c r="CP161" i="4" s="1"/>
  <c r="FH161" i="4"/>
  <c r="GL72" i="4"/>
  <c r="GL161" i="4" s="1"/>
  <c r="BL165" i="4"/>
  <c r="CP74" i="4"/>
  <c r="BL76" i="4"/>
  <c r="BR165" i="4"/>
  <c r="BR167" i="4" s="1"/>
  <c r="BR76" i="4"/>
  <c r="DT165" i="4"/>
  <c r="DT167" i="4" s="1"/>
  <c r="EX74" i="4"/>
  <c r="DT76" i="4"/>
  <c r="EA165" i="4"/>
  <c r="EA167" i="4" s="1"/>
  <c r="EA76" i="4"/>
  <c r="FO165" i="4"/>
  <c r="FO167" i="4" s="1"/>
  <c r="FO76" i="4"/>
  <c r="FU165" i="4"/>
  <c r="FU167" i="4" s="1"/>
  <c r="FU76" i="4"/>
  <c r="EF166" i="4"/>
  <c r="EF167" i="4" s="1"/>
  <c r="EZ75" i="4"/>
  <c r="FH166" i="4"/>
  <c r="GL75" i="4"/>
  <c r="GL166" i="4" s="1"/>
  <c r="Y185" i="4"/>
  <c r="BC77" i="4"/>
  <c r="Y79" i="4"/>
  <c r="BL185" i="4"/>
  <c r="BL187" i="4" s="1"/>
  <c r="BL79" i="4"/>
  <c r="CP77" i="4"/>
  <c r="BX185" i="4"/>
  <c r="BX187" i="4" s="1"/>
  <c r="BX79" i="4"/>
  <c r="CR77" i="4"/>
  <c r="DS185" i="4"/>
  <c r="DS187" i="4" s="1"/>
  <c r="DS79" i="4"/>
  <c r="EW77" i="4"/>
  <c r="ED185" i="4"/>
  <c r="ED187" i="4" s="1"/>
  <c r="ED79" i="4"/>
  <c r="FP185" i="4"/>
  <c r="FP187" i="4" s="1"/>
  <c r="GJ77" i="4"/>
  <c r="FP79" i="4"/>
  <c r="AC186" i="4"/>
  <c r="AC187" i="4" s="1"/>
  <c r="BG78" i="4"/>
  <c r="BJ186" i="4"/>
  <c r="BJ187" i="4" s="1"/>
  <c r="CN78" i="4"/>
  <c r="CN186" i="4" s="1"/>
  <c r="FE186" i="4"/>
  <c r="FE187" i="4" s="1"/>
  <c r="GI78" i="4"/>
  <c r="GI186" i="4" s="1"/>
  <c r="BM180" i="4"/>
  <c r="BM82" i="4"/>
  <c r="CQ80" i="4"/>
  <c r="EZ53" i="4"/>
  <c r="AZ59" i="4"/>
  <c r="EV59" i="4"/>
  <c r="GO59" i="4"/>
  <c r="BQ61" i="4"/>
  <c r="BY61" i="4"/>
  <c r="FF61" i="4"/>
  <c r="V67" i="4"/>
  <c r="BB67" i="4"/>
  <c r="CU65" i="4"/>
  <c r="CU67" i="4" s="1"/>
  <c r="EI67" i="4"/>
  <c r="EQ67" i="4"/>
  <c r="GQ65" i="4"/>
  <c r="GQ67" i="4" s="1"/>
  <c r="GH66" i="4"/>
  <c r="GR66" i="4" s="1"/>
  <c r="T67" i="4"/>
  <c r="Y160" i="4"/>
  <c r="Y162" i="4" s="1"/>
  <c r="Y73" i="4"/>
  <c r="AN160" i="4"/>
  <c r="AN162" i="4" s="1"/>
  <c r="AN73" i="4"/>
  <c r="BS160" i="4"/>
  <c r="BS162" i="4" s="1"/>
  <c r="BS73" i="4"/>
  <c r="DP160" i="4"/>
  <c r="DP162" i="4" s="1"/>
  <c r="DP73" i="4"/>
  <c r="ET71" i="4"/>
  <c r="EI160" i="4"/>
  <c r="EI162" i="4" s="1"/>
  <c r="EI73" i="4"/>
  <c r="FR160" i="4"/>
  <c r="FR162" i="4" s="1"/>
  <c r="FR73" i="4"/>
  <c r="BM161" i="4"/>
  <c r="CQ72" i="4"/>
  <c r="CQ161" i="4" s="1"/>
  <c r="DY161" i="4"/>
  <c r="DY162" i="4" s="1"/>
  <c r="FC72" i="4"/>
  <c r="EG161" i="4"/>
  <c r="EG162" i="4" s="1"/>
  <c r="FI161" i="4"/>
  <c r="FI162" i="4" s="1"/>
  <c r="GM72" i="4"/>
  <c r="GM161" i="4" s="1"/>
  <c r="AQ165" i="4"/>
  <c r="AQ167" i="4" s="1"/>
  <c r="AQ76" i="4"/>
  <c r="BH165" i="4"/>
  <c r="CL74" i="4"/>
  <c r="BH76" i="4"/>
  <c r="BS165" i="4"/>
  <c r="BS167" i="4" s="1"/>
  <c r="BS76" i="4"/>
  <c r="BY165" i="4"/>
  <c r="BY167" i="4" s="1"/>
  <c r="BY76" i="4"/>
  <c r="EM165" i="4"/>
  <c r="EM167" i="4" s="1"/>
  <c r="EM76" i="4"/>
  <c r="FD165" i="4"/>
  <c r="GH74" i="4"/>
  <c r="FD76" i="4"/>
  <c r="AJ166" i="4"/>
  <c r="AJ167" i="4" s="1"/>
  <c r="BD75" i="4"/>
  <c r="BL166" i="4"/>
  <c r="CP75" i="4"/>
  <c r="CP166" i="4" s="1"/>
  <c r="DP166" i="4"/>
  <c r="ET75" i="4"/>
  <c r="FI166" i="4"/>
  <c r="FI167" i="4" s="1"/>
  <c r="GM75" i="4"/>
  <c r="GM166" i="4" s="1"/>
  <c r="BH185" i="4"/>
  <c r="CL77" i="4"/>
  <c r="BH79" i="4"/>
  <c r="BR185" i="4"/>
  <c r="BR187" i="4" s="1"/>
  <c r="BR79" i="4"/>
  <c r="DT185" i="4"/>
  <c r="DT187" i="4" s="1"/>
  <c r="DT79" i="4"/>
  <c r="EX77" i="4"/>
  <c r="DZ185" i="4"/>
  <c r="DZ187" i="4" s="1"/>
  <c r="DZ79" i="4"/>
  <c r="EJ185" i="4"/>
  <c r="EJ187" i="4" s="1"/>
  <c r="EJ79" i="4"/>
  <c r="GG185" i="4"/>
  <c r="GG187" i="4" s="1"/>
  <c r="GG79" i="4"/>
  <c r="FF186" i="4"/>
  <c r="FF187" i="4" s="1"/>
  <c r="GJ78" i="4"/>
  <c r="GJ186" i="4" s="1"/>
  <c r="AG180" i="4"/>
  <c r="AG82" i="4"/>
  <c r="AR180" i="4"/>
  <c r="AR82" i="4"/>
  <c r="FA53" i="4"/>
  <c r="AY56" i="4"/>
  <c r="EU56" i="4"/>
  <c r="FM58" i="4"/>
  <c r="FU58" i="4"/>
  <c r="BA59" i="4"/>
  <c r="EW59" i="4"/>
  <c r="M60" i="4"/>
  <c r="M132" i="4" s="1"/>
  <c r="BP60" i="4"/>
  <c r="FL60" i="4"/>
  <c r="FL61" i="4" s="1"/>
  <c r="FG61" i="4"/>
  <c r="BZ65" i="4"/>
  <c r="ER65" i="4"/>
  <c r="O66" i="4"/>
  <c r="DV67" i="4"/>
  <c r="Y69" i="4"/>
  <c r="AI69" i="4"/>
  <c r="AU69" i="4"/>
  <c r="BO69" i="4"/>
  <c r="CA69" i="4"/>
  <c r="CK69" i="4"/>
  <c r="DQ69" i="4"/>
  <c r="EA69" i="4"/>
  <c r="EK69" i="4"/>
  <c r="FG69" i="4"/>
  <c r="FQ69" i="4"/>
  <c r="GC69" i="4"/>
  <c r="Z160" i="4"/>
  <c r="Z162" i="4" s="1"/>
  <c r="Z73" i="4"/>
  <c r="BD71" i="4"/>
  <c r="AO160" i="4"/>
  <c r="AO162" i="4" s="1"/>
  <c r="AO73" i="4"/>
  <c r="BI160" i="4"/>
  <c r="BI73" i="4"/>
  <c r="CM71" i="4"/>
  <c r="BM160" i="4"/>
  <c r="CQ71" i="4"/>
  <c r="BM73" i="4"/>
  <c r="BT160" i="4"/>
  <c r="BT162" i="4" s="1"/>
  <c r="BT73" i="4"/>
  <c r="DQ160" i="4"/>
  <c r="DQ162" i="4" s="1"/>
  <c r="DQ73" i="4"/>
  <c r="EU71" i="4"/>
  <c r="ED160" i="4"/>
  <c r="ED73" i="4"/>
  <c r="EJ160" i="4"/>
  <c r="EJ162" i="4" s="1"/>
  <c r="EJ73" i="4"/>
  <c r="FS160" i="4"/>
  <c r="FS162" i="4" s="1"/>
  <c r="FS73" i="4"/>
  <c r="FY160" i="4"/>
  <c r="FY162" i="4" s="1"/>
  <c r="FY73" i="4"/>
  <c r="BN161" i="4"/>
  <c r="CR72" i="4"/>
  <c r="CR161" i="4" s="1"/>
  <c r="FJ161" i="4"/>
  <c r="FJ162" i="4" s="1"/>
  <c r="GN72" i="4"/>
  <c r="GN161" i="4" s="1"/>
  <c r="T165" i="4"/>
  <c r="T167" i="4" s="1"/>
  <c r="T76" i="4"/>
  <c r="AX74" i="4"/>
  <c r="Z165" i="4"/>
  <c r="Z167" i="4" s="1"/>
  <c r="Z76" i="4"/>
  <c r="BD74" i="4"/>
  <c r="AR165" i="4"/>
  <c r="AR167" i="4" s="1"/>
  <c r="AR76" i="4"/>
  <c r="EN165" i="4"/>
  <c r="EN167" i="4" s="1"/>
  <c r="EN76" i="4"/>
  <c r="FE165" i="4"/>
  <c r="GI74" i="4"/>
  <c r="FE76" i="4"/>
  <c r="BM166" i="4"/>
  <c r="BM167" i="4" s="1"/>
  <c r="CQ75" i="4"/>
  <c r="CQ166" i="4" s="1"/>
  <c r="DQ166" i="4"/>
  <c r="DQ167" i="4" s="1"/>
  <c r="EU75" i="4"/>
  <c r="FJ166" i="4"/>
  <c r="FJ167" i="4" s="1"/>
  <c r="GN75" i="4"/>
  <c r="GN166" i="4" s="1"/>
  <c r="T185" i="4"/>
  <c r="T187" i="4" s="1"/>
  <c r="T79" i="4"/>
  <c r="AX77" i="4"/>
  <c r="AR185" i="4"/>
  <c r="AR187" i="4" s="1"/>
  <c r="AR79" i="4"/>
  <c r="BS185" i="4"/>
  <c r="BS187" i="4" s="1"/>
  <c r="BS79" i="4"/>
  <c r="EK185" i="4"/>
  <c r="EK187" i="4" s="1"/>
  <c r="EK79" i="4"/>
  <c r="AA180" i="4"/>
  <c r="AA182" i="4" s="1"/>
  <c r="AA82" i="4"/>
  <c r="BE80" i="4"/>
  <c r="AS180" i="4"/>
  <c r="AS182" i="4" s="1"/>
  <c r="AS82" i="4"/>
  <c r="BY180" i="4"/>
  <c r="BY182" i="4" s="1"/>
  <c r="BY82" i="4"/>
  <c r="ET53" i="4"/>
  <c r="AZ56" i="4"/>
  <c r="EV56" i="4"/>
  <c r="BQ58" i="4"/>
  <c r="BY58" i="4"/>
  <c r="FF58" i="4"/>
  <c r="BK61" i="4"/>
  <c r="EQ61" i="4"/>
  <c r="BD65" i="4"/>
  <c r="DS67" i="4"/>
  <c r="FN67" i="4"/>
  <c r="GK65" i="4"/>
  <c r="GK67" i="4" s="1"/>
  <c r="DW67" i="4"/>
  <c r="Z69" i="4"/>
  <c r="AK69" i="4"/>
  <c r="BQ69" i="4"/>
  <c r="CB69" i="4"/>
  <c r="DR69" i="4"/>
  <c r="EB69" i="4"/>
  <c r="EM69" i="4"/>
  <c r="FH69" i="4"/>
  <c r="FS69" i="4"/>
  <c r="GD69" i="4"/>
  <c r="U160" i="4"/>
  <c r="U162" i="4" s="1"/>
  <c r="U73" i="4"/>
  <c r="AE160" i="4"/>
  <c r="AE162" i="4" s="1"/>
  <c r="AE73" i="4"/>
  <c r="AI160" i="4"/>
  <c r="AI162" i="4" s="1"/>
  <c r="AI73" i="4"/>
  <c r="AP160" i="4"/>
  <c r="AP162" i="4" s="1"/>
  <c r="AP73" i="4"/>
  <c r="AW160" i="4"/>
  <c r="AW162" i="4" s="1"/>
  <c r="AW73" i="4"/>
  <c r="BU160" i="4"/>
  <c r="BU162" i="4" s="1"/>
  <c r="BU73" i="4"/>
  <c r="CG160" i="4"/>
  <c r="CG162" i="4" s="1"/>
  <c r="CG73" i="4"/>
  <c r="DR160" i="4"/>
  <c r="DR162" i="4" s="1"/>
  <c r="EV71" i="4"/>
  <c r="DR73" i="4"/>
  <c r="DZ160" i="4"/>
  <c r="DZ162" i="4" s="1"/>
  <c r="DZ73" i="4"/>
  <c r="EK160" i="4"/>
  <c r="EK162" i="4" s="1"/>
  <c r="EK73" i="4"/>
  <c r="FM160" i="4"/>
  <c r="FM162" i="4" s="1"/>
  <c r="FM73" i="4"/>
  <c r="GQ71" i="4"/>
  <c r="FT160" i="4"/>
  <c r="FT162" i="4" s="1"/>
  <c r="FT73" i="4"/>
  <c r="BO161" i="4"/>
  <c r="CS72" i="4"/>
  <c r="FK161" i="4"/>
  <c r="FK162" i="4" s="1"/>
  <c r="GO72" i="4"/>
  <c r="AA165" i="4"/>
  <c r="AA167" i="4" s="1"/>
  <c r="AA76" i="4"/>
  <c r="BE74" i="4"/>
  <c r="AS165" i="4"/>
  <c r="AS167" i="4" s="1"/>
  <c r="AS76" i="4"/>
  <c r="DP165" i="4"/>
  <c r="DP76" i="4"/>
  <c r="ET74" i="4"/>
  <c r="DV165" i="4"/>
  <c r="DV167" i="4" s="1"/>
  <c r="DV76" i="4"/>
  <c r="EZ74" i="4"/>
  <c r="EO165" i="4"/>
  <c r="EO167" i="4" s="1"/>
  <c r="EO76" i="4"/>
  <c r="FQ165" i="4"/>
  <c r="FQ167" i="4" s="1"/>
  <c r="FQ76" i="4"/>
  <c r="GC165" i="4"/>
  <c r="GC167" i="4" s="1"/>
  <c r="GC76" i="4"/>
  <c r="Y166" i="4"/>
  <c r="Y167" i="4" s="1"/>
  <c r="BC75" i="4"/>
  <c r="BN166" i="4"/>
  <c r="BN167" i="4" s="1"/>
  <c r="CR75" i="4"/>
  <c r="CR166" i="4" s="1"/>
  <c r="EB166" i="4"/>
  <c r="EB167" i="4" s="1"/>
  <c r="EV75" i="4"/>
  <c r="FD166" i="4"/>
  <c r="GH75" i="4"/>
  <c r="GH166" i="4" s="1"/>
  <c r="U185" i="4"/>
  <c r="U79" i="4"/>
  <c r="AY77" i="4"/>
  <c r="AA185" i="4"/>
  <c r="AA187" i="4" s="1"/>
  <c r="AA79" i="4"/>
  <c r="BE77" i="4"/>
  <c r="AB77" i="4"/>
  <c r="AS185" i="4"/>
  <c r="AS187" i="4" s="1"/>
  <c r="AS79" i="4"/>
  <c r="BT185" i="4"/>
  <c r="BT187" i="4" s="1"/>
  <c r="BT79" i="4"/>
  <c r="CN77" i="4"/>
  <c r="CK185" i="4"/>
  <c r="CK187" i="4" s="1"/>
  <c r="CK79" i="4"/>
  <c r="EL185" i="4"/>
  <c r="EL187" i="4" s="1"/>
  <c r="EL79" i="4"/>
  <c r="FR185" i="4"/>
  <c r="FR187" i="4" s="1"/>
  <c r="FR79" i="4"/>
  <c r="Y186" i="4"/>
  <c r="BC78" i="4"/>
  <c r="CI186" i="4"/>
  <c r="CI187" i="4" s="1"/>
  <c r="CJ78" i="4"/>
  <c r="DY186" i="4"/>
  <c r="DY187" i="4" s="1"/>
  <c r="FC78" i="4"/>
  <c r="GE186" i="4"/>
  <c r="GE187" i="4" s="1"/>
  <c r="GF78" i="4"/>
  <c r="AZ180" i="4"/>
  <c r="AZ82" i="4"/>
  <c r="AC180" i="4"/>
  <c r="AC182" i="4" s="1"/>
  <c r="BG80" i="4"/>
  <c r="AC82" i="4"/>
  <c r="AN180" i="4"/>
  <c r="AN182" i="4" s="1"/>
  <c r="AN82" i="4"/>
  <c r="CS82" i="4"/>
  <c r="BU180" i="4"/>
  <c r="BU82" i="4"/>
  <c r="CG180" i="4"/>
  <c r="CG182" i="4" s="1"/>
  <c r="CG82" i="4"/>
  <c r="ED180" i="4"/>
  <c r="ED182" i="4" s="1"/>
  <c r="ED82" i="4"/>
  <c r="BJ58" i="4"/>
  <c r="AV59" i="4"/>
  <c r="BC59" i="4"/>
  <c r="EY59" i="4"/>
  <c r="AB65" i="4"/>
  <c r="DX65" i="4"/>
  <c r="AA69" i="4"/>
  <c r="AM69" i="4"/>
  <c r="AW69" i="4"/>
  <c r="BS69" i="4"/>
  <c r="CC69" i="4"/>
  <c r="DS69" i="4"/>
  <c r="EC69" i="4"/>
  <c r="EO69" i="4"/>
  <c r="FI69" i="4"/>
  <c r="FU69" i="4"/>
  <c r="GE69" i="4"/>
  <c r="V160" i="4"/>
  <c r="V162" i="4" s="1"/>
  <c r="AZ71" i="4"/>
  <c r="V73" i="4"/>
  <c r="AQ160" i="4"/>
  <c r="AQ162" i="4" s="1"/>
  <c r="AQ73" i="4"/>
  <c r="AY71" i="4"/>
  <c r="BJ160" i="4"/>
  <c r="CN71" i="4"/>
  <c r="BJ73" i="4"/>
  <c r="BN160" i="4"/>
  <c r="CR71" i="4"/>
  <c r="BN73" i="4"/>
  <c r="BV160" i="4"/>
  <c r="BV162" i="4" s="1"/>
  <c r="BV73" i="4"/>
  <c r="CP71" i="4"/>
  <c r="CC160" i="4"/>
  <c r="CC162" i="4" s="1"/>
  <c r="CC73" i="4"/>
  <c r="DS160" i="4"/>
  <c r="DS162" i="4" s="1"/>
  <c r="DS73" i="4"/>
  <c r="EW71" i="4"/>
  <c r="EL160" i="4"/>
  <c r="EL162" i="4" s="1"/>
  <c r="EL73" i="4"/>
  <c r="FH160" i="4"/>
  <c r="GL71" i="4"/>
  <c r="FH73" i="4"/>
  <c r="FN160" i="4"/>
  <c r="FN162" i="4" s="1"/>
  <c r="FN73" i="4"/>
  <c r="BH161" i="4"/>
  <c r="CL72" i="4"/>
  <c r="CL161" i="4" s="1"/>
  <c r="FD161" i="4"/>
  <c r="GH72" i="4"/>
  <c r="GH161" i="4" s="1"/>
  <c r="AM165" i="4"/>
  <c r="AM167" i="4" s="1"/>
  <c r="AM76" i="4"/>
  <c r="BU165" i="4"/>
  <c r="BU167" i="4" s="1"/>
  <c r="BU76" i="4"/>
  <c r="CG165" i="4"/>
  <c r="CG167" i="4" s="1"/>
  <c r="CG76" i="4"/>
  <c r="DW165" i="4"/>
  <c r="DW167" i="4" s="1"/>
  <c r="DW76" i="4"/>
  <c r="FA74" i="4"/>
  <c r="EI165" i="4"/>
  <c r="EI167" i="4" s="1"/>
  <c r="EI76" i="4"/>
  <c r="FR165" i="4"/>
  <c r="FR167" i="4" s="1"/>
  <c r="FR76" i="4"/>
  <c r="U166" i="4"/>
  <c r="U167" i="4" s="1"/>
  <c r="AY75" i="4"/>
  <c r="BH166" i="4"/>
  <c r="CL75" i="4"/>
  <c r="CL166" i="4" s="1"/>
  <c r="FE166" i="4"/>
  <c r="GI75" i="4"/>
  <c r="GI166" i="4" s="1"/>
  <c r="AH185" i="4"/>
  <c r="AH187" i="4" s="1"/>
  <c r="AH79" i="4"/>
  <c r="AT185" i="4"/>
  <c r="AT187" i="4" s="1"/>
  <c r="AT79" i="4"/>
  <c r="DP185" i="4"/>
  <c r="DP187" i="4" s="1"/>
  <c r="DP79" i="4"/>
  <c r="ET77" i="4"/>
  <c r="FS185" i="4"/>
  <c r="FS187" i="4" s="1"/>
  <c r="FS79" i="4"/>
  <c r="GC185" i="4"/>
  <c r="GC187" i="4" s="1"/>
  <c r="GC79" i="4"/>
  <c r="U186" i="4"/>
  <c r="AY78" i="4"/>
  <c r="FH186" i="4"/>
  <c r="GL78" i="4"/>
  <c r="GL186" i="4" s="1"/>
  <c r="W180" i="4"/>
  <c r="W182" i="4" s="1"/>
  <c r="W82" i="4"/>
  <c r="BA80" i="4"/>
  <c r="AI180" i="4"/>
  <c r="AI182" i="4" s="1"/>
  <c r="AI82" i="4"/>
  <c r="BC80" i="4"/>
  <c r="AO180" i="4"/>
  <c r="AO82" i="4"/>
  <c r="BQ180" i="4"/>
  <c r="BQ182" i="4" s="1"/>
  <c r="BQ82" i="4"/>
  <c r="CU80" i="4"/>
  <c r="CH180" i="4"/>
  <c r="CH182" i="4" s="1"/>
  <c r="CH82" i="4"/>
  <c r="EX56" i="4"/>
  <c r="EQ58" i="4"/>
  <c r="EZ59" i="4"/>
  <c r="ET65" i="4"/>
  <c r="AB66" i="4"/>
  <c r="AB67" i="4" s="1"/>
  <c r="AC69" i="4"/>
  <c r="AN69" i="4"/>
  <c r="BI69" i="4"/>
  <c r="BT69" i="4"/>
  <c r="CD69" i="4"/>
  <c r="DT69" i="4"/>
  <c r="EE69" i="4"/>
  <c r="EP69" i="4"/>
  <c r="FK69" i="4"/>
  <c r="AF160" i="4"/>
  <c r="AF162" i="4" s="1"/>
  <c r="AF73" i="4"/>
  <c r="AJ160" i="4"/>
  <c r="AJ162" i="4" s="1"/>
  <c r="AJ73" i="4"/>
  <c r="AR160" i="4"/>
  <c r="AR162" i="4" s="1"/>
  <c r="AR73" i="4"/>
  <c r="BC71" i="4"/>
  <c r="BW160" i="4"/>
  <c r="BW162" i="4" s="1"/>
  <c r="BW73" i="4"/>
  <c r="DT160" i="4"/>
  <c r="DT162" i="4" s="1"/>
  <c r="DT73" i="4"/>
  <c r="EX71" i="4"/>
  <c r="EM160" i="4"/>
  <c r="EM162" i="4" s="1"/>
  <c r="EM73" i="4"/>
  <c r="FD160" i="4"/>
  <c r="FD73" i="4"/>
  <c r="GH71" i="4"/>
  <c r="FO160" i="4"/>
  <c r="FO162" i="4" s="1"/>
  <c r="FO73" i="4"/>
  <c r="BI161" i="4"/>
  <c r="CM72" i="4"/>
  <c r="CM161" i="4" s="1"/>
  <c r="FE161" i="4"/>
  <c r="FE162" i="4" s="1"/>
  <c r="GI72" i="4"/>
  <c r="GI161" i="4" s="1"/>
  <c r="GE161" i="4"/>
  <c r="GE162" i="4" s="1"/>
  <c r="V165" i="4"/>
  <c r="V167" i="4" s="1"/>
  <c r="V76" i="4"/>
  <c r="AZ74" i="4"/>
  <c r="AH165" i="4"/>
  <c r="AH167" i="4" s="1"/>
  <c r="AH76" i="4"/>
  <c r="AN165" i="4"/>
  <c r="AN167" i="4" s="1"/>
  <c r="AN76" i="4"/>
  <c r="BV165" i="4"/>
  <c r="BV167" i="4" s="1"/>
  <c r="BV76" i="4"/>
  <c r="ED165" i="4"/>
  <c r="ED167" i="4" s="1"/>
  <c r="ED76" i="4"/>
  <c r="EJ165" i="4"/>
  <c r="EJ167" i="4" s="1"/>
  <c r="EJ76" i="4"/>
  <c r="FS165" i="4"/>
  <c r="FS167" i="4" s="1"/>
  <c r="FS76" i="4"/>
  <c r="FY165" i="4"/>
  <c r="FY167" i="4" s="1"/>
  <c r="FY76" i="4"/>
  <c r="BI166" i="4"/>
  <c r="BI167" i="4" s="1"/>
  <c r="CM75" i="4"/>
  <c r="CM166" i="4" s="1"/>
  <c r="FF166" i="4"/>
  <c r="FF167" i="4" s="1"/>
  <c r="GJ75" i="4"/>
  <c r="GJ166" i="4" s="1"/>
  <c r="FV77" i="4"/>
  <c r="FV185" i="4" s="1"/>
  <c r="ER77" i="4"/>
  <c r="ER185" i="4" s="1"/>
  <c r="BZ77" i="4"/>
  <c r="BZ185" i="4" s="1"/>
  <c r="AV77" i="4"/>
  <c r="AV185" i="4" s="1"/>
  <c r="Q78" i="4"/>
  <c r="AN185" i="4"/>
  <c r="AN187" i="4" s="1"/>
  <c r="AN79" i="4"/>
  <c r="DQ185" i="4"/>
  <c r="DQ79" i="4"/>
  <c r="EU77" i="4"/>
  <c r="FH185" i="4"/>
  <c r="FH79" i="4"/>
  <c r="GL77" i="4"/>
  <c r="FY185" i="4"/>
  <c r="FY187" i="4" s="1"/>
  <c r="FY79" i="4"/>
  <c r="BM186" i="4"/>
  <c r="BM187" i="4" s="1"/>
  <c r="CQ78" i="4"/>
  <c r="CQ186" i="4" s="1"/>
  <c r="FI186" i="4"/>
  <c r="FI187" i="4" s="1"/>
  <c r="GM78" i="4"/>
  <c r="GM186" i="4" s="1"/>
  <c r="X180" i="4"/>
  <c r="X82" i="4"/>
  <c r="BB80" i="4"/>
  <c r="BJ180" i="4"/>
  <c r="BJ82" i="4"/>
  <c r="CN80" i="4"/>
  <c r="CX80" i="4" s="1"/>
  <c r="DH80" i="4" s="1"/>
  <c r="DZ180" i="4"/>
  <c r="DZ182" i="4" s="1"/>
  <c r="DZ82" i="4"/>
  <c r="AB59" i="4"/>
  <c r="BK67" i="4"/>
  <c r="EG67" i="4"/>
  <c r="FX67" i="4"/>
  <c r="FZ69" i="4"/>
  <c r="FR69" i="4"/>
  <c r="FJ69" i="4"/>
  <c r="EL69" i="4"/>
  <c r="ED69" i="4"/>
  <c r="DV69" i="4"/>
  <c r="CF69" i="4"/>
  <c r="BX69" i="4"/>
  <c r="BH69" i="4"/>
  <c r="AR69" i="4"/>
  <c r="AJ69" i="4"/>
  <c r="T69" i="4"/>
  <c r="GB69" i="4"/>
  <c r="FT69" i="4"/>
  <c r="FD69" i="4"/>
  <c r="EN69" i="4"/>
  <c r="EF69" i="4"/>
  <c r="DP69" i="4"/>
  <c r="CH69" i="4"/>
  <c r="BR69" i="4"/>
  <c r="BJ69" i="4"/>
  <c r="AT69" i="4"/>
  <c r="AD69" i="4"/>
  <c r="V69" i="4"/>
  <c r="AE69" i="4"/>
  <c r="AO69" i="4"/>
  <c r="BK69" i="4"/>
  <c r="BU69" i="4"/>
  <c r="CE69" i="4"/>
  <c r="DU69" i="4"/>
  <c r="EG69" i="4"/>
  <c r="EQ69" i="4"/>
  <c r="FM69" i="4"/>
  <c r="FW69" i="4"/>
  <c r="GG69" i="4"/>
  <c r="W160" i="4"/>
  <c r="W162" i="4" s="1"/>
  <c r="W73" i="4"/>
  <c r="BA71" i="4"/>
  <c r="AS160" i="4"/>
  <c r="AS162" i="4" s="1"/>
  <c r="AS73" i="4"/>
  <c r="BK160" i="4"/>
  <c r="CO71" i="4"/>
  <c r="BK73" i="4"/>
  <c r="BO160" i="4"/>
  <c r="CS71" i="4"/>
  <c r="BO73" i="4"/>
  <c r="BX160" i="4"/>
  <c r="BX162" i="4" s="1"/>
  <c r="BX73" i="4"/>
  <c r="DU160" i="4"/>
  <c r="DU162" i="4" s="1"/>
  <c r="DU73" i="4"/>
  <c r="EY71" i="4"/>
  <c r="EN160" i="4"/>
  <c r="EN162" i="4" s="1"/>
  <c r="EN73" i="4"/>
  <c r="FP160" i="4"/>
  <c r="FP162" i="4" s="1"/>
  <c r="FP73" i="4"/>
  <c r="BJ161" i="4"/>
  <c r="CN72" i="4"/>
  <c r="CN161" i="4" s="1"/>
  <c r="CI161" i="4"/>
  <c r="CI162" i="4" s="1"/>
  <c r="ED161" i="4"/>
  <c r="EX72" i="4"/>
  <c r="FF161" i="4"/>
  <c r="FF162" i="4" s="1"/>
  <c r="GJ72" i="4"/>
  <c r="GJ161" i="4" s="1"/>
  <c r="W165" i="4"/>
  <c r="W167" i="4" s="1"/>
  <c r="BA74" i="4"/>
  <c r="W76" i="4"/>
  <c r="AD165" i="4"/>
  <c r="AD167" i="4" s="1"/>
  <c r="AD76" i="4"/>
  <c r="AO165" i="4"/>
  <c r="AO167" i="4" s="1"/>
  <c r="AO76" i="4"/>
  <c r="AU165" i="4"/>
  <c r="AU167" i="4" s="1"/>
  <c r="AU76" i="4"/>
  <c r="BW165" i="4"/>
  <c r="BW167" i="4" s="1"/>
  <c r="BW76" i="4"/>
  <c r="CC165" i="4"/>
  <c r="CC167" i="4" s="1"/>
  <c r="CC76" i="4"/>
  <c r="DR165" i="4"/>
  <c r="DR167" i="4" s="1"/>
  <c r="DR76" i="4"/>
  <c r="EV74" i="4"/>
  <c r="EK165" i="4"/>
  <c r="EK167" i="4" s="1"/>
  <c r="EK76" i="4"/>
  <c r="EQ165" i="4"/>
  <c r="EQ167" i="4" s="1"/>
  <c r="EQ76" i="4"/>
  <c r="FM165" i="4"/>
  <c r="FM167" i="4" s="1"/>
  <c r="GQ74" i="4"/>
  <c r="FM76" i="4"/>
  <c r="FZ165" i="4"/>
  <c r="FZ167" i="4" s="1"/>
  <c r="FZ76" i="4"/>
  <c r="BJ166" i="4"/>
  <c r="BJ167" i="4" s="1"/>
  <c r="CN75" i="4"/>
  <c r="CN166" i="4" s="1"/>
  <c r="GE166" i="4"/>
  <c r="GE167" i="4" s="1"/>
  <c r="W185" i="4"/>
  <c r="W187" i="4" s="1"/>
  <c r="W79" i="4"/>
  <c r="BA77" i="4"/>
  <c r="AD185" i="4"/>
  <c r="AD187" i="4" s="1"/>
  <c r="AD79" i="4"/>
  <c r="AO185" i="4"/>
  <c r="AO187" i="4" s="1"/>
  <c r="AO79" i="4"/>
  <c r="BV185" i="4"/>
  <c r="BV187" i="4" s="1"/>
  <c r="BV79" i="4"/>
  <c r="CG185" i="4"/>
  <c r="CG187" i="4" s="1"/>
  <c r="CG79" i="4"/>
  <c r="DW185" i="4"/>
  <c r="DW187" i="4" s="1"/>
  <c r="DW79" i="4"/>
  <c r="FA77" i="4"/>
  <c r="DX77" i="4"/>
  <c r="EN185" i="4"/>
  <c r="EN187" i="4" s="1"/>
  <c r="EN79" i="4"/>
  <c r="FD185" i="4"/>
  <c r="GH77" i="4"/>
  <c r="FD79" i="4"/>
  <c r="FN185" i="4"/>
  <c r="FN187" i="4" s="1"/>
  <c r="FN79" i="4"/>
  <c r="BH186" i="4"/>
  <c r="CL78" i="4"/>
  <c r="CL186" i="4" s="1"/>
  <c r="BN186" i="4"/>
  <c r="BN187" i="4" s="1"/>
  <c r="CR78" i="4"/>
  <c r="CR186" i="4" s="1"/>
  <c r="DU186" i="4"/>
  <c r="DU187" i="4" s="1"/>
  <c r="EY78" i="4"/>
  <c r="FJ186" i="4"/>
  <c r="FJ187" i="4" s="1"/>
  <c r="GN78" i="4"/>
  <c r="GN186" i="4" s="1"/>
  <c r="AE180" i="4"/>
  <c r="AE82" i="4"/>
  <c r="CC180" i="4"/>
  <c r="CC182" i="4" s="1"/>
  <c r="CC82" i="4"/>
  <c r="AD162" i="4"/>
  <c r="AH162" i="4"/>
  <c r="GC162" i="4"/>
  <c r="AZ72" i="4"/>
  <c r="EV72" i="4"/>
  <c r="CH73" i="4"/>
  <c r="FG73" i="4"/>
  <c r="FW73" i="4"/>
  <c r="GE73" i="4"/>
  <c r="AE167" i="4"/>
  <c r="AI167" i="4"/>
  <c r="BC74" i="4"/>
  <c r="CH167" i="4"/>
  <c r="CN74" i="4"/>
  <c r="EE167" i="4"/>
  <c r="EY74" i="4"/>
  <c r="GD167" i="4"/>
  <c r="GJ74" i="4"/>
  <c r="BB75" i="4"/>
  <c r="CU75" i="4"/>
  <c r="CU166" i="4" s="1"/>
  <c r="EX75" i="4"/>
  <c r="GQ75" i="4"/>
  <c r="GQ166" i="4" s="1"/>
  <c r="AE76" i="4"/>
  <c r="BT76" i="4"/>
  <c r="CB76" i="4"/>
  <c r="EB76" i="4"/>
  <c r="FI76" i="4"/>
  <c r="GG76" i="4"/>
  <c r="AF187" i="4"/>
  <c r="AJ187" i="4"/>
  <c r="AW187" i="4"/>
  <c r="CA187" i="4"/>
  <c r="CE187" i="4"/>
  <c r="EB187" i="4"/>
  <c r="EF187" i="4"/>
  <c r="ES187" i="4"/>
  <c r="FW187" i="4"/>
  <c r="GA187" i="4"/>
  <c r="BD78" i="4"/>
  <c r="CO78" i="4"/>
  <c r="CO186" i="4" s="1"/>
  <c r="EZ78" i="4"/>
  <c r="GK78" i="4"/>
  <c r="GK186" i="4" s="1"/>
  <c r="AG79" i="4"/>
  <c r="AW79" i="4"/>
  <c r="BN79" i="4"/>
  <c r="CD79" i="4"/>
  <c r="DV79" i="4"/>
  <c r="FK79" i="4"/>
  <c r="GA79" i="4"/>
  <c r="AK180" i="4"/>
  <c r="AK182" i="4" s="1"/>
  <c r="AK82" i="4"/>
  <c r="BH180" i="4"/>
  <c r="BH82" i="4"/>
  <c r="CI180" i="4"/>
  <c r="CI82" i="4"/>
  <c r="EE180" i="4"/>
  <c r="EE82" i="4"/>
  <c r="EK180" i="4"/>
  <c r="EK82" i="4"/>
  <c r="FN180" i="4"/>
  <c r="FN182" i="4" s="1"/>
  <c r="FN82" i="4"/>
  <c r="FS180" i="4"/>
  <c r="FS182" i="4" s="1"/>
  <c r="FS82" i="4"/>
  <c r="FY180" i="4"/>
  <c r="FY182" i="4" s="1"/>
  <c r="FY82" i="4"/>
  <c r="FD181" i="4"/>
  <c r="GH81" i="4"/>
  <c r="GH181" i="4" s="1"/>
  <c r="AA85" i="4"/>
  <c r="BE83" i="4"/>
  <c r="CM83" i="4"/>
  <c r="DP85" i="4"/>
  <c r="ET83" i="4"/>
  <c r="DU85" i="4"/>
  <c r="EG85" i="4"/>
  <c r="ES85" i="4"/>
  <c r="FO85" i="4"/>
  <c r="FT85" i="4"/>
  <c r="FZ85" i="4"/>
  <c r="GE85" i="4"/>
  <c r="CN84" i="4"/>
  <c r="CS84" i="4"/>
  <c r="CS181" i="4" s="1"/>
  <c r="EV84" i="4"/>
  <c r="EV85" i="4" s="1"/>
  <c r="GI84" i="4"/>
  <c r="GI85" i="4" s="1"/>
  <c r="T170" i="4"/>
  <c r="T95" i="4"/>
  <c r="T88" i="4"/>
  <c r="AX86" i="4"/>
  <c r="BQ88" i="4"/>
  <c r="CG170" i="4"/>
  <c r="CG88" i="4"/>
  <c r="CG95" i="4"/>
  <c r="DV88" i="4"/>
  <c r="Z171" i="4"/>
  <c r="BD87" i="4"/>
  <c r="BI171" i="4"/>
  <c r="CM87" i="4"/>
  <c r="CM171" i="4" s="1"/>
  <c r="BU171" i="4"/>
  <c r="CO87" i="4"/>
  <c r="DR171" i="4"/>
  <c r="EV87" i="4"/>
  <c r="FM171" i="4"/>
  <c r="GQ87" i="4"/>
  <c r="CU89" i="4"/>
  <c r="CJ89" i="4"/>
  <c r="DT91" i="4"/>
  <c r="EX89" i="4"/>
  <c r="ER89" i="4"/>
  <c r="GL89" i="4"/>
  <c r="FH91" i="4"/>
  <c r="AV90" i="4"/>
  <c r="AV91" i="4" s="1"/>
  <c r="FV90" i="4"/>
  <c r="FV91" i="4" s="1"/>
  <c r="FM94" i="4"/>
  <c r="GQ92" i="4"/>
  <c r="GQ94" i="4" s="1"/>
  <c r="AY93" i="4"/>
  <c r="CW93" i="4" s="1"/>
  <c r="DG93" i="4" s="1"/>
  <c r="BD93" i="4"/>
  <c r="GI71" i="4"/>
  <c r="BA72" i="4"/>
  <c r="EW72" i="4"/>
  <c r="AD73" i="4"/>
  <c r="CA73" i="4"/>
  <c r="CI73" i="4"/>
  <c r="EA73" i="4"/>
  <c r="EQ73" i="4"/>
  <c r="FX73" i="4"/>
  <c r="Q74" i="4"/>
  <c r="GF74" i="4" s="1"/>
  <c r="GF165" i="4" s="1"/>
  <c r="CO74" i="4"/>
  <c r="GK74" i="4"/>
  <c r="EY75" i="4"/>
  <c r="AF76" i="4"/>
  <c r="BM76" i="4"/>
  <c r="CK76" i="4"/>
  <c r="DU76" i="4"/>
  <c r="EC76" i="4"/>
  <c r="ES76" i="4"/>
  <c r="FJ76" i="4"/>
  <c r="CJ77" i="4"/>
  <c r="CJ185" i="4" s="1"/>
  <c r="CQ77" i="4"/>
  <c r="GF77" i="4"/>
  <c r="GF185" i="4" s="1"/>
  <c r="GM77" i="4"/>
  <c r="AB78" i="4"/>
  <c r="BE78" i="4"/>
  <c r="CP78" i="4"/>
  <c r="CP186" i="4" s="1"/>
  <c r="DX78" i="4"/>
  <c r="FA78" i="4"/>
  <c r="Z79" i="4"/>
  <c r="BO79" i="4"/>
  <c r="CE79" i="4"/>
  <c r="EE79" i="4"/>
  <c r="EM79" i="4"/>
  <c r="FT79" i="4"/>
  <c r="GB79" i="4"/>
  <c r="U180" i="4"/>
  <c r="AY80" i="4"/>
  <c r="U82" i="4"/>
  <c r="Y180" i="4"/>
  <c r="Y82" i="4"/>
  <c r="AP180" i="4"/>
  <c r="AP182" i="4" s="1"/>
  <c r="AP82" i="4"/>
  <c r="AT180" i="4"/>
  <c r="AT182" i="4" s="1"/>
  <c r="AT82" i="4"/>
  <c r="BR180" i="4"/>
  <c r="BR182" i="4" s="1"/>
  <c r="BR82" i="4"/>
  <c r="BV180" i="4"/>
  <c r="BV182" i="4" s="1"/>
  <c r="BV82" i="4"/>
  <c r="CE180" i="4"/>
  <c r="CE82" i="4"/>
  <c r="DP180" i="4"/>
  <c r="DP82" i="4"/>
  <c r="DU180" i="4"/>
  <c r="DU82" i="4"/>
  <c r="EA180" i="4"/>
  <c r="EA182" i="4" s="1"/>
  <c r="EA82" i="4"/>
  <c r="EQ180" i="4"/>
  <c r="EQ182" i="4" s="1"/>
  <c r="EQ82" i="4"/>
  <c r="FH180" i="4"/>
  <c r="GL80" i="4"/>
  <c r="FH82" i="4"/>
  <c r="BL181" i="4"/>
  <c r="CP81" i="4"/>
  <c r="CP181" i="4" s="1"/>
  <c r="DT181" i="4"/>
  <c r="EX81" i="4"/>
  <c r="EE181" i="4"/>
  <c r="FE181" i="4"/>
  <c r="GI81" i="4"/>
  <c r="AC85" i="4"/>
  <c r="BG83" i="4"/>
  <c r="CS83" i="4"/>
  <c r="BO85" i="4"/>
  <c r="EB85" i="4"/>
  <c r="GH83" i="4"/>
  <c r="GH85" i="4" s="1"/>
  <c r="FD85" i="4"/>
  <c r="GM83" i="4"/>
  <c r="BG84" i="4"/>
  <c r="GJ84" i="4"/>
  <c r="GJ181" i="4" s="1"/>
  <c r="GO84" i="4"/>
  <c r="GO181" i="4" s="1"/>
  <c r="U170" i="4"/>
  <c r="U95" i="4"/>
  <c r="U88" i="4"/>
  <c r="AY86" i="4"/>
  <c r="BL170" i="4"/>
  <c r="BL95" i="4"/>
  <c r="BL88" i="4"/>
  <c r="CP86" i="4"/>
  <c r="BW170" i="4"/>
  <c r="BW172" i="4" s="1"/>
  <c r="BW95" i="4"/>
  <c r="BW88" i="4"/>
  <c r="CH170" i="4"/>
  <c r="CH172" i="4" s="1"/>
  <c r="CH95" i="4"/>
  <c r="CH88" i="4"/>
  <c r="GC170" i="4"/>
  <c r="GC95" i="4"/>
  <c r="GC88" i="4"/>
  <c r="U171" i="4"/>
  <c r="AY87" i="4"/>
  <c r="BJ171" i="4"/>
  <c r="CN87" i="4"/>
  <c r="DY171" i="4"/>
  <c r="FC87" i="4"/>
  <c r="DU91" i="4"/>
  <c r="EY89" i="4"/>
  <c r="GM89" i="4"/>
  <c r="GM91" i="4" s="1"/>
  <c r="FI91" i="4"/>
  <c r="FT91" i="4"/>
  <c r="GN89" i="4"/>
  <c r="GN91" i="4" s="1"/>
  <c r="GF89" i="4"/>
  <c r="EH90" i="4"/>
  <c r="EH91" i="4" s="1"/>
  <c r="CQ92" i="4"/>
  <c r="BM94" i="4"/>
  <c r="BE93" i="4"/>
  <c r="AB93" i="4"/>
  <c r="AB94" i="4" s="1"/>
  <c r="CD162" i="4"/>
  <c r="CH162" i="4"/>
  <c r="EA162" i="4"/>
  <c r="EE162" i="4"/>
  <c r="FZ162" i="4"/>
  <c r="GD162" i="4"/>
  <c r="GJ71" i="4"/>
  <c r="BB72" i="4"/>
  <c r="CU72" i="4"/>
  <c r="CU161" i="4" s="1"/>
  <c r="GQ72" i="4"/>
  <c r="GQ161" i="4" s="1"/>
  <c r="BL73" i="4"/>
  <c r="CB73" i="4"/>
  <c r="EB73" i="4"/>
  <c r="FI73" i="4"/>
  <c r="FQ73" i="4"/>
  <c r="AF167" i="4"/>
  <c r="AW167" i="4"/>
  <c r="CA167" i="4"/>
  <c r="CE167" i="4"/>
  <c r="ES167" i="4"/>
  <c r="FW167" i="4"/>
  <c r="GA167" i="4"/>
  <c r="CO75" i="4"/>
  <c r="CO166" i="4" s="1"/>
  <c r="GK75" i="4"/>
  <c r="GK166" i="4" s="1"/>
  <c r="Y76" i="4"/>
  <c r="AG76" i="4"/>
  <c r="AW76" i="4"/>
  <c r="BN76" i="4"/>
  <c r="EL76" i="4"/>
  <c r="FK76" i="4"/>
  <c r="GA76" i="4"/>
  <c r="BG77" i="4"/>
  <c r="FC77" i="4"/>
  <c r="GN77" i="4"/>
  <c r="AX78" i="4"/>
  <c r="ET78" i="4"/>
  <c r="AI79" i="4"/>
  <c r="AQ79" i="4"/>
  <c r="CF79" i="4"/>
  <c r="EF79" i="4"/>
  <c r="FE79" i="4"/>
  <c r="FM79" i="4"/>
  <c r="FU79" i="4"/>
  <c r="AD180" i="4"/>
  <c r="AD82" i="4"/>
  <c r="AH180" i="4"/>
  <c r="AH182" i="4" s="1"/>
  <c r="AH82" i="4"/>
  <c r="BI180" i="4"/>
  <c r="BI82" i="4"/>
  <c r="CM80" i="4"/>
  <c r="CA180" i="4"/>
  <c r="CA82" i="4"/>
  <c r="CF180" i="4"/>
  <c r="CF82" i="4"/>
  <c r="DV180" i="4"/>
  <c r="DV182" i="4" s="1"/>
  <c r="DV82" i="4"/>
  <c r="EZ80" i="4"/>
  <c r="EL180" i="4"/>
  <c r="EL82" i="4"/>
  <c r="FD180" i="4"/>
  <c r="FD82" i="4"/>
  <c r="FO180" i="4"/>
  <c r="FO82" i="4"/>
  <c r="X181" i="4"/>
  <c r="BB81" i="4"/>
  <c r="BM181" i="4"/>
  <c r="CQ81" i="4"/>
  <c r="CQ181" i="4" s="1"/>
  <c r="DP181" i="4"/>
  <c r="ET81" i="4"/>
  <c r="EK181" i="4"/>
  <c r="BA83" i="4"/>
  <c r="W85" i="4"/>
  <c r="DQ85" i="4"/>
  <c r="EO85" i="4"/>
  <c r="FP85" i="4"/>
  <c r="GA85" i="4"/>
  <c r="GG85" i="4"/>
  <c r="CZ84" i="4"/>
  <c r="DJ84" i="4" s="1"/>
  <c r="CO84" i="4"/>
  <c r="CY84" i="4" s="1"/>
  <c r="DI84" i="4" s="1"/>
  <c r="CU84" i="4"/>
  <c r="CU85" i="4" s="1"/>
  <c r="GU84" i="4"/>
  <c r="FC84" i="4"/>
  <c r="BM170" i="4"/>
  <c r="BM95" i="4"/>
  <c r="BM88" i="4"/>
  <c r="CQ86" i="4"/>
  <c r="CC170" i="4"/>
  <c r="CC95" i="4"/>
  <c r="CC88" i="4"/>
  <c r="FH170" i="4"/>
  <c r="FH172" i="4" s="1"/>
  <c r="FH95" i="4"/>
  <c r="FH88" i="4"/>
  <c r="GL86" i="4"/>
  <c r="FN170" i="4"/>
  <c r="FN95" i="4"/>
  <c r="FN88" i="4"/>
  <c r="FS170" i="4"/>
  <c r="FS172" i="4" s="1"/>
  <c r="FS95" i="4"/>
  <c r="FS88" i="4"/>
  <c r="GD170" i="4"/>
  <c r="GD95" i="4"/>
  <c r="GD88" i="4"/>
  <c r="V171" i="4"/>
  <c r="AZ87" i="4"/>
  <c r="BQ171" i="4"/>
  <c r="CU87" i="4"/>
  <c r="EQ171" i="4"/>
  <c r="ER87" i="4"/>
  <c r="GE171" i="4"/>
  <c r="GF87" i="4"/>
  <c r="CP89" i="4"/>
  <c r="CP91" i="4" s="1"/>
  <c r="BL91" i="4"/>
  <c r="BX91" i="4"/>
  <c r="CE91" i="4"/>
  <c r="ET89" i="4"/>
  <c r="DP91" i="4"/>
  <c r="EG91" i="4"/>
  <c r="FD91" i="4"/>
  <c r="GH89" i="4"/>
  <c r="GH91" i="4" s="1"/>
  <c r="CZ90" i="4"/>
  <c r="DJ90" i="4" s="1"/>
  <c r="BZ90" i="4"/>
  <c r="BZ91" i="4" s="1"/>
  <c r="GR90" i="4"/>
  <c r="EZ90" i="4"/>
  <c r="GX90" i="4" s="1"/>
  <c r="BN94" i="4"/>
  <c r="CR92" i="4"/>
  <c r="BY94" i="4"/>
  <c r="BZ92" i="4"/>
  <c r="ET94" i="4"/>
  <c r="EA94" i="4"/>
  <c r="EQ94" i="4"/>
  <c r="ER92" i="4"/>
  <c r="GF92" i="4"/>
  <c r="GE94" i="4"/>
  <c r="CY93" i="4"/>
  <c r="DI93" i="4" s="1"/>
  <c r="DE93" i="4"/>
  <c r="DO93" i="4" s="1"/>
  <c r="CP93" i="4"/>
  <c r="CZ93" i="4" s="1"/>
  <c r="DJ93" i="4" s="1"/>
  <c r="FL93" i="4"/>
  <c r="FL94" i="4" s="1"/>
  <c r="GK71" i="4"/>
  <c r="BC72" i="4"/>
  <c r="EY72" i="4"/>
  <c r="FV72" i="4"/>
  <c r="EC73" i="4"/>
  <c r="ES73" i="4"/>
  <c r="FJ73" i="4"/>
  <c r="FZ73" i="4"/>
  <c r="CQ74" i="4"/>
  <c r="GM74" i="4"/>
  <c r="BE75" i="4"/>
  <c r="FA75" i="4"/>
  <c r="AP76" i="4"/>
  <c r="BO76" i="4"/>
  <c r="CE76" i="4"/>
  <c r="EE76" i="4"/>
  <c r="FT76" i="4"/>
  <c r="GB76" i="4"/>
  <c r="AL77" i="4"/>
  <c r="AL185" i="4" s="1"/>
  <c r="AZ77" i="4"/>
  <c r="BP77" i="4"/>
  <c r="CS77" i="4"/>
  <c r="EH77" i="4"/>
  <c r="EH185" i="4" s="1"/>
  <c r="EP187" i="4"/>
  <c r="EV77" i="4"/>
  <c r="FL77" i="4"/>
  <c r="FT187" i="4"/>
  <c r="GO77" i="4"/>
  <c r="L78" i="4"/>
  <c r="AJ79" i="4"/>
  <c r="BI79" i="4"/>
  <c r="BQ79" i="4"/>
  <c r="BY79" i="4"/>
  <c r="DY79" i="4"/>
  <c r="EG79" i="4"/>
  <c r="FF79" i="4"/>
  <c r="GD79" i="4"/>
  <c r="V180" i="4"/>
  <c r="V182" i="4" s="1"/>
  <c r="V82" i="4"/>
  <c r="Z180" i="4"/>
  <c r="Z82" i="4"/>
  <c r="AM180" i="4"/>
  <c r="AM82" i="4"/>
  <c r="AQ180" i="4"/>
  <c r="AQ182" i="4" s="1"/>
  <c r="AQ82" i="4"/>
  <c r="AU180" i="4"/>
  <c r="AU182" i="4" s="1"/>
  <c r="AU82" i="4"/>
  <c r="BN180" i="4"/>
  <c r="CR80" i="4"/>
  <c r="BN82" i="4"/>
  <c r="BS180" i="4"/>
  <c r="BS82" i="4"/>
  <c r="BW180" i="4"/>
  <c r="BW82" i="4"/>
  <c r="CB180" i="4"/>
  <c r="CB182" i="4" s="1"/>
  <c r="CB82" i="4"/>
  <c r="CK180" i="4"/>
  <c r="CK82" i="4"/>
  <c r="DQ180" i="4"/>
  <c r="DQ82" i="4"/>
  <c r="EU80" i="4"/>
  <c r="DW180" i="4"/>
  <c r="DW182" i="4" s="1"/>
  <c r="DW82" i="4"/>
  <c r="FA80" i="4"/>
  <c r="EG180" i="4"/>
  <c r="EG182" i="4" s="1"/>
  <c r="EG82" i="4"/>
  <c r="EM180" i="4"/>
  <c r="EM82" i="4"/>
  <c r="FI180" i="4"/>
  <c r="GM80" i="4"/>
  <c r="FI82" i="4"/>
  <c r="FU180" i="4"/>
  <c r="FU182" i="4" s="1"/>
  <c r="FU82" i="4"/>
  <c r="T181" i="4"/>
  <c r="AX81" i="4"/>
  <c r="BH181" i="4"/>
  <c r="CL81" i="4"/>
  <c r="CL181" i="4" s="1"/>
  <c r="DU181" i="4"/>
  <c r="EY81" i="4"/>
  <c r="BB83" i="4"/>
  <c r="X85" i="4"/>
  <c r="BK85" i="4"/>
  <c r="CO83" i="4"/>
  <c r="DW85" i="4"/>
  <c r="FA83" i="4"/>
  <c r="DA84" i="4"/>
  <c r="DK84" i="4" s="1"/>
  <c r="GV84" i="4"/>
  <c r="GQ84" i="4"/>
  <c r="GQ85" i="4" s="1"/>
  <c r="FL86" i="4"/>
  <c r="EH86" i="4"/>
  <c r="Q87" i="4"/>
  <c r="DX86" i="4"/>
  <c r="AB86" i="4"/>
  <c r="BH170" i="4"/>
  <c r="BH95" i="4"/>
  <c r="CL86" i="4"/>
  <c r="BH88" i="4"/>
  <c r="BS170" i="4"/>
  <c r="BS172" i="4" s="1"/>
  <c r="BS95" i="4"/>
  <c r="BS88" i="4"/>
  <c r="CD170" i="4"/>
  <c r="CD172" i="4" s="1"/>
  <c r="CD95" i="4"/>
  <c r="CD88" i="4"/>
  <c r="ED170" i="4"/>
  <c r="ED172" i="4" s="1"/>
  <c r="ED95" i="4"/>
  <c r="ED88" i="4"/>
  <c r="FI170" i="4"/>
  <c r="FI88" i="4"/>
  <c r="FI95" i="4"/>
  <c r="GM86" i="4"/>
  <c r="FO170" i="4"/>
  <c r="FO95" i="4"/>
  <c r="FO88" i="4"/>
  <c r="FY170" i="4"/>
  <c r="FY95" i="4"/>
  <c r="FY88" i="4"/>
  <c r="AC171" i="4"/>
  <c r="BG87" i="4"/>
  <c r="CI171" i="4"/>
  <c r="CJ87" i="4"/>
  <c r="GG171" i="4"/>
  <c r="GG96" i="4"/>
  <c r="AP91" i="4"/>
  <c r="CQ89" i="4"/>
  <c r="CQ91" i="4" s="1"/>
  <c r="BM91" i="4"/>
  <c r="DQ91" i="4"/>
  <c r="EU89" i="4"/>
  <c r="GI89" i="4"/>
  <c r="GI91" i="4" s="1"/>
  <c r="FE91" i="4"/>
  <c r="FP91" i="4"/>
  <c r="FV89" i="4"/>
  <c r="AL90" i="4"/>
  <c r="AL91" i="4" s="1"/>
  <c r="GO90" i="4"/>
  <c r="GP90" i="4" s="1"/>
  <c r="FL90" i="4"/>
  <c r="FL91" i="4" s="1"/>
  <c r="AY92" i="4"/>
  <c r="U94" i="4"/>
  <c r="Z94" i="4"/>
  <c r="BD92" i="4"/>
  <c r="AG94" i="4"/>
  <c r="BA92" i="4"/>
  <c r="BI94" i="4"/>
  <c r="CM92" i="4"/>
  <c r="CM94" i="4" s="1"/>
  <c r="EM94" i="4"/>
  <c r="EW92" i="4"/>
  <c r="AV93" i="4"/>
  <c r="AV94" i="4" s="1"/>
  <c r="CQ93" i="4"/>
  <c r="CA162" i="4"/>
  <c r="CE162" i="4"/>
  <c r="EB162" i="4"/>
  <c r="EF162" i="4"/>
  <c r="ES162" i="4"/>
  <c r="FW162" i="4"/>
  <c r="GA162" i="4"/>
  <c r="BD72" i="4"/>
  <c r="EZ72" i="4"/>
  <c r="CD73" i="4"/>
  <c r="FK73" i="4"/>
  <c r="GA73" i="4"/>
  <c r="AY74" i="4"/>
  <c r="BG74" i="4"/>
  <c r="CR74" i="4"/>
  <c r="EU74" i="4"/>
  <c r="FC74" i="4"/>
  <c r="GN74" i="4"/>
  <c r="AX75" i="4"/>
  <c r="AI76" i="4"/>
  <c r="BX76" i="4"/>
  <c r="CF76" i="4"/>
  <c r="EF76" i="4"/>
  <c r="AL78" i="4"/>
  <c r="AZ78" i="4"/>
  <c r="BP78" i="4"/>
  <c r="CS78" i="4"/>
  <c r="EH78" i="4"/>
  <c r="EV78" i="4"/>
  <c r="FL78" i="4"/>
  <c r="GO78" i="4"/>
  <c r="AC79" i="4"/>
  <c r="AK79" i="4"/>
  <c r="BJ79" i="4"/>
  <c r="CH79" i="4"/>
  <c r="DR79" i="4"/>
  <c r="EP79" i="4"/>
  <c r="FG79" i="4"/>
  <c r="FW79" i="4"/>
  <c r="GE79" i="4"/>
  <c r="BD80" i="4"/>
  <c r="BO180" i="4"/>
  <c r="BO182" i="4" s="1"/>
  <c r="BO82" i="4"/>
  <c r="CL80" i="4"/>
  <c r="DR180" i="4"/>
  <c r="DR182" i="4" s="1"/>
  <c r="EV80" i="4"/>
  <c r="DR82" i="4"/>
  <c r="EC180" i="4"/>
  <c r="EC182" i="4" s="1"/>
  <c r="EC82" i="4"/>
  <c r="EN180" i="4"/>
  <c r="EN82" i="4"/>
  <c r="FE180" i="4"/>
  <c r="FE82" i="4"/>
  <c r="GI80" i="4"/>
  <c r="Y181" i="4"/>
  <c r="BC81" i="4"/>
  <c r="BI181" i="4"/>
  <c r="CM81" i="4"/>
  <c r="DQ181" i="4"/>
  <c r="EU81" i="4"/>
  <c r="AJ85" i="4"/>
  <c r="CP83" i="4"/>
  <c r="CP85" i="4" s="1"/>
  <c r="BL85" i="4"/>
  <c r="DY85" i="4"/>
  <c r="FC83" i="4"/>
  <c r="EK85" i="4"/>
  <c r="GO83" i="4"/>
  <c r="FK85" i="4"/>
  <c r="EY84" i="4"/>
  <c r="AH170" i="4"/>
  <c r="AH95" i="4"/>
  <c r="AH88" i="4"/>
  <c r="AS170" i="4"/>
  <c r="AS172" i="4" s="1"/>
  <c r="AS95" i="4"/>
  <c r="AS88" i="4"/>
  <c r="BI170" i="4"/>
  <c r="CM86" i="4"/>
  <c r="BI95" i="4"/>
  <c r="BI88" i="4"/>
  <c r="BT170" i="4"/>
  <c r="BT172" i="4" s="1"/>
  <c r="BT95" i="4"/>
  <c r="BT88" i="4"/>
  <c r="CK170" i="4"/>
  <c r="CK172" i="4" s="1"/>
  <c r="CK95" i="4"/>
  <c r="CK88" i="4"/>
  <c r="DT170" i="4"/>
  <c r="DT172" i="4" s="1"/>
  <c r="DT95" i="4"/>
  <c r="DT88" i="4"/>
  <c r="EX86" i="4"/>
  <c r="EE170" i="4"/>
  <c r="EE95" i="4"/>
  <c r="EE88" i="4"/>
  <c r="EO170" i="4"/>
  <c r="EO172" i="4" s="1"/>
  <c r="EO95" i="4"/>
  <c r="EO88" i="4"/>
  <c r="FD170" i="4"/>
  <c r="FD172" i="4" s="1"/>
  <c r="FD95" i="4"/>
  <c r="GH86" i="4"/>
  <c r="FD88" i="4"/>
  <c r="FZ170" i="4"/>
  <c r="FZ95" i="4"/>
  <c r="FZ88" i="4"/>
  <c r="AU171" i="4"/>
  <c r="AV87" i="4"/>
  <c r="FI171" i="4"/>
  <c r="GM87" i="4"/>
  <c r="GM171" i="4" s="1"/>
  <c r="X91" i="4"/>
  <c r="BB89" i="4"/>
  <c r="AW91" i="4"/>
  <c r="BN91" i="4"/>
  <c r="CR89" i="4"/>
  <c r="BZ89" i="4"/>
  <c r="CV90" i="4"/>
  <c r="DF90" i="4" s="1"/>
  <c r="CR90" i="4"/>
  <c r="DB90" i="4" s="1"/>
  <c r="DL90" i="4" s="1"/>
  <c r="FA90" i="4"/>
  <c r="GJ90" i="4"/>
  <c r="GT90" i="4" s="1"/>
  <c r="GQ90" i="4"/>
  <c r="V94" i="4"/>
  <c r="AZ92" i="4"/>
  <c r="CN92" i="4"/>
  <c r="BJ94" i="4"/>
  <c r="DV94" i="4"/>
  <c r="EZ92" i="4"/>
  <c r="FI94" i="4"/>
  <c r="GM92" i="4"/>
  <c r="GM94" i="4" s="1"/>
  <c r="GF71" i="4"/>
  <c r="GF160" i="4" s="1"/>
  <c r="GM71" i="4"/>
  <c r="BE72" i="4"/>
  <c r="FA72" i="4"/>
  <c r="AH73" i="4"/>
  <c r="CE73" i="4"/>
  <c r="EE73" i="4"/>
  <c r="GB73" i="4"/>
  <c r="AP167" i="4"/>
  <c r="AT167" i="4"/>
  <c r="BT167" i="4"/>
  <c r="BX167" i="4"/>
  <c r="CK167" i="4"/>
  <c r="CS74" i="4"/>
  <c r="EL167" i="4"/>
  <c r="FP167" i="4"/>
  <c r="GG167" i="4"/>
  <c r="GO74" i="4"/>
  <c r="BG75" i="4"/>
  <c r="FC75" i="4"/>
  <c r="AJ76" i="4"/>
  <c r="BI76" i="4"/>
  <c r="DQ76" i="4"/>
  <c r="DY76" i="4"/>
  <c r="EG76" i="4"/>
  <c r="FF76" i="4"/>
  <c r="GD76" i="4"/>
  <c r="CM77" i="4"/>
  <c r="CU77" i="4"/>
  <c r="GI77" i="4"/>
  <c r="GQ77" i="4"/>
  <c r="BA78" i="4"/>
  <c r="EW78" i="4"/>
  <c r="V79" i="4"/>
  <c r="BK79" i="4"/>
  <c r="CA79" i="4"/>
  <c r="CI79" i="4"/>
  <c r="EA79" i="4"/>
  <c r="EI79" i="4"/>
  <c r="EQ79" i="4"/>
  <c r="FX79" i="4"/>
  <c r="Q80" i="4"/>
  <c r="FL80" i="4" s="1"/>
  <c r="BK180" i="4"/>
  <c r="BK182" i="4" s="1"/>
  <c r="CO80" i="4"/>
  <c r="BK82" i="4"/>
  <c r="BT180" i="4"/>
  <c r="BT182" i="4" s="1"/>
  <c r="BT82" i="4"/>
  <c r="BX180" i="4"/>
  <c r="BX182" i="4" s="1"/>
  <c r="BX82" i="4"/>
  <c r="DS180" i="4"/>
  <c r="DS182" i="4" s="1"/>
  <c r="DS82" i="4"/>
  <c r="DY180" i="4"/>
  <c r="DY182" i="4" s="1"/>
  <c r="DY82" i="4"/>
  <c r="FC80" i="4"/>
  <c r="EI180" i="4"/>
  <c r="EI182" i="4" s="1"/>
  <c r="EI82" i="4"/>
  <c r="ET80" i="4"/>
  <c r="FQ180" i="4"/>
  <c r="FQ82" i="4"/>
  <c r="GB180" i="4"/>
  <c r="GB82" i="4"/>
  <c r="U181" i="4"/>
  <c r="AY81" i="4"/>
  <c r="T85" i="4"/>
  <c r="AX83" i="4"/>
  <c r="AK85" i="4"/>
  <c r="DS85" i="4"/>
  <c r="EW83" i="4"/>
  <c r="AI170" i="4"/>
  <c r="AI172" i="4" s="1"/>
  <c r="AI95" i="4"/>
  <c r="AI88" i="4"/>
  <c r="AT170" i="4"/>
  <c r="AT172" i="4" s="1"/>
  <c r="AT95" i="4"/>
  <c r="AT88" i="4"/>
  <c r="DP170" i="4"/>
  <c r="DP172" i="4" s="1"/>
  <c r="DP95" i="4"/>
  <c r="DP88" i="4"/>
  <c r="ET86" i="4"/>
  <c r="DZ170" i="4"/>
  <c r="DZ172" i="4" s="1"/>
  <c r="DZ95" i="4"/>
  <c r="DZ88" i="4"/>
  <c r="EK170" i="4"/>
  <c r="EK172" i="4" s="1"/>
  <c r="EK88" i="4"/>
  <c r="EK95" i="4"/>
  <c r="FE170" i="4"/>
  <c r="FE95" i="4"/>
  <c r="GI86" i="4"/>
  <c r="FE88" i="4"/>
  <c r="DU171" i="4"/>
  <c r="EY87" i="4"/>
  <c r="EY96" i="4" s="1"/>
  <c r="DU96" i="4"/>
  <c r="FJ171" i="4"/>
  <c r="GN87" i="4"/>
  <c r="FP171" i="4"/>
  <c r="Y91" i="4"/>
  <c r="BC89" i="4"/>
  <c r="CL89" i="4"/>
  <c r="CL91" i="4" s="1"/>
  <c r="BH91" i="4"/>
  <c r="GJ89" i="4"/>
  <c r="FK91" i="4"/>
  <c r="FW91" i="4"/>
  <c r="CS90" i="4"/>
  <c r="CT90" i="4" s="1"/>
  <c r="BP90" i="4"/>
  <c r="FC90" i="4"/>
  <c r="GK90" i="4"/>
  <c r="GF90" i="4"/>
  <c r="GF91" i="4" s="1"/>
  <c r="AA94" i="4"/>
  <c r="BQ94" i="4"/>
  <c r="CU92" i="4"/>
  <c r="CU94" i="4" s="1"/>
  <c r="EV92" i="4"/>
  <c r="DR94" i="4"/>
  <c r="GN92" i="4"/>
  <c r="FJ94" i="4"/>
  <c r="FU94" i="4"/>
  <c r="FV92" i="4"/>
  <c r="CL93" i="4"/>
  <c r="CV93" i="4" s="1"/>
  <c r="DF93" i="4" s="1"/>
  <c r="CR93" i="4"/>
  <c r="FA93" i="4"/>
  <c r="DX93" i="4"/>
  <c r="DX94" i="4" s="1"/>
  <c r="CF162" i="4"/>
  <c r="EC162" i="4"/>
  <c r="FC71" i="4"/>
  <c r="FX162" i="4"/>
  <c r="GB162" i="4"/>
  <c r="GN71" i="4"/>
  <c r="AX72" i="4"/>
  <c r="ET72" i="4"/>
  <c r="CF73" i="4"/>
  <c r="EF73" i="4"/>
  <c r="FE73" i="4"/>
  <c r="FU73" i="4"/>
  <c r="GC73" i="4"/>
  <c r="AL75" i="4"/>
  <c r="AZ75" i="4"/>
  <c r="CS75" i="4"/>
  <c r="GO75" i="4"/>
  <c r="U76" i="4"/>
  <c r="AC76" i="4"/>
  <c r="AK76" i="4"/>
  <c r="BJ76" i="4"/>
  <c r="CH76" i="4"/>
  <c r="EP76" i="4"/>
  <c r="FG76" i="4"/>
  <c r="FW76" i="4"/>
  <c r="GE76" i="4"/>
  <c r="AI187" i="4"/>
  <c r="CD187" i="4"/>
  <c r="CH187" i="4"/>
  <c r="EA187" i="4"/>
  <c r="EE187" i="4"/>
  <c r="EY77" i="4"/>
  <c r="FZ187" i="4"/>
  <c r="GD187" i="4"/>
  <c r="BB78" i="4"/>
  <c r="CU78" i="4"/>
  <c r="CU186" i="4" s="1"/>
  <c r="EX78" i="4"/>
  <c r="GQ78" i="4"/>
  <c r="GQ186" i="4" s="1"/>
  <c r="AM79" i="4"/>
  <c r="AU79" i="4"/>
  <c r="CB79" i="4"/>
  <c r="EB79" i="4"/>
  <c r="FI79" i="4"/>
  <c r="FQ79" i="4"/>
  <c r="AF180" i="4"/>
  <c r="AF82" i="4"/>
  <c r="AJ180" i="4"/>
  <c r="AJ82" i="4"/>
  <c r="AW180" i="4"/>
  <c r="AW82" i="4"/>
  <c r="EJ180" i="4"/>
  <c r="EJ182" i="4" s="1"/>
  <c r="EJ82" i="4"/>
  <c r="EO180" i="4"/>
  <c r="EO182" i="4" s="1"/>
  <c r="EO82" i="4"/>
  <c r="EW80" i="4"/>
  <c r="FK180" i="4"/>
  <c r="GO80" i="4"/>
  <c r="FK82" i="4"/>
  <c r="FR180" i="4"/>
  <c r="FR82" i="4"/>
  <c r="FX180" i="4"/>
  <c r="FX82" i="4"/>
  <c r="GH80" i="4"/>
  <c r="CN81" i="4"/>
  <c r="FH181" i="4"/>
  <c r="GL81" i="4"/>
  <c r="GL181" i="4" s="1"/>
  <c r="AF85" i="4"/>
  <c r="CL83" i="4"/>
  <c r="CL85" i="4" s="1"/>
  <c r="BH85" i="4"/>
  <c r="CQ83" i="4"/>
  <c r="CQ85" i="4" s="1"/>
  <c r="EX83" i="4"/>
  <c r="DT85" i="4"/>
  <c r="FG85" i="4"/>
  <c r="GK83" i="4"/>
  <c r="GK85" i="4" s="1"/>
  <c r="FS85" i="4"/>
  <c r="GD85" i="4"/>
  <c r="CR84" i="4"/>
  <c r="DB84" i="4" s="1"/>
  <c r="DL84" i="4" s="1"/>
  <c r="EU84" i="4"/>
  <c r="EZ84" i="4"/>
  <c r="GM84" i="4"/>
  <c r="X170" i="4"/>
  <c r="X88" i="4"/>
  <c r="BB86" i="4"/>
  <c r="X95" i="4"/>
  <c r="AD170" i="4"/>
  <c r="AD95" i="4"/>
  <c r="AD88" i="4"/>
  <c r="AO170" i="4"/>
  <c r="AO95" i="4"/>
  <c r="AO88" i="4"/>
  <c r="EA170" i="4"/>
  <c r="EA95" i="4"/>
  <c r="EA88" i="4"/>
  <c r="BM171" i="4"/>
  <c r="CQ87" i="4"/>
  <c r="CQ96" i="4" s="1"/>
  <c r="BY171" i="4"/>
  <c r="BZ87" i="4"/>
  <c r="DV171" i="4"/>
  <c r="EZ87" i="4"/>
  <c r="FE171" i="4"/>
  <c r="GI87" i="4"/>
  <c r="GI171" i="4" s="1"/>
  <c r="FQ171" i="4"/>
  <c r="GK87" i="4"/>
  <c r="FW171" i="4"/>
  <c r="AX89" i="4"/>
  <c r="T91" i="4"/>
  <c r="CM89" i="4"/>
  <c r="CM91" i="4" s="1"/>
  <c r="BI91" i="4"/>
  <c r="AZ90" i="4"/>
  <c r="BE90" i="4"/>
  <c r="CN90" i="4"/>
  <c r="CU90" i="4"/>
  <c r="EW90" i="4"/>
  <c r="ER90" i="4"/>
  <c r="ER91" i="4" s="1"/>
  <c r="FL92" i="4"/>
  <c r="EH92" i="4"/>
  <c r="ER93" i="4"/>
  <c r="CJ93" i="4"/>
  <c r="CJ94" i="4" s="1"/>
  <c r="GF93" i="4"/>
  <c r="GF94" i="4" s="1"/>
  <c r="Q93" i="4"/>
  <c r="FV93" i="4"/>
  <c r="FV94" i="4" s="1"/>
  <c r="BP93" i="4"/>
  <c r="AL93" i="4"/>
  <c r="AL94" i="4" s="1"/>
  <c r="BG92" i="4"/>
  <c r="AC94" i="4"/>
  <c r="AI94" i="4"/>
  <c r="FE94" i="4"/>
  <c r="GI92" i="4"/>
  <c r="GI94" i="4" s="1"/>
  <c r="BC93" i="4"/>
  <c r="EH71" i="4"/>
  <c r="EH160" i="4" s="1"/>
  <c r="GO71" i="4"/>
  <c r="AY72" i="4"/>
  <c r="EU72" i="4"/>
  <c r="DY73" i="4"/>
  <c r="EG73" i="4"/>
  <c r="FF73" i="4"/>
  <c r="GD73" i="4"/>
  <c r="CM74" i="4"/>
  <c r="BA75" i="4"/>
  <c r="EW75" i="4"/>
  <c r="AT76" i="4"/>
  <c r="BK76" i="4"/>
  <c r="CA76" i="4"/>
  <c r="CI76" i="4"/>
  <c r="FP76" i="4"/>
  <c r="FX76" i="4"/>
  <c r="BD77" i="4"/>
  <c r="CO77" i="4"/>
  <c r="EZ77" i="4"/>
  <c r="GK77" i="4"/>
  <c r="AV78" i="4"/>
  <c r="BZ78" i="4"/>
  <c r="ER78" i="4"/>
  <c r="FV78" i="4"/>
  <c r="AF79" i="4"/>
  <c r="BM79" i="4"/>
  <c r="BU79" i="4"/>
  <c r="DU79" i="4"/>
  <c r="EC79" i="4"/>
  <c r="ES79" i="4"/>
  <c r="FJ79" i="4"/>
  <c r="FZ79" i="4"/>
  <c r="EY80" i="4"/>
  <c r="FG180" i="4"/>
  <c r="FG182" i="4" s="1"/>
  <c r="GK80" i="4"/>
  <c r="FG82" i="4"/>
  <c r="FM180" i="4"/>
  <c r="FM182" i="4" s="1"/>
  <c r="FM82" i="4"/>
  <c r="GQ80" i="4"/>
  <c r="GC180" i="4"/>
  <c r="GC182" i="4" s="1"/>
  <c r="GC82" i="4"/>
  <c r="CK181" i="4"/>
  <c r="FI181" i="4"/>
  <c r="GM81" i="4"/>
  <c r="FZ181" i="4"/>
  <c r="U85" i="4"/>
  <c r="BT85" i="4"/>
  <c r="CE85" i="4"/>
  <c r="CK85" i="4"/>
  <c r="EA85" i="4"/>
  <c r="EF85" i="4"/>
  <c r="FH85" i="4"/>
  <c r="GL83" i="4"/>
  <c r="GL85" i="4" s="1"/>
  <c r="AZ84" i="4"/>
  <c r="CM84" i="4"/>
  <c r="CW84" i="4" s="1"/>
  <c r="DG84" i="4" s="1"/>
  <c r="GN84" i="4"/>
  <c r="GN85" i="4" s="1"/>
  <c r="Y170" i="4"/>
  <c r="Y95" i="4"/>
  <c r="BC86" i="4"/>
  <c r="Y88" i="4"/>
  <c r="AE170" i="4"/>
  <c r="AE95" i="4"/>
  <c r="AE88" i="4"/>
  <c r="AP170" i="4"/>
  <c r="AP172" i="4" s="1"/>
  <c r="AP95" i="4"/>
  <c r="AP88" i="4"/>
  <c r="EU86" i="4"/>
  <c r="EL88" i="4"/>
  <c r="Y171" i="4"/>
  <c r="BC87" i="4"/>
  <c r="BN171" i="4"/>
  <c r="CR87" i="4"/>
  <c r="DQ171" i="4"/>
  <c r="EU87" i="4"/>
  <c r="FF171" i="4"/>
  <c r="GJ87" i="4"/>
  <c r="U91" i="4"/>
  <c r="AY89" i="4"/>
  <c r="CN89" i="4"/>
  <c r="BJ91" i="4"/>
  <c r="GQ89" i="4"/>
  <c r="BG90" i="4"/>
  <c r="CO90" i="4"/>
  <c r="CO91" i="4" s="1"/>
  <c r="CJ90" i="4"/>
  <c r="CJ91" i="4" s="1"/>
  <c r="GL90" i="4"/>
  <c r="GV90" i="4" s="1"/>
  <c r="AU94" i="4"/>
  <c r="AV92" i="4"/>
  <c r="CI94" i="4"/>
  <c r="CJ92" i="4"/>
  <c r="DY94" i="4"/>
  <c r="FC92" i="4"/>
  <c r="FF94" i="4"/>
  <c r="GJ92" i="4"/>
  <c r="GJ94" i="4" s="1"/>
  <c r="CN93" i="4"/>
  <c r="CX93" i="4" s="1"/>
  <c r="DH93" i="4" s="1"/>
  <c r="BZ93" i="4"/>
  <c r="CT93" i="4"/>
  <c r="EL181" i="4"/>
  <c r="EP181" i="4"/>
  <c r="EV81" i="4"/>
  <c r="FP181" i="4"/>
  <c r="FP182" i="4" s="1"/>
  <c r="FT181" i="4"/>
  <c r="GG181" i="4"/>
  <c r="GG182" i="4" s="1"/>
  <c r="EP82" i="4"/>
  <c r="FW82" i="4"/>
  <c r="GE82" i="4"/>
  <c r="BC83" i="4"/>
  <c r="CN83" i="4"/>
  <c r="EY83" i="4"/>
  <c r="GJ83" i="4"/>
  <c r="FI85" i="4"/>
  <c r="AF170" i="4"/>
  <c r="AF172" i="4" s="1"/>
  <c r="AJ170" i="4"/>
  <c r="AJ172" i="4" s="1"/>
  <c r="AJ95" i="4"/>
  <c r="AW170" i="4"/>
  <c r="AW95" i="4"/>
  <c r="BJ170" i="4"/>
  <c r="BJ95" i="4"/>
  <c r="BN170" i="4"/>
  <c r="BN95" i="4"/>
  <c r="CA170" i="4"/>
  <c r="CA172" i="4" s="1"/>
  <c r="CA95" i="4"/>
  <c r="CE170" i="4"/>
  <c r="CI170" i="4"/>
  <c r="CI95" i="4"/>
  <c r="EB170" i="4"/>
  <c r="EB172" i="4" s="1"/>
  <c r="EB95" i="4"/>
  <c r="EF170" i="4"/>
  <c r="EF95" i="4"/>
  <c r="ES170" i="4"/>
  <c r="ES172" i="4" s="1"/>
  <c r="FF170" i="4"/>
  <c r="FF95" i="4"/>
  <c r="FJ170" i="4"/>
  <c r="FJ95" i="4"/>
  <c r="FW170" i="4"/>
  <c r="FW95" i="4"/>
  <c r="GA170" i="4"/>
  <c r="GA172" i="4" s="1"/>
  <c r="GA95" i="4"/>
  <c r="GE170" i="4"/>
  <c r="GE95" i="4"/>
  <c r="W171" i="4"/>
  <c r="AA171" i="4"/>
  <c r="AN171" i="4"/>
  <c r="AR171" i="4"/>
  <c r="BR171" i="4"/>
  <c r="BV171" i="4"/>
  <c r="DS171" i="4"/>
  <c r="DW171" i="4"/>
  <c r="EJ171" i="4"/>
  <c r="EN171" i="4"/>
  <c r="AW88" i="4"/>
  <c r="BN88" i="4"/>
  <c r="GA88" i="4"/>
  <c r="BG89" i="4"/>
  <c r="FC89" i="4"/>
  <c r="AA91" i="4"/>
  <c r="FM91" i="4"/>
  <c r="FU91" i="4"/>
  <c r="AD94" i="4"/>
  <c r="AH94" i="4"/>
  <c r="BL94" i="4"/>
  <c r="CG94" i="4"/>
  <c r="CL92" i="4"/>
  <c r="GH92" i="4"/>
  <c r="GR92" i="4" s="1"/>
  <c r="EU93" i="4"/>
  <c r="GS93" i="4" s="1"/>
  <c r="AK94" i="4"/>
  <c r="CE95" i="4"/>
  <c r="EC95" i="4"/>
  <c r="CY98" i="4"/>
  <c r="DI98" i="4" s="1"/>
  <c r="AO175" i="4"/>
  <c r="AO177" i="4" s="1"/>
  <c r="AO104" i="4"/>
  <c r="AO100" i="4"/>
  <c r="AW175" i="4"/>
  <c r="AW177" i="4" s="1"/>
  <c r="AW104" i="4"/>
  <c r="AW100" i="4"/>
  <c r="BY175" i="4"/>
  <c r="BY100" i="4"/>
  <c r="BY104" i="4"/>
  <c r="DQ175" i="4"/>
  <c r="DQ177" i="4" s="1"/>
  <c r="DQ104" i="4"/>
  <c r="DQ100" i="4"/>
  <c r="EU98" i="4"/>
  <c r="EI175" i="4"/>
  <c r="EI177" i="4" s="1"/>
  <c r="EI104" i="4"/>
  <c r="EI100" i="4"/>
  <c r="EO175" i="4"/>
  <c r="EO177" i="4" s="1"/>
  <c r="EO104" i="4"/>
  <c r="EO100" i="4"/>
  <c r="FS175" i="4"/>
  <c r="FS177" i="4" s="1"/>
  <c r="FS104" i="4"/>
  <c r="FS100" i="4"/>
  <c r="BK176" i="4"/>
  <c r="CO99" i="4"/>
  <c r="CO176" i="4" s="1"/>
  <c r="DZ176" i="4"/>
  <c r="DZ105" i="4"/>
  <c r="EG176" i="4"/>
  <c r="FE176" i="4"/>
  <c r="GI99" i="4"/>
  <c r="BA81" i="4"/>
  <c r="EW81" i="4"/>
  <c r="FP82" i="4"/>
  <c r="Q83" i="4"/>
  <c r="AB83" i="4" s="1"/>
  <c r="BD83" i="4"/>
  <c r="EZ83" i="4"/>
  <c r="BM85" i="4"/>
  <c r="FJ85" i="4"/>
  <c r="CJ86" i="4"/>
  <c r="GF86" i="4"/>
  <c r="AB87" i="4"/>
  <c r="BE87" i="4"/>
  <c r="BE88" i="4" s="1"/>
  <c r="DX87" i="4"/>
  <c r="FA87" i="4"/>
  <c r="GL87" i="4"/>
  <c r="BO88" i="4"/>
  <c r="CE88" i="4"/>
  <c r="AL89" i="4"/>
  <c r="AZ89" i="4"/>
  <c r="BP89" i="4"/>
  <c r="CS89" i="4"/>
  <c r="EH89" i="4"/>
  <c r="EV89" i="4"/>
  <c r="FL89" i="4"/>
  <c r="GO89" i="4"/>
  <c r="L90" i="4"/>
  <c r="BQ91" i="4"/>
  <c r="BY91" i="4"/>
  <c r="FF91" i="4"/>
  <c r="BB92" i="4"/>
  <c r="EX92" i="4"/>
  <c r="N93" i="4"/>
  <c r="N132" i="4" s="1"/>
  <c r="GO93" i="4"/>
  <c r="GP93" i="4" s="1"/>
  <c r="AA95" i="4"/>
  <c r="EC96" i="4"/>
  <c r="X175" i="4"/>
  <c r="X104" i="4"/>
  <c r="X100" i="4"/>
  <c r="BB98" i="4"/>
  <c r="AP175" i="4"/>
  <c r="AP104" i="4"/>
  <c r="AP100" i="4"/>
  <c r="BS175" i="4"/>
  <c r="BS177" i="4" s="1"/>
  <c r="BS104" i="4"/>
  <c r="BS100" i="4"/>
  <c r="CA175" i="4"/>
  <c r="CA104" i="4"/>
  <c r="CA100" i="4"/>
  <c r="DR175" i="4"/>
  <c r="DR104" i="4"/>
  <c r="DR100" i="4"/>
  <c r="EV98" i="4"/>
  <c r="EP175" i="4"/>
  <c r="EP104" i="4"/>
  <c r="EP100" i="4"/>
  <c r="FM175" i="4"/>
  <c r="FM104" i="4"/>
  <c r="FM100" i="4"/>
  <c r="GQ98" i="4"/>
  <c r="FT175" i="4"/>
  <c r="FT177" i="4" s="1"/>
  <c r="FT104" i="4"/>
  <c r="GN98" i="4"/>
  <c r="FT100" i="4"/>
  <c r="GG175" i="4"/>
  <c r="GG104" i="4"/>
  <c r="GG100" i="4"/>
  <c r="AJ176" i="4"/>
  <c r="AJ105" i="4"/>
  <c r="AP176" i="4"/>
  <c r="AP105" i="4"/>
  <c r="BL176" i="4"/>
  <c r="BL105" i="4"/>
  <c r="CP99" i="4"/>
  <c r="CP176" i="4" s="1"/>
  <c r="CD176" i="4"/>
  <c r="CD105" i="4"/>
  <c r="FF176" i="4"/>
  <c r="FF105" i="4"/>
  <c r="GJ99" i="4"/>
  <c r="FM176" i="4"/>
  <c r="GQ99" i="4"/>
  <c r="GE176" i="4"/>
  <c r="GJ80" i="4"/>
  <c r="CU81" i="4"/>
  <c r="GQ81" i="4"/>
  <c r="EB82" i="4"/>
  <c r="GG82" i="4"/>
  <c r="BN85" i="4"/>
  <c r="EL85" i="4"/>
  <c r="AC170" i="4"/>
  <c r="AG170" i="4"/>
  <c r="AG95" i="4"/>
  <c r="BG86" i="4"/>
  <c r="BK170" i="4"/>
  <c r="BK95" i="4"/>
  <c r="CB170" i="4"/>
  <c r="CB95" i="4"/>
  <c r="CF170" i="4"/>
  <c r="CF95" i="4"/>
  <c r="CR86" i="4"/>
  <c r="DY170" i="4"/>
  <c r="DY95" i="4"/>
  <c r="EG170" i="4"/>
  <c r="EG95" i="4"/>
  <c r="FC86" i="4"/>
  <c r="FG170" i="4"/>
  <c r="FG95" i="4"/>
  <c r="FK170" i="4"/>
  <c r="FK95" i="4"/>
  <c r="FX170" i="4"/>
  <c r="FX95" i="4"/>
  <c r="GB170" i="4"/>
  <c r="GB95" i="4"/>
  <c r="GN86" i="4"/>
  <c r="AX87" i="4"/>
  <c r="AX96" i="4" s="1"/>
  <c r="ET87" i="4"/>
  <c r="ET96" i="4" s="1"/>
  <c r="AA88" i="4"/>
  <c r="CF88" i="4"/>
  <c r="EF88" i="4"/>
  <c r="BA89" i="4"/>
  <c r="EW89" i="4"/>
  <c r="FG91" i="4"/>
  <c r="GE91" i="4"/>
  <c r="BC92" i="4"/>
  <c r="EY92" i="4"/>
  <c r="DP94" i="4"/>
  <c r="FG94" i="4"/>
  <c r="AC95" i="4"/>
  <c r="ES95" i="4"/>
  <c r="BO96" i="4"/>
  <c r="EK96" i="4"/>
  <c r="Y175" i="4"/>
  <c r="Y177" i="4" s="1"/>
  <c r="Y104" i="4"/>
  <c r="Y100" i="4"/>
  <c r="BC98" i="4"/>
  <c r="AE175" i="4"/>
  <c r="AE100" i="4"/>
  <c r="AE104" i="4"/>
  <c r="AJ175" i="4"/>
  <c r="AJ104" i="4"/>
  <c r="AJ100" i="4"/>
  <c r="AQ175" i="4"/>
  <c r="AQ177" i="4" s="1"/>
  <c r="AQ104" i="4"/>
  <c r="AQ100" i="4"/>
  <c r="BT175" i="4"/>
  <c r="BT100" i="4"/>
  <c r="BT104" i="4"/>
  <c r="EQ175" i="4"/>
  <c r="EQ104" i="4"/>
  <c r="EQ100" i="4"/>
  <c r="FN175" i="4"/>
  <c r="FN104" i="4"/>
  <c r="FN100" i="4"/>
  <c r="FU175" i="4"/>
  <c r="FU177" i="4" s="1"/>
  <c r="FU104" i="4"/>
  <c r="FU100" i="4"/>
  <c r="AC176" i="4"/>
  <c r="BG99" i="4"/>
  <c r="AK176" i="4"/>
  <c r="BM176" i="4"/>
  <c r="CQ99" i="4"/>
  <c r="EB176" i="4"/>
  <c r="EB105" i="4"/>
  <c r="EJ176" i="4"/>
  <c r="EJ105" i="4"/>
  <c r="FG176" i="4"/>
  <c r="GK99" i="4"/>
  <c r="GK176" i="4" s="1"/>
  <c r="ES82" i="4"/>
  <c r="FJ82" i="4"/>
  <c r="FZ82" i="4"/>
  <c r="AP85" i="4"/>
  <c r="AL86" i="4"/>
  <c r="BP86" i="4"/>
  <c r="BX170" i="4"/>
  <c r="BX95" i="4"/>
  <c r="CS86" i="4"/>
  <c r="DC86" i="4" s="1"/>
  <c r="DM86" i="4" s="1"/>
  <c r="DQ170" i="4"/>
  <c r="DQ95" i="4"/>
  <c r="DU170" i="4"/>
  <c r="EL170" i="4"/>
  <c r="EL172" i="4" s="1"/>
  <c r="EL95" i="4"/>
  <c r="EP170" i="4"/>
  <c r="EP172" i="4" s="1"/>
  <c r="EP95" i="4"/>
  <c r="EV86" i="4"/>
  <c r="FP170" i="4"/>
  <c r="FP95" i="4"/>
  <c r="FT170" i="4"/>
  <c r="FT172" i="4" s="1"/>
  <c r="FT95" i="4"/>
  <c r="GG170" i="4"/>
  <c r="GO86" i="4"/>
  <c r="GY86" i="4" s="1"/>
  <c r="L87" i="4"/>
  <c r="AG171" i="4"/>
  <c r="AK171" i="4"/>
  <c r="BK171" i="4"/>
  <c r="BO171" i="4"/>
  <c r="BO172" i="4" s="1"/>
  <c r="CB171" i="4"/>
  <c r="CF171" i="4"/>
  <c r="EC171" i="4"/>
  <c r="EG171" i="4"/>
  <c r="FG171" i="4"/>
  <c r="FK171" i="4"/>
  <c r="FX171" i="4"/>
  <c r="GB171" i="4"/>
  <c r="AJ88" i="4"/>
  <c r="DQ88" i="4"/>
  <c r="DY88" i="4"/>
  <c r="EG88" i="4"/>
  <c r="FF88" i="4"/>
  <c r="BK91" i="4"/>
  <c r="CI91" i="4"/>
  <c r="EQ91" i="4"/>
  <c r="W94" i="4"/>
  <c r="AR94" i="4"/>
  <c r="BV94" i="4"/>
  <c r="CO92" i="4"/>
  <c r="CO94" i="4" s="1"/>
  <c r="DS94" i="4"/>
  <c r="DW94" i="4"/>
  <c r="EJ94" i="4"/>
  <c r="AF95" i="4"/>
  <c r="BW96" i="4"/>
  <c r="ES96" i="4"/>
  <c r="Z175" i="4"/>
  <c r="Z104" i="4"/>
  <c r="Z100" i="4"/>
  <c r="BD98" i="4"/>
  <c r="AF175" i="4"/>
  <c r="AF104" i="4"/>
  <c r="AF100" i="4"/>
  <c r="BI175" i="4"/>
  <c r="BI100" i="4"/>
  <c r="BI104" i="4"/>
  <c r="CM98" i="4"/>
  <c r="BN175" i="4"/>
  <c r="BN104" i="4"/>
  <c r="CR98" i="4"/>
  <c r="BN100" i="4"/>
  <c r="BU175" i="4"/>
  <c r="BU177" i="4" s="1"/>
  <c r="BU104" i="4"/>
  <c r="BU100" i="4"/>
  <c r="GU98" i="4"/>
  <c r="EK175" i="4"/>
  <c r="EK177" i="4" s="1"/>
  <c r="EK104" i="4"/>
  <c r="EK100" i="4"/>
  <c r="ES175" i="4"/>
  <c r="ES177" i="4" s="1"/>
  <c r="ES104" i="4"/>
  <c r="ES100" i="4"/>
  <c r="FO175" i="4"/>
  <c r="FO177" i="4" s="1"/>
  <c r="FO104" i="4"/>
  <c r="FO100" i="4"/>
  <c r="FW175" i="4"/>
  <c r="FW177" i="4" s="1"/>
  <c r="FW104" i="4"/>
  <c r="FW100" i="4"/>
  <c r="BN176" i="4"/>
  <c r="BN105" i="4"/>
  <c r="CR99" i="4"/>
  <c r="BT176" i="4"/>
  <c r="BT105" i="4"/>
  <c r="CF176" i="4"/>
  <c r="CF105" i="4"/>
  <c r="EQ176" i="4"/>
  <c r="BD81" i="4"/>
  <c r="CO81" i="4"/>
  <c r="CO181" i="4" s="1"/>
  <c r="EZ81" i="4"/>
  <c r="GK81" i="4"/>
  <c r="GK181" i="4" s="1"/>
  <c r="GA82" i="4"/>
  <c r="AY83" i="4"/>
  <c r="EU83" i="4"/>
  <c r="FE85" i="4"/>
  <c r="FM85" i="4"/>
  <c r="BA86" i="4"/>
  <c r="EW86" i="4"/>
  <c r="AL87" i="4"/>
  <c r="BP87" i="4"/>
  <c r="CS87" i="4"/>
  <c r="EH87" i="4"/>
  <c r="FL87" i="4"/>
  <c r="GO87" i="4"/>
  <c r="AC88" i="4"/>
  <c r="AK88" i="4"/>
  <c r="BJ88" i="4"/>
  <c r="EP88" i="4"/>
  <c r="FG88" i="4"/>
  <c r="FW88" i="4"/>
  <c r="GE88" i="4"/>
  <c r="AV89" i="4"/>
  <c r="AB92" i="4"/>
  <c r="BE92" i="4"/>
  <c r="BE170" i="4" s="1"/>
  <c r="CP92" i="4"/>
  <c r="DX92" i="4"/>
  <c r="FA92" i="4"/>
  <c r="GL92" i="4"/>
  <c r="GL94" i="4" s="1"/>
  <c r="BO95" i="4"/>
  <c r="FZ96" i="4"/>
  <c r="FR96" i="4"/>
  <c r="FJ96" i="4"/>
  <c r="EL96" i="4"/>
  <c r="ED96" i="4"/>
  <c r="DV96" i="4"/>
  <c r="CF96" i="4"/>
  <c r="BX96" i="4"/>
  <c r="BH96" i="4"/>
  <c r="AR96" i="4"/>
  <c r="AJ96" i="4"/>
  <c r="T96" i="4"/>
  <c r="FX96" i="4"/>
  <c r="FP96" i="4"/>
  <c r="FH96" i="4"/>
  <c r="EJ96" i="4"/>
  <c r="EB96" i="4"/>
  <c r="DT96" i="4"/>
  <c r="CD96" i="4"/>
  <c r="BV96" i="4"/>
  <c r="BN96" i="4"/>
  <c r="AP96" i="4"/>
  <c r="AH96" i="4"/>
  <c r="Z96" i="4"/>
  <c r="GE96" i="4"/>
  <c r="FW96" i="4"/>
  <c r="FO96" i="4"/>
  <c r="FG96" i="4"/>
  <c r="EQ96" i="4"/>
  <c r="EI96" i="4"/>
  <c r="EA96" i="4"/>
  <c r="DS96" i="4"/>
  <c r="CK96" i="4"/>
  <c r="CC96" i="4"/>
  <c r="BU96" i="4"/>
  <c r="BM96" i="4"/>
  <c r="AW96" i="4"/>
  <c r="AO96" i="4"/>
  <c r="AG96" i="4"/>
  <c r="Y96" i="4"/>
  <c r="GD96" i="4"/>
  <c r="FN96" i="4"/>
  <c r="FF96" i="4"/>
  <c r="EP96" i="4"/>
  <c r="DZ96" i="4"/>
  <c r="DR96" i="4"/>
  <c r="CB96" i="4"/>
  <c r="BT96" i="4"/>
  <c r="BL96" i="4"/>
  <c r="AN96" i="4"/>
  <c r="AF96" i="4"/>
  <c r="X96" i="4"/>
  <c r="GC96" i="4"/>
  <c r="FU96" i="4"/>
  <c r="FM96" i="4"/>
  <c r="FE96" i="4"/>
  <c r="EO96" i="4"/>
  <c r="EG96" i="4"/>
  <c r="DY96" i="4"/>
  <c r="DQ96" i="4"/>
  <c r="CI96" i="4"/>
  <c r="CA96" i="4"/>
  <c r="BS96" i="4"/>
  <c r="BK96" i="4"/>
  <c r="BC96" i="4"/>
  <c r="AU96" i="4"/>
  <c r="AM96" i="4"/>
  <c r="AE96" i="4"/>
  <c r="W96" i="4"/>
  <c r="GJ96" i="4"/>
  <c r="GB96" i="4"/>
  <c r="FT96" i="4"/>
  <c r="FD96" i="4"/>
  <c r="EV96" i="4"/>
  <c r="EN96" i="4"/>
  <c r="EF96" i="4"/>
  <c r="DP96" i="4"/>
  <c r="CP96" i="4"/>
  <c r="CH96" i="4"/>
  <c r="BR96" i="4"/>
  <c r="BJ96" i="4"/>
  <c r="AT96" i="4"/>
  <c r="AD96" i="4"/>
  <c r="V96" i="4"/>
  <c r="GQ96" i="4"/>
  <c r="GA96" i="4"/>
  <c r="FS96" i="4"/>
  <c r="FK96" i="4"/>
  <c r="EM96" i="4"/>
  <c r="EE96" i="4"/>
  <c r="DW96" i="4"/>
  <c r="CG96" i="4"/>
  <c r="BY96" i="4"/>
  <c r="BQ96" i="4"/>
  <c r="BI96" i="4"/>
  <c r="AS96" i="4"/>
  <c r="AK96" i="4"/>
  <c r="AC96" i="4"/>
  <c r="U96" i="4"/>
  <c r="CE96" i="4"/>
  <c r="T175" i="4"/>
  <c r="T104" i="4"/>
  <c r="T100" i="4"/>
  <c r="AX98" i="4"/>
  <c r="BJ175" i="4"/>
  <c r="BJ100" i="4"/>
  <c r="BJ104" i="4"/>
  <c r="CN98" i="4"/>
  <c r="CC175" i="4"/>
  <c r="CC104" i="4"/>
  <c r="CC100" i="4"/>
  <c r="DT175" i="4"/>
  <c r="DT104" i="4"/>
  <c r="DT100" i="4"/>
  <c r="EX98" i="4"/>
  <c r="EL175" i="4"/>
  <c r="EL104" i="4"/>
  <c r="EL100" i="4"/>
  <c r="FD175" i="4"/>
  <c r="FD177" i="4" s="1"/>
  <c r="FD104" i="4"/>
  <c r="FD100" i="4"/>
  <c r="GH98" i="4"/>
  <c r="FP175" i="4"/>
  <c r="FP104" i="4"/>
  <c r="FP100" i="4"/>
  <c r="GC175" i="4"/>
  <c r="GC177" i="4" s="1"/>
  <c r="GC104" i="4"/>
  <c r="GC100" i="4"/>
  <c r="BO176" i="4"/>
  <c r="CS99" i="4"/>
  <c r="CS105" i="4" s="1"/>
  <c r="AF181" i="4"/>
  <c r="AJ181" i="4"/>
  <c r="AW181" i="4"/>
  <c r="BE81" i="4"/>
  <c r="BJ181" i="4"/>
  <c r="BN181" i="4"/>
  <c r="CA181" i="4"/>
  <c r="CE181" i="4"/>
  <c r="CI181" i="4"/>
  <c r="EB181" i="4"/>
  <c r="EF181" i="4"/>
  <c r="ES181" i="4"/>
  <c r="FA81" i="4"/>
  <c r="FF181" i="4"/>
  <c r="FJ181" i="4"/>
  <c r="FW181" i="4"/>
  <c r="FW182" i="4" s="1"/>
  <c r="GA181" i="4"/>
  <c r="GA182" i="4" s="1"/>
  <c r="GE181" i="4"/>
  <c r="GE182" i="4" s="1"/>
  <c r="FT82" i="4"/>
  <c r="BI85" i="4"/>
  <c r="BQ85" i="4"/>
  <c r="V170" i="4"/>
  <c r="V95" i="4"/>
  <c r="Z170" i="4"/>
  <c r="Z95" i="4"/>
  <c r="AM170" i="4"/>
  <c r="AM172" i="4" s="1"/>
  <c r="AM95" i="4"/>
  <c r="AQ170" i="4"/>
  <c r="AU170" i="4"/>
  <c r="AU95" i="4"/>
  <c r="BQ170" i="4"/>
  <c r="BU170" i="4"/>
  <c r="BU95" i="4"/>
  <c r="BY170" i="4"/>
  <c r="CU86" i="4"/>
  <c r="DR170" i="4"/>
  <c r="DR95" i="4"/>
  <c r="DV170" i="4"/>
  <c r="DV95" i="4"/>
  <c r="EI170" i="4"/>
  <c r="EI172" i="4" s="1"/>
  <c r="EI95" i="4"/>
  <c r="EM170" i="4"/>
  <c r="EM172" i="4" s="1"/>
  <c r="EM95" i="4"/>
  <c r="EQ170" i="4"/>
  <c r="EQ95" i="4"/>
  <c r="FM170" i="4"/>
  <c r="FM95" i="4"/>
  <c r="FQ170" i="4"/>
  <c r="FU170" i="4"/>
  <c r="FU95" i="4"/>
  <c r="GQ86" i="4"/>
  <c r="AD171" i="4"/>
  <c r="AH171" i="4"/>
  <c r="BA87" i="4"/>
  <c r="BH171" i="4"/>
  <c r="BL171" i="4"/>
  <c r="CC171" i="4"/>
  <c r="CG171" i="4"/>
  <c r="CL87" i="4"/>
  <c r="CL171" i="4" s="1"/>
  <c r="EW87" i="4"/>
  <c r="GH87" i="4"/>
  <c r="V88" i="4"/>
  <c r="BK88" i="4"/>
  <c r="CA88" i="4"/>
  <c r="CI88" i="4"/>
  <c r="EI88" i="4"/>
  <c r="EQ88" i="4"/>
  <c r="FP88" i="4"/>
  <c r="FX88" i="4"/>
  <c r="BD89" i="4"/>
  <c r="EZ89" i="4"/>
  <c r="AX92" i="4"/>
  <c r="GH93" i="4"/>
  <c r="GR93" i="4" s="1"/>
  <c r="GN93" i="4"/>
  <c r="GX93" i="4" s="1"/>
  <c r="AK95" i="4"/>
  <c r="BQ95" i="4"/>
  <c r="FQ95" i="4"/>
  <c r="AA96" i="4"/>
  <c r="FI96" i="4"/>
  <c r="U175" i="4"/>
  <c r="U177" i="4" s="1"/>
  <c r="U100" i="4"/>
  <c r="U104" i="4"/>
  <c r="AY98" i="4"/>
  <c r="AG100" i="4"/>
  <c r="AM175" i="4"/>
  <c r="AM177" i="4" s="1"/>
  <c r="AM100" i="4"/>
  <c r="AM104" i="4"/>
  <c r="AS175" i="4"/>
  <c r="AS177" i="4" s="1"/>
  <c r="AS100" i="4"/>
  <c r="AS104" i="4"/>
  <c r="BO100" i="4"/>
  <c r="CD175" i="4"/>
  <c r="CD104" i="4"/>
  <c r="CD100" i="4"/>
  <c r="CI175" i="4"/>
  <c r="CI104" i="4"/>
  <c r="CI100" i="4"/>
  <c r="DU175" i="4"/>
  <c r="DU104" i="4"/>
  <c r="DU100" i="4"/>
  <c r="EY98" i="4"/>
  <c r="EA175" i="4"/>
  <c r="EA177" i="4" s="1"/>
  <c r="EA104" i="4"/>
  <c r="EA100" i="4"/>
  <c r="EF175" i="4"/>
  <c r="EF177" i="4" s="1"/>
  <c r="EF104" i="4"/>
  <c r="EF100" i="4"/>
  <c r="EM175" i="4"/>
  <c r="EM177" i="4" s="1"/>
  <c r="EM104" i="4"/>
  <c r="EM100" i="4"/>
  <c r="FE175" i="4"/>
  <c r="FE104" i="4"/>
  <c r="FE100" i="4"/>
  <c r="GI98" i="4"/>
  <c r="FQ175" i="4"/>
  <c r="FQ177" i="4" s="1"/>
  <c r="FQ104" i="4"/>
  <c r="FQ100" i="4"/>
  <c r="AF176" i="4"/>
  <c r="AF105" i="4"/>
  <c r="BH176" i="4"/>
  <c r="BH105" i="4"/>
  <c r="CL99" i="4"/>
  <c r="FI176" i="4"/>
  <c r="GM99" i="4"/>
  <c r="GN80" i="4"/>
  <c r="EF82" i="4"/>
  <c r="AV86" i="4"/>
  <c r="BZ86" i="4"/>
  <c r="CN86" i="4"/>
  <c r="ER86" i="4"/>
  <c r="EY86" i="4"/>
  <c r="FV86" i="4"/>
  <c r="GJ86" i="4"/>
  <c r="BB87" i="4"/>
  <c r="BB96" i="4" s="1"/>
  <c r="EX87" i="4"/>
  <c r="FU171" i="4"/>
  <c r="AM88" i="4"/>
  <c r="AU88" i="4"/>
  <c r="CB88" i="4"/>
  <c r="EB88" i="4"/>
  <c r="FQ88" i="4"/>
  <c r="GG88" i="4"/>
  <c r="AB89" i="4"/>
  <c r="DX89" i="4"/>
  <c r="FA89" i="4"/>
  <c r="EU92" i="4"/>
  <c r="EX93" i="4"/>
  <c r="GV93" i="4" s="1"/>
  <c r="AQ95" i="4"/>
  <c r="AI96" i="4"/>
  <c r="FQ96" i="4"/>
  <c r="V175" i="4"/>
  <c r="V177" i="4" s="1"/>
  <c r="V104" i="4"/>
  <c r="AZ98" i="4"/>
  <c r="V100" i="4"/>
  <c r="AT175" i="4"/>
  <c r="AT177" i="4" s="1"/>
  <c r="AT104" i="4"/>
  <c r="AT100" i="4"/>
  <c r="BQ175" i="4"/>
  <c r="BQ177" i="4" s="1"/>
  <c r="BQ100" i="4"/>
  <c r="BQ104" i="4"/>
  <c r="CU98" i="4"/>
  <c r="BW175" i="4"/>
  <c r="BW177" i="4" s="1"/>
  <c r="BW104" i="4"/>
  <c r="BW100" i="4"/>
  <c r="CE175" i="4"/>
  <c r="CE177" i="4" s="1"/>
  <c r="CE104" i="4"/>
  <c r="CE100" i="4"/>
  <c r="CK175" i="4"/>
  <c r="CK177" i="4" s="1"/>
  <c r="CK104" i="4"/>
  <c r="CK100" i="4"/>
  <c r="DV175" i="4"/>
  <c r="DV104" i="4"/>
  <c r="EZ98" i="4"/>
  <c r="DV100" i="4"/>
  <c r="EB175" i="4"/>
  <c r="EB104" i="4"/>
  <c r="EB100" i="4"/>
  <c r="FF175" i="4"/>
  <c r="FF104" i="4"/>
  <c r="FF100" i="4"/>
  <c r="GJ98" i="4"/>
  <c r="FY175" i="4"/>
  <c r="FY177" i="4" s="1"/>
  <c r="FY104" i="4"/>
  <c r="FY100" i="4"/>
  <c r="BI176" i="4"/>
  <c r="CM99" i="4"/>
  <c r="CI176" i="4"/>
  <c r="DS176" i="4"/>
  <c r="EW99" i="4"/>
  <c r="EW105" i="4" s="1"/>
  <c r="FJ176" i="4"/>
  <c r="FJ105" i="4"/>
  <c r="GN99" i="4"/>
  <c r="GN176" i="4" s="1"/>
  <c r="BG81" i="4"/>
  <c r="CR81" i="4"/>
  <c r="FC81" i="4"/>
  <c r="GN81" i="4"/>
  <c r="GN181" i="4" s="1"/>
  <c r="FF82" i="4"/>
  <c r="GD82" i="4"/>
  <c r="W170" i="4"/>
  <c r="W95" i="4"/>
  <c r="AN170" i="4"/>
  <c r="AN95" i="4"/>
  <c r="AR170" i="4"/>
  <c r="AR95" i="4"/>
  <c r="BD86" i="4"/>
  <c r="BR170" i="4"/>
  <c r="BR95" i="4"/>
  <c r="BV170" i="4"/>
  <c r="BV95" i="4"/>
  <c r="CO86" i="4"/>
  <c r="DS170" i="4"/>
  <c r="DS95" i="4"/>
  <c r="DW170" i="4"/>
  <c r="DW95" i="4"/>
  <c r="EJ170" i="4"/>
  <c r="EJ95" i="4"/>
  <c r="EN170" i="4"/>
  <c r="EN95" i="4"/>
  <c r="EZ86" i="4"/>
  <c r="FR170" i="4"/>
  <c r="FR95" i="4"/>
  <c r="GK86" i="4"/>
  <c r="FV87" i="4"/>
  <c r="FV96" i="4" s="1"/>
  <c r="AF88" i="4"/>
  <c r="AN88" i="4"/>
  <c r="BU88" i="4"/>
  <c r="DU88" i="4"/>
  <c r="EC88" i="4"/>
  <c r="ES88" i="4"/>
  <c r="FA88" i="4"/>
  <c r="FJ88" i="4"/>
  <c r="FR88" i="4"/>
  <c r="AB90" i="4"/>
  <c r="AB91" i="4" s="1"/>
  <c r="DX90" i="4"/>
  <c r="DX91" i="4" s="1"/>
  <c r="BP92" i="4"/>
  <c r="CS92" i="4"/>
  <c r="CS94" i="4" s="1"/>
  <c r="EL94" i="4"/>
  <c r="GO92" i="4"/>
  <c r="GO94" i="4" s="1"/>
  <c r="BY95" i="4"/>
  <c r="DU95" i="4"/>
  <c r="GG95" i="4"/>
  <c r="AQ96" i="4"/>
  <c r="FY96" i="4"/>
  <c r="L99" i="4"/>
  <c r="Q98" i="4"/>
  <c r="Q99" i="4" s="1"/>
  <c r="AU175" i="4"/>
  <c r="AU177" i="4" s="1"/>
  <c r="AU100" i="4"/>
  <c r="AU104" i="4"/>
  <c r="BX175" i="4"/>
  <c r="BX104" i="4"/>
  <c r="BX100" i="4"/>
  <c r="DP175" i="4"/>
  <c r="DP177" i="4" s="1"/>
  <c r="DP104" i="4"/>
  <c r="DP100" i="4"/>
  <c r="ET98" i="4"/>
  <c r="FZ175" i="4"/>
  <c r="FZ104" i="4"/>
  <c r="FZ100" i="4"/>
  <c r="AH176" i="4"/>
  <c r="AH105" i="4"/>
  <c r="BJ176" i="4"/>
  <c r="CN99" i="4"/>
  <c r="CB176" i="4"/>
  <c r="CB105" i="4"/>
  <c r="DY176" i="4"/>
  <c r="FC99" i="4"/>
  <c r="FC105" i="4" s="1"/>
  <c r="FR176" i="4"/>
  <c r="FR105" i="4"/>
  <c r="AD175" i="4"/>
  <c r="AD177" i="4" s="1"/>
  <c r="AD104" i="4"/>
  <c r="AH175" i="4"/>
  <c r="AH104" i="4"/>
  <c r="BH175" i="4"/>
  <c r="BH104" i="4"/>
  <c r="BH100" i="4"/>
  <c r="BL175" i="4"/>
  <c r="BL100" i="4"/>
  <c r="BL104" i="4"/>
  <c r="CG175" i="4"/>
  <c r="CG177" i="4" s="1"/>
  <c r="CG100" i="4"/>
  <c r="CG104" i="4"/>
  <c r="CL98" i="4"/>
  <c r="DZ175" i="4"/>
  <c r="DZ104" i="4"/>
  <c r="DZ100" i="4"/>
  <c r="ED175" i="4"/>
  <c r="ED104" i="4"/>
  <c r="FH175" i="4"/>
  <c r="FH104" i="4"/>
  <c r="AZ99" i="4"/>
  <c r="BX176" i="4"/>
  <c r="BX105" i="4"/>
  <c r="Q102" i="4"/>
  <c r="FV102" i="4"/>
  <c r="FV103" i="4" s="1"/>
  <c r="ER102" i="4"/>
  <c r="ER103" i="4" s="1"/>
  <c r="AL101" i="4"/>
  <c r="CO101" i="4"/>
  <c r="CO103" i="4" s="1"/>
  <c r="BK103" i="4"/>
  <c r="FE103" i="4"/>
  <c r="GI101" i="4"/>
  <c r="GF101" i="4"/>
  <c r="GE103" i="4"/>
  <c r="BC102" i="4"/>
  <c r="CM102" i="4"/>
  <c r="EV102" i="4"/>
  <c r="GQ102" i="4"/>
  <c r="HA102" i="4" s="1"/>
  <c r="T195" i="4"/>
  <c r="T116" i="4"/>
  <c r="T109" i="4"/>
  <c r="AX107" i="4"/>
  <c r="BA99" i="4"/>
  <c r="BA100" i="4" s="1"/>
  <c r="ED176" i="4"/>
  <c r="ED105" i="4"/>
  <c r="FA99" i="4"/>
  <c r="AH100" i="4"/>
  <c r="X103" i="4"/>
  <c r="BB101" i="4"/>
  <c r="AX101" i="4"/>
  <c r="CP101" i="4"/>
  <c r="CP103" i="4" s="1"/>
  <c r="BL103" i="4"/>
  <c r="FF103" i="4"/>
  <c r="GJ101" i="4"/>
  <c r="U195" i="4"/>
  <c r="U116" i="4"/>
  <c r="AY107" i="4"/>
  <c r="U109" i="4"/>
  <c r="AI175" i="4"/>
  <c r="AI104" i="4"/>
  <c r="AI100" i="4"/>
  <c r="BM175" i="4"/>
  <c r="BM104" i="4"/>
  <c r="CH175" i="4"/>
  <c r="CH177" i="4" s="1"/>
  <c r="CH100" i="4"/>
  <c r="CH104" i="4"/>
  <c r="EE175" i="4"/>
  <c r="EE177" i="4" s="1"/>
  <c r="EE104" i="4"/>
  <c r="FI175" i="4"/>
  <c r="FI104" i="4"/>
  <c r="FI100" i="4"/>
  <c r="GD175" i="4"/>
  <c r="GD104" i="4"/>
  <c r="GD100" i="4"/>
  <c r="Z176" i="4"/>
  <c r="Z105" i="4"/>
  <c r="CU99" i="4"/>
  <c r="DR176" i="4"/>
  <c r="DR105" i="4"/>
  <c r="EV99" i="4"/>
  <c r="DV176" i="4"/>
  <c r="DV105" i="4"/>
  <c r="FP176" i="4"/>
  <c r="FP105" i="4"/>
  <c r="GD176" i="4"/>
  <c r="GD105" i="4"/>
  <c r="FH100" i="4"/>
  <c r="AZ101" i="4"/>
  <c r="CQ101" i="4"/>
  <c r="BM103" i="4"/>
  <c r="BX103" i="4"/>
  <c r="DV103" i="4"/>
  <c r="EZ101" i="4"/>
  <c r="GK101" i="4"/>
  <c r="GK103" i="4" s="1"/>
  <c r="FG103" i="4"/>
  <c r="GG103" i="4"/>
  <c r="BE102" i="4"/>
  <c r="AB102" i="4"/>
  <c r="AB103" i="4" s="1"/>
  <c r="AL102" i="4"/>
  <c r="AL103" i="4" s="1"/>
  <c r="EX102" i="4"/>
  <c r="GV102" i="4" s="1"/>
  <c r="GH102" i="4"/>
  <c r="GF102" i="4"/>
  <c r="GF103" i="4" s="1"/>
  <c r="V195" i="4"/>
  <c r="V116" i="4"/>
  <c r="V109" i="4"/>
  <c r="AZ107" i="4"/>
  <c r="W175" i="4"/>
  <c r="W177" i="4" s="1"/>
  <c r="W100" i="4"/>
  <c r="W104" i="4"/>
  <c r="AA175" i="4"/>
  <c r="AA177" i="4" s="1"/>
  <c r="AA104" i="4"/>
  <c r="AA100" i="4"/>
  <c r="AN175" i="4"/>
  <c r="AN104" i="4"/>
  <c r="AR175" i="4"/>
  <c r="AR104" i="4"/>
  <c r="AR100" i="4"/>
  <c r="BR175" i="4"/>
  <c r="BR177" i="4" s="1"/>
  <c r="BR100" i="4"/>
  <c r="BR104" i="4"/>
  <c r="BV175" i="4"/>
  <c r="BV104" i="4"/>
  <c r="DS175" i="4"/>
  <c r="DS104" i="4"/>
  <c r="DW175" i="4"/>
  <c r="DW177" i="4" s="1"/>
  <c r="DW104" i="4"/>
  <c r="EJ175" i="4"/>
  <c r="EJ104" i="4"/>
  <c r="EJ100" i="4"/>
  <c r="EN175" i="4"/>
  <c r="EN177" i="4" s="1"/>
  <c r="EN104" i="4"/>
  <c r="EN100" i="4"/>
  <c r="FR175" i="4"/>
  <c r="FR104" i="4"/>
  <c r="BC99" i="4"/>
  <c r="ET99" i="4"/>
  <c r="FK176" i="4"/>
  <c r="GO99" i="4"/>
  <c r="FZ176" i="4"/>
  <c r="FZ105" i="4"/>
  <c r="AN100" i="4"/>
  <c r="Y103" i="4"/>
  <c r="BC101" i="4"/>
  <c r="BD101" i="4"/>
  <c r="CR101" i="4"/>
  <c r="CR103" i="4" s="1"/>
  <c r="BN103" i="4"/>
  <c r="BY103" i="4"/>
  <c r="BZ101" i="4"/>
  <c r="EV101" i="4"/>
  <c r="DR103" i="4"/>
  <c r="EP103" i="4"/>
  <c r="GL101" i="4"/>
  <c r="GL103" i="4" s="1"/>
  <c r="FH103" i="4"/>
  <c r="AX102" i="4"/>
  <c r="AV102" i="4"/>
  <c r="AV103" i="4" s="1"/>
  <c r="CT102" i="4"/>
  <c r="BE98" i="4"/>
  <c r="CP98" i="4"/>
  <c r="FA98" i="4"/>
  <c r="FJ175" i="4"/>
  <c r="FJ104" i="4"/>
  <c r="GA175" i="4"/>
  <c r="GA104" i="4"/>
  <c r="GE175" i="4"/>
  <c r="GE104" i="4"/>
  <c r="GE100" i="4"/>
  <c r="GL98" i="4"/>
  <c r="AN176" i="4"/>
  <c r="AN105" i="4"/>
  <c r="AR176" i="4"/>
  <c r="AR105" i="4"/>
  <c r="BD99" i="4"/>
  <c r="BV176" i="4"/>
  <c r="BV105" i="4"/>
  <c r="EU99" i="4"/>
  <c r="EU105" i="4" s="1"/>
  <c r="BV100" i="4"/>
  <c r="ED100" i="4"/>
  <c r="GA100" i="4"/>
  <c r="AY101" i="4"/>
  <c r="U103" i="4"/>
  <c r="CS101" i="4"/>
  <c r="CS103" i="4" s="1"/>
  <c r="BP101" i="4"/>
  <c r="BO103" i="4"/>
  <c r="CJ101" i="4"/>
  <c r="CI103" i="4"/>
  <c r="DW103" i="4"/>
  <c r="EL103" i="4"/>
  <c r="GM101" i="4"/>
  <c r="GM103" i="4" s="1"/>
  <c r="FI103" i="4"/>
  <c r="AY102" i="4"/>
  <c r="BG102" i="4"/>
  <c r="CU102" i="4"/>
  <c r="BZ102" i="4"/>
  <c r="CJ102" i="4"/>
  <c r="CJ103" i="4" s="1"/>
  <c r="EZ102" i="4"/>
  <c r="GX102" i="4" s="1"/>
  <c r="GI102" i="4"/>
  <c r="AJ195" i="4"/>
  <c r="AJ116" i="4"/>
  <c r="AJ109" i="4"/>
  <c r="AP195" i="4"/>
  <c r="AP116" i="4"/>
  <c r="AP109" i="4"/>
  <c r="CQ98" i="4"/>
  <c r="GM98" i="4"/>
  <c r="BE99" i="4"/>
  <c r="EP176" i="4"/>
  <c r="EP105" i="4"/>
  <c r="FH176" i="4"/>
  <c r="FH105" i="4"/>
  <c r="EE100" i="4"/>
  <c r="BH103" i="4"/>
  <c r="CL101" i="4"/>
  <c r="BQ103" i="4"/>
  <c r="CU101" i="4"/>
  <c r="DY103" i="4"/>
  <c r="FC101" i="4"/>
  <c r="EG103" i="4"/>
  <c r="EH101" i="4"/>
  <c r="ER101" i="4"/>
  <c r="GN101" i="4"/>
  <c r="GN103" i="4" s="1"/>
  <c r="FJ103" i="4"/>
  <c r="FA102" i="4"/>
  <c r="DX102" i="4"/>
  <c r="DX103" i="4" s="1"/>
  <c r="EH102" i="4"/>
  <c r="EH103" i="4" s="1"/>
  <c r="X195" i="4"/>
  <c r="X116" i="4"/>
  <c r="X109" i="4"/>
  <c r="BB107" i="4"/>
  <c r="AC175" i="4"/>
  <c r="AC100" i="4"/>
  <c r="AC104" i="4"/>
  <c r="AG175" i="4"/>
  <c r="AG177" i="4" s="1"/>
  <c r="AG104" i="4"/>
  <c r="AK175" i="4"/>
  <c r="AK100" i="4"/>
  <c r="AK104" i="4"/>
  <c r="BG98" i="4"/>
  <c r="BK175" i="4"/>
  <c r="BK104" i="4"/>
  <c r="BO175" i="4"/>
  <c r="BO104" i="4"/>
  <c r="CB175" i="4"/>
  <c r="CB100" i="4"/>
  <c r="CB104" i="4"/>
  <c r="CF175" i="4"/>
  <c r="CF104" i="4"/>
  <c r="CF100" i="4"/>
  <c r="DY175" i="4"/>
  <c r="DY104" i="4"/>
  <c r="DY100" i="4"/>
  <c r="EC175" i="4"/>
  <c r="EC104" i="4"/>
  <c r="EG175" i="4"/>
  <c r="EG104" i="4"/>
  <c r="EG100" i="4"/>
  <c r="FC98" i="4"/>
  <c r="FG175" i="4"/>
  <c r="FG104" i="4"/>
  <c r="FG100" i="4"/>
  <c r="FK175" i="4"/>
  <c r="FK104" i="4"/>
  <c r="FX175" i="4"/>
  <c r="FX104" i="4"/>
  <c r="GB175" i="4"/>
  <c r="GB177" i="4" s="1"/>
  <c r="GB104" i="4"/>
  <c r="T176" i="4"/>
  <c r="T105" i="4"/>
  <c r="X176" i="4"/>
  <c r="X105" i="4"/>
  <c r="AX99" i="4"/>
  <c r="DT176" i="4"/>
  <c r="DT105" i="4"/>
  <c r="EL176" i="4"/>
  <c r="EL105" i="4"/>
  <c r="EX99" i="4"/>
  <c r="AD100" i="4"/>
  <c r="BK100" i="4"/>
  <c r="DS100" i="4"/>
  <c r="AA103" i="4"/>
  <c r="BE101" i="4"/>
  <c r="AB101" i="4"/>
  <c r="BI103" i="4"/>
  <c r="CM101" i="4"/>
  <c r="BV103" i="4"/>
  <c r="CC103" i="4"/>
  <c r="CK103" i="4"/>
  <c r="GO101" i="4"/>
  <c r="GO103" i="4" s="1"/>
  <c r="FL101" i="4"/>
  <c r="FK103" i="4"/>
  <c r="BA102" i="4"/>
  <c r="CY102" i="4" s="1"/>
  <c r="DI102" i="4" s="1"/>
  <c r="CL102" i="4"/>
  <c r="ET102" i="4"/>
  <c r="GJ102" i="4"/>
  <c r="GJ105" i="4" s="1"/>
  <c r="Y195" i="4"/>
  <c r="Y116" i="4"/>
  <c r="Y109" i="4"/>
  <c r="BC107" i="4"/>
  <c r="BP98" i="4"/>
  <c r="CS98" i="4"/>
  <c r="GO98" i="4"/>
  <c r="AY99" i="4"/>
  <c r="AY105" i="4" s="1"/>
  <c r="EY99" i="4"/>
  <c r="EY105" i="4" s="1"/>
  <c r="FN176" i="4"/>
  <c r="FN105" i="4"/>
  <c r="FX176" i="4"/>
  <c r="FX105" i="4"/>
  <c r="GH99" i="4"/>
  <c r="BM100" i="4"/>
  <c r="FR100" i="4"/>
  <c r="W103" i="4"/>
  <c r="BA101" i="4"/>
  <c r="BA175" i="4" s="1"/>
  <c r="BG101" i="4"/>
  <c r="AC103" i="4"/>
  <c r="AU103" i="4"/>
  <c r="AV101" i="4"/>
  <c r="CN101" i="4"/>
  <c r="CN103" i="4" s="1"/>
  <c r="BJ103" i="4"/>
  <c r="BR103" i="4"/>
  <c r="EN103" i="4"/>
  <c r="FD103" i="4"/>
  <c r="GH101" i="4"/>
  <c r="FM103" i="4"/>
  <c r="GQ101" i="4"/>
  <c r="BB102" i="4"/>
  <c r="CZ102" i="4" s="1"/>
  <c r="DJ102" i="4" s="1"/>
  <c r="CQ102" i="4"/>
  <c r="GP102" i="4"/>
  <c r="AF195" i="4"/>
  <c r="AF116" i="4"/>
  <c r="AF109" i="4"/>
  <c r="EW101" i="4"/>
  <c r="BP102" i="4"/>
  <c r="FL102" i="4"/>
  <c r="FL103" i="4" s="1"/>
  <c r="U105" i="4"/>
  <c r="AC105" i="4"/>
  <c r="AK105" i="4"/>
  <c r="AS105" i="4"/>
  <c r="BI105" i="4"/>
  <c r="BQ105" i="4"/>
  <c r="BY105" i="4"/>
  <c r="CG105" i="4"/>
  <c r="CO105" i="4"/>
  <c r="DW105" i="4"/>
  <c r="EE105" i="4"/>
  <c r="EM105" i="4"/>
  <c r="FK105" i="4"/>
  <c r="FS105" i="4"/>
  <c r="GA105" i="4"/>
  <c r="Z195" i="4"/>
  <c r="Z116" i="4"/>
  <c r="Z109" i="4"/>
  <c r="AT195" i="4"/>
  <c r="AT116" i="4"/>
  <c r="AT109" i="4"/>
  <c r="BI195" i="4"/>
  <c r="BI116" i="4"/>
  <c r="BI109" i="4"/>
  <c r="CM107" i="4"/>
  <c r="BU195" i="4"/>
  <c r="BU116" i="4"/>
  <c r="BU109" i="4"/>
  <c r="CH195" i="4"/>
  <c r="CH116" i="4"/>
  <c r="CH109" i="4"/>
  <c r="DY195" i="4"/>
  <c r="DY116" i="4"/>
  <c r="DY109" i="4"/>
  <c r="FC107" i="4"/>
  <c r="EF195" i="4"/>
  <c r="EF116" i="4"/>
  <c r="EF109" i="4"/>
  <c r="EL195" i="4"/>
  <c r="EL116" i="4"/>
  <c r="EL109" i="4"/>
  <c r="FH195" i="4"/>
  <c r="FH116" i="4"/>
  <c r="GL107" i="4"/>
  <c r="FH109" i="4"/>
  <c r="FS195" i="4"/>
  <c r="FS116" i="4"/>
  <c r="FS109" i="4"/>
  <c r="FY195" i="4"/>
  <c r="FY197" i="4" s="1"/>
  <c r="FY116" i="4"/>
  <c r="FY109" i="4"/>
  <c r="AC196" i="4"/>
  <c r="AC117" i="4"/>
  <c r="BG108" i="4"/>
  <c r="BG117" i="4" s="1"/>
  <c r="DR196" i="4"/>
  <c r="DR117" i="4"/>
  <c r="EV108" i="4"/>
  <c r="GO108" i="4"/>
  <c r="GO117" i="4" s="1"/>
  <c r="CM110" i="4"/>
  <c r="BI112" i="4"/>
  <c r="CI112" i="4"/>
  <c r="FF112" i="4"/>
  <c r="GJ110" i="4"/>
  <c r="GT110" i="4" s="1"/>
  <c r="GJ111" i="4"/>
  <c r="EX101" i="4"/>
  <c r="EQ103" i="4"/>
  <c r="V105" i="4"/>
  <c r="AD105" i="4"/>
  <c r="AT105" i="4"/>
  <c r="BJ105" i="4"/>
  <c r="BR105" i="4"/>
  <c r="CH105" i="4"/>
  <c r="CP105" i="4"/>
  <c r="DP105" i="4"/>
  <c r="EF105" i="4"/>
  <c r="EN105" i="4"/>
  <c r="FD105" i="4"/>
  <c r="FT105" i="4"/>
  <c r="GB105" i="4"/>
  <c r="AK195" i="4"/>
  <c r="AK116" i="4"/>
  <c r="AK109" i="4"/>
  <c r="BJ195" i="4"/>
  <c r="BJ116" i="4"/>
  <c r="CN107" i="4"/>
  <c r="BJ109" i="4"/>
  <c r="CI195" i="4"/>
  <c r="CI116" i="4"/>
  <c r="CI109" i="4"/>
  <c r="DT195" i="4"/>
  <c r="DT116" i="4"/>
  <c r="DT109" i="4"/>
  <c r="EX107" i="4"/>
  <c r="DZ195" i="4"/>
  <c r="DZ116" i="4"/>
  <c r="DZ109" i="4"/>
  <c r="FI195" i="4"/>
  <c r="FI197" i="4" s="1"/>
  <c r="FI116" i="4"/>
  <c r="GM107" i="4"/>
  <c r="FI109" i="4"/>
  <c r="FZ195" i="4"/>
  <c r="FZ116" i="4"/>
  <c r="FZ109" i="4"/>
  <c r="BA108" i="4"/>
  <c r="AT196" i="4"/>
  <c r="AT117" i="4"/>
  <c r="BQ196" i="4"/>
  <c r="BQ117" i="4"/>
  <c r="CU108" i="4"/>
  <c r="DY196" i="4"/>
  <c r="DY117" i="4"/>
  <c r="FC108" i="4"/>
  <c r="EP196" i="4"/>
  <c r="EP117" i="4"/>
  <c r="GK108" i="4"/>
  <c r="GU108" i="4" s="1"/>
  <c r="FM196" i="4"/>
  <c r="FM117" i="4"/>
  <c r="GQ108" i="4"/>
  <c r="FZ196" i="4"/>
  <c r="FZ117" i="4"/>
  <c r="GE196" i="4"/>
  <c r="GE117" i="4"/>
  <c r="BJ112" i="4"/>
  <c r="CN110" i="4"/>
  <c r="CN112" i="4" s="1"/>
  <c r="EW110" i="4"/>
  <c r="FG112" i="4"/>
  <c r="GK110" i="4"/>
  <c r="GK112" i="4" s="1"/>
  <c r="AX113" i="4"/>
  <c r="T115" i="4"/>
  <c r="EY101" i="4"/>
  <c r="FV101" i="4"/>
  <c r="W105" i="4"/>
  <c r="AE105" i="4"/>
  <c r="AM105" i="4"/>
  <c r="AU105" i="4"/>
  <c r="BK105" i="4"/>
  <c r="BS105" i="4"/>
  <c r="CA105" i="4"/>
  <c r="CI105" i="4"/>
  <c r="DQ105" i="4"/>
  <c r="DY105" i="4"/>
  <c r="EG105" i="4"/>
  <c r="EO105" i="4"/>
  <c r="FE105" i="4"/>
  <c r="FM105" i="4"/>
  <c r="FU105" i="4"/>
  <c r="GC105" i="4"/>
  <c r="GL105" i="4"/>
  <c r="Q107" i="4"/>
  <c r="ER108" i="4" s="1"/>
  <c r="W195" i="4"/>
  <c r="W116" i="4"/>
  <c r="W109" i="4"/>
  <c r="BA107" i="4"/>
  <c r="AA195" i="4"/>
  <c r="AA197" i="4" s="1"/>
  <c r="AA116" i="4"/>
  <c r="AA109" i="4"/>
  <c r="BE107" i="4"/>
  <c r="AU195" i="4"/>
  <c r="AU116" i="4"/>
  <c r="AU109" i="4"/>
  <c r="BQ195" i="4"/>
  <c r="BQ116" i="4"/>
  <c r="BQ109" i="4"/>
  <c r="CU107" i="4"/>
  <c r="BV195" i="4"/>
  <c r="BV116" i="4"/>
  <c r="BV109" i="4"/>
  <c r="CC195" i="4"/>
  <c r="CC116" i="4"/>
  <c r="CC109" i="4"/>
  <c r="CK195" i="4"/>
  <c r="CK116" i="4"/>
  <c r="CK109" i="4"/>
  <c r="EA195" i="4"/>
  <c r="EA116" i="4"/>
  <c r="EA109" i="4"/>
  <c r="ES195" i="4"/>
  <c r="ES197" i="4" s="1"/>
  <c r="ES116" i="4"/>
  <c r="ES109" i="4"/>
  <c r="FO195" i="4"/>
  <c r="FO116" i="4"/>
  <c r="FO109" i="4"/>
  <c r="AU196" i="4"/>
  <c r="AU117" i="4"/>
  <c r="EQ196" i="4"/>
  <c r="EQ117" i="4"/>
  <c r="FN196" i="4"/>
  <c r="FN117" i="4"/>
  <c r="FT196" i="4"/>
  <c r="FT117" i="4"/>
  <c r="GA196" i="4"/>
  <c r="GA117" i="4"/>
  <c r="BK112" i="4"/>
  <c r="CO110" i="4"/>
  <c r="DY112" i="4"/>
  <c r="FC110" i="4"/>
  <c r="EG112" i="4"/>
  <c r="FH112" i="4"/>
  <c r="GL110" i="4"/>
  <c r="EY111" i="4"/>
  <c r="GW111" i="4" s="1"/>
  <c r="Z115" i="4"/>
  <c r="BD113" i="4"/>
  <c r="AG195" i="4"/>
  <c r="AG116" i="4"/>
  <c r="AG109" i="4"/>
  <c r="AQ195" i="4"/>
  <c r="AQ197" i="4" s="1"/>
  <c r="AQ116" i="4"/>
  <c r="AQ109" i="4"/>
  <c r="AW195" i="4"/>
  <c r="AW116" i="4"/>
  <c r="AW109" i="4"/>
  <c r="CO109" i="4"/>
  <c r="BW195" i="4"/>
  <c r="BW116" i="4"/>
  <c r="BW109" i="4"/>
  <c r="CD195" i="4"/>
  <c r="CD116" i="4"/>
  <c r="CD109" i="4"/>
  <c r="DP195" i="4"/>
  <c r="DP116" i="4"/>
  <c r="DP109" i="4"/>
  <c r="ET107" i="4"/>
  <c r="EB195" i="4"/>
  <c r="EB116" i="4"/>
  <c r="EB109" i="4"/>
  <c r="FD195" i="4"/>
  <c r="FD116" i="4"/>
  <c r="FD109" i="4"/>
  <c r="GH107" i="4"/>
  <c r="FP195" i="4"/>
  <c r="FP116" i="4"/>
  <c r="FP109" i="4"/>
  <c r="BB196" i="4"/>
  <c r="BB117" i="4"/>
  <c r="AE196" i="4"/>
  <c r="AE117" i="4"/>
  <c r="AJ196" i="4"/>
  <c r="AJ117" i="4"/>
  <c r="AP196" i="4"/>
  <c r="AP117" i="4"/>
  <c r="AW196" i="4"/>
  <c r="AW117" i="4"/>
  <c r="CD196" i="4"/>
  <c r="CD117" i="4"/>
  <c r="CI196" i="4"/>
  <c r="CI117" i="4"/>
  <c r="EL196" i="4"/>
  <c r="EL117" i="4"/>
  <c r="FO196" i="4"/>
  <c r="FO117" i="4"/>
  <c r="FU196" i="4"/>
  <c r="FU117" i="4"/>
  <c r="BA112" i="4"/>
  <c r="CP110" i="4"/>
  <c r="CP112" i="4" s="1"/>
  <c r="BL112" i="4"/>
  <c r="EX110" i="4"/>
  <c r="FI112" i="4"/>
  <c r="GM110" i="4"/>
  <c r="GM112" i="4" s="1"/>
  <c r="GG112" i="4"/>
  <c r="BD111" i="4"/>
  <c r="DB111" i="4" s="1"/>
  <c r="DL111" i="4" s="1"/>
  <c r="CQ111" i="4"/>
  <c r="DA111" i="4" s="1"/>
  <c r="DK111" i="4" s="1"/>
  <c r="GX111" i="4"/>
  <c r="GQ111" i="4"/>
  <c r="HA111" i="4" s="1"/>
  <c r="DX101" i="4"/>
  <c r="FA101" i="4"/>
  <c r="Y105" i="4"/>
  <c r="AG105" i="4"/>
  <c r="AO105" i="4"/>
  <c r="AW105" i="4"/>
  <c r="BM105" i="4"/>
  <c r="BU105" i="4"/>
  <c r="CC105" i="4"/>
  <c r="CK105" i="4"/>
  <c r="DS105" i="4"/>
  <c r="EA105" i="4"/>
  <c r="EI105" i="4"/>
  <c r="EQ105" i="4"/>
  <c r="FG105" i="4"/>
  <c r="FO105" i="4"/>
  <c r="FW105" i="4"/>
  <c r="GE105" i="4"/>
  <c r="AH195" i="4"/>
  <c r="AH116" i="4"/>
  <c r="AH109" i="4"/>
  <c r="AM195" i="4"/>
  <c r="AM116" i="4"/>
  <c r="AM109" i="4"/>
  <c r="BL195" i="4"/>
  <c r="BL116" i="4"/>
  <c r="CP107" i="4"/>
  <c r="BL109" i="4"/>
  <c r="BR195" i="4"/>
  <c r="BR116" i="4"/>
  <c r="BR109" i="4"/>
  <c r="BX195" i="4"/>
  <c r="BX116" i="4"/>
  <c r="BX109" i="4"/>
  <c r="CE195" i="4"/>
  <c r="CE197" i="4" s="1"/>
  <c r="CE116" i="4"/>
  <c r="CE109" i="4"/>
  <c r="DQ195" i="4"/>
  <c r="DQ116" i="4"/>
  <c r="DQ109" i="4"/>
  <c r="EU107" i="4"/>
  <c r="FE195" i="4"/>
  <c r="FE116" i="4"/>
  <c r="FE109" i="4"/>
  <c r="GI107" i="4"/>
  <c r="Y196" i="4"/>
  <c r="Y117" i="4"/>
  <c r="BC108" i="4"/>
  <c r="AF196" i="4"/>
  <c r="AF117" i="4"/>
  <c r="BX196" i="4"/>
  <c r="BX117" i="4"/>
  <c r="CK196" i="4"/>
  <c r="CK117" i="4"/>
  <c r="EX196" i="4"/>
  <c r="EX117" i="4"/>
  <c r="EA196" i="4"/>
  <c r="EA117" i="4"/>
  <c r="EF196" i="4"/>
  <c r="EF117" i="4"/>
  <c r="EM196" i="4"/>
  <c r="EM117" i="4"/>
  <c r="FP196" i="4"/>
  <c r="FP117" i="4"/>
  <c r="FW196" i="4"/>
  <c r="FW117" i="4"/>
  <c r="AC112" i="4"/>
  <c r="BG110" i="4"/>
  <c r="AK112" i="4"/>
  <c r="CQ110" i="4"/>
  <c r="BM112" i="4"/>
  <c r="FJ112" i="4"/>
  <c r="GN110" i="4"/>
  <c r="GN112" i="4" s="1"/>
  <c r="CM111" i="4"/>
  <c r="GL111" i="4"/>
  <c r="GV111" i="4" s="1"/>
  <c r="V115" i="4"/>
  <c r="AZ113" i="4"/>
  <c r="ET101" i="4"/>
  <c r="AC195" i="4"/>
  <c r="AC116" i="4"/>
  <c r="BG107" i="4"/>
  <c r="AC109" i="4"/>
  <c r="AI195" i="4"/>
  <c r="AI197" i="4" s="1"/>
  <c r="AI116" i="4"/>
  <c r="AI109" i="4"/>
  <c r="AR195" i="4"/>
  <c r="AR116" i="4"/>
  <c r="AR109" i="4"/>
  <c r="BM195" i="4"/>
  <c r="BM116" i="4"/>
  <c r="CQ107" i="4"/>
  <c r="BM109" i="4"/>
  <c r="BS195" i="4"/>
  <c r="BS116" i="4"/>
  <c r="BS109" i="4"/>
  <c r="EO195" i="4"/>
  <c r="EO116" i="4"/>
  <c r="EO109" i="4"/>
  <c r="FF195" i="4"/>
  <c r="FF116" i="4"/>
  <c r="FF109" i="4"/>
  <c r="GJ107" i="4"/>
  <c r="FW195" i="4"/>
  <c r="FW116" i="4"/>
  <c r="FW109" i="4"/>
  <c r="Z196" i="4"/>
  <c r="Z117" i="4"/>
  <c r="BD108" i="4"/>
  <c r="BY196" i="4"/>
  <c r="BY117" i="4"/>
  <c r="DU196" i="4"/>
  <c r="EY108" i="4"/>
  <c r="EB196" i="4"/>
  <c r="EB117" i="4"/>
  <c r="BB112" i="4"/>
  <c r="CR110" i="4"/>
  <c r="CR112" i="4" s="1"/>
  <c r="BN112" i="4"/>
  <c r="EU112" i="4"/>
  <c r="FK112" i="4"/>
  <c r="GO110" i="4"/>
  <c r="GO112" i="4" s="1"/>
  <c r="AY111" i="4"/>
  <c r="ET111" i="4"/>
  <c r="GR111" i="4" s="1"/>
  <c r="FA111" i="4"/>
  <c r="EU101" i="4"/>
  <c r="GK105" i="4"/>
  <c r="AA105" i="4"/>
  <c r="AI105" i="4"/>
  <c r="AQ105" i="4"/>
  <c r="BO105" i="4"/>
  <c r="BW105" i="4"/>
  <c r="CE105" i="4"/>
  <c r="DU105" i="4"/>
  <c r="EC105" i="4"/>
  <c r="EK105" i="4"/>
  <c r="ES105" i="4"/>
  <c r="FI105" i="4"/>
  <c r="FQ105" i="4"/>
  <c r="FY105" i="4"/>
  <c r="GG105" i="4"/>
  <c r="AD195" i="4"/>
  <c r="AD116" i="4"/>
  <c r="AD109" i="4"/>
  <c r="AN195" i="4"/>
  <c r="AN116" i="4"/>
  <c r="AN109" i="4"/>
  <c r="AS195" i="4"/>
  <c r="AS116" i="4"/>
  <c r="AS109" i="4"/>
  <c r="BD107" i="4"/>
  <c r="BN195" i="4"/>
  <c r="BN116" i="4"/>
  <c r="CR107" i="4"/>
  <c r="BN109" i="4"/>
  <c r="BT195" i="4"/>
  <c r="BT116" i="4"/>
  <c r="BT109" i="4"/>
  <c r="BY195" i="4"/>
  <c r="BY116" i="4"/>
  <c r="BY109" i="4"/>
  <c r="ED195" i="4"/>
  <c r="ED116" i="4"/>
  <c r="ED109" i="4"/>
  <c r="GC195" i="4"/>
  <c r="GC116" i="4"/>
  <c r="GC109" i="4"/>
  <c r="U196" i="4"/>
  <c r="U117" i="4"/>
  <c r="AY108" i="4"/>
  <c r="AM196" i="4"/>
  <c r="AM117" i="4"/>
  <c r="BI196" i="4"/>
  <c r="BI117" i="4"/>
  <c r="CM108" i="4"/>
  <c r="BN196" i="4"/>
  <c r="BN117" i="4"/>
  <c r="CR108" i="4"/>
  <c r="BT196" i="4"/>
  <c r="BT117" i="4"/>
  <c r="CA196" i="4"/>
  <c r="CA117" i="4"/>
  <c r="DV196" i="4"/>
  <c r="DV117" i="4"/>
  <c r="EZ108" i="4"/>
  <c r="FE196" i="4"/>
  <c r="FE117" i="4"/>
  <c r="GI108" i="4"/>
  <c r="FJ196" i="4"/>
  <c r="FJ117" i="4"/>
  <c r="GN108" i="4"/>
  <c r="CS110" i="4"/>
  <c r="BO112" i="4"/>
  <c r="GH110" i="4"/>
  <c r="GH112" i="4" s="1"/>
  <c r="FD112" i="4"/>
  <c r="AE195" i="4"/>
  <c r="AE116" i="4"/>
  <c r="AE109" i="4"/>
  <c r="AO195" i="4"/>
  <c r="AO116" i="4"/>
  <c r="AO109" i="4"/>
  <c r="BH195" i="4"/>
  <c r="BH116" i="4"/>
  <c r="BH109" i="4"/>
  <c r="CL107" i="4"/>
  <c r="CA195" i="4"/>
  <c r="CA116" i="4"/>
  <c r="CA109" i="4"/>
  <c r="CG195" i="4"/>
  <c r="CG116" i="4"/>
  <c r="CG109" i="4"/>
  <c r="EE195" i="4"/>
  <c r="EE116" i="4"/>
  <c r="EE109" i="4"/>
  <c r="EK195" i="4"/>
  <c r="EK197" i="4" s="1"/>
  <c r="EK116" i="4"/>
  <c r="EK109" i="4"/>
  <c r="GD195" i="4"/>
  <c r="GD116" i="4"/>
  <c r="GD109" i="4"/>
  <c r="V196" i="4"/>
  <c r="V117" i="4"/>
  <c r="AZ108" i="4"/>
  <c r="BJ196" i="4"/>
  <c r="BJ117" i="4"/>
  <c r="CN108" i="4"/>
  <c r="BU196" i="4"/>
  <c r="BU117" i="4"/>
  <c r="DQ196" i="4"/>
  <c r="DQ117" i="4"/>
  <c r="EU108" i="4"/>
  <c r="EI196" i="4"/>
  <c r="EI117" i="4"/>
  <c r="FF196" i="4"/>
  <c r="FF117" i="4"/>
  <c r="GJ108" i="4"/>
  <c r="U112" i="4"/>
  <c r="AY110" i="4"/>
  <c r="CL110" i="4"/>
  <c r="CL112" i="4" s="1"/>
  <c r="BH112" i="4"/>
  <c r="GI110" i="4"/>
  <c r="GI112" i="4" s="1"/>
  <c r="FE112" i="4"/>
  <c r="CO111" i="4"/>
  <c r="CY111" i="4" s="1"/>
  <c r="DI111" i="4" s="1"/>
  <c r="CS111" i="4"/>
  <c r="DC111" i="4" s="1"/>
  <c r="DM111" i="4" s="1"/>
  <c r="EV111" i="4"/>
  <c r="X115" i="4"/>
  <c r="BB113" i="4"/>
  <c r="EW107" i="4"/>
  <c r="CS108" i="4"/>
  <c r="FG109" i="4"/>
  <c r="BC110" i="4"/>
  <c r="EY110" i="4"/>
  <c r="W112" i="4"/>
  <c r="DQ112" i="4"/>
  <c r="AC115" i="4"/>
  <c r="BG113" i="4"/>
  <c r="CL113" i="4"/>
  <c r="CL115" i="4" s="1"/>
  <c r="BH115" i="4"/>
  <c r="BO115" i="4"/>
  <c r="CS113" i="4"/>
  <c r="GY114" i="4"/>
  <c r="CO119" i="4"/>
  <c r="BK121" i="4"/>
  <c r="DR195" i="4"/>
  <c r="DR116" i="4"/>
  <c r="DV195" i="4"/>
  <c r="DV116" i="4"/>
  <c r="EI195" i="4"/>
  <c r="EI116" i="4"/>
  <c r="EM195" i="4"/>
  <c r="EM116" i="4"/>
  <c r="EQ195" i="4"/>
  <c r="EQ116" i="4"/>
  <c r="FM195" i="4"/>
  <c r="FM116" i="4"/>
  <c r="FQ195" i="4"/>
  <c r="FQ197" i="4" s="1"/>
  <c r="FQ116" i="4"/>
  <c r="FU195" i="4"/>
  <c r="FU116" i="4"/>
  <c r="GQ107" i="4"/>
  <c r="AD196" i="4"/>
  <c r="AD117" i="4"/>
  <c r="AH196" i="4"/>
  <c r="AH117" i="4"/>
  <c r="BH196" i="4"/>
  <c r="BH117" i="4"/>
  <c r="BL196" i="4"/>
  <c r="BL117" i="4"/>
  <c r="CC196" i="4"/>
  <c r="CC117" i="4"/>
  <c r="CG196" i="4"/>
  <c r="CG117" i="4"/>
  <c r="CL108" i="4"/>
  <c r="DZ196" i="4"/>
  <c r="DZ117" i="4"/>
  <c r="ED196" i="4"/>
  <c r="ED117" i="4"/>
  <c r="FD196" i="4"/>
  <c r="FD117" i="4"/>
  <c r="FH196" i="4"/>
  <c r="FH117" i="4"/>
  <c r="GC196" i="4"/>
  <c r="GC117" i="4"/>
  <c r="GH108" i="4"/>
  <c r="BK109" i="4"/>
  <c r="EI109" i="4"/>
  <c r="EQ109" i="4"/>
  <c r="Q110" i="4"/>
  <c r="CJ111" i="4" s="1"/>
  <c r="BD110" i="4"/>
  <c r="EZ110" i="4"/>
  <c r="X112" i="4"/>
  <c r="DS112" i="4"/>
  <c r="FM112" i="4"/>
  <c r="CM113" i="4"/>
  <c r="BI115" i="4"/>
  <c r="X121" i="4"/>
  <c r="BB119" i="4"/>
  <c r="EY107" i="4"/>
  <c r="FQ109" i="4"/>
  <c r="BE110" i="4"/>
  <c r="FA110" i="4"/>
  <c r="DT112" i="4"/>
  <c r="U115" i="4"/>
  <c r="AY113" i="4"/>
  <c r="Y115" i="4"/>
  <c r="BC113" i="4"/>
  <c r="CN113" i="4"/>
  <c r="CN115" i="4" s="1"/>
  <c r="BJ115" i="4"/>
  <c r="CU113" i="4"/>
  <c r="GK113" i="4"/>
  <c r="GK115" i="4" s="1"/>
  <c r="FG115" i="4"/>
  <c r="BA114" i="4"/>
  <c r="CQ114" i="4"/>
  <c r="EW114" i="4"/>
  <c r="GU114" i="4" s="1"/>
  <c r="FC114" i="4"/>
  <c r="GM114" i="4"/>
  <c r="GW114" i="4" s="1"/>
  <c r="BM121" i="4"/>
  <c r="CQ119" i="4"/>
  <c r="CQ121" i="4" s="1"/>
  <c r="DS195" i="4"/>
  <c r="DS116" i="4"/>
  <c r="DW195" i="4"/>
  <c r="DW116" i="4"/>
  <c r="EJ195" i="4"/>
  <c r="EJ116" i="4"/>
  <c r="EN195" i="4"/>
  <c r="EN116" i="4"/>
  <c r="EZ107" i="4"/>
  <c r="FN195" i="4"/>
  <c r="FN116" i="4"/>
  <c r="FR195" i="4"/>
  <c r="FR116" i="4"/>
  <c r="BM196" i="4"/>
  <c r="BM117" i="4"/>
  <c r="CH196" i="4"/>
  <c r="CH117" i="4"/>
  <c r="EE196" i="4"/>
  <c r="EE117" i="4"/>
  <c r="GD196" i="4"/>
  <c r="GD117" i="4"/>
  <c r="FR109" i="4"/>
  <c r="AX110" i="4"/>
  <c r="ET110" i="4"/>
  <c r="FO112" i="4"/>
  <c r="CO113" i="4"/>
  <c r="BK115" i="4"/>
  <c r="DY115" i="4"/>
  <c r="FC113" i="4"/>
  <c r="GL113" i="4"/>
  <c r="GL115" i="4" s="1"/>
  <c r="FH115" i="4"/>
  <c r="CZ114" i="4"/>
  <c r="DJ114" i="4" s="1"/>
  <c r="CR114" i="4"/>
  <c r="DB114" i="4" s="1"/>
  <c r="DL114" i="4" s="1"/>
  <c r="GV114" i="4"/>
  <c r="AK121" i="4"/>
  <c r="DT121" i="4"/>
  <c r="EX119" i="4"/>
  <c r="FA107" i="4"/>
  <c r="FJ195" i="4"/>
  <c r="FJ116" i="4"/>
  <c r="GA195" i="4"/>
  <c r="GA116" i="4"/>
  <c r="GE195" i="4"/>
  <c r="GE116" i="4"/>
  <c r="W196" i="4"/>
  <c r="W117" i="4"/>
  <c r="AN196" i="4"/>
  <c r="AN117" i="4"/>
  <c r="AR196" i="4"/>
  <c r="AR117" i="4"/>
  <c r="BR196" i="4"/>
  <c r="BR117" i="4"/>
  <c r="BV196" i="4"/>
  <c r="BV117" i="4"/>
  <c r="DS196" i="4"/>
  <c r="DS117" i="4"/>
  <c r="DW196" i="4"/>
  <c r="DW117" i="4"/>
  <c r="EJ196" i="4"/>
  <c r="EJ117" i="4"/>
  <c r="EN196" i="4"/>
  <c r="EN117" i="4"/>
  <c r="FR196" i="4"/>
  <c r="FR117" i="4"/>
  <c r="DV109" i="4"/>
  <c r="GA109" i="4"/>
  <c r="AK115" i="4"/>
  <c r="AU115" i="4"/>
  <c r="BW115" i="4"/>
  <c r="CD115" i="4"/>
  <c r="CK115" i="4"/>
  <c r="DT115" i="4"/>
  <c r="EX113" i="4"/>
  <c r="DZ115" i="4"/>
  <c r="EG115" i="4"/>
  <c r="GM113" i="4"/>
  <c r="FI115" i="4"/>
  <c r="FO115" i="4"/>
  <c r="FZ115" i="4"/>
  <c r="BC114" i="4"/>
  <c r="CM114" i="4"/>
  <c r="BE108" i="4"/>
  <c r="CP108" i="4"/>
  <c r="FA108" i="4"/>
  <c r="GL108" i="4"/>
  <c r="GV108" i="4" s="1"/>
  <c r="DW109" i="4"/>
  <c r="EM109" i="4"/>
  <c r="AZ110" i="4"/>
  <c r="EP112" i="4"/>
  <c r="BQ112" i="4"/>
  <c r="CP115" i="4"/>
  <c r="BS115" i="4"/>
  <c r="ET113" i="4"/>
  <c r="DP115" i="4"/>
  <c r="CS114" i="4"/>
  <c r="GI114" i="4"/>
  <c r="BI121" i="4"/>
  <c r="CM119" i="4"/>
  <c r="BO121" i="4"/>
  <c r="CS119" i="4"/>
  <c r="BK195" i="4"/>
  <c r="BK116" i="4"/>
  <c r="BO195" i="4"/>
  <c r="BO197" i="4" s="1"/>
  <c r="BO116" i="4"/>
  <c r="CB195" i="4"/>
  <c r="CB116" i="4"/>
  <c r="CF195" i="4"/>
  <c r="CF116" i="4"/>
  <c r="EC195" i="4"/>
  <c r="EC197" i="4" s="1"/>
  <c r="EC116" i="4"/>
  <c r="EG195" i="4"/>
  <c r="EG116" i="4"/>
  <c r="FG195" i="4"/>
  <c r="FG116" i="4"/>
  <c r="FK195" i="4"/>
  <c r="FK116" i="4"/>
  <c r="FX195" i="4"/>
  <c r="FX116" i="4"/>
  <c r="GB195" i="4"/>
  <c r="GB116" i="4"/>
  <c r="GN107" i="4"/>
  <c r="T196" i="4"/>
  <c r="T117" i="4"/>
  <c r="X196" i="4"/>
  <c r="X117" i="4"/>
  <c r="AO196" i="4"/>
  <c r="AO117" i="4"/>
  <c r="AS196" i="4"/>
  <c r="AS117" i="4"/>
  <c r="AX108" i="4"/>
  <c r="BS196" i="4"/>
  <c r="BS117" i="4"/>
  <c r="BW196" i="4"/>
  <c r="CQ108" i="4"/>
  <c r="DP196" i="4"/>
  <c r="DP117" i="4"/>
  <c r="DT196" i="4"/>
  <c r="DT117" i="4"/>
  <c r="EO196" i="4"/>
  <c r="EO117" i="4"/>
  <c r="ET108" i="4"/>
  <c r="FS196" i="4"/>
  <c r="FS117" i="4"/>
  <c r="GM108" i="4"/>
  <c r="CF109" i="4"/>
  <c r="EN109" i="4"/>
  <c r="FM109" i="4"/>
  <c r="FU109" i="4"/>
  <c r="Q113" i="4"/>
  <c r="Q114" i="4" s="1"/>
  <c r="W115" i="4"/>
  <c r="BA113" i="4"/>
  <c r="BE113" i="4"/>
  <c r="AA115" i="4"/>
  <c r="CQ113" i="4"/>
  <c r="BM115" i="4"/>
  <c r="FD115" i="4"/>
  <c r="GH113" i="4"/>
  <c r="GH115" i="4" s="1"/>
  <c r="CU114" i="4"/>
  <c r="DE114" i="4" s="1"/>
  <c r="DO114" i="4" s="1"/>
  <c r="GJ114" i="4"/>
  <c r="GT114" i="4" s="1"/>
  <c r="GQ114" i="4"/>
  <c r="GQ115" i="4" s="1"/>
  <c r="U121" i="4"/>
  <c r="AY119" i="4"/>
  <c r="CS107" i="4"/>
  <c r="DU195" i="4"/>
  <c r="DU116" i="4"/>
  <c r="EP195" i="4"/>
  <c r="EP116" i="4"/>
  <c r="EV107" i="4"/>
  <c r="FT195" i="4"/>
  <c r="FT116" i="4"/>
  <c r="GG195" i="4"/>
  <c r="GG197" i="4" s="1"/>
  <c r="GG116" i="4"/>
  <c r="GO107" i="4"/>
  <c r="AG196" i="4"/>
  <c r="AG117" i="4"/>
  <c r="AK196" i="4"/>
  <c r="AK117" i="4"/>
  <c r="BK196" i="4"/>
  <c r="BK117" i="4"/>
  <c r="CB196" i="4"/>
  <c r="CB117" i="4"/>
  <c r="CF196" i="4"/>
  <c r="CF117" i="4"/>
  <c r="EG196" i="4"/>
  <c r="EG117" i="4"/>
  <c r="FG196" i="4"/>
  <c r="FG117" i="4"/>
  <c r="FK196" i="4"/>
  <c r="FK117" i="4"/>
  <c r="FX196" i="4"/>
  <c r="FX117" i="4"/>
  <c r="GB196" i="4"/>
  <c r="GB117" i="4"/>
  <c r="EG109" i="4"/>
  <c r="FN109" i="4"/>
  <c r="DR112" i="4"/>
  <c r="BN115" i="4"/>
  <c r="CR113" i="4"/>
  <c r="GI113" i="4"/>
  <c r="FE115" i="4"/>
  <c r="FK115" i="4"/>
  <c r="GO113" i="4"/>
  <c r="GO115" i="4" s="1"/>
  <c r="AY114" i="4"/>
  <c r="BE114" i="4"/>
  <c r="CO114" i="4"/>
  <c r="EU114" i="4"/>
  <c r="V121" i="4"/>
  <c r="AZ119" i="4"/>
  <c r="AC121" i="4"/>
  <c r="BG119" i="4"/>
  <c r="EU113" i="4"/>
  <c r="GN113" i="4"/>
  <c r="GN115" i="4" s="1"/>
  <c r="FM115" i="4"/>
  <c r="FU115" i="4"/>
  <c r="AA117" i="4"/>
  <c r="AI117" i="4"/>
  <c r="AQ117" i="4"/>
  <c r="BO117" i="4"/>
  <c r="BW117" i="4"/>
  <c r="CE117" i="4"/>
  <c r="DU117" i="4"/>
  <c r="EC117" i="4"/>
  <c r="EK117" i="4"/>
  <c r="ES117" i="4"/>
  <c r="FI117" i="4"/>
  <c r="FQ117" i="4"/>
  <c r="FY117" i="4"/>
  <c r="GG117" i="4"/>
  <c r="BE119" i="4"/>
  <c r="CP119" i="4"/>
  <c r="CP121" i="4" s="1"/>
  <c r="DS121" i="4"/>
  <c r="EW119" i="4"/>
  <c r="GK119" i="4"/>
  <c r="FG121" i="4"/>
  <c r="BD120" i="4"/>
  <c r="GW120" i="4"/>
  <c r="CL122" i="4"/>
  <c r="CL124" i="4" s="1"/>
  <c r="BH124" i="4"/>
  <c r="FH124" i="4"/>
  <c r="GL122" i="4"/>
  <c r="GL124" i="4" s="1"/>
  <c r="GY123" i="4"/>
  <c r="EV113" i="4"/>
  <c r="BQ115" i="4"/>
  <c r="BY115" i="4"/>
  <c r="FF115" i="4"/>
  <c r="DY121" i="4"/>
  <c r="FC119" i="4"/>
  <c r="GL119" i="4"/>
  <c r="GL121" i="4" s="1"/>
  <c r="FH121" i="4"/>
  <c r="CM122" i="4"/>
  <c r="CM124" i="4" s="1"/>
  <c r="BI124" i="4"/>
  <c r="GM122" i="4"/>
  <c r="GM124" i="4" s="1"/>
  <c r="FI124" i="4"/>
  <c r="DC123" i="4"/>
  <c r="DM123" i="4" s="1"/>
  <c r="EW113" i="4"/>
  <c r="GE115" i="4"/>
  <c r="K120" i="4"/>
  <c r="Q119" i="4"/>
  <c r="AL119" i="4" s="1"/>
  <c r="GM119" i="4"/>
  <c r="GM121" i="4" s="1"/>
  <c r="FI121" i="4"/>
  <c r="GA121" i="4"/>
  <c r="CR120" i="4"/>
  <c r="EU120" i="4"/>
  <c r="EZ120" i="4"/>
  <c r="GN120" i="4"/>
  <c r="GH122" i="4"/>
  <c r="GH124" i="4" s="1"/>
  <c r="FD124" i="4"/>
  <c r="HA123" i="4"/>
  <c r="CI115" i="4"/>
  <c r="EQ115" i="4"/>
  <c r="BH121" i="4"/>
  <c r="CL119" i="4"/>
  <c r="CL121" i="4" s="1"/>
  <c r="CU119" i="4"/>
  <c r="DP121" i="4"/>
  <c r="ET119" i="4"/>
  <c r="EG121" i="4"/>
  <c r="AY120" i="4"/>
  <c r="CM120" i="4"/>
  <c r="GI120" i="4"/>
  <c r="BB122" i="4"/>
  <c r="X124" i="4"/>
  <c r="EX122" i="4"/>
  <c r="DT124" i="4"/>
  <c r="GI122" i="4"/>
  <c r="FE124" i="4"/>
  <c r="GN122" i="4"/>
  <c r="BA123" i="4"/>
  <c r="BG123" i="4"/>
  <c r="DE123" i="4" s="1"/>
  <c r="DO123" i="4" s="1"/>
  <c r="CO123" i="4"/>
  <c r="AU127" i="4"/>
  <c r="EY113" i="4"/>
  <c r="BL115" i="4"/>
  <c r="Z121" i="4"/>
  <c r="BD119" i="4"/>
  <c r="DU121" i="4"/>
  <c r="EY119" i="4"/>
  <c r="FD121" i="4"/>
  <c r="GH119" i="4"/>
  <c r="GH121" i="4" s="1"/>
  <c r="GN119" i="4"/>
  <c r="AZ120" i="4"/>
  <c r="CN120" i="4"/>
  <c r="CS120" i="4"/>
  <c r="EV120" i="4"/>
  <c r="GY120" i="4"/>
  <c r="GJ120" i="4"/>
  <c r="T124" i="4"/>
  <c r="AX122" i="4"/>
  <c r="DP124" i="4"/>
  <c r="ET122" i="4"/>
  <c r="X127" i="4"/>
  <c r="BB125" i="4"/>
  <c r="EZ113" i="4"/>
  <c r="DQ121" i="4"/>
  <c r="EU119" i="4"/>
  <c r="FE121" i="4"/>
  <c r="GI119" i="4"/>
  <c r="GO119" i="4"/>
  <c r="GO121" i="4" s="1"/>
  <c r="FK121" i="4"/>
  <c r="BC125" i="4"/>
  <c r="Y127" i="4"/>
  <c r="FA113" i="4"/>
  <c r="W121" i="4"/>
  <c r="BA119" i="4"/>
  <c r="CR119" i="4"/>
  <c r="BN121" i="4"/>
  <c r="DV121" i="4"/>
  <c r="EZ119" i="4"/>
  <c r="BG120" i="4"/>
  <c r="CO120" i="4"/>
  <c r="CY120" i="4" s="1"/>
  <c r="DI120" i="4" s="1"/>
  <c r="CU120" i="4"/>
  <c r="GK120" i="4"/>
  <c r="GU120" i="4" s="1"/>
  <c r="GQ120" i="4"/>
  <c r="HA120" i="4" s="1"/>
  <c r="CP122" i="4"/>
  <c r="CP124" i="4" s="1"/>
  <c r="BL124" i="4"/>
  <c r="GN123" i="4"/>
  <c r="GX123" i="4" s="1"/>
  <c r="T127" i="4"/>
  <c r="AX125" i="4"/>
  <c r="BC119" i="4"/>
  <c r="CN119" i="4"/>
  <c r="EV119" i="4"/>
  <c r="DR121" i="4"/>
  <c r="DW121" i="4"/>
  <c r="FA119" i="4"/>
  <c r="GV120" i="4"/>
  <c r="CQ122" i="4"/>
  <c r="CQ124" i="4" s="1"/>
  <c r="BM124" i="4"/>
  <c r="GQ124" i="4"/>
  <c r="BD123" i="4"/>
  <c r="CR123" i="4"/>
  <c r="CR124" i="4" s="1"/>
  <c r="EU123" i="4"/>
  <c r="GI123" i="4"/>
  <c r="U127" i="4"/>
  <c r="AY125" i="4"/>
  <c r="GE121" i="4"/>
  <c r="BC122" i="4"/>
  <c r="CN122" i="4"/>
  <c r="CN124" i="4" s="1"/>
  <c r="EY122" i="4"/>
  <c r="GJ122" i="4"/>
  <c r="GJ124" i="4" s="1"/>
  <c r="W124" i="4"/>
  <c r="AK127" i="4"/>
  <c r="BA125" i="4"/>
  <c r="BL127" i="4"/>
  <c r="CP125" i="4"/>
  <c r="CP127" i="4" s="1"/>
  <c r="DP127" i="4"/>
  <c r="ET125" i="4"/>
  <c r="EZ125" i="4"/>
  <c r="DV127" i="4"/>
  <c r="BC126" i="4"/>
  <c r="DA126" i="4" s="1"/>
  <c r="DK126" i="4" s="1"/>
  <c r="CS126" i="4"/>
  <c r="GQ119" i="4"/>
  <c r="EQ121" i="4"/>
  <c r="Q122" i="4"/>
  <c r="BF123" i="4" s="1"/>
  <c r="BD122" i="4"/>
  <c r="CO122" i="4"/>
  <c r="EZ122" i="4"/>
  <c r="GK122" i="4"/>
  <c r="GK124" i="4" s="1"/>
  <c r="FJ124" i="4"/>
  <c r="BD125" i="4"/>
  <c r="BM127" i="4"/>
  <c r="CQ125" i="4"/>
  <c r="CQ127" i="4" s="1"/>
  <c r="DQ127" i="4"/>
  <c r="EU125" i="4"/>
  <c r="GO125" i="4"/>
  <c r="GO127" i="4" s="1"/>
  <c r="GY126" i="4"/>
  <c r="GJ119" i="4"/>
  <c r="GJ121" i="4" s="1"/>
  <c r="BE122" i="4"/>
  <c r="FA122" i="4"/>
  <c r="BN124" i="4"/>
  <c r="FK124" i="4"/>
  <c r="AC127" i="4"/>
  <c r="BG125" i="4"/>
  <c r="CR125" i="4"/>
  <c r="CR127" i="4" s="1"/>
  <c r="BN127" i="4"/>
  <c r="DR127" i="4"/>
  <c r="EV125" i="4"/>
  <c r="GK125" i="4"/>
  <c r="GK127" i="4" s="1"/>
  <c r="FG127" i="4"/>
  <c r="GQ125" i="4"/>
  <c r="FM127" i="4"/>
  <c r="FJ121" i="4"/>
  <c r="BO124" i="4"/>
  <c r="CI127" i="4"/>
  <c r="DY127" i="4"/>
  <c r="FC125" i="4"/>
  <c r="EQ127" i="4"/>
  <c r="GR126" i="4"/>
  <c r="AY122" i="4"/>
  <c r="BG122" i="4"/>
  <c r="EU122" i="4"/>
  <c r="FC122" i="4"/>
  <c r="FM124" i="4"/>
  <c r="CM125" i="4"/>
  <c r="BI127" i="4"/>
  <c r="CS125" i="4"/>
  <c r="GE127" i="4"/>
  <c r="BA126" i="4"/>
  <c r="CY126" i="4" s="1"/>
  <c r="DI126" i="4" s="1"/>
  <c r="BG126" i="4"/>
  <c r="DE126" i="4" s="1"/>
  <c r="DO126" i="4" s="1"/>
  <c r="AZ122" i="4"/>
  <c r="EV122" i="4"/>
  <c r="BQ124" i="4"/>
  <c r="V127" i="4"/>
  <c r="AZ125" i="4"/>
  <c r="CN125" i="4"/>
  <c r="CN127" i="4" s="1"/>
  <c r="BJ127" i="4"/>
  <c r="CU125" i="4"/>
  <c r="CU127" i="4" s="1"/>
  <c r="BQ127" i="4"/>
  <c r="CL125" i="4"/>
  <c r="DT127" i="4"/>
  <c r="EX125" i="4"/>
  <c r="FI127" i="4"/>
  <c r="GM125" i="4"/>
  <c r="GM127" i="4" s="1"/>
  <c r="FU127" i="4"/>
  <c r="EW122" i="4"/>
  <c r="CO125" i="4"/>
  <c r="CO127" i="4" s="1"/>
  <c r="BK127" i="4"/>
  <c r="GH125" i="4"/>
  <c r="GH127" i="4" s="1"/>
  <c r="FP127" i="4"/>
  <c r="BB126" i="4"/>
  <c r="CZ126" i="4" s="1"/>
  <c r="DJ126" i="4" s="1"/>
  <c r="CL126" i="4"/>
  <c r="GI126" i="4"/>
  <c r="GS126" i="4" s="1"/>
  <c r="GQ126" i="4"/>
  <c r="HA126" i="4" s="1"/>
  <c r="Q125" i="4"/>
  <c r="ER125" i="4" s="1"/>
  <c r="AA127" i="4"/>
  <c r="BE125" i="4"/>
  <c r="BY127" i="4"/>
  <c r="EB127" i="4"/>
  <c r="GI125" i="4"/>
  <c r="FE127" i="4"/>
  <c r="FW127" i="4"/>
  <c r="GB127" i="4"/>
  <c r="AX126" i="4"/>
  <c r="CM126" i="4"/>
  <c r="CW126" i="4" s="1"/>
  <c r="DG126" i="4" s="1"/>
  <c r="EZ126" i="4"/>
  <c r="GX126" i="4" s="1"/>
  <c r="GJ126" i="4"/>
  <c r="GJ127" i="4" s="1"/>
  <c r="FA125" i="4"/>
  <c r="GL125" i="4"/>
  <c r="GL127" i="4" s="1"/>
  <c r="FK127" i="4"/>
  <c r="BO127" i="4"/>
  <c r="FD127" i="4"/>
  <c r="GN125" i="4"/>
  <c r="GN127" i="4" s="1"/>
  <c r="FF127" i="4"/>
  <c r="EW125" i="4"/>
  <c r="EY125" i="4"/>
  <c r="AA192" i="4"/>
  <c r="AI192" i="4"/>
  <c r="AQ192" i="4"/>
  <c r="AY192" i="4"/>
  <c r="BG192" i="4"/>
  <c r="BO192" i="4"/>
  <c r="BW192" i="4"/>
  <c r="CE192" i="4"/>
  <c r="CM192" i="4"/>
  <c r="CU192" i="4"/>
  <c r="DC192" i="4"/>
  <c r="DU192" i="4"/>
  <c r="EC192" i="4"/>
  <c r="EK192" i="4"/>
  <c r="ES192" i="4"/>
  <c r="FA192" i="4"/>
  <c r="FI192" i="4"/>
  <c r="FQ192" i="4"/>
  <c r="FY192" i="4"/>
  <c r="GG192" i="4"/>
  <c r="GO192" i="4"/>
  <c r="T192" i="4"/>
  <c r="AJ192" i="4"/>
  <c r="AR192" i="4"/>
  <c r="AZ192" i="4"/>
  <c r="BH192" i="4"/>
  <c r="BX192" i="4"/>
  <c r="CF192" i="4"/>
  <c r="CN192" i="4"/>
  <c r="CV192" i="4"/>
  <c r="DV192" i="4"/>
  <c r="ED192" i="4"/>
  <c r="EL192" i="4"/>
  <c r="ET192" i="4"/>
  <c r="FJ192" i="4"/>
  <c r="FR192" i="4"/>
  <c r="FZ192" i="4"/>
  <c r="GH192" i="4"/>
  <c r="GX192" i="4"/>
  <c r="W192" i="4"/>
  <c r="AE192" i="4"/>
  <c r="AM192" i="4"/>
  <c r="AU192" i="4"/>
  <c r="BC192" i="4"/>
  <c r="GB199" i="2"/>
  <c r="CB199" i="2"/>
  <c r="BL199" i="2"/>
  <c r="AT199" i="2"/>
  <c r="EN199" i="2"/>
  <c r="BU199" i="2"/>
  <c r="CS199" i="2"/>
  <c r="DQ199" i="2"/>
  <c r="AD199" i="2"/>
  <c r="BB199" i="2"/>
  <c r="CX199" i="2"/>
  <c r="DV199" i="2"/>
  <c r="ET199" i="2"/>
  <c r="FR199" i="2"/>
  <c r="V199" i="2"/>
  <c r="BR199" i="2"/>
  <c r="CP199" i="2"/>
  <c r="BT199" i="2"/>
  <c r="CR199" i="2"/>
  <c r="DP199" i="2"/>
  <c r="Y199" i="2"/>
  <c r="AW199" i="2"/>
  <c r="FM199" i="2"/>
  <c r="GK199" i="2"/>
  <c r="GJ199" i="2"/>
  <c r="EO199" i="2"/>
  <c r="BJ199" i="2"/>
  <c r="CH199" i="2"/>
  <c r="DF199" i="2"/>
  <c r="ED199" i="2"/>
  <c r="FZ199" i="2"/>
  <c r="GX199" i="2"/>
  <c r="AO199" i="2"/>
  <c r="BM199" i="2"/>
  <c r="CK199" i="2"/>
  <c r="DI199" i="2"/>
  <c r="EG199" i="2"/>
  <c r="FE199" i="2"/>
  <c r="GC199" i="2"/>
  <c r="HA199" i="2"/>
  <c r="AG199" i="2"/>
  <c r="BE199" i="2"/>
  <c r="CC199" i="2"/>
  <c r="DY199" i="2"/>
  <c r="EW199" i="2"/>
  <c r="FU199" i="2"/>
  <c r="GS199" i="2"/>
  <c r="EL199" i="2"/>
  <c r="FJ199" i="2"/>
  <c r="GH199" i="2"/>
  <c r="DA199" i="2"/>
  <c r="DU189" i="2"/>
  <c r="EC189" i="2"/>
  <c r="EK189" i="2"/>
  <c r="ES189" i="2"/>
  <c r="FA189" i="2"/>
  <c r="FI189" i="2"/>
  <c r="FQ189" i="2"/>
  <c r="FY189" i="2"/>
  <c r="GG189" i="2"/>
  <c r="GO189" i="2"/>
  <c r="GW189" i="2"/>
  <c r="X199" i="2"/>
  <c r="AF199" i="2"/>
  <c r="AN199" i="2"/>
  <c r="BQ189" i="2"/>
  <c r="BY189" i="2"/>
  <c r="CG189" i="2"/>
  <c r="CO189" i="2"/>
  <c r="CW189" i="2"/>
  <c r="DE189" i="2"/>
  <c r="DM189" i="2"/>
  <c r="DW199" i="2"/>
  <c r="EE199" i="2"/>
  <c r="EM199" i="2"/>
  <c r="EU199" i="2"/>
  <c r="FC199" i="2"/>
  <c r="FK199" i="2"/>
  <c r="FS199" i="2"/>
  <c r="GA199" i="2"/>
  <c r="GI199" i="2"/>
  <c r="GQ199" i="2"/>
  <c r="GY199" i="2"/>
  <c r="V189" i="2"/>
  <c r="AD189" i="2"/>
  <c r="AT189" i="2"/>
  <c r="BB189" i="2"/>
  <c r="BJ189" i="2"/>
  <c r="BR189" i="2"/>
  <c r="CH189" i="2"/>
  <c r="CP189" i="2"/>
  <c r="CX189" i="2"/>
  <c r="DF189" i="2"/>
  <c r="DV189" i="2"/>
  <c r="ED189" i="2"/>
  <c r="EL189" i="2"/>
  <c r="ET189" i="2"/>
  <c r="FJ189" i="2"/>
  <c r="FR189" i="2"/>
  <c r="FZ189" i="2"/>
  <c r="GH189" i="2"/>
  <c r="GX189" i="2"/>
  <c r="W199" i="2"/>
  <c r="AE199" i="2"/>
  <c r="AM199" i="2"/>
  <c r="AU199" i="2"/>
  <c r="BC199" i="2"/>
  <c r="BK199" i="2"/>
  <c r="BS199" i="2"/>
  <c r="CA199" i="2"/>
  <c r="CI199" i="2"/>
  <c r="CQ199" i="2"/>
  <c r="CY199" i="2"/>
  <c r="DG199" i="2"/>
  <c r="DO199" i="2"/>
  <c r="X189" i="2"/>
  <c r="AF189" i="2"/>
  <c r="AN189" i="2"/>
  <c r="BD189" i="2"/>
  <c r="BL189" i="2"/>
  <c r="BT189" i="2"/>
  <c r="CB189" i="2"/>
  <c r="CR189" i="2"/>
  <c r="CZ189" i="2"/>
  <c r="DH189" i="2"/>
  <c r="DP189" i="2"/>
  <c r="EF189" i="2"/>
  <c r="EN189" i="2"/>
  <c r="EV189" i="2"/>
  <c r="FD189" i="2"/>
  <c r="FT189" i="2"/>
  <c r="GB189" i="2"/>
  <c r="GJ189" i="2"/>
  <c r="GR189" i="2"/>
  <c r="U189" i="2"/>
  <c r="AC189" i="2"/>
  <c r="AK189" i="2"/>
  <c r="AS189" i="2"/>
  <c r="BA189" i="2"/>
  <c r="BI189" i="2"/>
  <c r="AA199" i="2"/>
  <c r="AI199" i="2"/>
  <c r="AQ199" i="2"/>
  <c r="AY199" i="2"/>
  <c r="BG199" i="2"/>
  <c r="BO199" i="2"/>
  <c r="BW199" i="2"/>
  <c r="CE199" i="2"/>
  <c r="CM199" i="2"/>
  <c r="CU199" i="2"/>
  <c r="DC199" i="2"/>
  <c r="DK199" i="2"/>
  <c r="DS199" i="2"/>
  <c r="EA199" i="2"/>
  <c r="EI199" i="2"/>
  <c r="EQ199" i="2"/>
  <c r="EY199" i="2"/>
  <c r="FG199" i="2"/>
  <c r="FO199" i="2"/>
  <c r="FW199" i="2"/>
  <c r="GE199" i="2"/>
  <c r="GM199" i="2"/>
  <c r="GU199" i="2"/>
  <c r="CK189" i="2"/>
  <c r="CS189" i="2"/>
  <c r="DA189" i="2"/>
  <c r="DI189" i="2"/>
  <c r="DQ189" i="2"/>
  <c r="DY189" i="2"/>
  <c r="EG189" i="2"/>
  <c r="EO189" i="2"/>
  <c r="EW189" i="2"/>
  <c r="FE189" i="2"/>
  <c r="FM189" i="2"/>
  <c r="FU189" i="2"/>
  <c r="GC189" i="2"/>
  <c r="GK189" i="2"/>
  <c r="GS189" i="2"/>
  <c r="HA189" i="2"/>
  <c r="Y189" i="2"/>
  <c r="AG189" i="2"/>
  <c r="AO189" i="2"/>
  <c r="AW189" i="2"/>
  <c r="BE189" i="2"/>
  <c r="BM189" i="2"/>
  <c r="BU189" i="2"/>
  <c r="CC189" i="2"/>
  <c r="Z189" i="2"/>
  <c r="AH189" i="2"/>
  <c r="AP189" i="2"/>
  <c r="AX189" i="2"/>
  <c r="BN189" i="2"/>
  <c r="BV189" i="2"/>
  <c r="CD189" i="2"/>
  <c r="CL189" i="2"/>
  <c r="DB189" i="2"/>
  <c r="DJ189" i="2"/>
  <c r="DR189" i="2"/>
  <c r="DZ189" i="2"/>
  <c r="EP189" i="2"/>
  <c r="EX189" i="2"/>
  <c r="FF189" i="2"/>
  <c r="FN189" i="2"/>
  <c r="GD189" i="2"/>
  <c r="GL189" i="2"/>
  <c r="GT189" i="2"/>
  <c r="Z199" i="2"/>
  <c r="AH199" i="2"/>
  <c r="AP199" i="2"/>
  <c r="AX199" i="2"/>
  <c r="BN199" i="2"/>
  <c r="BV199" i="2"/>
  <c r="CD199" i="2"/>
  <c r="CL199" i="2"/>
  <c r="DB199" i="2"/>
  <c r="DJ199" i="2"/>
  <c r="DR199" i="2"/>
  <c r="DZ199" i="2"/>
  <c r="EP199" i="2"/>
  <c r="EX199" i="2"/>
  <c r="FF199" i="2"/>
  <c r="FN199" i="2"/>
  <c r="GD199" i="2"/>
  <c r="GL199" i="2"/>
  <c r="GT199" i="2"/>
  <c r="W189" i="2"/>
  <c r="AE189" i="2"/>
  <c r="AM189" i="2"/>
  <c r="AU189" i="2"/>
  <c r="BC189" i="2"/>
  <c r="BK189" i="2"/>
  <c r="BS189" i="2"/>
  <c r="CA189" i="2"/>
  <c r="CI189" i="2"/>
  <c r="CQ189" i="2"/>
  <c r="CY189" i="2"/>
  <c r="DG189" i="2"/>
  <c r="DO189" i="2"/>
  <c r="DW189" i="2"/>
  <c r="EE189" i="2"/>
  <c r="EM189" i="2"/>
  <c r="EU189" i="2"/>
  <c r="FC189" i="2"/>
  <c r="FK189" i="2"/>
  <c r="FS189" i="2"/>
  <c r="GA189" i="2"/>
  <c r="GI189" i="2"/>
  <c r="GQ189" i="2"/>
  <c r="GY189" i="2"/>
  <c r="T199" i="2"/>
  <c r="AJ199" i="2"/>
  <c r="AR199" i="2"/>
  <c r="AZ199" i="2"/>
  <c r="BH199" i="2"/>
  <c r="BX199" i="2"/>
  <c r="CF199" i="2"/>
  <c r="CN199" i="2"/>
  <c r="CV199" i="2"/>
  <c r="DL199" i="2"/>
  <c r="DT199" i="2"/>
  <c r="EB199" i="2"/>
  <c r="EJ199" i="2"/>
  <c r="EZ199" i="2"/>
  <c r="FH199" i="2"/>
  <c r="FP199" i="2"/>
  <c r="FX199" i="2"/>
  <c r="GN199" i="2"/>
  <c r="GV199" i="2"/>
  <c r="GM189" i="2"/>
  <c r="T189" i="2"/>
  <c r="AJ189" i="2"/>
  <c r="AR189" i="2"/>
  <c r="AZ189" i="2"/>
  <c r="BH189" i="2"/>
  <c r="BX189" i="2"/>
  <c r="CF189" i="2"/>
  <c r="CN189" i="2"/>
  <c r="GV189" i="2"/>
  <c r="AA189" i="2"/>
  <c r="AI189" i="2"/>
  <c r="AQ189" i="2"/>
  <c r="AY189" i="2"/>
  <c r="BG189" i="2"/>
  <c r="BO189" i="2"/>
  <c r="BW189" i="2"/>
  <c r="CE189" i="2"/>
  <c r="CM189" i="2"/>
  <c r="CU189" i="2"/>
  <c r="DC189" i="2"/>
  <c r="DK189" i="2"/>
  <c r="DS189" i="2"/>
  <c r="EA189" i="2"/>
  <c r="EI189" i="2"/>
  <c r="EQ189" i="2"/>
  <c r="EY189" i="2"/>
  <c r="FG189" i="2"/>
  <c r="FO189" i="2"/>
  <c r="FW189" i="2"/>
  <c r="GE189" i="2"/>
  <c r="GU189" i="2"/>
  <c r="U199" i="2"/>
  <c r="AC199" i="2"/>
  <c r="AK199" i="2"/>
  <c r="AS199" i="2"/>
  <c r="BA199" i="2"/>
  <c r="BI199" i="2"/>
  <c r="BQ199" i="2"/>
  <c r="BY199" i="2"/>
  <c r="CG199" i="2"/>
  <c r="CO199" i="2"/>
  <c r="CW199" i="2"/>
  <c r="DE199" i="2"/>
  <c r="DM199" i="2"/>
  <c r="DU199" i="2"/>
  <c r="EC199" i="2"/>
  <c r="EK199" i="2"/>
  <c r="ES199" i="2"/>
  <c r="FA199" i="2"/>
  <c r="FI199" i="2"/>
  <c r="FQ199" i="2"/>
  <c r="FY199" i="2"/>
  <c r="GG199" i="2"/>
  <c r="GO199" i="2"/>
  <c r="GW199" i="2"/>
  <c r="CV189" i="2"/>
  <c r="DL189" i="2"/>
  <c r="DT189" i="2"/>
  <c r="EB189" i="2"/>
  <c r="EJ189" i="2"/>
  <c r="EZ189" i="2"/>
  <c r="FH189" i="2"/>
  <c r="FP189" i="2"/>
  <c r="FX189" i="2"/>
  <c r="GN189" i="2"/>
  <c r="BF63" i="4" l="1"/>
  <c r="CY63" i="4"/>
  <c r="DI63" i="4" s="1"/>
  <c r="HA63" i="4"/>
  <c r="DC63" i="4"/>
  <c r="DM63" i="4" s="1"/>
  <c r="GM64" i="4"/>
  <c r="BP107" i="4"/>
  <c r="CT63" i="4"/>
  <c r="GR63" i="4"/>
  <c r="HB63" i="4" s="1"/>
  <c r="EU96" i="4"/>
  <c r="FC64" i="4"/>
  <c r="HE66" i="4"/>
  <c r="DI66" i="4"/>
  <c r="HE63" i="4"/>
  <c r="BP67" i="4"/>
  <c r="BP46" i="4"/>
  <c r="BP103" i="4"/>
  <c r="HH102" i="4"/>
  <c r="DB102" i="4"/>
  <c r="DL102" i="4" s="1"/>
  <c r="BP64" i="4"/>
  <c r="BP94" i="4"/>
  <c r="DL40" i="4"/>
  <c r="BP31" i="4"/>
  <c r="CV17" i="4"/>
  <c r="DF17" i="4" s="1"/>
  <c r="EH75" i="4"/>
  <c r="FC96" i="4"/>
  <c r="BD96" i="4"/>
  <c r="CJ72" i="4"/>
  <c r="CS64" i="4"/>
  <c r="CT92" i="4"/>
  <c r="FB92" i="4"/>
  <c r="BP91" i="4"/>
  <c r="HK93" i="4"/>
  <c r="CN64" i="4"/>
  <c r="CU64" i="4"/>
  <c r="FV53" i="4"/>
  <c r="AB54" i="4"/>
  <c r="AB55" i="4" s="1"/>
  <c r="CL69" i="4"/>
  <c r="BP54" i="4"/>
  <c r="GO13" i="4"/>
  <c r="BE10" i="4"/>
  <c r="CL10" i="4"/>
  <c r="GT9" i="4"/>
  <c r="CQ10" i="4"/>
  <c r="CR13" i="4"/>
  <c r="GJ10" i="4"/>
  <c r="GJ64" i="4"/>
  <c r="GX9" i="4"/>
  <c r="CV9" i="4"/>
  <c r="DF9" i="4" s="1"/>
  <c r="CQ64" i="4"/>
  <c r="CQ27" i="4"/>
  <c r="CZ65" i="4"/>
  <c r="DJ65" i="4" s="1"/>
  <c r="FL107" i="4"/>
  <c r="AL108" i="4"/>
  <c r="CN85" i="4"/>
  <c r="AZ96" i="4"/>
  <c r="BP75" i="4"/>
  <c r="CP138" i="4"/>
  <c r="GS9" i="4"/>
  <c r="CS124" i="4"/>
  <c r="GL96" i="4"/>
  <c r="CM10" i="4"/>
  <c r="CZ42" i="4"/>
  <c r="DJ42" i="4" s="1"/>
  <c r="GK69" i="4"/>
  <c r="BA27" i="4"/>
  <c r="BZ107" i="4"/>
  <c r="BC105" i="4"/>
  <c r="EZ96" i="4"/>
  <c r="DX99" i="4"/>
  <c r="DX98" i="4"/>
  <c r="BE105" i="4"/>
  <c r="FA105" i="4"/>
  <c r="ER72" i="4"/>
  <c r="BP11" i="4"/>
  <c r="GW60" i="4"/>
  <c r="FV107" i="4"/>
  <c r="GI105" i="4"/>
  <c r="CU105" i="4"/>
  <c r="CU96" i="4"/>
  <c r="FL75" i="4"/>
  <c r="BZ72" i="4"/>
  <c r="CX114" i="4"/>
  <c r="DH114" i="4" s="1"/>
  <c r="CO64" i="4"/>
  <c r="GQ10" i="4"/>
  <c r="CW5" i="4"/>
  <c r="DG5" i="4" s="1"/>
  <c r="BP71" i="4"/>
  <c r="BI134" i="4"/>
  <c r="EH8" i="4"/>
  <c r="AL9" i="4"/>
  <c r="AL10" i="4" s="1"/>
  <c r="GR114" i="4"/>
  <c r="DB18" i="4"/>
  <c r="DL18" i="4" s="1"/>
  <c r="GU18" i="4"/>
  <c r="DB21" i="4"/>
  <c r="DL21" i="4" s="1"/>
  <c r="CW63" i="4"/>
  <c r="DG63" i="4" s="1"/>
  <c r="GH64" i="4"/>
  <c r="GF81" i="4"/>
  <c r="DX72" i="4"/>
  <c r="GK10" i="4"/>
  <c r="CW12" i="4"/>
  <c r="DG12" i="4" s="1"/>
  <c r="GF8" i="4"/>
  <c r="GP8" i="4" s="1"/>
  <c r="ER9" i="4"/>
  <c r="ER10" i="4" s="1"/>
  <c r="DA63" i="4"/>
  <c r="DK63" i="4" s="1"/>
  <c r="AV96" i="4"/>
  <c r="BP96" i="4"/>
  <c r="GL64" i="4"/>
  <c r="CQ105" i="4"/>
  <c r="CP94" i="4"/>
  <c r="AL96" i="4"/>
  <c r="AB72" i="4"/>
  <c r="EU27" i="4"/>
  <c r="FT28" i="4"/>
  <c r="AB8" i="4"/>
  <c r="AV9" i="4"/>
  <c r="AV10" i="4" s="1"/>
  <c r="DC24" i="4"/>
  <c r="DM24" i="4" s="1"/>
  <c r="AV56" i="4"/>
  <c r="FC27" i="4"/>
  <c r="EH9" i="4"/>
  <c r="DX8" i="4"/>
  <c r="BF9" i="4"/>
  <c r="CU112" i="4"/>
  <c r="CS43" i="4"/>
  <c r="CM105" i="4"/>
  <c r="CJ71" i="4"/>
  <c r="CJ160" i="4" s="1"/>
  <c r="GM34" i="4"/>
  <c r="GH48" i="4"/>
  <c r="GR9" i="4"/>
  <c r="BP9" i="4"/>
  <c r="CJ8" i="4"/>
  <c r="CV114" i="4"/>
  <c r="DF114" i="4" s="1"/>
  <c r="GU93" i="4"/>
  <c r="GT24" i="4"/>
  <c r="GJ25" i="4"/>
  <c r="CW42" i="4"/>
  <c r="DG42" i="4" s="1"/>
  <c r="EH107" i="4"/>
  <c r="CU181" i="4"/>
  <c r="FL71" i="4"/>
  <c r="AV72" i="4"/>
  <c r="EV69" i="4"/>
  <c r="BG69" i="4"/>
  <c r="CR48" i="4"/>
  <c r="GD157" i="4"/>
  <c r="HA30" i="4"/>
  <c r="GJ13" i="4"/>
  <c r="GF9" i="4"/>
  <c r="GF10" i="4" s="1"/>
  <c r="CT9" i="4"/>
  <c r="BZ8" i="4"/>
  <c r="CM43" i="4"/>
  <c r="CM64" i="4"/>
  <c r="GK46" i="4"/>
  <c r="BF62" i="4"/>
  <c r="DB63" i="4"/>
  <c r="DL63" i="4" s="1"/>
  <c r="GW63" i="4"/>
  <c r="HG63" i="4" s="1"/>
  <c r="GP62" i="4"/>
  <c r="GR42" i="4"/>
  <c r="DE63" i="4"/>
  <c r="DO63" i="4" s="1"/>
  <c r="CP64" i="4"/>
  <c r="HF63" i="4"/>
  <c r="FB62" i="4"/>
  <c r="GS63" i="4"/>
  <c r="HC63" i="4" s="1"/>
  <c r="CT62" i="4"/>
  <c r="CX63" i="4"/>
  <c r="DH63" i="4" s="1"/>
  <c r="GQ64" i="4"/>
  <c r="AQ49" i="4"/>
  <c r="AI139" i="4"/>
  <c r="AI144" i="4"/>
  <c r="BQ49" i="4"/>
  <c r="AE49" i="4"/>
  <c r="DD63" i="4"/>
  <c r="DN63" i="4" s="1"/>
  <c r="FB63" i="4"/>
  <c r="GZ63" i="4" s="1"/>
  <c r="GY63" i="4"/>
  <c r="HI63" i="4" s="1"/>
  <c r="CR64" i="4"/>
  <c r="FA64" i="4"/>
  <c r="GY62" i="4"/>
  <c r="GT63" i="4"/>
  <c r="CW62" i="4"/>
  <c r="GI64" i="4"/>
  <c r="EZ64" i="4"/>
  <c r="GX62" i="4"/>
  <c r="GX64" i="4" s="1"/>
  <c r="GU62" i="4"/>
  <c r="GU64" i="4" s="1"/>
  <c r="EW64" i="4"/>
  <c r="AY64" i="4"/>
  <c r="BE64" i="4"/>
  <c r="DC62" i="4"/>
  <c r="BD64" i="4"/>
  <c r="DB62" i="4"/>
  <c r="DL62" i="4" s="1"/>
  <c r="CY62" i="4"/>
  <c r="BA64" i="4"/>
  <c r="EV64" i="4"/>
  <c r="GT62" i="4"/>
  <c r="HA62" i="4"/>
  <c r="HA64" i="4" s="1"/>
  <c r="EY64" i="4"/>
  <c r="GW62" i="4"/>
  <c r="CX62" i="4"/>
  <c r="AZ64" i="4"/>
  <c r="GV62" i="4"/>
  <c r="GV64" i="4" s="1"/>
  <c r="EX64" i="4"/>
  <c r="BC64" i="4"/>
  <c r="DA62" i="4"/>
  <c r="EU64" i="4"/>
  <c r="GS62" i="4"/>
  <c r="BG64" i="4"/>
  <c r="ET64" i="4"/>
  <c r="GR62" i="4"/>
  <c r="GR64" i="4" s="1"/>
  <c r="CZ62" i="4"/>
  <c r="BB64" i="4"/>
  <c r="AX64" i="4"/>
  <c r="CV62" i="4"/>
  <c r="DX108" i="4"/>
  <c r="FL108" i="4"/>
  <c r="BF89" i="4"/>
  <c r="GJ91" i="4"/>
  <c r="AB108" i="4"/>
  <c r="ER107" i="4"/>
  <c r="EV105" i="4"/>
  <c r="CV123" i="4"/>
  <c r="DF123" i="4" s="1"/>
  <c r="GK96" i="4"/>
  <c r="CX111" i="4"/>
  <c r="DH111" i="4" s="1"/>
  <c r="GQ55" i="4"/>
  <c r="BO144" i="4"/>
  <c r="GN10" i="4"/>
  <c r="CR58" i="4"/>
  <c r="GV18" i="4"/>
  <c r="HA9" i="4"/>
  <c r="GI13" i="4"/>
  <c r="BG13" i="4"/>
  <c r="FL54" i="4"/>
  <c r="FL55" i="4" s="1"/>
  <c r="GO22" i="4"/>
  <c r="CV24" i="4"/>
  <c r="DF24" i="4" s="1"/>
  <c r="GM69" i="4"/>
  <c r="CQ22" i="4"/>
  <c r="CS27" i="4"/>
  <c r="CQ13" i="4"/>
  <c r="CX9" i="4"/>
  <c r="DH9" i="4" s="1"/>
  <c r="CS25" i="4"/>
  <c r="CV42" i="4"/>
  <c r="DF42" i="4" s="1"/>
  <c r="AZ69" i="4"/>
  <c r="BF44" i="4"/>
  <c r="GQ37" i="4"/>
  <c r="GQ13" i="4"/>
  <c r="CQ25" i="4"/>
  <c r="GU21" i="4"/>
  <c r="GQ43" i="4"/>
  <c r="BC69" i="4"/>
  <c r="FC48" i="4"/>
  <c r="CQ69" i="4"/>
  <c r="CR40" i="4"/>
  <c r="CX33" i="4"/>
  <c r="DH33" i="4" s="1"/>
  <c r="CN10" i="4"/>
  <c r="CM40" i="4"/>
  <c r="GL10" i="4"/>
  <c r="HA12" i="4"/>
  <c r="FL35" i="4"/>
  <c r="GJ37" i="4"/>
  <c r="GV9" i="4"/>
  <c r="BP61" i="4"/>
  <c r="CM69" i="4"/>
  <c r="GR24" i="4"/>
  <c r="EU19" i="4"/>
  <c r="AX69" i="4"/>
  <c r="EY69" i="4"/>
  <c r="DA30" i="4"/>
  <c r="DK30" i="4" s="1"/>
  <c r="GQ61" i="4"/>
  <c r="GK25" i="4"/>
  <c r="CP25" i="4"/>
  <c r="HA18" i="4"/>
  <c r="DA39" i="4"/>
  <c r="DK39" i="4" s="1"/>
  <c r="GQ25" i="4"/>
  <c r="ET69" i="4"/>
  <c r="GQ19" i="4"/>
  <c r="CV66" i="4"/>
  <c r="DF66" i="4" s="1"/>
  <c r="GH43" i="4"/>
  <c r="GY21" i="4"/>
  <c r="HA24" i="4"/>
  <c r="GU54" i="4"/>
  <c r="GJ61" i="4"/>
  <c r="GU12" i="4"/>
  <c r="CU13" i="4"/>
  <c r="GT39" i="4"/>
  <c r="GN22" i="4"/>
  <c r="EX69" i="4"/>
  <c r="CS22" i="4"/>
  <c r="CR69" i="4"/>
  <c r="BW144" i="4"/>
  <c r="CN13" i="4"/>
  <c r="GL13" i="4"/>
  <c r="GR12" i="4"/>
  <c r="GS39" i="4"/>
  <c r="BP41" i="4"/>
  <c r="EH41" i="4"/>
  <c r="HA60" i="4"/>
  <c r="HK60" i="4" s="1"/>
  <c r="EH30" i="4"/>
  <c r="CZ39" i="4"/>
  <c r="DJ39" i="4" s="1"/>
  <c r="GI27" i="4"/>
  <c r="CO40" i="4"/>
  <c r="EW67" i="4"/>
  <c r="FI139" i="4"/>
  <c r="AM144" i="4"/>
  <c r="FZ144" i="4"/>
  <c r="FD144" i="4"/>
  <c r="GW66" i="4"/>
  <c r="GN61" i="4"/>
  <c r="CN61" i="4"/>
  <c r="BE69" i="4"/>
  <c r="GA177" i="4"/>
  <c r="EA172" i="4"/>
  <c r="CN55" i="4"/>
  <c r="BX153" i="4"/>
  <c r="FI149" i="4"/>
  <c r="CX54" i="4"/>
  <c r="DH54" i="4" s="1"/>
  <c r="FR49" i="4"/>
  <c r="FT139" i="4"/>
  <c r="AJ157" i="4"/>
  <c r="DP153" i="4"/>
  <c r="FN153" i="4"/>
  <c r="FR153" i="4"/>
  <c r="CH139" i="4"/>
  <c r="BM157" i="4"/>
  <c r="AE144" i="4"/>
  <c r="AA172" i="4"/>
  <c r="AE172" i="4"/>
  <c r="FZ182" i="4"/>
  <c r="AN49" i="4"/>
  <c r="GD149" i="4"/>
  <c r="EP28" i="4"/>
  <c r="AQ172" i="4"/>
  <c r="ES182" i="4"/>
  <c r="AE177" i="4"/>
  <c r="AE182" i="4"/>
  <c r="AM153" i="4"/>
  <c r="GG153" i="4"/>
  <c r="EE139" i="4"/>
  <c r="CA177" i="4"/>
  <c r="AM182" i="4"/>
  <c r="CR55" i="4"/>
  <c r="BJ134" i="4"/>
  <c r="DU177" i="4"/>
  <c r="EB182" i="4"/>
  <c r="BX172" i="4"/>
  <c r="CB153" i="4"/>
  <c r="AP134" i="4"/>
  <c r="CI134" i="4"/>
  <c r="GJ69" i="4"/>
  <c r="EZ48" i="4"/>
  <c r="GM48" i="4"/>
  <c r="ET48" i="4"/>
  <c r="GD182" i="4"/>
  <c r="HA45" i="4"/>
  <c r="AI177" i="4"/>
  <c r="DS49" i="4"/>
  <c r="EF172" i="4"/>
  <c r="EC172" i="4"/>
  <c r="BW182" i="4"/>
  <c r="GG177" i="4"/>
  <c r="AO172" i="4"/>
  <c r="EN182" i="4"/>
  <c r="EM182" i="4"/>
  <c r="BS182" i="4"/>
  <c r="FN172" i="4"/>
  <c r="T172" i="4"/>
  <c r="EB153" i="4"/>
  <c r="AI153" i="4"/>
  <c r="AF153" i="4"/>
  <c r="EL153" i="4"/>
  <c r="GM143" i="4"/>
  <c r="GT42" i="4"/>
  <c r="FO172" i="4"/>
  <c r="T153" i="4"/>
  <c r="EC177" i="4"/>
  <c r="BN144" i="4"/>
  <c r="AC144" i="4"/>
  <c r="CE172" i="4"/>
  <c r="AW172" i="4"/>
  <c r="EA153" i="4"/>
  <c r="GB49" i="4"/>
  <c r="FJ182" i="4"/>
  <c r="Z182" i="4"/>
  <c r="CL48" i="4"/>
  <c r="FO153" i="4"/>
  <c r="GN40" i="4"/>
  <c r="CC144" i="4"/>
  <c r="BY177" i="4"/>
  <c r="CK144" i="4"/>
  <c r="FZ49" i="4"/>
  <c r="FR172" i="4"/>
  <c r="X172" i="4"/>
  <c r="FZ172" i="4"/>
  <c r="FU153" i="4"/>
  <c r="FT182" i="4"/>
  <c r="FK182" i="4"/>
  <c r="AW153" i="4"/>
  <c r="AD153" i="4"/>
  <c r="EP153" i="4"/>
  <c r="EF182" i="4"/>
  <c r="CC177" i="4"/>
  <c r="FQ182" i="4"/>
  <c r="CA153" i="4"/>
  <c r="BV144" i="4"/>
  <c r="DX36" i="4"/>
  <c r="DX37" i="4" s="1"/>
  <c r="EH35" i="4"/>
  <c r="AB36" i="4"/>
  <c r="AB37" i="4" s="1"/>
  <c r="DQ139" i="4"/>
  <c r="EL157" i="4"/>
  <c r="GA149" i="4"/>
  <c r="GO25" i="4"/>
  <c r="AL23" i="4"/>
  <c r="BZ23" i="4"/>
  <c r="CM27" i="4"/>
  <c r="CW21" i="4"/>
  <c r="DG21" i="4" s="1"/>
  <c r="CM22" i="4"/>
  <c r="CS19" i="4"/>
  <c r="GS18" i="4"/>
  <c r="EW27" i="4"/>
  <c r="FJ153" i="4"/>
  <c r="GO10" i="4"/>
  <c r="GH27" i="4"/>
  <c r="GM10" i="4"/>
  <c r="BN153" i="4"/>
  <c r="EK149" i="4"/>
  <c r="CP171" i="4"/>
  <c r="CV45" i="4"/>
  <c r="DF45" i="4" s="1"/>
  <c r="GN105" i="4"/>
  <c r="GK91" i="4"/>
  <c r="FL57" i="4"/>
  <c r="FL58" i="4" s="1"/>
  <c r="DX53" i="4"/>
  <c r="GP54" i="4"/>
  <c r="GO37" i="4"/>
  <c r="CV60" i="4"/>
  <c r="DF60" i="4" s="1"/>
  <c r="GN25" i="4"/>
  <c r="DC21" i="4"/>
  <c r="DM21" i="4" s="1"/>
  <c r="GU42" i="4"/>
  <c r="BZ94" i="4"/>
  <c r="BP57" i="4"/>
  <c r="CU69" i="4"/>
  <c r="AV54" i="4"/>
  <c r="AV55" i="4" s="1"/>
  <c r="GH10" i="4"/>
  <c r="GK61" i="4"/>
  <c r="ER96" i="4"/>
  <c r="HA21" i="4"/>
  <c r="CZ18" i="4"/>
  <c r="DJ18" i="4" s="1"/>
  <c r="CY18" i="4"/>
  <c r="DI18" i="4" s="1"/>
  <c r="CX42" i="4"/>
  <c r="DH42" i="4" s="1"/>
  <c r="CQ43" i="4"/>
  <c r="CQ112" i="4"/>
  <c r="GL171" i="4"/>
  <c r="BG96" i="4"/>
  <c r="AB11" i="4"/>
  <c r="GT126" i="4"/>
  <c r="FA117" i="4"/>
  <c r="BG105" i="4"/>
  <c r="CJ56" i="4"/>
  <c r="GW102" i="4"/>
  <c r="GN19" i="4"/>
  <c r="BF59" i="4"/>
  <c r="FA69" i="4"/>
  <c r="CS69" i="4"/>
  <c r="GQ48" i="4"/>
  <c r="AY48" i="4"/>
  <c r="CN43" i="4"/>
  <c r="GW30" i="4"/>
  <c r="HG30" i="4" s="1"/>
  <c r="CS48" i="4"/>
  <c r="AZ48" i="4"/>
  <c r="GN37" i="4"/>
  <c r="EH42" i="4"/>
  <c r="EH43" i="4" s="1"/>
  <c r="FL41" i="4"/>
  <c r="CN48" i="4"/>
  <c r="GL43" i="4"/>
  <c r="GA153" i="4"/>
  <c r="DY49" i="4"/>
  <c r="GL48" i="4"/>
  <c r="BE48" i="4"/>
  <c r="FV42" i="4"/>
  <c r="FV43" i="4" s="1"/>
  <c r="FA10" i="4"/>
  <c r="GV21" i="4"/>
  <c r="DB24" i="4"/>
  <c r="DL24" i="4" s="1"/>
  <c r="EP149" i="4"/>
  <c r="ET27" i="4"/>
  <c r="GJ22" i="4"/>
  <c r="CL22" i="4"/>
  <c r="FL24" i="4"/>
  <c r="FL25" i="4" s="1"/>
  <c r="GM25" i="4"/>
  <c r="AY19" i="4"/>
  <c r="AP149" i="4"/>
  <c r="AB17" i="4"/>
  <c r="GS24" i="4"/>
  <c r="EY27" i="4"/>
  <c r="EB139" i="4"/>
  <c r="FX182" i="4"/>
  <c r="BM134" i="4"/>
  <c r="BX149" i="4"/>
  <c r="AJ134" i="4"/>
  <c r="FY172" i="4"/>
  <c r="FO182" i="4"/>
  <c r="AM49" i="4"/>
  <c r="CH28" i="4"/>
  <c r="AG144" i="4"/>
  <c r="AT139" i="4"/>
  <c r="CK139" i="4"/>
  <c r="FW139" i="4"/>
  <c r="AU49" i="4"/>
  <c r="AS139" i="4"/>
  <c r="FF182" i="4"/>
  <c r="CF182" i="4"/>
  <c r="AK172" i="4"/>
  <c r="GD172" i="4"/>
  <c r="GC172" i="4"/>
  <c r="AR182" i="4"/>
  <c r="U157" i="4"/>
  <c r="EL134" i="4"/>
  <c r="AG182" i="4"/>
  <c r="EF139" i="4"/>
  <c r="FF139" i="4"/>
  <c r="DP139" i="4"/>
  <c r="AG153" i="4"/>
  <c r="AU144" i="4"/>
  <c r="U144" i="4"/>
  <c r="Y157" i="4"/>
  <c r="AO157" i="4"/>
  <c r="W49" i="4"/>
  <c r="AS149" i="4"/>
  <c r="AR144" i="4"/>
  <c r="DP149" i="4"/>
  <c r="GB182" i="4"/>
  <c r="FN49" i="4"/>
  <c r="FQ144" i="4"/>
  <c r="FT149" i="4"/>
  <c r="CH157" i="4"/>
  <c r="EP182" i="4"/>
  <c r="EE172" i="4"/>
  <c r="AO182" i="4"/>
  <c r="BI149" i="4"/>
  <c r="EF49" i="4"/>
  <c r="AP139" i="4"/>
  <c r="X144" i="4"/>
  <c r="FS144" i="4"/>
  <c r="DW153" i="4"/>
  <c r="EC153" i="4"/>
  <c r="EE157" i="4"/>
  <c r="EK144" i="4"/>
  <c r="BU182" i="4"/>
  <c r="CH144" i="4"/>
  <c r="FR182" i="4"/>
  <c r="DU149" i="4"/>
  <c r="CI157" i="4"/>
  <c r="AD182" i="4"/>
  <c r="GD139" i="4"/>
  <c r="CE149" i="4"/>
  <c r="GE134" i="4"/>
  <c r="EJ172" i="4"/>
  <c r="W172" i="4"/>
  <c r="BL153" i="4"/>
  <c r="GE153" i="4"/>
  <c r="BT28" i="4"/>
  <c r="BY49" i="4"/>
  <c r="FM172" i="4"/>
  <c r="FF153" i="4"/>
  <c r="AT144" i="4"/>
  <c r="FW134" i="4"/>
  <c r="DV144" i="4"/>
  <c r="Z172" i="4"/>
  <c r="EC144" i="4"/>
  <c r="BP84" i="4"/>
  <c r="BZ96" i="4"/>
  <c r="GQ181" i="4"/>
  <c r="CN96" i="4"/>
  <c r="CN181" i="4"/>
  <c r="CO69" i="4"/>
  <c r="FB65" i="4"/>
  <c r="GO46" i="4"/>
  <c r="CU34" i="4"/>
  <c r="FE144" i="4"/>
  <c r="DX12" i="4"/>
  <c r="DX13" i="4" s="1"/>
  <c r="FT157" i="4"/>
  <c r="BJ139" i="4"/>
  <c r="CY9" i="4"/>
  <c r="DI9" i="4" s="1"/>
  <c r="CO96" i="4"/>
  <c r="GI96" i="4"/>
  <c r="CT89" i="4"/>
  <c r="AY69" i="4"/>
  <c r="GO48" i="4"/>
  <c r="AB12" i="4"/>
  <c r="AB13" i="4" s="1"/>
  <c r="HB30" i="4"/>
  <c r="EO144" i="4"/>
  <c r="AW144" i="4"/>
  <c r="CP10" i="4"/>
  <c r="GW126" i="4"/>
  <c r="GV57" i="4"/>
  <c r="HF57" i="4" s="1"/>
  <c r="GW39" i="4"/>
  <c r="GT18" i="4"/>
  <c r="DC18" i="4"/>
  <c r="DM18" i="4" s="1"/>
  <c r="GM43" i="4"/>
  <c r="GS42" i="4"/>
  <c r="HC42" i="4" s="1"/>
  <c r="GP42" i="4"/>
  <c r="CQ34" i="4"/>
  <c r="CR181" i="4"/>
  <c r="CJ81" i="4"/>
  <c r="CM96" i="4"/>
  <c r="CP69" i="4"/>
  <c r="CN69" i="4"/>
  <c r="GQ69" i="4"/>
  <c r="GA70" i="4"/>
  <c r="GH69" i="4"/>
  <c r="U134" i="4"/>
  <c r="DU139" i="4"/>
  <c r="CI149" i="4"/>
  <c r="GU126" i="4"/>
  <c r="HE126" i="4" s="1"/>
  <c r="GS54" i="4"/>
  <c r="GM22" i="4"/>
  <c r="CW18" i="4"/>
  <c r="DG18" i="4" s="1"/>
  <c r="CV21" i="4"/>
  <c r="DF21" i="4" s="1"/>
  <c r="AB41" i="4"/>
  <c r="DX41" i="4"/>
  <c r="DA42" i="4"/>
  <c r="DK42" i="4" s="1"/>
  <c r="GI121" i="4"/>
  <c r="FV81" i="4"/>
  <c r="EW69" i="4"/>
  <c r="CT44" i="4"/>
  <c r="DD44" i="4" s="1"/>
  <c r="DN44" i="4" s="1"/>
  <c r="BP34" i="4"/>
  <c r="GR33" i="4"/>
  <c r="DA33" i="4"/>
  <c r="DK33" i="4" s="1"/>
  <c r="CW9" i="4"/>
  <c r="DG9" i="4" s="1"/>
  <c r="GY18" i="4"/>
  <c r="GQ22" i="4"/>
  <c r="CU25" i="4"/>
  <c r="CY24" i="4"/>
  <c r="DI24" i="4" s="1"/>
  <c r="FL42" i="4"/>
  <c r="FL43" i="4" s="1"/>
  <c r="CJ41" i="4"/>
  <c r="ER42" i="4"/>
  <c r="ER43" i="4" s="1"/>
  <c r="GT111" i="4"/>
  <c r="HD111" i="4" s="1"/>
  <c r="FA170" i="4"/>
  <c r="GM96" i="4"/>
  <c r="AV81" i="4"/>
  <c r="GP89" i="4"/>
  <c r="DC84" i="4"/>
  <c r="DM84" i="4" s="1"/>
  <c r="CS67" i="4"/>
  <c r="ER53" i="4"/>
  <c r="EU48" i="4"/>
  <c r="GY45" i="4"/>
  <c r="AY27" i="4"/>
  <c r="FL11" i="4"/>
  <c r="CD144" i="4"/>
  <c r="CJ10" i="4"/>
  <c r="GV12" i="4"/>
  <c r="GR120" i="4"/>
  <c r="CZ60" i="4"/>
  <c r="DJ60" i="4" s="1"/>
  <c r="CZ45" i="4"/>
  <c r="DJ45" i="4" s="1"/>
  <c r="DE12" i="4"/>
  <c r="DO12" i="4" s="1"/>
  <c r="CZ24" i="4"/>
  <c r="DJ24" i="4" s="1"/>
  <c r="GI43" i="4"/>
  <c r="FB89" i="4"/>
  <c r="DR172" i="4"/>
  <c r="CX84" i="4"/>
  <c r="DH84" i="4" s="1"/>
  <c r="CP52" i="4"/>
  <c r="GM27" i="4"/>
  <c r="EX48" i="4"/>
  <c r="EH11" i="4"/>
  <c r="EE149" i="4"/>
  <c r="Y134" i="4"/>
  <c r="GS30" i="4"/>
  <c r="GI143" i="4"/>
  <c r="DE9" i="4"/>
  <c r="DO9" i="4" s="1"/>
  <c r="GT123" i="4"/>
  <c r="GU111" i="4"/>
  <c r="HE111" i="4" s="1"/>
  <c r="GR84" i="4"/>
  <c r="HB84" i="4" s="1"/>
  <c r="CX45" i="4"/>
  <c r="DH45" i="4" s="1"/>
  <c r="GQ34" i="4"/>
  <c r="CV12" i="4"/>
  <c r="DF12" i="4" s="1"/>
  <c r="GK19" i="4"/>
  <c r="GL22" i="4"/>
  <c r="CZ21" i="4"/>
  <c r="DJ21" i="4" s="1"/>
  <c r="CL43" i="4"/>
  <c r="CR43" i="4"/>
  <c r="FQ49" i="4"/>
  <c r="GF83" i="4"/>
  <c r="GO19" i="4"/>
  <c r="GI19" i="4"/>
  <c r="GX21" i="4"/>
  <c r="HH21" i="4" s="1"/>
  <c r="GK22" i="4"/>
  <c r="AL24" i="4"/>
  <c r="AL25" i="4" s="1"/>
  <c r="EH24" i="4"/>
  <c r="EH25" i="4" s="1"/>
  <c r="CR25" i="4"/>
  <c r="GW24" i="4"/>
  <c r="DX42" i="4"/>
  <c r="CJ42" i="4"/>
  <c r="CJ43" i="4" s="1"/>
  <c r="GR21" i="4"/>
  <c r="AB23" i="4"/>
  <c r="AV23" i="4"/>
  <c r="GP24" i="4"/>
  <c r="CJ23" i="4"/>
  <c r="CT23" i="4" s="1"/>
  <c r="BF24" i="4"/>
  <c r="AB42" i="4"/>
  <c r="CT42" i="4"/>
  <c r="FV41" i="4"/>
  <c r="BZ41" i="4"/>
  <c r="BZ43" i="4" s="1"/>
  <c r="DE24" i="4"/>
  <c r="DO24" i="4" s="1"/>
  <c r="GJ43" i="4"/>
  <c r="BA105" i="4"/>
  <c r="ER94" i="4"/>
  <c r="HH90" i="4"/>
  <c r="GH55" i="4"/>
  <c r="DE57" i="4"/>
  <c r="DO57" i="4" s="1"/>
  <c r="DD89" i="4"/>
  <c r="DN89" i="4" s="1"/>
  <c r="HB90" i="4"/>
  <c r="GV123" i="4"/>
  <c r="HF123" i="4" s="1"/>
  <c r="BP24" i="4"/>
  <c r="GF24" i="4"/>
  <c r="GF25" i="4" s="1"/>
  <c r="BP23" i="4"/>
  <c r="BZ125" i="4"/>
  <c r="DX107" i="4"/>
  <c r="CJ108" i="4"/>
  <c r="FL84" i="4"/>
  <c r="FL85" i="4" s="1"/>
  <c r="GO91" i="4"/>
  <c r="DX75" i="4"/>
  <c r="AB40" i="4"/>
  <c r="CU10" i="4"/>
  <c r="GX39" i="4"/>
  <c r="HH39" i="4" s="1"/>
  <c r="CO19" i="4"/>
  <c r="FB24" i="4"/>
  <c r="EH23" i="4"/>
  <c r="DX23" i="4"/>
  <c r="DA24" i="4"/>
  <c r="DK24" i="4" s="1"/>
  <c r="GO43" i="4"/>
  <c r="GF42" i="4"/>
  <c r="GF43" i="4" s="1"/>
  <c r="AL42" i="4"/>
  <c r="AL43" i="4" s="1"/>
  <c r="GJ85" i="4"/>
  <c r="DX24" i="4"/>
  <c r="DX25" i="4" s="1"/>
  <c r="GU24" i="4"/>
  <c r="FL23" i="4"/>
  <c r="CT24" i="4"/>
  <c r="CR115" i="4"/>
  <c r="CW102" i="4"/>
  <c r="DG102" i="4" s="1"/>
  <c r="GM19" i="4"/>
  <c r="CP19" i="4"/>
  <c r="CR22" i="4"/>
  <c r="AB24" i="4"/>
  <c r="AB25" i="4" s="1"/>
  <c r="FV23" i="4"/>
  <c r="CJ24" i="4"/>
  <c r="CJ25" i="4" s="1"/>
  <c r="GL25" i="4"/>
  <c r="FV24" i="4"/>
  <c r="FV25" i="4" s="1"/>
  <c r="FL119" i="4"/>
  <c r="GF107" i="4"/>
  <c r="BP108" i="4"/>
  <c r="EH108" i="4"/>
  <c r="BZ108" i="4"/>
  <c r="HF102" i="4"/>
  <c r="EZ69" i="4"/>
  <c r="EH72" i="4"/>
  <c r="DX54" i="4"/>
  <c r="DX55" i="4" s="1"/>
  <c r="DA60" i="4"/>
  <c r="DK60" i="4" s="1"/>
  <c r="DB30" i="4"/>
  <c r="DL30" i="4" s="1"/>
  <c r="GT21" i="4"/>
  <c r="CP22" i="4"/>
  <c r="GH22" i="4"/>
  <c r="AV24" i="4"/>
  <c r="AV25" i="4" s="1"/>
  <c r="ER24" i="4"/>
  <c r="ER25" i="4" s="1"/>
  <c r="GV24" i="4"/>
  <c r="BP42" i="4"/>
  <c r="ER41" i="4"/>
  <c r="AV42" i="4"/>
  <c r="CY42" i="4"/>
  <c r="DI42" i="4" s="1"/>
  <c r="AN153" i="4"/>
  <c r="AA153" i="4"/>
  <c r="FU49" i="4"/>
  <c r="BR49" i="4"/>
  <c r="FJ149" i="4"/>
  <c r="DQ144" i="4"/>
  <c r="GG139" i="4"/>
  <c r="FI134" i="4"/>
  <c r="BT139" i="4"/>
  <c r="FY144" i="4"/>
  <c r="DT144" i="4"/>
  <c r="FW144" i="4"/>
  <c r="FG49" i="4"/>
  <c r="Y149" i="4"/>
  <c r="GA139" i="4"/>
  <c r="GE177" i="4"/>
  <c r="CI153" i="4"/>
  <c r="AD144" i="4"/>
  <c r="EF149" i="4"/>
  <c r="CG49" i="4"/>
  <c r="EA144" i="4"/>
  <c r="BX134" i="4"/>
  <c r="FF149" i="4"/>
  <c r="AS144" i="4"/>
  <c r="EP157" i="4"/>
  <c r="AQ144" i="4"/>
  <c r="AT134" i="4"/>
  <c r="U149" i="4"/>
  <c r="FJ106" i="4"/>
  <c r="AH153" i="4"/>
  <c r="FM118" i="4"/>
  <c r="ES139" i="4"/>
  <c r="FP157" i="4"/>
  <c r="CA139" i="4"/>
  <c r="FM197" i="4"/>
  <c r="BK177" i="4"/>
  <c r="AR172" i="4"/>
  <c r="BM177" i="4"/>
  <c r="Z49" i="4"/>
  <c r="AR49" i="4"/>
  <c r="BH144" i="4"/>
  <c r="BI49" i="4"/>
  <c r="Y139" i="4"/>
  <c r="Z144" i="4"/>
  <c r="AJ144" i="4"/>
  <c r="FH144" i="4"/>
  <c r="BJ153" i="4"/>
  <c r="BV153" i="4"/>
  <c r="CA144" i="4"/>
  <c r="FE149" i="4"/>
  <c r="EI144" i="4"/>
  <c r="EF134" i="4"/>
  <c r="EP139" i="4"/>
  <c r="BS144" i="4"/>
  <c r="BR144" i="4"/>
  <c r="BL106" i="4"/>
  <c r="FF134" i="4"/>
  <c r="AT28" i="4"/>
  <c r="U139" i="4"/>
  <c r="CB144" i="4"/>
  <c r="AP157" i="4"/>
  <c r="BJ157" i="4"/>
  <c r="DP28" i="4"/>
  <c r="W144" i="4"/>
  <c r="FM144" i="4"/>
  <c r="AW157" i="4"/>
  <c r="AC49" i="4"/>
  <c r="EK134" i="4"/>
  <c r="AO139" i="4"/>
  <c r="DU157" i="4"/>
  <c r="GD134" i="4"/>
  <c r="FI157" i="4"/>
  <c r="BM149" i="4"/>
  <c r="CF144" i="4"/>
  <c r="AJ139" i="4"/>
  <c r="GG157" i="4"/>
  <c r="FP134" i="4"/>
  <c r="GC144" i="4"/>
  <c r="FO144" i="4"/>
  <c r="AS157" i="4"/>
  <c r="EJ177" i="4"/>
  <c r="DZ144" i="4"/>
  <c r="CH149" i="4"/>
  <c r="BI139" i="4"/>
  <c r="BX157" i="4"/>
  <c r="AI149" i="4"/>
  <c r="AF144" i="4"/>
  <c r="EN49" i="4"/>
  <c r="EE134" i="4"/>
  <c r="EQ49" i="4"/>
  <c r="EO134" i="4"/>
  <c r="EF144" i="4"/>
  <c r="AT157" i="4"/>
  <c r="FT134" i="4"/>
  <c r="EL149" i="4"/>
  <c r="CK157" i="4"/>
  <c r="FW157" i="4"/>
  <c r="CE139" i="4"/>
  <c r="BJ28" i="4"/>
  <c r="GD144" i="4"/>
  <c r="DP157" i="4"/>
  <c r="DU134" i="4"/>
  <c r="DQ157" i="4"/>
  <c r="BN139" i="4"/>
  <c r="DR144" i="4"/>
  <c r="GE149" i="4"/>
  <c r="DU144" i="4"/>
  <c r="EB134" i="4"/>
  <c r="GE157" i="4"/>
  <c r="FF106" i="4"/>
  <c r="GK43" i="4"/>
  <c r="HE42" i="4"/>
  <c r="AL41" i="4"/>
  <c r="Q42" i="4"/>
  <c r="AV41" i="4"/>
  <c r="GF41" i="4"/>
  <c r="GV42" i="4"/>
  <c r="HF42" i="4" s="1"/>
  <c r="DB42" i="4"/>
  <c r="DL42" i="4" s="1"/>
  <c r="GW42" i="4"/>
  <c r="CP43" i="4"/>
  <c r="CU48" i="4"/>
  <c r="CQ37" i="4"/>
  <c r="GE144" i="4"/>
  <c r="FE177" i="4"/>
  <c r="CW33" i="4"/>
  <c r="DG33" i="4" s="1"/>
  <c r="FE139" i="4"/>
  <c r="EF28" i="4"/>
  <c r="FJ157" i="4"/>
  <c r="T144" i="4"/>
  <c r="DV172" i="4"/>
  <c r="AK49" i="4"/>
  <c r="AW149" i="4"/>
  <c r="EO157" i="4"/>
  <c r="GJ48" i="4"/>
  <c r="AO144" i="4"/>
  <c r="AO134" i="4"/>
  <c r="FV30" i="4"/>
  <c r="FV31" i="4" s="1"/>
  <c r="GX42" i="4"/>
  <c r="EV43" i="4"/>
  <c r="GT41" i="4"/>
  <c r="GT43" i="4" s="1"/>
  <c r="AC197" i="4"/>
  <c r="FB42" i="4"/>
  <c r="GY42" i="4"/>
  <c r="GU41" i="4"/>
  <c r="GU43" i="4" s="1"/>
  <c r="EW43" i="4"/>
  <c r="BF42" i="4"/>
  <c r="DC42" i="4"/>
  <c r="DM42" i="4" s="1"/>
  <c r="CY41" i="4"/>
  <c r="BA43" i="4"/>
  <c r="EY43" i="4"/>
  <c r="GW41" i="4"/>
  <c r="GV41" i="4"/>
  <c r="EX43" i="4"/>
  <c r="BC43" i="4"/>
  <c r="DA41" i="4"/>
  <c r="DK41" i="4" s="1"/>
  <c r="CZ41" i="4"/>
  <c r="BB43" i="4"/>
  <c r="BG43" i="4"/>
  <c r="DE41" i="4"/>
  <c r="DO41" i="4" s="1"/>
  <c r="EU43" i="4"/>
  <c r="GS41" i="4"/>
  <c r="BD43" i="4"/>
  <c r="DB41" i="4"/>
  <c r="DL41" i="4" s="1"/>
  <c r="CO43" i="4"/>
  <c r="FC43" i="4"/>
  <c r="HA41" i="4"/>
  <c r="HA43" i="4" s="1"/>
  <c r="GN43" i="4"/>
  <c r="FA43" i="4"/>
  <c r="GY41" i="4"/>
  <c r="AY43" i="4"/>
  <c r="CW41" i="4"/>
  <c r="BE43" i="4"/>
  <c r="DC41" i="4"/>
  <c r="CU43" i="4"/>
  <c r="DE42" i="4"/>
  <c r="DO42" i="4" s="1"/>
  <c r="CX41" i="4"/>
  <c r="AZ43" i="4"/>
  <c r="EZ43" i="4"/>
  <c r="GX41" i="4"/>
  <c r="ET43" i="4"/>
  <c r="GR41" i="4"/>
  <c r="AX43" i="4"/>
  <c r="CV41" i="4"/>
  <c r="GU90" i="4"/>
  <c r="DE54" i="4"/>
  <c r="DO54" i="4" s="1"/>
  <c r="CT38" i="4"/>
  <c r="CS61" i="4"/>
  <c r="GS45" i="4"/>
  <c r="HC45" i="4" s="1"/>
  <c r="AV125" i="4"/>
  <c r="CM48" i="4"/>
  <c r="FN118" i="4"/>
  <c r="CM117" i="4"/>
  <c r="GK109" i="4"/>
  <c r="FV108" i="4"/>
  <c r="DR97" i="4"/>
  <c r="ER81" i="4"/>
  <c r="AC172" i="4"/>
  <c r="GF72" i="4"/>
  <c r="AB57" i="4"/>
  <c r="AB58" i="4" s="1"/>
  <c r="FL53" i="4"/>
  <c r="DE39" i="4"/>
  <c r="DO39" i="4" s="1"/>
  <c r="GW18" i="4"/>
  <c r="GK121" i="4"/>
  <c r="CF106" i="4"/>
  <c r="GF96" i="4"/>
  <c r="FL96" i="4"/>
  <c r="BZ81" i="4"/>
  <c r="GP81" i="4"/>
  <c r="GS84" i="4"/>
  <c r="HC84" i="4" s="1"/>
  <c r="GO69" i="4"/>
  <c r="BF65" i="4"/>
  <c r="FL72" i="4"/>
  <c r="GN69" i="4"/>
  <c r="GF56" i="4"/>
  <c r="HE60" i="4"/>
  <c r="GP44" i="4"/>
  <c r="BE138" i="4"/>
  <c r="DE11" i="4"/>
  <c r="DO11" i="4" s="1"/>
  <c r="CM19" i="4"/>
  <c r="GW21" i="4"/>
  <c r="CN22" i="4"/>
  <c r="ER23" i="4"/>
  <c r="Q24" i="4"/>
  <c r="BZ24" i="4"/>
  <c r="BZ25" i="4" s="1"/>
  <c r="GP21" i="4"/>
  <c r="GW12" i="4"/>
  <c r="GI115" i="4"/>
  <c r="CM103" i="4"/>
  <c r="GP92" i="4"/>
  <c r="GZ92" i="4" s="1"/>
  <c r="BP72" i="4"/>
  <c r="BA69" i="4"/>
  <c r="AV33" i="4"/>
  <c r="AV34" i="4" s="1"/>
  <c r="HB39" i="4"/>
  <c r="GL19" i="4"/>
  <c r="CO85" i="4"/>
  <c r="GO61" i="4"/>
  <c r="CV65" i="4"/>
  <c r="DF65" i="4" s="1"/>
  <c r="HD66" i="4"/>
  <c r="CW90" i="4"/>
  <c r="DG90" i="4" s="1"/>
  <c r="FV17" i="4"/>
  <c r="CU19" i="4"/>
  <c r="GP38" i="4"/>
  <c r="CS46" i="4"/>
  <c r="DE45" i="4"/>
  <c r="DO45" i="4" s="1"/>
  <c r="GN48" i="4"/>
  <c r="GU36" i="4"/>
  <c r="HE36" i="4" s="1"/>
  <c r="AN144" i="4"/>
  <c r="GT30" i="4"/>
  <c r="BK153" i="4"/>
  <c r="CS34" i="4"/>
  <c r="BG48" i="4"/>
  <c r="DE33" i="4"/>
  <c r="DO33" i="4" s="1"/>
  <c r="GH25" i="4"/>
  <c r="CN25" i="4"/>
  <c r="FE182" i="4"/>
  <c r="GX24" i="4"/>
  <c r="HH24" i="4" s="1"/>
  <c r="CM25" i="4"/>
  <c r="CL25" i="4"/>
  <c r="CW24" i="4"/>
  <c r="DG24" i="4" s="1"/>
  <c r="AK153" i="4"/>
  <c r="AB21" i="4"/>
  <c r="FV20" i="4"/>
  <c r="DA21" i="4"/>
  <c r="DK21" i="4" s="1"/>
  <c r="DZ106" i="4"/>
  <c r="CW20" i="4"/>
  <c r="DG20" i="4" s="1"/>
  <c r="DZ177" i="4"/>
  <c r="BI172" i="4"/>
  <c r="FI153" i="4"/>
  <c r="GG97" i="4"/>
  <c r="EF153" i="4"/>
  <c r="DY153" i="4"/>
  <c r="ER20" i="4"/>
  <c r="CX21" i="4"/>
  <c r="DH21" i="4" s="1"/>
  <c r="BZ20" i="4"/>
  <c r="EB106" i="4"/>
  <c r="DQ149" i="4"/>
  <c r="BX139" i="4"/>
  <c r="EV25" i="4"/>
  <c r="GT23" i="4"/>
  <c r="ET25" i="4"/>
  <c r="GR23" i="4"/>
  <c r="GR25" i="4" s="1"/>
  <c r="CO25" i="4"/>
  <c r="BD25" i="4"/>
  <c r="DB23" i="4"/>
  <c r="EU25" i="4"/>
  <c r="GS23" i="4"/>
  <c r="DZ153" i="4"/>
  <c r="EZ25" i="4"/>
  <c r="GX23" i="4"/>
  <c r="FC25" i="4"/>
  <c r="HA23" i="4"/>
  <c r="HA25" i="4" s="1"/>
  <c r="BG25" i="4"/>
  <c r="DE23" i="4"/>
  <c r="DO23" i="4" s="1"/>
  <c r="AK177" i="4"/>
  <c r="EJ97" i="4"/>
  <c r="BN70" i="4"/>
  <c r="AJ149" i="4"/>
  <c r="CY23" i="4"/>
  <c r="BA25" i="4"/>
  <c r="GY24" i="4"/>
  <c r="AY25" i="4"/>
  <c r="CW23" i="4"/>
  <c r="GU23" i="4"/>
  <c r="EW25" i="4"/>
  <c r="GI25" i="4"/>
  <c r="FH153" i="4"/>
  <c r="EK157" i="4"/>
  <c r="CX24" i="4"/>
  <c r="DH24" i="4" s="1"/>
  <c r="CK149" i="4"/>
  <c r="DW49" i="4"/>
  <c r="EY25" i="4"/>
  <c r="GW23" i="4"/>
  <c r="CX23" i="4"/>
  <c r="DH23" i="4" s="1"/>
  <c r="AZ25" i="4"/>
  <c r="FN197" i="4"/>
  <c r="V153" i="4"/>
  <c r="BY144" i="4"/>
  <c r="BI157" i="4"/>
  <c r="BE25" i="4"/>
  <c r="DC23" i="4"/>
  <c r="BC25" i="4"/>
  <c r="DA23" i="4"/>
  <c r="DK23" i="4" s="1"/>
  <c r="AX25" i="4"/>
  <c r="CV23" i="4"/>
  <c r="DF23" i="4" s="1"/>
  <c r="FA25" i="4"/>
  <c r="GY23" i="4"/>
  <c r="CZ23" i="4"/>
  <c r="BB25" i="4"/>
  <c r="BL177" i="4"/>
  <c r="GV23" i="4"/>
  <c r="EX25" i="4"/>
  <c r="FD187" i="4"/>
  <c r="EI97" i="4"/>
  <c r="EP118" i="4"/>
  <c r="DA18" i="4"/>
  <c r="DK18" i="4" s="1"/>
  <c r="GR18" i="4"/>
  <c r="CN19" i="4"/>
  <c r="BV172" i="4"/>
  <c r="BK49" i="4"/>
  <c r="CW17" i="4"/>
  <c r="CV18" i="4"/>
  <c r="DF18" i="4" s="1"/>
  <c r="CX18" i="4"/>
  <c r="DH18" i="4" s="1"/>
  <c r="CQ19" i="4"/>
  <c r="EB177" i="4"/>
  <c r="CE134" i="4"/>
  <c r="CL19" i="4"/>
  <c r="GJ19" i="4"/>
  <c r="GH19" i="4"/>
  <c r="EZ22" i="4"/>
  <c r="GX20" i="4"/>
  <c r="CY20" i="4"/>
  <c r="DI20" i="4" s="1"/>
  <c r="BA22" i="4"/>
  <c r="CX20" i="4"/>
  <c r="DH20" i="4" s="1"/>
  <c r="AZ22" i="4"/>
  <c r="GF20" i="4"/>
  <c r="CJ20" i="4"/>
  <c r="Q21" i="4"/>
  <c r="DX20" i="4"/>
  <c r="GV20" i="4"/>
  <c r="EX22" i="4"/>
  <c r="FB21" i="4"/>
  <c r="AL21" i="4"/>
  <c r="AL22" i="4" s="1"/>
  <c r="HI21" i="4"/>
  <c r="ET22" i="4"/>
  <c r="GR20" i="4"/>
  <c r="CZ20" i="4"/>
  <c r="DJ20" i="4" s="1"/>
  <c r="BB22" i="4"/>
  <c r="CY21" i="4"/>
  <c r="DI21" i="4" s="1"/>
  <c r="FL20" i="4"/>
  <c r="EH21" i="4"/>
  <c r="CO22" i="4"/>
  <c r="BF21" i="4"/>
  <c r="FC22" i="4"/>
  <c r="HA20" i="4"/>
  <c r="BP20" i="4"/>
  <c r="FU97" i="4"/>
  <c r="AM97" i="4"/>
  <c r="EY22" i="4"/>
  <c r="GW20" i="4"/>
  <c r="BD22" i="4"/>
  <c r="DB20" i="4"/>
  <c r="CU22" i="4"/>
  <c r="ER21" i="4"/>
  <c r="FA22" i="4"/>
  <c r="GY20" i="4"/>
  <c r="GY22" i="4" s="1"/>
  <c r="BC22" i="4"/>
  <c r="DA20" i="4"/>
  <c r="AL20" i="4"/>
  <c r="AV21" i="4"/>
  <c r="AV22" i="4" s="1"/>
  <c r="EU22" i="4"/>
  <c r="GS20" i="4"/>
  <c r="W97" i="4"/>
  <c r="BE22" i="4"/>
  <c r="DC20" i="4"/>
  <c r="AV20" i="4"/>
  <c r="FL21" i="4"/>
  <c r="FL22" i="4" s="1"/>
  <c r="EV22" i="4"/>
  <c r="GT20" i="4"/>
  <c r="GT22" i="4" s="1"/>
  <c r="GF21" i="4"/>
  <c r="GF22" i="4" s="1"/>
  <c r="GI22" i="4"/>
  <c r="DE21" i="4"/>
  <c r="DO21" i="4" s="1"/>
  <c r="FV21" i="4"/>
  <c r="AB20" i="4"/>
  <c r="BP21" i="4"/>
  <c r="GS21" i="4"/>
  <c r="AY22" i="4"/>
  <c r="EH20" i="4"/>
  <c r="CT21" i="4"/>
  <c r="GU20" i="4"/>
  <c r="GU22" i="4" s="1"/>
  <c r="EW22" i="4"/>
  <c r="BZ21" i="4"/>
  <c r="BG22" i="4"/>
  <c r="DE20" i="4"/>
  <c r="CJ21" i="4"/>
  <c r="AX22" i="4"/>
  <c r="CV20" i="4"/>
  <c r="DX18" i="4"/>
  <c r="EY19" i="4"/>
  <c r="GW17" i="4"/>
  <c r="DU97" i="4"/>
  <c r="AB18" i="4"/>
  <c r="AB19" i="4" s="1"/>
  <c r="EZ19" i="4"/>
  <c r="GX17" i="4"/>
  <c r="BC19" i="4"/>
  <c r="DA17" i="4"/>
  <c r="DK17" i="4" s="1"/>
  <c r="CZ17" i="4"/>
  <c r="DJ17" i="4" s="1"/>
  <c r="BB19" i="4"/>
  <c r="GF17" i="4"/>
  <c r="FV18" i="4"/>
  <c r="FV19" i="4" s="1"/>
  <c r="ER17" i="4"/>
  <c r="AX19" i="4"/>
  <c r="GV17" i="4"/>
  <c r="GV19" i="4" s="1"/>
  <c r="EX19" i="4"/>
  <c r="AL18" i="4"/>
  <c r="BU172" i="4"/>
  <c r="CK134" i="4"/>
  <c r="GA157" i="4"/>
  <c r="BD19" i="4"/>
  <c r="DB17" i="4"/>
  <c r="AV17" i="4"/>
  <c r="GF18" i="4"/>
  <c r="GF19" i="4" s="1"/>
  <c r="EH18" i="4"/>
  <c r="BP17" i="4"/>
  <c r="EH17" i="4"/>
  <c r="EG153" i="4"/>
  <c r="EK139" i="4"/>
  <c r="FA19" i="4"/>
  <c r="GY17" i="4"/>
  <c r="Q18" i="4"/>
  <c r="DX17" i="4"/>
  <c r="FL17" i="4"/>
  <c r="GP18" i="4"/>
  <c r="GS17" i="4"/>
  <c r="GX18" i="4"/>
  <c r="HH18" i="4" s="1"/>
  <c r="AL17" i="4"/>
  <c r="EM197" i="4"/>
  <c r="AS134" i="4"/>
  <c r="BE19" i="4"/>
  <c r="DC17" i="4"/>
  <c r="FL18" i="4"/>
  <c r="FB18" i="4"/>
  <c r="AV18" i="4"/>
  <c r="AV19" i="4" s="1"/>
  <c r="ET19" i="4"/>
  <c r="GR17" i="4"/>
  <c r="CJ18" i="4"/>
  <c r="FC19" i="4"/>
  <c r="HA17" i="4"/>
  <c r="HA19" i="4" s="1"/>
  <c r="CJ17" i="4"/>
  <c r="FJ118" i="4"/>
  <c r="AR97" i="4"/>
  <c r="DQ134" i="4"/>
  <c r="AO149" i="4"/>
  <c r="BP18" i="4"/>
  <c r="EV19" i="4"/>
  <c r="GT17" i="4"/>
  <c r="BZ17" i="4"/>
  <c r="BF18" i="4"/>
  <c r="BT157" i="4"/>
  <c r="GU17" i="4"/>
  <c r="EW19" i="4"/>
  <c r="CX17" i="4"/>
  <c r="DH17" i="4" s="1"/>
  <c r="AZ19" i="4"/>
  <c r="BZ18" i="4"/>
  <c r="BG19" i="4"/>
  <c r="DE17" i="4"/>
  <c r="DO17" i="4" s="1"/>
  <c r="GG149" i="4"/>
  <c r="CY17" i="4"/>
  <c r="DI17" i="4" s="1"/>
  <c r="BA19" i="4"/>
  <c r="DE18" i="4"/>
  <c r="DO18" i="4" s="1"/>
  <c r="CR19" i="4"/>
  <c r="CT18" i="4"/>
  <c r="CV126" i="4"/>
  <c r="DF126" i="4" s="1"/>
  <c r="CP68" i="4"/>
  <c r="FB120" i="4"/>
  <c r="AB113" i="4"/>
  <c r="GF114" i="4"/>
  <c r="GF115" i="4" s="1"/>
  <c r="GH171" i="4"/>
  <c r="CJ83" i="4"/>
  <c r="GV126" i="4"/>
  <c r="HF126" i="4" s="1"/>
  <c r="CU124" i="4"/>
  <c r="BZ33" i="4"/>
  <c r="HC126" i="4"/>
  <c r="CL127" i="4"/>
  <c r="GT120" i="4"/>
  <c r="FV113" i="4"/>
  <c r="CN121" i="4"/>
  <c r="AB119" i="4"/>
  <c r="FL114" i="4"/>
  <c r="FL115" i="4" s="1"/>
  <c r="GR102" i="4"/>
  <c r="AV99" i="4"/>
  <c r="AB75" i="4"/>
  <c r="GS57" i="4"/>
  <c r="ER40" i="4"/>
  <c r="CW39" i="4"/>
  <c r="DG39" i="4" s="1"/>
  <c r="CO27" i="4"/>
  <c r="GF60" i="4"/>
  <c r="GF61" i="4" s="1"/>
  <c r="GQ103" i="4"/>
  <c r="EH60" i="4"/>
  <c r="EH61" i="4" s="1"/>
  <c r="ER33" i="4"/>
  <c r="BP111" i="4"/>
  <c r="GH103" i="4"/>
  <c r="CJ74" i="4"/>
  <c r="CJ165" i="4" s="1"/>
  <c r="ER75" i="4"/>
  <c r="GT60" i="4"/>
  <c r="HD60" i="4" s="1"/>
  <c r="GX12" i="4"/>
  <c r="HH12" i="4" s="1"/>
  <c r="BZ103" i="4"/>
  <c r="AB84" i="4"/>
  <c r="BZ75" i="4"/>
  <c r="FV54" i="4"/>
  <c r="FV55" i="4" s="1"/>
  <c r="GW93" i="4"/>
  <c r="CX12" i="4"/>
  <c r="DH12" i="4" s="1"/>
  <c r="GT93" i="4"/>
  <c r="HD93" i="4" s="1"/>
  <c r="GI127" i="4"/>
  <c r="GF126" i="4"/>
  <c r="GF127" i="4" s="1"/>
  <c r="EH125" i="4"/>
  <c r="GP126" i="4"/>
  <c r="GI124" i="4"/>
  <c r="EH119" i="4"/>
  <c r="HI123" i="4"/>
  <c r="CT114" i="4"/>
  <c r="GM115" i="4"/>
  <c r="GJ115" i="4"/>
  <c r="BF54" i="4"/>
  <c r="GU57" i="4"/>
  <c r="HE57" i="4" s="1"/>
  <c r="EH113" i="4"/>
  <c r="AV113" i="4"/>
  <c r="DA57" i="4"/>
  <c r="DK57" i="4" s="1"/>
  <c r="CJ114" i="4"/>
  <c r="CJ115" i="4" s="1"/>
  <c r="DE30" i="4"/>
  <c r="DO30" i="4" s="1"/>
  <c r="GW9" i="4"/>
  <c r="GX45" i="4"/>
  <c r="HH45" i="4" s="1"/>
  <c r="CO10" i="4"/>
  <c r="DX84" i="4"/>
  <c r="DX85" i="4" s="1"/>
  <c r="DE90" i="4"/>
  <c r="DO90" i="4" s="1"/>
  <c r="GM181" i="4"/>
  <c r="GK171" i="4"/>
  <c r="CQ171" i="4"/>
  <c r="HE84" i="4"/>
  <c r="BZ54" i="4"/>
  <c r="BZ55" i="4" s="1"/>
  <c r="GI58" i="4"/>
  <c r="GR54" i="4"/>
  <c r="BP53" i="4"/>
  <c r="GN58" i="4"/>
  <c r="EH54" i="4"/>
  <c r="EH55" i="4" s="1"/>
  <c r="GT36" i="4"/>
  <c r="CX123" i="4"/>
  <c r="DH123" i="4" s="1"/>
  <c r="CZ111" i="4"/>
  <c r="DJ111" i="4" s="1"/>
  <c r="GQ121" i="4"/>
  <c r="AB126" i="4"/>
  <c r="AB114" i="4"/>
  <c r="AB115" i="4" s="1"/>
  <c r="CV119" i="4"/>
  <c r="BB105" i="4"/>
  <c r="BE96" i="4"/>
  <c r="FA96" i="4"/>
  <c r="GT84" i="4"/>
  <c r="DA66" i="4"/>
  <c r="DK66" i="4" s="1"/>
  <c r="DA9" i="4"/>
  <c r="DK9" i="4" s="1"/>
  <c r="GI37" i="4"/>
  <c r="BF126" i="4"/>
  <c r="HG126" i="4"/>
  <c r="FL113" i="4"/>
  <c r="CO175" i="4"/>
  <c r="CO177" i="4" s="1"/>
  <c r="GW45" i="4"/>
  <c r="GS120" i="4"/>
  <c r="FL125" i="4"/>
  <c r="CO124" i="4"/>
  <c r="DX113" i="4"/>
  <c r="CW120" i="4"/>
  <c r="DG120" i="4" s="1"/>
  <c r="HD114" i="4"/>
  <c r="GM46" i="4"/>
  <c r="CT120" i="4"/>
  <c r="CJ123" i="4"/>
  <c r="FV125" i="4"/>
  <c r="HK126" i="4"/>
  <c r="FV119" i="4"/>
  <c r="ER122" i="4"/>
  <c r="EH120" i="4"/>
  <c r="EH121" i="4" s="1"/>
  <c r="GF120" i="4"/>
  <c r="GF121" i="4" s="1"/>
  <c r="GQ127" i="4"/>
  <c r="CX120" i="4"/>
  <c r="DH120" i="4" s="1"/>
  <c r="HK123" i="4"/>
  <c r="AB125" i="4"/>
  <c r="DX125" i="4"/>
  <c r="CJ126" i="4"/>
  <c r="CJ127" i="4" s="1"/>
  <c r="BZ122" i="4"/>
  <c r="GF119" i="4"/>
  <c r="CY123" i="4"/>
  <c r="DI123" i="4" s="1"/>
  <c r="CY122" i="4"/>
  <c r="DI122" i="4" s="1"/>
  <c r="CT123" i="4"/>
  <c r="DD123" i="4" s="1"/>
  <c r="DN123" i="4" s="1"/>
  <c r="GP123" i="4"/>
  <c r="AB111" i="4"/>
  <c r="GQ112" i="4"/>
  <c r="CZ110" i="4"/>
  <c r="DJ110" i="4" s="1"/>
  <c r="GS102" i="4"/>
  <c r="CU103" i="4"/>
  <c r="BR172" i="4"/>
  <c r="FQ172" i="4"/>
  <c r="CS91" i="4"/>
  <c r="DA93" i="4"/>
  <c r="DK93" i="4" s="1"/>
  <c r="DC66" i="4"/>
  <c r="DM66" i="4" s="1"/>
  <c r="GW123" i="4"/>
  <c r="HG123" i="4" s="1"/>
  <c r="CW123" i="4"/>
  <c r="DG123" i="4" s="1"/>
  <c r="CV111" i="4"/>
  <c r="DF111" i="4" s="1"/>
  <c r="GU102" i="4"/>
  <c r="HE102" i="4" s="1"/>
  <c r="DA90" i="4"/>
  <c r="DK90" i="4" s="1"/>
  <c r="GI46" i="4"/>
  <c r="GS12" i="4"/>
  <c r="HC12" i="4" s="1"/>
  <c r="HH114" i="4"/>
  <c r="BP125" i="4"/>
  <c r="EQ197" i="4"/>
  <c r="BP123" i="4"/>
  <c r="DX123" i="4"/>
  <c r="CT126" i="4"/>
  <c r="DC120" i="4"/>
  <c r="DM120" i="4" s="1"/>
  <c r="FV120" i="4"/>
  <c r="FV121" i="4" s="1"/>
  <c r="GS114" i="4"/>
  <c r="HF114" i="4"/>
  <c r="FB101" i="4"/>
  <c r="DX105" i="4"/>
  <c r="CJ96" i="4"/>
  <c r="CL94" i="4"/>
  <c r="GJ171" i="4"/>
  <c r="HA90" i="4"/>
  <c r="HE93" i="4"/>
  <c r="GI69" i="4"/>
  <c r="HD57" i="4"/>
  <c r="CT54" i="4"/>
  <c r="GL46" i="4"/>
  <c r="FV10" i="4"/>
  <c r="HB114" i="4"/>
  <c r="CY54" i="4"/>
  <c r="DI54" i="4" s="1"/>
  <c r="CZ9" i="4"/>
  <c r="DJ9" i="4" s="1"/>
  <c r="GF122" i="4"/>
  <c r="AV122" i="4"/>
  <c r="FV123" i="4"/>
  <c r="FV124" i="4" s="1"/>
  <c r="FL111" i="4"/>
  <c r="FL112" i="4" s="1"/>
  <c r="GI103" i="4"/>
  <c r="CO100" i="4"/>
  <c r="CR96" i="4"/>
  <c r="CM132" i="4"/>
  <c r="K132" i="4"/>
  <c r="CX126" i="4"/>
  <c r="DH126" i="4" s="1"/>
  <c r="GK94" i="4"/>
  <c r="GS90" i="4"/>
  <c r="CZ66" i="4"/>
  <c r="DJ66" i="4" s="1"/>
  <c r="CW60" i="4"/>
  <c r="DG60" i="4" s="1"/>
  <c r="CV57" i="4"/>
  <c r="DF57" i="4" s="1"/>
  <c r="GS60" i="4"/>
  <c r="GR45" i="4"/>
  <c r="HA33" i="4"/>
  <c r="CV33" i="4"/>
  <c r="CL40" i="4"/>
  <c r="GP65" i="4"/>
  <c r="GZ65" i="4" s="1"/>
  <c r="CT59" i="4"/>
  <c r="DD59" i="4" s="1"/>
  <c r="DN59" i="4" s="1"/>
  <c r="HC54" i="4"/>
  <c r="GW57" i="4"/>
  <c r="ER54" i="4"/>
  <c r="ER55" i="4" s="1"/>
  <c r="GL37" i="4"/>
  <c r="GZ45" i="4"/>
  <c r="CX30" i="4"/>
  <c r="DH30" i="4" s="1"/>
  <c r="CM137" i="4"/>
  <c r="EU142" i="4"/>
  <c r="HH9" i="4"/>
  <c r="FL33" i="4"/>
  <c r="FL34" i="4" s="1"/>
  <c r="GF125" i="4"/>
  <c r="AB122" i="4"/>
  <c r="BP120" i="4"/>
  <c r="EH123" i="4"/>
  <c r="AV123" i="4"/>
  <c r="ER123" i="4"/>
  <c r="GF123" i="4"/>
  <c r="GF124" i="4" s="1"/>
  <c r="CW114" i="4"/>
  <c r="DG114" i="4" s="1"/>
  <c r="CQ115" i="4"/>
  <c r="HG111" i="4"/>
  <c r="CS96" i="4"/>
  <c r="CX90" i="4"/>
  <c r="DH90" i="4" s="1"/>
  <c r="CX83" i="4"/>
  <c r="HD45" i="4"/>
  <c r="CL27" i="4"/>
  <c r="HE12" i="4"/>
  <c r="DB126" i="4"/>
  <c r="DL126" i="4" s="1"/>
  <c r="CP13" i="4"/>
  <c r="BZ32" i="4"/>
  <c r="AV110" i="4"/>
  <c r="BP110" i="4"/>
  <c r="HH111" i="4"/>
  <c r="BF101" i="4"/>
  <c r="BF92" i="4"/>
  <c r="CR171" i="4"/>
  <c r="GN55" i="4"/>
  <c r="AL54" i="4"/>
  <c r="AL55" i="4" s="1"/>
  <c r="CR37" i="4"/>
  <c r="CO37" i="4"/>
  <c r="ER6" i="4"/>
  <c r="AY137" i="4"/>
  <c r="BS139" i="4"/>
  <c r="CV120" i="4"/>
  <c r="DF120" i="4" s="1"/>
  <c r="GR123" i="4"/>
  <c r="HB123" i="4" s="1"/>
  <c r="AX121" i="4"/>
  <c r="EH93" i="4"/>
  <c r="ER32" i="4"/>
  <c r="FB32" i="4" s="1"/>
  <c r="CW36" i="4"/>
  <c r="DG36" i="4" s="1"/>
  <c r="GW36" i="4"/>
  <c r="GT12" i="4"/>
  <c r="CJ33" i="4"/>
  <c r="CJ34" i="4" s="1"/>
  <c r="GA118" i="4"/>
  <c r="DS177" i="4"/>
  <c r="CN91" i="4"/>
  <c r="BP80" i="4"/>
  <c r="EH80" i="4"/>
  <c r="BZ46" i="4"/>
  <c r="O132" i="4"/>
  <c r="L132" i="4"/>
  <c r="DA120" i="4"/>
  <c r="DK120" i="4" s="1"/>
  <c r="CZ120" i="4"/>
  <c r="DJ120" i="4" s="1"/>
  <c r="DE111" i="4"/>
  <c r="DO111" i="4" s="1"/>
  <c r="CW66" i="4"/>
  <c r="DG66" i="4" s="1"/>
  <c r="GU45" i="4"/>
  <c r="GR36" i="4"/>
  <c r="HB36" i="4" s="1"/>
  <c r="AL33" i="4"/>
  <c r="AL34" i="4" s="1"/>
  <c r="CZ12" i="4"/>
  <c r="DJ12" i="4" s="1"/>
  <c r="CM127" i="4"/>
  <c r="CJ122" i="4"/>
  <c r="AB120" i="4"/>
  <c r="AB121" i="4" s="1"/>
  <c r="FL123" i="4"/>
  <c r="CZ99" i="4"/>
  <c r="DJ99" i="4" s="1"/>
  <c r="CR91" i="4"/>
  <c r="HF93" i="4"/>
  <c r="DX57" i="4"/>
  <c r="FC69" i="4"/>
  <c r="GX54" i="4"/>
  <c r="EH53" i="4"/>
  <c r="GQ152" i="4"/>
  <c r="CJ54" i="4"/>
  <c r="GL143" i="4"/>
  <c r="CY45" i="4"/>
  <c r="DI45" i="4" s="1"/>
  <c r="CJ46" i="4"/>
  <c r="BF32" i="4"/>
  <c r="GX30" i="4"/>
  <c r="BS149" i="4"/>
  <c r="CX102" i="4"/>
  <c r="DH102" i="4" s="1"/>
  <c r="GS111" i="4"/>
  <c r="CZ54" i="4"/>
  <c r="DJ54" i="4" s="1"/>
  <c r="CM46" i="4"/>
  <c r="EH33" i="4"/>
  <c r="EH34" i="4" s="1"/>
  <c r="BO162" i="4"/>
  <c r="FT118" i="4"/>
  <c r="DU197" i="4"/>
  <c r="AE118" i="4"/>
  <c r="DS97" i="4"/>
  <c r="BE156" i="4"/>
  <c r="DP167" i="4"/>
  <c r="FG153" i="4"/>
  <c r="EP144" i="4"/>
  <c r="CA134" i="4"/>
  <c r="FW172" i="4"/>
  <c r="GO27" i="4"/>
  <c r="BN134" i="4"/>
  <c r="AF149" i="4"/>
  <c r="ED144" i="4"/>
  <c r="BX144" i="4"/>
  <c r="EG144" i="4"/>
  <c r="FP139" i="4"/>
  <c r="GF15" i="4"/>
  <c r="BL144" i="4"/>
  <c r="CU27" i="4"/>
  <c r="BO153" i="4"/>
  <c r="CE157" i="4"/>
  <c r="FH162" i="4"/>
  <c r="EL139" i="4"/>
  <c r="ES134" i="4"/>
  <c r="GE139" i="4"/>
  <c r="AU172" i="4"/>
  <c r="AC153" i="4"/>
  <c r="EQ144" i="4"/>
  <c r="BV97" i="4"/>
  <c r="GG172" i="4"/>
  <c r="EB157" i="4"/>
  <c r="FJ134" i="4"/>
  <c r="GA134" i="4"/>
  <c r="FJ49" i="4"/>
  <c r="EG177" i="4"/>
  <c r="DU172" i="4"/>
  <c r="AB15" i="4"/>
  <c r="FD153" i="4"/>
  <c r="GG134" i="4"/>
  <c r="BT149" i="4"/>
  <c r="DR197" i="4"/>
  <c r="FU172" i="4"/>
  <c r="BY172" i="4"/>
  <c r="BO97" i="4"/>
  <c r="AI157" i="4"/>
  <c r="BN157" i="4"/>
  <c r="AW134" i="4"/>
  <c r="DW97" i="4"/>
  <c r="U49" i="4"/>
  <c r="CI139" i="4"/>
  <c r="EO149" i="4"/>
  <c r="CD106" i="4"/>
  <c r="DV97" i="4"/>
  <c r="DQ182" i="4"/>
  <c r="BT134" i="4"/>
  <c r="ES157" i="4"/>
  <c r="EH15" i="4"/>
  <c r="FE134" i="4"/>
  <c r="DS172" i="4"/>
  <c r="EQ97" i="4"/>
  <c r="EP134" i="4"/>
  <c r="BJ149" i="4"/>
  <c r="EQ172" i="4"/>
  <c r="GA144" i="4"/>
  <c r="CJ15" i="4"/>
  <c r="FE157" i="4"/>
  <c r="BS134" i="4"/>
  <c r="FG177" i="4"/>
  <c r="BH177" i="4"/>
  <c r="AN172" i="4"/>
  <c r="EM97" i="4"/>
  <c r="BN162" i="4"/>
  <c r="FF70" i="4"/>
  <c r="AH70" i="4"/>
  <c r="EB149" i="4"/>
  <c r="FJ139" i="4"/>
  <c r="CA157" i="4"/>
  <c r="EI197" i="4"/>
  <c r="BU97" i="4"/>
  <c r="Z97" i="4"/>
  <c r="AJ106" i="4"/>
  <c r="BM162" i="4"/>
  <c r="EN172" i="4"/>
  <c r="BQ172" i="4"/>
  <c r="EQ118" i="4"/>
  <c r="DR118" i="4"/>
  <c r="FW118" i="4"/>
  <c r="BX197" i="4"/>
  <c r="EA118" i="4"/>
  <c r="DY177" i="4"/>
  <c r="BO177" i="4"/>
  <c r="BQ97" i="4"/>
  <c r="AU97" i="4"/>
  <c r="V172" i="4"/>
  <c r="FP172" i="4"/>
  <c r="DQ172" i="4"/>
  <c r="GA197" i="4"/>
  <c r="FX106" i="4"/>
  <c r="BY97" i="4"/>
  <c r="BR97" i="4"/>
  <c r="FD182" i="4"/>
  <c r="GB118" i="4"/>
  <c r="EG118" i="4"/>
  <c r="BO118" i="4"/>
  <c r="FF177" i="4"/>
  <c r="FM177" i="4"/>
  <c r="Y172" i="4"/>
  <c r="CF177" i="4"/>
  <c r="AC177" i="4"/>
  <c r="EJ106" i="4"/>
  <c r="GD177" i="4"/>
  <c r="DW172" i="4"/>
  <c r="FT197" i="4"/>
  <c r="GB197" i="4"/>
  <c r="EG197" i="4"/>
  <c r="FU197" i="4"/>
  <c r="FR97" i="4"/>
  <c r="BK162" i="4"/>
  <c r="BK144" i="4"/>
  <c r="FP149" i="4"/>
  <c r="BN149" i="4"/>
  <c r="AW139" i="4"/>
  <c r="FU118" i="4"/>
  <c r="BY118" i="4"/>
  <c r="CD118" i="4"/>
  <c r="FK177" i="4"/>
  <c r="CB106" i="4"/>
  <c r="DY172" i="4"/>
  <c r="FK153" i="4"/>
  <c r="BN197" i="4"/>
  <c r="FJ172" i="4"/>
  <c r="BJ172" i="4"/>
  <c r="DQ187" i="4"/>
  <c r="DZ70" i="4"/>
  <c r="AK144" i="4"/>
  <c r="GE118" i="4"/>
  <c r="EN97" i="4"/>
  <c r="AN97" i="4"/>
  <c r="FM97" i="4"/>
  <c r="ES149" i="4"/>
  <c r="ED197" i="4"/>
  <c r="AR106" i="4"/>
  <c r="CD177" i="4"/>
  <c r="V97" i="4"/>
  <c r="GE172" i="4"/>
  <c r="BH153" i="4"/>
  <c r="CA149" i="4"/>
  <c r="T157" i="4"/>
  <c r="AN177" i="4"/>
  <c r="BK172" i="4"/>
  <c r="FH187" i="4"/>
  <c r="AW197" i="4"/>
  <c r="DS197" i="4"/>
  <c r="BQ118" i="4"/>
  <c r="EQ177" i="4"/>
  <c r="U172" i="4"/>
  <c r="EE182" i="4"/>
  <c r="FD167" i="4"/>
  <c r="EJ118" i="4"/>
  <c r="DV118" i="4"/>
  <c r="BQ197" i="4"/>
  <c r="BH106" i="4"/>
  <c r="AJ177" i="4"/>
  <c r="AG172" i="4"/>
  <c r="CI172" i="4"/>
  <c r="DS118" i="4"/>
  <c r="BY197" i="4"/>
  <c r="EP197" i="4"/>
  <c r="GE197" i="4"/>
  <c r="FR118" i="4"/>
  <c r="DV197" i="4"/>
  <c r="BX118" i="4"/>
  <c r="Z153" i="4"/>
  <c r="FG118" i="4"/>
  <c r="FR197" i="4"/>
  <c r="CA118" i="4"/>
  <c r="AC118" i="4"/>
  <c r="AU118" i="4"/>
  <c r="FH177" i="4"/>
  <c r="BM153" i="4"/>
  <c r="AE197" i="4"/>
  <c r="FW197" i="4"/>
  <c r="ED106" i="4"/>
  <c r="AH177" i="4"/>
  <c r="DV177" i="4"/>
  <c r="GB172" i="4"/>
  <c r="AP106" i="4"/>
  <c r="AF28" i="4"/>
  <c r="EM118" i="4"/>
  <c r="GR94" i="4"/>
  <c r="GV196" i="4"/>
  <c r="GV117" i="4"/>
  <c r="HB93" i="4"/>
  <c r="BP16" i="4"/>
  <c r="AB160" i="4"/>
  <c r="HH36" i="4"/>
  <c r="BP7" i="4"/>
  <c r="DE125" i="4"/>
  <c r="BG127" i="4"/>
  <c r="EZ127" i="4"/>
  <c r="GX125" i="4"/>
  <c r="GX127" i="4" s="1"/>
  <c r="BB124" i="4"/>
  <c r="CZ122" i="4"/>
  <c r="FK118" i="4"/>
  <c r="CF118" i="4"/>
  <c r="BP119" i="4"/>
  <c r="CP196" i="4"/>
  <c r="CP117" i="4"/>
  <c r="FC115" i="4"/>
  <c r="HA113" i="4"/>
  <c r="FV114" i="4"/>
  <c r="FV115" i="4" s="1"/>
  <c r="EY195" i="4"/>
  <c r="EY116" i="4"/>
  <c r="GW107" i="4"/>
  <c r="EY109" i="4"/>
  <c r="EY112" i="4"/>
  <c r="GW110" i="4"/>
  <c r="GW112" i="4" s="1"/>
  <c r="BP109" i="4"/>
  <c r="EK118" i="4"/>
  <c r="AO118" i="4"/>
  <c r="GC118" i="4"/>
  <c r="BD195" i="4"/>
  <c r="BD116" i="4"/>
  <c r="BD109" i="4"/>
  <c r="DB107" i="4"/>
  <c r="DL107" i="4" s="1"/>
  <c r="AD118" i="4"/>
  <c r="EO118" i="4"/>
  <c r="BM197" i="4"/>
  <c r="BG195" i="4"/>
  <c r="BG116" i="4"/>
  <c r="BG118" i="4" s="1"/>
  <c r="BG109" i="4"/>
  <c r="DE107" i="4"/>
  <c r="DO107" i="4" s="1"/>
  <c r="AL111" i="4"/>
  <c r="BG112" i="4"/>
  <c r="DE110" i="4"/>
  <c r="DO110" i="4" s="1"/>
  <c r="GI195" i="4"/>
  <c r="GI116" i="4"/>
  <c r="GI109" i="4"/>
  <c r="BR197" i="4"/>
  <c r="EB118" i="4"/>
  <c r="CD197" i="4"/>
  <c r="AW118" i="4"/>
  <c r="BD115" i="4"/>
  <c r="DB113" i="4"/>
  <c r="EH110" i="4"/>
  <c r="EW117" i="4"/>
  <c r="CK197" i="4"/>
  <c r="BE195" i="4"/>
  <c r="BE116" i="4"/>
  <c r="BE109" i="4"/>
  <c r="DC107" i="4"/>
  <c r="DM107" i="4" s="1"/>
  <c r="Q108" i="4"/>
  <c r="AB107" i="4"/>
  <c r="EW112" i="4"/>
  <c r="GU110" i="4"/>
  <c r="GU112" i="4" s="1"/>
  <c r="GQ196" i="4"/>
  <c r="GQ117" i="4"/>
  <c r="BA196" i="4"/>
  <c r="BA117" i="4"/>
  <c r="CY108" i="4"/>
  <c r="DI108" i="4" s="1"/>
  <c r="CJ107" i="4"/>
  <c r="AK118" i="4"/>
  <c r="CJ110" i="4"/>
  <c r="CJ112" i="4" s="1"/>
  <c r="BG196" i="4"/>
  <c r="DE108" i="4"/>
  <c r="DO108" i="4" s="1"/>
  <c r="FS197" i="4"/>
  <c r="CH118" i="4"/>
  <c r="BI197" i="4"/>
  <c r="AY176" i="4"/>
  <c r="CW99" i="4"/>
  <c r="DG99" i="4" s="1"/>
  <c r="GP101" i="4"/>
  <c r="BE103" i="4"/>
  <c r="DC101" i="4"/>
  <c r="DM101" i="4" s="1"/>
  <c r="FC175" i="4"/>
  <c r="FC104" i="4"/>
  <c r="FC106" i="4" s="1"/>
  <c r="HA98" i="4"/>
  <c r="FC100" i="4"/>
  <c r="GM175" i="4"/>
  <c r="GM104" i="4"/>
  <c r="GM100" i="4"/>
  <c r="AJ197" i="4"/>
  <c r="DX175" i="4"/>
  <c r="DX104" i="4"/>
  <c r="BD103" i="4"/>
  <c r="DB101" i="4"/>
  <c r="EN106" i="4"/>
  <c r="AR177" i="4"/>
  <c r="AH106" i="4"/>
  <c r="FZ177" i="4"/>
  <c r="AV98" i="4"/>
  <c r="CO170" i="4"/>
  <c r="CO95" i="4"/>
  <c r="CO88" i="4"/>
  <c r="FC181" i="4"/>
  <c r="HA81" i="4"/>
  <c r="FY106" i="4"/>
  <c r="EY170" i="4"/>
  <c r="EY95" i="4"/>
  <c r="EY97" i="4" s="1"/>
  <c r="EY88" i="4"/>
  <c r="GW86" i="4"/>
  <c r="GF82" i="4"/>
  <c r="EA106" i="4"/>
  <c r="CI106" i="4"/>
  <c r="CU170" i="4"/>
  <c r="CU95" i="4"/>
  <c r="CU97" i="4" s="1"/>
  <c r="CU88" i="4"/>
  <c r="DT106" i="4"/>
  <c r="BJ177" i="4"/>
  <c r="GY92" i="4"/>
  <c r="FA94" i="4"/>
  <c r="CS171" i="4"/>
  <c r="CT87" i="4"/>
  <c r="AY85" i="4"/>
  <c r="CW83" i="4"/>
  <c r="BI106" i="4"/>
  <c r="Z106" i="4"/>
  <c r="EV170" i="4"/>
  <c r="EV95" i="4"/>
  <c r="EV97" i="4" s="1"/>
  <c r="EV88" i="4"/>
  <c r="GT86" i="4"/>
  <c r="CS170" i="4"/>
  <c r="CS95" i="4"/>
  <c r="CS88" i="4"/>
  <c r="AV82" i="4"/>
  <c r="BT106" i="4"/>
  <c r="BC94" i="4"/>
  <c r="DA92" i="4"/>
  <c r="DK92" i="4" s="1"/>
  <c r="ET171" i="4"/>
  <c r="GR87" i="4"/>
  <c r="FK172" i="4"/>
  <c r="GG106" i="4"/>
  <c r="FM106" i="4"/>
  <c r="DR177" i="4"/>
  <c r="CX89" i="4"/>
  <c r="DH89" i="4" s="1"/>
  <c r="AZ91" i="4"/>
  <c r="AB171" i="4"/>
  <c r="AB172" i="4" s="1"/>
  <c r="AB88" i="4"/>
  <c r="GK104" i="4"/>
  <c r="GK106" i="4" s="1"/>
  <c r="EU175" i="4"/>
  <c r="EU104" i="4"/>
  <c r="EU106" i="4" s="1"/>
  <c r="EU100" i="4"/>
  <c r="GS98" i="4"/>
  <c r="BG91" i="4"/>
  <c r="DE89" i="4"/>
  <c r="DO89" i="4" s="1"/>
  <c r="FF172" i="4"/>
  <c r="BE95" i="4"/>
  <c r="CO185" i="4"/>
  <c r="CO187" i="4" s="1"/>
  <c r="CO79" i="4"/>
  <c r="EW166" i="4"/>
  <c r="GU75" i="4"/>
  <c r="GU166" i="4" s="1"/>
  <c r="AY161" i="4"/>
  <c r="CW72" i="4"/>
  <c r="DC90" i="4"/>
  <c r="DM90" i="4" s="1"/>
  <c r="BF90" i="4"/>
  <c r="DD90" i="4" s="1"/>
  <c r="DN90" i="4" s="1"/>
  <c r="AD97" i="4"/>
  <c r="GX84" i="4"/>
  <c r="HH84" i="4" s="1"/>
  <c r="FL166" i="4"/>
  <c r="GY93" i="4"/>
  <c r="FB93" i="4"/>
  <c r="GZ93" i="4" s="1"/>
  <c r="EV94" i="4"/>
  <c r="GT92" i="4"/>
  <c r="GT94" i="4" s="1"/>
  <c r="DZ97" i="4"/>
  <c r="CU185" i="4"/>
  <c r="CU187" i="4" s="1"/>
  <c r="CU79" i="4"/>
  <c r="CS165" i="4"/>
  <c r="CS76" i="4"/>
  <c r="GM160" i="4"/>
  <c r="GM162" i="4" s="1"/>
  <c r="GM73" i="4"/>
  <c r="EZ94" i="4"/>
  <c r="GX92" i="4"/>
  <c r="GX94" i="4" s="1"/>
  <c r="GY90" i="4"/>
  <c r="FB90" i="4"/>
  <c r="GZ90" i="4" s="1"/>
  <c r="FZ97" i="4"/>
  <c r="CM170" i="4"/>
  <c r="CM172" i="4" s="1"/>
  <c r="CM95" i="4"/>
  <c r="CM88" i="4"/>
  <c r="GF84" i="4"/>
  <c r="GF85" i="4" s="1"/>
  <c r="FC85" i="4"/>
  <c r="HA83" i="4"/>
  <c r="EH186" i="4"/>
  <c r="EH187" i="4" s="1"/>
  <c r="EH79" i="4"/>
  <c r="BD94" i="4"/>
  <c r="DB92" i="4"/>
  <c r="DL92" i="4" s="1"/>
  <c r="FY97" i="4"/>
  <c r="FI172" i="4"/>
  <c r="BS97" i="4"/>
  <c r="AZ95" i="4"/>
  <c r="AZ97" i="4" s="1"/>
  <c r="FL185" i="4"/>
  <c r="GP77" i="4"/>
  <c r="GP185" i="4" s="1"/>
  <c r="DX166" i="4"/>
  <c r="DX167" i="4" s="1"/>
  <c r="DX76" i="4"/>
  <c r="AV161" i="4"/>
  <c r="AV162" i="4" s="1"/>
  <c r="AV73" i="4"/>
  <c r="ER171" i="4"/>
  <c r="ER88" i="4"/>
  <c r="BM97" i="4"/>
  <c r="BG185" i="4"/>
  <c r="DE77" i="4"/>
  <c r="DO77" i="4" s="1"/>
  <c r="BG79" i="4"/>
  <c r="EY91" i="4"/>
  <c r="GW89" i="4"/>
  <c r="GW91" i="4" s="1"/>
  <c r="AY170" i="4"/>
  <c r="CW86" i="4"/>
  <c r="DG86" i="4" s="1"/>
  <c r="AY88" i="4"/>
  <c r="AY95" i="4"/>
  <c r="GM85" i="4"/>
  <c r="DU182" i="4"/>
  <c r="AY180" i="4"/>
  <c r="AY82" i="4"/>
  <c r="CW80" i="4"/>
  <c r="DG80" i="4" s="1"/>
  <c r="CQ185" i="4"/>
  <c r="CQ187" i="4" s="1"/>
  <c r="CQ79" i="4"/>
  <c r="FL74" i="4"/>
  <c r="EH74" i="4"/>
  <c r="EH165" i="4" s="1"/>
  <c r="BP74" i="4"/>
  <c r="AL74" i="4"/>
  <c r="AL165" i="4" s="1"/>
  <c r="Q75" i="4"/>
  <c r="BA161" i="4"/>
  <c r="CY72" i="4"/>
  <c r="CU91" i="4"/>
  <c r="AX170" i="4"/>
  <c r="AX95" i="4"/>
  <c r="AX97" i="4" s="1"/>
  <c r="CV86" i="4"/>
  <c r="DF86" i="4" s="1"/>
  <c r="AX88" i="4"/>
  <c r="CT84" i="4"/>
  <c r="BD186" i="4"/>
  <c r="DB78" i="4"/>
  <c r="EX166" i="4"/>
  <c r="GV75" i="4"/>
  <c r="GV166" i="4" s="1"/>
  <c r="CN165" i="4"/>
  <c r="CN167" i="4" s="1"/>
  <c r="CN76" i="4"/>
  <c r="GH185" i="4"/>
  <c r="GH187" i="4" s="1"/>
  <c r="GH79" i="4"/>
  <c r="BA185" i="4"/>
  <c r="BA79" i="4"/>
  <c r="CY77" i="4"/>
  <c r="DI77" i="4" s="1"/>
  <c r="AV74" i="4"/>
  <c r="AV165" i="4" s="1"/>
  <c r="BA165" i="4"/>
  <c r="BA76" i="4"/>
  <c r="CY74" i="4"/>
  <c r="DI74" i="4" s="1"/>
  <c r="CO160" i="4"/>
  <c r="CO162" i="4" s="1"/>
  <c r="CO73" i="4"/>
  <c r="GF161" i="4"/>
  <c r="GF162" i="4" s="1"/>
  <c r="GF73" i="4"/>
  <c r="GH160" i="4"/>
  <c r="GH162" i="4" s="1"/>
  <c r="GH73" i="4"/>
  <c r="CU180" i="4"/>
  <c r="CU182" i="4" s="1"/>
  <c r="CU82" i="4"/>
  <c r="BA180" i="4"/>
  <c r="BA82" i="4"/>
  <c r="CY80" i="4"/>
  <c r="DI80" i="4" s="1"/>
  <c r="U187" i="4"/>
  <c r="BE165" i="4"/>
  <c r="DC74" i="4"/>
  <c r="DM74" i="4" s="1"/>
  <c r="BE76" i="4"/>
  <c r="AZ58" i="4"/>
  <c r="CX56" i="4"/>
  <c r="BE180" i="4"/>
  <c r="BE82" i="4"/>
  <c r="DC80" i="4"/>
  <c r="DM80" i="4" s="1"/>
  <c r="CL185" i="4"/>
  <c r="CL187" i="4" s="1"/>
  <c r="CL79" i="4"/>
  <c r="BD166" i="4"/>
  <c r="DB75" i="4"/>
  <c r="GX53" i="4"/>
  <c r="EZ55" i="4"/>
  <c r="BG186" i="4"/>
  <c r="DE78" i="4"/>
  <c r="DX71" i="4"/>
  <c r="CL160" i="4"/>
  <c r="CL162" i="4" s="1"/>
  <c r="CL73" i="4"/>
  <c r="BL182" i="4"/>
  <c r="CU165" i="4"/>
  <c r="CU167" i="4" s="1"/>
  <c r="CU76" i="4"/>
  <c r="BZ71" i="4"/>
  <c r="BZ160" i="4" s="1"/>
  <c r="EV67" i="4"/>
  <c r="GT65" i="4"/>
  <c r="GT67" i="4" s="1"/>
  <c r="BC67" i="4"/>
  <c r="DA65" i="4"/>
  <c r="FB57" i="4"/>
  <c r="EF70" i="4"/>
  <c r="CE70" i="4"/>
  <c r="BE151" i="4"/>
  <c r="BE68" i="4"/>
  <c r="BE70" i="4" s="1"/>
  <c r="BE52" i="4"/>
  <c r="DC50" i="4"/>
  <c r="DM50" i="4" s="1"/>
  <c r="HK54" i="4"/>
  <c r="BC152" i="4"/>
  <c r="DA51" i="4"/>
  <c r="DK51" i="4" s="1"/>
  <c r="BV70" i="4"/>
  <c r="AA70" i="4"/>
  <c r="GY65" i="4"/>
  <c r="FC55" i="4"/>
  <c r="HA53" i="4"/>
  <c r="HA55" i="4" s="1"/>
  <c r="EW152" i="4"/>
  <c r="GU51" i="4"/>
  <c r="CJ57" i="4"/>
  <c r="CJ58" i="4" s="1"/>
  <c r="FH70" i="4"/>
  <c r="CL151" i="4"/>
  <c r="CL68" i="4"/>
  <c r="CL70" i="4" s="1"/>
  <c r="CL52" i="4"/>
  <c r="CT57" i="4"/>
  <c r="EW58" i="4"/>
  <c r="GU56" i="4"/>
  <c r="GU58" i="4" s="1"/>
  <c r="CT50" i="4"/>
  <c r="DC56" i="4"/>
  <c r="DM56" i="4" s="1"/>
  <c r="BE58" i="4"/>
  <c r="AX152" i="4"/>
  <c r="CV51" i="4"/>
  <c r="DF51" i="4" s="1"/>
  <c r="FX70" i="4"/>
  <c r="AG70" i="4"/>
  <c r="BB61" i="4"/>
  <c r="CZ59" i="4"/>
  <c r="DJ59" i="4" s="1"/>
  <c r="FB50" i="4"/>
  <c r="FE153" i="4"/>
  <c r="AS153" i="4"/>
  <c r="GG70" i="4"/>
  <c r="BI153" i="4"/>
  <c r="CK70" i="4"/>
  <c r="GM152" i="4"/>
  <c r="EA70" i="4"/>
  <c r="BY70" i="4"/>
  <c r="FT70" i="4"/>
  <c r="CN152" i="4"/>
  <c r="EJ70" i="4"/>
  <c r="AU70" i="4"/>
  <c r="AX46" i="4"/>
  <c r="CV44" i="4"/>
  <c r="CW38" i="4"/>
  <c r="DG38" i="4" s="1"/>
  <c r="AY40" i="4"/>
  <c r="AZ47" i="4"/>
  <c r="AZ49" i="4" s="1"/>
  <c r="AZ31" i="4"/>
  <c r="CX29" i="4"/>
  <c r="DH29" i="4" s="1"/>
  <c r="BD46" i="4"/>
  <c r="DB44" i="4"/>
  <c r="BP36" i="4"/>
  <c r="DB35" i="4"/>
  <c r="BD37" i="4"/>
  <c r="FA48" i="4"/>
  <c r="FB30" i="4"/>
  <c r="GY30" i="4"/>
  <c r="BC46" i="4"/>
  <c r="DA44" i="4"/>
  <c r="DK44" i="4" s="1"/>
  <c r="AV36" i="4"/>
  <c r="ET34" i="4"/>
  <c r="GR32" i="4"/>
  <c r="BB40" i="4"/>
  <c r="CZ38" i="4"/>
  <c r="DJ38" i="4" s="1"/>
  <c r="FA34" i="4"/>
  <c r="GY32" i="4"/>
  <c r="GO40" i="4"/>
  <c r="GP36" i="4"/>
  <c r="GP48" i="4" s="1"/>
  <c r="GY39" i="4"/>
  <c r="FB39" i="4"/>
  <c r="GZ39" i="4" s="1"/>
  <c r="AZ40" i="4"/>
  <c r="CX38" i="4"/>
  <c r="DH38" i="4" s="1"/>
  <c r="BW49" i="4"/>
  <c r="AV6" i="4"/>
  <c r="HC33" i="4"/>
  <c r="EA49" i="4"/>
  <c r="FR144" i="4"/>
  <c r="CU156" i="4"/>
  <c r="CU148" i="4"/>
  <c r="CU138" i="4"/>
  <c r="CU133" i="4"/>
  <c r="ER5" i="4"/>
  <c r="CW30" i="4"/>
  <c r="DG30" i="4" s="1"/>
  <c r="ES49" i="4"/>
  <c r="CI49" i="4"/>
  <c r="CS142" i="4"/>
  <c r="CS16" i="4"/>
  <c r="FU149" i="4"/>
  <c r="FM139" i="4"/>
  <c r="EQ157" i="4"/>
  <c r="EI134" i="4"/>
  <c r="DR28" i="4"/>
  <c r="BY134" i="4"/>
  <c r="BQ28" i="4"/>
  <c r="AU149" i="4"/>
  <c r="AM139" i="4"/>
  <c r="GJ34" i="4"/>
  <c r="CL143" i="4"/>
  <c r="FL6" i="4"/>
  <c r="BG34" i="4"/>
  <c r="DE32" i="4"/>
  <c r="CQ48" i="4"/>
  <c r="EE49" i="4"/>
  <c r="FC148" i="4"/>
  <c r="FC156" i="4"/>
  <c r="FC138" i="4"/>
  <c r="FC133" i="4"/>
  <c r="HA6" i="4"/>
  <c r="CK28" i="4"/>
  <c r="GH34" i="4"/>
  <c r="EP49" i="4"/>
  <c r="GU8" i="4"/>
  <c r="EW10" i="4"/>
  <c r="GO34" i="4"/>
  <c r="BS49" i="4"/>
  <c r="GJ143" i="4"/>
  <c r="AB6" i="4"/>
  <c r="GY33" i="4"/>
  <c r="CN34" i="4"/>
  <c r="AO49" i="4"/>
  <c r="V139" i="4"/>
  <c r="BE142" i="4"/>
  <c r="BE16" i="4"/>
  <c r="DC14" i="4"/>
  <c r="DM14" i="4" s="1"/>
  <c r="CJ12" i="4"/>
  <c r="HC9" i="4"/>
  <c r="GN156" i="4"/>
  <c r="GN148" i="4"/>
  <c r="GN138" i="4"/>
  <c r="GN133" i="4"/>
  <c r="BE133" i="4"/>
  <c r="FX134" i="4"/>
  <c r="FR157" i="4"/>
  <c r="FA155" i="4"/>
  <c r="FA147" i="4"/>
  <c r="FA137" i="4"/>
  <c r="FA132" i="4"/>
  <c r="FA26" i="4"/>
  <c r="FA28" i="4" s="1"/>
  <c r="FA7" i="4"/>
  <c r="GY5" i="4"/>
  <c r="CB28" i="4"/>
  <c r="BV134" i="4"/>
  <c r="CO148" i="4"/>
  <c r="CO156" i="4"/>
  <c r="CO138" i="4"/>
  <c r="CO133" i="4"/>
  <c r="CG157" i="4"/>
  <c r="BZ11" i="4"/>
  <c r="GO155" i="4"/>
  <c r="GO147" i="4"/>
  <c r="GO137" i="4"/>
  <c r="GO132" i="4"/>
  <c r="GO26" i="4"/>
  <c r="GO7" i="4"/>
  <c r="EJ139" i="4"/>
  <c r="ED149" i="4"/>
  <c r="BO139" i="4"/>
  <c r="CM26" i="4"/>
  <c r="FK144" i="4"/>
  <c r="GF6" i="4"/>
  <c r="CP156" i="4"/>
  <c r="GB139" i="4"/>
  <c r="FD134" i="4"/>
  <c r="EN157" i="4"/>
  <c r="AG149" i="4"/>
  <c r="EC28" i="4"/>
  <c r="EH10" i="4"/>
  <c r="FB8" i="4"/>
  <c r="EG139" i="4"/>
  <c r="BH28" i="4"/>
  <c r="AR134" i="4"/>
  <c r="AF157" i="4"/>
  <c r="AH28" i="4"/>
  <c r="CO142" i="4"/>
  <c r="BD13" i="4"/>
  <c r="DB11" i="4"/>
  <c r="EA139" i="4"/>
  <c r="DT134" i="4"/>
  <c r="BS157" i="4"/>
  <c r="X28" i="4"/>
  <c r="DZ134" i="4"/>
  <c r="GC28" i="4"/>
  <c r="GG144" i="4"/>
  <c r="EX10" i="4"/>
  <c r="GV8" i="4"/>
  <c r="GV10" i="4" s="1"/>
  <c r="DC8" i="4"/>
  <c r="DM8" i="4" s="1"/>
  <c r="FZ139" i="4"/>
  <c r="FN157" i="4"/>
  <c r="EW155" i="4"/>
  <c r="EW147" i="4"/>
  <c r="EW132" i="4"/>
  <c r="EW137" i="4"/>
  <c r="EW26" i="4"/>
  <c r="EW7" i="4"/>
  <c r="GU5" i="4"/>
  <c r="BR139" i="4"/>
  <c r="BL134" i="4"/>
  <c r="AD157" i="4"/>
  <c r="ET156" i="4"/>
  <c r="ET148" i="4"/>
  <c r="ET138" i="4"/>
  <c r="ET133" i="4"/>
  <c r="GR6" i="4"/>
  <c r="GL16" i="4"/>
  <c r="CN142" i="4"/>
  <c r="CN16" i="4"/>
  <c r="AZ142" i="4"/>
  <c r="AZ16" i="4"/>
  <c r="CX14" i="4"/>
  <c r="DH14" i="4" s="1"/>
  <c r="AX10" i="4"/>
  <c r="CV8" i="4"/>
  <c r="FY139" i="4"/>
  <c r="FS157" i="4"/>
  <c r="FC155" i="4"/>
  <c r="FC147" i="4"/>
  <c r="FC132" i="4"/>
  <c r="FC137" i="4"/>
  <c r="FC26" i="4"/>
  <c r="HA5" i="4"/>
  <c r="FC7" i="4"/>
  <c r="CC28" i="4"/>
  <c r="BW139" i="4"/>
  <c r="BK149" i="4"/>
  <c r="AC157" i="4"/>
  <c r="AA157" i="4"/>
  <c r="DB122" i="4"/>
  <c r="DL122" i="4" s="1"/>
  <c r="BD124" i="4"/>
  <c r="EU124" i="4"/>
  <c r="GS122" i="4"/>
  <c r="HE120" i="4"/>
  <c r="EV124" i="4"/>
  <c r="GT122" i="4"/>
  <c r="GT124" i="4" s="1"/>
  <c r="AY124" i="4"/>
  <c r="CW122" i="4"/>
  <c r="DC122" i="4"/>
  <c r="BE124" i="4"/>
  <c r="BA127" i="4"/>
  <c r="CY125" i="4"/>
  <c r="ET124" i="4"/>
  <c r="GR122" i="4"/>
  <c r="GR124" i="4" s="1"/>
  <c r="ER124" i="4"/>
  <c r="GX120" i="4"/>
  <c r="FK197" i="4"/>
  <c r="CF197" i="4"/>
  <c r="CS121" i="4"/>
  <c r="BE196" i="4"/>
  <c r="BE117" i="4"/>
  <c r="BF108" i="4"/>
  <c r="DC108" i="4"/>
  <c r="DM108" i="4" s="1"/>
  <c r="EJ197" i="4"/>
  <c r="CJ113" i="4"/>
  <c r="CM115" i="4"/>
  <c r="ER110" i="4"/>
  <c r="EW195" i="4"/>
  <c r="EW116" i="4"/>
  <c r="EW109" i="4"/>
  <c r="GU107" i="4"/>
  <c r="GJ196" i="4"/>
  <c r="GJ117" i="4"/>
  <c r="AO197" i="4"/>
  <c r="GI196" i="4"/>
  <c r="GI117" i="4"/>
  <c r="GC197" i="4"/>
  <c r="AD197" i="4"/>
  <c r="BZ109" i="4"/>
  <c r="EO197" i="4"/>
  <c r="CE118" i="4"/>
  <c r="AH118" i="4"/>
  <c r="FA103" i="4"/>
  <c r="GY101" i="4"/>
  <c r="FV109" i="4"/>
  <c r="FP118" i="4"/>
  <c r="EB197" i="4"/>
  <c r="EW196" i="4"/>
  <c r="ES118" i="4"/>
  <c r="GW101" i="4"/>
  <c r="GW103" i="4" s="1"/>
  <c r="EY103" i="4"/>
  <c r="CU196" i="4"/>
  <c r="DZ118" i="4"/>
  <c r="CI118" i="4"/>
  <c r="AK197" i="4"/>
  <c r="EF118" i="4"/>
  <c r="CH197" i="4"/>
  <c r="EW103" i="4"/>
  <c r="GU101" i="4"/>
  <c r="GU103" i="4" s="1"/>
  <c r="GO175" i="4"/>
  <c r="GO104" i="4"/>
  <c r="GO100" i="4"/>
  <c r="Y118" i="4"/>
  <c r="BK106" i="4"/>
  <c r="AC106" i="4"/>
  <c r="GF98" i="4"/>
  <c r="GE106" i="4"/>
  <c r="CP175" i="4"/>
  <c r="CP177" i="4" s="1"/>
  <c r="CP100" i="4"/>
  <c r="CP104" i="4"/>
  <c r="CP106" i="4" s="1"/>
  <c r="DA101" i="4"/>
  <c r="DK101" i="4" s="1"/>
  <c r="BC103" i="4"/>
  <c r="ET176" i="4"/>
  <c r="ET105" i="4"/>
  <c r="GR99" i="4"/>
  <c r="BV106" i="4"/>
  <c r="AN106" i="4"/>
  <c r="AZ195" i="4"/>
  <c r="AZ116" i="4"/>
  <c r="AZ109" i="4"/>
  <c r="CX107" i="4"/>
  <c r="DH107" i="4" s="1"/>
  <c r="CH106" i="4"/>
  <c r="BA176" i="4"/>
  <c r="BA177" i="4" s="1"/>
  <c r="CY99" i="4"/>
  <c r="DA102" i="4"/>
  <c r="DK102" i="4" s="1"/>
  <c r="ET175" i="4"/>
  <c r="ET104" i="4"/>
  <c r="ET100" i="4"/>
  <c r="GR98" i="4"/>
  <c r="AU106" i="4"/>
  <c r="EW176" i="4"/>
  <c r="GU99" i="4"/>
  <c r="CE106" i="4"/>
  <c r="AZ175" i="4"/>
  <c r="AZ104" i="4"/>
  <c r="AZ100" i="4"/>
  <c r="CX98" i="4"/>
  <c r="DH98" i="4" s="1"/>
  <c r="EU94" i="4"/>
  <c r="GS92" i="4"/>
  <c r="GS94" i="4" s="1"/>
  <c r="ER170" i="4"/>
  <c r="ER95" i="4"/>
  <c r="CJ82" i="4"/>
  <c r="CI177" i="4"/>
  <c r="AM106" i="4"/>
  <c r="AX94" i="4"/>
  <c r="CV92" i="4"/>
  <c r="FD106" i="4"/>
  <c r="DT177" i="4"/>
  <c r="AX175" i="4"/>
  <c r="AX104" i="4"/>
  <c r="CV98" i="4"/>
  <c r="DF98" i="4" s="1"/>
  <c r="AX100" i="4"/>
  <c r="BP171" i="4"/>
  <c r="BP172" i="4" s="1"/>
  <c r="BP88" i="4"/>
  <c r="FW106" i="4"/>
  <c r="BU106" i="4"/>
  <c r="Z177" i="4"/>
  <c r="EP97" i="4"/>
  <c r="BX97" i="4"/>
  <c r="AL99" i="4"/>
  <c r="AE106" i="4"/>
  <c r="AX171" i="4"/>
  <c r="CV87" i="4"/>
  <c r="DF87" i="4" s="1"/>
  <c r="FG97" i="4"/>
  <c r="CR170" i="4"/>
  <c r="CR95" i="4"/>
  <c r="CR88" i="4"/>
  <c r="BG170" i="4"/>
  <c r="DE86" i="4"/>
  <c r="DO86" i="4" s="1"/>
  <c r="BG95" i="4"/>
  <c r="BG88" i="4"/>
  <c r="GQ176" i="4"/>
  <c r="GQ105" i="4"/>
  <c r="AP177" i="4"/>
  <c r="AA97" i="4"/>
  <c r="GF170" i="4"/>
  <c r="GF95" i="4"/>
  <c r="GK175" i="4"/>
  <c r="GK177" i="4" s="1"/>
  <c r="AW106" i="4"/>
  <c r="GA97" i="4"/>
  <c r="EY85" i="4"/>
  <c r="GW83" i="4"/>
  <c r="CW89" i="4"/>
  <c r="AY91" i="4"/>
  <c r="BC171" i="4"/>
  <c r="DA87" i="4"/>
  <c r="DK87" i="4" s="1"/>
  <c r="AE97" i="4"/>
  <c r="EY180" i="4"/>
  <c r="GW80" i="4"/>
  <c r="EY82" i="4"/>
  <c r="BD185" i="4"/>
  <c r="BD79" i="4"/>
  <c r="DB77" i="4"/>
  <c r="DL77" i="4" s="1"/>
  <c r="BA166" i="4"/>
  <c r="CY75" i="4"/>
  <c r="GO160" i="4"/>
  <c r="GO73" i="4"/>
  <c r="AD172" i="4"/>
  <c r="GT83" i="4"/>
  <c r="BB186" i="4"/>
  <c r="CZ78" i="4"/>
  <c r="EH166" i="4"/>
  <c r="EH167" i="4" s="1"/>
  <c r="EH76" i="4"/>
  <c r="GI170" i="4"/>
  <c r="GI172" i="4" s="1"/>
  <c r="GI95" i="4"/>
  <c r="GI88" i="4"/>
  <c r="AL83" i="4"/>
  <c r="CO180" i="4"/>
  <c r="CO182" i="4" s="1"/>
  <c r="CO82" i="4"/>
  <c r="CM185" i="4"/>
  <c r="CM187" i="4" s="1"/>
  <c r="CM79" i="4"/>
  <c r="FC166" i="4"/>
  <c r="HA75" i="4"/>
  <c r="HA166" i="4" s="1"/>
  <c r="BB91" i="4"/>
  <c r="CZ89" i="4"/>
  <c r="CK97" i="4"/>
  <c r="ER84" i="4"/>
  <c r="ER85" i="4" s="1"/>
  <c r="BC181" i="4"/>
  <c r="DA81" i="4"/>
  <c r="CS186" i="4"/>
  <c r="CT78" i="4"/>
  <c r="CT186" i="4" s="1"/>
  <c r="AX166" i="4"/>
  <c r="CV75" i="4"/>
  <c r="AZ170" i="4"/>
  <c r="CJ84" i="4"/>
  <c r="EY181" i="4"/>
  <c r="GW81" i="4"/>
  <c r="CK182" i="4"/>
  <c r="CR180" i="4"/>
  <c r="CR82" i="4"/>
  <c r="EV185" i="4"/>
  <c r="EV79" i="4"/>
  <c r="GT77" i="4"/>
  <c r="BE166" i="4"/>
  <c r="BF75" i="4"/>
  <c r="DC75" i="4"/>
  <c r="GK160" i="4"/>
  <c r="GK162" i="4" s="1"/>
  <c r="GK73" i="4"/>
  <c r="ET91" i="4"/>
  <c r="GR89" i="4"/>
  <c r="GR91" i="4" s="1"/>
  <c r="FH97" i="4"/>
  <c r="BM172" i="4"/>
  <c r="CQ94" i="4"/>
  <c r="AY171" i="4"/>
  <c r="AY96" i="4"/>
  <c r="CW87" i="4"/>
  <c r="DG87" i="4" s="1"/>
  <c r="GI181" i="4"/>
  <c r="GL180" i="4"/>
  <c r="GL182" i="4" s="1"/>
  <c r="GL82" i="4"/>
  <c r="U182" i="4"/>
  <c r="FA186" i="4"/>
  <c r="GY78" i="4"/>
  <c r="GY186" i="4" s="1"/>
  <c r="FB78" i="4"/>
  <c r="FV75" i="4"/>
  <c r="GI160" i="4"/>
  <c r="GI162" i="4" s="1"/>
  <c r="GI73" i="4"/>
  <c r="CY90" i="4"/>
  <c r="DI90" i="4" s="1"/>
  <c r="GQ171" i="4"/>
  <c r="BD171" i="4"/>
  <c r="DB87" i="4"/>
  <c r="DL87" i="4" s="1"/>
  <c r="CI182" i="4"/>
  <c r="EV165" i="4"/>
  <c r="EV76" i="4"/>
  <c r="GT74" i="4"/>
  <c r="EU185" i="4"/>
  <c r="GS77" i="4"/>
  <c r="EU79" i="4"/>
  <c r="EW160" i="4"/>
  <c r="EW73" i="4"/>
  <c r="GU71" i="4"/>
  <c r="EY61" i="4"/>
  <c r="GW59" i="4"/>
  <c r="GW61" i="4" s="1"/>
  <c r="FC186" i="4"/>
  <c r="HA78" i="4"/>
  <c r="HA186" i="4" s="1"/>
  <c r="BD67" i="4"/>
  <c r="DB65" i="4"/>
  <c r="AB80" i="4"/>
  <c r="BD160" i="4"/>
  <c r="BD73" i="4"/>
  <c r="DB71" i="4"/>
  <c r="DL71" i="4" s="1"/>
  <c r="BH187" i="4"/>
  <c r="CQ180" i="4"/>
  <c r="CQ182" i="4" s="1"/>
  <c r="CQ82" i="4"/>
  <c r="BC185" i="4"/>
  <c r="BC79" i="4"/>
  <c r="DA77" i="4"/>
  <c r="DK77" i="4" s="1"/>
  <c r="FA160" i="4"/>
  <c r="FA73" i="4"/>
  <c r="GY71" i="4"/>
  <c r="FC61" i="4"/>
  <c r="HA59" i="4"/>
  <c r="HA61" i="4" s="1"/>
  <c r="EX180" i="4"/>
  <c r="GV80" i="4"/>
  <c r="EX82" i="4"/>
  <c r="AX180" i="4"/>
  <c r="AX82" i="4"/>
  <c r="CV80" i="4"/>
  <c r="DF80" i="4" s="1"/>
  <c r="CJ75" i="4"/>
  <c r="AL71" i="4"/>
  <c r="AL160" i="4" s="1"/>
  <c r="FJ70" i="4"/>
  <c r="AW70" i="4"/>
  <c r="AC162" i="4"/>
  <c r="HA65" i="4"/>
  <c r="HA67" i="4" s="1"/>
  <c r="FC67" i="4"/>
  <c r="FV57" i="4"/>
  <c r="FL56" i="4"/>
  <c r="AV52" i="4"/>
  <c r="GP59" i="4"/>
  <c r="DB59" i="4"/>
  <c r="BA152" i="4"/>
  <c r="CY51" i="4"/>
  <c r="DI51" i="4" s="1"/>
  <c r="GI67" i="4"/>
  <c r="HB54" i="4"/>
  <c r="CQ55" i="4"/>
  <c r="CG70" i="4"/>
  <c r="BA151" i="4"/>
  <c r="BA68" i="4"/>
  <c r="BA70" i="4" s="1"/>
  <c r="BA52" i="4"/>
  <c r="CY50" i="4"/>
  <c r="DI50" i="4" s="1"/>
  <c r="DD66" i="4"/>
  <c r="DN66" i="4" s="1"/>
  <c r="CX65" i="4"/>
  <c r="AL57" i="4"/>
  <c r="HH54" i="4"/>
  <c r="EU152" i="4"/>
  <c r="EU69" i="4"/>
  <c r="GS51" i="4"/>
  <c r="EC70" i="4"/>
  <c r="BO70" i="4"/>
  <c r="AZ55" i="4"/>
  <c r="CX53" i="4"/>
  <c r="DH53" i="4" s="1"/>
  <c r="DQ70" i="4"/>
  <c r="CU152" i="4"/>
  <c r="BU70" i="4"/>
  <c r="FL152" i="4"/>
  <c r="FL153" i="4" s="1"/>
  <c r="FL52" i="4"/>
  <c r="AY151" i="4"/>
  <c r="AY68" i="4"/>
  <c r="CW50" i="4"/>
  <c r="DG50" i="4" s="1"/>
  <c r="AY52" i="4"/>
  <c r="CR152" i="4"/>
  <c r="FO70" i="4"/>
  <c r="AX151" i="4"/>
  <c r="AX68" i="4"/>
  <c r="AX70" i="4" s="1"/>
  <c r="CV50" i="4"/>
  <c r="DF50" i="4" s="1"/>
  <c r="AX52" i="4"/>
  <c r="BY153" i="4"/>
  <c r="CL55" i="4"/>
  <c r="CD70" i="4"/>
  <c r="EZ152" i="4"/>
  <c r="GX51" i="4"/>
  <c r="DS70" i="4"/>
  <c r="AI70" i="4"/>
  <c r="BA55" i="4"/>
  <c r="CY53" i="4"/>
  <c r="EJ153" i="4"/>
  <c r="FC46" i="4"/>
  <c r="HA44" i="4"/>
  <c r="HA46" i="4" s="1"/>
  <c r="EY46" i="4"/>
  <c r="GW44" i="4"/>
  <c r="BP40" i="4"/>
  <c r="ET37" i="4"/>
  <c r="GR35" i="4"/>
  <c r="GR37" i="4" s="1"/>
  <c r="CF49" i="4"/>
  <c r="GK143" i="4"/>
  <c r="CT36" i="4"/>
  <c r="CT48" i="4" s="1"/>
  <c r="FA47" i="4"/>
  <c r="FA31" i="4"/>
  <c r="GY29" i="4"/>
  <c r="EX40" i="4"/>
  <c r="GV38" i="4"/>
  <c r="GV40" i="4" s="1"/>
  <c r="AL36" i="4"/>
  <c r="BD47" i="4"/>
  <c r="BD49" i="4" s="1"/>
  <c r="BD31" i="4"/>
  <c r="DB29" i="4"/>
  <c r="DL29" i="4" s="1"/>
  <c r="EH40" i="4"/>
  <c r="DC35" i="4"/>
  <c r="DM35" i="4" s="1"/>
  <c r="BE37" i="4"/>
  <c r="GX32" i="4"/>
  <c r="GX34" i="4" s="1"/>
  <c r="EZ34" i="4"/>
  <c r="BA48" i="4"/>
  <c r="CY30" i="4"/>
  <c r="DI30" i="4" s="1"/>
  <c r="GJ46" i="4"/>
  <c r="BP35" i="4"/>
  <c r="DE48" i="4"/>
  <c r="HK30" i="4"/>
  <c r="EB49" i="4"/>
  <c r="CO47" i="4"/>
  <c r="CO31" i="4"/>
  <c r="BC34" i="4"/>
  <c r="DA32" i="4"/>
  <c r="GC49" i="4"/>
  <c r="EY47" i="4"/>
  <c r="EY49" i="4" s="1"/>
  <c r="GW29" i="4"/>
  <c r="EY31" i="4"/>
  <c r="AS49" i="4"/>
  <c r="CQ143" i="4"/>
  <c r="CL142" i="4"/>
  <c r="CL16" i="4"/>
  <c r="FV5" i="4"/>
  <c r="EE28" i="4"/>
  <c r="FC143" i="4"/>
  <c r="HA15" i="4"/>
  <c r="BG143" i="4"/>
  <c r="DE15" i="4"/>
  <c r="DO15" i="4" s="1"/>
  <c r="BA156" i="4"/>
  <c r="BA148" i="4"/>
  <c r="BA138" i="4"/>
  <c r="BA133" i="4"/>
  <c r="CY6" i="4"/>
  <c r="DI6" i="4" s="1"/>
  <c r="FU157" i="4"/>
  <c r="FM134" i="4"/>
  <c r="EM28" i="4"/>
  <c r="EI149" i="4"/>
  <c r="DR139" i="4"/>
  <c r="BY149" i="4"/>
  <c r="BQ139" i="4"/>
  <c r="AU157" i="4"/>
  <c r="AM134" i="4"/>
  <c r="EL49" i="4"/>
  <c r="EH6" i="4"/>
  <c r="FT49" i="4"/>
  <c r="BB143" i="4"/>
  <c r="CZ15" i="4"/>
  <c r="DJ15" i="4" s="1"/>
  <c r="EL28" i="4"/>
  <c r="ES28" i="4"/>
  <c r="GG49" i="4"/>
  <c r="AW49" i="4"/>
  <c r="CU143" i="4"/>
  <c r="CY8" i="4"/>
  <c r="BA10" i="4"/>
  <c r="CE28" i="4"/>
  <c r="GV32" i="4"/>
  <c r="GV34" i="4" s="1"/>
  <c r="EX34" i="4"/>
  <c r="GI48" i="4"/>
  <c r="CE49" i="4"/>
  <c r="CM143" i="4"/>
  <c r="BI144" i="4"/>
  <c r="V134" i="4"/>
  <c r="BP12" i="4"/>
  <c r="ET13" i="4"/>
  <c r="GR11" i="4"/>
  <c r="GR13" i="4" s="1"/>
  <c r="CM156" i="4"/>
  <c r="CM148" i="4"/>
  <c r="CM138" i="4"/>
  <c r="CM133" i="4"/>
  <c r="CM134" i="4" s="1"/>
  <c r="FX149" i="4"/>
  <c r="DX5" i="4"/>
  <c r="CB139" i="4"/>
  <c r="BV149" i="4"/>
  <c r="BZ12" i="4"/>
  <c r="BZ13" i="4" s="1"/>
  <c r="CR156" i="4"/>
  <c r="CR138" i="4"/>
  <c r="CR148" i="4"/>
  <c r="CR133" i="4"/>
  <c r="CR27" i="4"/>
  <c r="FK28" i="4"/>
  <c r="EJ134" i="4"/>
  <c r="ED157" i="4"/>
  <c r="BO149" i="4"/>
  <c r="EJ144" i="4"/>
  <c r="GN7" i="4"/>
  <c r="CP142" i="4"/>
  <c r="CP144" i="4" s="1"/>
  <c r="CP16" i="4"/>
  <c r="AX156" i="4"/>
  <c r="AX148" i="4"/>
  <c r="AX138" i="4"/>
  <c r="AX133" i="4"/>
  <c r="CV6" i="4"/>
  <c r="DF6" i="4" s="1"/>
  <c r="GB134" i="4"/>
  <c r="FD149" i="4"/>
  <c r="ET155" i="4"/>
  <c r="ET147" i="4"/>
  <c r="ET132" i="4"/>
  <c r="ET137" i="4"/>
  <c r="ET26" i="4"/>
  <c r="GR5" i="4"/>
  <c r="ET7" i="4"/>
  <c r="CF28" i="4"/>
  <c r="AG157" i="4"/>
  <c r="EC134" i="4"/>
  <c r="FJ144" i="4"/>
  <c r="ER11" i="4"/>
  <c r="BD156" i="4"/>
  <c r="BD138" i="4"/>
  <c r="BD148" i="4"/>
  <c r="BD133" i="4"/>
  <c r="BD27" i="4"/>
  <c r="DB6" i="4"/>
  <c r="DL6" i="4" s="1"/>
  <c r="EG134" i="4"/>
  <c r="BH139" i="4"/>
  <c r="AR149" i="4"/>
  <c r="AZ143" i="4"/>
  <c r="CX15" i="4"/>
  <c r="DH15" i="4" s="1"/>
  <c r="GI155" i="4"/>
  <c r="GI147" i="4"/>
  <c r="GI137" i="4"/>
  <c r="GI132" i="4"/>
  <c r="GI26" i="4"/>
  <c r="GI28" i="4" s="1"/>
  <c r="GI7" i="4"/>
  <c r="AH139" i="4"/>
  <c r="BB156" i="4"/>
  <c r="BB148" i="4"/>
  <c r="BB138" i="4"/>
  <c r="BB133" i="4"/>
  <c r="BB27" i="4"/>
  <c r="CZ6" i="4"/>
  <c r="DJ6" i="4" s="1"/>
  <c r="FO28" i="4"/>
  <c r="EA134" i="4"/>
  <c r="DT149" i="4"/>
  <c r="AL5" i="4"/>
  <c r="AE28" i="4"/>
  <c r="X139" i="4"/>
  <c r="DZ149" i="4"/>
  <c r="GC139" i="4"/>
  <c r="BA142" i="4"/>
  <c r="BA16" i="4"/>
  <c r="CY14" i="4"/>
  <c r="DI14" i="4" s="1"/>
  <c r="DA11" i="4"/>
  <c r="DK11" i="4" s="1"/>
  <c r="BC13" i="4"/>
  <c r="FZ149" i="4"/>
  <c r="GL155" i="4"/>
  <c r="GL147" i="4"/>
  <c r="GL137" i="4"/>
  <c r="GL132" i="4"/>
  <c r="GL26" i="4"/>
  <c r="GL7" i="4"/>
  <c r="CD28" i="4"/>
  <c r="BR134" i="4"/>
  <c r="BL149" i="4"/>
  <c r="BA155" i="4"/>
  <c r="BA147" i="4"/>
  <c r="BA132" i="4"/>
  <c r="BA137" i="4"/>
  <c r="BA26" i="4"/>
  <c r="BA28" i="4" s="1"/>
  <c r="BA7" i="4"/>
  <c r="CY5" i="4"/>
  <c r="DI5" i="4" s="1"/>
  <c r="GL142" i="4"/>
  <c r="DD9" i="4"/>
  <c r="DN9" i="4" s="1"/>
  <c r="FY149" i="4"/>
  <c r="CC139" i="4"/>
  <c r="BW149" i="4"/>
  <c r="BK157" i="4"/>
  <c r="BE155" i="4"/>
  <c r="BE147" i="4"/>
  <c r="BE132" i="4"/>
  <c r="BE137" i="4"/>
  <c r="BE139" i="4" s="1"/>
  <c r="BE26" i="4"/>
  <c r="BE28" i="4" s="1"/>
  <c r="DC5" i="4"/>
  <c r="DM5" i="4" s="1"/>
  <c r="BE7" i="4"/>
  <c r="GQ142" i="4"/>
  <c r="GQ16" i="4"/>
  <c r="EX127" i="4"/>
  <c r="GV125" i="4"/>
  <c r="GV127" i="4" s="1"/>
  <c r="EY124" i="4"/>
  <c r="GW122" i="4"/>
  <c r="GW124" i="4" s="1"/>
  <c r="FA115" i="4"/>
  <c r="GY113" i="4"/>
  <c r="GY115" i="4" s="1"/>
  <c r="EU115" i="4"/>
  <c r="GS113" i="4"/>
  <c r="GS115" i="4" s="1"/>
  <c r="GO195" i="4"/>
  <c r="GO116" i="4"/>
  <c r="GO118" i="4" s="1"/>
  <c r="GO109" i="4"/>
  <c r="GG118" i="4"/>
  <c r="EH195" i="4"/>
  <c r="EH116" i="4"/>
  <c r="BE115" i="4"/>
  <c r="DC113" i="4"/>
  <c r="DM113" i="4" s="1"/>
  <c r="AX196" i="4"/>
  <c r="AX117" i="4"/>
  <c r="CV108" i="4"/>
  <c r="DF108" i="4" s="1"/>
  <c r="CB118" i="4"/>
  <c r="AL114" i="4"/>
  <c r="AL115" i="4" s="1"/>
  <c r="AZ112" i="4"/>
  <c r="CX110" i="4"/>
  <c r="AB196" i="4"/>
  <c r="AB197" i="4" s="1"/>
  <c r="AB109" i="4"/>
  <c r="DW118" i="4"/>
  <c r="ER114" i="4"/>
  <c r="ER115" i="4" s="1"/>
  <c r="CU115" i="4"/>
  <c r="FA112" i="4"/>
  <c r="GY110" i="4"/>
  <c r="CZ119" i="4"/>
  <c r="DJ119" i="4" s="1"/>
  <c r="BB121" i="4"/>
  <c r="BZ114" i="4"/>
  <c r="BZ115" i="4" s="1"/>
  <c r="BZ110" i="4"/>
  <c r="BB115" i="4"/>
  <c r="CZ113" i="4"/>
  <c r="GD118" i="4"/>
  <c r="CA197" i="4"/>
  <c r="BT118" i="4"/>
  <c r="AS118" i="4"/>
  <c r="BF111" i="4"/>
  <c r="AR118" i="4"/>
  <c r="FE118" i="4"/>
  <c r="CP195" i="4"/>
  <c r="CP197" i="4" s="1"/>
  <c r="CP116" i="4"/>
  <c r="CP109" i="4"/>
  <c r="AH197" i="4"/>
  <c r="FP197" i="4"/>
  <c r="ET195" i="4"/>
  <c r="ET116" i="4"/>
  <c r="ET109" i="4"/>
  <c r="GR107" i="4"/>
  <c r="BW118" i="4"/>
  <c r="GP111" i="4"/>
  <c r="HA110" i="4"/>
  <c r="HA112" i="4" s="1"/>
  <c r="FC112" i="4"/>
  <c r="AV108" i="4"/>
  <c r="CC118" i="4"/>
  <c r="AA118" i="4"/>
  <c r="FZ118" i="4"/>
  <c r="DZ197" i="4"/>
  <c r="CI197" i="4"/>
  <c r="GV101" i="4"/>
  <c r="GV103" i="4" s="1"/>
  <c r="EX103" i="4"/>
  <c r="GL195" i="4"/>
  <c r="GL116" i="4"/>
  <c r="GL109" i="4"/>
  <c r="EF197" i="4"/>
  <c r="AT118" i="4"/>
  <c r="GH176" i="4"/>
  <c r="GH105" i="4"/>
  <c r="FL98" i="4"/>
  <c r="Y197" i="4"/>
  <c r="AX176" i="4"/>
  <c r="AX105" i="4"/>
  <c r="CV99" i="4"/>
  <c r="DF99" i="4" s="1"/>
  <c r="FX177" i="4"/>
  <c r="EG106" i="4"/>
  <c r="FC103" i="4"/>
  <c r="HA101" i="4"/>
  <c r="HA103" i="4" s="1"/>
  <c r="CQ175" i="4"/>
  <c r="CQ104" i="4"/>
  <c r="CQ106" i="4" s="1"/>
  <c r="CQ100" i="4"/>
  <c r="AY103" i="4"/>
  <c r="CW101" i="4"/>
  <c r="BD176" i="4"/>
  <c r="BD105" i="4"/>
  <c r="DB99" i="4"/>
  <c r="DL99" i="4" s="1"/>
  <c r="BE175" i="4"/>
  <c r="BE104" i="4"/>
  <c r="BE106" i="4" s="1"/>
  <c r="BE100" i="4"/>
  <c r="DC98" i="4"/>
  <c r="DM98" i="4" s="1"/>
  <c r="BZ99" i="4"/>
  <c r="BV177" i="4"/>
  <c r="BF102" i="4"/>
  <c r="DD102" i="4" s="1"/>
  <c r="DN102" i="4" s="1"/>
  <c r="DC102" i="4"/>
  <c r="DM102" i="4" s="1"/>
  <c r="CQ103" i="4"/>
  <c r="GD106" i="4"/>
  <c r="AY195" i="4"/>
  <c r="AY116" i="4"/>
  <c r="AY109" i="4"/>
  <c r="CW107" i="4"/>
  <c r="DG107" i="4" s="1"/>
  <c r="AX103" i="4"/>
  <c r="CV101" i="4"/>
  <c r="DF101" i="4" s="1"/>
  <c r="AX195" i="4"/>
  <c r="AX116" i="4"/>
  <c r="AX109" i="4"/>
  <c r="CV107" i="4"/>
  <c r="DF107" i="4" s="1"/>
  <c r="ED177" i="4"/>
  <c r="AD106" i="4"/>
  <c r="CN176" i="4"/>
  <c r="CN105" i="4"/>
  <c r="BG181" i="4"/>
  <c r="DE81" i="4"/>
  <c r="DO81" i="4" s="1"/>
  <c r="GJ175" i="4"/>
  <c r="GJ104" i="4"/>
  <c r="GJ106" i="4" s="1"/>
  <c r="GJ100" i="4"/>
  <c r="EZ175" i="4"/>
  <c r="EZ104" i="4"/>
  <c r="EZ100" i="4"/>
  <c r="GX98" i="4"/>
  <c r="CO104" i="4"/>
  <c r="CO106" i="4" s="1"/>
  <c r="V106" i="4"/>
  <c r="FA91" i="4"/>
  <c r="GY89" i="4"/>
  <c r="GY91" i="4" s="1"/>
  <c r="CN170" i="4"/>
  <c r="CN95" i="4"/>
  <c r="CN88" i="4"/>
  <c r="GN180" i="4"/>
  <c r="GN182" i="4" s="1"/>
  <c r="GN82" i="4"/>
  <c r="EM106" i="4"/>
  <c r="EY175" i="4"/>
  <c r="EY104" i="4"/>
  <c r="EY106" i="4" s="1"/>
  <c r="GW98" i="4"/>
  <c r="EY100" i="4"/>
  <c r="EZ91" i="4"/>
  <c r="GX89" i="4"/>
  <c r="GX91" i="4" s="1"/>
  <c r="GC106" i="4"/>
  <c r="GH96" i="4"/>
  <c r="AL171" i="4"/>
  <c r="AL172" i="4" s="1"/>
  <c r="AL88" i="4"/>
  <c r="EK106" i="4"/>
  <c r="BI177" i="4"/>
  <c r="GO170" i="4"/>
  <c r="GO88" i="4"/>
  <c r="GO95" i="4"/>
  <c r="FN106" i="4"/>
  <c r="BT177" i="4"/>
  <c r="GN170" i="4"/>
  <c r="GN95" i="4"/>
  <c r="GN88" i="4"/>
  <c r="FG172" i="4"/>
  <c r="CF97" i="4"/>
  <c r="CA106" i="4"/>
  <c r="BB175" i="4"/>
  <c r="BB104" i="4"/>
  <c r="BB106" i="4" s="1"/>
  <c r="CZ98" i="4"/>
  <c r="DJ98" i="4" s="1"/>
  <c r="BB100" i="4"/>
  <c r="CJ170" i="4"/>
  <c r="CJ95" i="4"/>
  <c r="EW181" i="4"/>
  <c r="GU81" i="4"/>
  <c r="GU181" i="4" s="1"/>
  <c r="DQ106" i="4"/>
  <c r="EC97" i="4"/>
  <c r="CA97" i="4"/>
  <c r="AW97" i="4"/>
  <c r="FV186" i="4"/>
  <c r="FV187" i="4" s="1"/>
  <c r="FV79" i="4"/>
  <c r="CM165" i="4"/>
  <c r="CM167" i="4" s="1"/>
  <c r="CM76" i="4"/>
  <c r="FL160" i="4"/>
  <c r="BG94" i="4"/>
  <c r="DE92" i="4"/>
  <c r="EA97" i="4"/>
  <c r="X97" i="4"/>
  <c r="BZ84" i="4"/>
  <c r="CS166" i="4"/>
  <c r="CT75" i="4"/>
  <c r="CT166" i="4" s="1"/>
  <c r="FC160" i="4"/>
  <c r="FC73" i="4"/>
  <c r="HA71" i="4"/>
  <c r="GN171" i="4"/>
  <c r="FE97" i="4"/>
  <c r="ET170" i="4"/>
  <c r="ET95" i="4"/>
  <c r="ET97" i="4" s="1"/>
  <c r="GR86" i="4"/>
  <c r="ET88" i="4"/>
  <c r="AI97" i="4"/>
  <c r="BG166" i="4"/>
  <c r="DE75" i="4"/>
  <c r="EE97" i="4"/>
  <c r="GW84" i="4"/>
  <c r="HG84" i="4" s="1"/>
  <c r="BD180" i="4"/>
  <c r="BD82" i="4"/>
  <c r="DB80" i="4"/>
  <c r="DL80" i="4" s="1"/>
  <c r="BP186" i="4"/>
  <c r="BP187" i="4" s="1"/>
  <c r="BP79" i="4"/>
  <c r="GN165" i="4"/>
  <c r="GN167" i="4" s="1"/>
  <c r="GN76" i="4"/>
  <c r="EW94" i="4"/>
  <c r="GU92" i="4"/>
  <c r="GU94" i="4" s="1"/>
  <c r="ED97" i="4"/>
  <c r="AB170" i="4"/>
  <c r="AB95" i="4"/>
  <c r="BF86" i="4"/>
  <c r="AV84" i="4"/>
  <c r="FA180" i="4"/>
  <c r="FA82" i="4"/>
  <c r="GY80" i="4"/>
  <c r="BN182" i="4"/>
  <c r="AB166" i="4"/>
  <c r="AB167" i="4" s="1"/>
  <c r="AB76" i="4"/>
  <c r="CU171" i="4"/>
  <c r="FS97" i="4"/>
  <c r="HA84" i="4"/>
  <c r="BB161" i="4"/>
  <c r="CZ72" i="4"/>
  <c r="BW97" i="4"/>
  <c r="U97" i="4"/>
  <c r="FH182" i="4"/>
  <c r="DP182" i="4"/>
  <c r="DX186" i="4"/>
  <c r="DX187" i="4" s="1"/>
  <c r="DX79" i="4"/>
  <c r="EY166" i="4"/>
  <c r="GW75" i="4"/>
  <c r="GW166" i="4" s="1"/>
  <c r="DB93" i="4"/>
  <c r="DL93" i="4" s="1"/>
  <c r="T97" i="4"/>
  <c r="ET85" i="4"/>
  <c r="GR83" i="4"/>
  <c r="GR85" i="4" s="1"/>
  <c r="BB166" i="4"/>
  <c r="CZ75" i="4"/>
  <c r="GQ165" i="4"/>
  <c r="GQ167" i="4" s="1"/>
  <c r="GQ76" i="4"/>
  <c r="CZ67" i="4"/>
  <c r="CN180" i="4"/>
  <c r="CN82" i="4"/>
  <c r="FD162" i="4"/>
  <c r="BC160" i="4"/>
  <c r="DA71" i="4"/>
  <c r="DK71" i="4" s="1"/>
  <c r="BC73" i="4"/>
  <c r="ET67" i="4"/>
  <c r="GR65" i="4"/>
  <c r="GR67" i="4" s="1"/>
  <c r="CR160" i="4"/>
  <c r="CR162" i="4" s="1"/>
  <c r="CR73" i="4"/>
  <c r="BC61" i="4"/>
  <c r="DA59" i="4"/>
  <c r="BG180" i="4"/>
  <c r="BG82" i="4"/>
  <c r="DE80" i="4"/>
  <c r="DO80" i="4" s="1"/>
  <c r="AB185" i="4"/>
  <c r="BF77" i="4"/>
  <c r="ET165" i="4"/>
  <c r="ET76" i="4"/>
  <c r="GR74" i="4"/>
  <c r="ET55" i="4"/>
  <c r="GR53" i="4"/>
  <c r="GR55" i="4" s="1"/>
  <c r="AX185" i="4"/>
  <c r="CV77" i="4"/>
  <c r="DF77" i="4" s="1"/>
  <c r="AX79" i="4"/>
  <c r="BD165" i="4"/>
  <c r="BD167" i="4" s="1"/>
  <c r="DB74" i="4"/>
  <c r="DL74" i="4" s="1"/>
  <c r="BD76" i="4"/>
  <c r="CQ160" i="4"/>
  <c r="CQ162" i="4" s="1"/>
  <c r="CQ73" i="4"/>
  <c r="EU58" i="4"/>
  <c r="GS56" i="4"/>
  <c r="GS58" i="4" s="1"/>
  <c r="EX185" i="4"/>
  <c r="EX79" i="4"/>
  <c r="GV77" i="4"/>
  <c r="GT59" i="4"/>
  <c r="GT61" i="4" s="1"/>
  <c r="EV61" i="4"/>
  <c r="CR185" i="4"/>
  <c r="CR187" i="4" s="1"/>
  <c r="CR79" i="4"/>
  <c r="Y187" i="4"/>
  <c r="AL72" i="4"/>
  <c r="BH162" i="4"/>
  <c r="GS59" i="4"/>
  <c r="GS61" i="4" s="1"/>
  <c r="EU61" i="4"/>
  <c r="EW165" i="4"/>
  <c r="EW76" i="4"/>
  <c r="GU74" i="4"/>
  <c r="AK162" i="4"/>
  <c r="CT65" i="4"/>
  <c r="DD65" i="4" s="1"/>
  <c r="DN65" i="4" s="1"/>
  <c r="CV67" i="4"/>
  <c r="EB70" i="4"/>
  <c r="CA70" i="4"/>
  <c r="GK151" i="4"/>
  <c r="GK153" i="4" s="1"/>
  <c r="GK68" i="4"/>
  <c r="GK70" i="4" s="1"/>
  <c r="GK52" i="4"/>
  <c r="BR70" i="4"/>
  <c r="W70" i="4"/>
  <c r="AX160" i="4"/>
  <c r="AX73" i="4"/>
  <c r="CV71" i="4"/>
  <c r="DF71" i="4" s="1"/>
  <c r="GY59" i="4"/>
  <c r="FB59" i="4"/>
  <c r="BB152" i="4"/>
  <c r="CZ51" i="4"/>
  <c r="DJ51" i="4" s="1"/>
  <c r="BD61" i="4"/>
  <c r="EH56" i="4"/>
  <c r="BB58" i="4"/>
  <c r="CZ56" i="4"/>
  <c r="FU70" i="4"/>
  <c r="BG55" i="4"/>
  <c r="DE53" i="4"/>
  <c r="EV152" i="4"/>
  <c r="GT51" i="4"/>
  <c r="FD70" i="4"/>
  <c r="HH57" i="4"/>
  <c r="CO58" i="4"/>
  <c r="AY152" i="4"/>
  <c r="CW51" i="4"/>
  <c r="DG51" i="4" s="1"/>
  <c r="DX56" i="4"/>
  <c r="DX151" i="4" s="1"/>
  <c r="GF54" i="4"/>
  <c r="EU55" i="4"/>
  <c r="GS53" i="4"/>
  <c r="GS55" i="4" s="1"/>
  <c r="FK70" i="4"/>
  <c r="AC70" i="4"/>
  <c r="AY67" i="4"/>
  <c r="CW65" i="4"/>
  <c r="DG65" i="4" s="1"/>
  <c r="GP57" i="4"/>
  <c r="CZ53" i="4"/>
  <c r="DJ53" i="4" s="1"/>
  <c r="BB55" i="4"/>
  <c r="EP70" i="4"/>
  <c r="EO70" i="4"/>
  <c r="AM70" i="4"/>
  <c r="GO152" i="4"/>
  <c r="GP51" i="4"/>
  <c r="FN70" i="4"/>
  <c r="EY151" i="4"/>
  <c r="EY68" i="4"/>
  <c r="EY70" i="4" s="1"/>
  <c r="EY52" i="4"/>
  <c r="GW50" i="4"/>
  <c r="GL152" i="4"/>
  <c r="GL69" i="4"/>
  <c r="AZ152" i="4"/>
  <c r="CX51" i="4"/>
  <c r="DH51" i="4" s="1"/>
  <c r="EE70" i="4"/>
  <c r="AE70" i="4"/>
  <c r="FS70" i="4"/>
  <c r="CU151" i="4"/>
  <c r="CU68" i="4"/>
  <c r="CU70" i="4" s="1"/>
  <c r="CU52" i="4"/>
  <c r="AB48" i="4"/>
  <c r="EV151" i="4"/>
  <c r="EV68" i="4"/>
  <c r="EV70" i="4" s="1"/>
  <c r="GT50" i="4"/>
  <c r="EV52" i="4"/>
  <c r="BG46" i="4"/>
  <c r="DE44" i="4"/>
  <c r="GO47" i="4"/>
  <c r="GO31" i="4"/>
  <c r="FB36" i="4"/>
  <c r="GZ36" i="4" s="1"/>
  <c r="FX49" i="4"/>
  <c r="CB49" i="4"/>
  <c r="AX37" i="4"/>
  <c r="CV35" i="4"/>
  <c r="AB31" i="4"/>
  <c r="FB29" i="4"/>
  <c r="BB46" i="4"/>
  <c r="CZ44" i="4"/>
  <c r="HF36" i="4"/>
  <c r="CL37" i="4"/>
  <c r="DD39" i="4"/>
  <c r="DN39" i="4" s="1"/>
  <c r="GF36" i="4"/>
  <c r="DA45" i="4"/>
  <c r="DK45" i="4" s="1"/>
  <c r="CU46" i="4"/>
  <c r="HA39" i="4"/>
  <c r="HK36" i="4"/>
  <c r="GQ47" i="4"/>
  <c r="GQ49" i="4" s="1"/>
  <c r="GQ31" i="4"/>
  <c r="EZ46" i="4"/>
  <c r="GX44" i="4"/>
  <c r="GX46" i="4" s="1"/>
  <c r="CS37" i="4"/>
  <c r="ET47" i="4"/>
  <c r="ET49" i="4" s="1"/>
  <c r="ET31" i="4"/>
  <c r="GR29" i="4"/>
  <c r="CM142" i="4"/>
  <c r="CM16" i="4"/>
  <c r="EZ155" i="4"/>
  <c r="EZ147" i="4"/>
  <c r="EZ132" i="4"/>
  <c r="EZ137" i="4"/>
  <c r="EZ26" i="4"/>
  <c r="EZ28" i="4" s="1"/>
  <c r="EZ7" i="4"/>
  <c r="GX5" i="4"/>
  <c r="FN144" i="4"/>
  <c r="FI28" i="4"/>
  <c r="BI28" i="4"/>
  <c r="DZ49" i="4"/>
  <c r="EZ10" i="4"/>
  <c r="GX8" i="4"/>
  <c r="GX10" i="4" s="1"/>
  <c r="FQ28" i="4"/>
  <c r="FM149" i="4"/>
  <c r="EM139" i="4"/>
  <c r="EI157" i="4"/>
  <c r="DR134" i="4"/>
  <c r="BY157" i="4"/>
  <c r="BQ134" i="4"/>
  <c r="AQ28" i="4"/>
  <c r="AM149" i="4"/>
  <c r="AF49" i="4"/>
  <c r="GH142" i="4"/>
  <c r="GH16" i="4"/>
  <c r="CS156" i="4"/>
  <c r="CS148" i="4"/>
  <c r="CS138" i="4"/>
  <c r="CS133" i="4"/>
  <c r="CT6" i="4"/>
  <c r="Y28" i="4"/>
  <c r="EB28" i="4"/>
  <c r="BA34" i="4"/>
  <c r="CY32" i="4"/>
  <c r="AL31" i="4"/>
  <c r="BC47" i="4"/>
  <c r="DA29" i="4"/>
  <c r="DK29" i="4" s="1"/>
  <c r="BC31" i="4"/>
  <c r="ED49" i="4"/>
  <c r="GA28" i="4"/>
  <c r="CQ47" i="4"/>
  <c r="CQ31" i="4"/>
  <c r="CS143" i="4"/>
  <c r="CT15" i="4"/>
  <c r="FV14" i="4"/>
  <c r="EH14" i="4"/>
  <c r="EH142" i="4" s="1"/>
  <c r="BP14" i="4"/>
  <c r="AL14" i="4"/>
  <c r="Q15" i="4"/>
  <c r="ER14" i="4"/>
  <c r="BZ14" i="4"/>
  <c r="AV14" i="4"/>
  <c r="CX8" i="4"/>
  <c r="AZ10" i="4"/>
  <c r="AJ28" i="4"/>
  <c r="GN34" i="4"/>
  <c r="GJ47" i="4"/>
  <c r="GJ31" i="4"/>
  <c r="AI49" i="4"/>
  <c r="BC142" i="4"/>
  <c r="BC16" i="4"/>
  <c r="DA14" i="4"/>
  <c r="DK14" i="4" s="1"/>
  <c r="FC10" i="4"/>
  <c r="HA8" i="4"/>
  <c r="HA10" i="4" s="1"/>
  <c r="BN28" i="4"/>
  <c r="Z28" i="4"/>
  <c r="V149" i="4"/>
  <c r="CR142" i="4"/>
  <c r="CR16" i="4"/>
  <c r="AA144" i="4"/>
  <c r="CT12" i="4"/>
  <c r="BC10" i="4"/>
  <c r="DA8" i="4"/>
  <c r="BE148" i="4"/>
  <c r="FX157" i="4"/>
  <c r="EK28" i="4"/>
  <c r="DW28" i="4"/>
  <c r="CB134" i="4"/>
  <c r="BV157" i="4"/>
  <c r="AV12" i="4"/>
  <c r="AV13" i="4" s="1"/>
  <c r="DE13" i="4"/>
  <c r="FK139" i="4"/>
  <c r="EJ149" i="4"/>
  <c r="EU155" i="4"/>
  <c r="EU147" i="4"/>
  <c r="EU132" i="4"/>
  <c r="EU137" i="4"/>
  <c r="EU26" i="4"/>
  <c r="EU28" i="4" s="1"/>
  <c r="GS5" i="4"/>
  <c r="HC5" i="4" s="1"/>
  <c r="EU7" i="4"/>
  <c r="BO157" i="4"/>
  <c r="CJ14" i="4"/>
  <c r="GN26" i="4"/>
  <c r="GN28" i="4" s="1"/>
  <c r="AZ13" i="4"/>
  <c r="CX11" i="4"/>
  <c r="GB149" i="4"/>
  <c r="FD157" i="4"/>
  <c r="CF139" i="4"/>
  <c r="AX155" i="4"/>
  <c r="AX147" i="4"/>
  <c r="AX132" i="4"/>
  <c r="AX137" i="4"/>
  <c r="AX139" i="4" s="1"/>
  <c r="AX26" i="4"/>
  <c r="AX28" i="4" s="1"/>
  <c r="CV5" i="4"/>
  <c r="DF5" i="4" s="1"/>
  <c r="AX7" i="4"/>
  <c r="AY156" i="4"/>
  <c r="AY138" i="4"/>
  <c r="AY139" i="4" s="1"/>
  <c r="AY148" i="4"/>
  <c r="AY133" i="4"/>
  <c r="CW6" i="4"/>
  <c r="DG6" i="4" s="1"/>
  <c r="EC139" i="4"/>
  <c r="BP10" i="4"/>
  <c r="ET10" i="4"/>
  <c r="GR8" i="4"/>
  <c r="GR10" i="4" s="1"/>
  <c r="EG149" i="4"/>
  <c r="BH134" i="4"/>
  <c r="AR157" i="4"/>
  <c r="FE28" i="4"/>
  <c r="AH134" i="4"/>
  <c r="AX13" i="4"/>
  <c r="CV11" i="4"/>
  <c r="DF11" i="4" s="1"/>
  <c r="FO139" i="4"/>
  <c r="EA149" i="4"/>
  <c r="DT157" i="4"/>
  <c r="AE139" i="4"/>
  <c r="X134" i="4"/>
  <c r="DZ157" i="4"/>
  <c r="GC134" i="4"/>
  <c r="FZ157" i="4"/>
  <c r="DS28" i="4"/>
  <c r="CD139" i="4"/>
  <c r="BR149" i="4"/>
  <c r="BL157" i="4"/>
  <c r="EZ142" i="4"/>
  <c r="EZ16" i="4"/>
  <c r="GX14" i="4"/>
  <c r="BJ144" i="4"/>
  <c r="V144" i="4"/>
  <c r="DC9" i="4"/>
  <c r="DM9" i="4" s="1"/>
  <c r="EV156" i="4"/>
  <c r="EV148" i="4"/>
  <c r="EV138" i="4"/>
  <c r="EV133" i="4"/>
  <c r="EV27" i="4"/>
  <c r="GT6" i="4"/>
  <c r="FY157" i="4"/>
  <c r="GK155" i="4"/>
  <c r="GK147" i="4"/>
  <c r="GK132" i="4"/>
  <c r="GK137" i="4"/>
  <c r="GK26" i="4"/>
  <c r="GK7" i="4"/>
  <c r="DY28" i="4"/>
  <c r="CC134" i="4"/>
  <c r="BW157" i="4"/>
  <c r="BG155" i="4"/>
  <c r="BG147" i="4"/>
  <c r="BG137" i="4"/>
  <c r="BG132" i="4"/>
  <c r="BG26" i="4"/>
  <c r="BG28" i="4" s="1"/>
  <c r="DE5" i="4"/>
  <c r="DO5" i="4" s="1"/>
  <c r="BG7" i="4"/>
  <c r="AB5" i="4"/>
  <c r="EY127" i="4"/>
  <c r="GW125" i="4"/>
  <c r="GW127" i="4" s="1"/>
  <c r="CU121" i="4"/>
  <c r="DC125" i="4"/>
  <c r="DM125" i="4" s="1"/>
  <c r="BE127" i="4"/>
  <c r="BG124" i="4"/>
  <c r="DE122" i="4"/>
  <c r="HA125" i="4"/>
  <c r="HA127" i="4" s="1"/>
  <c r="FC127" i="4"/>
  <c r="EV127" i="4"/>
  <c r="GT125" i="4"/>
  <c r="GT127" i="4" s="1"/>
  <c r="GY122" i="4"/>
  <c r="GY124" i="4" s="1"/>
  <c r="FA124" i="4"/>
  <c r="CW125" i="4"/>
  <c r="AY127" i="4"/>
  <c r="FA121" i="4"/>
  <c r="GY119" i="4"/>
  <c r="GY121" i="4" s="1"/>
  <c r="CV125" i="4"/>
  <c r="DF125" i="4" s="1"/>
  <c r="AX127" i="4"/>
  <c r="EZ121" i="4"/>
  <c r="GX119" i="4"/>
  <c r="GX121" i="4" s="1"/>
  <c r="AV124" i="4"/>
  <c r="GW119" i="4"/>
  <c r="GW121" i="4" s="1"/>
  <c r="EY121" i="4"/>
  <c r="AY117" i="4"/>
  <c r="BG121" i="4"/>
  <c r="DE119" i="4"/>
  <c r="DO119" i="4" s="1"/>
  <c r="EH126" i="4"/>
  <c r="EH127" i="4" s="1"/>
  <c r="BP126" i="4"/>
  <c r="AL126" i="4"/>
  <c r="AL127" i="4" s="1"/>
  <c r="Q126" i="4"/>
  <c r="AZ124" i="4"/>
  <c r="CX122" i="4"/>
  <c r="CS127" i="4"/>
  <c r="ER126" i="4"/>
  <c r="ER127" i="4" s="1"/>
  <c r="CJ125" i="4"/>
  <c r="CT125" i="4" s="1"/>
  <c r="GX122" i="4"/>
  <c r="GX124" i="4" s="1"/>
  <c r="EZ124" i="4"/>
  <c r="AL125" i="4"/>
  <c r="BF125" i="4" s="1"/>
  <c r="BC127" i="4"/>
  <c r="DA125" i="4"/>
  <c r="CV121" i="4"/>
  <c r="CJ124" i="4"/>
  <c r="EX124" i="4"/>
  <c r="GV122" i="4"/>
  <c r="GV124" i="4" s="1"/>
  <c r="ET121" i="4"/>
  <c r="GR119" i="4"/>
  <c r="GR121" i="4" s="1"/>
  <c r="Q120" i="4"/>
  <c r="CJ119" i="4"/>
  <c r="BZ119" i="4"/>
  <c r="EW121" i="4"/>
  <c r="GU119" i="4"/>
  <c r="GU121" i="4" s="1"/>
  <c r="FA127" i="4"/>
  <c r="GY125" i="4"/>
  <c r="GY127" i="4" s="1"/>
  <c r="DX120" i="4"/>
  <c r="DX121" i="4" s="1"/>
  <c r="GS125" i="4"/>
  <c r="GS127" i="4" s="1"/>
  <c r="EU127" i="4"/>
  <c r="DA122" i="4"/>
  <c r="BC124" i="4"/>
  <c r="GS123" i="4"/>
  <c r="HC123" i="4" s="1"/>
  <c r="ER120" i="4"/>
  <c r="ER121" i="4" s="1"/>
  <c r="EV121" i="4"/>
  <c r="GT119" i="4"/>
  <c r="GT121" i="4" s="1"/>
  <c r="CR121" i="4"/>
  <c r="EU121" i="4"/>
  <c r="GS119" i="4"/>
  <c r="GS121" i="4" s="1"/>
  <c r="AX124" i="4"/>
  <c r="CV122" i="4"/>
  <c r="BD121" i="4"/>
  <c r="DB119" i="4"/>
  <c r="DL119" i="4" s="1"/>
  <c r="BZ120" i="4"/>
  <c r="BZ121" i="4" s="1"/>
  <c r="GT113" i="4"/>
  <c r="GT115" i="4" s="1"/>
  <c r="EV115" i="4"/>
  <c r="CU117" i="4"/>
  <c r="AZ121" i="4"/>
  <c r="CX119" i="4"/>
  <c r="DU118" i="4"/>
  <c r="CY113" i="4"/>
  <c r="DI113" i="4" s="1"/>
  <c r="BA115" i="4"/>
  <c r="GN195" i="4"/>
  <c r="GN116" i="4"/>
  <c r="GN109" i="4"/>
  <c r="FG197" i="4"/>
  <c r="CB197" i="4"/>
  <c r="CM121" i="4"/>
  <c r="ER113" i="4"/>
  <c r="FB113" i="4" s="1"/>
  <c r="FJ197" i="4"/>
  <c r="CO115" i="4"/>
  <c r="DW197" i="4"/>
  <c r="HA114" i="4"/>
  <c r="HK114" i="4" s="1"/>
  <c r="DX110" i="4"/>
  <c r="FB110" i="4" s="1"/>
  <c r="GH196" i="4"/>
  <c r="GH117" i="4"/>
  <c r="GQ195" i="4"/>
  <c r="GQ197" i="4" s="1"/>
  <c r="GQ116" i="4"/>
  <c r="GQ109" i="4"/>
  <c r="AV114" i="4"/>
  <c r="AV115" i="4" s="1"/>
  <c r="BG115" i="4"/>
  <c r="DE113" i="4"/>
  <c r="DA110" i="4"/>
  <c r="BC112" i="4"/>
  <c r="GT112" i="4"/>
  <c r="CN196" i="4"/>
  <c r="CN117" i="4"/>
  <c r="GD197" i="4"/>
  <c r="EE118" i="4"/>
  <c r="CL195" i="4"/>
  <c r="CL116" i="4"/>
  <c r="CL109" i="4"/>
  <c r="ED118" i="4"/>
  <c r="BT197" i="4"/>
  <c r="AS197" i="4"/>
  <c r="CW111" i="4"/>
  <c r="DG111" i="4" s="1"/>
  <c r="CZ112" i="4"/>
  <c r="GJ195" i="4"/>
  <c r="GJ116" i="4"/>
  <c r="GJ118" i="4" s="1"/>
  <c r="GJ109" i="4"/>
  <c r="BS118" i="4"/>
  <c r="AR197" i="4"/>
  <c r="ET103" i="4"/>
  <c r="GR101" i="4"/>
  <c r="GR103" i="4" s="1"/>
  <c r="FE197" i="4"/>
  <c r="BL118" i="4"/>
  <c r="FV111" i="4"/>
  <c r="FV112" i="4" s="1"/>
  <c r="GH195" i="4"/>
  <c r="GH116" i="4"/>
  <c r="GH109" i="4"/>
  <c r="BW197" i="4"/>
  <c r="AQ118" i="4"/>
  <c r="CC197" i="4"/>
  <c r="AV107" i="4"/>
  <c r="AX115" i="4"/>
  <c r="CV113" i="4"/>
  <c r="GF108" i="4"/>
  <c r="GK196" i="4"/>
  <c r="GK117" i="4"/>
  <c r="FZ197" i="4"/>
  <c r="EX195" i="4"/>
  <c r="EX197" i="4" s="1"/>
  <c r="EX116" i="4"/>
  <c r="EX118" i="4" s="1"/>
  <c r="GV107" i="4"/>
  <c r="EX109" i="4"/>
  <c r="CM112" i="4"/>
  <c r="FH118" i="4"/>
  <c r="FC195" i="4"/>
  <c r="FC116" i="4"/>
  <c r="FC109" i="4"/>
  <c r="HA107" i="4"/>
  <c r="BU118" i="4"/>
  <c r="AT197" i="4"/>
  <c r="AF118" i="4"/>
  <c r="EH98" i="4"/>
  <c r="FK106" i="4"/>
  <c r="BG175" i="4"/>
  <c r="BG104" i="4"/>
  <c r="BG106" i="4" s="1"/>
  <c r="BG100" i="4"/>
  <c r="DE98" i="4"/>
  <c r="DO98" i="4" s="1"/>
  <c r="FB102" i="4"/>
  <c r="GZ102" i="4" s="1"/>
  <c r="GY102" i="4"/>
  <c r="GA106" i="4"/>
  <c r="AB98" i="4"/>
  <c r="EV103" i="4"/>
  <c r="GT101" i="4"/>
  <c r="BC176" i="4"/>
  <c r="DA99" i="4"/>
  <c r="DK99" i="4" s="1"/>
  <c r="BR106" i="4"/>
  <c r="V118" i="4"/>
  <c r="AZ103" i="4"/>
  <c r="CX101" i="4"/>
  <c r="EV176" i="4"/>
  <c r="GT99" i="4"/>
  <c r="U118" i="4"/>
  <c r="CZ101" i="4"/>
  <c r="BB103" i="4"/>
  <c r="DP106" i="4"/>
  <c r="FV171" i="4"/>
  <c r="FV172" i="4" s="1"/>
  <c r="FV88" i="4"/>
  <c r="CJ99" i="4"/>
  <c r="DV106" i="4"/>
  <c r="BZ170" i="4"/>
  <c r="BZ95" i="4"/>
  <c r="GM176" i="4"/>
  <c r="GM105" i="4"/>
  <c r="FQ106" i="4"/>
  <c r="BD91" i="4"/>
  <c r="DB89" i="4"/>
  <c r="BA171" i="4"/>
  <c r="CY87" i="4"/>
  <c r="DI87" i="4" s="1"/>
  <c r="GX99" i="4"/>
  <c r="CC106" i="4"/>
  <c r="T106" i="4"/>
  <c r="BA96" i="4"/>
  <c r="DX96" i="4"/>
  <c r="GN96" i="4"/>
  <c r="BE94" i="4"/>
  <c r="DC92" i="4"/>
  <c r="DM92" i="4" s="1"/>
  <c r="EW170" i="4"/>
  <c r="EW95" i="4"/>
  <c r="EW88" i="4"/>
  <c r="GU86" i="4"/>
  <c r="EZ181" i="4"/>
  <c r="GX81" i="4"/>
  <c r="GX181" i="4" s="1"/>
  <c r="CR176" i="4"/>
  <c r="CR105" i="4"/>
  <c r="EL97" i="4"/>
  <c r="BP170" i="4"/>
  <c r="BP95" i="4"/>
  <c r="CT86" i="4"/>
  <c r="BG176" i="4"/>
  <c r="DE99" i="4"/>
  <c r="DO99" i="4" s="1"/>
  <c r="FN177" i="4"/>
  <c r="ES97" i="4"/>
  <c r="GU89" i="4"/>
  <c r="GU91" i="4" s="1"/>
  <c r="EW91" i="4"/>
  <c r="GB97" i="4"/>
  <c r="FC170" i="4"/>
  <c r="FC95" i="4"/>
  <c r="FC97" i="4" s="1"/>
  <c r="HA86" i="4"/>
  <c r="FC88" i="4"/>
  <c r="CF172" i="4"/>
  <c r="AG97" i="4"/>
  <c r="GJ176" i="4"/>
  <c r="GN175" i="4"/>
  <c r="GN177" i="4" s="1"/>
  <c r="GN104" i="4"/>
  <c r="GN100" i="4"/>
  <c r="EP106" i="4"/>
  <c r="BA181" i="4"/>
  <c r="CY81" i="4"/>
  <c r="EO106" i="4"/>
  <c r="CE97" i="4"/>
  <c r="FW97" i="4"/>
  <c r="EF97" i="4"/>
  <c r="DA83" i="4"/>
  <c r="BC85" i="4"/>
  <c r="EV181" i="4"/>
  <c r="GT81" i="4"/>
  <c r="GT181" i="4" s="1"/>
  <c r="FC94" i="4"/>
  <c r="HA92" i="4"/>
  <c r="HA94" i="4" s="1"/>
  <c r="BF84" i="4"/>
  <c r="DD84" i="4" s="1"/>
  <c r="DN84" i="4" s="1"/>
  <c r="GQ180" i="4"/>
  <c r="GQ82" i="4"/>
  <c r="ER186" i="4"/>
  <c r="ER187" i="4" s="1"/>
  <c r="ER79" i="4"/>
  <c r="EZ171" i="4"/>
  <c r="GX87" i="4"/>
  <c r="BB170" i="4"/>
  <c r="BB95" i="4"/>
  <c r="BB97" i="4" s="1"/>
  <c r="BB88" i="4"/>
  <c r="CZ86" i="4"/>
  <c r="DJ86" i="4" s="1"/>
  <c r="GO180" i="4"/>
  <c r="GO182" i="4" s="1"/>
  <c r="GO82" i="4"/>
  <c r="AW182" i="4"/>
  <c r="BP166" i="4"/>
  <c r="BP167" i="4" s="1"/>
  <c r="BP76" i="4"/>
  <c r="ET161" i="4"/>
  <c r="GR72" i="4"/>
  <c r="GR161" i="4" s="1"/>
  <c r="FE172" i="4"/>
  <c r="AX85" i="4"/>
  <c r="CV83" i="4"/>
  <c r="ET180" i="4"/>
  <c r="ET82" i="4"/>
  <c r="GR80" i="4"/>
  <c r="DX81" i="4"/>
  <c r="AB81" i="4"/>
  <c r="GF80" i="4"/>
  <c r="GF180" i="4" s="1"/>
  <c r="Q81" i="4"/>
  <c r="FL81" i="4"/>
  <c r="EH81" i="4"/>
  <c r="BP81" i="4"/>
  <c r="AL81" i="4"/>
  <c r="CJ80" i="4"/>
  <c r="CJ180" i="4" s="1"/>
  <c r="AL80" i="4"/>
  <c r="AL180" i="4" s="1"/>
  <c r="GO165" i="4"/>
  <c r="GO76" i="4"/>
  <c r="CN94" i="4"/>
  <c r="GH170" i="4"/>
  <c r="GH172" i="4" s="1"/>
  <c r="GH95" i="4"/>
  <c r="GH88" i="4"/>
  <c r="AS97" i="4"/>
  <c r="GI180" i="4"/>
  <c r="GI82" i="4"/>
  <c r="DX80" i="4"/>
  <c r="AV80" i="4"/>
  <c r="AZ186" i="4"/>
  <c r="CX78" i="4"/>
  <c r="FC165" i="4"/>
  <c r="FC167" i="4" s="1"/>
  <c r="FC76" i="4"/>
  <c r="HA74" i="4"/>
  <c r="EZ161" i="4"/>
  <c r="GX72" i="4"/>
  <c r="GX161" i="4" s="1"/>
  <c r="AY94" i="4"/>
  <c r="CW92" i="4"/>
  <c r="CJ171" i="4"/>
  <c r="CJ172" i="4" s="1"/>
  <c r="CJ88" i="4"/>
  <c r="FO97" i="4"/>
  <c r="CL170" i="4"/>
  <c r="CL172" i="4" s="1"/>
  <c r="CL95" i="4"/>
  <c r="CL88" i="4"/>
  <c r="DX170" i="4"/>
  <c r="DX95" i="4"/>
  <c r="FB86" i="4"/>
  <c r="GM180" i="4"/>
  <c r="GM82" i="4"/>
  <c r="GM165" i="4"/>
  <c r="GM167" i="4" s="1"/>
  <c r="GM76" i="4"/>
  <c r="FV161" i="4"/>
  <c r="FV162" i="4" s="1"/>
  <c r="FV73" i="4"/>
  <c r="CX81" i="4"/>
  <c r="DH81" i="4" s="1"/>
  <c r="ER80" i="4"/>
  <c r="ET186" i="4"/>
  <c r="GR78" i="4"/>
  <c r="GR186" i="4" s="1"/>
  <c r="GJ160" i="4"/>
  <c r="GJ162" i="4" s="1"/>
  <c r="GJ73" i="4"/>
  <c r="DC89" i="4"/>
  <c r="ER166" i="4"/>
  <c r="ER167" i="4" s="1"/>
  <c r="ER76" i="4"/>
  <c r="HC93" i="4"/>
  <c r="GL91" i="4"/>
  <c r="EV171" i="4"/>
  <c r="GT87" i="4"/>
  <c r="CT81" i="4"/>
  <c r="BH182" i="4"/>
  <c r="GJ165" i="4"/>
  <c r="GJ167" i="4" s="1"/>
  <c r="GJ76" i="4"/>
  <c r="EV161" i="4"/>
  <c r="GT72" i="4"/>
  <c r="GT161" i="4" s="1"/>
  <c r="GF75" i="4"/>
  <c r="EZ61" i="4"/>
  <c r="GX59" i="4"/>
  <c r="ET185" i="4"/>
  <c r="GR77" i="4"/>
  <c r="ET79" i="4"/>
  <c r="AZ160" i="4"/>
  <c r="AZ73" i="4"/>
  <c r="CX71" i="4"/>
  <c r="DH71" i="4" s="1"/>
  <c r="CJ186" i="4"/>
  <c r="CJ187" i="4" s="1"/>
  <c r="CJ79" i="4"/>
  <c r="BE185" i="4"/>
  <c r="DC77" i="4"/>
  <c r="DM77" i="4" s="1"/>
  <c r="BE79" i="4"/>
  <c r="EV166" i="4"/>
  <c r="GT75" i="4"/>
  <c r="GT166" i="4" s="1"/>
  <c r="FL161" i="4"/>
  <c r="FL162" i="4" s="1"/>
  <c r="FL73" i="4"/>
  <c r="GQ160" i="4"/>
  <c r="GQ162" i="4" s="1"/>
  <c r="GQ73" i="4"/>
  <c r="EV160" i="4"/>
  <c r="EV73" i="4"/>
  <c r="GT71" i="4"/>
  <c r="BZ80" i="4"/>
  <c r="ED162" i="4"/>
  <c r="AY58" i="4"/>
  <c r="CW56" i="4"/>
  <c r="GH165" i="4"/>
  <c r="GH167" i="4" s="1"/>
  <c r="GH76" i="4"/>
  <c r="EH161" i="4"/>
  <c r="EH162" i="4" s="1"/>
  <c r="EH73" i="4"/>
  <c r="CX59" i="4"/>
  <c r="AZ61" i="4"/>
  <c r="BM182" i="4"/>
  <c r="GJ185" i="4"/>
  <c r="GJ187" i="4" s="1"/>
  <c r="GJ79" i="4"/>
  <c r="DT182" i="4"/>
  <c r="T182" i="4"/>
  <c r="BB165" i="4"/>
  <c r="BB76" i="4"/>
  <c r="CZ74" i="4"/>
  <c r="DJ74" i="4" s="1"/>
  <c r="CU160" i="4"/>
  <c r="CU162" i="4" s="1"/>
  <c r="CU73" i="4"/>
  <c r="EX61" i="4"/>
  <c r="GV59" i="4"/>
  <c r="GV61" i="4" s="1"/>
  <c r="FB54" i="4"/>
  <c r="GZ54" i="4" s="1"/>
  <c r="GY54" i="4"/>
  <c r="GE70" i="4"/>
  <c r="AJ70" i="4"/>
  <c r="GU65" i="4"/>
  <c r="GU67" i="4" s="1"/>
  <c r="BC58" i="4"/>
  <c r="DA56" i="4"/>
  <c r="EN70" i="4"/>
  <c r="GV65" i="4"/>
  <c r="GV67" i="4" s="1"/>
  <c r="EX67" i="4"/>
  <c r="EZ67" i="4"/>
  <c r="GX65" i="4"/>
  <c r="GX67" i="4" s="1"/>
  <c r="GM58" i="4"/>
  <c r="GH151" i="4"/>
  <c r="GH68" i="4"/>
  <c r="GH70" i="4" s="1"/>
  <c r="GH52" i="4"/>
  <c r="CC70" i="4"/>
  <c r="GH67" i="4"/>
  <c r="GZ60" i="4"/>
  <c r="EY67" i="4"/>
  <c r="GW65" i="4"/>
  <c r="GW67" i="4" s="1"/>
  <c r="CV59" i="4"/>
  <c r="DF59" i="4" s="1"/>
  <c r="AX61" i="4"/>
  <c r="GY56" i="4"/>
  <c r="GY58" i="4" s="1"/>
  <c r="FA58" i="4"/>
  <c r="DY70" i="4"/>
  <c r="BK70" i="4"/>
  <c r="HH66" i="4"/>
  <c r="GX60" i="4"/>
  <c r="HH60" i="4" s="1"/>
  <c r="GW53" i="4"/>
  <c r="GW55" i="4" s="1"/>
  <c r="EY55" i="4"/>
  <c r="AL53" i="4"/>
  <c r="GI152" i="4"/>
  <c r="CN151" i="4"/>
  <c r="CN153" i="4" s="1"/>
  <c r="CN68" i="4"/>
  <c r="CN52" i="4"/>
  <c r="CL152" i="4"/>
  <c r="FP70" i="4"/>
  <c r="BT70" i="4"/>
  <c r="U70" i="4"/>
  <c r="DB53" i="4"/>
  <c r="BD55" i="4"/>
  <c r="EZ151" i="4"/>
  <c r="EZ68" i="4"/>
  <c r="EZ52" i="4"/>
  <c r="GX50" i="4"/>
  <c r="BS70" i="4"/>
  <c r="T70" i="4"/>
  <c r="AQ70" i="4"/>
  <c r="GQ151" i="4"/>
  <c r="GQ68" i="4"/>
  <c r="GQ52" i="4"/>
  <c r="CO152" i="4"/>
  <c r="BQ70" i="4"/>
  <c r="BB151" i="4"/>
  <c r="BB68" i="4"/>
  <c r="BB70" i="4" s="1"/>
  <c r="BB52" i="4"/>
  <c r="CZ50" i="4"/>
  <c r="DJ50" i="4" s="1"/>
  <c r="GF52" i="4"/>
  <c r="GL151" i="4"/>
  <c r="GL68" i="4"/>
  <c r="GL52" i="4"/>
  <c r="FB38" i="4"/>
  <c r="GZ38" i="4" s="1"/>
  <c r="BB34" i="4"/>
  <c r="CZ32" i="4"/>
  <c r="FL47" i="4"/>
  <c r="GP29" i="4"/>
  <c r="BF38" i="4"/>
  <c r="DD38" i="4" s="1"/>
  <c r="DN38" i="4" s="1"/>
  <c r="FK49" i="4"/>
  <c r="BO49" i="4"/>
  <c r="DC45" i="4"/>
  <c r="DM45" i="4" s="1"/>
  <c r="BF45" i="4"/>
  <c r="DD45" i="4" s="1"/>
  <c r="GF47" i="4"/>
  <c r="BE47" i="4"/>
  <c r="BE49" i="4" s="1"/>
  <c r="BE31" i="4"/>
  <c r="DC29" i="4"/>
  <c r="DM29" i="4" s="1"/>
  <c r="AX34" i="4"/>
  <c r="CV32" i="4"/>
  <c r="EZ47" i="4"/>
  <c r="EZ49" i="4" s="1"/>
  <c r="EZ31" i="4"/>
  <c r="GX29" i="4"/>
  <c r="ET46" i="4"/>
  <c r="GR44" i="4"/>
  <c r="GR46" i="4" s="1"/>
  <c r="DC39" i="4"/>
  <c r="DM39" i="4" s="1"/>
  <c r="DC32" i="4"/>
  <c r="DM32" i="4" s="1"/>
  <c r="BE34" i="4"/>
  <c r="GK27" i="4"/>
  <c r="GU39" i="4"/>
  <c r="CS40" i="4"/>
  <c r="BA37" i="4"/>
  <c r="CY35" i="4"/>
  <c r="BD34" i="4"/>
  <c r="DB32" i="4"/>
  <c r="CU47" i="4"/>
  <c r="CU49" i="4" s="1"/>
  <c r="CU31" i="4"/>
  <c r="V49" i="4"/>
  <c r="ER36" i="4"/>
  <c r="EV37" i="4"/>
  <c r="GT35" i="4"/>
  <c r="GT37" i="4" s="1"/>
  <c r="AZ37" i="4"/>
  <c r="CX35" i="4"/>
  <c r="HD33" i="4"/>
  <c r="AT49" i="4"/>
  <c r="BD155" i="4"/>
  <c r="BD147" i="4"/>
  <c r="BD132" i="4"/>
  <c r="BD137" i="4"/>
  <c r="BD26" i="4"/>
  <c r="BD7" i="4"/>
  <c r="DB5" i="4"/>
  <c r="DL5" i="4" s="1"/>
  <c r="FW49" i="4"/>
  <c r="DU49" i="4"/>
  <c r="BC143" i="4"/>
  <c r="DA15" i="4"/>
  <c r="DK15" i="4" s="1"/>
  <c r="GJ155" i="4"/>
  <c r="GJ147" i="4"/>
  <c r="GJ132" i="4"/>
  <c r="GJ137" i="4"/>
  <c r="GJ26" i="4"/>
  <c r="GJ7" i="4"/>
  <c r="FP49" i="4"/>
  <c r="EX47" i="4"/>
  <c r="EX49" i="4" s="1"/>
  <c r="GV29" i="4"/>
  <c r="EX31" i="4"/>
  <c r="CN47" i="4"/>
  <c r="CN49" i="4" s="1"/>
  <c r="CN31" i="4"/>
  <c r="EW143" i="4"/>
  <c r="GU15" i="4"/>
  <c r="GF142" i="4"/>
  <c r="EL144" i="4"/>
  <c r="BD10" i="4"/>
  <c r="DB8" i="4"/>
  <c r="GH156" i="4"/>
  <c r="GH148" i="4"/>
  <c r="GH138" i="4"/>
  <c r="GH133" i="4"/>
  <c r="FQ134" i="4"/>
  <c r="FM157" i="4"/>
  <c r="EM134" i="4"/>
  <c r="DV28" i="4"/>
  <c r="DR149" i="4"/>
  <c r="BU28" i="4"/>
  <c r="BQ149" i="4"/>
  <c r="AQ134" i="4"/>
  <c r="AM157" i="4"/>
  <c r="AX47" i="4"/>
  <c r="AX49" i="4" s="1"/>
  <c r="AX31" i="4"/>
  <c r="CV29" i="4"/>
  <c r="DF29" i="4" s="1"/>
  <c r="BD143" i="4"/>
  <c r="DB15" i="4"/>
  <c r="DL15" i="4" s="1"/>
  <c r="HG33" i="4"/>
  <c r="GK48" i="4"/>
  <c r="GL47" i="4"/>
  <c r="GL31" i="4"/>
  <c r="EV155" i="4"/>
  <c r="EV147" i="4"/>
  <c r="EV132" i="4"/>
  <c r="EV137" i="4"/>
  <c r="EV26" i="4"/>
  <c r="EV7" i="4"/>
  <c r="GT5" i="4"/>
  <c r="DQ28" i="4"/>
  <c r="AD49" i="4"/>
  <c r="GQ143" i="4"/>
  <c r="BA143" i="4"/>
  <c r="CY15" i="4"/>
  <c r="DI15" i="4" s="1"/>
  <c r="FV11" i="4"/>
  <c r="CR155" i="4"/>
  <c r="CR147" i="4"/>
  <c r="CR132" i="4"/>
  <c r="CR137" i="4"/>
  <c r="CR139" i="4" s="1"/>
  <c r="CR26" i="4"/>
  <c r="CR7" i="4"/>
  <c r="BM49" i="4"/>
  <c r="AY34" i="4"/>
  <c r="CW32" i="4"/>
  <c r="BX49" i="4"/>
  <c r="AL15" i="4"/>
  <c r="BG10" i="4"/>
  <c r="DE8" i="4"/>
  <c r="DO8" i="4" s="1"/>
  <c r="Z139" i="4"/>
  <c r="V157" i="4"/>
  <c r="AY142" i="4"/>
  <c r="AY16" i="4"/>
  <c r="CW14" i="4"/>
  <c r="DG14" i="4" s="1"/>
  <c r="AL12" i="4"/>
  <c r="AL13" i="4" s="1"/>
  <c r="DW139" i="4"/>
  <c r="CB149" i="4"/>
  <c r="EW142" i="4"/>
  <c r="GU14" i="4"/>
  <c r="EW16" i="4"/>
  <c r="CE144" i="4"/>
  <c r="DC12" i="4"/>
  <c r="DM12" i="4" s="1"/>
  <c r="BB10" i="4"/>
  <c r="CZ8" i="4"/>
  <c r="DJ8" i="4" s="1"/>
  <c r="FK134" i="4"/>
  <c r="EJ157" i="4"/>
  <c r="AY26" i="4"/>
  <c r="AY28" i="4" s="1"/>
  <c r="GN137" i="4"/>
  <c r="CM147" i="4"/>
  <c r="FC142" i="4"/>
  <c r="FC144" i="4" s="1"/>
  <c r="FC16" i="4"/>
  <c r="HA14" i="4"/>
  <c r="GK13" i="4"/>
  <c r="GY8" i="4"/>
  <c r="EY156" i="4"/>
  <c r="EY148" i="4"/>
  <c r="EY138" i="4"/>
  <c r="EY133" i="4"/>
  <c r="GW6" i="4"/>
  <c r="GB157" i="4"/>
  <c r="CF134" i="4"/>
  <c r="EC149" i="4"/>
  <c r="EN144" i="4"/>
  <c r="CS13" i="4"/>
  <c r="EG157" i="4"/>
  <c r="BH149" i="4"/>
  <c r="GW11" i="4"/>
  <c r="GW13" i="4" s="1"/>
  <c r="EY13" i="4"/>
  <c r="AH149" i="4"/>
  <c r="EY10" i="4"/>
  <c r="GW8" i="4"/>
  <c r="GW10" i="4" s="1"/>
  <c r="FO134" i="4"/>
  <c r="EA157" i="4"/>
  <c r="AK28" i="4"/>
  <c r="AE134" i="4"/>
  <c r="X149" i="4"/>
  <c r="GC149" i="4"/>
  <c r="CW8" i="4"/>
  <c r="AY10" i="4"/>
  <c r="FH28" i="4"/>
  <c r="DS139" i="4"/>
  <c r="CD134" i="4"/>
  <c r="BR157" i="4"/>
  <c r="W28" i="4"/>
  <c r="GF12" i="4"/>
  <c r="GF13" i="4" s="1"/>
  <c r="EU13" i="4"/>
  <c r="GS11" i="4"/>
  <c r="GS13" i="4" s="1"/>
  <c r="HD9" i="4"/>
  <c r="CN156" i="4"/>
  <c r="CN138" i="4"/>
  <c r="CN148" i="4"/>
  <c r="CN133" i="4"/>
  <c r="FG28" i="4"/>
  <c r="DY139" i="4"/>
  <c r="CC149" i="4"/>
  <c r="AN28" i="4"/>
  <c r="DX119" i="4"/>
  <c r="EV112" i="4"/>
  <c r="EE197" i="4"/>
  <c r="CT110" i="4"/>
  <c r="EH109" i="4"/>
  <c r="CR196" i="4"/>
  <c r="CR117" i="4"/>
  <c r="AY196" i="4"/>
  <c r="CW108" i="4"/>
  <c r="DG108" i="4" s="1"/>
  <c r="FL110" i="4"/>
  <c r="FL195" i="4" s="1"/>
  <c r="AL117" i="4"/>
  <c r="AL109" i="4"/>
  <c r="BS197" i="4"/>
  <c r="CX113" i="4"/>
  <c r="AZ115" i="4"/>
  <c r="EU195" i="4"/>
  <c r="EU116" i="4"/>
  <c r="EU109" i="4"/>
  <c r="GS107" i="4"/>
  <c r="BL197" i="4"/>
  <c r="EX112" i="4"/>
  <c r="GV110" i="4"/>
  <c r="GV112" i="4" s="1"/>
  <c r="DP118" i="4"/>
  <c r="BZ111" i="4"/>
  <c r="BZ112" i="4" s="1"/>
  <c r="CO112" i="4"/>
  <c r="ER109" i="4"/>
  <c r="BA195" i="4"/>
  <c r="BA197" i="4" s="1"/>
  <c r="BA116" i="4"/>
  <c r="BA118" i="4" s="1"/>
  <c r="CY107" i="4"/>
  <c r="DI107" i="4" s="1"/>
  <c r="BA109" i="4"/>
  <c r="CO117" i="4"/>
  <c r="CN195" i="4"/>
  <c r="CN116" i="4"/>
  <c r="CN109" i="4"/>
  <c r="ER111" i="4"/>
  <c r="ER112" i="4" s="1"/>
  <c r="GO196" i="4"/>
  <c r="GP108" i="4"/>
  <c r="FY118" i="4"/>
  <c r="FH197" i="4"/>
  <c r="BU197" i="4"/>
  <c r="AF197" i="4"/>
  <c r="CS175" i="4"/>
  <c r="CS104" i="4"/>
  <c r="CS106" i="4" s="1"/>
  <c r="CS100" i="4"/>
  <c r="EC106" i="4"/>
  <c r="AK106" i="4"/>
  <c r="BB195" i="4"/>
  <c r="BB197" i="4" s="1"/>
  <c r="BB116" i="4"/>
  <c r="BB118" i="4" s="1"/>
  <c r="CZ107" i="4"/>
  <c r="DJ107" i="4" s="1"/>
  <c r="BB109" i="4"/>
  <c r="AP118" i="4"/>
  <c r="AV176" i="4"/>
  <c r="AV177" i="4" s="1"/>
  <c r="AV105" i="4"/>
  <c r="AV100" i="4"/>
  <c r="AA106" i="4"/>
  <c r="V197" i="4"/>
  <c r="BM106" i="4"/>
  <c r="U197" i="4"/>
  <c r="T118" i="4"/>
  <c r="GK170" i="4"/>
  <c r="GK172" i="4" s="1"/>
  <c r="GK95" i="4"/>
  <c r="GK97" i="4" s="1"/>
  <c r="GK88" i="4"/>
  <c r="BW106" i="4"/>
  <c r="EX171" i="4"/>
  <c r="GV87" i="4"/>
  <c r="AV170" i="4"/>
  <c r="AV95" i="4"/>
  <c r="DU106" i="4"/>
  <c r="FQ97" i="4"/>
  <c r="EZ105" i="4"/>
  <c r="EL106" i="4"/>
  <c r="T177" i="4"/>
  <c r="DD92" i="4"/>
  <c r="DN92" i="4" s="1"/>
  <c r="BA170" i="4"/>
  <c r="BA88" i="4"/>
  <c r="BA95" i="4"/>
  <c r="CY86" i="4"/>
  <c r="DI86" i="4" s="1"/>
  <c r="FO106" i="4"/>
  <c r="GU175" i="4"/>
  <c r="GU104" i="4"/>
  <c r="GU100" i="4"/>
  <c r="CR175" i="4"/>
  <c r="CR100" i="4"/>
  <c r="CR104" i="4"/>
  <c r="AF106" i="4"/>
  <c r="FA95" i="4"/>
  <c r="FT97" i="4"/>
  <c r="AL170" i="4"/>
  <c r="AL95" i="4"/>
  <c r="ER98" i="4"/>
  <c r="AQ106" i="4"/>
  <c r="BC175" i="4"/>
  <c r="BC100" i="4"/>
  <c r="BC104" i="4"/>
  <c r="BC106" i="4" s="1"/>
  <c r="DA98" i="4"/>
  <c r="DK98" i="4" s="1"/>
  <c r="AC97" i="4"/>
  <c r="CY89" i="4"/>
  <c r="BA91" i="4"/>
  <c r="EG97" i="4"/>
  <c r="CB97" i="4"/>
  <c r="GJ180" i="4"/>
  <c r="GJ182" i="4" s="1"/>
  <c r="GJ82" i="4"/>
  <c r="FT106" i="4"/>
  <c r="EP177" i="4"/>
  <c r="X106" i="4"/>
  <c r="EX94" i="4"/>
  <c r="GV92" i="4"/>
  <c r="GV94" i="4" s="1"/>
  <c r="GT89" i="4"/>
  <c r="GT91" i="4" s="1"/>
  <c r="EV91" i="4"/>
  <c r="GI176" i="4"/>
  <c r="BZ98" i="4"/>
  <c r="AO106" i="4"/>
  <c r="BN97" i="4"/>
  <c r="AJ97" i="4"/>
  <c r="EU170" i="4"/>
  <c r="EU95" i="4"/>
  <c r="EU97" i="4" s="1"/>
  <c r="GS86" i="4"/>
  <c r="EU88" i="4"/>
  <c r="BC170" i="4"/>
  <c r="BC172" i="4" s="1"/>
  <c r="BC95" i="4"/>
  <c r="BC97" i="4" s="1"/>
  <c r="BC88" i="4"/>
  <c r="DA86" i="4"/>
  <c r="DK86" i="4" s="1"/>
  <c r="BZ186" i="4"/>
  <c r="BZ187" i="4" s="1"/>
  <c r="BZ79" i="4"/>
  <c r="EX85" i="4"/>
  <c r="GV83" i="4"/>
  <c r="GV85" i="4" s="1"/>
  <c r="GH180" i="4"/>
  <c r="GH182" i="4" s="1"/>
  <c r="GH82" i="4"/>
  <c r="AZ166" i="4"/>
  <c r="CX75" i="4"/>
  <c r="AX161" i="4"/>
  <c r="CV72" i="4"/>
  <c r="EK97" i="4"/>
  <c r="DP97" i="4"/>
  <c r="AL84" i="4"/>
  <c r="AL85" i="4" s="1"/>
  <c r="EW186" i="4"/>
  <c r="GU78" i="4"/>
  <c r="GU186" i="4" s="1"/>
  <c r="FA161" i="4"/>
  <c r="FB72" i="4"/>
  <c r="GY72" i="4"/>
  <c r="GY161" i="4" s="1"/>
  <c r="AZ94" i="4"/>
  <c r="CX92" i="4"/>
  <c r="FD97" i="4"/>
  <c r="EX170" i="4"/>
  <c r="EX172" i="4" s="1"/>
  <c r="EX95" i="4"/>
  <c r="EX88" i="4"/>
  <c r="GV86" i="4"/>
  <c r="BT97" i="4"/>
  <c r="AL186" i="4"/>
  <c r="AL187" i="4" s="1"/>
  <c r="AL79" i="4"/>
  <c r="EU165" i="4"/>
  <c r="EU76" i="4"/>
  <c r="GS74" i="4"/>
  <c r="BD161" i="4"/>
  <c r="DB72" i="4"/>
  <c r="EU91" i="4"/>
  <c r="GS89" i="4"/>
  <c r="GS91" i="4" s="1"/>
  <c r="BH97" i="4"/>
  <c r="CX85" i="4"/>
  <c r="HD83" i="4"/>
  <c r="FI182" i="4"/>
  <c r="EY161" i="4"/>
  <c r="GW72" i="4"/>
  <c r="GW161" i="4" s="1"/>
  <c r="HF90" i="4"/>
  <c r="AZ171" i="4"/>
  <c r="CX87" i="4"/>
  <c r="DH87" i="4" s="1"/>
  <c r="CC97" i="4"/>
  <c r="AZ181" i="4"/>
  <c r="AZ182" i="4" s="1"/>
  <c r="CA182" i="4"/>
  <c r="AX186" i="4"/>
  <c r="CV78" i="4"/>
  <c r="BE91" i="4"/>
  <c r="GC97" i="4"/>
  <c r="CP170" i="4"/>
  <c r="CP95" i="4"/>
  <c r="CP97" i="4" s="1"/>
  <c r="CP88" i="4"/>
  <c r="GP84" i="4"/>
  <c r="GP181" i="4" s="1"/>
  <c r="EX181" i="4"/>
  <c r="GV81" i="4"/>
  <c r="GV181" i="4" s="1"/>
  <c r="CE182" i="4"/>
  <c r="BE186" i="4"/>
  <c r="DC78" i="4"/>
  <c r="BF78" i="4"/>
  <c r="BZ166" i="4"/>
  <c r="BZ167" i="4" s="1"/>
  <c r="BZ76" i="4"/>
  <c r="CG97" i="4"/>
  <c r="CR85" i="4"/>
  <c r="BC165" i="4"/>
  <c r="DA74" i="4"/>
  <c r="DK74" i="4" s="1"/>
  <c r="BC76" i="4"/>
  <c r="AZ161" i="4"/>
  <c r="CX72" i="4"/>
  <c r="DX185" i="4"/>
  <c r="FB77" i="4"/>
  <c r="ER74" i="4"/>
  <c r="ER165" i="4" s="1"/>
  <c r="EX161" i="4"/>
  <c r="GV72" i="4"/>
  <c r="GV161" i="4" s="1"/>
  <c r="BP160" i="4"/>
  <c r="CT71" i="4"/>
  <c r="CT160" i="4" s="1"/>
  <c r="BA160" i="4"/>
  <c r="CY71" i="4"/>
  <c r="DI71" i="4" s="1"/>
  <c r="BA73" i="4"/>
  <c r="BJ182" i="4"/>
  <c r="DX74" i="4"/>
  <c r="CX180" i="4"/>
  <c r="GO161" i="4"/>
  <c r="GP72" i="4"/>
  <c r="GP161" i="4" s="1"/>
  <c r="GI165" i="4"/>
  <c r="GI167" i="4" s="1"/>
  <c r="GI76" i="4"/>
  <c r="EU160" i="4"/>
  <c r="EU73" i="4"/>
  <c r="GS71" i="4"/>
  <c r="CM160" i="4"/>
  <c r="CM162" i="4" s="1"/>
  <c r="CM73" i="4"/>
  <c r="FA55" i="4"/>
  <c r="GY53" i="4"/>
  <c r="ET166" i="4"/>
  <c r="GR75" i="4"/>
  <c r="GR166" i="4" s="1"/>
  <c r="CP165" i="4"/>
  <c r="CP167" i="4" s="1"/>
  <c r="CP76" i="4"/>
  <c r="BG161" i="4"/>
  <c r="DE72" i="4"/>
  <c r="BA67" i="4"/>
  <c r="CY65" i="4"/>
  <c r="DE59" i="4"/>
  <c r="BG61" i="4"/>
  <c r="EX55" i="4"/>
  <c r="GV53" i="4"/>
  <c r="GV55" i="4" s="1"/>
  <c r="FB66" i="4"/>
  <c r="GZ66" i="4" s="1"/>
  <c r="GY66" i="4"/>
  <c r="HI66" i="4" s="1"/>
  <c r="FV152" i="4"/>
  <c r="FV153" i="4" s="1"/>
  <c r="FV52" i="4"/>
  <c r="AR70" i="4"/>
  <c r="GF57" i="4"/>
  <c r="GF58" i="4" s="1"/>
  <c r="GR56" i="4"/>
  <c r="GR58" i="4" s="1"/>
  <c r="ET58" i="4"/>
  <c r="FQ70" i="4"/>
  <c r="GC70" i="4"/>
  <c r="ED70" i="4"/>
  <c r="AD70" i="4"/>
  <c r="BB160" i="4"/>
  <c r="CZ71" i="4"/>
  <c r="DJ71" i="4" s="1"/>
  <c r="BB73" i="4"/>
  <c r="GY60" i="4"/>
  <c r="BG58" i="4"/>
  <c r="DE56" i="4"/>
  <c r="DO56" i="4" s="1"/>
  <c r="EV55" i="4"/>
  <c r="GT53" i="4"/>
  <c r="GT55" i="4" s="1"/>
  <c r="GO151" i="4"/>
  <c r="GO68" i="4"/>
  <c r="GO70" i="4" s="1"/>
  <c r="GO52" i="4"/>
  <c r="FG70" i="4"/>
  <c r="FA152" i="4"/>
  <c r="GY51" i="4"/>
  <c r="FB51" i="4"/>
  <c r="ET151" i="4"/>
  <c r="ET68" i="4"/>
  <c r="ET70" i="4" s="1"/>
  <c r="ET52" i="4"/>
  <c r="GR50" i="4"/>
  <c r="CR68" i="4"/>
  <c r="CR70" i="4" s="1"/>
  <c r="AZ151" i="4"/>
  <c r="AZ153" i="4" s="1"/>
  <c r="AZ68" i="4"/>
  <c r="AZ70" i="4" s="1"/>
  <c r="CX50" i="4"/>
  <c r="DH50" i="4" s="1"/>
  <c r="AZ52" i="4"/>
  <c r="AB53" i="4"/>
  <c r="BP152" i="4"/>
  <c r="BP153" i="4" s="1"/>
  <c r="BP52" i="4"/>
  <c r="FP153" i="4"/>
  <c r="AL152" i="4"/>
  <c r="AL153" i="4" s="1"/>
  <c r="AL52" i="4"/>
  <c r="CQ152" i="4"/>
  <c r="DU70" i="4"/>
  <c r="DX48" i="4"/>
  <c r="EH52" i="4"/>
  <c r="FM70" i="4"/>
  <c r="EX151" i="4"/>
  <c r="EX68" i="4"/>
  <c r="EX70" i="4" s="1"/>
  <c r="EX52" i="4"/>
  <c r="GV50" i="4"/>
  <c r="BX70" i="4"/>
  <c r="BC151" i="4"/>
  <c r="BC153" i="4" s="1"/>
  <c r="BC68" i="4"/>
  <c r="BC70" i="4" s="1"/>
  <c r="BC52" i="4"/>
  <c r="DA50" i="4"/>
  <c r="DK50" i="4" s="1"/>
  <c r="HA38" i="4"/>
  <c r="HA40" i="4" s="1"/>
  <c r="FC40" i="4"/>
  <c r="CH70" i="4"/>
  <c r="BQ153" i="4"/>
  <c r="FR70" i="4"/>
  <c r="DR70" i="4"/>
  <c r="FA40" i="4"/>
  <c r="GY38" i="4"/>
  <c r="GY40" i="4" s="1"/>
  <c r="CJ36" i="4"/>
  <c r="EV47" i="4"/>
  <c r="EV49" i="4" s="1"/>
  <c r="EV31" i="4"/>
  <c r="GT29" i="4"/>
  <c r="EX46" i="4"/>
  <c r="GV44" i="4"/>
  <c r="GV46" i="4" s="1"/>
  <c r="DC38" i="4"/>
  <c r="DM38" i="4" s="1"/>
  <c r="BE40" i="4"/>
  <c r="DB40" i="4"/>
  <c r="EV34" i="4"/>
  <c r="GT32" i="4"/>
  <c r="GT34" i="4" s="1"/>
  <c r="EY40" i="4"/>
  <c r="GW38" i="4"/>
  <c r="GW40" i="4" s="1"/>
  <c r="EX37" i="4"/>
  <c r="GV35" i="4"/>
  <c r="GV37" i="4" s="1"/>
  <c r="BF29" i="4"/>
  <c r="CY44" i="4"/>
  <c r="BA46" i="4"/>
  <c r="BG37" i="4"/>
  <c r="DE35" i="4"/>
  <c r="GO143" i="4"/>
  <c r="GP15" i="4"/>
  <c r="GP143" i="4" s="1"/>
  <c r="FB44" i="4"/>
  <c r="GZ44" i="4" s="1"/>
  <c r="GZ46" i="4" s="1"/>
  <c r="BA40" i="4"/>
  <c r="CY38" i="4"/>
  <c r="EH36" i="4"/>
  <c r="GY35" i="4"/>
  <c r="GY37" i="4" s="1"/>
  <c r="FA37" i="4"/>
  <c r="EW47" i="4"/>
  <c r="EW49" i="4" s="1"/>
  <c r="EW31" i="4"/>
  <c r="GU29" i="4"/>
  <c r="AX143" i="4"/>
  <c r="CV15" i="4"/>
  <c r="DF15" i="4" s="1"/>
  <c r="GD49" i="4"/>
  <c r="DP49" i="4"/>
  <c r="AV5" i="4"/>
  <c r="Q6" i="4"/>
  <c r="GH47" i="4"/>
  <c r="GH49" i="4" s="1"/>
  <c r="GH31" i="4"/>
  <c r="BZ5" i="4"/>
  <c r="BJ49" i="4"/>
  <c r="CR143" i="4"/>
  <c r="Y144" i="4"/>
  <c r="GQ155" i="4"/>
  <c r="GQ147" i="4"/>
  <c r="GQ137" i="4"/>
  <c r="GQ132" i="4"/>
  <c r="GQ26" i="4"/>
  <c r="GQ28" i="4" s="1"/>
  <c r="GQ7" i="4"/>
  <c r="FQ139" i="4"/>
  <c r="EQ28" i="4"/>
  <c r="EM149" i="4"/>
  <c r="DV139" i="4"/>
  <c r="DR157" i="4"/>
  <c r="BU139" i="4"/>
  <c r="BQ157" i="4"/>
  <c r="AQ139" i="4"/>
  <c r="FO49" i="4"/>
  <c r="FV16" i="4"/>
  <c r="AL6" i="4"/>
  <c r="GI34" i="4"/>
  <c r="FH49" i="4"/>
  <c r="CA49" i="4"/>
  <c r="Y49" i="4"/>
  <c r="CQ142" i="4"/>
  <c r="CQ16" i="4"/>
  <c r="GG28" i="4"/>
  <c r="GR48" i="4"/>
  <c r="BT49" i="4"/>
  <c r="BB47" i="4"/>
  <c r="BB49" i="4" s="1"/>
  <c r="CZ29" i="4"/>
  <c r="DJ29" i="4" s="1"/>
  <c r="BB31" i="4"/>
  <c r="AB143" i="4"/>
  <c r="CI28" i="4"/>
  <c r="AZ34" i="4"/>
  <c r="CX32" i="4"/>
  <c r="FY49" i="4"/>
  <c r="CN143" i="4"/>
  <c r="FF49" i="4"/>
  <c r="EW13" i="4"/>
  <c r="GU11" i="4"/>
  <c r="GU13" i="4" s="1"/>
  <c r="AW28" i="4"/>
  <c r="Z134" i="4"/>
  <c r="FV12" i="4"/>
  <c r="FV13" i="4" s="1"/>
  <c r="AZ156" i="4"/>
  <c r="AZ138" i="4"/>
  <c r="AZ148" i="4"/>
  <c r="AZ133" i="4"/>
  <c r="CX6" i="4"/>
  <c r="DH6" i="4" s="1"/>
  <c r="FR28" i="4"/>
  <c r="DW134" i="4"/>
  <c r="CB157" i="4"/>
  <c r="CG28" i="4"/>
  <c r="FX144" i="4"/>
  <c r="BF12" i="4"/>
  <c r="DD12" i="4" s="1"/>
  <c r="DN12" i="4" s="1"/>
  <c r="FK149" i="4"/>
  <c r="BP5" i="4"/>
  <c r="AO28" i="4"/>
  <c r="AY132" i="4"/>
  <c r="CI144" i="4"/>
  <c r="GN132" i="4"/>
  <c r="GN134" i="4" s="1"/>
  <c r="CM155" i="4"/>
  <c r="CM157" i="4" s="1"/>
  <c r="GV11" i="4"/>
  <c r="GV13" i="4" s="1"/>
  <c r="EX13" i="4"/>
  <c r="CP27" i="4"/>
  <c r="EN28" i="4"/>
  <c r="CF149" i="4"/>
  <c r="T28" i="4"/>
  <c r="EC157" i="4"/>
  <c r="FA142" i="4"/>
  <c r="FA16" i="4"/>
  <c r="GY14" i="4"/>
  <c r="CJ6" i="4"/>
  <c r="GM155" i="4"/>
  <c r="GM147" i="4"/>
  <c r="GM132" i="4"/>
  <c r="GM137" i="4"/>
  <c r="GM26" i="4"/>
  <c r="GM7" i="4"/>
  <c r="BH157" i="4"/>
  <c r="AH157" i="4"/>
  <c r="CU142" i="4"/>
  <c r="CU16" i="4"/>
  <c r="GU9" i="4"/>
  <c r="HE9" i="4" s="1"/>
  <c r="FO149" i="4"/>
  <c r="EX155" i="4"/>
  <c r="EX147" i="4"/>
  <c r="EX132" i="4"/>
  <c r="EX137" i="4"/>
  <c r="EX26" i="4"/>
  <c r="EX7" i="4"/>
  <c r="GV5" i="4"/>
  <c r="BS28" i="4"/>
  <c r="AK139" i="4"/>
  <c r="AE149" i="4"/>
  <c r="X157" i="4"/>
  <c r="GC157" i="4"/>
  <c r="EB144" i="4"/>
  <c r="CR10" i="4"/>
  <c r="GF5" i="4"/>
  <c r="FN28" i="4"/>
  <c r="FH139" i="4"/>
  <c r="DS134" i="4"/>
  <c r="CD149" i="4"/>
  <c r="CP155" i="4"/>
  <c r="CP147" i="4"/>
  <c r="CP132" i="4"/>
  <c r="CP137" i="4"/>
  <c r="CP139" i="4" s="1"/>
  <c r="CP26" i="4"/>
  <c r="CP7" i="4"/>
  <c r="AD28" i="4"/>
  <c r="W139" i="4"/>
  <c r="FL12" i="4"/>
  <c r="FL13" i="4" s="1"/>
  <c r="FS28" i="4"/>
  <c r="FG139" i="4"/>
  <c r="DY134" i="4"/>
  <c r="CC157" i="4"/>
  <c r="CO155" i="4"/>
  <c r="CO157" i="4" s="1"/>
  <c r="CO147" i="4"/>
  <c r="CO132" i="4"/>
  <c r="CO134" i="4" s="1"/>
  <c r="CO137" i="4"/>
  <c r="CO26" i="4"/>
  <c r="CO7" i="4"/>
  <c r="AC28" i="4"/>
  <c r="AA28" i="4"/>
  <c r="CJ11" i="4"/>
  <c r="CT11" i="4" s="1"/>
  <c r="AN139" i="4"/>
  <c r="FA195" i="4"/>
  <c r="FA116" i="4"/>
  <c r="FA118" i="4" s="1"/>
  <c r="FA109" i="4"/>
  <c r="GY107" i="4"/>
  <c r="DC110" i="4"/>
  <c r="BE112" i="4"/>
  <c r="CS195" i="4"/>
  <c r="CS116" i="4"/>
  <c r="CS109" i="4"/>
  <c r="GP114" i="4"/>
  <c r="ET115" i="4"/>
  <c r="GR113" i="4"/>
  <c r="GR115" i="4" s="1"/>
  <c r="GL196" i="4"/>
  <c r="GL117" i="4"/>
  <c r="DX195" i="4"/>
  <c r="DX116" i="4"/>
  <c r="FB107" i="4"/>
  <c r="GF113" i="4"/>
  <c r="GP113" i="4" s="1"/>
  <c r="EZ195" i="4"/>
  <c r="EZ116" i="4"/>
  <c r="EZ109" i="4"/>
  <c r="GX107" i="4"/>
  <c r="BC115" i="4"/>
  <c r="DA113" i="4"/>
  <c r="DK113" i="4" s="1"/>
  <c r="AB110" i="4"/>
  <c r="AB112" i="4" s="1"/>
  <c r="EZ112" i="4"/>
  <c r="GX110" i="4"/>
  <c r="GX112" i="4" s="1"/>
  <c r="BZ113" i="4"/>
  <c r="BZ116" i="4" s="1"/>
  <c r="CT111" i="4"/>
  <c r="GK116" i="4"/>
  <c r="BH118" i="4"/>
  <c r="EH111" i="4"/>
  <c r="EH112" i="4" s="1"/>
  <c r="CS112" i="4"/>
  <c r="EZ196" i="4"/>
  <c r="EZ117" i="4"/>
  <c r="GX108" i="4"/>
  <c r="CR195" i="4"/>
  <c r="CR116" i="4"/>
  <c r="CR109" i="4"/>
  <c r="AN118" i="4"/>
  <c r="EU103" i="4"/>
  <c r="GS101" i="4"/>
  <c r="GS103" i="4" s="1"/>
  <c r="BD196" i="4"/>
  <c r="BD117" i="4"/>
  <c r="DB108" i="4"/>
  <c r="DL108" i="4" s="1"/>
  <c r="FF118" i="4"/>
  <c r="AI118" i="4"/>
  <c r="BC196" i="4"/>
  <c r="BC117" i="4"/>
  <c r="DA108" i="4"/>
  <c r="DK108" i="4" s="1"/>
  <c r="CZ108" i="4"/>
  <c r="DJ108" i="4" s="1"/>
  <c r="FD118" i="4"/>
  <c r="DP197" i="4"/>
  <c r="CO116" i="4"/>
  <c r="EA197" i="4"/>
  <c r="BV118" i="4"/>
  <c r="CO196" i="4"/>
  <c r="GM195" i="4"/>
  <c r="GM116" i="4"/>
  <c r="GM109" i="4"/>
  <c r="DT118" i="4"/>
  <c r="BJ118" i="4"/>
  <c r="EV196" i="4"/>
  <c r="EV117" i="4"/>
  <c r="GT108" i="4"/>
  <c r="DY118" i="4"/>
  <c r="CM195" i="4"/>
  <c r="CM116" i="4"/>
  <c r="CM109" i="4"/>
  <c r="Z118" i="4"/>
  <c r="BG103" i="4"/>
  <c r="DE101" i="4"/>
  <c r="DO101" i="4" s="1"/>
  <c r="BP175" i="4"/>
  <c r="BP104" i="4"/>
  <c r="EX176" i="4"/>
  <c r="EX105" i="4"/>
  <c r="GV99" i="4"/>
  <c r="HF99" i="4" s="1"/>
  <c r="DX176" i="4"/>
  <c r="DX177" i="4" s="1"/>
  <c r="DX100" i="4"/>
  <c r="AP197" i="4"/>
  <c r="FR106" i="4"/>
  <c r="DW106" i="4"/>
  <c r="FI106" i="4"/>
  <c r="T197" i="4"/>
  <c r="BD170" i="4"/>
  <c r="BD172" i="4" s="1"/>
  <c r="BD95" i="4"/>
  <c r="BD97" i="4" s="1"/>
  <c r="BD88" i="4"/>
  <c r="DB86" i="4"/>
  <c r="DL86" i="4" s="1"/>
  <c r="CM176" i="4"/>
  <c r="BB171" i="4"/>
  <c r="CZ87" i="4"/>
  <c r="DJ87" i="4" s="1"/>
  <c r="CL176" i="4"/>
  <c r="CL105" i="4"/>
  <c r="GI175" i="4"/>
  <c r="GI104" i="4"/>
  <c r="GI106" i="4" s="1"/>
  <c r="GI100" i="4"/>
  <c r="EF106" i="4"/>
  <c r="AY175" i="4"/>
  <c r="AY104" i="4"/>
  <c r="AY106" i="4" s="1"/>
  <c r="AY100" i="4"/>
  <c r="CW98" i="4"/>
  <c r="DG98" i="4" s="1"/>
  <c r="EW171" i="4"/>
  <c r="GU87" i="4"/>
  <c r="EZ176" i="4"/>
  <c r="FP106" i="4"/>
  <c r="EL177" i="4"/>
  <c r="CN175" i="4"/>
  <c r="CN177" i="4" s="1"/>
  <c r="CN104" i="4"/>
  <c r="CN106" i="4" s="1"/>
  <c r="CN100" i="4"/>
  <c r="GO171" i="4"/>
  <c r="GP87" i="4"/>
  <c r="BD181" i="4"/>
  <c r="DB81" i="4"/>
  <c r="ER99" i="4"/>
  <c r="EW100" i="4"/>
  <c r="BN106" i="4"/>
  <c r="AF177" i="4"/>
  <c r="AF97" i="4"/>
  <c r="FV82" i="4"/>
  <c r="FV98" i="4"/>
  <c r="FX97" i="4"/>
  <c r="EG172" i="4"/>
  <c r="CB172" i="4"/>
  <c r="EV175" i="4"/>
  <c r="EV104" i="4"/>
  <c r="EV106" i="4" s="1"/>
  <c r="EV100" i="4"/>
  <c r="GT98" i="4"/>
  <c r="BS106" i="4"/>
  <c r="X177" i="4"/>
  <c r="BB94" i="4"/>
  <c r="CZ92" i="4"/>
  <c r="FA171" i="4"/>
  <c r="GY87" i="4"/>
  <c r="GY88" i="4" s="1"/>
  <c r="FB87" i="4"/>
  <c r="GX83" i="4"/>
  <c r="GX85" i="4" s="1"/>
  <c r="EZ85" i="4"/>
  <c r="FS106" i="4"/>
  <c r="BY106" i="4"/>
  <c r="FJ97" i="4"/>
  <c r="EB97" i="4"/>
  <c r="BN172" i="4"/>
  <c r="GQ91" i="4"/>
  <c r="EU171" i="4"/>
  <c r="GS87" i="4"/>
  <c r="Y97" i="4"/>
  <c r="AV186" i="4"/>
  <c r="AV187" i="4" s="1"/>
  <c r="AV79" i="4"/>
  <c r="AX91" i="4"/>
  <c r="CV89" i="4"/>
  <c r="BZ171" i="4"/>
  <c r="BZ172" i="4" s="1"/>
  <c r="BZ88" i="4"/>
  <c r="AO97" i="4"/>
  <c r="EW180" i="4"/>
  <c r="EW182" i="4" s="1"/>
  <c r="EW82" i="4"/>
  <c r="GU80" i="4"/>
  <c r="AJ182" i="4"/>
  <c r="AL166" i="4"/>
  <c r="AL167" i="4" s="1"/>
  <c r="AL76" i="4"/>
  <c r="GN160" i="4"/>
  <c r="GN162" i="4" s="1"/>
  <c r="GN73" i="4"/>
  <c r="EY171" i="4"/>
  <c r="GW87" i="4"/>
  <c r="AY181" i="4"/>
  <c r="CW81" i="4"/>
  <c r="BA186" i="4"/>
  <c r="CY78" i="4"/>
  <c r="DX161" i="4"/>
  <c r="DX162" i="4" s="1"/>
  <c r="DX73" i="4"/>
  <c r="AV171" i="4"/>
  <c r="AV172" i="4" s="1"/>
  <c r="AV88" i="4"/>
  <c r="FL83" i="4"/>
  <c r="FL180" i="4" s="1"/>
  <c r="EU181" i="4"/>
  <c r="GS81" i="4"/>
  <c r="GS181" i="4" s="1"/>
  <c r="EV180" i="4"/>
  <c r="EV82" i="4"/>
  <c r="GT80" i="4"/>
  <c r="HD80" i="4" s="1"/>
  <c r="GO186" i="4"/>
  <c r="GP78" i="4"/>
  <c r="GP186" i="4" s="1"/>
  <c r="CR165" i="4"/>
  <c r="CR167" i="4" s="1"/>
  <c r="CR76" i="4"/>
  <c r="BG171" i="4"/>
  <c r="DE87" i="4"/>
  <c r="DO87" i="4" s="1"/>
  <c r="GM170" i="4"/>
  <c r="GM172" i="4" s="1"/>
  <c r="GM95" i="4"/>
  <c r="GM88" i="4"/>
  <c r="CD97" i="4"/>
  <c r="BH172" i="4"/>
  <c r="EH170" i="4"/>
  <c r="EH95" i="4"/>
  <c r="AZ85" i="4"/>
  <c r="AX181" i="4"/>
  <c r="CV81" i="4"/>
  <c r="EU180" i="4"/>
  <c r="EU82" i="4"/>
  <c r="GS80" i="4"/>
  <c r="CS185" i="4"/>
  <c r="CS79" i="4"/>
  <c r="CQ165" i="4"/>
  <c r="CQ167" i="4" s="1"/>
  <c r="CQ76" i="4"/>
  <c r="ER161" i="4"/>
  <c r="ER162" i="4" s="1"/>
  <c r="ER73" i="4"/>
  <c r="FN97" i="4"/>
  <c r="CC172" i="4"/>
  <c r="BA85" i="4"/>
  <c r="CY83" i="4"/>
  <c r="BB181" i="4"/>
  <c r="CZ81" i="4"/>
  <c r="EL182" i="4"/>
  <c r="CM180" i="4"/>
  <c r="CM82" i="4"/>
  <c r="GN185" i="4"/>
  <c r="GN187" i="4" s="1"/>
  <c r="GN79" i="4"/>
  <c r="FC171" i="4"/>
  <c r="HA87" i="4"/>
  <c r="BP83" i="4"/>
  <c r="AB186" i="4"/>
  <c r="AB79" i="4"/>
  <c r="AV75" i="4"/>
  <c r="EX91" i="4"/>
  <c r="GV89" i="4"/>
  <c r="GV91" i="4" s="1"/>
  <c r="CO171" i="4"/>
  <c r="GY84" i="4"/>
  <c r="HI84" i="4" s="1"/>
  <c r="CM85" i="4"/>
  <c r="EK182" i="4"/>
  <c r="FA185" i="4"/>
  <c r="FA79" i="4"/>
  <c r="GY77" i="4"/>
  <c r="CS160" i="4"/>
  <c r="CS73" i="4"/>
  <c r="BB180" i="4"/>
  <c r="BB182" i="4" s="1"/>
  <c r="CZ80" i="4"/>
  <c r="DJ80" i="4" s="1"/>
  <c r="BB82" i="4"/>
  <c r="AZ165" i="4"/>
  <c r="AZ76" i="4"/>
  <c r="CX74" i="4"/>
  <c r="DH74" i="4" s="1"/>
  <c r="EX160" i="4"/>
  <c r="GV71" i="4"/>
  <c r="EX73" i="4"/>
  <c r="EX58" i="4"/>
  <c r="GV56" i="4"/>
  <c r="GV58" i="4" s="1"/>
  <c r="BC180" i="4"/>
  <c r="BC182" i="4" s="1"/>
  <c r="BC82" i="4"/>
  <c r="DA80" i="4"/>
  <c r="DK80" i="4" s="1"/>
  <c r="AY186" i="4"/>
  <c r="CW78" i="4"/>
  <c r="FA165" i="4"/>
  <c r="GY74" i="4"/>
  <c r="FA76" i="4"/>
  <c r="GL160" i="4"/>
  <c r="GL162" i="4" s="1"/>
  <c r="GL73" i="4"/>
  <c r="CN160" i="4"/>
  <c r="CN162" i="4" s="1"/>
  <c r="CN73" i="4"/>
  <c r="BC186" i="4"/>
  <c r="DA78" i="4"/>
  <c r="CN185" i="4"/>
  <c r="CN187" i="4" s="1"/>
  <c r="CN79" i="4"/>
  <c r="FE167" i="4"/>
  <c r="AX165" i="4"/>
  <c r="AX167" i="4" s="1"/>
  <c r="AX76" i="4"/>
  <c r="CV74" i="4"/>
  <c r="DF74" i="4" s="1"/>
  <c r="CL165" i="4"/>
  <c r="CL167" i="4" s="1"/>
  <c r="CL76" i="4"/>
  <c r="FC161" i="4"/>
  <c r="HA72" i="4"/>
  <c r="HA161" i="4" s="1"/>
  <c r="ET160" i="4"/>
  <c r="ET73" i="4"/>
  <c r="GR71" i="4"/>
  <c r="CP185" i="4"/>
  <c r="CP187" i="4" s="1"/>
  <c r="CP79" i="4"/>
  <c r="EZ166" i="4"/>
  <c r="GX75" i="4"/>
  <c r="GX166" i="4" s="1"/>
  <c r="BL167" i="4"/>
  <c r="CW59" i="4"/>
  <c r="AY61" i="4"/>
  <c r="GL165" i="4"/>
  <c r="GL167" i="4" s="1"/>
  <c r="GL76" i="4"/>
  <c r="EZ160" i="4"/>
  <c r="EZ73" i="4"/>
  <c r="GX71" i="4"/>
  <c r="BP56" i="4"/>
  <c r="FA151" i="4"/>
  <c r="FA68" i="4"/>
  <c r="FA52" i="4"/>
  <c r="GY50" i="4"/>
  <c r="CP151" i="4"/>
  <c r="CP153" i="4" s="1"/>
  <c r="AF70" i="4"/>
  <c r="BZ57" i="4"/>
  <c r="BZ152" i="4" s="1"/>
  <c r="BZ153" i="4" s="1"/>
  <c r="EY58" i="4"/>
  <c r="GW56" i="4"/>
  <c r="GW58" i="4" s="1"/>
  <c r="EY152" i="4"/>
  <c r="GW51" i="4"/>
  <c r="DW70" i="4"/>
  <c r="EH57" i="4"/>
  <c r="DC57" i="4"/>
  <c r="DM57" i="4" s="1"/>
  <c r="BF57" i="4"/>
  <c r="DD57" i="4" s="1"/>
  <c r="DN57" i="4" s="1"/>
  <c r="EW55" i="4"/>
  <c r="GU53" i="4"/>
  <c r="GU55" i="4" s="1"/>
  <c r="BL70" i="4"/>
  <c r="EU67" i="4"/>
  <c r="GS65" i="4"/>
  <c r="GS67" i="4" s="1"/>
  <c r="ER56" i="4"/>
  <c r="ER68" i="4" s="1"/>
  <c r="FL151" i="4"/>
  <c r="FL68" i="4"/>
  <c r="GP50" i="4"/>
  <c r="CJ53" i="4"/>
  <c r="CJ151" i="4" s="1"/>
  <c r="GN151" i="4"/>
  <c r="GN68" i="4"/>
  <c r="GN52" i="4"/>
  <c r="CF70" i="4"/>
  <c r="BG151" i="4"/>
  <c r="BG68" i="4"/>
  <c r="BG70" i="4" s="1"/>
  <c r="DE50" i="4"/>
  <c r="DO50" i="4" s="1"/>
  <c r="BG52" i="4"/>
  <c r="DX152" i="4"/>
  <c r="DX153" i="4" s="1"/>
  <c r="DX52" i="4"/>
  <c r="CJ152" i="4"/>
  <c r="CJ153" i="4" s="1"/>
  <c r="CJ69" i="4"/>
  <c r="CJ52" i="4"/>
  <c r="EI70" i="4"/>
  <c r="AT70" i="4"/>
  <c r="AY55" i="4"/>
  <c r="CW53" i="4"/>
  <c r="CR151" i="4"/>
  <c r="BE55" i="4"/>
  <c r="DC53" i="4"/>
  <c r="CS152" i="4"/>
  <c r="CT51" i="4"/>
  <c r="GM151" i="4"/>
  <c r="GM153" i="4" s="1"/>
  <c r="GM68" i="4"/>
  <c r="GM70" i="4" s="1"/>
  <c r="GM52" i="4"/>
  <c r="DV70" i="4"/>
  <c r="CQ151" i="4"/>
  <c r="CQ153" i="4" s="1"/>
  <c r="CQ68" i="4"/>
  <c r="CQ70" i="4" s="1"/>
  <c r="CQ52" i="4"/>
  <c r="FC37" i="4"/>
  <c r="HA35" i="4"/>
  <c r="HA37" i="4" s="1"/>
  <c r="EM70" i="4"/>
  <c r="GD70" i="4"/>
  <c r="DE38" i="4"/>
  <c r="BG40" i="4"/>
  <c r="EK70" i="4"/>
  <c r="X70" i="4"/>
  <c r="GX35" i="4"/>
  <c r="GX37" i="4" s="1"/>
  <c r="EZ37" i="4"/>
  <c r="DC44" i="4"/>
  <c r="DM44" i="4" s="1"/>
  <c r="HD36" i="4"/>
  <c r="EH47" i="4"/>
  <c r="FA143" i="4"/>
  <c r="GY15" i="4"/>
  <c r="FB15" i="4"/>
  <c r="GX38" i="4"/>
  <c r="FC47" i="4"/>
  <c r="FC49" i="4" s="1"/>
  <c r="FC31" i="4"/>
  <c r="HA29" i="4"/>
  <c r="BG47" i="4"/>
  <c r="BG31" i="4"/>
  <c r="DE29" i="4"/>
  <c r="DO29" i="4" s="1"/>
  <c r="GU44" i="4"/>
  <c r="GU46" i="4" s="1"/>
  <c r="EW46" i="4"/>
  <c r="EY37" i="4"/>
  <c r="GW35" i="4"/>
  <c r="GW37" i="4" s="1"/>
  <c r="GT44" i="4"/>
  <c r="GT46" i="4" s="1"/>
  <c r="EV46" i="4"/>
  <c r="BC40" i="4"/>
  <c r="DA38" i="4"/>
  <c r="EW37" i="4"/>
  <c r="GU35" i="4"/>
  <c r="GU37" i="4" s="1"/>
  <c r="DX34" i="4"/>
  <c r="FL16" i="4"/>
  <c r="FA46" i="4"/>
  <c r="GY44" i="4"/>
  <c r="GY46" i="4" s="1"/>
  <c r="CX39" i="4"/>
  <c r="DH39" i="4" s="1"/>
  <c r="BA47" i="4"/>
  <c r="CY29" i="4"/>
  <c r="DI29" i="4" s="1"/>
  <c r="BA31" i="4"/>
  <c r="DA35" i="4"/>
  <c r="BC37" i="4"/>
  <c r="GI47" i="4"/>
  <c r="GI49" i="4" s="1"/>
  <c r="GI31" i="4"/>
  <c r="AH49" i="4"/>
  <c r="GN143" i="4"/>
  <c r="FV6" i="4"/>
  <c r="CT32" i="4"/>
  <c r="DD32" i="4" s="1"/>
  <c r="DN32" i="4" s="1"/>
  <c r="CK49" i="4"/>
  <c r="BM28" i="4"/>
  <c r="GK34" i="4"/>
  <c r="GN47" i="4"/>
  <c r="GN31" i="4"/>
  <c r="DT49" i="4"/>
  <c r="BZ16" i="4"/>
  <c r="EW156" i="4"/>
  <c r="EW148" i="4"/>
  <c r="EW138" i="4"/>
  <c r="EW133" i="4"/>
  <c r="GU6" i="4"/>
  <c r="FU28" i="4"/>
  <c r="FQ149" i="4"/>
  <c r="EQ139" i="4"/>
  <c r="EM157" i="4"/>
  <c r="DV134" i="4"/>
  <c r="CU155" i="4"/>
  <c r="CU147" i="4"/>
  <c r="CU137" i="4"/>
  <c r="CU139" i="4" s="1"/>
  <c r="CU132" i="4"/>
  <c r="CU26" i="4"/>
  <c r="CU28" i="4" s="1"/>
  <c r="CU7" i="4"/>
  <c r="BU134" i="4"/>
  <c r="AU28" i="4"/>
  <c r="AQ149" i="4"/>
  <c r="CH49" i="4"/>
  <c r="T49" i="4"/>
  <c r="FU144" i="4"/>
  <c r="AP28" i="4"/>
  <c r="BC48" i="4"/>
  <c r="CL47" i="4"/>
  <c r="CL49" i="4" s="1"/>
  <c r="CL31" i="4"/>
  <c r="EV143" i="4"/>
  <c r="GT15" i="4"/>
  <c r="BX28" i="4"/>
  <c r="GU33" i="4"/>
  <c r="FS49" i="4"/>
  <c r="EU143" i="4"/>
  <c r="GS15" i="4"/>
  <c r="GS143" i="4" s="1"/>
  <c r="BE143" i="4"/>
  <c r="DC15" i="4"/>
  <c r="DM15" i="4" s="1"/>
  <c r="BF15" i="4"/>
  <c r="GE28" i="4"/>
  <c r="HE33" i="4"/>
  <c r="AP49" i="4"/>
  <c r="EZ143" i="4"/>
  <c r="GX15" i="4"/>
  <c r="GL156" i="4"/>
  <c r="GL148" i="4"/>
  <c r="GL138" i="4"/>
  <c r="GL133" i="4"/>
  <c r="GL27" i="4"/>
  <c r="EU47" i="4"/>
  <c r="EU49" i="4" s="1"/>
  <c r="EU31" i="4"/>
  <c r="GS29" i="4"/>
  <c r="CP47" i="4"/>
  <c r="CP49" i="4" s="1"/>
  <c r="CP31" i="4"/>
  <c r="GI142" i="4"/>
  <c r="GI16" i="4"/>
  <c r="FF144" i="4"/>
  <c r="Z149" i="4"/>
  <c r="ER12" i="4"/>
  <c r="ER148" i="4" s="1"/>
  <c r="FR139" i="4"/>
  <c r="DW149" i="4"/>
  <c r="DS144" i="4"/>
  <c r="CG139" i="4"/>
  <c r="GK156" i="4"/>
  <c r="GK148" i="4"/>
  <c r="GK138" i="4"/>
  <c r="GK133" i="4"/>
  <c r="FK157" i="4"/>
  <c r="ED28" i="4"/>
  <c r="CS155" i="4"/>
  <c r="CS157" i="4" s="1"/>
  <c r="CS147" i="4"/>
  <c r="CS132" i="4"/>
  <c r="CS137" i="4"/>
  <c r="CS139" i="4" s="1"/>
  <c r="CS26" i="4"/>
  <c r="CS28" i="4" s="1"/>
  <c r="CS7" i="4"/>
  <c r="GN147" i="4"/>
  <c r="GN149" i="4" s="1"/>
  <c r="FL14" i="4"/>
  <c r="DY144" i="4"/>
  <c r="EZ156" i="4"/>
  <c r="EZ138" i="4"/>
  <c r="EZ148" i="4"/>
  <c r="EZ133" i="4"/>
  <c r="GX6" i="4"/>
  <c r="CP133" i="4"/>
  <c r="GH155" i="4"/>
  <c r="GH147" i="4"/>
  <c r="GH137" i="4"/>
  <c r="GH132" i="4"/>
  <c r="GH26" i="4"/>
  <c r="GH7" i="4"/>
  <c r="EN139" i="4"/>
  <c r="CF157" i="4"/>
  <c r="AG28" i="4"/>
  <c r="T139" i="4"/>
  <c r="CQ156" i="4"/>
  <c r="CQ148" i="4"/>
  <c r="CQ138" i="4"/>
  <c r="CQ133" i="4"/>
  <c r="DX14" i="4"/>
  <c r="DA12" i="4"/>
  <c r="DK12" i="4" s="1"/>
  <c r="AY13" i="4"/>
  <c r="CW11" i="4"/>
  <c r="EH5" i="4"/>
  <c r="CQ155" i="4"/>
  <c r="CQ147" i="4"/>
  <c r="CQ132" i="4"/>
  <c r="CQ137" i="4"/>
  <c r="CQ26" i="4"/>
  <c r="CQ28" i="4" s="1"/>
  <c r="CQ7" i="4"/>
  <c r="AF139" i="4"/>
  <c r="AV11" i="4"/>
  <c r="FO157" i="4"/>
  <c r="AK134" i="4"/>
  <c r="AE157" i="4"/>
  <c r="AV15" i="4"/>
  <c r="GJ156" i="4"/>
  <c r="GJ148" i="4"/>
  <c r="GJ138" i="4"/>
  <c r="GJ133" i="4"/>
  <c r="GJ27" i="4"/>
  <c r="FN139" i="4"/>
  <c r="FH134" i="4"/>
  <c r="DS149" i="4"/>
  <c r="CD157" i="4"/>
  <c r="AD139" i="4"/>
  <c r="W134" i="4"/>
  <c r="ET142" i="4"/>
  <c r="ET16" i="4"/>
  <c r="GR14" i="4"/>
  <c r="BG142" i="4"/>
  <c r="BG144" i="4" s="1"/>
  <c r="BG16" i="4"/>
  <c r="DE14" i="4"/>
  <c r="GP12" i="4"/>
  <c r="GY9" i="4"/>
  <c r="FB9" i="4"/>
  <c r="GZ9" i="4" s="1"/>
  <c r="GI148" i="4"/>
  <c r="GI156" i="4"/>
  <c r="GI138" i="4"/>
  <c r="GI133" i="4"/>
  <c r="FS139" i="4"/>
  <c r="FG134" i="4"/>
  <c r="DY149" i="4"/>
  <c r="BK28" i="4"/>
  <c r="AC139" i="4"/>
  <c r="AA134" i="4"/>
  <c r="AN134" i="4"/>
  <c r="GM196" i="4"/>
  <c r="GM117" i="4"/>
  <c r="FL126" i="4"/>
  <c r="FL127" i="4" s="1"/>
  <c r="BZ126" i="4"/>
  <c r="BZ127" i="4" s="1"/>
  <c r="FV126" i="4"/>
  <c r="FV127" i="4" s="1"/>
  <c r="DC126" i="4"/>
  <c r="DM126" i="4" s="1"/>
  <c r="FB126" i="4"/>
  <c r="GZ126" i="4" s="1"/>
  <c r="FL122" i="4"/>
  <c r="EH122" i="4"/>
  <c r="EH124" i="4" s="1"/>
  <c r="BP122" i="4"/>
  <c r="AL122" i="4"/>
  <c r="BF122" i="4" s="1"/>
  <c r="Q123" i="4"/>
  <c r="DX122" i="4"/>
  <c r="DX124" i="4" s="1"/>
  <c r="GR125" i="4"/>
  <c r="GR127" i="4" s="1"/>
  <c r="ET127" i="4"/>
  <c r="AL123" i="4"/>
  <c r="CJ120" i="4"/>
  <c r="CJ121" i="4" s="1"/>
  <c r="BC121" i="4"/>
  <c r="DA119" i="4"/>
  <c r="DK119" i="4" s="1"/>
  <c r="BA121" i="4"/>
  <c r="CY119" i="4"/>
  <c r="BF120" i="4"/>
  <c r="DD120" i="4" s="1"/>
  <c r="DN120" i="4" s="1"/>
  <c r="EZ115" i="4"/>
  <c r="GX113" i="4"/>
  <c r="GX115" i="4" s="1"/>
  <c r="GP120" i="4"/>
  <c r="GZ120" i="4" s="1"/>
  <c r="GN121" i="4"/>
  <c r="CY124" i="4"/>
  <c r="AL120" i="4"/>
  <c r="AL121" i="4" s="1"/>
  <c r="ER119" i="4"/>
  <c r="BE121" i="4"/>
  <c r="DC119" i="4"/>
  <c r="DM119" i="4" s="1"/>
  <c r="EW127" i="4"/>
  <c r="GU125" i="4"/>
  <c r="GU127" i="4" s="1"/>
  <c r="DX126" i="4"/>
  <c r="DX127" i="4" s="1"/>
  <c r="EW124" i="4"/>
  <c r="GU122" i="4"/>
  <c r="GU124" i="4" s="1"/>
  <c r="AZ127" i="4"/>
  <c r="CX125" i="4"/>
  <c r="DH125" i="4" s="1"/>
  <c r="AV126" i="4"/>
  <c r="AV127" i="4" s="1"/>
  <c r="FC124" i="4"/>
  <c r="HA122" i="4"/>
  <c r="HA124" i="4" s="1"/>
  <c r="AB123" i="4"/>
  <c r="AB124" i="4" s="1"/>
  <c r="FV122" i="4"/>
  <c r="FL120" i="4"/>
  <c r="FL121" i="4" s="1"/>
  <c r="DB123" i="4"/>
  <c r="DL123" i="4" s="1"/>
  <c r="AV120" i="4"/>
  <c r="AV121" i="4" s="1"/>
  <c r="DX114" i="4"/>
  <c r="DX115" i="4" s="1"/>
  <c r="BZ123" i="4"/>
  <c r="BZ124" i="4" s="1"/>
  <c r="DE120" i="4"/>
  <c r="DO120" i="4" s="1"/>
  <c r="BB127" i="4"/>
  <c r="CZ125" i="4"/>
  <c r="EY115" i="4"/>
  <c r="GW113" i="4"/>
  <c r="GW115" i="4" s="1"/>
  <c r="GN124" i="4"/>
  <c r="BA124" i="4"/>
  <c r="BP114" i="4"/>
  <c r="FC121" i="4"/>
  <c r="HA119" i="4"/>
  <c r="HA121" i="4" s="1"/>
  <c r="FB123" i="4"/>
  <c r="GZ123" i="4" s="1"/>
  <c r="DB120" i="4"/>
  <c r="DL120" i="4" s="1"/>
  <c r="AV119" i="4"/>
  <c r="BF119" i="4" s="1"/>
  <c r="GP107" i="4"/>
  <c r="CT107" i="4"/>
  <c r="CQ196" i="4"/>
  <c r="CQ117" i="4"/>
  <c r="FX118" i="4"/>
  <c r="EC118" i="4"/>
  <c r="BK118" i="4"/>
  <c r="FA196" i="4"/>
  <c r="FB108" i="4"/>
  <c r="GY108" i="4"/>
  <c r="DA114" i="4"/>
  <c r="DK114" i="4" s="1"/>
  <c r="AL113" i="4"/>
  <c r="BF113" i="4" s="1"/>
  <c r="GV119" i="4"/>
  <c r="GV121" i="4" s="1"/>
  <c r="EX121" i="4"/>
  <c r="ET112" i="4"/>
  <c r="GR110" i="4"/>
  <c r="GR112" i="4" s="1"/>
  <c r="EN118" i="4"/>
  <c r="CY114" i="4"/>
  <c r="DI114" i="4" s="1"/>
  <c r="DB110" i="4"/>
  <c r="BD112" i="4"/>
  <c r="CL196" i="4"/>
  <c r="CL117" i="4"/>
  <c r="FQ118" i="4"/>
  <c r="EI118" i="4"/>
  <c r="CO121" i="4"/>
  <c r="BP113" i="4"/>
  <c r="FL196" i="4"/>
  <c r="FL197" i="4" s="1"/>
  <c r="FL117" i="4"/>
  <c r="FL109" i="4"/>
  <c r="EU196" i="4"/>
  <c r="EU117" i="4"/>
  <c r="GS108" i="4"/>
  <c r="AZ196" i="4"/>
  <c r="AZ117" i="4"/>
  <c r="CX108" i="4"/>
  <c r="DH108" i="4" s="1"/>
  <c r="GK195" i="4"/>
  <c r="CG118" i="4"/>
  <c r="BH197" i="4"/>
  <c r="GN196" i="4"/>
  <c r="GN117" i="4"/>
  <c r="BN118" i="4"/>
  <c r="AN197" i="4"/>
  <c r="GF111" i="4"/>
  <c r="GF112" i="4" s="1"/>
  <c r="FF197" i="4"/>
  <c r="CQ195" i="4"/>
  <c r="CQ116" i="4"/>
  <c r="CQ109" i="4"/>
  <c r="AL110" i="4"/>
  <c r="DQ118" i="4"/>
  <c r="AM118" i="4"/>
  <c r="FD197" i="4"/>
  <c r="CO195" i="4"/>
  <c r="AG118" i="4"/>
  <c r="GL112" i="4"/>
  <c r="FO118" i="4"/>
  <c r="BV197" i="4"/>
  <c r="AU197" i="4"/>
  <c r="W118" i="4"/>
  <c r="FC196" i="4"/>
  <c r="FC117" i="4"/>
  <c r="HA108" i="4"/>
  <c r="FI118" i="4"/>
  <c r="DT197" i="4"/>
  <c r="BJ197" i="4"/>
  <c r="GJ112" i="4"/>
  <c r="EL118" i="4"/>
  <c r="DY197" i="4"/>
  <c r="Z197" i="4"/>
  <c r="CY101" i="4"/>
  <c r="DI101" i="4" s="1"/>
  <c r="BA103" i="4"/>
  <c r="AL98" i="4"/>
  <c r="FG106" i="4"/>
  <c r="CB177" i="4"/>
  <c r="X118" i="4"/>
  <c r="CL103" i="4"/>
  <c r="BE176" i="4"/>
  <c r="BF99" i="4"/>
  <c r="DC99" i="4"/>
  <c r="DM99" i="4" s="1"/>
  <c r="DE102" i="4"/>
  <c r="DO102" i="4" s="1"/>
  <c r="FV99" i="4"/>
  <c r="FJ177" i="4"/>
  <c r="CV102" i="4"/>
  <c r="DF102" i="4" s="1"/>
  <c r="FL99" i="4"/>
  <c r="FR177" i="4"/>
  <c r="W106" i="4"/>
  <c r="EZ103" i="4"/>
  <c r="GX101" i="4"/>
  <c r="GX103" i="4" s="1"/>
  <c r="CU176" i="4"/>
  <c r="FI177" i="4"/>
  <c r="GJ103" i="4"/>
  <c r="FA176" i="4"/>
  <c r="GY99" i="4"/>
  <c r="FB99" i="4"/>
  <c r="AZ176" i="4"/>
  <c r="AZ105" i="4"/>
  <c r="CX99" i="4"/>
  <c r="DH99" i="4" s="1"/>
  <c r="CL175" i="4"/>
  <c r="CL104" i="4"/>
  <c r="CL100" i="4"/>
  <c r="FC176" i="4"/>
  <c r="HA99" i="4"/>
  <c r="BX106" i="4"/>
  <c r="CK106" i="4"/>
  <c r="CU175" i="4"/>
  <c r="CU177" i="4" s="1"/>
  <c r="CU104" i="4"/>
  <c r="CU106" i="4" s="1"/>
  <c r="CU100" i="4"/>
  <c r="AT106" i="4"/>
  <c r="GJ170" i="4"/>
  <c r="GJ172" i="4" s="1"/>
  <c r="GJ95" i="4"/>
  <c r="GJ97" i="4" s="1"/>
  <c r="GJ88" i="4"/>
  <c r="AS106" i="4"/>
  <c r="U106" i="4"/>
  <c r="AK97" i="4"/>
  <c r="GY170" i="4"/>
  <c r="GY95" i="4"/>
  <c r="FA181" i="4"/>
  <c r="FB81" i="4"/>
  <c r="GY81" i="4"/>
  <c r="BP99" i="4"/>
  <c r="FP177" i="4"/>
  <c r="EX175" i="4"/>
  <c r="EX104" i="4"/>
  <c r="EX100" i="4"/>
  <c r="GV98" i="4"/>
  <c r="BJ106" i="4"/>
  <c r="EW96" i="4"/>
  <c r="EX96" i="4"/>
  <c r="FL171" i="4"/>
  <c r="FL172" i="4" s="1"/>
  <c r="FL88" i="4"/>
  <c r="CZ176" i="4"/>
  <c r="CZ105" i="4"/>
  <c r="EW104" i="4"/>
  <c r="EW106" i="4" s="1"/>
  <c r="BN177" i="4"/>
  <c r="BD175" i="4"/>
  <c r="BD104" i="4"/>
  <c r="BD106" i="4" s="1"/>
  <c r="BD100" i="4"/>
  <c r="DB98" i="4"/>
  <c r="DL98" i="4" s="1"/>
  <c r="FP97" i="4"/>
  <c r="DQ97" i="4"/>
  <c r="ER181" i="4"/>
  <c r="ER182" i="4" s="1"/>
  <c r="ER82" i="4"/>
  <c r="EQ106" i="4"/>
  <c r="Y106" i="4"/>
  <c r="FX172" i="4"/>
  <c r="GQ175" i="4"/>
  <c r="GQ104" i="4"/>
  <c r="GQ106" i="4" s="1"/>
  <c r="GQ100" i="4"/>
  <c r="GO96" i="4"/>
  <c r="DX171" i="4"/>
  <c r="DX172" i="4" s="1"/>
  <c r="DX88" i="4"/>
  <c r="DB83" i="4"/>
  <c r="BD85" i="4"/>
  <c r="EH99" i="4"/>
  <c r="EI106" i="4"/>
  <c r="CY100" i="4"/>
  <c r="HE98" i="4"/>
  <c r="GH94" i="4"/>
  <c r="BJ97" i="4"/>
  <c r="AP97" i="4"/>
  <c r="GK185" i="4"/>
  <c r="GK187" i="4" s="1"/>
  <c r="GK79" i="4"/>
  <c r="EY185" i="4"/>
  <c r="EY79" i="4"/>
  <c r="GW77" i="4"/>
  <c r="GN94" i="4"/>
  <c r="FC180" i="4"/>
  <c r="FC182" i="4" s="1"/>
  <c r="FC82" i="4"/>
  <c r="HA80" i="4"/>
  <c r="GQ185" i="4"/>
  <c r="GQ187" i="4" s="1"/>
  <c r="GQ79" i="4"/>
  <c r="BE161" i="4"/>
  <c r="BF72" i="4"/>
  <c r="DC72" i="4"/>
  <c r="DT97" i="4"/>
  <c r="AH97" i="4"/>
  <c r="GO85" i="4"/>
  <c r="FL186" i="4"/>
  <c r="FL187" i="4" s="1"/>
  <c r="FL79" i="4"/>
  <c r="BG165" i="4"/>
  <c r="BG76" i="4"/>
  <c r="DE74" i="4"/>
  <c r="DO74" i="4" s="1"/>
  <c r="BA94" i="4"/>
  <c r="CY92" i="4"/>
  <c r="FI97" i="4"/>
  <c r="CX86" i="4"/>
  <c r="DH86" i="4" s="1"/>
  <c r="FL170" i="4"/>
  <c r="FL95" i="4"/>
  <c r="GP86" i="4"/>
  <c r="DX83" i="4"/>
  <c r="GO185" i="4"/>
  <c r="GO79" i="4"/>
  <c r="BP185" i="4"/>
  <c r="CT77" i="4"/>
  <c r="CT185" i="4" s="1"/>
  <c r="BZ161" i="4"/>
  <c r="BZ162" i="4" s="1"/>
  <c r="BZ73" i="4"/>
  <c r="GF171" i="4"/>
  <c r="GF172" i="4" s="1"/>
  <c r="GF88" i="4"/>
  <c r="CQ170" i="4"/>
  <c r="CQ172" i="4" s="1"/>
  <c r="CQ95" i="4"/>
  <c r="CQ97" i="4" s="1"/>
  <c r="CQ88" i="4"/>
  <c r="HF84" i="4"/>
  <c r="EZ180" i="4"/>
  <c r="EZ82" i="4"/>
  <c r="GX80" i="4"/>
  <c r="FC185" i="4"/>
  <c r="FC187" i="4" s="1"/>
  <c r="HA77" i="4"/>
  <c r="FC79" i="4"/>
  <c r="BF93" i="4"/>
  <c r="DD93" i="4" s="1"/>
  <c r="DC93" i="4"/>
  <c r="DM93" i="4" s="1"/>
  <c r="BL97" i="4"/>
  <c r="DE84" i="4"/>
  <c r="DO84" i="4" s="1"/>
  <c r="CS85" i="4"/>
  <c r="Y182" i="4"/>
  <c r="GM185" i="4"/>
  <c r="GM187" i="4" s="1"/>
  <c r="GM79" i="4"/>
  <c r="GK165" i="4"/>
  <c r="GK167" i="4" s="1"/>
  <c r="GK76" i="4"/>
  <c r="CG172" i="4"/>
  <c r="FB84" i="4"/>
  <c r="EZ186" i="4"/>
  <c r="GX78" i="4"/>
  <c r="GX186" i="4" s="1"/>
  <c r="EY165" i="4"/>
  <c r="EY167" i="4" s="1"/>
  <c r="EY76" i="4"/>
  <c r="GW74" i="4"/>
  <c r="CJ161" i="4"/>
  <c r="CJ162" i="4" s="1"/>
  <c r="CJ73" i="4"/>
  <c r="EY160" i="4"/>
  <c r="GW71" i="4"/>
  <c r="EY73" i="4"/>
  <c r="BP69" i="4"/>
  <c r="GL185" i="4"/>
  <c r="GL187" i="4" s="1"/>
  <c r="GL79" i="4"/>
  <c r="AY166" i="4"/>
  <c r="CW75" i="4"/>
  <c r="CP160" i="4"/>
  <c r="CP162" i="4" s="1"/>
  <c r="CP73" i="4"/>
  <c r="BJ162" i="4"/>
  <c r="CS180" i="4"/>
  <c r="CS182" i="4" s="1"/>
  <c r="AY185" i="4"/>
  <c r="CW77" i="4"/>
  <c r="DG77" i="4" s="1"/>
  <c r="AY79" i="4"/>
  <c r="BP161" i="4"/>
  <c r="BP73" i="4"/>
  <c r="BI162" i="4"/>
  <c r="EW61" i="4"/>
  <c r="GU59" i="4"/>
  <c r="GU61" i="4" s="1"/>
  <c r="BH167" i="4"/>
  <c r="CP180" i="4"/>
  <c r="CP182" i="4" s="1"/>
  <c r="CP82" i="4"/>
  <c r="EU186" i="4"/>
  <c r="GS78" i="4"/>
  <c r="GS186" i="4" s="1"/>
  <c r="BB185" i="4"/>
  <c r="BB187" i="4" s="1"/>
  <c r="BB79" i="4"/>
  <c r="CZ77" i="4"/>
  <c r="DJ77" i="4" s="1"/>
  <c r="EZ58" i="4"/>
  <c r="GX56" i="4"/>
  <c r="GX58" i="4" s="1"/>
  <c r="ES70" i="4"/>
  <c r="CI70" i="4"/>
  <c r="BJ70" i="4"/>
  <c r="BZ56" i="4"/>
  <c r="ER52" i="4"/>
  <c r="AN70" i="4"/>
  <c r="DC60" i="4"/>
  <c r="BF60" i="4"/>
  <c r="DD60" i="4" s="1"/>
  <c r="DN60" i="4" s="1"/>
  <c r="CV56" i="4"/>
  <c r="DF56" i="4" s="1"/>
  <c r="AX58" i="4"/>
  <c r="HC57" i="4"/>
  <c r="EQ70" i="4"/>
  <c r="HK66" i="4"/>
  <c r="DC65" i="4"/>
  <c r="FY70" i="4"/>
  <c r="FC58" i="4"/>
  <c r="HA56" i="4"/>
  <c r="HA58" i="4" s="1"/>
  <c r="BA58" i="4"/>
  <c r="CY56" i="4"/>
  <c r="EH151" i="4"/>
  <c r="EH68" i="4"/>
  <c r="GB70" i="4"/>
  <c r="FC151" i="4"/>
  <c r="FC68" i="4"/>
  <c r="FC52" i="4"/>
  <c r="HA50" i="4"/>
  <c r="AK70" i="4"/>
  <c r="ET61" i="4"/>
  <c r="GR59" i="4"/>
  <c r="GR61" i="4" s="1"/>
  <c r="DA54" i="4"/>
  <c r="DK54" i="4" s="1"/>
  <c r="BZ53" i="4"/>
  <c r="BE152" i="4"/>
  <c r="DC51" i="4"/>
  <c r="DM51" i="4" s="1"/>
  <c r="BF51" i="4"/>
  <c r="GI151" i="4"/>
  <c r="GI153" i="4" s="1"/>
  <c r="GI68" i="4"/>
  <c r="GI52" i="4"/>
  <c r="DP70" i="4"/>
  <c r="V70" i="4"/>
  <c r="CM151" i="4"/>
  <c r="CM153" i="4" s="1"/>
  <c r="CM68" i="4"/>
  <c r="CM70" i="4" s="1"/>
  <c r="CM52" i="4"/>
  <c r="BG152" i="4"/>
  <c r="DE51" i="4"/>
  <c r="DO51" i="4" s="1"/>
  <c r="BC55" i="4"/>
  <c r="DA53" i="4"/>
  <c r="DK53" i="4" s="1"/>
  <c r="BD151" i="4"/>
  <c r="BD68" i="4"/>
  <c r="BD52" i="4"/>
  <c r="DB50" i="4"/>
  <c r="DL50" i="4" s="1"/>
  <c r="CU55" i="4"/>
  <c r="FC152" i="4"/>
  <c r="HA51" i="4"/>
  <c r="DT70" i="4"/>
  <c r="Y70" i="4"/>
  <c r="AO70" i="4"/>
  <c r="X153" i="4"/>
  <c r="Q36" i="4"/>
  <c r="FV35" i="4"/>
  <c r="GP35" i="4" s="1"/>
  <c r="ER35" i="4"/>
  <c r="ER47" i="4" s="1"/>
  <c r="BZ35" i="4"/>
  <c r="BZ47" i="4" s="1"/>
  <c r="AV35" i="4"/>
  <c r="AV47" i="4" s="1"/>
  <c r="AB35" i="4"/>
  <c r="DX35" i="4"/>
  <c r="AL35" i="4"/>
  <c r="AL47" i="4" s="1"/>
  <c r="GJ151" i="4"/>
  <c r="GJ153" i="4" s="1"/>
  <c r="GJ68" i="4"/>
  <c r="GJ70" i="4" s="1"/>
  <c r="GJ52" i="4"/>
  <c r="EH46" i="4"/>
  <c r="GS38" i="4"/>
  <c r="GS40" i="4" s="1"/>
  <c r="EU40" i="4"/>
  <c r="CS47" i="4"/>
  <c r="CS31" i="4"/>
  <c r="DX143" i="4"/>
  <c r="DX144" i="4" s="1"/>
  <c r="DX16" i="4"/>
  <c r="CV38" i="4"/>
  <c r="AX40" i="4"/>
  <c r="EW34" i="4"/>
  <c r="GU32" i="4"/>
  <c r="EG49" i="4"/>
  <c r="HK39" i="4"/>
  <c r="EW40" i="4"/>
  <c r="GU38" i="4"/>
  <c r="BB37" i="4"/>
  <c r="CZ35" i="4"/>
  <c r="CX44" i="4"/>
  <c r="AZ46" i="4"/>
  <c r="FV36" i="4"/>
  <c r="CW44" i="4"/>
  <c r="AY46" i="4"/>
  <c r="BF36" i="4"/>
  <c r="DD36" i="4" s="1"/>
  <c r="DC36" i="4"/>
  <c r="DM36" i="4" s="1"/>
  <c r="EU37" i="4"/>
  <c r="GS35" i="4"/>
  <c r="GS37" i="4" s="1"/>
  <c r="EY34" i="4"/>
  <c r="GW32" i="4"/>
  <c r="GW34" i="4" s="1"/>
  <c r="CD49" i="4"/>
  <c r="ER7" i="4"/>
  <c r="BF30" i="4"/>
  <c r="DC30" i="4"/>
  <c r="DM30" i="4" s="1"/>
  <c r="FD49" i="4"/>
  <c r="FC13" i="4"/>
  <c r="HA11" i="4"/>
  <c r="HA13" i="4" s="1"/>
  <c r="GQ148" i="4"/>
  <c r="GQ156" i="4"/>
  <c r="GQ138" i="4"/>
  <c r="GQ133" i="4"/>
  <c r="CN155" i="4"/>
  <c r="CN147" i="4"/>
  <c r="CN132" i="4"/>
  <c r="CN137" i="4"/>
  <c r="CN26" i="4"/>
  <c r="CN28" i="4" s="1"/>
  <c r="CN7" i="4"/>
  <c r="AY47" i="4"/>
  <c r="AY49" i="4" s="1"/>
  <c r="AY31" i="4"/>
  <c r="CW29" i="4"/>
  <c r="DG29" i="4" s="1"/>
  <c r="GM142" i="4"/>
  <c r="GM16" i="4"/>
  <c r="FU139" i="4"/>
  <c r="FQ157" i="4"/>
  <c r="EQ134" i="4"/>
  <c r="EI28" i="4"/>
  <c r="DV149" i="4"/>
  <c r="BY28" i="4"/>
  <c r="BU149" i="4"/>
  <c r="AU139" i="4"/>
  <c r="AQ157" i="4"/>
  <c r="HA48" i="4"/>
  <c r="GM47" i="4"/>
  <c r="GM49" i="4" s="1"/>
  <c r="GM31" i="4"/>
  <c r="CM47" i="4"/>
  <c r="CM31" i="4"/>
  <c r="ER143" i="4"/>
  <c r="ER16" i="4"/>
  <c r="FA13" i="4"/>
  <c r="GY11" i="4"/>
  <c r="GY13" i="4" s="1"/>
  <c r="EU34" i="4"/>
  <c r="GS32" i="4"/>
  <c r="GS34" i="4" s="1"/>
  <c r="EK49" i="4"/>
  <c r="BG156" i="4"/>
  <c r="BG138" i="4"/>
  <c r="BG148" i="4"/>
  <c r="BG133" i="4"/>
  <c r="DE6" i="4"/>
  <c r="DO6" i="4" s="1"/>
  <c r="FP28" i="4"/>
  <c r="DU28" i="4"/>
  <c r="AI28" i="4"/>
  <c r="GK47" i="4"/>
  <c r="GK31" i="4"/>
  <c r="CR47" i="4"/>
  <c r="CR49" i="4" s="1"/>
  <c r="CR31" i="4"/>
  <c r="X49" i="4"/>
  <c r="CA28" i="4"/>
  <c r="EO49" i="4"/>
  <c r="GF143" i="4"/>
  <c r="GF144" i="4" s="1"/>
  <c r="GF16" i="4"/>
  <c r="AY143" i="4"/>
  <c r="CW15" i="4"/>
  <c r="DG15" i="4" s="1"/>
  <c r="CZ11" i="4"/>
  <c r="BB13" i="4"/>
  <c r="GT8" i="4"/>
  <c r="GT10" i="4" s="1"/>
  <c r="EV10" i="4"/>
  <c r="FA156" i="4"/>
  <c r="FA138" i="4"/>
  <c r="FA148" i="4"/>
  <c r="FA133" i="4"/>
  <c r="GY6" i="4"/>
  <c r="FB6" i="4"/>
  <c r="FC34" i="4"/>
  <c r="HA32" i="4"/>
  <c r="HA34" i="4" s="1"/>
  <c r="EH31" i="4"/>
  <c r="BL49" i="4"/>
  <c r="CY11" i="4"/>
  <c r="BA13" i="4"/>
  <c r="Z157" i="4"/>
  <c r="GK142" i="4"/>
  <c r="GK16" i="4"/>
  <c r="GF11" i="4"/>
  <c r="BF6" i="4"/>
  <c r="FX28" i="4"/>
  <c r="FR134" i="4"/>
  <c r="DW157" i="4"/>
  <c r="BV28" i="4"/>
  <c r="EO28" i="4"/>
  <c r="CG134" i="4"/>
  <c r="BD142" i="4"/>
  <c r="BD16" i="4"/>
  <c r="DB14" i="4"/>
  <c r="EZ13" i="4"/>
  <c r="GX11" i="4"/>
  <c r="GX13" i="4" s="1"/>
  <c r="GM156" i="4"/>
  <c r="GM148" i="4"/>
  <c r="GM138" i="4"/>
  <c r="GM133" i="4"/>
  <c r="ED139" i="4"/>
  <c r="BO28" i="4"/>
  <c r="AY147" i="4"/>
  <c r="AY149" i="4" s="1"/>
  <c r="GN155" i="4"/>
  <c r="GO142" i="4"/>
  <c r="GO16" i="4"/>
  <c r="EV142" i="4"/>
  <c r="EV16" i="4"/>
  <c r="GT14" i="4"/>
  <c r="EU10" i="4"/>
  <c r="GS8" i="4"/>
  <c r="GS10" i="4" s="1"/>
  <c r="CP148" i="4"/>
  <c r="FD28" i="4"/>
  <c r="EN134" i="4"/>
  <c r="AG139" i="4"/>
  <c r="T134" i="4"/>
  <c r="FP144" i="4"/>
  <c r="BC156" i="4"/>
  <c r="BC148" i="4"/>
  <c r="BC138" i="4"/>
  <c r="BC133" i="4"/>
  <c r="DA6" i="4"/>
  <c r="DK6" i="4" s="1"/>
  <c r="AR28" i="4"/>
  <c r="AF134" i="4"/>
  <c r="FT144" i="4"/>
  <c r="BQ144" i="4"/>
  <c r="DT28" i="4"/>
  <c r="AK149" i="4"/>
  <c r="BB155" i="4"/>
  <c r="BB147" i="4"/>
  <c r="BB149" i="4" s="1"/>
  <c r="BB132" i="4"/>
  <c r="BB134" i="4" s="1"/>
  <c r="BB137" i="4"/>
  <c r="BB139" i="4" s="1"/>
  <c r="BB26" i="4"/>
  <c r="BB28" i="4" s="1"/>
  <c r="BB7" i="4"/>
  <c r="CZ5" i="4"/>
  <c r="DJ5" i="4" s="1"/>
  <c r="DZ28" i="4"/>
  <c r="EV13" i="4"/>
  <c r="GT11" i="4"/>
  <c r="GT13" i="4" s="1"/>
  <c r="FZ28" i="4"/>
  <c r="FN134" i="4"/>
  <c r="FH149" i="4"/>
  <c r="DS157" i="4"/>
  <c r="BL28" i="4"/>
  <c r="AD134" i="4"/>
  <c r="W149" i="4"/>
  <c r="FY28" i="4"/>
  <c r="FS134" i="4"/>
  <c r="FG149" i="4"/>
  <c r="DY157" i="4"/>
  <c r="BW28" i="4"/>
  <c r="BK139" i="4"/>
  <c r="AC134" i="4"/>
  <c r="AA139" i="4"/>
  <c r="AN149" i="4"/>
  <c r="BD127" i="4"/>
  <c r="DB125" i="4"/>
  <c r="DL125" i="4" s="1"/>
  <c r="GP119" i="4"/>
  <c r="GU113" i="4"/>
  <c r="GU115" i="4" s="1"/>
  <c r="EW115" i="4"/>
  <c r="DC114" i="4"/>
  <c r="DM114" i="4" s="1"/>
  <c r="BF114" i="4"/>
  <c r="DD114" i="4" s="1"/>
  <c r="DN114" i="4" s="1"/>
  <c r="EV195" i="4"/>
  <c r="EV116" i="4"/>
  <c r="EV118" i="4" s="1"/>
  <c r="EV109" i="4"/>
  <c r="GT107" i="4"/>
  <c r="AY121" i="4"/>
  <c r="CW119" i="4"/>
  <c r="ET196" i="4"/>
  <c r="ET117" i="4"/>
  <c r="GR108" i="4"/>
  <c r="FX197" i="4"/>
  <c r="BK197" i="4"/>
  <c r="EH114" i="4"/>
  <c r="EH115" i="4" s="1"/>
  <c r="DX109" i="4"/>
  <c r="EX115" i="4"/>
  <c r="GV113" i="4"/>
  <c r="GV115" i="4" s="1"/>
  <c r="AX112" i="4"/>
  <c r="CV110" i="4"/>
  <c r="DF110" i="4" s="1"/>
  <c r="EN197" i="4"/>
  <c r="CW113" i="4"/>
  <c r="AY115" i="4"/>
  <c r="DX111" i="4"/>
  <c r="DX112" i="4" s="1"/>
  <c r="GF110" i="4"/>
  <c r="GF195" i="4" s="1"/>
  <c r="Q111" i="4"/>
  <c r="FB114" i="4"/>
  <c r="GZ114" i="4" s="1"/>
  <c r="CS115" i="4"/>
  <c r="FV110" i="4"/>
  <c r="FV195" i="4" s="1"/>
  <c r="CS196" i="4"/>
  <c r="CS117" i="4"/>
  <c r="CT108" i="4"/>
  <c r="AV111" i="4"/>
  <c r="AV112" i="4" s="1"/>
  <c r="AY112" i="4"/>
  <c r="CW110" i="4"/>
  <c r="DG110" i="4" s="1"/>
  <c r="CG197" i="4"/>
  <c r="CM196" i="4"/>
  <c r="FB111" i="4"/>
  <c r="GZ111" i="4" s="1"/>
  <c r="GY111" i="4"/>
  <c r="HI111" i="4" s="1"/>
  <c r="GS110" i="4"/>
  <c r="GS112" i="4" s="1"/>
  <c r="EY196" i="4"/>
  <c r="EY117" i="4"/>
  <c r="GW108" i="4"/>
  <c r="BM118" i="4"/>
  <c r="DQ197" i="4"/>
  <c r="BR118" i="4"/>
  <c r="AM197" i="4"/>
  <c r="CY110" i="4"/>
  <c r="AG197" i="4"/>
  <c r="GU196" i="4"/>
  <c r="GU117" i="4"/>
  <c r="FO197" i="4"/>
  <c r="CK118" i="4"/>
  <c r="CU195" i="4"/>
  <c r="CU116" i="4"/>
  <c r="CU109" i="4"/>
  <c r="AL107" i="4"/>
  <c r="W197" i="4"/>
  <c r="FS118" i="4"/>
  <c r="EL197" i="4"/>
  <c r="BI118" i="4"/>
  <c r="EY176" i="4"/>
  <c r="GW99" i="4"/>
  <c r="BC195" i="4"/>
  <c r="BC116" i="4"/>
  <c r="DA107" i="4"/>
  <c r="DK107" i="4" s="1"/>
  <c r="BC109" i="4"/>
  <c r="GB106" i="4"/>
  <c r="DY106" i="4"/>
  <c r="BO106" i="4"/>
  <c r="AG106" i="4"/>
  <c r="X197" i="4"/>
  <c r="AB99" i="4"/>
  <c r="AJ118" i="4"/>
  <c r="HC102" i="4"/>
  <c r="CT101" i="4"/>
  <c r="DD101" i="4" s="1"/>
  <c r="DN101" i="4" s="1"/>
  <c r="EU176" i="4"/>
  <c r="GS99" i="4"/>
  <c r="GL175" i="4"/>
  <c r="GL177" i="4" s="1"/>
  <c r="GL104" i="4"/>
  <c r="GL106" i="4" s="1"/>
  <c r="GL100" i="4"/>
  <c r="FA175" i="4"/>
  <c r="FA104" i="4"/>
  <c r="FA106" i="4" s="1"/>
  <c r="FA100" i="4"/>
  <c r="GY98" i="4"/>
  <c r="GO176" i="4"/>
  <c r="GO105" i="4"/>
  <c r="GP99" i="4"/>
  <c r="DS106" i="4"/>
  <c r="EE106" i="4"/>
  <c r="AI106" i="4"/>
  <c r="GT102" i="4"/>
  <c r="HD102" i="4" s="1"/>
  <c r="FH106" i="4"/>
  <c r="CG106" i="4"/>
  <c r="FZ106" i="4"/>
  <c r="BX177" i="4"/>
  <c r="EZ170" i="4"/>
  <c r="EZ172" i="4" s="1"/>
  <c r="EZ95" i="4"/>
  <c r="EZ97" i="4" s="1"/>
  <c r="EZ88" i="4"/>
  <c r="GX86" i="4"/>
  <c r="BQ106" i="4"/>
  <c r="AQ97" i="4"/>
  <c r="FV170" i="4"/>
  <c r="FV95" i="4"/>
  <c r="FE106" i="4"/>
  <c r="CJ98" i="4"/>
  <c r="GQ170" i="4"/>
  <c r="GQ172" i="4" s="1"/>
  <c r="GQ95" i="4"/>
  <c r="GQ97" i="4" s="1"/>
  <c r="GQ88" i="4"/>
  <c r="DC170" i="4"/>
  <c r="HI86" i="4"/>
  <c r="DC95" i="4"/>
  <c r="BE181" i="4"/>
  <c r="BF81" i="4"/>
  <c r="DC81" i="4"/>
  <c r="CS176" i="4"/>
  <c r="CT99" i="4"/>
  <c r="GH175" i="4"/>
  <c r="GH177" i="4" s="1"/>
  <c r="GH104" i="4"/>
  <c r="GH106" i="4" s="1"/>
  <c r="GH100" i="4"/>
  <c r="CL96" i="4"/>
  <c r="AB96" i="4"/>
  <c r="EH171" i="4"/>
  <c r="EH172" i="4" s="1"/>
  <c r="EH88" i="4"/>
  <c r="EU85" i="4"/>
  <c r="GS83" i="4"/>
  <c r="GS85" i="4" s="1"/>
  <c r="BB176" i="4"/>
  <c r="ES106" i="4"/>
  <c r="EW175" i="4"/>
  <c r="CM175" i="4"/>
  <c r="CM104" i="4"/>
  <c r="CM106" i="4" s="1"/>
  <c r="CM100" i="4"/>
  <c r="AB85" i="4"/>
  <c r="BZ181" i="4"/>
  <c r="BZ82" i="4"/>
  <c r="CQ176" i="4"/>
  <c r="FU106" i="4"/>
  <c r="EY94" i="4"/>
  <c r="GW92" i="4"/>
  <c r="GW94" i="4" s="1"/>
  <c r="FK97" i="4"/>
  <c r="DY97" i="4"/>
  <c r="BK97" i="4"/>
  <c r="GF99" i="4"/>
  <c r="DR106" i="4"/>
  <c r="BE171" i="4"/>
  <c r="BE172" i="4" s="1"/>
  <c r="DC87" i="4"/>
  <c r="DM87" i="4" s="1"/>
  <c r="BF87" i="4"/>
  <c r="Q84" i="4"/>
  <c r="FV83" i="4"/>
  <c r="ER83" i="4"/>
  <c r="BZ83" i="4"/>
  <c r="AV83" i="4"/>
  <c r="GK100" i="4"/>
  <c r="BA104" i="4"/>
  <c r="FC91" i="4"/>
  <c r="HA89" i="4"/>
  <c r="HA91" i="4" s="1"/>
  <c r="GE97" i="4"/>
  <c r="FF97" i="4"/>
  <c r="CI97" i="4"/>
  <c r="FV84" i="4"/>
  <c r="FV85" i="4" s="1"/>
  <c r="GK180" i="4"/>
  <c r="GK182" i="4" s="1"/>
  <c r="GK82" i="4"/>
  <c r="EZ185" i="4"/>
  <c r="EZ79" i="4"/>
  <c r="GX77" i="4"/>
  <c r="EU161" i="4"/>
  <c r="GS72" i="4"/>
  <c r="GS161" i="4" s="1"/>
  <c r="EH84" i="4"/>
  <c r="EH85" i="4" s="1"/>
  <c r="AF182" i="4"/>
  <c r="EX186" i="4"/>
  <c r="GV78" i="4"/>
  <c r="GV186" i="4" s="1"/>
  <c r="GO166" i="4"/>
  <c r="GP75" i="4"/>
  <c r="GP166" i="4" s="1"/>
  <c r="BC91" i="4"/>
  <c r="DA89" i="4"/>
  <c r="DK89" i="4" s="1"/>
  <c r="AT97" i="4"/>
  <c r="EW85" i="4"/>
  <c r="GU83" i="4"/>
  <c r="GU85" i="4" s="1"/>
  <c r="BP180" i="4"/>
  <c r="CT80" i="4"/>
  <c r="GI185" i="4"/>
  <c r="GI187" i="4" s="1"/>
  <c r="GI79" i="4"/>
  <c r="AB161" i="4"/>
  <c r="AB162" i="4" s="1"/>
  <c r="AB73" i="4"/>
  <c r="EO97" i="4"/>
  <c r="BI97" i="4"/>
  <c r="AH172" i="4"/>
  <c r="CM181" i="4"/>
  <c r="CL180" i="4"/>
  <c r="CL182" i="4" s="1"/>
  <c r="CL82" i="4"/>
  <c r="EV186" i="4"/>
  <c r="GT78" i="4"/>
  <c r="GT186" i="4" s="1"/>
  <c r="AY165" i="4"/>
  <c r="AY76" i="4"/>
  <c r="CW74" i="4"/>
  <c r="DG74" i="4" s="1"/>
  <c r="AZ88" i="4"/>
  <c r="GY83" i="4"/>
  <c r="GY85" i="4" s="1"/>
  <c r="FA85" i="4"/>
  <c r="BB85" i="4"/>
  <c r="CZ83" i="4"/>
  <c r="FV80" i="4"/>
  <c r="AZ185" i="4"/>
  <c r="AZ187" i="4" s="1"/>
  <c r="AZ79" i="4"/>
  <c r="CX77" i="4"/>
  <c r="DH77" i="4" s="1"/>
  <c r="FA166" i="4"/>
  <c r="FB75" i="4"/>
  <c r="GY75" i="4"/>
  <c r="GY166" i="4" s="1"/>
  <c r="BC161" i="4"/>
  <c r="DA72" i="4"/>
  <c r="CR94" i="4"/>
  <c r="GD97" i="4"/>
  <c r="GL170" i="4"/>
  <c r="GL95" i="4"/>
  <c r="GL97" i="4" s="1"/>
  <c r="GL88" i="4"/>
  <c r="ET181" i="4"/>
  <c r="GR81" i="4"/>
  <c r="GR181" i="4" s="1"/>
  <c r="BI182" i="4"/>
  <c r="CN171" i="4"/>
  <c r="CH97" i="4"/>
  <c r="BL172" i="4"/>
  <c r="BG85" i="4"/>
  <c r="DE83" i="4"/>
  <c r="DO83" i="4" s="1"/>
  <c r="CO165" i="4"/>
  <c r="CO167" i="4" s="1"/>
  <c r="CO76" i="4"/>
  <c r="EW161" i="4"/>
  <c r="GU72" i="4"/>
  <c r="GU161" i="4" s="1"/>
  <c r="EH83" i="4"/>
  <c r="EH180" i="4" s="1"/>
  <c r="DC83" i="4"/>
  <c r="BE85" i="4"/>
  <c r="EY186" i="4"/>
  <c r="GW78" i="4"/>
  <c r="GW186" i="4" s="1"/>
  <c r="X182" i="4"/>
  <c r="AY160" i="4"/>
  <c r="AY162" i="4" s="1"/>
  <c r="AY73" i="4"/>
  <c r="CW71" i="4"/>
  <c r="DG71" i="4" s="1"/>
  <c r="GF186" i="4"/>
  <c r="GF187" i="4" s="1"/>
  <c r="GF79" i="4"/>
  <c r="BC166" i="4"/>
  <c r="DA75" i="4"/>
  <c r="EZ165" i="4"/>
  <c r="GX74" i="4"/>
  <c r="EZ76" i="4"/>
  <c r="AB74" i="4"/>
  <c r="CS161" i="4"/>
  <c r="CT72" i="4"/>
  <c r="CT161" i="4" s="1"/>
  <c r="EV58" i="4"/>
  <c r="GT56" i="4"/>
  <c r="GT58" i="4" s="1"/>
  <c r="EU166" i="4"/>
  <c r="GS75" i="4"/>
  <c r="GS166" i="4" s="1"/>
  <c r="BA61" i="4"/>
  <c r="CY59" i="4"/>
  <c r="BZ74" i="4"/>
  <c r="BZ165" i="4" s="1"/>
  <c r="EW185" i="4"/>
  <c r="EW79" i="4"/>
  <c r="GU77" i="4"/>
  <c r="FV74" i="4"/>
  <c r="FV165" i="4" s="1"/>
  <c r="EX165" i="4"/>
  <c r="EX167" i="4" s="1"/>
  <c r="EX76" i="4"/>
  <c r="GV74" i="4"/>
  <c r="Q72" i="4"/>
  <c r="FV71" i="4"/>
  <c r="FV160" i="4" s="1"/>
  <c r="ER71" i="4"/>
  <c r="ER160" i="4" s="1"/>
  <c r="AV71" i="4"/>
  <c r="AV160" i="4" s="1"/>
  <c r="FH167" i="4"/>
  <c r="DB56" i="4"/>
  <c r="BD58" i="4"/>
  <c r="FW70" i="4"/>
  <c r="BG160" i="4"/>
  <c r="BG73" i="4"/>
  <c r="DE71" i="4"/>
  <c r="DO71" i="4" s="1"/>
  <c r="HI59" i="4"/>
  <c r="BZ52" i="4"/>
  <c r="CO151" i="4"/>
  <c r="CO68" i="4"/>
  <c r="CO70" i="4" s="1"/>
  <c r="CO52" i="4"/>
  <c r="BE160" i="4"/>
  <c r="BE73" i="4"/>
  <c r="DC71" i="4"/>
  <c r="DM71" i="4" s="1"/>
  <c r="AV57" i="4"/>
  <c r="EX152" i="4"/>
  <c r="GV51" i="4"/>
  <c r="DE65" i="4"/>
  <c r="BG67" i="4"/>
  <c r="FV56" i="4"/>
  <c r="FV151" i="4" s="1"/>
  <c r="AL56" i="4"/>
  <c r="HI54" i="4"/>
  <c r="BH70" i="4"/>
  <c r="ER57" i="4"/>
  <c r="CS151" i="4"/>
  <c r="CS68" i="4"/>
  <c r="CS52" i="4"/>
  <c r="AB56" i="4"/>
  <c r="ET152" i="4"/>
  <c r="GR51" i="4"/>
  <c r="EG70" i="4"/>
  <c r="CB70" i="4"/>
  <c r="GF53" i="4"/>
  <c r="GF151" i="4" s="1"/>
  <c r="AB152" i="4"/>
  <c r="AB153" i="4" s="1"/>
  <c r="AB52" i="4"/>
  <c r="EU151" i="4"/>
  <c r="EU68" i="4"/>
  <c r="GS50" i="4"/>
  <c r="EU52" i="4"/>
  <c r="BF50" i="4"/>
  <c r="GH152" i="4"/>
  <c r="FE70" i="4"/>
  <c r="AS70" i="4"/>
  <c r="AX55" i="4"/>
  <c r="CV53" i="4"/>
  <c r="FI70" i="4"/>
  <c r="BI70" i="4"/>
  <c r="GN152" i="4"/>
  <c r="BM70" i="4"/>
  <c r="FZ70" i="4"/>
  <c r="Z70" i="4"/>
  <c r="EV40" i="4"/>
  <c r="GT38" i="4"/>
  <c r="GT40" i="4" s="1"/>
  <c r="EL70" i="4"/>
  <c r="AP70" i="4"/>
  <c r="BD152" i="4"/>
  <c r="BD69" i="4"/>
  <c r="DB51" i="4"/>
  <c r="DL51" i="4" s="1"/>
  <c r="EW151" i="4"/>
  <c r="EW153" i="4" s="1"/>
  <c r="EW68" i="4"/>
  <c r="EW70" i="4" s="1"/>
  <c r="EW52" i="4"/>
  <c r="GU50" i="4"/>
  <c r="BW70" i="4"/>
  <c r="AV53" i="4"/>
  <c r="AV151" i="4" s="1"/>
  <c r="BP47" i="4"/>
  <c r="CT29" i="4"/>
  <c r="GR38" i="4"/>
  <c r="GR40" i="4" s="1"/>
  <c r="ET40" i="4"/>
  <c r="EC49" i="4"/>
  <c r="AG49" i="4"/>
  <c r="BZ36" i="4"/>
  <c r="BZ143" i="4" s="1"/>
  <c r="EU46" i="4"/>
  <c r="GS44" i="4"/>
  <c r="GS46" i="4" s="1"/>
  <c r="HE39" i="4"/>
  <c r="CJ35" i="4"/>
  <c r="CJ47" i="4" s="1"/>
  <c r="GH143" i="4"/>
  <c r="ER46" i="4"/>
  <c r="FL36" i="4"/>
  <c r="CN40" i="4"/>
  <c r="CO48" i="4"/>
  <c r="FE49" i="4"/>
  <c r="EY142" i="4"/>
  <c r="EY16" i="4"/>
  <c r="GW14" i="4"/>
  <c r="BB142" i="4"/>
  <c r="BB144" i="4" s="1"/>
  <c r="BB16" i="4"/>
  <c r="CZ14" i="4"/>
  <c r="BZ6" i="4"/>
  <c r="BF33" i="4"/>
  <c r="DD33" i="4" s="1"/>
  <c r="DN33" i="4" s="1"/>
  <c r="DC33" i="4"/>
  <c r="DM33" i="4" s="1"/>
  <c r="CC49" i="4"/>
  <c r="EY155" i="4"/>
  <c r="EY147" i="4"/>
  <c r="EY132" i="4"/>
  <c r="EY134" i="4" s="1"/>
  <c r="EY137" i="4"/>
  <c r="EY26" i="4"/>
  <c r="EY7" i="4"/>
  <c r="GW5" i="4"/>
  <c r="BC155" i="4"/>
  <c r="BC147" i="4"/>
  <c r="BC132" i="4"/>
  <c r="BC137" i="4"/>
  <c r="BC26" i="4"/>
  <c r="BC28" i="4" s="1"/>
  <c r="BC7" i="4"/>
  <c r="DA5" i="4"/>
  <c r="DK5" i="4" s="1"/>
  <c r="EX143" i="4"/>
  <c r="GV15" i="4"/>
  <c r="GV143" i="4" s="1"/>
  <c r="FI144" i="4"/>
  <c r="CL156" i="4"/>
  <c r="CL148" i="4"/>
  <c r="CL138" i="4"/>
  <c r="CL133" i="4"/>
  <c r="FU134" i="4"/>
  <c r="FM28" i="4"/>
  <c r="EQ149" i="4"/>
  <c r="EI139" i="4"/>
  <c r="DV157" i="4"/>
  <c r="BY139" i="4"/>
  <c r="BU157" i="4"/>
  <c r="AU134" i="4"/>
  <c r="AM28" i="4"/>
  <c r="HH33" i="4"/>
  <c r="FI49" i="4"/>
  <c r="BE13" i="4"/>
  <c r="DC11" i="4"/>
  <c r="DM11" i="4" s="1"/>
  <c r="GO156" i="4"/>
  <c r="GO138" i="4"/>
  <c r="GO148" i="4"/>
  <c r="GO133" i="4"/>
  <c r="GP6" i="4"/>
  <c r="AZ155" i="4"/>
  <c r="AZ147" i="4"/>
  <c r="AZ132" i="4"/>
  <c r="AZ137" i="4"/>
  <c r="AZ26" i="4"/>
  <c r="AZ28" i="4" s="1"/>
  <c r="AZ7" i="4"/>
  <c r="CX5" i="4"/>
  <c r="DH5" i="4" s="1"/>
  <c r="U28" i="4"/>
  <c r="AY37" i="4"/>
  <c r="CW35" i="4"/>
  <c r="DG35" i="4" s="1"/>
  <c r="GA49" i="4"/>
  <c r="BH49" i="4"/>
  <c r="CO143" i="4"/>
  <c r="Q12" i="4"/>
  <c r="DX11" i="4"/>
  <c r="FB11" i="4" s="1"/>
  <c r="FJ28" i="4"/>
  <c r="HF33" i="4"/>
  <c r="HF30" i="4"/>
  <c r="BN49" i="4"/>
  <c r="CJ143" i="4"/>
  <c r="CJ16" i="4"/>
  <c r="FW28" i="4"/>
  <c r="GP32" i="4"/>
  <c r="AJ49" i="4"/>
  <c r="ET143" i="4"/>
  <c r="GR15" i="4"/>
  <c r="GJ142" i="4"/>
  <c r="GJ144" i="4" s="1"/>
  <c r="GJ16" i="4"/>
  <c r="DX6" i="4"/>
  <c r="GZ33" i="4"/>
  <c r="DQ49" i="4"/>
  <c r="EY143" i="4"/>
  <c r="GW15" i="4"/>
  <c r="GW143" i="4" s="1"/>
  <c r="GB144" i="4"/>
  <c r="BM144" i="4"/>
  <c r="V28" i="4"/>
  <c r="FG144" i="4"/>
  <c r="AB14" i="4"/>
  <c r="AB16" i="4" s="1"/>
  <c r="FB12" i="4"/>
  <c r="DC6" i="4"/>
  <c r="DM6" i="4" s="1"/>
  <c r="FX139" i="4"/>
  <c r="FR149" i="4"/>
  <c r="BV139" i="4"/>
  <c r="CG149" i="4"/>
  <c r="EX142" i="4"/>
  <c r="EX16" i="4"/>
  <c r="GV14" i="4"/>
  <c r="EU148" i="4"/>
  <c r="EU156" i="4"/>
  <c r="EU138" i="4"/>
  <c r="EU133" i="4"/>
  <c r="GS6" i="4"/>
  <c r="FL5" i="4"/>
  <c r="EJ28" i="4"/>
  <c r="ED134" i="4"/>
  <c r="BO134" i="4"/>
  <c r="AY155" i="4"/>
  <c r="AY157" i="4" s="1"/>
  <c r="AX142" i="4"/>
  <c r="AX16" i="4"/>
  <c r="CV14" i="4"/>
  <c r="CM7" i="4"/>
  <c r="GB28" i="4"/>
  <c r="FD139" i="4"/>
  <c r="EN149" i="4"/>
  <c r="AS28" i="4"/>
  <c r="AG134" i="4"/>
  <c r="T149" i="4"/>
  <c r="GN142" i="4"/>
  <c r="GN16" i="4"/>
  <c r="DW144" i="4"/>
  <c r="BF8" i="4"/>
  <c r="EX156" i="4"/>
  <c r="EX138" i="4"/>
  <c r="EX148" i="4"/>
  <c r="EX133" i="4"/>
  <c r="EX27" i="4"/>
  <c r="GV6" i="4"/>
  <c r="EG28" i="4"/>
  <c r="CL155" i="4"/>
  <c r="CL147" i="4"/>
  <c r="CL132" i="4"/>
  <c r="CL137" i="4"/>
  <c r="CL26" i="4"/>
  <c r="CL28" i="4" s="1"/>
  <c r="CL7" i="4"/>
  <c r="AR139" i="4"/>
  <c r="GS14" i="4"/>
  <c r="CO16" i="4"/>
  <c r="AL11" i="4"/>
  <c r="EA28" i="4"/>
  <c r="DT139" i="4"/>
  <c r="AK157" i="4"/>
  <c r="DZ139" i="4"/>
  <c r="FZ134" i="4"/>
  <c r="FN149" i="4"/>
  <c r="FH157" i="4"/>
  <c r="CJ5" i="4"/>
  <c r="BR28" i="4"/>
  <c r="BL139" i="4"/>
  <c r="AD149" i="4"/>
  <c r="W157" i="4"/>
  <c r="DP144" i="4"/>
  <c r="FY134" i="4"/>
  <c r="FS149" i="4"/>
  <c r="FG157" i="4"/>
  <c r="BW134" i="4"/>
  <c r="BK134" i="4"/>
  <c r="AC149" i="4"/>
  <c r="AA149" i="4"/>
  <c r="AN157" i="4"/>
  <c r="D114" i="2"/>
  <c r="C114" i="2"/>
  <c r="C115" i="2" s="1"/>
  <c r="D102" i="2"/>
  <c r="C102" i="2"/>
  <c r="C103" i="2" s="1"/>
  <c r="D93" i="2"/>
  <c r="C93" i="2"/>
  <c r="C94" i="2" s="1"/>
  <c r="D66" i="2"/>
  <c r="C66" i="2"/>
  <c r="C67" i="2" s="1"/>
  <c r="D48" i="2"/>
  <c r="C48" i="2"/>
  <c r="C49" i="2" s="1"/>
  <c r="D39" i="2"/>
  <c r="C39" i="2"/>
  <c r="C40" i="2" s="1"/>
  <c r="D21" i="2"/>
  <c r="C21" i="2"/>
  <c r="C22" i="2" s="1"/>
  <c r="FW123" i="2" a="1"/>
  <c r="FW123" i="2" s="1"/>
  <c r="FU123" i="2" a="1"/>
  <c r="FU123" i="2" s="1"/>
  <c r="FT123" i="2" a="1"/>
  <c r="FT123" i="2" s="1"/>
  <c r="FS123" i="2" a="1"/>
  <c r="FS123" i="2" s="1"/>
  <c r="FR123" i="2" a="1"/>
  <c r="FR123" i="2" s="1"/>
  <c r="FQ123" i="2" a="1"/>
  <c r="FQ123" i="2" s="1"/>
  <c r="FP123" i="2" a="1"/>
  <c r="FP123" i="2" s="1"/>
  <c r="FO123" i="2" a="1"/>
  <c r="FO123" i="2" s="1"/>
  <c r="FN123" i="2" a="1"/>
  <c r="FN123" i="2" s="1"/>
  <c r="FM123" i="2" a="1"/>
  <c r="FM123" i="2" s="1"/>
  <c r="FK123" i="2" a="1"/>
  <c r="FK123" i="2" s="1"/>
  <c r="FJ123" i="2" a="1"/>
  <c r="FJ123" i="2" s="1"/>
  <c r="FI123" i="2" a="1"/>
  <c r="FI123" i="2" s="1"/>
  <c r="FH123" i="2" a="1"/>
  <c r="FH123" i="2" s="1"/>
  <c r="FG123" i="2" a="1"/>
  <c r="FG123" i="2" s="1"/>
  <c r="FF123" i="2" a="1"/>
  <c r="FF123" i="2" s="1"/>
  <c r="FE123" i="2" a="1"/>
  <c r="FE123" i="2" s="1"/>
  <c r="FD123" i="2" a="1"/>
  <c r="FD123" i="2" s="1"/>
  <c r="FC123" i="2" a="1"/>
  <c r="FC123" i="2" s="1"/>
  <c r="FA123" i="2" a="1"/>
  <c r="FA123" i="2" s="1"/>
  <c r="EZ123" i="2" a="1"/>
  <c r="EZ123" i="2" s="1"/>
  <c r="EY123" i="2" a="1"/>
  <c r="EY123" i="2" s="1"/>
  <c r="EX123" i="2" a="1"/>
  <c r="EX123" i="2" s="1"/>
  <c r="EW123" i="2" a="1"/>
  <c r="EW123" i="2" s="1"/>
  <c r="EV123" i="2" a="1"/>
  <c r="EV123" i="2" s="1"/>
  <c r="EU123" i="2" a="1"/>
  <c r="EU123" i="2" s="1"/>
  <c r="ET123" i="2" a="1"/>
  <c r="ET123" i="2" s="1"/>
  <c r="EI123" i="2" a="1"/>
  <c r="EI123" i="2" s="1"/>
  <c r="EG123" i="2" a="1"/>
  <c r="EG123" i="2" s="1"/>
  <c r="EF123" i="2" a="1"/>
  <c r="EF123" i="2" s="1"/>
  <c r="EE123" i="2" a="1"/>
  <c r="EE123" i="2" s="1"/>
  <c r="ED123" i="2" a="1"/>
  <c r="ED123" i="2" s="1"/>
  <c r="EC123" i="2" a="1"/>
  <c r="EC123" i="2" s="1"/>
  <c r="EB123" i="2" a="1"/>
  <c r="EB123" i="2" s="1"/>
  <c r="EA123" i="2" a="1"/>
  <c r="EA123" i="2" s="1"/>
  <c r="DZ123" i="2" a="1"/>
  <c r="DZ123" i="2" s="1"/>
  <c r="DY123" i="2" a="1"/>
  <c r="DY123" i="2" s="1"/>
  <c r="DW123" i="2" a="1"/>
  <c r="DW123" i="2" s="1"/>
  <c r="DV123" i="2" a="1"/>
  <c r="DV123" i="2" s="1"/>
  <c r="DU123" i="2" a="1"/>
  <c r="DU123" i="2" s="1"/>
  <c r="DT123" i="2" a="1"/>
  <c r="DT123" i="2" s="1"/>
  <c r="DS123" i="2" a="1"/>
  <c r="DS123" i="2" s="1"/>
  <c r="DR123" i="2" a="1"/>
  <c r="DR123" i="2" s="1"/>
  <c r="DQ123" i="2" a="1"/>
  <c r="DQ123" i="2" s="1"/>
  <c r="DP123" i="2" a="1"/>
  <c r="DP123" i="2" s="1"/>
  <c r="DO123" i="2" a="1"/>
  <c r="DO123" i="2" s="1"/>
  <c r="DM123" i="2" a="1"/>
  <c r="DM123" i="2" s="1"/>
  <c r="DL123" i="2" a="1"/>
  <c r="DL123" i="2" s="1"/>
  <c r="DK123" i="2" a="1"/>
  <c r="DK123" i="2" s="1"/>
  <c r="DJ123" i="2" a="1"/>
  <c r="DJ123" i="2" s="1"/>
  <c r="DI123" i="2" a="1"/>
  <c r="DI123" i="2" s="1"/>
  <c r="DH123" i="2" a="1"/>
  <c r="DH123" i="2" s="1"/>
  <c r="DG123" i="2" a="1"/>
  <c r="DG123" i="2" s="1"/>
  <c r="DF123" i="2" a="1"/>
  <c r="DF123" i="2" s="1"/>
  <c r="CK123" i="2" a="1"/>
  <c r="CK123" i="2" s="1"/>
  <c r="CI123" i="2" a="1"/>
  <c r="CI123" i="2" s="1"/>
  <c r="CH123" i="2" a="1"/>
  <c r="CH123" i="2" s="1"/>
  <c r="CG123" i="2" a="1"/>
  <c r="CG123" i="2" s="1"/>
  <c r="CF123" i="2" a="1"/>
  <c r="CF123" i="2" s="1"/>
  <c r="CE123" i="2" a="1"/>
  <c r="CE123" i="2" s="1"/>
  <c r="CD123" i="2" a="1"/>
  <c r="CD123" i="2" s="1"/>
  <c r="CC123" i="2" a="1"/>
  <c r="CC123" i="2" s="1"/>
  <c r="CB123" i="2" a="1"/>
  <c r="CB123" i="2" s="1"/>
  <c r="CA123" i="2" a="1"/>
  <c r="CA123" i="2" s="1"/>
  <c r="BY123" i="2" a="1"/>
  <c r="BY123" i="2" s="1"/>
  <c r="BX123" i="2" a="1"/>
  <c r="BX123" i="2" s="1"/>
  <c r="BW123" i="2" a="1"/>
  <c r="BW123" i="2" s="1"/>
  <c r="BV123" i="2" a="1"/>
  <c r="BV123" i="2" s="1"/>
  <c r="BU123" i="2" a="1"/>
  <c r="BU123" i="2" s="1"/>
  <c r="BT123" i="2" a="1"/>
  <c r="BT123" i="2" s="1"/>
  <c r="BS123" i="2" a="1"/>
  <c r="BS123" i="2" s="1"/>
  <c r="BR123" i="2" a="1"/>
  <c r="BR123" i="2" s="1"/>
  <c r="BQ123" i="2" a="1"/>
  <c r="BQ123" i="2" s="1"/>
  <c r="BO123" i="2" a="1"/>
  <c r="BO123" i="2" s="1"/>
  <c r="BN123" i="2" a="1"/>
  <c r="BN123" i="2" s="1"/>
  <c r="BM123" i="2" a="1"/>
  <c r="BM123" i="2" s="1"/>
  <c r="BL123" i="2" a="1"/>
  <c r="BL123" i="2" s="1"/>
  <c r="BK123" i="2" a="1"/>
  <c r="BK123" i="2" s="1"/>
  <c r="BJ123" i="2" a="1"/>
  <c r="BJ123" i="2" s="1"/>
  <c r="BI123" i="2" a="1"/>
  <c r="BI123" i="2" s="1"/>
  <c r="BH123" i="2" a="1"/>
  <c r="BH123" i="2" s="1"/>
  <c r="AW123" i="2" a="1"/>
  <c r="AW123" i="2" s="1"/>
  <c r="AU123" i="2" a="1"/>
  <c r="AU123" i="2" s="1"/>
  <c r="AT123" i="2" a="1"/>
  <c r="AT123" i="2" s="1"/>
  <c r="AS123" i="2" a="1"/>
  <c r="AS123" i="2" s="1"/>
  <c r="AR123" i="2" a="1"/>
  <c r="AR123" i="2" s="1"/>
  <c r="AQ123" i="2" a="1"/>
  <c r="AQ123" i="2" s="1"/>
  <c r="AP123" i="2" a="1"/>
  <c r="AP123" i="2" s="1"/>
  <c r="AO123" i="2" a="1"/>
  <c r="AO123" i="2" s="1"/>
  <c r="AN123" i="2" a="1"/>
  <c r="AN123" i="2" s="1"/>
  <c r="AM123" i="2" a="1"/>
  <c r="AM123" i="2" s="1"/>
  <c r="AK123" i="2" a="1"/>
  <c r="AK123" i="2" s="1"/>
  <c r="AJ123" i="2" a="1"/>
  <c r="AJ123" i="2" s="1"/>
  <c r="AI123" i="2" a="1"/>
  <c r="AI123" i="2" s="1"/>
  <c r="AH123" i="2" a="1"/>
  <c r="AH123" i="2" s="1"/>
  <c r="AG123" i="2" a="1"/>
  <c r="AG123" i="2" s="1"/>
  <c r="AF123" i="2" a="1"/>
  <c r="AF123" i="2" s="1"/>
  <c r="AE123" i="2" a="1"/>
  <c r="AE123" i="2" s="1"/>
  <c r="AD123" i="2" a="1"/>
  <c r="AD123" i="2" s="1"/>
  <c r="AC123" i="2" a="1"/>
  <c r="AC123" i="2" s="1"/>
  <c r="AA123" i="2" a="1"/>
  <c r="AA123" i="2" s="1"/>
  <c r="Z123" i="2" a="1"/>
  <c r="Z123" i="2" s="1"/>
  <c r="Y123" i="2" a="1"/>
  <c r="Y123" i="2" s="1"/>
  <c r="X123" i="2" a="1"/>
  <c r="X123" i="2" s="1"/>
  <c r="W123" i="2" a="1"/>
  <c r="W123" i="2" s="1"/>
  <c r="V123" i="2" a="1"/>
  <c r="V123" i="2" s="1"/>
  <c r="U123" i="2" a="1"/>
  <c r="U123" i="2" s="1"/>
  <c r="T123" i="2" a="1"/>
  <c r="T123" i="2" s="1"/>
  <c r="FW122" i="2" a="1"/>
  <c r="FW122" i="2" s="1"/>
  <c r="FU122" i="2" a="1"/>
  <c r="FU122" i="2" s="1"/>
  <c r="FT122" i="2" a="1"/>
  <c r="FT122" i="2" s="1"/>
  <c r="FT124" i="2" s="1"/>
  <c r="FS122" i="2" a="1"/>
  <c r="FS122" i="2" s="1"/>
  <c r="FR122" i="2" a="1"/>
  <c r="FR122" i="2" s="1"/>
  <c r="FR124" i="2" s="1"/>
  <c r="FQ122" i="2" a="1"/>
  <c r="FQ122" i="2" s="1"/>
  <c r="FQ124" i="2" s="1"/>
  <c r="FP122" i="2" a="1"/>
  <c r="FP122" i="2" s="1"/>
  <c r="FO122" i="2" a="1"/>
  <c r="FO122" i="2" s="1"/>
  <c r="FN122" i="2" a="1"/>
  <c r="FN122" i="2" s="1"/>
  <c r="FN124" i="2" s="1"/>
  <c r="FM122" i="2" a="1"/>
  <c r="FM122" i="2" s="1"/>
  <c r="FK122" i="2" a="1"/>
  <c r="FK122" i="2" s="1"/>
  <c r="FK124" i="2" s="1"/>
  <c r="FJ122" i="2" a="1"/>
  <c r="FJ122" i="2" s="1"/>
  <c r="FI122" i="2" a="1"/>
  <c r="FI122" i="2" s="1"/>
  <c r="FH122" i="2" a="1"/>
  <c r="FH122" i="2" s="1"/>
  <c r="FG122" i="2" a="1"/>
  <c r="FG122" i="2" s="1"/>
  <c r="FF122" i="2" a="1"/>
  <c r="FF122" i="2" s="1"/>
  <c r="FE122" i="2" a="1"/>
  <c r="FE122" i="2" s="1"/>
  <c r="FD122" i="2" a="1"/>
  <c r="FD122" i="2" s="1"/>
  <c r="FC122" i="2" a="1"/>
  <c r="FC122" i="2" s="1"/>
  <c r="FC124" i="2" s="1"/>
  <c r="FA122" i="2" a="1"/>
  <c r="FA122" i="2" s="1"/>
  <c r="EZ122" i="2" a="1"/>
  <c r="EZ122" i="2" s="1"/>
  <c r="EY122" i="2" a="1"/>
  <c r="EY122" i="2" s="1"/>
  <c r="EX122" i="2" a="1"/>
  <c r="EX122" i="2" s="1"/>
  <c r="EW122" i="2" a="1"/>
  <c r="EW122" i="2" s="1"/>
  <c r="EV122" i="2" a="1"/>
  <c r="EV122" i="2" s="1"/>
  <c r="EU122" i="2" a="1"/>
  <c r="EU122" i="2" s="1"/>
  <c r="ET122" i="2" a="1"/>
  <c r="ET122" i="2" s="1"/>
  <c r="EI122" i="2" a="1"/>
  <c r="EI122" i="2" s="1"/>
  <c r="EG122" i="2" a="1"/>
  <c r="EG122" i="2" s="1"/>
  <c r="EF122" i="2" a="1"/>
  <c r="EF122" i="2" s="1"/>
  <c r="EE122" i="2" a="1"/>
  <c r="EE122" i="2" s="1"/>
  <c r="ED122" i="2" a="1"/>
  <c r="ED122" i="2" s="1"/>
  <c r="EC122" i="2" a="1"/>
  <c r="EC122" i="2" s="1"/>
  <c r="EC124" i="2" s="1"/>
  <c r="EB122" i="2" a="1"/>
  <c r="EB122" i="2" s="1"/>
  <c r="EA122" i="2" a="1"/>
  <c r="EA122" i="2" s="1"/>
  <c r="DZ122" i="2" a="1"/>
  <c r="DZ122" i="2" s="1"/>
  <c r="DY122" i="2" a="1"/>
  <c r="DY122" i="2" s="1"/>
  <c r="DW122" i="2" a="1"/>
  <c r="DW122" i="2" s="1"/>
  <c r="DV122" i="2" a="1"/>
  <c r="DV122" i="2" s="1"/>
  <c r="DU122" i="2" a="1"/>
  <c r="DU122" i="2" s="1"/>
  <c r="DT122" i="2" a="1"/>
  <c r="DT122" i="2" s="1"/>
  <c r="DS122" i="2" a="1"/>
  <c r="DS122" i="2" s="1"/>
  <c r="DR122" i="2" a="1"/>
  <c r="DR122" i="2" s="1"/>
  <c r="DQ122" i="2" a="1"/>
  <c r="DQ122" i="2" s="1"/>
  <c r="DP122" i="2" a="1"/>
  <c r="DP122" i="2" s="1"/>
  <c r="DO122" i="2" a="1"/>
  <c r="DO122" i="2" s="1"/>
  <c r="DM122" i="2" a="1"/>
  <c r="DM122" i="2" s="1"/>
  <c r="DL122" i="2" a="1"/>
  <c r="DL122" i="2" s="1"/>
  <c r="DK122" i="2" a="1"/>
  <c r="DK122" i="2" s="1"/>
  <c r="DJ122" i="2" a="1"/>
  <c r="DJ122" i="2" s="1"/>
  <c r="DI122" i="2" a="1"/>
  <c r="DI122" i="2" s="1"/>
  <c r="DH122" i="2" a="1"/>
  <c r="DH122" i="2" s="1"/>
  <c r="DG122" i="2" a="1"/>
  <c r="DG122" i="2" s="1"/>
  <c r="DF122" i="2" a="1"/>
  <c r="DF122" i="2" s="1"/>
  <c r="CK122" i="2" a="1"/>
  <c r="CK122" i="2" s="1"/>
  <c r="CI122" i="2" a="1"/>
  <c r="CI122" i="2" s="1"/>
  <c r="CH122" i="2" a="1"/>
  <c r="CH122" i="2" s="1"/>
  <c r="CH124" i="2" s="1"/>
  <c r="CG122" i="2" a="1"/>
  <c r="CG122" i="2" s="1"/>
  <c r="CF122" i="2" a="1"/>
  <c r="CF122" i="2" s="1"/>
  <c r="CE122" i="2" a="1"/>
  <c r="CE122" i="2" s="1"/>
  <c r="CD122" i="2" a="1"/>
  <c r="CD122" i="2" s="1"/>
  <c r="CC122" i="2" a="1"/>
  <c r="CC122" i="2" s="1"/>
  <c r="CB122" i="2" a="1"/>
  <c r="CB122" i="2" s="1"/>
  <c r="CA122" i="2" a="1"/>
  <c r="CA122" i="2" s="1"/>
  <c r="BY122" i="2" a="1"/>
  <c r="BY122" i="2" s="1"/>
  <c r="BX122" i="2" a="1"/>
  <c r="BX122" i="2" s="1"/>
  <c r="BW122" i="2" a="1"/>
  <c r="BW122" i="2" s="1"/>
  <c r="BV122" i="2" a="1"/>
  <c r="BV122" i="2" s="1"/>
  <c r="BU122" i="2" a="1"/>
  <c r="BU122" i="2" s="1"/>
  <c r="BU124" i="2" s="1"/>
  <c r="BT122" i="2" a="1"/>
  <c r="BT122" i="2" s="1"/>
  <c r="BT124" i="2" s="1"/>
  <c r="BS122" i="2" a="1"/>
  <c r="BS122" i="2" s="1"/>
  <c r="BR122" i="2" a="1"/>
  <c r="BR122" i="2" s="1"/>
  <c r="BQ122" i="2" a="1"/>
  <c r="BQ122" i="2" s="1"/>
  <c r="BQ124" i="2" s="1"/>
  <c r="BO122" i="2" a="1"/>
  <c r="BO122" i="2" s="1"/>
  <c r="BN122" i="2" a="1"/>
  <c r="BN122" i="2" s="1"/>
  <c r="BM122" i="2" a="1"/>
  <c r="BM122" i="2" s="1"/>
  <c r="BL122" i="2" a="1"/>
  <c r="BL122" i="2" s="1"/>
  <c r="BK122" i="2" a="1"/>
  <c r="BK122" i="2" s="1"/>
  <c r="BJ122" i="2" a="1"/>
  <c r="BJ122" i="2" s="1"/>
  <c r="BI122" i="2" a="1"/>
  <c r="BI122" i="2" s="1"/>
  <c r="BH122" i="2" a="1"/>
  <c r="BH122" i="2" s="1"/>
  <c r="AW122" i="2" a="1"/>
  <c r="AW122" i="2" s="1"/>
  <c r="AU122" i="2" a="1"/>
  <c r="AU122" i="2" s="1"/>
  <c r="AU124" i="2" s="1"/>
  <c r="AT122" i="2" a="1"/>
  <c r="AT122" i="2" s="1"/>
  <c r="AS122" i="2" a="1"/>
  <c r="AS122" i="2" s="1"/>
  <c r="AR122" i="2" a="1"/>
  <c r="AR122" i="2" s="1"/>
  <c r="AQ122" i="2" a="1"/>
  <c r="AQ122" i="2" s="1"/>
  <c r="AP122" i="2" a="1"/>
  <c r="AP122" i="2" s="1"/>
  <c r="AO122" i="2" a="1"/>
  <c r="AO122" i="2" s="1"/>
  <c r="AN122" i="2" a="1"/>
  <c r="AN122" i="2" s="1"/>
  <c r="AM122" i="2" a="1"/>
  <c r="AM122" i="2" s="1"/>
  <c r="AM124" i="2" s="1"/>
  <c r="AK122" i="2" a="1"/>
  <c r="AK122" i="2" s="1"/>
  <c r="AJ122" i="2" a="1"/>
  <c r="AJ122" i="2" s="1"/>
  <c r="AJ124" i="2" s="1"/>
  <c r="AI122" i="2" a="1"/>
  <c r="AI122" i="2" s="1"/>
  <c r="AH122" i="2" a="1"/>
  <c r="AH122" i="2" s="1"/>
  <c r="AG122" i="2" a="1"/>
  <c r="AG122" i="2" s="1"/>
  <c r="AF122" i="2" a="1"/>
  <c r="AF122" i="2" s="1"/>
  <c r="AF124" i="2" s="1"/>
  <c r="AE122" i="2" a="1"/>
  <c r="AE122" i="2" s="1"/>
  <c r="AD122" i="2" a="1"/>
  <c r="AD122" i="2" s="1"/>
  <c r="AC122" i="2" a="1"/>
  <c r="AC122" i="2" s="1"/>
  <c r="AA122" i="2" a="1"/>
  <c r="AA122" i="2" s="1"/>
  <c r="Z122" i="2" a="1"/>
  <c r="Z122" i="2" s="1"/>
  <c r="Y122" i="2" a="1"/>
  <c r="Y122" i="2" s="1"/>
  <c r="X122" i="2" a="1"/>
  <c r="X122" i="2" s="1"/>
  <c r="W122" i="2" a="1"/>
  <c r="W122" i="2" s="1"/>
  <c r="V122" i="2" a="1"/>
  <c r="V122" i="2" s="1"/>
  <c r="U122" i="2" a="1"/>
  <c r="U122" i="2" s="1"/>
  <c r="T122" i="2" a="1"/>
  <c r="T122" i="2" s="1"/>
  <c r="P122" i="2"/>
  <c r="P123" i="2" s="1"/>
  <c r="O122" i="2"/>
  <c r="O123" i="2" s="1"/>
  <c r="N122" i="2"/>
  <c r="N123" i="2" s="1"/>
  <c r="M122" i="2"/>
  <c r="M123" i="2" s="1"/>
  <c r="L122" i="2"/>
  <c r="L123" i="2" s="1"/>
  <c r="K122" i="2"/>
  <c r="K123" i="2" s="1"/>
  <c r="I122" i="2"/>
  <c r="H122" i="2"/>
  <c r="G122" i="2"/>
  <c r="C122" i="2"/>
  <c r="FW120" i="2" a="1"/>
  <c r="FW120" i="2" s="1"/>
  <c r="FU120" i="2" a="1"/>
  <c r="FU120" i="2" s="1"/>
  <c r="FT120" i="2" a="1"/>
  <c r="FT120" i="2" s="1"/>
  <c r="FS120" i="2" a="1"/>
  <c r="FS120" i="2" s="1"/>
  <c r="FR120" i="2" a="1"/>
  <c r="FR120" i="2" s="1"/>
  <c r="FQ120" i="2" a="1"/>
  <c r="FQ120" i="2" s="1"/>
  <c r="FP120" i="2" a="1"/>
  <c r="FP120" i="2" s="1"/>
  <c r="FO120" i="2" a="1"/>
  <c r="FO120" i="2" s="1"/>
  <c r="FN120" i="2" a="1"/>
  <c r="FN120" i="2" s="1"/>
  <c r="FM120" i="2" a="1"/>
  <c r="FM120" i="2" s="1"/>
  <c r="FK120" i="2" a="1"/>
  <c r="FK120" i="2" s="1"/>
  <c r="FJ120" i="2" a="1"/>
  <c r="FJ120" i="2" s="1"/>
  <c r="FI120" i="2" a="1"/>
  <c r="FI120" i="2" s="1"/>
  <c r="FH120" i="2" a="1"/>
  <c r="FH120" i="2" s="1"/>
  <c r="FG120" i="2" a="1"/>
  <c r="FG120" i="2" s="1"/>
  <c r="FF120" i="2" a="1"/>
  <c r="FF120" i="2" s="1"/>
  <c r="FE120" i="2" a="1"/>
  <c r="FE120" i="2" s="1"/>
  <c r="FD120" i="2" a="1"/>
  <c r="FD120" i="2" s="1"/>
  <c r="FC120" i="2" a="1"/>
  <c r="FC120" i="2" s="1"/>
  <c r="FA120" i="2" a="1"/>
  <c r="FA120" i="2" s="1"/>
  <c r="EZ120" i="2" a="1"/>
  <c r="EZ120" i="2" s="1"/>
  <c r="EY120" i="2" a="1"/>
  <c r="EY120" i="2" s="1"/>
  <c r="EX120" i="2" a="1"/>
  <c r="EX120" i="2" s="1"/>
  <c r="EW120" i="2" a="1"/>
  <c r="EW120" i="2" s="1"/>
  <c r="EV120" i="2" a="1"/>
  <c r="EV120" i="2" s="1"/>
  <c r="EU120" i="2" a="1"/>
  <c r="EU120" i="2" s="1"/>
  <c r="ET120" i="2" a="1"/>
  <c r="ET120" i="2" s="1"/>
  <c r="EI120" i="2" a="1"/>
  <c r="EI120" i="2" s="1"/>
  <c r="EG120" i="2" a="1"/>
  <c r="EG120" i="2" s="1"/>
  <c r="EF120" i="2" a="1"/>
  <c r="EF120" i="2" s="1"/>
  <c r="EE120" i="2" a="1"/>
  <c r="EE120" i="2" s="1"/>
  <c r="ED120" i="2" a="1"/>
  <c r="ED120" i="2" s="1"/>
  <c r="EC120" i="2" a="1"/>
  <c r="EC120" i="2" s="1"/>
  <c r="EB120" i="2" a="1"/>
  <c r="EB120" i="2" s="1"/>
  <c r="EA120" i="2" a="1"/>
  <c r="EA120" i="2" s="1"/>
  <c r="DZ120" i="2" a="1"/>
  <c r="DZ120" i="2" s="1"/>
  <c r="DY120" i="2" a="1"/>
  <c r="DY120" i="2" s="1"/>
  <c r="DW120" i="2" a="1"/>
  <c r="DW120" i="2" s="1"/>
  <c r="DV120" i="2" a="1"/>
  <c r="DV120" i="2" s="1"/>
  <c r="DU120" i="2" a="1"/>
  <c r="DU120" i="2" s="1"/>
  <c r="DT120" i="2" a="1"/>
  <c r="DT120" i="2" s="1"/>
  <c r="DS120" i="2" a="1"/>
  <c r="DS120" i="2" s="1"/>
  <c r="DR120" i="2" a="1"/>
  <c r="DR120" i="2" s="1"/>
  <c r="DQ120" i="2" a="1"/>
  <c r="DQ120" i="2" s="1"/>
  <c r="DP120" i="2" a="1"/>
  <c r="DP120" i="2" s="1"/>
  <c r="DO120" i="2" a="1"/>
  <c r="DO120" i="2" s="1"/>
  <c r="DM120" i="2" a="1"/>
  <c r="DM120" i="2" s="1"/>
  <c r="DL120" i="2" a="1"/>
  <c r="DL120" i="2" s="1"/>
  <c r="DK120" i="2" a="1"/>
  <c r="DK120" i="2" s="1"/>
  <c r="DJ120" i="2" a="1"/>
  <c r="DJ120" i="2" s="1"/>
  <c r="DI120" i="2" a="1"/>
  <c r="DI120" i="2" s="1"/>
  <c r="DH120" i="2" a="1"/>
  <c r="DH120" i="2" s="1"/>
  <c r="DG120" i="2" a="1"/>
  <c r="DG120" i="2" s="1"/>
  <c r="DF120" i="2" a="1"/>
  <c r="DF120" i="2" s="1"/>
  <c r="CK120" i="2" a="1"/>
  <c r="CK120" i="2" s="1"/>
  <c r="CI120" i="2" a="1"/>
  <c r="CI120" i="2" s="1"/>
  <c r="CH120" i="2" a="1"/>
  <c r="CH120" i="2" s="1"/>
  <c r="CG120" i="2" a="1"/>
  <c r="CG120" i="2" s="1"/>
  <c r="CF120" i="2" a="1"/>
  <c r="CF120" i="2" s="1"/>
  <c r="CE120" i="2" a="1"/>
  <c r="CE120" i="2" s="1"/>
  <c r="CD120" i="2" a="1"/>
  <c r="CD120" i="2" s="1"/>
  <c r="CC120" i="2" a="1"/>
  <c r="CC120" i="2" s="1"/>
  <c r="CB120" i="2" a="1"/>
  <c r="CB120" i="2" s="1"/>
  <c r="CA120" i="2" a="1"/>
  <c r="CA120" i="2" s="1"/>
  <c r="BY120" i="2" a="1"/>
  <c r="BY120" i="2" s="1"/>
  <c r="BX120" i="2" a="1"/>
  <c r="BX120" i="2" s="1"/>
  <c r="BW120" i="2" a="1"/>
  <c r="BW120" i="2" s="1"/>
  <c r="BV120" i="2" a="1"/>
  <c r="BV120" i="2" s="1"/>
  <c r="BU120" i="2" a="1"/>
  <c r="BU120" i="2" s="1"/>
  <c r="BT120" i="2" a="1"/>
  <c r="BT120" i="2" s="1"/>
  <c r="BS120" i="2" a="1"/>
  <c r="BS120" i="2" s="1"/>
  <c r="BR120" i="2" a="1"/>
  <c r="BR120" i="2" s="1"/>
  <c r="BQ120" i="2" a="1"/>
  <c r="BQ120" i="2" s="1"/>
  <c r="BO120" i="2" a="1"/>
  <c r="BO120" i="2" s="1"/>
  <c r="BN120" i="2" a="1"/>
  <c r="BN120" i="2" s="1"/>
  <c r="BM120" i="2" a="1"/>
  <c r="BM120" i="2" s="1"/>
  <c r="BL120" i="2" a="1"/>
  <c r="BL120" i="2" s="1"/>
  <c r="BK120" i="2" a="1"/>
  <c r="BK120" i="2" s="1"/>
  <c r="BJ120" i="2" a="1"/>
  <c r="BJ120" i="2" s="1"/>
  <c r="BI120" i="2" a="1"/>
  <c r="BI120" i="2" s="1"/>
  <c r="BH120" i="2" a="1"/>
  <c r="BH120" i="2" s="1"/>
  <c r="AW120" i="2" a="1"/>
  <c r="AW120" i="2" s="1"/>
  <c r="AU120" i="2" a="1"/>
  <c r="AU120" i="2" s="1"/>
  <c r="AT120" i="2" a="1"/>
  <c r="AT120" i="2" s="1"/>
  <c r="AS120" i="2" a="1"/>
  <c r="AS120" i="2" s="1"/>
  <c r="AR120" i="2" a="1"/>
  <c r="AR120" i="2" s="1"/>
  <c r="AQ120" i="2" a="1"/>
  <c r="AQ120" i="2" s="1"/>
  <c r="AP120" i="2" a="1"/>
  <c r="AP120" i="2" s="1"/>
  <c r="AO120" i="2" a="1"/>
  <c r="AO120" i="2" s="1"/>
  <c r="AN120" i="2" a="1"/>
  <c r="AN120" i="2" s="1"/>
  <c r="AM120" i="2" a="1"/>
  <c r="AM120" i="2" s="1"/>
  <c r="AK120" i="2" a="1"/>
  <c r="AK120" i="2" s="1"/>
  <c r="AJ120" i="2" a="1"/>
  <c r="AJ120" i="2" s="1"/>
  <c r="AI120" i="2" a="1"/>
  <c r="AI120" i="2" s="1"/>
  <c r="AH120" i="2" a="1"/>
  <c r="AH120" i="2" s="1"/>
  <c r="AG120" i="2" a="1"/>
  <c r="AG120" i="2" s="1"/>
  <c r="AF120" i="2" a="1"/>
  <c r="AF120" i="2" s="1"/>
  <c r="AE120" i="2" a="1"/>
  <c r="AE120" i="2" s="1"/>
  <c r="AD120" i="2" a="1"/>
  <c r="AD120" i="2" s="1"/>
  <c r="AC120" i="2" a="1"/>
  <c r="AC120" i="2" s="1"/>
  <c r="AA120" i="2" a="1"/>
  <c r="AA120" i="2" s="1"/>
  <c r="Z120" i="2" a="1"/>
  <c r="Z120" i="2" s="1"/>
  <c r="Y120" i="2" a="1"/>
  <c r="Y120" i="2" s="1"/>
  <c r="X120" i="2" a="1"/>
  <c r="X120" i="2" s="1"/>
  <c r="W120" i="2" a="1"/>
  <c r="W120" i="2" s="1"/>
  <c r="V120" i="2" a="1"/>
  <c r="V120" i="2" s="1"/>
  <c r="U120" i="2" a="1"/>
  <c r="U120" i="2" s="1"/>
  <c r="T120" i="2" a="1"/>
  <c r="T120" i="2" s="1"/>
  <c r="FW119" i="2" a="1"/>
  <c r="FW119" i="2" s="1"/>
  <c r="FU119" i="2" a="1"/>
  <c r="FU119" i="2" s="1"/>
  <c r="FT119" i="2" a="1"/>
  <c r="FT119" i="2" s="1"/>
  <c r="FS119" i="2" a="1"/>
  <c r="FS119" i="2" s="1"/>
  <c r="FR119" i="2" a="1"/>
  <c r="FR119" i="2" s="1"/>
  <c r="FQ119" i="2" a="1"/>
  <c r="FQ119" i="2" s="1"/>
  <c r="FP119" i="2" a="1"/>
  <c r="FP119" i="2" s="1"/>
  <c r="FO119" i="2" a="1"/>
  <c r="FO119" i="2" s="1"/>
  <c r="FN119" i="2" a="1"/>
  <c r="FN119" i="2" s="1"/>
  <c r="FM119" i="2" a="1"/>
  <c r="FM119" i="2" s="1"/>
  <c r="FK119" i="2" a="1"/>
  <c r="FK119" i="2" s="1"/>
  <c r="FJ119" i="2" a="1"/>
  <c r="FJ119" i="2" s="1"/>
  <c r="FI119" i="2" a="1"/>
  <c r="FI119" i="2" s="1"/>
  <c r="FH119" i="2" a="1"/>
  <c r="FH119" i="2" s="1"/>
  <c r="FG119" i="2" a="1"/>
  <c r="FG119" i="2" s="1"/>
  <c r="FF119" i="2" a="1"/>
  <c r="FF119" i="2" s="1"/>
  <c r="FE119" i="2" a="1"/>
  <c r="FE119" i="2" s="1"/>
  <c r="FD119" i="2" a="1"/>
  <c r="FD119" i="2" s="1"/>
  <c r="FC119" i="2" a="1"/>
  <c r="FC119" i="2" s="1"/>
  <c r="FA119" i="2" a="1"/>
  <c r="FA119" i="2" s="1"/>
  <c r="EZ119" i="2" a="1"/>
  <c r="EZ119" i="2" s="1"/>
  <c r="EY119" i="2" a="1"/>
  <c r="EY119" i="2" s="1"/>
  <c r="EX119" i="2" a="1"/>
  <c r="EX119" i="2" s="1"/>
  <c r="EX121" i="2" s="1"/>
  <c r="EW119" i="2" a="1"/>
  <c r="EW119" i="2" s="1"/>
  <c r="EV119" i="2" a="1"/>
  <c r="EV119" i="2" s="1"/>
  <c r="EU119" i="2" a="1"/>
  <c r="EU119" i="2" s="1"/>
  <c r="ET119" i="2" a="1"/>
  <c r="ET119" i="2" s="1"/>
  <c r="EI119" i="2" a="1"/>
  <c r="EI119" i="2" s="1"/>
  <c r="EG119" i="2" a="1"/>
  <c r="EG119" i="2" s="1"/>
  <c r="EF119" i="2" a="1"/>
  <c r="EF119" i="2" s="1"/>
  <c r="EE119" i="2" a="1"/>
  <c r="EE119" i="2" s="1"/>
  <c r="EE121" i="2" s="1"/>
  <c r="ED119" i="2" a="1"/>
  <c r="ED119" i="2" s="1"/>
  <c r="EC119" i="2" a="1"/>
  <c r="EC119" i="2" s="1"/>
  <c r="EB119" i="2" a="1"/>
  <c r="EB119" i="2" s="1"/>
  <c r="EA119" i="2" a="1"/>
  <c r="EA119" i="2" s="1"/>
  <c r="DZ119" i="2" a="1"/>
  <c r="DZ119" i="2" s="1"/>
  <c r="DY119" i="2" a="1"/>
  <c r="DY119" i="2" s="1"/>
  <c r="DW119" i="2" a="1"/>
  <c r="DW119" i="2" s="1"/>
  <c r="DV119" i="2" a="1"/>
  <c r="DV119" i="2" s="1"/>
  <c r="DU119" i="2" a="1"/>
  <c r="DU119" i="2" s="1"/>
  <c r="DT119" i="2" a="1"/>
  <c r="DT119" i="2" s="1"/>
  <c r="DS119" i="2" a="1"/>
  <c r="DS119" i="2" s="1"/>
  <c r="DR119" i="2" a="1"/>
  <c r="DR119" i="2" s="1"/>
  <c r="DQ119" i="2" a="1"/>
  <c r="DQ119" i="2" s="1"/>
  <c r="DP119" i="2" a="1"/>
  <c r="DP119" i="2" s="1"/>
  <c r="DO119" i="2" a="1"/>
  <c r="DO119" i="2" s="1"/>
  <c r="DM119" i="2" a="1"/>
  <c r="DM119" i="2" s="1"/>
  <c r="DL119" i="2" a="1"/>
  <c r="DL119" i="2" s="1"/>
  <c r="DK119" i="2" a="1"/>
  <c r="DK119" i="2" s="1"/>
  <c r="DJ119" i="2" a="1"/>
  <c r="DJ119" i="2" s="1"/>
  <c r="DI119" i="2" a="1"/>
  <c r="DI119" i="2" s="1"/>
  <c r="DH119" i="2" a="1"/>
  <c r="DH119" i="2" s="1"/>
  <c r="DG119" i="2" a="1"/>
  <c r="DG119" i="2" s="1"/>
  <c r="DF119" i="2" a="1"/>
  <c r="DF119" i="2" s="1"/>
  <c r="CK119" i="2" a="1"/>
  <c r="CK119" i="2" s="1"/>
  <c r="CI119" i="2" a="1"/>
  <c r="CI119" i="2" s="1"/>
  <c r="CH119" i="2" a="1"/>
  <c r="CH119" i="2" s="1"/>
  <c r="CG119" i="2" a="1"/>
  <c r="CG119" i="2" s="1"/>
  <c r="CF119" i="2" a="1"/>
  <c r="CF119" i="2" s="1"/>
  <c r="CE119" i="2" a="1"/>
  <c r="CE119" i="2" s="1"/>
  <c r="CD119" i="2" a="1"/>
  <c r="CD119" i="2" s="1"/>
  <c r="CC119" i="2" a="1"/>
  <c r="CC119" i="2" s="1"/>
  <c r="CB119" i="2" a="1"/>
  <c r="CB119" i="2" s="1"/>
  <c r="CA119" i="2" a="1"/>
  <c r="CA119" i="2" s="1"/>
  <c r="BY119" i="2" a="1"/>
  <c r="BY119" i="2" s="1"/>
  <c r="BX119" i="2" a="1"/>
  <c r="BX119" i="2" s="1"/>
  <c r="BW119" i="2" a="1"/>
  <c r="BW119" i="2" s="1"/>
  <c r="BV119" i="2" a="1"/>
  <c r="BV119" i="2" s="1"/>
  <c r="BU119" i="2" a="1"/>
  <c r="BU119" i="2" s="1"/>
  <c r="BT119" i="2" a="1"/>
  <c r="BT119" i="2" s="1"/>
  <c r="BS119" i="2" a="1"/>
  <c r="BS119" i="2" s="1"/>
  <c r="BR119" i="2" a="1"/>
  <c r="BR119" i="2" s="1"/>
  <c r="BQ119" i="2" a="1"/>
  <c r="BQ119" i="2" s="1"/>
  <c r="BO119" i="2" a="1"/>
  <c r="BO119" i="2" s="1"/>
  <c r="BN119" i="2" a="1"/>
  <c r="BN119" i="2" s="1"/>
  <c r="BM119" i="2" a="1"/>
  <c r="BM119" i="2" s="1"/>
  <c r="BL119" i="2" a="1"/>
  <c r="BL119" i="2" s="1"/>
  <c r="BK119" i="2" a="1"/>
  <c r="BK119" i="2" s="1"/>
  <c r="BJ119" i="2" a="1"/>
  <c r="BJ119" i="2" s="1"/>
  <c r="BI119" i="2" a="1"/>
  <c r="BI119" i="2" s="1"/>
  <c r="BH119" i="2" a="1"/>
  <c r="BH119" i="2" s="1"/>
  <c r="AW119" i="2" a="1"/>
  <c r="AW119" i="2" s="1"/>
  <c r="AU119" i="2" a="1"/>
  <c r="AU119" i="2" s="1"/>
  <c r="AT119" i="2" a="1"/>
  <c r="AT119" i="2" s="1"/>
  <c r="AS119" i="2" a="1"/>
  <c r="AS119" i="2" s="1"/>
  <c r="AR119" i="2" a="1"/>
  <c r="AR119" i="2" s="1"/>
  <c r="AQ119" i="2" a="1"/>
  <c r="AQ119" i="2" s="1"/>
  <c r="AP119" i="2" a="1"/>
  <c r="AP119" i="2" s="1"/>
  <c r="AO119" i="2" a="1"/>
  <c r="AO119" i="2" s="1"/>
  <c r="AN119" i="2" a="1"/>
  <c r="AN119" i="2" s="1"/>
  <c r="AM119" i="2" a="1"/>
  <c r="AM119" i="2" s="1"/>
  <c r="AK119" i="2" a="1"/>
  <c r="AK119" i="2" s="1"/>
  <c r="AJ119" i="2" a="1"/>
  <c r="AJ119" i="2" s="1"/>
  <c r="AI119" i="2" a="1"/>
  <c r="AI119" i="2" s="1"/>
  <c r="AH119" i="2" a="1"/>
  <c r="AH119" i="2" s="1"/>
  <c r="AG119" i="2" a="1"/>
  <c r="AG119" i="2" s="1"/>
  <c r="AF119" i="2" a="1"/>
  <c r="AF119" i="2" s="1"/>
  <c r="AE119" i="2" a="1"/>
  <c r="AE119" i="2" s="1"/>
  <c r="AD119" i="2" a="1"/>
  <c r="AD119" i="2" s="1"/>
  <c r="AC119" i="2" a="1"/>
  <c r="AC119" i="2" s="1"/>
  <c r="AA119" i="2" a="1"/>
  <c r="AA119" i="2" s="1"/>
  <c r="Z119" i="2" a="1"/>
  <c r="Z119" i="2" s="1"/>
  <c r="Y119" i="2" a="1"/>
  <c r="Y119" i="2" s="1"/>
  <c r="X119" i="2" a="1"/>
  <c r="X119" i="2" s="1"/>
  <c r="W119" i="2" a="1"/>
  <c r="W119" i="2" s="1"/>
  <c r="V119" i="2" a="1"/>
  <c r="V119" i="2" s="1"/>
  <c r="U119" i="2" a="1"/>
  <c r="U119" i="2" s="1"/>
  <c r="T119" i="2" a="1"/>
  <c r="T119" i="2" s="1"/>
  <c r="P119" i="2"/>
  <c r="P120" i="2" s="1"/>
  <c r="O119" i="2"/>
  <c r="O120" i="2" s="1"/>
  <c r="N119" i="2"/>
  <c r="N120" i="2" s="1"/>
  <c r="M119" i="2"/>
  <c r="M120" i="2" s="1"/>
  <c r="L119" i="2"/>
  <c r="L120" i="2" s="1"/>
  <c r="K119" i="2"/>
  <c r="K120" i="2" s="1"/>
  <c r="I119" i="2"/>
  <c r="H119" i="2"/>
  <c r="G119" i="2"/>
  <c r="C119" i="2"/>
  <c r="FW117" i="2" a="1"/>
  <c r="FW117" i="2" s="1"/>
  <c r="FU117" i="2" a="1"/>
  <c r="FU117" i="2" s="1"/>
  <c r="FT117" i="2" a="1"/>
  <c r="FT117" i="2" s="1"/>
  <c r="FS117" i="2" a="1"/>
  <c r="FS117" i="2" s="1"/>
  <c r="FR117" i="2" a="1"/>
  <c r="FR117" i="2" s="1"/>
  <c r="FQ117" i="2" a="1"/>
  <c r="FQ117" i="2" s="1"/>
  <c r="FP117" i="2" a="1"/>
  <c r="FP117" i="2" s="1"/>
  <c r="FO117" i="2" a="1"/>
  <c r="FO117" i="2" s="1"/>
  <c r="FN117" i="2" a="1"/>
  <c r="FN117" i="2" s="1"/>
  <c r="FM117" i="2" a="1"/>
  <c r="FM117" i="2" s="1"/>
  <c r="FK117" i="2" a="1"/>
  <c r="FK117" i="2" s="1"/>
  <c r="FJ117" i="2" a="1"/>
  <c r="FJ117" i="2" s="1"/>
  <c r="FI117" i="2" a="1"/>
  <c r="FI117" i="2" s="1"/>
  <c r="FH117" i="2" a="1"/>
  <c r="FH117" i="2" s="1"/>
  <c r="FG117" i="2" a="1"/>
  <c r="FG117" i="2" s="1"/>
  <c r="FF117" i="2" a="1"/>
  <c r="FF117" i="2" s="1"/>
  <c r="FE117" i="2" a="1"/>
  <c r="FE117" i="2" s="1"/>
  <c r="FD117" i="2" a="1"/>
  <c r="FD117" i="2" s="1"/>
  <c r="FC117" i="2" a="1"/>
  <c r="FC117" i="2" s="1"/>
  <c r="FA117" i="2" a="1"/>
  <c r="FA117" i="2" s="1"/>
  <c r="EZ117" i="2" a="1"/>
  <c r="EZ117" i="2" s="1"/>
  <c r="EY117" i="2" a="1"/>
  <c r="EY117" i="2" s="1"/>
  <c r="EX117" i="2" a="1"/>
  <c r="EX117" i="2" s="1"/>
  <c r="EW117" i="2" a="1"/>
  <c r="EW117" i="2" s="1"/>
  <c r="EV117" i="2" a="1"/>
  <c r="EV117" i="2" s="1"/>
  <c r="EU117" i="2" a="1"/>
  <c r="EU117" i="2" s="1"/>
  <c r="ET117" i="2" a="1"/>
  <c r="ET117" i="2" s="1"/>
  <c r="EI117" i="2" a="1"/>
  <c r="EI117" i="2" s="1"/>
  <c r="EG117" i="2" a="1"/>
  <c r="EG117" i="2" s="1"/>
  <c r="EF117" i="2" a="1"/>
  <c r="EF117" i="2" s="1"/>
  <c r="EE117" i="2" a="1"/>
  <c r="EE117" i="2" s="1"/>
  <c r="ED117" i="2" a="1"/>
  <c r="ED117" i="2" s="1"/>
  <c r="EC117" i="2" a="1"/>
  <c r="EC117" i="2" s="1"/>
  <c r="EB117" i="2" a="1"/>
  <c r="EB117" i="2" s="1"/>
  <c r="EA117" i="2" a="1"/>
  <c r="EA117" i="2" s="1"/>
  <c r="DZ117" i="2" a="1"/>
  <c r="DZ117" i="2" s="1"/>
  <c r="DY117" i="2" a="1"/>
  <c r="DY117" i="2" s="1"/>
  <c r="DW117" i="2" a="1"/>
  <c r="DW117" i="2" s="1"/>
  <c r="DV117" i="2" a="1"/>
  <c r="DV117" i="2" s="1"/>
  <c r="DU117" i="2" a="1"/>
  <c r="DU117" i="2" s="1"/>
  <c r="DT117" i="2" a="1"/>
  <c r="DT117" i="2" s="1"/>
  <c r="DS117" i="2" a="1"/>
  <c r="DS117" i="2" s="1"/>
  <c r="DR117" i="2" a="1"/>
  <c r="DR117" i="2" s="1"/>
  <c r="DQ117" i="2" a="1"/>
  <c r="DQ117" i="2" s="1"/>
  <c r="DP117" i="2" a="1"/>
  <c r="DP117" i="2" s="1"/>
  <c r="DO117" i="2" a="1"/>
  <c r="DO117" i="2" s="1"/>
  <c r="DM117" i="2" a="1"/>
  <c r="DM117" i="2" s="1"/>
  <c r="DL117" i="2" a="1"/>
  <c r="DL117" i="2" s="1"/>
  <c r="DK117" i="2" a="1"/>
  <c r="DK117" i="2" s="1"/>
  <c r="DJ117" i="2" a="1"/>
  <c r="DJ117" i="2" s="1"/>
  <c r="DI117" i="2" a="1"/>
  <c r="DI117" i="2" s="1"/>
  <c r="DH117" i="2" a="1"/>
  <c r="DH117" i="2" s="1"/>
  <c r="DG117" i="2" a="1"/>
  <c r="DG117" i="2" s="1"/>
  <c r="DF117" i="2" a="1"/>
  <c r="DF117" i="2" s="1"/>
  <c r="CK117" i="2" a="1"/>
  <c r="CK117" i="2" s="1"/>
  <c r="CI117" i="2" a="1"/>
  <c r="CI117" i="2" s="1"/>
  <c r="CH117" i="2" a="1"/>
  <c r="CH117" i="2" s="1"/>
  <c r="CG117" i="2" a="1"/>
  <c r="CG117" i="2" s="1"/>
  <c r="CF117" i="2" a="1"/>
  <c r="CF117" i="2" s="1"/>
  <c r="CE117" i="2" a="1"/>
  <c r="CE117" i="2" s="1"/>
  <c r="CD117" i="2" a="1"/>
  <c r="CD117" i="2" s="1"/>
  <c r="CC117" i="2" a="1"/>
  <c r="CC117" i="2" s="1"/>
  <c r="CB117" i="2" a="1"/>
  <c r="CB117" i="2" s="1"/>
  <c r="CA117" i="2" a="1"/>
  <c r="CA117" i="2" s="1"/>
  <c r="BY117" i="2" a="1"/>
  <c r="BY117" i="2" s="1"/>
  <c r="BX117" i="2" a="1"/>
  <c r="BX117" i="2" s="1"/>
  <c r="BW117" i="2" a="1"/>
  <c r="BW117" i="2" s="1"/>
  <c r="BV117" i="2" a="1"/>
  <c r="BV117" i="2" s="1"/>
  <c r="BU117" i="2" a="1"/>
  <c r="BU117" i="2" s="1"/>
  <c r="BT117" i="2" a="1"/>
  <c r="BT117" i="2" s="1"/>
  <c r="BS117" i="2" a="1"/>
  <c r="BS117" i="2" s="1"/>
  <c r="BR117" i="2" a="1"/>
  <c r="BR117" i="2" s="1"/>
  <c r="BQ117" i="2" a="1"/>
  <c r="BQ117" i="2" s="1"/>
  <c r="BO117" i="2" a="1"/>
  <c r="BO117" i="2" s="1"/>
  <c r="BN117" i="2" a="1"/>
  <c r="BN117" i="2" s="1"/>
  <c r="BM117" i="2" a="1"/>
  <c r="BM117" i="2" s="1"/>
  <c r="BL117" i="2" a="1"/>
  <c r="BL117" i="2" s="1"/>
  <c r="BK117" i="2" a="1"/>
  <c r="BK117" i="2" s="1"/>
  <c r="BJ117" i="2" a="1"/>
  <c r="BJ117" i="2" s="1"/>
  <c r="BI117" i="2" a="1"/>
  <c r="BI117" i="2" s="1"/>
  <c r="BH117" i="2" a="1"/>
  <c r="BH117" i="2" s="1"/>
  <c r="AW117" i="2" a="1"/>
  <c r="AW117" i="2" s="1"/>
  <c r="AU117" i="2" a="1"/>
  <c r="AU117" i="2" s="1"/>
  <c r="AT117" i="2" a="1"/>
  <c r="AT117" i="2" s="1"/>
  <c r="AS117" i="2" a="1"/>
  <c r="AS117" i="2" s="1"/>
  <c r="AR117" i="2" a="1"/>
  <c r="AR117" i="2" s="1"/>
  <c r="AQ117" i="2" a="1"/>
  <c r="AQ117" i="2" s="1"/>
  <c r="AP117" i="2" a="1"/>
  <c r="AP117" i="2" s="1"/>
  <c r="AO117" i="2" a="1"/>
  <c r="AO117" i="2" s="1"/>
  <c r="AN117" i="2" a="1"/>
  <c r="AN117" i="2" s="1"/>
  <c r="AM117" i="2" a="1"/>
  <c r="AM117" i="2" s="1"/>
  <c r="AK117" i="2" a="1"/>
  <c r="AK117" i="2" s="1"/>
  <c r="AJ117" i="2" a="1"/>
  <c r="AJ117" i="2" s="1"/>
  <c r="AI117" i="2" a="1"/>
  <c r="AI117" i="2" s="1"/>
  <c r="AH117" i="2" a="1"/>
  <c r="AH117" i="2" s="1"/>
  <c r="AG117" i="2" a="1"/>
  <c r="AG117" i="2" s="1"/>
  <c r="AF117" i="2" a="1"/>
  <c r="AF117" i="2" s="1"/>
  <c r="AE117" i="2" a="1"/>
  <c r="AE117" i="2" s="1"/>
  <c r="AD117" i="2" a="1"/>
  <c r="AD117" i="2" s="1"/>
  <c r="AC117" i="2" a="1"/>
  <c r="AC117" i="2" s="1"/>
  <c r="AA117" i="2" a="1"/>
  <c r="AA117" i="2" s="1"/>
  <c r="Z117" i="2" a="1"/>
  <c r="Z117" i="2" s="1"/>
  <c r="Y117" i="2" a="1"/>
  <c r="Y117" i="2" s="1"/>
  <c r="X117" i="2" a="1"/>
  <c r="X117" i="2" s="1"/>
  <c r="W117" i="2" a="1"/>
  <c r="W117" i="2" s="1"/>
  <c r="V117" i="2" a="1"/>
  <c r="V117" i="2" s="1"/>
  <c r="U117" i="2" a="1"/>
  <c r="U117" i="2" s="1"/>
  <c r="T117" i="2" a="1"/>
  <c r="T117" i="2" s="1"/>
  <c r="FW116" i="2" a="1"/>
  <c r="FW116" i="2" s="1"/>
  <c r="FU116" i="2" a="1"/>
  <c r="FU116" i="2" s="1"/>
  <c r="FT116" i="2" a="1"/>
  <c r="FT116" i="2" s="1"/>
  <c r="FS116" i="2" a="1"/>
  <c r="FS116" i="2" s="1"/>
  <c r="FR116" i="2" a="1"/>
  <c r="FR116" i="2" s="1"/>
  <c r="FQ116" i="2" a="1"/>
  <c r="FQ116" i="2" s="1"/>
  <c r="FP116" i="2" a="1"/>
  <c r="FP116" i="2" s="1"/>
  <c r="FO116" i="2" a="1"/>
  <c r="FO116" i="2" s="1"/>
  <c r="FN116" i="2" a="1"/>
  <c r="FN116" i="2" s="1"/>
  <c r="FM116" i="2" a="1"/>
  <c r="FM116" i="2" s="1"/>
  <c r="FK116" i="2" a="1"/>
  <c r="FK116" i="2" s="1"/>
  <c r="FJ116" i="2" a="1"/>
  <c r="FJ116" i="2" s="1"/>
  <c r="FI116" i="2" a="1"/>
  <c r="FI116" i="2" s="1"/>
  <c r="FH116" i="2" a="1"/>
  <c r="FH116" i="2" s="1"/>
  <c r="FG116" i="2" a="1"/>
  <c r="FG116" i="2" s="1"/>
  <c r="FF116" i="2" a="1"/>
  <c r="FF116" i="2" s="1"/>
  <c r="FE116" i="2" a="1"/>
  <c r="FE116" i="2" s="1"/>
  <c r="FD116" i="2" a="1"/>
  <c r="FD116" i="2" s="1"/>
  <c r="FC116" i="2" a="1"/>
  <c r="FC116" i="2" s="1"/>
  <c r="FA116" i="2" a="1"/>
  <c r="FA116" i="2" s="1"/>
  <c r="EZ116" i="2" a="1"/>
  <c r="EZ116" i="2" s="1"/>
  <c r="EY116" i="2" a="1"/>
  <c r="EY116" i="2" s="1"/>
  <c r="EX116" i="2" a="1"/>
  <c r="EX116" i="2" s="1"/>
  <c r="EW116" i="2" a="1"/>
  <c r="EW116" i="2" s="1"/>
  <c r="EV116" i="2" a="1"/>
  <c r="EV116" i="2" s="1"/>
  <c r="EU116" i="2" a="1"/>
  <c r="EU116" i="2" s="1"/>
  <c r="ET116" i="2" a="1"/>
  <c r="ET116" i="2" s="1"/>
  <c r="EI116" i="2" a="1"/>
  <c r="EI116" i="2" s="1"/>
  <c r="EG116" i="2" a="1"/>
  <c r="EG116" i="2" s="1"/>
  <c r="EF116" i="2" a="1"/>
  <c r="EF116" i="2" s="1"/>
  <c r="EE116" i="2" a="1"/>
  <c r="EE116" i="2" s="1"/>
  <c r="ED116" i="2" a="1"/>
  <c r="ED116" i="2" s="1"/>
  <c r="EC116" i="2" a="1"/>
  <c r="EC116" i="2" s="1"/>
  <c r="EB116" i="2" a="1"/>
  <c r="EB116" i="2" s="1"/>
  <c r="EA116" i="2" a="1"/>
  <c r="EA116" i="2" s="1"/>
  <c r="DZ116" i="2" a="1"/>
  <c r="DZ116" i="2" s="1"/>
  <c r="DY116" i="2" a="1"/>
  <c r="DY116" i="2" s="1"/>
  <c r="DW116" i="2" a="1"/>
  <c r="DW116" i="2" s="1"/>
  <c r="DV116" i="2" a="1"/>
  <c r="DV116" i="2" s="1"/>
  <c r="DU116" i="2" a="1"/>
  <c r="DU116" i="2" s="1"/>
  <c r="DT116" i="2" a="1"/>
  <c r="DT116" i="2" s="1"/>
  <c r="DS116" i="2" a="1"/>
  <c r="DS116" i="2" s="1"/>
  <c r="DR116" i="2" a="1"/>
  <c r="DR116" i="2" s="1"/>
  <c r="DQ116" i="2" a="1"/>
  <c r="DQ116" i="2" s="1"/>
  <c r="DP116" i="2" a="1"/>
  <c r="DP116" i="2" s="1"/>
  <c r="DO116" i="2" a="1"/>
  <c r="DO116" i="2" s="1"/>
  <c r="DM116" i="2" a="1"/>
  <c r="DM116" i="2" s="1"/>
  <c r="DL116" i="2" a="1"/>
  <c r="DL116" i="2" s="1"/>
  <c r="DK116" i="2" a="1"/>
  <c r="DK116" i="2" s="1"/>
  <c r="DJ116" i="2" a="1"/>
  <c r="DJ116" i="2" s="1"/>
  <c r="DI116" i="2" a="1"/>
  <c r="DI116" i="2" s="1"/>
  <c r="DH116" i="2" a="1"/>
  <c r="DH116" i="2" s="1"/>
  <c r="DG116" i="2" a="1"/>
  <c r="DG116" i="2" s="1"/>
  <c r="DF116" i="2" a="1"/>
  <c r="DF116" i="2" s="1"/>
  <c r="CK116" i="2" a="1"/>
  <c r="CK116" i="2" s="1"/>
  <c r="CI116" i="2" a="1"/>
  <c r="CI116" i="2" s="1"/>
  <c r="CH116" i="2" a="1"/>
  <c r="CH116" i="2" s="1"/>
  <c r="CG116" i="2" a="1"/>
  <c r="CG116" i="2" s="1"/>
  <c r="CF116" i="2" a="1"/>
  <c r="CF116" i="2" s="1"/>
  <c r="CE116" i="2" a="1"/>
  <c r="CE116" i="2" s="1"/>
  <c r="CD116" i="2" a="1"/>
  <c r="CD116" i="2" s="1"/>
  <c r="CC116" i="2" a="1"/>
  <c r="CC116" i="2" s="1"/>
  <c r="CB116" i="2" a="1"/>
  <c r="CB116" i="2" s="1"/>
  <c r="CA116" i="2" a="1"/>
  <c r="CA116" i="2" s="1"/>
  <c r="BY116" i="2" a="1"/>
  <c r="BY116" i="2" s="1"/>
  <c r="BX116" i="2" a="1"/>
  <c r="BX116" i="2" s="1"/>
  <c r="BW116" i="2" a="1"/>
  <c r="BW116" i="2" s="1"/>
  <c r="BV116" i="2" a="1"/>
  <c r="BV116" i="2" s="1"/>
  <c r="BU116" i="2" a="1"/>
  <c r="BU116" i="2" s="1"/>
  <c r="BT116" i="2" a="1"/>
  <c r="BT116" i="2" s="1"/>
  <c r="BS116" i="2" a="1"/>
  <c r="BS116" i="2" s="1"/>
  <c r="BR116" i="2" a="1"/>
  <c r="BR116" i="2" s="1"/>
  <c r="BQ116" i="2" a="1"/>
  <c r="BQ116" i="2" s="1"/>
  <c r="BO116" i="2" a="1"/>
  <c r="BO116" i="2" s="1"/>
  <c r="BN116" i="2" a="1"/>
  <c r="BN116" i="2" s="1"/>
  <c r="BM116" i="2" a="1"/>
  <c r="BM116" i="2" s="1"/>
  <c r="BL116" i="2" a="1"/>
  <c r="BL116" i="2" s="1"/>
  <c r="BK116" i="2" a="1"/>
  <c r="BK116" i="2" s="1"/>
  <c r="BJ116" i="2" a="1"/>
  <c r="BJ116" i="2" s="1"/>
  <c r="BI116" i="2" a="1"/>
  <c r="BI116" i="2" s="1"/>
  <c r="BH116" i="2" a="1"/>
  <c r="BH116" i="2" s="1"/>
  <c r="AW116" i="2" a="1"/>
  <c r="AW116" i="2" s="1"/>
  <c r="AU116" i="2" a="1"/>
  <c r="AU116" i="2" s="1"/>
  <c r="AT116" i="2" a="1"/>
  <c r="AT116" i="2" s="1"/>
  <c r="AS116" i="2" a="1"/>
  <c r="AS116" i="2" s="1"/>
  <c r="AR116" i="2" a="1"/>
  <c r="AR116" i="2" s="1"/>
  <c r="AQ116" i="2" a="1"/>
  <c r="AQ116" i="2" s="1"/>
  <c r="AP116" i="2" a="1"/>
  <c r="AP116" i="2" s="1"/>
  <c r="AO116" i="2" a="1"/>
  <c r="AO116" i="2" s="1"/>
  <c r="AN116" i="2" a="1"/>
  <c r="AN116" i="2" s="1"/>
  <c r="AM116" i="2" a="1"/>
  <c r="AM116" i="2" s="1"/>
  <c r="AM118" i="2" s="1"/>
  <c r="AK116" i="2" a="1"/>
  <c r="AK116" i="2" s="1"/>
  <c r="AJ116" i="2" a="1"/>
  <c r="AJ116" i="2" s="1"/>
  <c r="AI116" i="2" a="1"/>
  <c r="AI116" i="2" s="1"/>
  <c r="AH116" i="2" a="1"/>
  <c r="AH116" i="2" s="1"/>
  <c r="AG116" i="2" a="1"/>
  <c r="AG116" i="2" s="1"/>
  <c r="AF116" i="2" a="1"/>
  <c r="AF116" i="2" s="1"/>
  <c r="AE116" i="2" a="1"/>
  <c r="AE116" i="2" s="1"/>
  <c r="AD116" i="2" a="1"/>
  <c r="AD116" i="2" s="1"/>
  <c r="AC116" i="2" a="1"/>
  <c r="AC116" i="2" s="1"/>
  <c r="AA116" i="2" a="1"/>
  <c r="AA116" i="2" s="1"/>
  <c r="Z116" i="2" a="1"/>
  <c r="Z116" i="2" s="1"/>
  <c r="Y116" i="2" a="1"/>
  <c r="Y116" i="2" s="1"/>
  <c r="X116" i="2" a="1"/>
  <c r="X116" i="2" s="1"/>
  <c r="W116" i="2" a="1"/>
  <c r="W116" i="2" s="1"/>
  <c r="V116" i="2" a="1"/>
  <c r="V116" i="2" s="1"/>
  <c r="U116" i="2" a="1"/>
  <c r="U116" i="2" s="1"/>
  <c r="T116" i="2" a="1"/>
  <c r="T116" i="2" s="1"/>
  <c r="P116" i="2"/>
  <c r="P117" i="2" s="1"/>
  <c r="O116" i="2"/>
  <c r="O117" i="2" s="1"/>
  <c r="N116" i="2"/>
  <c r="N117" i="2" s="1"/>
  <c r="M116" i="2"/>
  <c r="M117" i="2" s="1"/>
  <c r="L116" i="2"/>
  <c r="L117" i="2" s="1"/>
  <c r="K116" i="2"/>
  <c r="K117" i="2" s="1"/>
  <c r="I116" i="2"/>
  <c r="H116" i="2"/>
  <c r="G116" i="2"/>
  <c r="C116" i="2"/>
  <c r="FW111" i="2" a="1"/>
  <c r="FW111" i="2" s="1"/>
  <c r="FU111" i="2" a="1"/>
  <c r="FU111" i="2" s="1"/>
  <c r="FT111" i="2" a="1"/>
  <c r="FT111" i="2" s="1"/>
  <c r="FS111" i="2" a="1"/>
  <c r="FS111" i="2" s="1"/>
  <c r="FR111" i="2" a="1"/>
  <c r="FR111" i="2" s="1"/>
  <c r="FQ111" i="2" a="1"/>
  <c r="FQ111" i="2" s="1"/>
  <c r="FP111" i="2" a="1"/>
  <c r="FP111" i="2" s="1"/>
  <c r="FO111" i="2" a="1"/>
  <c r="FO111" i="2" s="1"/>
  <c r="FN111" i="2" a="1"/>
  <c r="FN111" i="2" s="1"/>
  <c r="FM111" i="2" a="1"/>
  <c r="FM111" i="2" s="1"/>
  <c r="FK111" i="2" a="1"/>
  <c r="FK111" i="2" s="1"/>
  <c r="FJ111" i="2" a="1"/>
  <c r="FJ111" i="2" s="1"/>
  <c r="FI111" i="2" a="1"/>
  <c r="FI111" i="2" s="1"/>
  <c r="FH111" i="2" a="1"/>
  <c r="FH111" i="2" s="1"/>
  <c r="FG111" i="2" a="1"/>
  <c r="FG111" i="2" s="1"/>
  <c r="FF111" i="2" a="1"/>
  <c r="FF111" i="2" s="1"/>
  <c r="FE111" i="2" a="1"/>
  <c r="FE111" i="2" s="1"/>
  <c r="FD111" i="2" a="1"/>
  <c r="FD111" i="2" s="1"/>
  <c r="FC111" i="2" a="1"/>
  <c r="FC111" i="2" s="1"/>
  <c r="FA111" i="2" a="1"/>
  <c r="FA111" i="2" s="1"/>
  <c r="EZ111" i="2" a="1"/>
  <c r="EZ111" i="2" s="1"/>
  <c r="EY111" i="2" a="1"/>
  <c r="EY111" i="2" s="1"/>
  <c r="EX111" i="2" a="1"/>
  <c r="EX111" i="2" s="1"/>
  <c r="EW111" i="2" a="1"/>
  <c r="EW111" i="2" s="1"/>
  <c r="EV111" i="2" a="1"/>
  <c r="EV111" i="2" s="1"/>
  <c r="EU111" i="2" a="1"/>
  <c r="EU111" i="2" s="1"/>
  <c r="ET111" i="2" a="1"/>
  <c r="ET111" i="2" s="1"/>
  <c r="EI111" i="2" a="1"/>
  <c r="EI111" i="2" s="1"/>
  <c r="EG111" i="2" a="1"/>
  <c r="EG111" i="2" s="1"/>
  <c r="EF111" i="2" a="1"/>
  <c r="EF111" i="2" s="1"/>
  <c r="EE111" i="2" a="1"/>
  <c r="EE111" i="2" s="1"/>
  <c r="ED111" i="2" a="1"/>
  <c r="ED111" i="2" s="1"/>
  <c r="EC111" i="2" a="1"/>
  <c r="EC111" i="2" s="1"/>
  <c r="EB111" i="2" a="1"/>
  <c r="EB111" i="2" s="1"/>
  <c r="EA111" i="2" a="1"/>
  <c r="EA111" i="2" s="1"/>
  <c r="DZ111" i="2" a="1"/>
  <c r="DZ111" i="2" s="1"/>
  <c r="DY111" i="2" a="1"/>
  <c r="DY111" i="2" s="1"/>
  <c r="DW111" i="2" a="1"/>
  <c r="DW111" i="2" s="1"/>
  <c r="DV111" i="2" a="1"/>
  <c r="DV111" i="2" s="1"/>
  <c r="DU111" i="2" a="1"/>
  <c r="DU111" i="2" s="1"/>
  <c r="DT111" i="2" a="1"/>
  <c r="DT111" i="2" s="1"/>
  <c r="DS111" i="2" a="1"/>
  <c r="DS111" i="2" s="1"/>
  <c r="DR111" i="2" a="1"/>
  <c r="DR111" i="2" s="1"/>
  <c r="DQ111" i="2" a="1"/>
  <c r="DQ111" i="2" s="1"/>
  <c r="DP111" i="2" a="1"/>
  <c r="DP111" i="2" s="1"/>
  <c r="DO111" i="2" a="1"/>
  <c r="DO111" i="2" s="1"/>
  <c r="DM111" i="2" a="1"/>
  <c r="DM111" i="2" s="1"/>
  <c r="DL111" i="2" a="1"/>
  <c r="DL111" i="2" s="1"/>
  <c r="DK111" i="2" a="1"/>
  <c r="DK111" i="2" s="1"/>
  <c r="DJ111" i="2" a="1"/>
  <c r="DJ111" i="2" s="1"/>
  <c r="DI111" i="2" a="1"/>
  <c r="DI111" i="2" s="1"/>
  <c r="DH111" i="2" a="1"/>
  <c r="DH111" i="2" s="1"/>
  <c r="DG111" i="2" a="1"/>
  <c r="DG111" i="2" s="1"/>
  <c r="DF111" i="2" a="1"/>
  <c r="DF111" i="2" s="1"/>
  <c r="CK111" i="2" a="1"/>
  <c r="CK111" i="2" s="1"/>
  <c r="CI111" i="2" a="1"/>
  <c r="CI111" i="2" s="1"/>
  <c r="CH111" i="2" a="1"/>
  <c r="CH111" i="2" s="1"/>
  <c r="CG111" i="2" a="1"/>
  <c r="CG111" i="2" s="1"/>
  <c r="CF111" i="2" a="1"/>
  <c r="CF111" i="2" s="1"/>
  <c r="CE111" i="2" a="1"/>
  <c r="CE111" i="2" s="1"/>
  <c r="CD111" i="2" a="1"/>
  <c r="CD111" i="2" s="1"/>
  <c r="CC111" i="2" a="1"/>
  <c r="CC111" i="2" s="1"/>
  <c r="CB111" i="2" a="1"/>
  <c r="CB111" i="2" s="1"/>
  <c r="CA111" i="2" a="1"/>
  <c r="CA111" i="2" s="1"/>
  <c r="BY111" i="2" a="1"/>
  <c r="BY111" i="2" s="1"/>
  <c r="BX111" i="2" a="1"/>
  <c r="BX111" i="2" s="1"/>
  <c r="BW111" i="2" a="1"/>
  <c r="BW111" i="2" s="1"/>
  <c r="BV111" i="2" a="1"/>
  <c r="BV111" i="2" s="1"/>
  <c r="BU111" i="2" a="1"/>
  <c r="BU111" i="2" s="1"/>
  <c r="BT111" i="2" a="1"/>
  <c r="BT111" i="2" s="1"/>
  <c r="BS111" i="2" a="1"/>
  <c r="BS111" i="2" s="1"/>
  <c r="BR111" i="2" a="1"/>
  <c r="BR111" i="2" s="1"/>
  <c r="BQ111" i="2" a="1"/>
  <c r="BQ111" i="2" s="1"/>
  <c r="BO111" i="2" a="1"/>
  <c r="BO111" i="2" s="1"/>
  <c r="BN111" i="2" a="1"/>
  <c r="BN111" i="2" s="1"/>
  <c r="BM111" i="2" a="1"/>
  <c r="BM111" i="2" s="1"/>
  <c r="BL111" i="2" a="1"/>
  <c r="BL111" i="2" s="1"/>
  <c r="BK111" i="2" a="1"/>
  <c r="BK111" i="2" s="1"/>
  <c r="BJ111" i="2" a="1"/>
  <c r="BJ111" i="2" s="1"/>
  <c r="BI111" i="2" a="1"/>
  <c r="BI111" i="2" s="1"/>
  <c r="BH111" i="2" a="1"/>
  <c r="BH111" i="2" s="1"/>
  <c r="AW111" i="2" a="1"/>
  <c r="AW111" i="2" s="1"/>
  <c r="AU111" i="2" a="1"/>
  <c r="AU111" i="2" s="1"/>
  <c r="AT111" i="2" a="1"/>
  <c r="AT111" i="2" s="1"/>
  <c r="AS111" i="2" a="1"/>
  <c r="AS111" i="2" s="1"/>
  <c r="AR111" i="2" a="1"/>
  <c r="AR111" i="2" s="1"/>
  <c r="AQ111" i="2" a="1"/>
  <c r="AQ111" i="2" s="1"/>
  <c r="AP111" i="2" a="1"/>
  <c r="AP111" i="2" s="1"/>
  <c r="AO111" i="2" a="1"/>
  <c r="AO111" i="2" s="1"/>
  <c r="AN111" i="2" a="1"/>
  <c r="AN111" i="2" s="1"/>
  <c r="AM111" i="2" a="1"/>
  <c r="AM111" i="2" s="1"/>
  <c r="AK111" i="2" a="1"/>
  <c r="AK111" i="2" s="1"/>
  <c r="AJ111" i="2" a="1"/>
  <c r="AJ111" i="2" s="1"/>
  <c r="AI111" i="2" a="1"/>
  <c r="AI111" i="2" s="1"/>
  <c r="AH111" i="2" a="1"/>
  <c r="AH111" i="2" s="1"/>
  <c r="AG111" i="2" a="1"/>
  <c r="AG111" i="2" s="1"/>
  <c r="AF111" i="2" a="1"/>
  <c r="AF111" i="2" s="1"/>
  <c r="AE111" i="2" a="1"/>
  <c r="AE111" i="2" s="1"/>
  <c r="AD111" i="2" a="1"/>
  <c r="AD111" i="2" s="1"/>
  <c r="AC111" i="2" a="1"/>
  <c r="AC111" i="2" s="1"/>
  <c r="AA111" i="2" a="1"/>
  <c r="AA111" i="2" s="1"/>
  <c r="Z111" i="2" a="1"/>
  <c r="Z111" i="2" s="1"/>
  <c r="Y111" i="2" a="1"/>
  <c r="Y111" i="2" s="1"/>
  <c r="X111" i="2" a="1"/>
  <c r="X111" i="2" s="1"/>
  <c r="W111" i="2" a="1"/>
  <c r="W111" i="2" s="1"/>
  <c r="V111" i="2" a="1"/>
  <c r="V111" i="2" s="1"/>
  <c r="U111" i="2" a="1"/>
  <c r="U111" i="2" s="1"/>
  <c r="T111" i="2" a="1"/>
  <c r="T111" i="2" s="1"/>
  <c r="FW110" i="2" a="1"/>
  <c r="FW110" i="2" s="1"/>
  <c r="FU110" i="2" a="1"/>
  <c r="FU110" i="2" s="1"/>
  <c r="FT110" i="2" a="1"/>
  <c r="FT110" i="2" s="1"/>
  <c r="FS110" i="2" a="1"/>
  <c r="FS110" i="2" s="1"/>
  <c r="FR110" i="2" a="1"/>
  <c r="FR110" i="2" s="1"/>
  <c r="FQ110" i="2" a="1"/>
  <c r="FQ110" i="2" s="1"/>
  <c r="FP110" i="2" a="1"/>
  <c r="FP110" i="2" s="1"/>
  <c r="FO110" i="2" a="1"/>
  <c r="FO110" i="2" s="1"/>
  <c r="FN110" i="2" a="1"/>
  <c r="FN110" i="2" s="1"/>
  <c r="FM110" i="2" a="1"/>
  <c r="FM110" i="2" s="1"/>
  <c r="FK110" i="2" a="1"/>
  <c r="FK110" i="2" s="1"/>
  <c r="FJ110" i="2" a="1"/>
  <c r="FJ110" i="2" s="1"/>
  <c r="FI110" i="2" a="1"/>
  <c r="FI110" i="2" s="1"/>
  <c r="FH110" i="2" a="1"/>
  <c r="FH110" i="2" s="1"/>
  <c r="FG110" i="2" a="1"/>
  <c r="FG110" i="2" s="1"/>
  <c r="FF110" i="2" a="1"/>
  <c r="FF110" i="2" s="1"/>
  <c r="FE110" i="2" a="1"/>
  <c r="FE110" i="2" s="1"/>
  <c r="FD110" i="2" a="1"/>
  <c r="FD110" i="2" s="1"/>
  <c r="FC110" i="2" a="1"/>
  <c r="FC110" i="2" s="1"/>
  <c r="FA110" i="2" a="1"/>
  <c r="FA110" i="2" s="1"/>
  <c r="EZ110" i="2" a="1"/>
  <c r="EZ110" i="2" s="1"/>
  <c r="EY110" i="2" a="1"/>
  <c r="EY110" i="2" s="1"/>
  <c r="EX110" i="2" a="1"/>
  <c r="EX110" i="2" s="1"/>
  <c r="EW110" i="2" a="1"/>
  <c r="EW110" i="2" s="1"/>
  <c r="EV110" i="2" a="1"/>
  <c r="EV110" i="2" s="1"/>
  <c r="EU110" i="2" a="1"/>
  <c r="EU110" i="2" s="1"/>
  <c r="ET110" i="2" a="1"/>
  <c r="ET110" i="2" s="1"/>
  <c r="EI110" i="2" a="1"/>
  <c r="EI110" i="2" s="1"/>
  <c r="EG110" i="2" a="1"/>
  <c r="EG110" i="2" s="1"/>
  <c r="EF110" i="2" a="1"/>
  <c r="EF110" i="2" s="1"/>
  <c r="EE110" i="2" a="1"/>
  <c r="EE110" i="2" s="1"/>
  <c r="ED110" i="2" a="1"/>
  <c r="ED110" i="2" s="1"/>
  <c r="EC110" i="2" a="1"/>
  <c r="EC110" i="2" s="1"/>
  <c r="EB110" i="2" a="1"/>
  <c r="EB110" i="2" s="1"/>
  <c r="EA110" i="2" a="1"/>
  <c r="EA110" i="2" s="1"/>
  <c r="DZ110" i="2" a="1"/>
  <c r="DZ110" i="2" s="1"/>
  <c r="DY110" i="2" a="1"/>
  <c r="DY110" i="2" s="1"/>
  <c r="DW110" i="2" a="1"/>
  <c r="DW110" i="2" s="1"/>
  <c r="DV110" i="2" a="1"/>
  <c r="DV110" i="2" s="1"/>
  <c r="DU110" i="2" a="1"/>
  <c r="DU110" i="2" s="1"/>
  <c r="DT110" i="2" a="1"/>
  <c r="DT110" i="2" s="1"/>
  <c r="DS110" i="2" a="1"/>
  <c r="DS110" i="2" s="1"/>
  <c r="DR110" i="2" a="1"/>
  <c r="DR110" i="2" s="1"/>
  <c r="DQ110" i="2" a="1"/>
  <c r="DQ110" i="2" s="1"/>
  <c r="DP110" i="2" a="1"/>
  <c r="DP110" i="2" s="1"/>
  <c r="DO110" i="2" a="1"/>
  <c r="DO110" i="2" s="1"/>
  <c r="DM110" i="2" a="1"/>
  <c r="DM110" i="2" s="1"/>
  <c r="DL110" i="2" a="1"/>
  <c r="DL110" i="2" s="1"/>
  <c r="DK110" i="2" a="1"/>
  <c r="DK110" i="2" s="1"/>
  <c r="DJ110" i="2" a="1"/>
  <c r="DJ110" i="2" s="1"/>
  <c r="DI110" i="2" a="1"/>
  <c r="DI110" i="2" s="1"/>
  <c r="DH110" i="2" a="1"/>
  <c r="DH110" i="2" s="1"/>
  <c r="DG110" i="2" a="1"/>
  <c r="DG110" i="2" s="1"/>
  <c r="DF110" i="2" a="1"/>
  <c r="DF110" i="2" s="1"/>
  <c r="CK110" i="2" a="1"/>
  <c r="CK110" i="2" s="1"/>
  <c r="CI110" i="2" a="1"/>
  <c r="CI110" i="2" s="1"/>
  <c r="CH110" i="2" a="1"/>
  <c r="CH110" i="2" s="1"/>
  <c r="CG110" i="2" a="1"/>
  <c r="CG110" i="2" s="1"/>
  <c r="CF110" i="2" a="1"/>
  <c r="CF110" i="2" s="1"/>
  <c r="CE110" i="2" a="1"/>
  <c r="CE110" i="2" s="1"/>
  <c r="CD110" i="2" a="1"/>
  <c r="CD110" i="2" s="1"/>
  <c r="CC110" i="2" a="1"/>
  <c r="CC110" i="2" s="1"/>
  <c r="CB110" i="2" a="1"/>
  <c r="CB110" i="2" s="1"/>
  <c r="CA110" i="2" a="1"/>
  <c r="CA110" i="2" s="1"/>
  <c r="BY110" i="2" a="1"/>
  <c r="BY110" i="2" s="1"/>
  <c r="BX110" i="2" a="1"/>
  <c r="BX110" i="2" s="1"/>
  <c r="BW110" i="2" a="1"/>
  <c r="BW110" i="2" s="1"/>
  <c r="BV110" i="2" a="1"/>
  <c r="BV110" i="2" s="1"/>
  <c r="BU110" i="2" a="1"/>
  <c r="BU110" i="2" s="1"/>
  <c r="BT110" i="2" a="1"/>
  <c r="BT110" i="2" s="1"/>
  <c r="BS110" i="2" a="1"/>
  <c r="BS110" i="2" s="1"/>
  <c r="BR110" i="2" a="1"/>
  <c r="BR110" i="2" s="1"/>
  <c r="BQ110" i="2" a="1"/>
  <c r="BQ110" i="2" s="1"/>
  <c r="BO110" i="2" a="1"/>
  <c r="BO110" i="2" s="1"/>
  <c r="BN110" i="2" a="1"/>
  <c r="BN110" i="2" s="1"/>
  <c r="BM110" i="2" a="1"/>
  <c r="BM110" i="2" s="1"/>
  <c r="BL110" i="2" a="1"/>
  <c r="BL110" i="2" s="1"/>
  <c r="BK110" i="2" a="1"/>
  <c r="BK110" i="2" s="1"/>
  <c r="BJ110" i="2" a="1"/>
  <c r="BJ110" i="2" s="1"/>
  <c r="BI110" i="2" a="1"/>
  <c r="BI110" i="2" s="1"/>
  <c r="BH110" i="2" a="1"/>
  <c r="BH110" i="2" s="1"/>
  <c r="AW110" i="2" a="1"/>
  <c r="AW110" i="2" s="1"/>
  <c r="AU110" i="2" a="1"/>
  <c r="AU110" i="2" s="1"/>
  <c r="AT110" i="2" a="1"/>
  <c r="AT110" i="2" s="1"/>
  <c r="AS110" i="2" a="1"/>
  <c r="AS110" i="2" s="1"/>
  <c r="AR110" i="2" a="1"/>
  <c r="AR110" i="2" s="1"/>
  <c r="AQ110" i="2" a="1"/>
  <c r="AQ110" i="2" s="1"/>
  <c r="AP110" i="2" a="1"/>
  <c r="AP110" i="2" s="1"/>
  <c r="AO110" i="2" a="1"/>
  <c r="AO110" i="2" s="1"/>
  <c r="AN110" i="2" a="1"/>
  <c r="AN110" i="2" s="1"/>
  <c r="AM110" i="2" a="1"/>
  <c r="AM110" i="2" s="1"/>
  <c r="AK110" i="2" a="1"/>
  <c r="AK110" i="2" s="1"/>
  <c r="AJ110" i="2" a="1"/>
  <c r="AJ110" i="2" s="1"/>
  <c r="AI110" i="2" a="1"/>
  <c r="AI110" i="2" s="1"/>
  <c r="AH110" i="2" a="1"/>
  <c r="AH110" i="2" s="1"/>
  <c r="AG110" i="2" a="1"/>
  <c r="AG110" i="2" s="1"/>
  <c r="AF110" i="2" a="1"/>
  <c r="AF110" i="2" s="1"/>
  <c r="AE110" i="2" a="1"/>
  <c r="AE110" i="2" s="1"/>
  <c r="AD110" i="2" a="1"/>
  <c r="AD110" i="2" s="1"/>
  <c r="AC110" i="2" a="1"/>
  <c r="AC110" i="2" s="1"/>
  <c r="AA110" i="2" a="1"/>
  <c r="AA110" i="2" s="1"/>
  <c r="Z110" i="2" a="1"/>
  <c r="Z110" i="2" s="1"/>
  <c r="Y110" i="2" a="1"/>
  <c r="Y110" i="2" s="1"/>
  <c r="X110" i="2" a="1"/>
  <c r="X110" i="2" s="1"/>
  <c r="W110" i="2" a="1"/>
  <c r="W110" i="2" s="1"/>
  <c r="V110" i="2" a="1"/>
  <c r="V110" i="2" s="1"/>
  <c r="U110" i="2" a="1"/>
  <c r="U110" i="2" s="1"/>
  <c r="T110" i="2" a="1"/>
  <c r="T110" i="2" s="1"/>
  <c r="P110" i="2"/>
  <c r="P111" i="2" s="1"/>
  <c r="O110" i="2"/>
  <c r="O111" i="2" s="1"/>
  <c r="N110" i="2"/>
  <c r="N111" i="2" s="1"/>
  <c r="M110" i="2"/>
  <c r="M111" i="2" s="1"/>
  <c r="L110" i="2"/>
  <c r="L111" i="2" s="1"/>
  <c r="K110" i="2"/>
  <c r="K111" i="2" s="1"/>
  <c r="I110" i="2"/>
  <c r="H110" i="2"/>
  <c r="G110" i="2"/>
  <c r="C110" i="2"/>
  <c r="FW108" i="2" a="1"/>
  <c r="FW108" i="2" s="1"/>
  <c r="FU108" i="2" a="1"/>
  <c r="FU108" i="2" s="1"/>
  <c r="FT108" i="2" a="1"/>
  <c r="FT108" i="2" s="1"/>
  <c r="FS108" i="2" a="1"/>
  <c r="FS108" i="2" s="1"/>
  <c r="FR108" i="2" a="1"/>
  <c r="FR108" i="2" s="1"/>
  <c r="FQ108" i="2" a="1"/>
  <c r="FQ108" i="2" s="1"/>
  <c r="FP108" i="2" a="1"/>
  <c r="FP108" i="2" s="1"/>
  <c r="FO108" i="2" a="1"/>
  <c r="FO108" i="2" s="1"/>
  <c r="FN108" i="2" a="1"/>
  <c r="FN108" i="2" s="1"/>
  <c r="FM108" i="2" a="1"/>
  <c r="FM108" i="2" s="1"/>
  <c r="FK108" i="2" a="1"/>
  <c r="FK108" i="2" s="1"/>
  <c r="FJ108" i="2" a="1"/>
  <c r="FJ108" i="2" s="1"/>
  <c r="FI108" i="2" a="1"/>
  <c r="FI108" i="2" s="1"/>
  <c r="FH108" i="2" a="1"/>
  <c r="FH108" i="2" s="1"/>
  <c r="FG108" i="2" a="1"/>
  <c r="FG108" i="2" s="1"/>
  <c r="FF108" i="2" a="1"/>
  <c r="FF108" i="2" s="1"/>
  <c r="FE108" i="2" a="1"/>
  <c r="FE108" i="2" s="1"/>
  <c r="FD108" i="2" a="1"/>
  <c r="FD108" i="2" s="1"/>
  <c r="FC108" i="2" a="1"/>
  <c r="FC108" i="2" s="1"/>
  <c r="FA108" i="2" a="1"/>
  <c r="FA108" i="2" s="1"/>
  <c r="EZ108" i="2" a="1"/>
  <c r="EZ108" i="2" s="1"/>
  <c r="EY108" i="2" a="1"/>
  <c r="EY108" i="2" s="1"/>
  <c r="EX108" i="2" a="1"/>
  <c r="EX108" i="2" s="1"/>
  <c r="EW108" i="2" a="1"/>
  <c r="EW108" i="2" s="1"/>
  <c r="EV108" i="2" a="1"/>
  <c r="EV108" i="2" s="1"/>
  <c r="EU108" i="2" a="1"/>
  <c r="EU108" i="2" s="1"/>
  <c r="ET108" i="2" a="1"/>
  <c r="ET108" i="2" s="1"/>
  <c r="EI108" i="2" a="1"/>
  <c r="EI108" i="2" s="1"/>
  <c r="EG108" i="2" a="1"/>
  <c r="EG108" i="2" s="1"/>
  <c r="EF108" i="2" a="1"/>
  <c r="EF108" i="2" s="1"/>
  <c r="EE108" i="2" a="1"/>
  <c r="EE108" i="2" s="1"/>
  <c r="ED108" i="2" a="1"/>
  <c r="ED108" i="2" s="1"/>
  <c r="EC108" i="2" a="1"/>
  <c r="EC108" i="2" s="1"/>
  <c r="EB108" i="2" a="1"/>
  <c r="EB108" i="2" s="1"/>
  <c r="EA108" i="2" a="1"/>
  <c r="EA108" i="2" s="1"/>
  <c r="DZ108" i="2" a="1"/>
  <c r="DZ108" i="2" s="1"/>
  <c r="DY108" i="2" a="1"/>
  <c r="DY108" i="2" s="1"/>
  <c r="DW108" i="2" a="1"/>
  <c r="DW108" i="2" s="1"/>
  <c r="DV108" i="2" a="1"/>
  <c r="DV108" i="2" s="1"/>
  <c r="DU108" i="2" a="1"/>
  <c r="DU108" i="2" s="1"/>
  <c r="DT108" i="2" a="1"/>
  <c r="DT108" i="2" s="1"/>
  <c r="DS108" i="2" a="1"/>
  <c r="DS108" i="2" s="1"/>
  <c r="DR108" i="2" a="1"/>
  <c r="DR108" i="2" s="1"/>
  <c r="DQ108" i="2" a="1"/>
  <c r="DQ108" i="2" s="1"/>
  <c r="DP108" i="2" a="1"/>
  <c r="DP108" i="2" s="1"/>
  <c r="DO108" i="2" a="1"/>
  <c r="DO108" i="2" s="1"/>
  <c r="DM108" i="2" a="1"/>
  <c r="DM108" i="2" s="1"/>
  <c r="DL108" i="2" a="1"/>
  <c r="DL108" i="2" s="1"/>
  <c r="DK108" i="2" a="1"/>
  <c r="DK108" i="2" s="1"/>
  <c r="DJ108" i="2" a="1"/>
  <c r="DJ108" i="2" s="1"/>
  <c r="DI108" i="2" a="1"/>
  <c r="DI108" i="2" s="1"/>
  <c r="DH108" i="2" a="1"/>
  <c r="DH108" i="2" s="1"/>
  <c r="DG108" i="2" a="1"/>
  <c r="DG108" i="2" s="1"/>
  <c r="DF108" i="2" a="1"/>
  <c r="DF108" i="2" s="1"/>
  <c r="CK108" i="2" a="1"/>
  <c r="CK108" i="2" s="1"/>
  <c r="CI108" i="2" a="1"/>
  <c r="CI108" i="2" s="1"/>
  <c r="CH108" i="2" a="1"/>
  <c r="CH108" i="2" s="1"/>
  <c r="CG108" i="2" a="1"/>
  <c r="CG108" i="2" s="1"/>
  <c r="CF108" i="2" a="1"/>
  <c r="CF108" i="2" s="1"/>
  <c r="CE108" i="2" a="1"/>
  <c r="CE108" i="2" s="1"/>
  <c r="CD108" i="2" a="1"/>
  <c r="CD108" i="2" s="1"/>
  <c r="CC108" i="2" a="1"/>
  <c r="CC108" i="2" s="1"/>
  <c r="CB108" i="2" a="1"/>
  <c r="CB108" i="2" s="1"/>
  <c r="CA108" i="2" a="1"/>
  <c r="CA108" i="2" s="1"/>
  <c r="BY108" i="2" a="1"/>
  <c r="BY108" i="2" s="1"/>
  <c r="BX108" i="2" a="1"/>
  <c r="BX108" i="2" s="1"/>
  <c r="BW108" i="2" a="1"/>
  <c r="BW108" i="2" s="1"/>
  <c r="BV108" i="2" a="1"/>
  <c r="BV108" i="2" s="1"/>
  <c r="BU108" i="2" a="1"/>
  <c r="BU108" i="2" s="1"/>
  <c r="BT108" i="2" a="1"/>
  <c r="BT108" i="2" s="1"/>
  <c r="BS108" i="2" a="1"/>
  <c r="BS108" i="2" s="1"/>
  <c r="BR108" i="2" a="1"/>
  <c r="BR108" i="2" s="1"/>
  <c r="BQ108" i="2" a="1"/>
  <c r="BQ108" i="2" s="1"/>
  <c r="BO108" i="2" a="1"/>
  <c r="BO108" i="2" s="1"/>
  <c r="BN108" i="2" a="1"/>
  <c r="BN108" i="2" s="1"/>
  <c r="BM108" i="2" a="1"/>
  <c r="BM108" i="2" s="1"/>
  <c r="BL108" i="2" a="1"/>
  <c r="BL108" i="2" s="1"/>
  <c r="BK108" i="2" a="1"/>
  <c r="BK108" i="2" s="1"/>
  <c r="BJ108" i="2" a="1"/>
  <c r="BJ108" i="2" s="1"/>
  <c r="BI108" i="2" a="1"/>
  <c r="BI108" i="2" s="1"/>
  <c r="BH108" i="2" a="1"/>
  <c r="BH108" i="2" s="1"/>
  <c r="AW108" i="2" a="1"/>
  <c r="AW108" i="2" s="1"/>
  <c r="AU108" i="2" a="1"/>
  <c r="AU108" i="2" s="1"/>
  <c r="AT108" i="2" a="1"/>
  <c r="AT108" i="2" s="1"/>
  <c r="AS108" i="2" a="1"/>
  <c r="AS108" i="2" s="1"/>
  <c r="AR108" i="2" a="1"/>
  <c r="AR108" i="2" s="1"/>
  <c r="AQ108" i="2" a="1"/>
  <c r="AQ108" i="2" s="1"/>
  <c r="AP108" i="2" a="1"/>
  <c r="AP108" i="2" s="1"/>
  <c r="AO108" i="2" a="1"/>
  <c r="AO108" i="2" s="1"/>
  <c r="AN108" i="2" a="1"/>
  <c r="AN108" i="2" s="1"/>
  <c r="AM108" i="2" a="1"/>
  <c r="AM108" i="2" s="1"/>
  <c r="AK108" i="2" a="1"/>
  <c r="AK108" i="2" s="1"/>
  <c r="AJ108" i="2" a="1"/>
  <c r="AJ108" i="2" s="1"/>
  <c r="AI108" i="2" a="1"/>
  <c r="AI108" i="2" s="1"/>
  <c r="AH108" i="2" a="1"/>
  <c r="AH108" i="2" s="1"/>
  <c r="AG108" i="2" a="1"/>
  <c r="AG108" i="2" s="1"/>
  <c r="AF108" i="2" a="1"/>
  <c r="AF108" i="2" s="1"/>
  <c r="AE108" i="2" a="1"/>
  <c r="AE108" i="2" s="1"/>
  <c r="AD108" i="2" a="1"/>
  <c r="AD108" i="2" s="1"/>
  <c r="AC108" i="2" a="1"/>
  <c r="AC108" i="2" s="1"/>
  <c r="AA108" i="2" a="1"/>
  <c r="AA108" i="2" s="1"/>
  <c r="Z108" i="2" a="1"/>
  <c r="Z108" i="2" s="1"/>
  <c r="Y108" i="2" a="1"/>
  <c r="Y108" i="2" s="1"/>
  <c r="X108" i="2" a="1"/>
  <c r="X108" i="2" s="1"/>
  <c r="W108" i="2" a="1"/>
  <c r="W108" i="2" s="1"/>
  <c r="V108" i="2" a="1"/>
  <c r="V108" i="2" s="1"/>
  <c r="U108" i="2" a="1"/>
  <c r="U108" i="2" s="1"/>
  <c r="T108" i="2" a="1"/>
  <c r="T108" i="2" s="1"/>
  <c r="FW107" i="2" a="1"/>
  <c r="FW107" i="2" s="1"/>
  <c r="FU107" i="2" a="1"/>
  <c r="FU107" i="2" s="1"/>
  <c r="FT107" i="2" a="1"/>
  <c r="FT107" i="2" s="1"/>
  <c r="FS107" i="2" a="1"/>
  <c r="FS107" i="2" s="1"/>
  <c r="FR107" i="2" a="1"/>
  <c r="FR107" i="2" s="1"/>
  <c r="FQ107" i="2" a="1"/>
  <c r="FQ107" i="2" s="1"/>
  <c r="FP107" i="2" a="1"/>
  <c r="FP107" i="2" s="1"/>
  <c r="FO107" i="2" a="1"/>
  <c r="FO107" i="2" s="1"/>
  <c r="FN107" i="2" a="1"/>
  <c r="FN107" i="2" s="1"/>
  <c r="FM107" i="2" a="1"/>
  <c r="FM107" i="2" s="1"/>
  <c r="FK107" i="2" a="1"/>
  <c r="FK107" i="2" s="1"/>
  <c r="FJ107" i="2" a="1"/>
  <c r="FJ107" i="2" s="1"/>
  <c r="FI107" i="2" a="1"/>
  <c r="FI107" i="2" s="1"/>
  <c r="FH107" i="2" a="1"/>
  <c r="FH107" i="2" s="1"/>
  <c r="FG107" i="2" a="1"/>
  <c r="FG107" i="2" s="1"/>
  <c r="FF107" i="2" a="1"/>
  <c r="FF107" i="2" s="1"/>
  <c r="FE107" i="2" a="1"/>
  <c r="FE107" i="2" s="1"/>
  <c r="FD107" i="2" a="1"/>
  <c r="FD107" i="2" s="1"/>
  <c r="FC107" i="2" a="1"/>
  <c r="FC107" i="2" s="1"/>
  <c r="FA107" i="2" a="1"/>
  <c r="FA107" i="2" s="1"/>
  <c r="EZ107" i="2" a="1"/>
  <c r="EZ107" i="2" s="1"/>
  <c r="EY107" i="2" a="1"/>
  <c r="EY107" i="2" s="1"/>
  <c r="EX107" i="2" a="1"/>
  <c r="EX107" i="2" s="1"/>
  <c r="EW107" i="2" a="1"/>
  <c r="EW107" i="2" s="1"/>
  <c r="EV107" i="2" a="1"/>
  <c r="EV107" i="2" s="1"/>
  <c r="EU107" i="2" a="1"/>
  <c r="EU107" i="2" s="1"/>
  <c r="ET107" i="2" a="1"/>
  <c r="ET107" i="2" s="1"/>
  <c r="EI107" i="2" a="1"/>
  <c r="EI107" i="2" s="1"/>
  <c r="EG107" i="2" a="1"/>
  <c r="EG107" i="2" s="1"/>
  <c r="EF107" i="2" a="1"/>
  <c r="EF107" i="2" s="1"/>
  <c r="EE107" i="2" a="1"/>
  <c r="EE107" i="2" s="1"/>
  <c r="ED107" i="2" a="1"/>
  <c r="ED107" i="2" s="1"/>
  <c r="EC107" i="2" a="1"/>
  <c r="EC107" i="2" s="1"/>
  <c r="EB107" i="2" a="1"/>
  <c r="EB107" i="2" s="1"/>
  <c r="EA107" i="2" a="1"/>
  <c r="EA107" i="2" s="1"/>
  <c r="DZ107" i="2" a="1"/>
  <c r="DZ107" i="2" s="1"/>
  <c r="DY107" i="2" a="1"/>
  <c r="DY107" i="2" s="1"/>
  <c r="DW107" i="2" a="1"/>
  <c r="DW107" i="2" s="1"/>
  <c r="DV107" i="2" a="1"/>
  <c r="DV107" i="2" s="1"/>
  <c r="DU107" i="2" a="1"/>
  <c r="DU107" i="2" s="1"/>
  <c r="DT107" i="2" a="1"/>
  <c r="DT107" i="2" s="1"/>
  <c r="DS107" i="2" a="1"/>
  <c r="DS107" i="2" s="1"/>
  <c r="DR107" i="2" a="1"/>
  <c r="DR107" i="2" s="1"/>
  <c r="DQ107" i="2" a="1"/>
  <c r="DQ107" i="2" s="1"/>
  <c r="DP107" i="2" a="1"/>
  <c r="DP107" i="2" s="1"/>
  <c r="DO107" i="2" a="1"/>
  <c r="DO107" i="2" s="1"/>
  <c r="DM107" i="2" a="1"/>
  <c r="DM107" i="2" s="1"/>
  <c r="DL107" i="2" a="1"/>
  <c r="DL107" i="2" s="1"/>
  <c r="DK107" i="2" a="1"/>
  <c r="DK107" i="2" s="1"/>
  <c r="DJ107" i="2" a="1"/>
  <c r="DJ107" i="2" s="1"/>
  <c r="DI107" i="2" a="1"/>
  <c r="DI107" i="2" s="1"/>
  <c r="DH107" i="2" a="1"/>
  <c r="DH107" i="2" s="1"/>
  <c r="DG107" i="2" a="1"/>
  <c r="DG107" i="2" s="1"/>
  <c r="DF107" i="2" a="1"/>
  <c r="DF107" i="2" s="1"/>
  <c r="CK107" i="2" a="1"/>
  <c r="CK107" i="2" s="1"/>
  <c r="CI107" i="2" a="1"/>
  <c r="CI107" i="2" s="1"/>
  <c r="CH107" i="2" a="1"/>
  <c r="CH107" i="2" s="1"/>
  <c r="CG107" i="2" a="1"/>
  <c r="CG107" i="2" s="1"/>
  <c r="CF107" i="2" a="1"/>
  <c r="CF107" i="2" s="1"/>
  <c r="CE107" i="2" a="1"/>
  <c r="CE107" i="2" s="1"/>
  <c r="CD107" i="2" a="1"/>
  <c r="CD107" i="2" s="1"/>
  <c r="CC107" i="2" a="1"/>
  <c r="CC107" i="2" s="1"/>
  <c r="CB107" i="2" a="1"/>
  <c r="CB107" i="2" s="1"/>
  <c r="CA107" i="2" a="1"/>
  <c r="CA107" i="2" s="1"/>
  <c r="BY107" i="2" a="1"/>
  <c r="BY107" i="2" s="1"/>
  <c r="BX107" i="2" a="1"/>
  <c r="BX107" i="2" s="1"/>
  <c r="BW107" i="2" a="1"/>
  <c r="BW107" i="2" s="1"/>
  <c r="BV107" i="2" a="1"/>
  <c r="BV107" i="2" s="1"/>
  <c r="BU107" i="2" a="1"/>
  <c r="BU107" i="2" s="1"/>
  <c r="BT107" i="2" a="1"/>
  <c r="BT107" i="2" s="1"/>
  <c r="BS107" i="2" a="1"/>
  <c r="BS107" i="2" s="1"/>
  <c r="BR107" i="2" a="1"/>
  <c r="BR107" i="2" s="1"/>
  <c r="BQ107" i="2" a="1"/>
  <c r="BQ107" i="2" s="1"/>
  <c r="BO107" i="2" a="1"/>
  <c r="BO107" i="2" s="1"/>
  <c r="BN107" i="2" a="1"/>
  <c r="BN107" i="2" s="1"/>
  <c r="BM107" i="2" a="1"/>
  <c r="BM107" i="2" s="1"/>
  <c r="BL107" i="2" a="1"/>
  <c r="BL107" i="2" s="1"/>
  <c r="BK107" i="2" a="1"/>
  <c r="BK107" i="2" s="1"/>
  <c r="BJ107" i="2" a="1"/>
  <c r="BJ107" i="2" s="1"/>
  <c r="BI107" i="2" a="1"/>
  <c r="BI107" i="2" s="1"/>
  <c r="BH107" i="2" a="1"/>
  <c r="BH107" i="2" s="1"/>
  <c r="AW107" i="2" a="1"/>
  <c r="AW107" i="2" s="1"/>
  <c r="AU107" i="2" a="1"/>
  <c r="AU107" i="2" s="1"/>
  <c r="AT107" i="2" a="1"/>
  <c r="AT107" i="2" s="1"/>
  <c r="AS107" i="2" a="1"/>
  <c r="AS107" i="2" s="1"/>
  <c r="AR107" i="2" a="1"/>
  <c r="AR107" i="2" s="1"/>
  <c r="AQ107" i="2" a="1"/>
  <c r="AQ107" i="2" s="1"/>
  <c r="AP107" i="2" a="1"/>
  <c r="AP107" i="2" s="1"/>
  <c r="AO107" i="2" a="1"/>
  <c r="AO107" i="2" s="1"/>
  <c r="AN107" i="2" a="1"/>
  <c r="AN107" i="2" s="1"/>
  <c r="AM107" i="2" a="1"/>
  <c r="AM107" i="2" s="1"/>
  <c r="AK107" i="2" a="1"/>
  <c r="AK107" i="2" s="1"/>
  <c r="AJ107" i="2" a="1"/>
  <c r="AJ107" i="2" s="1"/>
  <c r="AI107" i="2" a="1"/>
  <c r="AI107" i="2" s="1"/>
  <c r="AH107" i="2" a="1"/>
  <c r="AH107" i="2" s="1"/>
  <c r="AG107" i="2" a="1"/>
  <c r="AG107" i="2" s="1"/>
  <c r="AF107" i="2" a="1"/>
  <c r="AF107" i="2" s="1"/>
  <c r="AE107" i="2" a="1"/>
  <c r="AE107" i="2" s="1"/>
  <c r="AD107" i="2" a="1"/>
  <c r="AD107" i="2" s="1"/>
  <c r="AC107" i="2" a="1"/>
  <c r="AC107" i="2" s="1"/>
  <c r="AA107" i="2" a="1"/>
  <c r="AA107" i="2" s="1"/>
  <c r="Z107" i="2" a="1"/>
  <c r="Z107" i="2" s="1"/>
  <c r="Y107" i="2" a="1"/>
  <c r="Y107" i="2" s="1"/>
  <c r="X107" i="2" a="1"/>
  <c r="X107" i="2" s="1"/>
  <c r="W107" i="2" a="1"/>
  <c r="W107" i="2" s="1"/>
  <c r="V107" i="2" a="1"/>
  <c r="V107" i="2" s="1"/>
  <c r="U107" i="2" a="1"/>
  <c r="U107" i="2" s="1"/>
  <c r="T107" i="2" a="1"/>
  <c r="T107" i="2" s="1"/>
  <c r="P107" i="2"/>
  <c r="P108" i="2" s="1"/>
  <c r="O107" i="2"/>
  <c r="O108" i="2" s="1"/>
  <c r="N107" i="2"/>
  <c r="N108" i="2" s="1"/>
  <c r="M107" i="2"/>
  <c r="M108" i="2" s="1"/>
  <c r="L107" i="2"/>
  <c r="L108" i="2" s="1"/>
  <c r="K107" i="2"/>
  <c r="K108" i="2" s="1"/>
  <c r="I107" i="2"/>
  <c r="H107" i="2"/>
  <c r="G107" i="2"/>
  <c r="C107" i="2"/>
  <c r="FW105" i="2" a="1"/>
  <c r="FW105" i="2" s="1"/>
  <c r="FU105" i="2" a="1"/>
  <c r="FU105" i="2" s="1"/>
  <c r="FT105" i="2" a="1"/>
  <c r="FT105" i="2" s="1"/>
  <c r="FS105" i="2" a="1"/>
  <c r="FS105" i="2" s="1"/>
  <c r="FR105" i="2" a="1"/>
  <c r="FR105" i="2" s="1"/>
  <c r="FQ105" i="2" a="1"/>
  <c r="FQ105" i="2" s="1"/>
  <c r="FP105" i="2" a="1"/>
  <c r="FP105" i="2" s="1"/>
  <c r="FO105" i="2" a="1"/>
  <c r="FO105" i="2" s="1"/>
  <c r="FN105" i="2" a="1"/>
  <c r="FN105" i="2" s="1"/>
  <c r="FM105" i="2" a="1"/>
  <c r="FM105" i="2" s="1"/>
  <c r="FK105" i="2" a="1"/>
  <c r="FK105" i="2" s="1"/>
  <c r="FJ105" i="2" a="1"/>
  <c r="FJ105" i="2" s="1"/>
  <c r="FI105" i="2" a="1"/>
  <c r="FI105" i="2" s="1"/>
  <c r="FH105" i="2" a="1"/>
  <c r="FH105" i="2" s="1"/>
  <c r="FG105" i="2" a="1"/>
  <c r="FG105" i="2" s="1"/>
  <c r="FF105" i="2" a="1"/>
  <c r="FF105" i="2" s="1"/>
  <c r="FE105" i="2" a="1"/>
  <c r="FE105" i="2" s="1"/>
  <c r="FD105" i="2" a="1"/>
  <c r="FD105" i="2" s="1"/>
  <c r="FC105" i="2" a="1"/>
  <c r="FC105" i="2" s="1"/>
  <c r="FA105" i="2" a="1"/>
  <c r="FA105" i="2" s="1"/>
  <c r="EZ105" i="2" a="1"/>
  <c r="EZ105" i="2" s="1"/>
  <c r="EY105" i="2" a="1"/>
  <c r="EY105" i="2" s="1"/>
  <c r="EX105" i="2" a="1"/>
  <c r="EX105" i="2" s="1"/>
  <c r="EW105" i="2" a="1"/>
  <c r="EW105" i="2" s="1"/>
  <c r="EV105" i="2" a="1"/>
  <c r="EV105" i="2" s="1"/>
  <c r="EU105" i="2" a="1"/>
  <c r="EU105" i="2" s="1"/>
  <c r="EU193" i="2" s="1"/>
  <c r="ET105" i="2" a="1"/>
  <c r="ET105" i="2" s="1"/>
  <c r="EI105" i="2" a="1"/>
  <c r="EI105" i="2" s="1"/>
  <c r="EG105" i="2" a="1"/>
  <c r="EG105" i="2" s="1"/>
  <c r="EF105" i="2" a="1"/>
  <c r="EF105" i="2" s="1"/>
  <c r="EE105" i="2" a="1"/>
  <c r="EE105" i="2" s="1"/>
  <c r="ED105" i="2" a="1"/>
  <c r="ED105" i="2" s="1"/>
  <c r="EC105" i="2" a="1"/>
  <c r="EC105" i="2" s="1"/>
  <c r="EB105" i="2" a="1"/>
  <c r="EB105" i="2" s="1"/>
  <c r="EA105" i="2" a="1"/>
  <c r="EA105" i="2" s="1"/>
  <c r="DZ105" i="2" a="1"/>
  <c r="DZ105" i="2" s="1"/>
  <c r="DY105" i="2" a="1"/>
  <c r="DY105" i="2" s="1"/>
  <c r="DW105" i="2" a="1"/>
  <c r="DW105" i="2" s="1"/>
  <c r="DV105" i="2" a="1"/>
  <c r="DV105" i="2" s="1"/>
  <c r="DU105" i="2" a="1"/>
  <c r="DU105" i="2" s="1"/>
  <c r="DT105" i="2" a="1"/>
  <c r="DT105" i="2" s="1"/>
  <c r="DS105" i="2" a="1"/>
  <c r="DS105" i="2" s="1"/>
  <c r="DR105" i="2" a="1"/>
  <c r="DR105" i="2" s="1"/>
  <c r="DQ105" i="2" a="1"/>
  <c r="DQ105" i="2" s="1"/>
  <c r="DP105" i="2" a="1"/>
  <c r="DP105" i="2" s="1"/>
  <c r="DO105" i="2" a="1"/>
  <c r="DO105" i="2" s="1"/>
  <c r="DM105" i="2" a="1"/>
  <c r="DM105" i="2" s="1"/>
  <c r="DL105" i="2" a="1"/>
  <c r="DL105" i="2" s="1"/>
  <c r="DK105" i="2" a="1"/>
  <c r="DK105" i="2" s="1"/>
  <c r="DJ105" i="2" a="1"/>
  <c r="DJ105" i="2" s="1"/>
  <c r="DJ193" i="2" s="1"/>
  <c r="DI105" i="2" a="1"/>
  <c r="DI105" i="2" s="1"/>
  <c r="DH105" i="2" a="1"/>
  <c r="DH105" i="2" s="1"/>
  <c r="DG105" i="2" a="1"/>
  <c r="DG105" i="2" s="1"/>
  <c r="DF105" i="2" a="1"/>
  <c r="DF105" i="2" s="1"/>
  <c r="CK105" i="2" a="1"/>
  <c r="CK105" i="2" s="1"/>
  <c r="CI105" i="2" a="1"/>
  <c r="CI105" i="2" s="1"/>
  <c r="CH105" i="2" a="1"/>
  <c r="CH105" i="2" s="1"/>
  <c r="CG105" i="2" a="1"/>
  <c r="CG105" i="2" s="1"/>
  <c r="CF105" i="2" a="1"/>
  <c r="CF105" i="2" s="1"/>
  <c r="CE105" i="2" a="1"/>
  <c r="CE105" i="2" s="1"/>
  <c r="CD105" i="2" a="1"/>
  <c r="CD105" i="2" s="1"/>
  <c r="CC105" i="2" a="1"/>
  <c r="CC105" i="2" s="1"/>
  <c r="CB105" i="2" a="1"/>
  <c r="CB105" i="2" s="1"/>
  <c r="CA105" i="2" a="1"/>
  <c r="CA105" i="2" s="1"/>
  <c r="BY105" i="2" a="1"/>
  <c r="BY105" i="2" s="1"/>
  <c r="BX105" i="2" a="1"/>
  <c r="BX105" i="2" s="1"/>
  <c r="BW105" i="2" a="1"/>
  <c r="BW105" i="2" s="1"/>
  <c r="BV105" i="2" a="1"/>
  <c r="BV105" i="2" s="1"/>
  <c r="BU105" i="2" a="1"/>
  <c r="BU105" i="2" s="1"/>
  <c r="BT105" i="2" a="1"/>
  <c r="BT105" i="2" s="1"/>
  <c r="BS105" i="2" a="1"/>
  <c r="BS105" i="2" s="1"/>
  <c r="BR105" i="2" a="1"/>
  <c r="BR105" i="2" s="1"/>
  <c r="BQ105" i="2" a="1"/>
  <c r="BQ105" i="2" s="1"/>
  <c r="BO105" i="2" a="1"/>
  <c r="BO105" i="2" s="1"/>
  <c r="BO193" i="2" s="1"/>
  <c r="BN105" i="2" a="1"/>
  <c r="BN105" i="2" s="1"/>
  <c r="BM105" i="2" a="1"/>
  <c r="BM105" i="2" s="1"/>
  <c r="BL105" i="2" a="1"/>
  <c r="BL105" i="2" s="1"/>
  <c r="BK105" i="2" a="1"/>
  <c r="BK105" i="2" s="1"/>
  <c r="BJ105" i="2" a="1"/>
  <c r="BJ105" i="2" s="1"/>
  <c r="BI105" i="2" a="1"/>
  <c r="BI105" i="2" s="1"/>
  <c r="BH105" i="2" a="1"/>
  <c r="BH105" i="2" s="1"/>
  <c r="AW105" i="2" a="1"/>
  <c r="AW105" i="2" s="1"/>
  <c r="AU105" i="2" a="1"/>
  <c r="AU105" i="2" s="1"/>
  <c r="AT105" i="2" a="1"/>
  <c r="AT105" i="2" s="1"/>
  <c r="AS105" i="2" a="1"/>
  <c r="AS105" i="2" s="1"/>
  <c r="AR105" i="2" a="1"/>
  <c r="AR105" i="2" s="1"/>
  <c r="AQ105" i="2" a="1"/>
  <c r="AQ105" i="2" s="1"/>
  <c r="AP105" i="2" a="1"/>
  <c r="AP105" i="2" s="1"/>
  <c r="AO105" i="2" a="1"/>
  <c r="AO105" i="2" s="1"/>
  <c r="AN105" i="2" a="1"/>
  <c r="AN105" i="2" s="1"/>
  <c r="AM105" i="2" a="1"/>
  <c r="AM105" i="2" s="1"/>
  <c r="AK105" i="2" a="1"/>
  <c r="AK105" i="2" s="1"/>
  <c r="AJ105" i="2" a="1"/>
  <c r="AJ105" i="2" s="1"/>
  <c r="AI105" i="2" a="1"/>
  <c r="AI105" i="2" s="1"/>
  <c r="AH105" i="2" a="1"/>
  <c r="AH105" i="2" s="1"/>
  <c r="AG105" i="2" a="1"/>
  <c r="AG105" i="2" s="1"/>
  <c r="AF105" i="2" a="1"/>
  <c r="AF105" i="2" s="1"/>
  <c r="AE105" i="2" a="1"/>
  <c r="AE105" i="2" s="1"/>
  <c r="AE193" i="2" s="1"/>
  <c r="AD105" i="2" a="1"/>
  <c r="AD105" i="2" s="1"/>
  <c r="AC105" i="2" a="1"/>
  <c r="AC105" i="2" s="1"/>
  <c r="AA105" i="2" a="1"/>
  <c r="AA105" i="2" s="1"/>
  <c r="Z105" i="2" a="1"/>
  <c r="Z105" i="2" s="1"/>
  <c r="Y105" i="2" a="1"/>
  <c r="Y105" i="2" s="1"/>
  <c r="X105" i="2" a="1"/>
  <c r="X105" i="2" s="1"/>
  <c r="W105" i="2" a="1"/>
  <c r="W105" i="2" s="1"/>
  <c r="V105" i="2" a="1"/>
  <c r="V105" i="2" s="1"/>
  <c r="U105" i="2" a="1"/>
  <c r="U105" i="2" s="1"/>
  <c r="T105" i="2" a="1"/>
  <c r="T105" i="2" s="1"/>
  <c r="FW104" i="2" a="1"/>
  <c r="FW104" i="2" s="1"/>
  <c r="FU104" i="2" a="1"/>
  <c r="FU104" i="2" s="1"/>
  <c r="FT104" i="2" a="1"/>
  <c r="FT104" i="2" s="1"/>
  <c r="FS104" i="2" a="1"/>
  <c r="FS104" i="2" s="1"/>
  <c r="FR104" i="2" a="1"/>
  <c r="FR104" i="2" s="1"/>
  <c r="FQ104" i="2" a="1"/>
  <c r="FQ104" i="2" s="1"/>
  <c r="FP104" i="2" a="1"/>
  <c r="FP104" i="2" s="1"/>
  <c r="FO104" i="2" a="1"/>
  <c r="FO104" i="2" s="1"/>
  <c r="FN104" i="2" a="1"/>
  <c r="FN104" i="2" s="1"/>
  <c r="FM104" i="2" a="1"/>
  <c r="FM104" i="2" s="1"/>
  <c r="FK104" i="2" a="1"/>
  <c r="FK104" i="2" s="1"/>
  <c r="FJ104" i="2" a="1"/>
  <c r="FJ104" i="2" s="1"/>
  <c r="FI104" i="2" a="1"/>
  <c r="FI104" i="2" s="1"/>
  <c r="FH104" i="2" a="1"/>
  <c r="FH104" i="2" s="1"/>
  <c r="FH192" i="2" s="1"/>
  <c r="FG104" i="2" a="1"/>
  <c r="FG104" i="2" s="1"/>
  <c r="FF104" i="2" a="1"/>
  <c r="FF104" i="2" s="1"/>
  <c r="FE104" i="2" a="1"/>
  <c r="FE104" i="2" s="1"/>
  <c r="FD104" i="2" a="1"/>
  <c r="FD104" i="2" s="1"/>
  <c r="FC104" i="2" a="1"/>
  <c r="FC104" i="2" s="1"/>
  <c r="FA104" i="2" a="1"/>
  <c r="FA104" i="2" s="1"/>
  <c r="EZ104" i="2" a="1"/>
  <c r="EZ104" i="2" s="1"/>
  <c r="EY104" i="2" a="1"/>
  <c r="EY104" i="2" s="1"/>
  <c r="EX104" i="2" a="1"/>
  <c r="EX104" i="2" s="1"/>
  <c r="EW104" i="2" a="1"/>
  <c r="EW104" i="2" s="1"/>
  <c r="EV104" i="2" a="1"/>
  <c r="EV104" i="2" s="1"/>
  <c r="EU104" i="2" a="1"/>
  <c r="EU104" i="2" s="1"/>
  <c r="ET104" i="2" a="1"/>
  <c r="ET104" i="2" s="1"/>
  <c r="EI104" i="2" a="1"/>
  <c r="EI104" i="2" s="1"/>
  <c r="EG104" i="2" a="1"/>
  <c r="EG104" i="2" s="1"/>
  <c r="EF104" i="2" a="1"/>
  <c r="EF104" i="2" s="1"/>
  <c r="EE104" i="2" a="1"/>
  <c r="EE104" i="2" s="1"/>
  <c r="ED104" i="2" a="1"/>
  <c r="ED104" i="2" s="1"/>
  <c r="EC104" i="2" a="1"/>
  <c r="EC104" i="2" s="1"/>
  <c r="EB104" i="2" a="1"/>
  <c r="EB104" i="2" s="1"/>
  <c r="EA104" i="2" a="1"/>
  <c r="EA104" i="2" s="1"/>
  <c r="DZ104" i="2" a="1"/>
  <c r="DZ104" i="2" s="1"/>
  <c r="DY104" i="2" a="1"/>
  <c r="DY104" i="2" s="1"/>
  <c r="DW104" i="2" a="1"/>
  <c r="DW104" i="2" s="1"/>
  <c r="DW192" i="2" s="1"/>
  <c r="DV104" i="2" a="1"/>
  <c r="DV104" i="2" s="1"/>
  <c r="DU104" i="2" a="1"/>
  <c r="DU104" i="2" s="1"/>
  <c r="DT104" i="2" a="1"/>
  <c r="DT104" i="2" s="1"/>
  <c r="DS104" i="2" a="1"/>
  <c r="DS104" i="2" s="1"/>
  <c r="DR104" i="2" a="1"/>
  <c r="DR104" i="2" s="1"/>
  <c r="DQ104" i="2" a="1"/>
  <c r="DQ104" i="2" s="1"/>
  <c r="DP104" i="2" a="1"/>
  <c r="DP104" i="2" s="1"/>
  <c r="DO104" i="2" a="1"/>
  <c r="DO104" i="2" s="1"/>
  <c r="DM104" i="2" a="1"/>
  <c r="DM104" i="2" s="1"/>
  <c r="DL104" i="2" a="1"/>
  <c r="DL104" i="2" s="1"/>
  <c r="DK104" i="2" a="1"/>
  <c r="DK104" i="2" s="1"/>
  <c r="DJ104" i="2" a="1"/>
  <c r="DJ104" i="2" s="1"/>
  <c r="DI104" i="2" a="1"/>
  <c r="DI104" i="2" s="1"/>
  <c r="DH104" i="2" a="1"/>
  <c r="DH104" i="2" s="1"/>
  <c r="DG104" i="2" a="1"/>
  <c r="DG104" i="2" s="1"/>
  <c r="DF104" i="2" a="1"/>
  <c r="DF104" i="2" s="1"/>
  <c r="CK104" i="2" a="1"/>
  <c r="CK104" i="2" s="1"/>
  <c r="CI104" i="2" a="1"/>
  <c r="CI104" i="2" s="1"/>
  <c r="CH104" i="2" a="1"/>
  <c r="CH104" i="2" s="1"/>
  <c r="CG104" i="2" a="1"/>
  <c r="CG104" i="2" s="1"/>
  <c r="CF104" i="2" a="1"/>
  <c r="CF104" i="2" s="1"/>
  <c r="CE104" i="2" a="1"/>
  <c r="CE104" i="2" s="1"/>
  <c r="CD104" i="2" a="1"/>
  <c r="CD104" i="2" s="1"/>
  <c r="CC104" i="2" a="1"/>
  <c r="CC104" i="2" s="1"/>
  <c r="CC192" i="2" s="1"/>
  <c r="CB104" i="2" a="1"/>
  <c r="CB104" i="2" s="1"/>
  <c r="CA104" i="2" a="1"/>
  <c r="CA104" i="2" s="1"/>
  <c r="BY104" i="2" a="1"/>
  <c r="BY104" i="2" s="1"/>
  <c r="BX104" i="2" a="1"/>
  <c r="BX104" i="2" s="1"/>
  <c r="BW104" i="2" a="1"/>
  <c r="BW104" i="2" s="1"/>
  <c r="BV104" i="2" a="1"/>
  <c r="BV104" i="2" s="1"/>
  <c r="BU104" i="2" a="1"/>
  <c r="BU104" i="2" s="1"/>
  <c r="BT104" i="2" a="1"/>
  <c r="BT104" i="2" s="1"/>
  <c r="BS104" i="2" a="1"/>
  <c r="BS104" i="2" s="1"/>
  <c r="BR104" i="2" a="1"/>
  <c r="BR104" i="2" s="1"/>
  <c r="BQ104" i="2" a="1"/>
  <c r="BQ104" i="2" s="1"/>
  <c r="BO104" i="2" a="1"/>
  <c r="BO104" i="2" s="1"/>
  <c r="BN104" i="2" a="1"/>
  <c r="BN104" i="2" s="1"/>
  <c r="BN192" i="2" s="1"/>
  <c r="BM104" i="2" a="1"/>
  <c r="BM104" i="2" s="1"/>
  <c r="BL104" i="2" a="1"/>
  <c r="BL104" i="2" s="1"/>
  <c r="BK104" i="2" a="1"/>
  <c r="BK104" i="2" s="1"/>
  <c r="BJ104" i="2" a="1"/>
  <c r="BJ104" i="2" s="1"/>
  <c r="BJ192" i="2" s="1"/>
  <c r="BI104" i="2" a="1"/>
  <c r="BI104" i="2" s="1"/>
  <c r="BH104" i="2" a="1"/>
  <c r="BH104" i="2" s="1"/>
  <c r="AW104" i="2" a="1"/>
  <c r="AW104" i="2" s="1"/>
  <c r="AU104" i="2" a="1"/>
  <c r="AU104" i="2" s="1"/>
  <c r="AT104" i="2" a="1"/>
  <c r="AT104" i="2" s="1"/>
  <c r="AS104" i="2" a="1"/>
  <c r="AS104" i="2" s="1"/>
  <c r="AR104" i="2" a="1"/>
  <c r="AR104" i="2" s="1"/>
  <c r="AR192" i="2" s="1"/>
  <c r="AQ104" i="2" a="1"/>
  <c r="AQ104" i="2" s="1"/>
  <c r="AQ192" i="2" s="1"/>
  <c r="AP104" i="2" a="1"/>
  <c r="AP104" i="2" s="1"/>
  <c r="AO104" i="2" a="1"/>
  <c r="AO104" i="2" s="1"/>
  <c r="AN104" i="2" a="1"/>
  <c r="AN104" i="2" s="1"/>
  <c r="AM104" i="2" a="1"/>
  <c r="AM104" i="2" s="1"/>
  <c r="AM192" i="2" s="1"/>
  <c r="AK104" i="2" a="1"/>
  <c r="AK104" i="2" s="1"/>
  <c r="AJ104" i="2" a="1"/>
  <c r="AJ104" i="2" s="1"/>
  <c r="AI104" i="2" a="1"/>
  <c r="AI104" i="2" s="1"/>
  <c r="AH104" i="2" a="1"/>
  <c r="AH104" i="2" s="1"/>
  <c r="AG104" i="2" a="1"/>
  <c r="AG104" i="2" s="1"/>
  <c r="AF104" i="2" a="1"/>
  <c r="AF104" i="2" s="1"/>
  <c r="AE104" i="2" a="1"/>
  <c r="AE104" i="2" s="1"/>
  <c r="AE192" i="2" s="1"/>
  <c r="AD104" i="2" a="1"/>
  <c r="AD104" i="2" s="1"/>
  <c r="AD192" i="2" s="1"/>
  <c r="AC104" i="2" a="1"/>
  <c r="AC104" i="2" s="1"/>
  <c r="AA104" i="2" a="1"/>
  <c r="AA104" i="2" s="1"/>
  <c r="Z104" i="2" a="1"/>
  <c r="Z104" i="2" s="1"/>
  <c r="Y104" i="2" a="1"/>
  <c r="Y104" i="2" s="1"/>
  <c r="Y192" i="2" s="1"/>
  <c r="X104" i="2" a="1"/>
  <c r="X104" i="2" s="1"/>
  <c r="W104" i="2" a="1"/>
  <c r="W104" i="2" s="1"/>
  <c r="V104" i="2" a="1"/>
  <c r="V104" i="2" s="1"/>
  <c r="U104" i="2" a="1"/>
  <c r="U104" i="2" s="1"/>
  <c r="T104" i="2" a="1"/>
  <c r="T104" i="2" s="1"/>
  <c r="P104" i="2"/>
  <c r="P105" i="2" s="1"/>
  <c r="O104" i="2"/>
  <c r="O105" i="2" s="1"/>
  <c r="N104" i="2"/>
  <c r="N105" i="2" s="1"/>
  <c r="M104" i="2"/>
  <c r="M105" i="2" s="1"/>
  <c r="L104" i="2"/>
  <c r="L105" i="2" s="1"/>
  <c r="K104" i="2"/>
  <c r="K105" i="2" s="1"/>
  <c r="I104" i="2"/>
  <c r="H104" i="2"/>
  <c r="G104" i="2"/>
  <c r="C104" i="2"/>
  <c r="FW99" i="2" a="1"/>
  <c r="FW99" i="2" s="1"/>
  <c r="FU99" i="2" a="1"/>
  <c r="FU99" i="2" s="1"/>
  <c r="FT99" i="2" a="1"/>
  <c r="FT99" i="2" s="1"/>
  <c r="FS99" i="2" a="1"/>
  <c r="FS99" i="2" s="1"/>
  <c r="FR99" i="2" a="1"/>
  <c r="FR99" i="2" s="1"/>
  <c r="FQ99" i="2" a="1"/>
  <c r="FQ99" i="2" s="1"/>
  <c r="FP99" i="2" a="1"/>
  <c r="FP99" i="2" s="1"/>
  <c r="FO99" i="2" a="1"/>
  <c r="FO99" i="2" s="1"/>
  <c r="FN99" i="2" a="1"/>
  <c r="FN99" i="2" s="1"/>
  <c r="FM99" i="2" a="1"/>
  <c r="FM99" i="2" s="1"/>
  <c r="FK99" i="2" a="1"/>
  <c r="FK99" i="2" s="1"/>
  <c r="FJ99" i="2" a="1"/>
  <c r="FJ99" i="2" s="1"/>
  <c r="FI99" i="2" a="1"/>
  <c r="FI99" i="2" s="1"/>
  <c r="FH99" i="2" a="1"/>
  <c r="FH99" i="2" s="1"/>
  <c r="FG99" i="2" a="1"/>
  <c r="FG99" i="2" s="1"/>
  <c r="FF99" i="2" a="1"/>
  <c r="FF99" i="2" s="1"/>
  <c r="FE99" i="2" a="1"/>
  <c r="FE99" i="2" s="1"/>
  <c r="FD99" i="2" a="1"/>
  <c r="FD99" i="2" s="1"/>
  <c r="FC99" i="2" a="1"/>
  <c r="FC99" i="2" s="1"/>
  <c r="FA99" i="2" a="1"/>
  <c r="FA99" i="2" s="1"/>
  <c r="EZ99" i="2" a="1"/>
  <c r="EZ99" i="2" s="1"/>
  <c r="EY99" i="2" a="1"/>
  <c r="EY99" i="2" s="1"/>
  <c r="EX99" i="2" a="1"/>
  <c r="EX99" i="2" s="1"/>
  <c r="EW99" i="2" a="1"/>
  <c r="EW99" i="2" s="1"/>
  <c r="EV99" i="2" a="1"/>
  <c r="EV99" i="2" s="1"/>
  <c r="EU99" i="2" a="1"/>
  <c r="EU99" i="2" s="1"/>
  <c r="ET99" i="2" a="1"/>
  <c r="ET99" i="2" s="1"/>
  <c r="EI99" i="2" a="1"/>
  <c r="EI99" i="2" s="1"/>
  <c r="EG99" i="2" a="1"/>
  <c r="EG99" i="2" s="1"/>
  <c r="EF99" i="2" a="1"/>
  <c r="EF99" i="2" s="1"/>
  <c r="EE99" i="2" a="1"/>
  <c r="EE99" i="2" s="1"/>
  <c r="ED99" i="2" a="1"/>
  <c r="ED99" i="2" s="1"/>
  <c r="EC99" i="2" a="1"/>
  <c r="EC99" i="2" s="1"/>
  <c r="EB99" i="2" a="1"/>
  <c r="EB99" i="2" s="1"/>
  <c r="EA99" i="2" a="1"/>
  <c r="EA99" i="2" s="1"/>
  <c r="DZ99" i="2" a="1"/>
  <c r="DZ99" i="2" s="1"/>
  <c r="DY99" i="2" a="1"/>
  <c r="DY99" i="2" s="1"/>
  <c r="DW99" i="2" a="1"/>
  <c r="DW99" i="2" s="1"/>
  <c r="DV99" i="2" a="1"/>
  <c r="DV99" i="2" s="1"/>
  <c r="DU99" i="2" a="1"/>
  <c r="DU99" i="2" s="1"/>
  <c r="DT99" i="2" a="1"/>
  <c r="DT99" i="2" s="1"/>
  <c r="DS99" i="2" a="1"/>
  <c r="DS99" i="2" s="1"/>
  <c r="DR99" i="2" a="1"/>
  <c r="DR99" i="2" s="1"/>
  <c r="DQ99" i="2" a="1"/>
  <c r="DQ99" i="2" s="1"/>
  <c r="DP99" i="2" a="1"/>
  <c r="DP99" i="2" s="1"/>
  <c r="DO99" i="2" a="1"/>
  <c r="DO99" i="2" s="1"/>
  <c r="DM99" i="2" a="1"/>
  <c r="DM99" i="2" s="1"/>
  <c r="DL99" i="2" a="1"/>
  <c r="DL99" i="2" s="1"/>
  <c r="DK99" i="2" a="1"/>
  <c r="DK99" i="2" s="1"/>
  <c r="DJ99" i="2" a="1"/>
  <c r="DJ99" i="2" s="1"/>
  <c r="DI99" i="2" a="1"/>
  <c r="DI99" i="2" s="1"/>
  <c r="DH99" i="2" a="1"/>
  <c r="DH99" i="2" s="1"/>
  <c r="DG99" i="2" a="1"/>
  <c r="DG99" i="2" s="1"/>
  <c r="DF99" i="2" a="1"/>
  <c r="DF99" i="2" s="1"/>
  <c r="CK99" i="2" a="1"/>
  <c r="CK99" i="2" s="1"/>
  <c r="CI99" i="2" a="1"/>
  <c r="CI99" i="2" s="1"/>
  <c r="CH99" i="2" a="1"/>
  <c r="CH99" i="2" s="1"/>
  <c r="CG99" i="2" a="1"/>
  <c r="CG99" i="2" s="1"/>
  <c r="CF99" i="2" a="1"/>
  <c r="CF99" i="2" s="1"/>
  <c r="CE99" i="2" a="1"/>
  <c r="CE99" i="2" s="1"/>
  <c r="CD99" i="2" a="1"/>
  <c r="CD99" i="2" s="1"/>
  <c r="CC99" i="2" a="1"/>
  <c r="CC99" i="2" s="1"/>
  <c r="CB99" i="2" a="1"/>
  <c r="CB99" i="2" s="1"/>
  <c r="CA99" i="2" a="1"/>
  <c r="CA99" i="2" s="1"/>
  <c r="BY99" i="2" a="1"/>
  <c r="BY99" i="2" s="1"/>
  <c r="BX99" i="2" a="1"/>
  <c r="BX99" i="2" s="1"/>
  <c r="BW99" i="2" a="1"/>
  <c r="BW99" i="2" s="1"/>
  <c r="BV99" i="2" a="1"/>
  <c r="BV99" i="2" s="1"/>
  <c r="BU99" i="2" a="1"/>
  <c r="BU99" i="2" s="1"/>
  <c r="BT99" i="2" a="1"/>
  <c r="BT99" i="2" s="1"/>
  <c r="BS99" i="2" a="1"/>
  <c r="BS99" i="2" s="1"/>
  <c r="BR99" i="2" a="1"/>
  <c r="BR99" i="2" s="1"/>
  <c r="BQ99" i="2" a="1"/>
  <c r="BQ99" i="2" s="1"/>
  <c r="BO99" i="2" a="1"/>
  <c r="BO99" i="2" s="1"/>
  <c r="BN99" i="2" a="1"/>
  <c r="BN99" i="2" s="1"/>
  <c r="BM99" i="2" a="1"/>
  <c r="BM99" i="2" s="1"/>
  <c r="BL99" i="2" a="1"/>
  <c r="BL99" i="2" s="1"/>
  <c r="BK99" i="2" a="1"/>
  <c r="BK99" i="2" s="1"/>
  <c r="BJ99" i="2" a="1"/>
  <c r="BJ99" i="2" s="1"/>
  <c r="BI99" i="2" a="1"/>
  <c r="BI99" i="2" s="1"/>
  <c r="BH99" i="2" a="1"/>
  <c r="BH99" i="2" s="1"/>
  <c r="AW99" i="2" a="1"/>
  <c r="AW99" i="2" s="1"/>
  <c r="AU99" i="2" a="1"/>
  <c r="AU99" i="2" s="1"/>
  <c r="AT99" i="2" a="1"/>
  <c r="AT99" i="2" s="1"/>
  <c r="AS99" i="2" a="1"/>
  <c r="AS99" i="2" s="1"/>
  <c r="AR99" i="2" a="1"/>
  <c r="AR99" i="2" s="1"/>
  <c r="AQ99" i="2" a="1"/>
  <c r="AQ99" i="2" s="1"/>
  <c r="AP99" i="2" a="1"/>
  <c r="AP99" i="2" s="1"/>
  <c r="AO99" i="2" a="1"/>
  <c r="AO99" i="2" s="1"/>
  <c r="AN99" i="2" a="1"/>
  <c r="AN99" i="2" s="1"/>
  <c r="AM99" i="2" a="1"/>
  <c r="AM99" i="2" s="1"/>
  <c r="AK99" i="2" a="1"/>
  <c r="AK99" i="2" s="1"/>
  <c r="AJ99" i="2" a="1"/>
  <c r="AJ99" i="2" s="1"/>
  <c r="AI99" i="2" a="1"/>
  <c r="AI99" i="2" s="1"/>
  <c r="AH99" i="2" a="1"/>
  <c r="AH99" i="2" s="1"/>
  <c r="AG99" i="2" a="1"/>
  <c r="AG99" i="2" s="1"/>
  <c r="AF99" i="2" a="1"/>
  <c r="AF99" i="2" s="1"/>
  <c r="AE99" i="2" a="1"/>
  <c r="AE99" i="2" s="1"/>
  <c r="AD99" i="2" a="1"/>
  <c r="AD99" i="2" s="1"/>
  <c r="AC99" i="2" a="1"/>
  <c r="AC99" i="2" s="1"/>
  <c r="AA99" i="2" a="1"/>
  <c r="AA99" i="2" s="1"/>
  <c r="Z99" i="2" a="1"/>
  <c r="Z99" i="2" s="1"/>
  <c r="Y99" i="2" a="1"/>
  <c r="Y99" i="2" s="1"/>
  <c r="X99" i="2" a="1"/>
  <c r="X99" i="2" s="1"/>
  <c r="W99" i="2" a="1"/>
  <c r="W99" i="2" s="1"/>
  <c r="V99" i="2" a="1"/>
  <c r="V99" i="2" s="1"/>
  <c r="U99" i="2" a="1"/>
  <c r="U99" i="2" s="1"/>
  <c r="T99" i="2" a="1"/>
  <c r="T99" i="2" s="1"/>
  <c r="FW98" i="2" a="1"/>
  <c r="FW98" i="2" s="1"/>
  <c r="FU98" i="2" a="1"/>
  <c r="FU98" i="2" s="1"/>
  <c r="FT98" i="2" a="1"/>
  <c r="FT98" i="2" s="1"/>
  <c r="FS98" i="2" a="1"/>
  <c r="FS98" i="2" s="1"/>
  <c r="FR98" i="2" a="1"/>
  <c r="FR98" i="2" s="1"/>
  <c r="FQ98" i="2" a="1"/>
  <c r="FQ98" i="2" s="1"/>
  <c r="FP98" i="2" a="1"/>
  <c r="FP98" i="2" s="1"/>
  <c r="FO98" i="2" a="1"/>
  <c r="FO98" i="2" s="1"/>
  <c r="FN98" i="2" a="1"/>
  <c r="FN98" i="2" s="1"/>
  <c r="FM98" i="2" a="1"/>
  <c r="FM98" i="2" s="1"/>
  <c r="FK98" i="2" a="1"/>
  <c r="FK98" i="2" s="1"/>
  <c r="FJ98" i="2" a="1"/>
  <c r="FJ98" i="2" s="1"/>
  <c r="FI98" i="2" a="1"/>
  <c r="FI98" i="2" s="1"/>
  <c r="FH98" i="2" a="1"/>
  <c r="FH98" i="2" s="1"/>
  <c r="FG98" i="2" a="1"/>
  <c r="FG98" i="2" s="1"/>
  <c r="FF98" i="2" a="1"/>
  <c r="FF98" i="2" s="1"/>
  <c r="FE98" i="2" a="1"/>
  <c r="FE98" i="2" s="1"/>
  <c r="FD98" i="2" a="1"/>
  <c r="FD98" i="2" s="1"/>
  <c r="FC98" i="2" a="1"/>
  <c r="FC98" i="2" s="1"/>
  <c r="FA98" i="2" a="1"/>
  <c r="FA98" i="2" s="1"/>
  <c r="EZ98" i="2" a="1"/>
  <c r="EZ98" i="2" s="1"/>
  <c r="EY98" i="2" a="1"/>
  <c r="EY98" i="2" s="1"/>
  <c r="EX98" i="2" a="1"/>
  <c r="EX98" i="2" s="1"/>
  <c r="EW98" i="2" a="1"/>
  <c r="EW98" i="2" s="1"/>
  <c r="EV98" i="2" a="1"/>
  <c r="EV98" i="2" s="1"/>
  <c r="EU98" i="2" a="1"/>
  <c r="EU98" i="2" s="1"/>
  <c r="ET98" i="2" a="1"/>
  <c r="ET98" i="2" s="1"/>
  <c r="EI98" i="2" a="1"/>
  <c r="EI98" i="2" s="1"/>
  <c r="EG98" i="2" a="1"/>
  <c r="EG98" i="2" s="1"/>
  <c r="EF98" i="2" a="1"/>
  <c r="EF98" i="2" s="1"/>
  <c r="EE98" i="2" a="1"/>
  <c r="EE98" i="2" s="1"/>
  <c r="ED98" i="2" a="1"/>
  <c r="ED98" i="2" s="1"/>
  <c r="EC98" i="2" a="1"/>
  <c r="EC98" i="2" s="1"/>
  <c r="EB98" i="2" a="1"/>
  <c r="EB98" i="2" s="1"/>
  <c r="EA98" i="2" a="1"/>
  <c r="EA98" i="2" s="1"/>
  <c r="DZ98" i="2" a="1"/>
  <c r="DZ98" i="2" s="1"/>
  <c r="DY98" i="2" a="1"/>
  <c r="DY98" i="2" s="1"/>
  <c r="DW98" i="2" a="1"/>
  <c r="DW98" i="2" s="1"/>
  <c r="DV98" i="2" a="1"/>
  <c r="DV98" i="2" s="1"/>
  <c r="DU98" i="2" a="1"/>
  <c r="DU98" i="2" s="1"/>
  <c r="DT98" i="2" a="1"/>
  <c r="DT98" i="2" s="1"/>
  <c r="DS98" i="2" a="1"/>
  <c r="DS98" i="2" s="1"/>
  <c r="DR98" i="2" a="1"/>
  <c r="DR98" i="2" s="1"/>
  <c r="DR100" i="2" s="1"/>
  <c r="DQ98" i="2" a="1"/>
  <c r="DQ98" i="2" s="1"/>
  <c r="DP98" i="2" a="1"/>
  <c r="DP98" i="2" s="1"/>
  <c r="DO98" i="2" a="1"/>
  <c r="DO98" i="2" s="1"/>
  <c r="DM98" i="2" a="1"/>
  <c r="DM98" i="2" s="1"/>
  <c r="DL98" i="2" a="1"/>
  <c r="DL98" i="2" s="1"/>
  <c r="DK98" i="2" a="1"/>
  <c r="DK98" i="2" s="1"/>
  <c r="DJ98" i="2" a="1"/>
  <c r="DJ98" i="2" s="1"/>
  <c r="DI98" i="2" a="1"/>
  <c r="DI98" i="2" s="1"/>
  <c r="DH98" i="2" a="1"/>
  <c r="DH98" i="2" s="1"/>
  <c r="DG98" i="2" a="1"/>
  <c r="DG98" i="2" s="1"/>
  <c r="DF98" i="2" a="1"/>
  <c r="DF98" i="2" s="1"/>
  <c r="CK98" i="2" a="1"/>
  <c r="CK98" i="2" s="1"/>
  <c r="CI98" i="2" a="1"/>
  <c r="CI98" i="2" s="1"/>
  <c r="CH98" i="2" a="1"/>
  <c r="CH98" i="2" s="1"/>
  <c r="CG98" i="2" a="1"/>
  <c r="CG98" i="2" s="1"/>
  <c r="CF98" i="2" a="1"/>
  <c r="CF98" i="2" s="1"/>
  <c r="CE98" i="2" a="1"/>
  <c r="CE98" i="2" s="1"/>
  <c r="CD98" i="2" a="1"/>
  <c r="CD98" i="2" s="1"/>
  <c r="CC98" i="2" a="1"/>
  <c r="CC98" i="2" s="1"/>
  <c r="CB98" i="2" a="1"/>
  <c r="CB98" i="2" s="1"/>
  <c r="CA98" i="2" a="1"/>
  <c r="CA98" i="2" s="1"/>
  <c r="BY98" i="2" a="1"/>
  <c r="BY98" i="2" s="1"/>
  <c r="BX98" i="2" a="1"/>
  <c r="BX98" i="2" s="1"/>
  <c r="BW98" i="2" a="1"/>
  <c r="BW98" i="2" s="1"/>
  <c r="BV98" i="2" a="1"/>
  <c r="BV98" i="2" s="1"/>
  <c r="BU98" i="2" a="1"/>
  <c r="BU98" i="2" s="1"/>
  <c r="BT98" i="2" a="1"/>
  <c r="BT98" i="2" s="1"/>
  <c r="BS98" i="2" a="1"/>
  <c r="BS98" i="2" s="1"/>
  <c r="BR98" i="2" a="1"/>
  <c r="BR98" i="2" s="1"/>
  <c r="BQ98" i="2" a="1"/>
  <c r="BQ98" i="2" s="1"/>
  <c r="BO98" i="2" a="1"/>
  <c r="BO98" i="2" s="1"/>
  <c r="BN98" i="2" a="1"/>
  <c r="BN98" i="2" s="1"/>
  <c r="BM98" i="2" a="1"/>
  <c r="BM98" i="2" s="1"/>
  <c r="BL98" i="2" a="1"/>
  <c r="BL98" i="2" s="1"/>
  <c r="BK98" i="2" a="1"/>
  <c r="BK98" i="2" s="1"/>
  <c r="BJ98" i="2" a="1"/>
  <c r="BJ98" i="2" s="1"/>
  <c r="BI98" i="2" a="1"/>
  <c r="BI98" i="2" s="1"/>
  <c r="BH98" i="2" a="1"/>
  <c r="BH98" i="2" s="1"/>
  <c r="AW98" i="2" a="1"/>
  <c r="AW98" i="2" s="1"/>
  <c r="AU98" i="2" a="1"/>
  <c r="AU98" i="2" s="1"/>
  <c r="AT98" i="2" a="1"/>
  <c r="AT98" i="2" s="1"/>
  <c r="AS98" i="2" a="1"/>
  <c r="AS98" i="2" s="1"/>
  <c r="AR98" i="2" a="1"/>
  <c r="AR98" i="2" s="1"/>
  <c r="AQ98" i="2" a="1"/>
  <c r="AQ98" i="2" s="1"/>
  <c r="AP98" i="2" a="1"/>
  <c r="AP98" i="2" s="1"/>
  <c r="AO98" i="2" a="1"/>
  <c r="AO98" i="2" s="1"/>
  <c r="AN98" i="2" a="1"/>
  <c r="AN98" i="2" s="1"/>
  <c r="AM98" i="2" a="1"/>
  <c r="AM98" i="2" s="1"/>
  <c r="AM100" i="2" s="1"/>
  <c r="AK98" i="2" a="1"/>
  <c r="AK98" i="2" s="1"/>
  <c r="AJ98" i="2" a="1"/>
  <c r="AJ98" i="2" s="1"/>
  <c r="AI98" i="2" a="1"/>
  <c r="AI98" i="2" s="1"/>
  <c r="AH98" i="2" a="1"/>
  <c r="AH98" i="2" s="1"/>
  <c r="AG98" i="2" a="1"/>
  <c r="AG98" i="2" s="1"/>
  <c r="AF98" i="2" a="1"/>
  <c r="AF98" i="2" s="1"/>
  <c r="AE98" i="2" a="1"/>
  <c r="AE98" i="2" s="1"/>
  <c r="AD98" i="2" a="1"/>
  <c r="AD98" i="2" s="1"/>
  <c r="AC98" i="2" a="1"/>
  <c r="AC98" i="2" s="1"/>
  <c r="AA98" i="2" a="1"/>
  <c r="AA98" i="2" s="1"/>
  <c r="Z98" i="2" a="1"/>
  <c r="Z98" i="2" s="1"/>
  <c r="Y98" i="2" a="1"/>
  <c r="Y98" i="2" s="1"/>
  <c r="X98" i="2" a="1"/>
  <c r="X98" i="2" s="1"/>
  <c r="W98" i="2" a="1"/>
  <c r="W98" i="2" s="1"/>
  <c r="V98" i="2" a="1"/>
  <c r="V98" i="2" s="1"/>
  <c r="U98" i="2" a="1"/>
  <c r="U98" i="2" s="1"/>
  <c r="T98" i="2" a="1"/>
  <c r="T98" i="2" s="1"/>
  <c r="P98" i="2"/>
  <c r="P99" i="2" s="1"/>
  <c r="O98" i="2"/>
  <c r="O99" i="2" s="1"/>
  <c r="N98" i="2"/>
  <c r="N99" i="2" s="1"/>
  <c r="M98" i="2"/>
  <c r="M99" i="2" s="1"/>
  <c r="L98" i="2"/>
  <c r="L99" i="2" s="1"/>
  <c r="K98" i="2"/>
  <c r="K99" i="2" s="1"/>
  <c r="I98" i="2"/>
  <c r="H98" i="2"/>
  <c r="G98" i="2"/>
  <c r="C98" i="2"/>
  <c r="FW96" i="2" a="1"/>
  <c r="FW96" i="2" s="1"/>
  <c r="FU96" i="2" a="1"/>
  <c r="FU96" i="2" s="1"/>
  <c r="FT96" i="2" a="1"/>
  <c r="FT96" i="2" s="1"/>
  <c r="FS96" i="2" a="1"/>
  <c r="FS96" i="2" s="1"/>
  <c r="FR96" i="2" a="1"/>
  <c r="FR96" i="2" s="1"/>
  <c r="FQ96" i="2" a="1"/>
  <c r="FQ96" i="2" s="1"/>
  <c r="FP96" i="2" a="1"/>
  <c r="FP96" i="2" s="1"/>
  <c r="FO96" i="2" a="1"/>
  <c r="FO96" i="2" s="1"/>
  <c r="FN96" i="2" a="1"/>
  <c r="FN96" i="2" s="1"/>
  <c r="FM96" i="2" a="1"/>
  <c r="FM96" i="2" s="1"/>
  <c r="FK96" i="2" a="1"/>
  <c r="FK96" i="2" s="1"/>
  <c r="FJ96" i="2" a="1"/>
  <c r="FJ96" i="2" s="1"/>
  <c r="FI96" i="2" a="1"/>
  <c r="FI96" i="2" s="1"/>
  <c r="FH96" i="2" a="1"/>
  <c r="FH96" i="2" s="1"/>
  <c r="FG96" i="2" a="1"/>
  <c r="FG96" i="2" s="1"/>
  <c r="FF96" i="2" a="1"/>
  <c r="FF96" i="2" s="1"/>
  <c r="FE96" i="2" a="1"/>
  <c r="FE96" i="2" s="1"/>
  <c r="FD96" i="2" a="1"/>
  <c r="FD96" i="2" s="1"/>
  <c r="FC96" i="2" a="1"/>
  <c r="FC96" i="2" s="1"/>
  <c r="FA96" i="2" a="1"/>
  <c r="FA96" i="2" s="1"/>
  <c r="EZ96" i="2" a="1"/>
  <c r="EZ96" i="2" s="1"/>
  <c r="EY96" i="2" a="1"/>
  <c r="EY96" i="2" s="1"/>
  <c r="EX96" i="2" a="1"/>
  <c r="EX96" i="2" s="1"/>
  <c r="EW96" i="2" a="1"/>
  <c r="EW96" i="2" s="1"/>
  <c r="EV96" i="2" a="1"/>
  <c r="EV96" i="2" s="1"/>
  <c r="EU96" i="2" a="1"/>
  <c r="EU96" i="2" s="1"/>
  <c r="ET96" i="2" a="1"/>
  <c r="ET96" i="2" s="1"/>
  <c r="EI96" i="2" a="1"/>
  <c r="EI96" i="2" s="1"/>
  <c r="EG96" i="2" a="1"/>
  <c r="EG96" i="2" s="1"/>
  <c r="EF96" i="2" a="1"/>
  <c r="EF96" i="2" s="1"/>
  <c r="EF173" i="2" s="1"/>
  <c r="EE96" i="2" a="1"/>
  <c r="EE96" i="2" s="1"/>
  <c r="ED96" i="2" a="1"/>
  <c r="ED96" i="2" s="1"/>
  <c r="EC96" i="2" a="1"/>
  <c r="EC96" i="2" s="1"/>
  <c r="EB96" i="2" a="1"/>
  <c r="EB96" i="2" s="1"/>
  <c r="EA96" i="2" a="1"/>
  <c r="EA96" i="2" s="1"/>
  <c r="DZ96" i="2" a="1"/>
  <c r="DZ96" i="2" s="1"/>
  <c r="DY96" i="2" a="1"/>
  <c r="DY96" i="2" s="1"/>
  <c r="DW96" i="2" a="1"/>
  <c r="DW96" i="2" s="1"/>
  <c r="DW173" i="2" s="1"/>
  <c r="DV96" i="2" a="1"/>
  <c r="DV96" i="2" s="1"/>
  <c r="DU96" i="2" a="1"/>
  <c r="DU96" i="2" s="1"/>
  <c r="DT96" i="2" a="1"/>
  <c r="DT96" i="2" s="1"/>
  <c r="DS96" i="2" a="1"/>
  <c r="DS96" i="2" s="1"/>
  <c r="DR96" i="2" a="1"/>
  <c r="DR96" i="2" s="1"/>
  <c r="DQ96" i="2" a="1"/>
  <c r="DQ96" i="2" s="1"/>
  <c r="DP96" i="2" a="1"/>
  <c r="DP96" i="2" s="1"/>
  <c r="DO96" i="2" a="1"/>
  <c r="DO96" i="2" s="1"/>
  <c r="DM96" i="2" a="1"/>
  <c r="DM96" i="2" s="1"/>
  <c r="DL96" i="2" a="1"/>
  <c r="DL96" i="2" s="1"/>
  <c r="DK96" i="2" a="1"/>
  <c r="DK96" i="2" s="1"/>
  <c r="DJ96" i="2" a="1"/>
  <c r="DJ96" i="2" s="1"/>
  <c r="DI96" i="2" a="1"/>
  <c r="DI96" i="2" s="1"/>
  <c r="DH96" i="2" a="1"/>
  <c r="DH96" i="2" s="1"/>
  <c r="DG96" i="2" a="1"/>
  <c r="DG96" i="2" s="1"/>
  <c r="DF96" i="2" a="1"/>
  <c r="DF96" i="2" s="1"/>
  <c r="DF173" i="2" s="1"/>
  <c r="CK96" i="2" a="1"/>
  <c r="CK96" i="2" s="1"/>
  <c r="CI96" i="2" a="1"/>
  <c r="CI96" i="2" s="1"/>
  <c r="CH96" i="2" a="1"/>
  <c r="CH96" i="2" s="1"/>
  <c r="CG96" i="2" a="1"/>
  <c r="CG96" i="2" s="1"/>
  <c r="CF96" i="2" a="1"/>
  <c r="CF96" i="2" s="1"/>
  <c r="CE96" i="2" a="1"/>
  <c r="CE96" i="2" s="1"/>
  <c r="CD96" i="2" a="1"/>
  <c r="CD96" i="2" s="1"/>
  <c r="CC96" i="2" a="1"/>
  <c r="CC96" i="2" s="1"/>
  <c r="CC173" i="2" s="1"/>
  <c r="CB96" i="2" a="1"/>
  <c r="CB96" i="2" s="1"/>
  <c r="CA96" i="2" a="1"/>
  <c r="CA96" i="2" s="1"/>
  <c r="BY96" i="2" a="1"/>
  <c r="BY96" i="2" s="1"/>
  <c r="BX96" i="2" a="1"/>
  <c r="BX96" i="2" s="1"/>
  <c r="BW96" i="2" a="1"/>
  <c r="BW96" i="2" s="1"/>
  <c r="BV96" i="2" a="1"/>
  <c r="BV96" i="2" s="1"/>
  <c r="BU96" i="2" a="1"/>
  <c r="BU96" i="2" s="1"/>
  <c r="BT96" i="2" a="1"/>
  <c r="BT96" i="2" s="1"/>
  <c r="BS96" i="2" a="1"/>
  <c r="BS96" i="2" s="1"/>
  <c r="BR96" i="2" a="1"/>
  <c r="BR96" i="2" s="1"/>
  <c r="BQ96" i="2" a="1"/>
  <c r="BQ96" i="2" s="1"/>
  <c r="BO96" i="2" a="1"/>
  <c r="BO96" i="2" s="1"/>
  <c r="BN96" i="2" a="1"/>
  <c r="BN96" i="2" s="1"/>
  <c r="BM96" i="2" a="1"/>
  <c r="BM96" i="2" s="1"/>
  <c r="BL96" i="2" a="1"/>
  <c r="BL96" i="2" s="1"/>
  <c r="BK96" i="2" a="1"/>
  <c r="BK96" i="2" s="1"/>
  <c r="BK173" i="2" s="1"/>
  <c r="BJ96" i="2" a="1"/>
  <c r="BJ96" i="2" s="1"/>
  <c r="BI96" i="2" a="1"/>
  <c r="BI96" i="2" s="1"/>
  <c r="BH96" i="2" a="1"/>
  <c r="BH96" i="2" s="1"/>
  <c r="AW96" i="2" a="1"/>
  <c r="AW96" i="2" s="1"/>
  <c r="AU96" i="2" a="1"/>
  <c r="AU96" i="2" s="1"/>
  <c r="AT96" i="2" a="1"/>
  <c r="AT96" i="2" s="1"/>
  <c r="AS96" i="2" a="1"/>
  <c r="AS96" i="2" s="1"/>
  <c r="AR96" i="2" a="1"/>
  <c r="AR96" i="2" s="1"/>
  <c r="AR173" i="2" s="1"/>
  <c r="AQ96" i="2" a="1"/>
  <c r="AQ96" i="2" s="1"/>
  <c r="AP96" i="2" a="1"/>
  <c r="AP96" i="2" s="1"/>
  <c r="AO96" i="2" a="1"/>
  <c r="AO96" i="2" s="1"/>
  <c r="AN96" i="2" a="1"/>
  <c r="AN96" i="2" s="1"/>
  <c r="AM96" i="2" a="1"/>
  <c r="AM96" i="2" s="1"/>
  <c r="AK96" i="2" a="1"/>
  <c r="AK96" i="2" s="1"/>
  <c r="AJ96" i="2" a="1"/>
  <c r="AJ96" i="2" s="1"/>
  <c r="AI96" i="2" a="1"/>
  <c r="AI96" i="2" s="1"/>
  <c r="AH96" i="2" a="1"/>
  <c r="AH96" i="2" s="1"/>
  <c r="AG96" i="2" a="1"/>
  <c r="AG96" i="2" s="1"/>
  <c r="AF96" i="2" a="1"/>
  <c r="AF96" i="2" s="1"/>
  <c r="AE96" i="2" a="1"/>
  <c r="AE96" i="2" s="1"/>
  <c r="AD96" i="2" a="1"/>
  <c r="AD96" i="2" s="1"/>
  <c r="AC96" i="2" a="1"/>
  <c r="AC96" i="2" s="1"/>
  <c r="AA96" i="2" a="1"/>
  <c r="AA96" i="2" s="1"/>
  <c r="Z96" i="2" a="1"/>
  <c r="Z96" i="2" s="1"/>
  <c r="Z173" i="2" s="1"/>
  <c r="Y96" i="2" a="1"/>
  <c r="Y96" i="2" s="1"/>
  <c r="X96" i="2" a="1"/>
  <c r="X96" i="2" s="1"/>
  <c r="W96" i="2" a="1"/>
  <c r="W96" i="2" s="1"/>
  <c r="V96" i="2" a="1"/>
  <c r="V96" i="2" s="1"/>
  <c r="U96" i="2" a="1"/>
  <c r="U96" i="2" s="1"/>
  <c r="T96" i="2" a="1"/>
  <c r="T96" i="2" s="1"/>
  <c r="FW95" i="2" a="1"/>
  <c r="FW95" i="2" s="1"/>
  <c r="FU95" i="2" a="1"/>
  <c r="FU95" i="2" s="1"/>
  <c r="FU172" i="2" s="1"/>
  <c r="FT95" i="2" a="1"/>
  <c r="FT95" i="2" s="1"/>
  <c r="FS95" i="2" a="1"/>
  <c r="FS95" i="2" s="1"/>
  <c r="FR95" i="2" a="1"/>
  <c r="FR95" i="2" s="1"/>
  <c r="FQ95" i="2" a="1"/>
  <c r="FQ95" i="2" s="1"/>
  <c r="FP95" i="2" a="1"/>
  <c r="FP95" i="2" s="1"/>
  <c r="FO95" i="2" a="1"/>
  <c r="FO95" i="2" s="1"/>
  <c r="FN95" i="2" a="1"/>
  <c r="FN95" i="2" s="1"/>
  <c r="FM95" i="2" a="1"/>
  <c r="FM95" i="2" s="1"/>
  <c r="FK95" i="2" a="1"/>
  <c r="FK95" i="2" s="1"/>
  <c r="FJ95" i="2" a="1"/>
  <c r="FJ95" i="2" s="1"/>
  <c r="FI95" i="2" a="1"/>
  <c r="FI95" i="2" s="1"/>
  <c r="FH95" i="2" a="1"/>
  <c r="FH95" i="2" s="1"/>
  <c r="FG95" i="2" a="1"/>
  <c r="FG95" i="2" s="1"/>
  <c r="FF95" i="2" a="1"/>
  <c r="FF95" i="2" s="1"/>
  <c r="FE95" i="2" a="1"/>
  <c r="FE95" i="2" s="1"/>
  <c r="FD95" i="2" a="1"/>
  <c r="FD95" i="2" s="1"/>
  <c r="FD172" i="2" s="1"/>
  <c r="FC95" i="2" a="1"/>
  <c r="FC95" i="2" s="1"/>
  <c r="FA95" i="2" a="1"/>
  <c r="FA95" i="2" s="1"/>
  <c r="EZ95" i="2" a="1"/>
  <c r="EZ95" i="2" s="1"/>
  <c r="EY95" i="2" a="1"/>
  <c r="EY95" i="2" s="1"/>
  <c r="EX95" i="2" a="1"/>
  <c r="EX95" i="2" s="1"/>
  <c r="EW95" i="2" a="1"/>
  <c r="EW95" i="2" s="1"/>
  <c r="EV95" i="2" a="1"/>
  <c r="EV95" i="2" s="1"/>
  <c r="EU95" i="2" a="1"/>
  <c r="EU95" i="2" s="1"/>
  <c r="EU172" i="2" s="1"/>
  <c r="ET95" i="2" a="1"/>
  <c r="ET95" i="2" s="1"/>
  <c r="EI95" i="2" a="1"/>
  <c r="EI95" i="2" s="1"/>
  <c r="EG95" i="2" a="1"/>
  <c r="EG95" i="2" s="1"/>
  <c r="EF95" i="2" a="1"/>
  <c r="EF95" i="2" s="1"/>
  <c r="EE95" i="2" a="1"/>
  <c r="EE95" i="2" s="1"/>
  <c r="ED95" i="2" a="1"/>
  <c r="ED95" i="2" s="1"/>
  <c r="EC95" i="2" a="1"/>
  <c r="EC95" i="2" s="1"/>
  <c r="EB95" i="2" a="1"/>
  <c r="EB95" i="2" s="1"/>
  <c r="EA95" i="2" a="1"/>
  <c r="EA95" i="2" s="1"/>
  <c r="DZ95" i="2" a="1"/>
  <c r="DZ95" i="2" s="1"/>
  <c r="DY95" i="2" a="1"/>
  <c r="DY95" i="2" s="1"/>
  <c r="DW95" i="2" a="1"/>
  <c r="DW95" i="2" s="1"/>
  <c r="DV95" i="2" a="1"/>
  <c r="DV95" i="2" s="1"/>
  <c r="DU95" i="2" a="1"/>
  <c r="DU95" i="2" s="1"/>
  <c r="DT95" i="2" a="1"/>
  <c r="DT95" i="2" s="1"/>
  <c r="DS95" i="2" a="1"/>
  <c r="DS95" i="2" s="1"/>
  <c r="DS172" i="2" s="1"/>
  <c r="DR95" i="2" a="1"/>
  <c r="DR95" i="2" s="1"/>
  <c r="DQ95" i="2" a="1"/>
  <c r="DQ95" i="2" s="1"/>
  <c r="DP95" i="2" a="1"/>
  <c r="DP95" i="2" s="1"/>
  <c r="DO95" i="2" a="1"/>
  <c r="DO95" i="2" s="1"/>
  <c r="DM95" i="2" a="1"/>
  <c r="DM95" i="2" s="1"/>
  <c r="DL95" i="2" a="1"/>
  <c r="DL95" i="2" s="1"/>
  <c r="DK95" i="2" a="1"/>
  <c r="DK95" i="2" s="1"/>
  <c r="DJ95" i="2" a="1"/>
  <c r="DJ95" i="2" s="1"/>
  <c r="DJ172" i="2" s="1"/>
  <c r="DI95" i="2" a="1"/>
  <c r="DI95" i="2" s="1"/>
  <c r="DH95" i="2" a="1"/>
  <c r="DH95" i="2" s="1"/>
  <c r="DG95" i="2" a="1"/>
  <c r="DG95" i="2" s="1"/>
  <c r="DF95" i="2" a="1"/>
  <c r="DF95" i="2" s="1"/>
  <c r="CK95" i="2" a="1"/>
  <c r="CK95" i="2" s="1"/>
  <c r="CI95" i="2" a="1"/>
  <c r="CI95" i="2" s="1"/>
  <c r="CH95" i="2" a="1"/>
  <c r="CH95" i="2" s="1"/>
  <c r="CG95" i="2" a="1"/>
  <c r="CG95" i="2" s="1"/>
  <c r="CF95" i="2" a="1"/>
  <c r="CF95" i="2" s="1"/>
  <c r="CE95" i="2" a="1"/>
  <c r="CE95" i="2" s="1"/>
  <c r="CD95" i="2" a="1"/>
  <c r="CD95" i="2" s="1"/>
  <c r="CC95" i="2" a="1"/>
  <c r="CC95" i="2" s="1"/>
  <c r="CB95" i="2" a="1"/>
  <c r="CB95" i="2" s="1"/>
  <c r="CA95" i="2" a="1"/>
  <c r="CA95" i="2" s="1"/>
  <c r="BY95" i="2" a="1"/>
  <c r="BY95" i="2" s="1"/>
  <c r="BX95" i="2" a="1"/>
  <c r="BX95" i="2" s="1"/>
  <c r="BX172" i="2" s="1"/>
  <c r="BW95" i="2" a="1"/>
  <c r="BW95" i="2" s="1"/>
  <c r="BV95" i="2" a="1"/>
  <c r="BV95" i="2" s="1"/>
  <c r="BU95" i="2" a="1"/>
  <c r="BU95" i="2" s="1"/>
  <c r="BT95" i="2" a="1"/>
  <c r="BT95" i="2" s="1"/>
  <c r="BS95" i="2" a="1"/>
  <c r="BS95" i="2" s="1"/>
  <c r="BR95" i="2" a="1"/>
  <c r="BR95" i="2" s="1"/>
  <c r="BQ95" i="2" a="1"/>
  <c r="BQ95" i="2" s="1"/>
  <c r="BO95" i="2" a="1"/>
  <c r="BO95" i="2" s="1"/>
  <c r="BO172" i="2" s="1"/>
  <c r="BN95" i="2" a="1"/>
  <c r="BN95" i="2" s="1"/>
  <c r="BM95" i="2" a="1"/>
  <c r="BM95" i="2" s="1"/>
  <c r="BL95" i="2" a="1"/>
  <c r="BL95" i="2" s="1"/>
  <c r="BK95" i="2" a="1"/>
  <c r="BK95" i="2" s="1"/>
  <c r="BJ95" i="2" a="1"/>
  <c r="BJ95" i="2" s="1"/>
  <c r="BI95" i="2" a="1"/>
  <c r="BI95" i="2" s="1"/>
  <c r="BH95" i="2" a="1"/>
  <c r="BH95" i="2" s="1"/>
  <c r="AW95" i="2" a="1"/>
  <c r="AW95" i="2" s="1"/>
  <c r="AU95" i="2" a="1"/>
  <c r="AU95" i="2" s="1"/>
  <c r="AT95" i="2" a="1"/>
  <c r="AT95" i="2" s="1"/>
  <c r="AS95" i="2" a="1"/>
  <c r="AS95" i="2" s="1"/>
  <c r="AR95" i="2" a="1"/>
  <c r="AR95" i="2" s="1"/>
  <c r="AQ95" i="2" a="1"/>
  <c r="AQ95" i="2" s="1"/>
  <c r="AP95" i="2" a="1"/>
  <c r="AP95" i="2" s="1"/>
  <c r="AO95" i="2" a="1"/>
  <c r="AO95" i="2" s="1"/>
  <c r="AN95" i="2" a="1"/>
  <c r="AN95" i="2" s="1"/>
  <c r="AN172" i="2" s="1"/>
  <c r="AM95" i="2" a="1"/>
  <c r="AM95" i="2" s="1"/>
  <c r="AK95" i="2" a="1"/>
  <c r="AK95" i="2" s="1"/>
  <c r="AJ95" i="2" a="1"/>
  <c r="AJ95" i="2" s="1"/>
  <c r="AI95" i="2" a="1"/>
  <c r="AI95" i="2" s="1"/>
  <c r="AH95" i="2" a="1"/>
  <c r="AH95" i="2" s="1"/>
  <c r="AG95" i="2" a="1"/>
  <c r="AG95" i="2" s="1"/>
  <c r="AF95" i="2" a="1"/>
  <c r="AF95" i="2" s="1"/>
  <c r="AE95" i="2" a="1"/>
  <c r="AE95" i="2" s="1"/>
  <c r="AE172" i="2" s="1"/>
  <c r="AD95" i="2" a="1"/>
  <c r="AD95" i="2" s="1"/>
  <c r="AC95" i="2" a="1"/>
  <c r="AC95" i="2" s="1"/>
  <c r="AA95" i="2" a="1"/>
  <c r="AA95" i="2" s="1"/>
  <c r="Z95" i="2" a="1"/>
  <c r="Z95" i="2" s="1"/>
  <c r="Y95" i="2" a="1"/>
  <c r="Y95" i="2" s="1"/>
  <c r="X95" i="2" a="1"/>
  <c r="X95" i="2" s="1"/>
  <c r="W95" i="2" a="1"/>
  <c r="W95" i="2" s="1"/>
  <c r="V95" i="2" a="1"/>
  <c r="V95" i="2" s="1"/>
  <c r="U95" i="2" a="1"/>
  <c r="U95" i="2" s="1"/>
  <c r="T95" i="2" a="1"/>
  <c r="T95" i="2" s="1"/>
  <c r="P95" i="2"/>
  <c r="P96" i="2" s="1"/>
  <c r="O95" i="2"/>
  <c r="O96" i="2" s="1"/>
  <c r="N95" i="2"/>
  <c r="N96" i="2" s="1"/>
  <c r="M95" i="2"/>
  <c r="M96" i="2" s="1"/>
  <c r="L95" i="2"/>
  <c r="L96" i="2" s="1"/>
  <c r="K95" i="2"/>
  <c r="K96" i="2" s="1"/>
  <c r="I95" i="2"/>
  <c r="H95" i="2"/>
  <c r="G95" i="2"/>
  <c r="C95" i="2"/>
  <c r="FW90" i="2" a="1"/>
  <c r="FW90" i="2" s="1"/>
  <c r="FU90" i="2" a="1"/>
  <c r="FU90" i="2" s="1"/>
  <c r="FT90" i="2" a="1"/>
  <c r="FT90" i="2" s="1"/>
  <c r="FS90" i="2" a="1"/>
  <c r="FS90" i="2" s="1"/>
  <c r="FR90" i="2" a="1"/>
  <c r="FR90" i="2" s="1"/>
  <c r="FQ90" i="2" a="1"/>
  <c r="FQ90" i="2" s="1"/>
  <c r="FP90" i="2" a="1"/>
  <c r="FP90" i="2" s="1"/>
  <c r="FO90" i="2" a="1"/>
  <c r="FO90" i="2" s="1"/>
  <c r="FN90" i="2" a="1"/>
  <c r="FN90" i="2" s="1"/>
  <c r="FM90" i="2" a="1"/>
  <c r="FM90" i="2" s="1"/>
  <c r="FK90" i="2" a="1"/>
  <c r="FK90" i="2" s="1"/>
  <c r="FJ90" i="2" a="1"/>
  <c r="FJ90" i="2" s="1"/>
  <c r="FI90" i="2" a="1"/>
  <c r="FI90" i="2" s="1"/>
  <c r="FH90" i="2" a="1"/>
  <c r="FH90" i="2" s="1"/>
  <c r="FG90" i="2" a="1"/>
  <c r="FG90" i="2" s="1"/>
  <c r="FF90" i="2" a="1"/>
  <c r="FF90" i="2" s="1"/>
  <c r="FE90" i="2" a="1"/>
  <c r="FE90" i="2" s="1"/>
  <c r="FD90" i="2" a="1"/>
  <c r="FD90" i="2" s="1"/>
  <c r="FC90" i="2" a="1"/>
  <c r="FC90" i="2" s="1"/>
  <c r="FA90" i="2" a="1"/>
  <c r="FA90" i="2" s="1"/>
  <c r="EZ90" i="2" a="1"/>
  <c r="EZ90" i="2" s="1"/>
  <c r="EY90" i="2" a="1"/>
  <c r="EY90" i="2" s="1"/>
  <c r="EX90" i="2" a="1"/>
  <c r="EX90" i="2" s="1"/>
  <c r="EW90" i="2" a="1"/>
  <c r="EW90" i="2" s="1"/>
  <c r="EV90" i="2" a="1"/>
  <c r="EV90" i="2" s="1"/>
  <c r="EU90" i="2" a="1"/>
  <c r="EU90" i="2" s="1"/>
  <c r="ET90" i="2" a="1"/>
  <c r="ET90" i="2" s="1"/>
  <c r="EI90" i="2" a="1"/>
  <c r="EI90" i="2" s="1"/>
  <c r="EG90" i="2" a="1"/>
  <c r="EG90" i="2" s="1"/>
  <c r="EF90" i="2" a="1"/>
  <c r="EF90" i="2" s="1"/>
  <c r="EE90" i="2" a="1"/>
  <c r="EE90" i="2" s="1"/>
  <c r="ED90" i="2" a="1"/>
  <c r="ED90" i="2" s="1"/>
  <c r="EC90" i="2" a="1"/>
  <c r="EC90" i="2" s="1"/>
  <c r="EB90" i="2" a="1"/>
  <c r="EB90" i="2" s="1"/>
  <c r="EA90" i="2" a="1"/>
  <c r="EA90" i="2" s="1"/>
  <c r="DZ90" i="2" a="1"/>
  <c r="DZ90" i="2" s="1"/>
  <c r="DY90" i="2" a="1"/>
  <c r="DY90" i="2" s="1"/>
  <c r="DW90" i="2" a="1"/>
  <c r="DW90" i="2" s="1"/>
  <c r="DV90" i="2" a="1"/>
  <c r="DV90" i="2" s="1"/>
  <c r="DU90" i="2" a="1"/>
  <c r="DU90" i="2" s="1"/>
  <c r="DT90" i="2" a="1"/>
  <c r="DT90" i="2" s="1"/>
  <c r="DS90" i="2" a="1"/>
  <c r="DS90" i="2" s="1"/>
  <c r="DR90" i="2" a="1"/>
  <c r="DR90" i="2" s="1"/>
  <c r="DQ90" i="2" a="1"/>
  <c r="DQ90" i="2" s="1"/>
  <c r="DP90" i="2" a="1"/>
  <c r="DP90" i="2" s="1"/>
  <c r="DO90" i="2" a="1"/>
  <c r="DO90" i="2" s="1"/>
  <c r="DM90" i="2" a="1"/>
  <c r="DM90" i="2" s="1"/>
  <c r="DL90" i="2" a="1"/>
  <c r="DL90" i="2" s="1"/>
  <c r="DK90" i="2" a="1"/>
  <c r="DK90" i="2" s="1"/>
  <c r="DJ90" i="2" a="1"/>
  <c r="DJ90" i="2" s="1"/>
  <c r="DI90" i="2" a="1"/>
  <c r="DI90" i="2" s="1"/>
  <c r="DH90" i="2" a="1"/>
  <c r="DH90" i="2" s="1"/>
  <c r="DG90" i="2" a="1"/>
  <c r="DG90" i="2" s="1"/>
  <c r="DF90" i="2" a="1"/>
  <c r="DF90" i="2" s="1"/>
  <c r="CK90" i="2" a="1"/>
  <c r="CK90" i="2" s="1"/>
  <c r="CI90" i="2" a="1"/>
  <c r="CI90" i="2" s="1"/>
  <c r="CH90" i="2" a="1"/>
  <c r="CH90" i="2" s="1"/>
  <c r="CG90" i="2" a="1"/>
  <c r="CG90" i="2" s="1"/>
  <c r="CF90" i="2" a="1"/>
  <c r="CF90" i="2" s="1"/>
  <c r="CE90" i="2" a="1"/>
  <c r="CE90" i="2" s="1"/>
  <c r="CD90" i="2" a="1"/>
  <c r="CD90" i="2" s="1"/>
  <c r="CC90" i="2" a="1"/>
  <c r="CC90" i="2" s="1"/>
  <c r="CB90" i="2" a="1"/>
  <c r="CB90" i="2" s="1"/>
  <c r="CA90" i="2" a="1"/>
  <c r="CA90" i="2" s="1"/>
  <c r="BY90" i="2" a="1"/>
  <c r="BY90" i="2" s="1"/>
  <c r="BX90" i="2" a="1"/>
  <c r="BX90" i="2" s="1"/>
  <c r="BW90" i="2" a="1"/>
  <c r="BW90" i="2" s="1"/>
  <c r="BV90" i="2" a="1"/>
  <c r="BV90" i="2" s="1"/>
  <c r="BU90" i="2" a="1"/>
  <c r="BU90" i="2" s="1"/>
  <c r="BT90" i="2" a="1"/>
  <c r="BT90" i="2" s="1"/>
  <c r="BS90" i="2" a="1"/>
  <c r="BS90" i="2" s="1"/>
  <c r="BR90" i="2" a="1"/>
  <c r="BR90" i="2" s="1"/>
  <c r="BQ90" i="2" a="1"/>
  <c r="BQ90" i="2" s="1"/>
  <c r="BO90" i="2" a="1"/>
  <c r="BO90" i="2" s="1"/>
  <c r="BN90" i="2" a="1"/>
  <c r="BN90" i="2" s="1"/>
  <c r="BM90" i="2" a="1"/>
  <c r="BM90" i="2" s="1"/>
  <c r="BL90" i="2" a="1"/>
  <c r="BL90" i="2" s="1"/>
  <c r="BK90" i="2" a="1"/>
  <c r="BK90" i="2" s="1"/>
  <c r="BJ90" i="2" a="1"/>
  <c r="BJ90" i="2" s="1"/>
  <c r="BI90" i="2" a="1"/>
  <c r="BI90" i="2" s="1"/>
  <c r="BH90" i="2" a="1"/>
  <c r="BH90" i="2" s="1"/>
  <c r="AW90" i="2" a="1"/>
  <c r="AW90" i="2" s="1"/>
  <c r="AU90" i="2" a="1"/>
  <c r="AU90" i="2" s="1"/>
  <c r="AT90" i="2" a="1"/>
  <c r="AT90" i="2" s="1"/>
  <c r="AS90" i="2" a="1"/>
  <c r="AS90" i="2" s="1"/>
  <c r="AR90" i="2" a="1"/>
  <c r="AR90" i="2" s="1"/>
  <c r="AQ90" i="2" a="1"/>
  <c r="AQ90" i="2" s="1"/>
  <c r="AP90" i="2" a="1"/>
  <c r="AP90" i="2" s="1"/>
  <c r="AO90" i="2" a="1"/>
  <c r="AO90" i="2" s="1"/>
  <c r="AN90" i="2" a="1"/>
  <c r="AN90" i="2" s="1"/>
  <c r="AM90" i="2" a="1"/>
  <c r="AM90" i="2" s="1"/>
  <c r="AK90" i="2" a="1"/>
  <c r="AK90" i="2" s="1"/>
  <c r="AJ90" i="2" a="1"/>
  <c r="AJ90" i="2" s="1"/>
  <c r="AI90" i="2" a="1"/>
  <c r="AI90" i="2" s="1"/>
  <c r="AH90" i="2" a="1"/>
  <c r="AH90" i="2" s="1"/>
  <c r="AG90" i="2" a="1"/>
  <c r="AG90" i="2" s="1"/>
  <c r="AF90" i="2" a="1"/>
  <c r="AF90" i="2" s="1"/>
  <c r="AE90" i="2" a="1"/>
  <c r="AE90" i="2" s="1"/>
  <c r="AD90" i="2" a="1"/>
  <c r="AD90" i="2" s="1"/>
  <c r="AC90" i="2" a="1"/>
  <c r="AC90" i="2" s="1"/>
  <c r="AA90" i="2" a="1"/>
  <c r="AA90" i="2" s="1"/>
  <c r="Z90" i="2" a="1"/>
  <c r="Z90" i="2" s="1"/>
  <c r="Y90" i="2" a="1"/>
  <c r="Y90" i="2" s="1"/>
  <c r="X90" i="2" a="1"/>
  <c r="X90" i="2" s="1"/>
  <c r="W90" i="2" a="1"/>
  <c r="W90" i="2" s="1"/>
  <c r="V90" i="2" a="1"/>
  <c r="V90" i="2" s="1"/>
  <c r="U90" i="2" a="1"/>
  <c r="U90" i="2" s="1"/>
  <c r="T90" i="2" a="1"/>
  <c r="T90" i="2" s="1"/>
  <c r="FW89" i="2" a="1"/>
  <c r="FW89" i="2" s="1"/>
  <c r="FU89" i="2" a="1"/>
  <c r="FU89" i="2" s="1"/>
  <c r="FT89" i="2" a="1"/>
  <c r="FT89" i="2" s="1"/>
  <c r="FS89" i="2" a="1"/>
  <c r="FS89" i="2" s="1"/>
  <c r="FR89" i="2" a="1"/>
  <c r="FR89" i="2" s="1"/>
  <c r="FQ89" i="2" a="1"/>
  <c r="FQ89" i="2" s="1"/>
  <c r="FP89" i="2" a="1"/>
  <c r="FP89" i="2" s="1"/>
  <c r="FO89" i="2" a="1"/>
  <c r="FO89" i="2" s="1"/>
  <c r="FN89" i="2" a="1"/>
  <c r="FN89" i="2" s="1"/>
  <c r="FM89" i="2" a="1"/>
  <c r="FM89" i="2" s="1"/>
  <c r="FK89" i="2" a="1"/>
  <c r="FK89" i="2" s="1"/>
  <c r="FJ89" i="2" a="1"/>
  <c r="FJ89" i="2" s="1"/>
  <c r="FI89" i="2" a="1"/>
  <c r="FI89" i="2" s="1"/>
  <c r="FH89" i="2" a="1"/>
  <c r="FH89" i="2" s="1"/>
  <c r="FG89" i="2" a="1"/>
  <c r="FG89" i="2" s="1"/>
  <c r="FF89" i="2" a="1"/>
  <c r="FF89" i="2" s="1"/>
  <c r="FE89" i="2" a="1"/>
  <c r="FE89" i="2" s="1"/>
  <c r="FD89" i="2" a="1"/>
  <c r="FD89" i="2" s="1"/>
  <c r="FC89" i="2" a="1"/>
  <c r="FC89" i="2" s="1"/>
  <c r="FA89" i="2" a="1"/>
  <c r="FA89" i="2" s="1"/>
  <c r="EZ89" i="2" a="1"/>
  <c r="EZ89" i="2" s="1"/>
  <c r="EY89" i="2" a="1"/>
  <c r="EY89" i="2" s="1"/>
  <c r="EX89" i="2" a="1"/>
  <c r="EX89" i="2" s="1"/>
  <c r="EW89" i="2" a="1"/>
  <c r="EW89" i="2" s="1"/>
  <c r="EV89" i="2" a="1"/>
  <c r="EV89" i="2" s="1"/>
  <c r="EU89" i="2" a="1"/>
  <c r="EU89" i="2" s="1"/>
  <c r="ET89" i="2" a="1"/>
  <c r="ET89" i="2" s="1"/>
  <c r="EI89" i="2" a="1"/>
  <c r="EI89" i="2" s="1"/>
  <c r="EG89" i="2" a="1"/>
  <c r="EG89" i="2" s="1"/>
  <c r="EF89" i="2" a="1"/>
  <c r="EF89" i="2" s="1"/>
  <c r="EE89" i="2" a="1"/>
  <c r="EE89" i="2" s="1"/>
  <c r="ED89" i="2" a="1"/>
  <c r="ED89" i="2" s="1"/>
  <c r="EC89" i="2" a="1"/>
  <c r="EC89" i="2" s="1"/>
  <c r="EB89" i="2" a="1"/>
  <c r="EB89" i="2" s="1"/>
  <c r="EA89" i="2" a="1"/>
  <c r="EA89" i="2" s="1"/>
  <c r="DZ89" i="2" a="1"/>
  <c r="DZ89" i="2" s="1"/>
  <c r="DY89" i="2" a="1"/>
  <c r="DY89" i="2" s="1"/>
  <c r="DW89" i="2" a="1"/>
  <c r="DW89" i="2" s="1"/>
  <c r="DV89" i="2" a="1"/>
  <c r="DV89" i="2" s="1"/>
  <c r="DU89" i="2" a="1"/>
  <c r="DU89" i="2" s="1"/>
  <c r="DT89" i="2" a="1"/>
  <c r="DT89" i="2" s="1"/>
  <c r="DS89" i="2" a="1"/>
  <c r="DS89" i="2" s="1"/>
  <c r="DR89" i="2" a="1"/>
  <c r="DR89" i="2" s="1"/>
  <c r="DQ89" i="2" a="1"/>
  <c r="DQ89" i="2" s="1"/>
  <c r="DP89" i="2" a="1"/>
  <c r="DP89" i="2" s="1"/>
  <c r="DO89" i="2" a="1"/>
  <c r="DO89" i="2" s="1"/>
  <c r="DM89" i="2" a="1"/>
  <c r="DM89" i="2" s="1"/>
  <c r="DL89" i="2" a="1"/>
  <c r="DL89" i="2" s="1"/>
  <c r="DK89" i="2" a="1"/>
  <c r="DK89" i="2" s="1"/>
  <c r="DJ89" i="2" a="1"/>
  <c r="DJ89" i="2" s="1"/>
  <c r="DI89" i="2" a="1"/>
  <c r="DI89" i="2" s="1"/>
  <c r="DH89" i="2" a="1"/>
  <c r="DH89" i="2" s="1"/>
  <c r="DG89" i="2" a="1"/>
  <c r="DG89" i="2" s="1"/>
  <c r="DF89" i="2" a="1"/>
  <c r="DF89" i="2" s="1"/>
  <c r="CK89" i="2" a="1"/>
  <c r="CK89" i="2" s="1"/>
  <c r="CI89" i="2" a="1"/>
  <c r="CI89" i="2" s="1"/>
  <c r="CH89" i="2" a="1"/>
  <c r="CH89" i="2" s="1"/>
  <c r="CG89" i="2" a="1"/>
  <c r="CG89" i="2" s="1"/>
  <c r="CF89" i="2" a="1"/>
  <c r="CF89" i="2" s="1"/>
  <c r="CE89" i="2" a="1"/>
  <c r="CE89" i="2" s="1"/>
  <c r="CD89" i="2" a="1"/>
  <c r="CD89" i="2" s="1"/>
  <c r="CC89" i="2" a="1"/>
  <c r="CC89" i="2" s="1"/>
  <c r="CB89" i="2" a="1"/>
  <c r="CB89" i="2" s="1"/>
  <c r="CA89" i="2" a="1"/>
  <c r="CA89" i="2" s="1"/>
  <c r="BY89" i="2" a="1"/>
  <c r="BY89" i="2" s="1"/>
  <c r="BX89" i="2" a="1"/>
  <c r="BX89" i="2" s="1"/>
  <c r="BW89" i="2" a="1"/>
  <c r="BW89" i="2" s="1"/>
  <c r="BV89" i="2" a="1"/>
  <c r="BV89" i="2" s="1"/>
  <c r="BU89" i="2" a="1"/>
  <c r="BU89" i="2" s="1"/>
  <c r="BT89" i="2" a="1"/>
  <c r="BT89" i="2" s="1"/>
  <c r="BS89" i="2" a="1"/>
  <c r="BS89" i="2" s="1"/>
  <c r="BR89" i="2" a="1"/>
  <c r="BR89" i="2" s="1"/>
  <c r="BQ89" i="2" a="1"/>
  <c r="BQ89" i="2" s="1"/>
  <c r="BO89" i="2" a="1"/>
  <c r="BO89" i="2" s="1"/>
  <c r="BN89" i="2" a="1"/>
  <c r="BN89" i="2" s="1"/>
  <c r="BM89" i="2" a="1"/>
  <c r="BM89" i="2" s="1"/>
  <c r="BL89" i="2" a="1"/>
  <c r="BL89" i="2" s="1"/>
  <c r="BK89" i="2" a="1"/>
  <c r="BK89" i="2" s="1"/>
  <c r="BJ89" i="2" a="1"/>
  <c r="BJ89" i="2" s="1"/>
  <c r="BI89" i="2" a="1"/>
  <c r="BI89" i="2" s="1"/>
  <c r="BH89" i="2" a="1"/>
  <c r="BH89" i="2" s="1"/>
  <c r="AW89" i="2" a="1"/>
  <c r="AW89" i="2" s="1"/>
  <c r="AU89" i="2" a="1"/>
  <c r="AU89" i="2" s="1"/>
  <c r="AT89" i="2" a="1"/>
  <c r="AT89" i="2" s="1"/>
  <c r="AS89" i="2" a="1"/>
  <c r="AS89" i="2" s="1"/>
  <c r="AR89" i="2" a="1"/>
  <c r="AR89" i="2" s="1"/>
  <c r="AQ89" i="2" a="1"/>
  <c r="AQ89" i="2" s="1"/>
  <c r="AP89" i="2" a="1"/>
  <c r="AP89" i="2" s="1"/>
  <c r="AO89" i="2" a="1"/>
  <c r="AO89" i="2" s="1"/>
  <c r="AN89" i="2" a="1"/>
  <c r="AN89" i="2" s="1"/>
  <c r="AM89" i="2" a="1"/>
  <c r="AM89" i="2" s="1"/>
  <c r="AK89" i="2" a="1"/>
  <c r="AK89" i="2" s="1"/>
  <c r="AJ89" i="2" a="1"/>
  <c r="AJ89" i="2" s="1"/>
  <c r="AI89" i="2" a="1"/>
  <c r="AI89" i="2" s="1"/>
  <c r="AH89" i="2" a="1"/>
  <c r="AH89" i="2" s="1"/>
  <c r="AG89" i="2" a="1"/>
  <c r="AG89" i="2" s="1"/>
  <c r="AF89" i="2" a="1"/>
  <c r="AF89" i="2" s="1"/>
  <c r="AE89" i="2" a="1"/>
  <c r="AE89" i="2" s="1"/>
  <c r="AD89" i="2" a="1"/>
  <c r="AD89" i="2" s="1"/>
  <c r="AC89" i="2" a="1"/>
  <c r="AC89" i="2" s="1"/>
  <c r="AA89" i="2" a="1"/>
  <c r="AA89" i="2" s="1"/>
  <c r="Z89" i="2" a="1"/>
  <c r="Z89" i="2" s="1"/>
  <c r="Y89" i="2" a="1"/>
  <c r="Y89" i="2" s="1"/>
  <c r="X89" i="2" a="1"/>
  <c r="X89" i="2" s="1"/>
  <c r="W89" i="2" a="1"/>
  <c r="W89" i="2" s="1"/>
  <c r="V89" i="2" a="1"/>
  <c r="V89" i="2" s="1"/>
  <c r="U89" i="2" a="1"/>
  <c r="U89" i="2" s="1"/>
  <c r="T89" i="2" a="1"/>
  <c r="T89" i="2" s="1"/>
  <c r="P89" i="2"/>
  <c r="P90" i="2" s="1"/>
  <c r="O89" i="2"/>
  <c r="O90" i="2" s="1"/>
  <c r="N89" i="2"/>
  <c r="N90" i="2" s="1"/>
  <c r="M89" i="2"/>
  <c r="M90" i="2" s="1"/>
  <c r="L89" i="2"/>
  <c r="L90" i="2" s="1"/>
  <c r="K89" i="2"/>
  <c r="K90" i="2" s="1"/>
  <c r="I89" i="2"/>
  <c r="H89" i="2"/>
  <c r="G89" i="2"/>
  <c r="C89" i="2"/>
  <c r="FW87" i="2" a="1"/>
  <c r="FW87" i="2" s="1"/>
  <c r="FU87" i="2" a="1"/>
  <c r="FU87" i="2" s="1"/>
  <c r="FT87" i="2" a="1"/>
  <c r="FT87" i="2" s="1"/>
  <c r="FS87" i="2" a="1"/>
  <c r="FS87" i="2" s="1"/>
  <c r="FR87" i="2" a="1"/>
  <c r="FR87" i="2" s="1"/>
  <c r="FQ87" i="2" a="1"/>
  <c r="FQ87" i="2" s="1"/>
  <c r="FP87" i="2" a="1"/>
  <c r="FP87" i="2" s="1"/>
  <c r="FO87" i="2" a="1"/>
  <c r="FO87" i="2" s="1"/>
  <c r="FN87" i="2" a="1"/>
  <c r="FN87" i="2" s="1"/>
  <c r="FM87" i="2" a="1"/>
  <c r="FM87" i="2" s="1"/>
  <c r="FK87" i="2" a="1"/>
  <c r="FK87" i="2" s="1"/>
  <c r="FJ87" i="2" a="1"/>
  <c r="FJ87" i="2" s="1"/>
  <c r="FI87" i="2" a="1"/>
  <c r="FI87" i="2" s="1"/>
  <c r="FH87" i="2" a="1"/>
  <c r="FH87" i="2" s="1"/>
  <c r="FG87" i="2" a="1"/>
  <c r="FG87" i="2" s="1"/>
  <c r="FF87" i="2" a="1"/>
  <c r="FF87" i="2" s="1"/>
  <c r="FE87" i="2" a="1"/>
  <c r="FE87" i="2" s="1"/>
  <c r="FD87" i="2" a="1"/>
  <c r="FD87" i="2" s="1"/>
  <c r="FC87" i="2" a="1"/>
  <c r="FC87" i="2" s="1"/>
  <c r="FA87" i="2" a="1"/>
  <c r="FA87" i="2" s="1"/>
  <c r="EZ87" i="2" a="1"/>
  <c r="EZ87" i="2" s="1"/>
  <c r="EY87" i="2" a="1"/>
  <c r="EY87" i="2" s="1"/>
  <c r="EX87" i="2" a="1"/>
  <c r="EX87" i="2" s="1"/>
  <c r="EW87" i="2" a="1"/>
  <c r="EW87" i="2" s="1"/>
  <c r="EV87" i="2" a="1"/>
  <c r="EV87" i="2" s="1"/>
  <c r="EU87" i="2" a="1"/>
  <c r="EU87" i="2" s="1"/>
  <c r="ET87" i="2" a="1"/>
  <c r="ET87" i="2" s="1"/>
  <c r="EI87" i="2" a="1"/>
  <c r="EI87" i="2" s="1"/>
  <c r="EG87" i="2" a="1"/>
  <c r="EG87" i="2" s="1"/>
  <c r="EF87" i="2" a="1"/>
  <c r="EF87" i="2" s="1"/>
  <c r="EE87" i="2" a="1"/>
  <c r="EE87" i="2" s="1"/>
  <c r="ED87" i="2" a="1"/>
  <c r="ED87" i="2" s="1"/>
  <c r="EC87" i="2" a="1"/>
  <c r="EC87" i="2" s="1"/>
  <c r="EB87" i="2" a="1"/>
  <c r="EB87" i="2" s="1"/>
  <c r="EA87" i="2" a="1"/>
  <c r="EA87" i="2" s="1"/>
  <c r="DZ87" i="2" a="1"/>
  <c r="DZ87" i="2" s="1"/>
  <c r="DY87" i="2" a="1"/>
  <c r="DY87" i="2" s="1"/>
  <c r="DW87" i="2" a="1"/>
  <c r="DW87" i="2" s="1"/>
  <c r="DV87" i="2" a="1"/>
  <c r="DV87" i="2" s="1"/>
  <c r="DU87" i="2" a="1"/>
  <c r="DU87" i="2" s="1"/>
  <c r="DT87" i="2" a="1"/>
  <c r="DT87" i="2" s="1"/>
  <c r="DS87" i="2" a="1"/>
  <c r="DS87" i="2" s="1"/>
  <c r="DR87" i="2" a="1"/>
  <c r="DR87" i="2" s="1"/>
  <c r="DQ87" i="2" a="1"/>
  <c r="DQ87" i="2" s="1"/>
  <c r="DP87" i="2" a="1"/>
  <c r="DP87" i="2" s="1"/>
  <c r="DO87" i="2" a="1"/>
  <c r="DO87" i="2" s="1"/>
  <c r="DM87" i="2" a="1"/>
  <c r="DM87" i="2" s="1"/>
  <c r="DL87" i="2" a="1"/>
  <c r="DL87" i="2" s="1"/>
  <c r="DK87" i="2" a="1"/>
  <c r="DK87" i="2" s="1"/>
  <c r="DJ87" i="2" a="1"/>
  <c r="DJ87" i="2" s="1"/>
  <c r="DI87" i="2" a="1"/>
  <c r="DI87" i="2" s="1"/>
  <c r="DH87" i="2" a="1"/>
  <c r="DH87" i="2" s="1"/>
  <c r="DG87" i="2" a="1"/>
  <c r="DG87" i="2" s="1"/>
  <c r="DF87" i="2" a="1"/>
  <c r="DF87" i="2" s="1"/>
  <c r="CK87" i="2" a="1"/>
  <c r="CK87" i="2" s="1"/>
  <c r="CI87" i="2" a="1"/>
  <c r="CI87" i="2" s="1"/>
  <c r="CH87" i="2" a="1"/>
  <c r="CH87" i="2" s="1"/>
  <c r="CG87" i="2" a="1"/>
  <c r="CG87" i="2" s="1"/>
  <c r="CF87" i="2" a="1"/>
  <c r="CF87" i="2" s="1"/>
  <c r="CE87" i="2" a="1"/>
  <c r="CE87" i="2" s="1"/>
  <c r="CD87" i="2" a="1"/>
  <c r="CD87" i="2" s="1"/>
  <c r="CC87" i="2" a="1"/>
  <c r="CC87" i="2" s="1"/>
  <c r="CB87" i="2" a="1"/>
  <c r="CB87" i="2" s="1"/>
  <c r="CA87" i="2" a="1"/>
  <c r="CA87" i="2" s="1"/>
  <c r="BY87" i="2" a="1"/>
  <c r="BY87" i="2" s="1"/>
  <c r="BX87" i="2" a="1"/>
  <c r="BX87" i="2" s="1"/>
  <c r="BW87" i="2" a="1"/>
  <c r="BW87" i="2" s="1"/>
  <c r="BV87" i="2" a="1"/>
  <c r="BV87" i="2" s="1"/>
  <c r="BU87" i="2" a="1"/>
  <c r="BU87" i="2" s="1"/>
  <c r="BT87" i="2" a="1"/>
  <c r="BT87" i="2" s="1"/>
  <c r="BS87" i="2" a="1"/>
  <c r="BS87" i="2" s="1"/>
  <c r="BR87" i="2" a="1"/>
  <c r="BR87" i="2" s="1"/>
  <c r="BQ87" i="2" a="1"/>
  <c r="BQ87" i="2" s="1"/>
  <c r="BO87" i="2" a="1"/>
  <c r="BO87" i="2" s="1"/>
  <c r="BN87" i="2" a="1"/>
  <c r="BN87" i="2" s="1"/>
  <c r="BM87" i="2" a="1"/>
  <c r="BM87" i="2" s="1"/>
  <c r="BL87" i="2" a="1"/>
  <c r="BL87" i="2" s="1"/>
  <c r="BK87" i="2" a="1"/>
  <c r="BK87" i="2" s="1"/>
  <c r="BJ87" i="2" a="1"/>
  <c r="BJ87" i="2" s="1"/>
  <c r="BI87" i="2" a="1"/>
  <c r="BI87" i="2" s="1"/>
  <c r="BH87" i="2" a="1"/>
  <c r="BH87" i="2" s="1"/>
  <c r="AW87" i="2" a="1"/>
  <c r="AW87" i="2" s="1"/>
  <c r="AU87" i="2" a="1"/>
  <c r="AU87" i="2" s="1"/>
  <c r="AT87" i="2" a="1"/>
  <c r="AT87" i="2" s="1"/>
  <c r="AS87" i="2" a="1"/>
  <c r="AS87" i="2" s="1"/>
  <c r="AR87" i="2" a="1"/>
  <c r="AR87" i="2" s="1"/>
  <c r="AQ87" i="2" a="1"/>
  <c r="AQ87" i="2" s="1"/>
  <c r="AP87" i="2" a="1"/>
  <c r="AP87" i="2" s="1"/>
  <c r="AO87" i="2" a="1"/>
  <c r="AO87" i="2" s="1"/>
  <c r="AN87" i="2" a="1"/>
  <c r="AN87" i="2" s="1"/>
  <c r="AM87" i="2" a="1"/>
  <c r="AM87" i="2" s="1"/>
  <c r="AK87" i="2" a="1"/>
  <c r="AK87" i="2" s="1"/>
  <c r="AJ87" i="2" a="1"/>
  <c r="AJ87" i="2" s="1"/>
  <c r="AI87" i="2" a="1"/>
  <c r="AI87" i="2" s="1"/>
  <c r="AH87" i="2" a="1"/>
  <c r="AH87" i="2" s="1"/>
  <c r="AG87" i="2" a="1"/>
  <c r="AG87" i="2" s="1"/>
  <c r="AF87" i="2" a="1"/>
  <c r="AF87" i="2" s="1"/>
  <c r="AE87" i="2" a="1"/>
  <c r="AE87" i="2" s="1"/>
  <c r="AD87" i="2" a="1"/>
  <c r="AD87" i="2" s="1"/>
  <c r="AC87" i="2" a="1"/>
  <c r="AC87" i="2" s="1"/>
  <c r="AA87" i="2" a="1"/>
  <c r="AA87" i="2" s="1"/>
  <c r="Z87" i="2" a="1"/>
  <c r="Z87" i="2" s="1"/>
  <c r="Y87" i="2" a="1"/>
  <c r="Y87" i="2" s="1"/>
  <c r="X87" i="2" a="1"/>
  <c r="X87" i="2" s="1"/>
  <c r="W87" i="2" a="1"/>
  <c r="W87" i="2" s="1"/>
  <c r="V87" i="2" a="1"/>
  <c r="V87" i="2" s="1"/>
  <c r="U87" i="2" a="1"/>
  <c r="U87" i="2" s="1"/>
  <c r="T87" i="2" a="1"/>
  <c r="T87" i="2" s="1"/>
  <c r="FW86" i="2" a="1"/>
  <c r="FW86" i="2" s="1"/>
  <c r="FU86" i="2" a="1"/>
  <c r="FU86" i="2" s="1"/>
  <c r="FT86" i="2" a="1"/>
  <c r="FT86" i="2" s="1"/>
  <c r="FS86" i="2" a="1"/>
  <c r="FS86" i="2" s="1"/>
  <c r="FR86" i="2" a="1"/>
  <c r="FR86" i="2" s="1"/>
  <c r="FQ86" i="2" a="1"/>
  <c r="FQ86" i="2" s="1"/>
  <c r="FP86" i="2" a="1"/>
  <c r="FP86" i="2" s="1"/>
  <c r="FO86" i="2" a="1"/>
  <c r="FO86" i="2" s="1"/>
  <c r="FN86" i="2" a="1"/>
  <c r="FN86" i="2" s="1"/>
  <c r="FM86" i="2" a="1"/>
  <c r="FM86" i="2" s="1"/>
  <c r="FK86" i="2" a="1"/>
  <c r="FK86" i="2" s="1"/>
  <c r="FJ86" i="2" a="1"/>
  <c r="FJ86" i="2" s="1"/>
  <c r="FI86" i="2" a="1"/>
  <c r="FI86" i="2" s="1"/>
  <c r="FH86" i="2" a="1"/>
  <c r="FH86" i="2" s="1"/>
  <c r="FG86" i="2" a="1"/>
  <c r="FG86" i="2" s="1"/>
  <c r="FF86" i="2" a="1"/>
  <c r="FF86" i="2" s="1"/>
  <c r="FE86" i="2" a="1"/>
  <c r="FE86" i="2" s="1"/>
  <c r="FD86" i="2" a="1"/>
  <c r="FD86" i="2" s="1"/>
  <c r="FC86" i="2" a="1"/>
  <c r="FC86" i="2" s="1"/>
  <c r="FA86" i="2" a="1"/>
  <c r="FA86" i="2" s="1"/>
  <c r="EZ86" i="2" a="1"/>
  <c r="EZ86" i="2" s="1"/>
  <c r="EY86" i="2" a="1"/>
  <c r="EY86" i="2" s="1"/>
  <c r="EX86" i="2" a="1"/>
  <c r="EX86" i="2" s="1"/>
  <c r="EW86" i="2" a="1"/>
  <c r="EW86" i="2" s="1"/>
  <c r="EV86" i="2" a="1"/>
  <c r="EV86" i="2" s="1"/>
  <c r="EU86" i="2" a="1"/>
  <c r="EU86" i="2" s="1"/>
  <c r="ET86" i="2" a="1"/>
  <c r="ET86" i="2" s="1"/>
  <c r="EI86" i="2" a="1"/>
  <c r="EI86" i="2" s="1"/>
  <c r="EG86" i="2" a="1"/>
  <c r="EG86" i="2" s="1"/>
  <c r="EF86" i="2" a="1"/>
  <c r="EF86" i="2" s="1"/>
  <c r="EE86" i="2" a="1"/>
  <c r="EE86" i="2" s="1"/>
  <c r="ED86" i="2" a="1"/>
  <c r="ED86" i="2" s="1"/>
  <c r="EC86" i="2" a="1"/>
  <c r="EC86" i="2" s="1"/>
  <c r="EB86" i="2" a="1"/>
  <c r="EB86" i="2" s="1"/>
  <c r="EA86" i="2" a="1"/>
  <c r="EA86" i="2" s="1"/>
  <c r="DZ86" i="2" a="1"/>
  <c r="DZ86" i="2" s="1"/>
  <c r="DY86" i="2" a="1"/>
  <c r="DY86" i="2" s="1"/>
  <c r="DW86" i="2" a="1"/>
  <c r="DW86" i="2" s="1"/>
  <c r="DV86" i="2" a="1"/>
  <c r="DV86" i="2" s="1"/>
  <c r="DU86" i="2" a="1"/>
  <c r="DU86" i="2" s="1"/>
  <c r="DT86" i="2" a="1"/>
  <c r="DT86" i="2" s="1"/>
  <c r="DS86" i="2" a="1"/>
  <c r="DS86" i="2" s="1"/>
  <c r="DR86" i="2" a="1"/>
  <c r="DR86" i="2" s="1"/>
  <c r="DQ86" i="2" a="1"/>
  <c r="DQ86" i="2" s="1"/>
  <c r="DP86" i="2" a="1"/>
  <c r="DP86" i="2" s="1"/>
  <c r="DO86" i="2" a="1"/>
  <c r="DO86" i="2" s="1"/>
  <c r="DM86" i="2" a="1"/>
  <c r="DM86" i="2" s="1"/>
  <c r="DL86" i="2" a="1"/>
  <c r="DL86" i="2" s="1"/>
  <c r="DK86" i="2" a="1"/>
  <c r="DK86" i="2" s="1"/>
  <c r="DJ86" i="2" a="1"/>
  <c r="DJ86" i="2" s="1"/>
  <c r="DI86" i="2" a="1"/>
  <c r="DI86" i="2" s="1"/>
  <c r="DH86" i="2" a="1"/>
  <c r="DH86" i="2" s="1"/>
  <c r="DG86" i="2" a="1"/>
  <c r="DG86" i="2" s="1"/>
  <c r="DF86" i="2" a="1"/>
  <c r="DF86" i="2" s="1"/>
  <c r="CK86" i="2" a="1"/>
  <c r="CK86" i="2" s="1"/>
  <c r="CI86" i="2" a="1"/>
  <c r="CI86" i="2" s="1"/>
  <c r="CH86" i="2" a="1"/>
  <c r="CH86" i="2" s="1"/>
  <c r="CG86" i="2" a="1"/>
  <c r="CG86" i="2" s="1"/>
  <c r="CF86" i="2" a="1"/>
  <c r="CF86" i="2" s="1"/>
  <c r="CE86" i="2" a="1"/>
  <c r="CE86" i="2" s="1"/>
  <c r="CD86" i="2" a="1"/>
  <c r="CD86" i="2" s="1"/>
  <c r="CC86" i="2" a="1"/>
  <c r="CC86" i="2" s="1"/>
  <c r="CB86" i="2" a="1"/>
  <c r="CB86" i="2" s="1"/>
  <c r="CA86" i="2" a="1"/>
  <c r="CA86" i="2" s="1"/>
  <c r="BY86" i="2" a="1"/>
  <c r="BY86" i="2" s="1"/>
  <c r="BX86" i="2" a="1"/>
  <c r="BX86" i="2" s="1"/>
  <c r="BW86" i="2" a="1"/>
  <c r="BW86" i="2" s="1"/>
  <c r="BV86" i="2" a="1"/>
  <c r="BV86" i="2" s="1"/>
  <c r="BU86" i="2" a="1"/>
  <c r="BU86" i="2" s="1"/>
  <c r="BT86" i="2" a="1"/>
  <c r="BT86" i="2" s="1"/>
  <c r="BS86" i="2" a="1"/>
  <c r="BS86" i="2" s="1"/>
  <c r="BR86" i="2" a="1"/>
  <c r="BR86" i="2" s="1"/>
  <c r="BQ86" i="2" a="1"/>
  <c r="BQ86" i="2" s="1"/>
  <c r="BO86" i="2" a="1"/>
  <c r="BO86" i="2" s="1"/>
  <c r="BN86" i="2" a="1"/>
  <c r="BN86" i="2" s="1"/>
  <c r="BM86" i="2" a="1"/>
  <c r="BM86" i="2" s="1"/>
  <c r="BL86" i="2" a="1"/>
  <c r="BL86" i="2" s="1"/>
  <c r="BK86" i="2" a="1"/>
  <c r="BK86" i="2" s="1"/>
  <c r="BJ86" i="2" a="1"/>
  <c r="BJ86" i="2" s="1"/>
  <c r="BI86" i="2" a="1"/>
  <c r="BI86" i="2" s="1"/>
  <c r="BH86" i="2" a="1"/>
  <c r="BH86" i="2" s="1"/>
  <c r="AW86" i="2" a="1"/>
  <c r="AW86" i="2" s="1"/>
  <c r="AU86" i="2" a="1"/>
  <c r="AU86" i="2" s="1"/>
  <c r="AT86" i="2" a="1"/>
  <c r="AT86" i="2" s="1"/>
  <c r="AS86" i="2" a="1"/>
  <c r="AS86" i="2" s="1"/>
  <c r="AR86" i="2" a="1"/>
  <c r="AR86" i="2" s="1"/>
  <c r="AQ86" i="2" a="1"/>
  <c r="AQ86" i="2" s="1"/>
  <c r="AP86" i="2" a="1"/>
  <c r="AP86" i="2" s="1"/>
  <c r="AO86" i="2" a="1"/>
  <c r="AO86" i="2" s="1"/>
  <c r="AN86" i="2" a="1"/>
  <c r="AN86" i="2" s="1"/>
  <c r="AM86" i="2" a="1"/>
  <c r="AM86" i="2" s="1"/>
  <c r="AK86" i="2" a="1"/>
  <c r="AK86" i="2" s="1"/>
  <c r="AJ86" i="2" a="1"/>
  <c r="AJ86" i="2" s="1"/>
  <c r="AI86" i="2" a="1"/>
  <c r="AI86" i="2" s="1"/>
  <c r="AH86" i="2" a="1"/>
  <c r="AH86" i="2" s="1"/>
  <c r="AG86" i="2" a="1"/>
  <c r="AG86" i="2" s="1"/>
  <c r="AF86" i="2" a="1"/>
  <c r="AF86" i="2" s="1"/>
  <c r="AE86" i="2" a="1"/>
  <c r="AE86" i="2" s="1"/>
  <c r="AD86" i="2" a="1"/>
  <c r="AD86" i="2" s="1"/>
  <c r="AC86" i="2" a="1"/>
  <c r="AC86" i="2" s="1"/>
  <c r="AA86" i="2" a="1"/>
  <c r="AA86" i="2" s="1"/>
  <c r="Z86" i="2" a="1"/>
  <c r="Z86" i="2" s="1"/>
  <c r="Y86" i="2" a="1"/>
  <c r="Y86" i="2" s="1"/>
  <c r="X86" i="2" a="1"/>
  <c r="X86" i="2" s="1"/>
  <c r="W86" i="2" a="1"/>
  <c r="W86" i="2" s="1"/>
  <c r="V86" i="2" a="1"/>
  <c r="V86" i="2" s="1"/>
  <c r="U86" i="2" a="1"/>
  <c r="U86" i="2" s="1"/>
  <c r="T86" i="2" a="1"/>
  <c r="T86" i="2" s="1"/>
  <c r="P86" i="2"/>
  <c r="P87" i="2" s="1"/>
  <c r="O86" i="2"/>
  <c r="O87" i="2" s="1"/>
  <c r="N86" i="2"/>
  <c r="N87" i="2" s="1"/>
  <c r="M86" i="2"/>
  <c r="M87" i="2" s="1"/>
  <c r="L86" i="2"/>
  <c r="L87" i="2" s="1"/>
  <c r="K86" i="2"/>
  <c r="K87" i="2" s="1"/>
  <c r="I86" i="2"/>
  <c r="H86" i="2"/>
  <c r="G86" i="2"/>
  <c r="C86" i="2"/>
  <c r="FW84" i="2" a="1"/>
  <c r="FW84" i="2" s="1"/>
  <c r="FU84" i="2" a="1"/>
  <c r="FU84" i="2" s="1"/>
  <c r="FT84" i="2" a="1"/>
  <c r="FT84" i="2" s="1"/>
  <c r="FS84" i="2" a="1"/>
  <c r="FS84" i="2" s="1"/>
  <c r="FR84" i="2" a="1"/>
  <c r="FR84" i="2" s="1"/>
  <c r="FQ84" i="2" a="1"/>
  <c r="FQ84" i="2" s="1"/>
  <c r="FP84" i="2" a="1"/>
  <c r="FP84" i="2" s="1"/>
  <c r="FO84" i="2" a="1"/>
  <c r="FO84" i="2" s="1"/>
  <c r="FN84" i="2" a="1"/>
  <c r="FN84" i="2" s="1"/>
  <c r="FM84" i="2" a="1"/>
  <c r="FM84" i="2" s="1"/>
  <c r="FK84" i="2" a="1"/>
  <c r="FK84" i="2" s="1"/>
  <c r="FJ84" i="2" a="1"/>
  <c r="FJ84" i="2" s="1"/>
  <c r="FI84" i="2" a="1"/>
  <c r="FI84" i="2" s="1"/>
  <c r="FH84" i="2" a="1"/>
  <c r="FH84" i="2" s="1"/>
  <c r="FG84" i="2" a="1"/>
  <c r="FG84" i="2" s="1"/>
  <c r="FF84" i="2" a="1"/>
  <c r="FF84" i="2" s="1"/>
  <c r="FE84" i="2" a="1"/>
  <c r="FE84" i="2" s="1"/>
  <c r="FD84" i="2" a="1"/>
  <c r="FD84" i="2" s="1"/>
  <c r="FC84" i="2" a="1"/>
  <c r="FC84" i="2" s="1"/>
  <c r="FA84" i="2" a="1"/>
  <c r="FA84" i="2" s="1"/>
  <c r="EZ84" i="2" a="1"/>
  <c r="EZ84" i="2" s="1"/>
  <c r="EY84" i="2" a="1"/>
  <c r="EY84" i="2" s="1"/>
  <c r="EX84" i="2" a="1"/>
  <c r="EX84" i="2" s="1"/>
  <c r="EW84" i="2" a="1"/>
  <c r="EW84" i="2" s="1"/>
  <c r="EV84" i="2" a="1"/>
  <c r="EV84" i="2" s="1"/>
  <c r="EU84" i="2" a="1"/>
  <c r="EU84" i="2" s="1"/>
  <c r="ET84" i="2" a="1"/>
  <c r="ET84" i="2" s="1"/>
  <c r="EI84" i="2" a="1"/>
  <c r="EI84" i="2" s="1"/>
  <c r="EG84" i="2" a="1"/>
  <c r="EG84" i="2" s="1"/>
  <c r="EF84" i="2" a="1"/>
  <c r="EF84" i="2" s="1"/>
  <c r="EE84" i="2" a="1"/>
  <c r="EE84" i="2" s="1"/>
  <c r="ED84" i="2" a="1"/>
  <c r="ED84" i="2" s="1"/>
  <c r="EC84" i="2" a="1"/>
  <c r="EC84" i="2" s="1"/>
  <c r="EB84" i="2" a="1"/>
  <c r="EB84" i="2" s="1"/>
  <c r="EA84" i="2" a="1"/>
  <c r="EA84" i="2" s="1"/>
  <c r="DZ84" i="2" a="1"/>
  <c r="DZ84" i="2" s="1"/>
  <c r="DY84" i="2" a="1"/>
  <c r="DY84" i="2" s="1"/>
  <c r="DW84" i="2" a="1"/>
  <c r="DW84" i="2" s="1"/>
  <c r="DV84" i="2" a="1"/>
  <c r="DV84" i="2" s="1"/>
  <c r="DU84" i="2" a="1"/>
  <c r="DU84" i="2" s="1"/>
  <c r="DT84" i="2" a="1"/>
  <c r="DT84" i="2" s="1"/>
  <c r="DS84" i="2" a="1"/>
  <c r="DS84" i="2" s="1"/>
  <c r="DR84" i="2" a="1"/>
  <c r="DR84" i="2" s="1"/>
  <c r="DQ84" i="2" a="1"/>
  <c r="DQ84" i="2" s="1"/>
  <c r="DP84" i="2" a="1"/>
  <c r="DP84" i="2" s="1"/>
  <c r="DO84" i="2" a="1"/>
  <c r="DO84" i="2" s="1"/>
  <c r="DM84" i="2" a="1"/>
  <c r="DM84" i="2" s="1"/>
  <c r="DL84" i="2" a="1"/>
  <c r="DL84" i="2" s="1"/>
  <c r="DK84" i="2" a="1"/>
  <c r="DK84" i="2" s="1"/>
  <c r="DJ84" i="2" a="1"/>
  <c r="DJ84" i="2" s="1"/>
  <c r="DI84" i="2" a="1"/>
  <c r="DI84" i="2" s="1"/>
  <c r="DH84" i="2" a="1"/>
  <c r="DH84" i="2" s="1"/>
  <c r="DG84" i="2" a="1"/>
  <c r="DG84" i="2" s="1"/>
  <c r="DF84" i="2" a="1"/>
  <c r="DF84" i="2" s="1"/>
  <c r="CK84" i="2" a="1"/>
  <c r="CK84" i="2" s="1"/>
  <c r="CI84" i="2" a="1"/>
  <c r="CI84" i="2" s="1"/>
  <c r="CH84" i="2" a="1"/>
  <c r="CH84" i="2" s="1"/>
  <c r="CG84" i="2" a="1"/>
  <c r="CG84" i="2" s="1"/>
  <c r="CF84" i="2" a="1"/>
  <c r="CF84" i="2" s="1"/>
  <c r="CE84" i="2" a="1"/>
  <c r="CE84" i="2" s="1"/>
  <c r="CD84" i="2" a="1"/>
  <c r="CD84" i="2" s="1"/>
  <c r="CC84" i="2" a="1"/>
  <c r="CC84" i="2" s="1"/>
  <c r="CB84" i="2" a="1"/>
  <c r="CB84" i="2" s="1"/>
  <c r="CA84" i="2" a="1"/>
  <c r="CA84" i="2" s="1"/>
  <c r="BY84" i="2" a="1"/>
  <c r="BY84" i="2" s="1"/>
  <c r="BX84" i="2" a="1"/>
  <c r="BX84" i="2" s="1"/>
  <c r="BW84" i="2" a="1"/>
  <c r="BW84" i="2" s="1"/>
  <c r="BV84" i="2" a="1"/>
  <c r="BV84" i="2" s="1"/>
  <c r="BU84" i="2" a="1"/>
  <c r="BU84" i="2" s="1"/>
  <c r="BT84" i="2" a="1"/>
  <c r="BT84" i="2" s="1"/>
  <c r="BS84" i="2" a="1"/>
  <c r="BS84" i="2" s="1"/>
  <c r="BR84" i="2" a="1"/>
  <c r="BR84" i="2" s="1"/>
  <c r="BQ84" i="2" a="1"/>
  <c r="BQ84" i="2" s="1"/>
  <c r="BO84" i="2" a="1"/>
  <c r="BO84" i="2" s="1"/>
  <c r="BN84" i="2" a="1"/>
  <c r="BN84" i="2" s="1"/>
  <c r="BM84" i="2" a="1"/>
  <c r="BM84" i="2" s="1"/>
  <c r="BL84" i="2" a="1"/>
  <c r="BL84" i="2" s="1"/>
  <c r="BK84" i="2" a="1"/>
  <c r="BK84" i="2" s="1"/>
  <c r="BJ84" i="2" a="1"/>
  <c r="BJ84" i="2" s="1"/>
  <c r="BI84" i="2" a="1"/>
  <c r="BI84" i="2" s="1"/>
  <c r="BH84" i="2" a="1"/>
  <c r="BH84" i="2" s="1"/>
  <c r="AW84" i="2" a="1"/>
  <c r="AW84" i="2" s="1"/>
  <c r="AU84" i="2" a="1"/>
  <c r="AU84" i="2" s="1"/>
  <c r="AT84" i="2" a="1"/>
  <c r="AT84" i="2" s="1"/>
  <c r="AS84" i="2" a="1"/>
  <c r="AS84" i="2" s="1"/>
  <c r="AR84" i="2" a="1"/>
  <c r="AR84" i="2" s="1"/>
  <c r="AQ84" i="2" a="1"/>
  <c r="AQ84" i="2" s="1"/>
  <c r="AP84" i="2" a="1"/>
  <c r="AP84" i="2" s="1"/>
  <c r="AO84" i="2" a="1"/>
  <c r="AO84" i="2" s="1"/>
  <c r="AN84" i="2" a="1"/>
  <c r="AN84" i="2" s="1"/>
  <c r="AM84" i="2" a="1"/>
  <c r="AM84" i="2" s="1"/>
  <c r="AK84" i="2" a="1"/>
  <c r="AK84" i="2" s="1"/>
  <c r="AJ84" i="2" a="1"/>
  <c r="AJ84" i="2" s="1"/>
  <c r="AI84" i="2" a="1"/>
  <c r="AI84" i="2" s="1"/>
  <c r="AH84" i="2" a="1"/>
  <c r="AH84" i="2" s="1"/>
  <c r="AG84" i="2" a="1"/>
  <c r="AG84" i="2" s="1"/>
  <c r="AF84" i="2" a="1"/>
  <c r="AF84" i="2" s="1"/>
  <c r="AE84" i="2" a="1"/>
  <c r="AE84" i="2" s="1"/>
  <c r="AD84" i="2" a="1"/>
  <c r="AD84" i="2" s="1"/>
  <c r="AC84" i="2" a="1"/>
  <c r="AC84" i="2" s="1"/>
  <c r="AA84" i="2" a="1"/>
  <c r="AA84" i="2" s="1"/>
  <c r="Z84" i="2" a="1"/>
  <c r="Z84" i="2" s="1"/>
  <c r="Y84" i="2" a="1"/>
  <c r="Y84" i="2" s="1"/>
  <c r="X84" i="2" a="1"/>
  <c r="X84" i="2" s="1"/>
  <c r="W84" i="2" a="1"/>
  <c r="W84" i="2" s="1"/>
  <c r="V84" i="2" a="1"/>
  <c r="V84" i="2" s="1"/>
  <c r="U84" i="2" a="1"/>
  <c r="U84" i="2" s="1"/>
  <c r="T84" i="2" a="1"/>
  <c r="T84" i="2" s="1"/>
  <c r="FW83" i="2" a="1"/>
  <c r="FW83" i="2" s="1"/>
  <c r="FU83" i="2" a="1"/>
  <c r="FU83" i="2" s="1"/>
  <c r="FT83" i="2" a="1"/>
  <c r="FT83" i="2" s="1"/>
  <c r="FS83" i="2" a="1"/>
  <c r="FS83" i="2" s="1"/>
  <c r="FR83" i="2" a="1"/>
  <c r="FR83" i="2" s="1"/>
  <c r="FQ83" i="2" a="1"/>
  <c r="FQ83" i="2" s="1"/>
  <c r="FP83" i="2" a="1"/>
  <c r="FP83" i="2" s="1"/>
  <c r="FO83" i="2" a="1"/>
  <c r="FO83" i="2" s="1"/>
  <c r="FN83" i="2" a="1"/>
  <c r="FN83" i="2" s="1"/>
  <c r="FM83" i="2" a="1"/>
  <c r="FM83" i="2" s="1"/>
  <c r="FK83" i="2" a="1"/>
  <c r="FK83" i="2" s="1"/>
  <c r="FJ83" i="2" a="1"/>
  <c r="FJ83" i="2" s="1"/>
  <c r="FI83" i="2" a="1"/>
  <c r="FI83" i="2" s="1"/>
  <c r="FH83" i="2" a="1"/>
  <c r="FH83" i="2" s="1"/>
  <c r="FG83" i="2" a="1"/>
  <c r="FG83" i="2" s="1"/>
  <c r="FF83" i="2" a="1"/>
  <c r="FF83" i="2" s="1"/>
  <c r="FE83" i="2" a="1"/>
  <c r="FE83" i="2" s="1"/>
  <c r="FD83" i="2" a="1"/>
  <c r="FD83" i="2" s="1"/>
  <c r="FC83" i="2" a="1"/>
  <c r="FC83" i="2" s="1"/>
  <c r="FA83" i="2" a="1"/>
  <c r="FA83" i="2" s="1"/>
  <c r="EZ83" i="2" a="1"/>
  <c r="EZ83" i="2" s="1"/>
  <c r="EY83" i="2" a="1"/>
  <c r="EY83" i="2" s="1"/>
  <c r="EX83" i="2" a="1"/>
  <c r="EX83" i="2" s="1"/>
  <c r="EW83" i="2" a="1"/>
  <c r="EW83" i="2" s="1"/>
  <c r="EV83" i="2" a="1"/>
  <c r="EV83" i="2" s="1"/>
  <c r="EU83" i="2" a="1"/>
  <c r="EU83" i="2" s="1"/>
  <c r="ET83" i="2" a="1"/>
  <c r="ET83" i="2" s="1"/>
  <c r="EI83" i="2" a="1"/>
  <c r="EI83" i="2" s="1"/>
  <c r="EG83" i="2" a="1"/>
  <c r="EG83" i="2" s="1"/>
  <c r="EF83" i="2" a="1"/>
  <c r="EF83" i="2" s="1"/>
  <c r="EE83" i="2" a="1"/>
  <c r="EE83" i="2" s="1"/>
  <c r="ED83" i="2" a="1"/>
  <c r="ED83" i="2" s="1"/>
  <c r="EC83" i="2" a="1"/>
  <c r="EC83" i="2" s="1"/>
  <c r="EB83" i="2" a="1"/>
  <c r="EB83" i="2" s="1"/>
  <c r="EA83" i="2" a="1"/>
  <c r="EA83" i="2" s="1"/>
  <c r="DZ83" i="2" a="1"/>
  <c r="DZ83" i="2" s="1"/>
  <c r="DY83" i="2" a="1"/>
  <c r="DY83" i="2" s="1"/>
  <c r="DW83" i="2" a="1"/>
  <c r="DW83" i="2" s="1"/>
  <c r="DV83" i="2" a="1"/>
  <c r="DV83" i="2" s="1"/>
  <c r="DU83" i="2" a="1"/>
  <c r="DU83" i="2" s="1"/>
  <c r="DT83" i="2" a="1"/>
  <c r="DT83" i="2" s="1"/>
  <c r="DS83" i="2" a="1"/>
  <c r="DS83" i="2" s="1"/>
  <c r="DR83" i="2" a="1"/>
  <c r="DR83" i="2" s="1"/>
  <c r="DQ83" i="2" a="1"/>
  <c r="DQ83" i="2" s="1"/>
  <c r="DP83" i="2" a="1"/>
  <c r="DP83" i="2" s="1"/>
  <c r="DO83" i="2" a="1"/>
  <c r="DO83" i="2" s="1"/>
  <c r="DM83" i="2" a="1"/>
  <c r="DM83" i="2" s="1"/>
  <c r="DL83" i="2" a="1"/>
  <c r="DL83" i="2" s="1"/>
  <c r="DK83" i="2" a="1"/>
  <c r="DK83" i="2" s="1"/>
  <c r="DJ83" i="2" a="1"/>
  <c r="DJ83" i="2" s="1"/>
  <c r="DI83" i="2" a="1"/>
  <c r="DI83" i="2" s="1"/>
  <c r="DH83" i="2" a="1"/>
  <c r="DH83" i="2" s="1"/>
  <c r="DG83" i="2" a="1"/>
  <c r="DG83" i="2" s="1"/>
  <c r="DF83" i="2" a="1"/>
  <c r="DF83" i="2" s="1"/>
  <c r="CK83" i="2" a="1"/>
  <c r="CK83" i="2" s="1"/>
  <c r="CI83" i="2" a="1"/>
  <c r="CI83" i="2" s="1"/>
  <c r="CH83" i="2" a="1"/>
  <c r="CH83" i="2" s="1"/>
  <c r="CG83" i="2" a="1"/>
  <c r="CG83" i="2" s="1"/>
  <c r="CF83" i="2" a="1"/>
  <c r="CF83" i="2" s="1"/>
  <c r="CE83" i="2" a="1"/>
  <c r="CE83" i="2" s="1"/>
  <c r="CD83" i="2" a="1"/>
  <c r="CD83" i="2" s="1"/>
  <c r="CC83" i="2" a="1"/>
  <c r="CC83" i="2" s="1"/>
  <c r="CB83" i="2" a="1"/>
  <c r="CB83" i="2" s="1"/>
  <c r="CA83" i="2" a="1"/>
  <c r="CA83" i="2" s="1"/>
  <c r="BY83" i="2" a="1"/>
  <c r="BY83" i="2" s="1"/>
  <c r="BX83" i="2" a="1"/>
  <c r="BX83" i="2" s="1"/>
  <c r="BW83" i="2" a="1"/>
  <c r="BW83" i="2" s="1"/>
  <c r="BV83" i="2" a="1"/>
  <c r="BV83" i="2" s="1"/>
  <c r="BU83" i="2" a="1"/>
  <c r="BU83" i="2" s="1"/>
  <c r="BT83" i="2" a="1"/>
  <c r="BT83" i="2" s="1"/>
  <c r="BS83" i="2" a="1"/>
  <c r="BS83" i="2" s="1"/>
  <c r="BR83" i="2" a="1"/>
  <c r="BR83" i="2" s="1"/>
  <c r="BQ83" i="2" a="1"/>
  <c r="BQ83" i="2" s="1"/>
  <c r="BO83" i="2" a="1"/>
  <c r="BO83" i="2" s="1"/>
  <c r="BN83" i="2" a="1"/>
  <c r="BN83" i="2" s="1"/>
  <c r="BM83" i="2" a="1"/>
  <c r="BM83" i="2" s="1"/>
  <c r="BL83" i="2" a="1"/>
  <c r="BL83" i="2" s="1"/>
  <c r="BK83" i="2" a="1"/>
  <c r="BK83" i="2" s="1"/>
  <c r="BJ83" i="2" a="1"/>
  <c r="BJ83" i="2" s="1"/>
  <c r="BI83" i="2" a="1"/>
  <c r="BI83" i="2" s="1"/>
  <c r="BH83" i="2" a="1"/>
  <c r="BH83" i="2" s="1"/>
  <c r="AW83" i="2" a="1"/>
  <c r="AW83" i="2" s="1"/>
  <c r="AU83" i="2" a="1"/>
  <c r="AU83" i="2" s="1"/>
  <c r="AT83" i="2" a="1"/>
  <c r="AT83" i="2" s="1"/>
  <c r="AS83" i="2" a="1"/>
  <c r="AS83" i="2" s="1"/>
  <c r="AR83" i="2" a="1"/>
  <c r="AR83" i="2" s="1"/>
  <c r="AQ83" i="2" a="1"/>
  <c r="AQ83" i="2" s="1"/>
  <c r="AP83" i="2" a="1"/>
  <c r="AP83" i="2" s="1"/>
  <c r="AO83" i="2" a="1"/>
  <c r="AO83" i="2" s="1"/>
  <c r="AN83" i="2" a="1"/>
  <c r="AN83" i="2" s="1"/>
  <c r="AM83" i="2" a="1"/>
  <c r="AM83" i="2" s="1"/>
  <c r="AK83" i="2" a="1"/>
  <c r="AK83" i="2" s="1"/>
  <c r="AJ83" i="2" a="1"/>
  <c r="AJ83" i="2" s="1"/>
  <c r="AI83" i="2" a="1"/>
  <c r="AI83" i="2" s="1"/>
  <c r="AH83" i="2" a="1"/>
  <c r="AH83" i="2" s="1"/>
  <c r="AG83" i="2" a="1"/>
  <c r="AG83" i="2" s="1"/>
  <c r="AF83" i="2" a="1"/>
  <c r="AF83" i="2" s="1"/>
  <c r="AE83" i="2" a="1"/>
  <c r="AE83" i="2" s="1"/>
  <c r="AD83" i="2" a="1"/>
  <c r="AD83" i="2" s="1"/>
  <c r="AC83" i="2" a="1"/>
  <c r="AC83" i="2" s="1"/>
  <c r="AA83" i="2" a="1"/>
  <c r="AA83" i="2" s="1"/>
  <c r="Z83" i="2" a="1"/>
  <c r="Z83" i="2" s="1"/>
  <c r="Y83" i="2" a="1"/>
  <c r="Y83" i="2" s="1"/>
  <c r="X83" i="2" a="1"/>
  <c r="X83" i="2" s="1"/>
  <c r="W83" i="2" a="1"/>
  <c r="W83" i="2" s="1"/>
  <c r="V83" i="2" a="1"/>
  <c r="V83" i="2" s="1"/>
  <c r="U83" i="2" a="1"/>
  <c r="U83" i="2" s="1"/>
  <c r="T83" i="2" a="1"/>
  <c r="T83" i="2" s="1"/>
  <c r="P83" i="2"/>
  <c r="P84" i="2" s="1"/>
  <c r="O83" i="2"/>
  <c r="O84" i="2" s="1"/>
  <c r="N83" i="2"/>
  <c r="N84" i="2" s="1"/>
  <c r="M83" i="2"/>
  <c r="M84" i="2" s="1"/>
  <c r="L83" i="2"/>
  <c r="L84" i="2" s="1"/>
  <c r="K83" i="2"/>
  <c r="K84" i="2" s="1"/>
  <c r="I83" i="2"/>
  <c r="H83" i="2"/>
  <c r="G83" i="2"/>
  <c r="C83" i="2"/>
  <c r="FW81" i="2" a="1"/>
  <c r="FW81" i="2" s="1"/>
  <c r="FU81" i="2" a="1"/>
  <c r="FU81" i="2" s="1"/>
  <c r="FT81" i="2" a="1"/>
  <c r="FT81" i="2" s="1"/>
  <c r="FS81" i="2" a="1"/>
  <c r="FS81" i="2" s="1"/>
  <c r="FR81" i="2" a="1"/>
  <c r="FR81" i="2" s="1"/>
  <c r="FQ81" i="2" a="1"/>
  <c r="FQ81" i="2" s="1"/>
  <c r="FP81" i="2" a="1"/>
  <c r="FP81" i="2" s="1"/>
  <c r="FO81" i="2" a="1"/>
  <c r="FO81" i="2" s="1"/>
  <c r="FN81" i="2" a="1"/>
  <c r="FN81" i="2" s="1"/>
  <c r="FM81" i="2" a="1"/>
  <c r="FM81" i="2" s="1"/>
  <c r="FK81" i="2" a="1"/>
  <c r="FK81" i="2" s="1"/>
  <c r="FJ81" i="2" a="1"/>
  <c r="FJ81" i="2" s="1"/>
  <c r="FI81" i="2" a="1"/>
  <c r="FI81" i="2" s="1"/>
  <c r="FH81" i="2" a="1"/>
  <c r="FH81" i="2" s="1"/>
  <c r="FG81" i="2" a="1"/>
  <c r="FG81" i="2" s="1"/>
  <c r="FF81" i="2" a="1"/>
  <c r="FF81" i="2" s="1"/>
  <c r="FE81" i="2" a="1"/>
  <c r="FE81" i="2" s="1"/>
  <c r="FD81" i="2" a="1"/>
  <c r="FD81" i="2" s="1"/>
  <c r="FC81" i="2" a="1"/>
  <c r="FC81" i="2" s="1"/>
  <c r="FA81" i="2" a="1"/>
  <c r="FA81" i="2" s="1"/>
  <c r="EZ81" i="2" a="1"/>
  <c r="EZ81" i="2" s="1"/>
  <c r="EY81" i="2" a="1"/>
  <c r="EY81" i="2" s="1"/>
  <c r="EX81" i="2" a="1"/>
  <c r="EX81" i="2" s="1"/>
  <c r="EW81" i="2" a="1"/>
  <c r="EW81" i="2" s="1"/>
  <c r="EV81" i="2" a="1"/>
  <c r="EV81" i="2" s="1"/>
  <c r="EU81" i="2" a="1"/>
  <c r="EU81" i="2" s="1"/>
  <c r="ET81" i="2" a="1"/>
  <c r="ET81" i="2" s="1"/>
  <c r="EI81" i="2" a="1"/>
  <c r="EI81" i="2" s="1"/>
  <c r="EG81" i="2" a="1"/>
  <c r="EG81" i="2" s="1"/>
  <c r="EF81" i="2" a="1"/>
  <c r="EF81" i="2" s="1"/>
  <c r="EE81" i="2" a="1"/>
  <c r="EE81" i="2" s="1"/>
  <c r="ED81" i="2" a="1"/>
  <c r="ED81" i="2" s="1"/>
  <c r="EC81" i="2" a="1"/>
  <c r="EC81" i="2" s="1"/>
  <c r="EB81" i="2" a="1"/>
  <c r="EB81" i="2" s="1"/>
  <c r="EA81" i="2" a="1"/>
  <c r="EA81" i="2" s="1"/>
  <c r="DZ81" i="2" a="1"/>
  <c r="DZ81" i="2" s="1"/>
  <c r="DY81" i="2" a="1"/>
  <c r="DY81" i="2" s="1"/>
  <c r="DW81" i="2" a="1"/>
  <c r="DW81" i="2" s="1"/>
  <c r="DV81" i="2" a="1"/>
  <c r="DV81" i="2" s="1"/>
  <c r="DU81" i="2" a="1"/>
  <c r="DU81" i="2" s="1"/>
  <c r="DT81" i="2" a="1"/>
  <c r="DT81" i="2" s="1"/>
  <c r="DS81" i="2" a="1"/>
  <c r="DS81" i="2" s="1"/>
  <c r="DR81" i="2" a="1"/>
  <c r="DR81" i="2" s="1"/>
  <c r="DQ81" i="2" a="1"/>
  <c r="DQ81" i="2" s="1"/>
  <c r="DP81" i="2" a="1"/>
  <c r="DP81" i="2" s="1"/>
  <c r="DO81" i="2" a="1"/>
  <c r="DO81" i="2" s="1"/>
  <c r="DM81" i="2" a="1"/>
  <c r="DM81" i="2" s="1"/>
  <c r="DL81" i="2" a="1"/>
  <c r="DL81" i="2" s="1"/>
  <c r="DK81" i="2" a="1"/>
  <c r="DK81" i="2" s="1"/>
  <c r="DJ81" i="2" a="1"/>
  <c r="DJ81" i="2" s="1"/>
  <c r="DI81" i="2" a="1"/>
  <c r="DI81" i="2" s="1"/>
  <c r="DH81" i="2" a="1"/>
  <c r="DH81" i="2" s="1"/>
  <c r="DG81" i="2" a="1"/>
  <c r="DG81" i="2" s="1"/>
  <c r="DF81" i="2" a="1"/>
  <c r="DF81" i="2" s="1"/>
  <c r="CK81" i="2" a="1"/>
  <c r="CK81" i="2" s="1"/>
  <c r="CI81" i="2" a="1"/>
  <c r="CI81" i="2" s="1"/>
  <c r="CH81" i="2" a="1"/>
  <c r="CH81" i="2" s="1"/>
  <c r="CG81" i="2" a="1"/>
  <c r="CG81" i="2" s="1"/>
  <c r="CF81" i="2" a="1"/>
  <c r="CF81" i="2" s="1"/>
  <c r="CE81" i="2" a="1"/>
  <c r="CE81" i="2" s="1"/>
  <c r="CD81" i="2" a="1"/>
  <c r="CD81" i="2" s="1"/>
  <c r="CC81" i="2" a="1"/>
  <c r="CC81" i="2" s="1"/>
  <c r="CB81" i="2" a="1"/>
  <c r="CB81" i="2" s="1"/>
  <c r="CA81" i="2" a="1"/>
  <c r="CA81" i="2" s="1"/>
  <c r="BY81" i="2" a="1"/>
  <c r="BY81" i="2" s="1"/>
  <c r="BX81" i="2" a="1"/>
  <c r="BX81" i="2" s="1"/>
  <c r="BW81" i="2" a="1"/>
  <c r="BW81" i="2" s="1"/>
  <c r="BV81" i="2" a="1"/>
  <c r="BV81" i="2" s="1"/>
  <c r="BU81" i="2" a="1"/>
  <c r="BU81" i="2" s="1"/>
  <c r="BT81" i="2" a="1"/>
  <c r="BT81" i="2" s="1"/>
  <c r="BS81" i="2" a="1"/>
  <c r="BS81" i="2" s="1"/>
  <c r="BR81" i="2" a="1"/>
  <c r="BR81" i="2" s="1"/>
  <c r="BQ81" i="2" a="1"/>
  <c r="BQ81" i="2" s="1"/>
  <c r="BO81" i="2" a="1"/>
  <c r="BO81" i="2" s="1"/>
  <c r="BN81" i="2" a="1"/>
  <c r="BN81" i="2" s="1"/>
  <c r="BM81" i="2" a="1"/>
  <c r="BM81" i="2" s="1"/>
  <c r="BL81" i="2" a="1"/>
  <c r="BL81" i="2" s="1"/>
  <c r="BK81" i="2" a="1"/>
  <c r="BK81" i="2" s="1"/>
  <c r="BJ81" i="2" a="1"/>
  <c r="BJ81" i="2" s="1"/>
  <c r="BI81" i="2" a="1"/>
  <c r="BI81" i="2" s="1"/>
  <c r="BH81" i="2" a="1"/>
  <c r="BH81" i="2" s="1"/>
  <c r="AW81" i="2" a="1"/>
  <c r="AW81" i="2" s="1"/>
  <c r="AU81" i="2" a="1"/>
  <c r="AU81" i="2" s="1"/>
  <c r="AT81" i="2" a="1"/>
  <c r="AT81" i="2" s="1"/>
  <c r="AS81" i="2" a="1"/>
  <c r="AS81" i="2" s="1"/>
  <c r="AR81" i="2" a="1"/>
  <c r="AR81" i="2" s="1"/>
  <c r="AQ81" i="2" a="1"/>
  <c r="AQ81" i="2" s="1"/>
  <c r="AP81" i="2" a="1"/>
  <c r="AP81" i="2" s="1"/>
  <c r="AO81" i="2" a="1"/>
  <c r="AO81" i="2" s="1"/>
  <c r="AN81" i="2" a="1"/>
  <c r="AN81" i="2" s="1"/>
  <c r="AM81" i="2" a="1"/>
  <c r="AM81" i="2" s="1"/>
  <c r="AK81" i="2" a="1"/>
  <c r="AK81" i="2" s="1"/>
  <c r="AJ81" i="2" a="1"/>
  <c r="AJ81" i="2" s="1"/>
  <c r="AI81" i="2" a="1"/>
  <c r="AI81" i="2" s="1"/>
  <c r="AH81" i="2" a="1"/>
  <c r="AH81" i="2" s="1"/>
  <c r="AG81" i="2" a="1"/>
  <c r="AG81" i="2" s="1"/>
  <c r="AF81" i="2" a="1"/>
  <c r="AF81" i="2" s="1"/>
  <c r="AE81" i="2" a="1"/>
  <c r="AE81" i="2" s="1"/>
  <c r="AD81" i="2" a="1"/>
  <c r="AD81" i="2" s="1"/>
  <c r="AC81" i="2" a="1"/>
  <c r="AC81" i="2" s="1"/>
  <c r="AA81" i="2" a="1"/>
  <c r="AA81" i="2" s="1"/>
  <c r="Z81" i="2" a="1"/>
  <c r="Z81" i="2" s="1"/>
  <c r="Y81" i="2" a="1"/>
  <c r="Y81" i="2" s="1"/>
  <c r="X81" i="2" a="1"/>
  <c r="X81" i="2" s="1"/>
  <c r="W81" i="2" a="1"/>
  <c r="W81" i="2" s="1"/>
  <c r="V81" i="2" a="1"/>
  <c r="V81" i="2" s="1"/>
  <c r="U81" i="2" a="1"/>
  <c r="U81" i="2" s="1"/>
  <c r="T81" i="2" a="1"/>
  <c r="T81" i="2" s="1"/>
  <c r="FW80" i="2" a="1"/>
  <c r="FW80" i="2" s="1"/>
  <c r="FU80" i="2" a="1"/>
  <c r="FU80" i="2" s="1"/>
  <c r="FT80" i="2" a="1"/>
  <c r="FT80" i="2" s="1"/>
  <c r="FS80" i="2" a="1"/>
  <c r="FS80" i="2" s="1"/>
  <c r="FR80" i="2" a="1"/>
  <c r="FR80" i="2" s="1"/>
  <c r="FQ80" i="2" a="1"/>
  <c r="FQ80" i="2" s="1"/>
  <c r="FP80" i="2" a="1"/>
  <c r="FP80" i="2" s="1"/>
  <c r="FO80" i="2" a="1"/>
  <c r="FO80" i="2" s="1"/>
  <c r="FN80" i="2" a="1"/>
  <c r="FN80" i="2" s="1"/>
  <c r="FM80" i="2" a="1"/>
  <c r="FM80" i="2" s="1"/>
  <c r="FK80" i="2" a="1"/>
  <c r="FK80" i="2" s="1"/>
  <c r="FJ80" i="2" a="1"/>
  <c r="FJ80" i="2" s="1"/>
  <c r="FI80" i="2" a="1"/>
  <c r="FI80" i="2" s="1"/>
  <c r="FH80" i="2" a="1"/>
  <c r="FH80" i="2" s="1"/>
  <c r="FG80" i="2" a="1"/>
  <c r="FG80" i="2" s="1"/>
  <c r="FF80" i="2" a="1"/>
  <c r="FF80" i="2" s="1"/>
  <c r="FE80" i="2" a="1"/>
  <c r="FE80" i="2" s="1"/>
  <c r="FD80" i="2" a="1"/>
  <c r="FD80" i="2" s="1"/>
  <c r="FC80" i="2" a="1"/>
  <c r="FC80" i="2" s="1"/>
  <c r="FA80" i="2" a="1"/>
  <c r="FA80" i="2" s="1"/>
  <c r="EZ80" i="2" a="1"/>
  <c r="EZ80" i="2" s="1"/>
  <c r="EY80" i="2" a="1"/>
  <c r="EY80" i="2" s="1"/>
  <c r="EX80" i="2" a="1"/>
  <c r="EX80" i="2" s="1"/>
  <c r="EW80" i="2" a="1"/>
  <c r="EW80" i="2" s="1"/>
  <c r="EV80" i="2" a="1"/>
  <c r="EV80" i="2" s="1"/>
  <c r="EU80" i="2" a="1"/>
  <c r="EU80" i="2" s="1"/>
  <c r="ET80" i="2" a="1"/>
  <c r="ET80" i="2" s="1"/>
  <c r="EI80" i="2" a="1"/>
  <c r="EI80" i="2" s="1"/>
  <c r="EG80" i="2" a="1"/>
  <c r="EG80" i="2" s="1"/>
  <c r="EF80" i="2" a="1"/>
  <c r="EF80" i="2" s="1"/>
  <c r="EE80" i="2" a="1"/>
  <c r="EE80" i="2" s="1"/>
  <c r="ED80" i="2" a="1"/>
  <c r="ED80" i="2" s="1"/>
  <c r="EC80" i="2" a="1"/>
  <c r="EC80" i="2" s="1"/>
  <c r="EB80" i="2" a="1"/>
  <c r="EB80" i="2" s="1"/>
  <c r="EA80" i="2" a="1"/>
  <c r="EA80" i="2" s="1"/>
  <c r="DZ80" i="2" a="1"/>
  <c r="DZ80" i="2" s="1"/>
  <c r="DY80" i="2" a="1"/>
  <c r="DY80" i="2" s="1"/>
  <c r="DW80" i="2" a="1"/>
  <c r="DW80" i="2" s="1"/>
  <c r="DV80" i="2" a="1"/>
  <c r="DV80" i="2" s="1"/>
  <c r="DU80" i="2" a="1"/>
  <c r="DU80" i="2" s="1"/>
  <c r="DT80" i="2" a="1"/>
  <c r="DT80" i="2" s="1"/>
  <c r="DS80" i="2" a="1"/>
  <c r="DS80" i="2" s="1"/>
  <c r="DR80" i="2" a="1"/>
  <c r="DR80" i="2" s="1"/>
  <c r="DQ80" i="2" a="1"/>
  <c r="DQ80" i="2" s="1"/>
  <c r="DP80" i="2" a="1"/>
  <c r="DP80" i="2" s="1"/>
  <c r="DO80" i="2" a="1"/>
  <c r="DO80" i="2" s="1"/>
  <c r="DM80" i="2" a="1"/>
  <c r="DM80" i="2" s="1"/>
  <c r="DL80" i="2" a="1"/>
  <c r="DL80" i="2" s="1"/>
  <c r="DK80" i="2" a="1"/>
  <c r="DK80" i="2" s="1"/>
  <c r="DJ80" i="2" a="1"/>
  <c r="DJ80" i="2" s="1"/>
  <c r="DI80" i="2" a="1"/>
  <c r="DI80" i="2" s="1"/>
  <c r="DH80" i="2" a="1"/>
  <c r="DH80" i="2" s="1"/>
  <c r="DG80" i="2" a="1"/>
  <c r="DG80" i="2" s="1"/>
  <c r="DF80" i="2" a="1"/>
  <c r="DF80" i="2" s="1"/>
  <c r="CK80" i="2" a="1"/>
  <c r="CK80" i="2" s="1"/>
  <c r="CI80" i="2" a="1"/>
  <c r="CI80" i="2" s="1"/>
  <c r="CH80" i="2" a="1"/>
  <c r="CH80" i="2" s="1"/>
  <c r="CG80" i="2" a="1"/>
  <c r="CG80" i="2" s="1"/>
  <c r="CF80" i="2" a="1"/>
  <c r="CF80" i="2" s="1"/>
  <c r="CE80" i="2" a="1"/>
  <c r="CE80" i="2" s="1"/>
  <c r="CD80" i="2" a="1"/>
  <c r="CD80" i="2" s="1"/>
  <c r="CC80" i="2" a="1"/>
  <c r="CC80" i="2" s="1"/>
  <c r="CB80" i="2" a="1"/>
  <c r="CB80" i="2" s="1"/>
  <c r="CA80" i="2" a="1"/>
  <c r="CA80" i="2" s="1"/>
  <c r="BY80" i="2" a="1"/>
  <c r="BY80" i="2" s="1"/>
  <c r="BX80" i="2" a="1"/>
  <c r="BX80" i="2" s="1"/>
  <c r="BW80" i="2" a="1"/>
  <c r="BW80" i="2" s="1"/>
  <c r="BV80" i="2" a="1"/>
  <c r="BV80" i="2" s="1"/>
  <c r="BU80" i="2" a="1"/>
  <c r="BU80" i="2" s="1"/>
  <c r="BT80" i="2" a="1"/>
  <c r="BT80" i="2" s="1"/>
  <c r="BS80" i="2" a="1"/>
  <c r="BS80" i="2" s="1"/>
  <c r="BR80" i="2" a="1"/>
  <c r="BR80" i="2" s="1"/>
  <c r="BQ80" i="2" a="1"/>
  <c r="BQ80" i="2" s="1"/>
  <c r="BO80" i="2" a="1"/>
  <c r="BO80" i="2" s="1"/>
  <c r="BN80" i="2" a="1"/>
  <c r="BN80" i="2" s="1"/>
  <c r="BM80" i="2" a="1"/>
  <c r="BM80" i="2" s="1"/>
  <c r="BL80" i="2" a="1"/>
  <c r="BL80" i="2" s="1"/>
  <c r="BK80" i="2" a="1"/>
  <c r="BK80" i="2" s="1"/>
  <c r="BJ80" i="2" a="1"/>
  <c r="BJ80" i="2" s="1"/>
  <c r="BI80" i="2" a="1"/>
  <c r="BI80" i="2" s="1"/>
  <c r="BH80" i="2" a="1"/>
  <c r="BH80" i="2" s="1"/>
  <c r="AW80" i="2" a="1"/>
  <c r="AW80" i="2" s="1"/>
  <c r="AU80" i="2" a="1"/>
  <c r="AU80" i="2" s="1"/>
  <c r="AT80" i="2" a="1"/>
  <c r="AT80" i="2" s="1"/>
  <c r="AS80" i="2" a="1"/>
  <c r="AS80" i="2" s="1"/>
  <c r="AR80" i="2" a="1"/>
  <c r="AR80" i="2" s="1"/>
  <c r="AQ80" i="2" a="1"/>
  <c r="AQ80" i="2" s="1"/>
  <c r="AP80" i="2" a="1"/>
  <c r="AP80" i="2" s="1"/>
  <c r="AO80" i="2" a="1"/>
  <c r="AO80" i="2" s="1"/>
  <c r="AN80" i="2" a="1"/>
  <c r="AN80" i="2" s="1"/>
  <c r="AM80" i="2" a="1"/>
  <c r="AM80" i="2" s="1"/>
  <c r="AK80" i="2" a="1"/>
  <c r="AK80" i="2" s="1"/>
  <c r="AJ80" i="2" a="1"/>
  <c r="AJ80" i="2" s="1"/>
  <c r="AI80" i="2" a="1"/>
  <c r="AI80" i="2" s="1"/>
  <c r="AH80" i="2" a="1"/>
  <c r="AH80" i="2" s="1"/>
  <c r="AG80" i="2" a="1"/>
  <c r="AG80" i="2" s="1"/>
  <c r="AF80" i="2" a="1"/>
  <c r="AF80" i="2" s="1"/>
  <c r="AE80" i="2" a="1"/>
  <c r="AE80" i="2" s="1"/>
  <c r="AD80" i="2" a="1"/>
  <c r="AD80" i="2" s="1"/>
  <c r="AC80" i="2" a="1"/>
  <c r="AC80" i="2" s="1"/>
  <c r="AA80" i="2" a="1"/>
  <c r="AA80" i="2" s="1"/>
  <c r="Z80" i="2" a="1"/>
  <c r="Z80" i="2" s="1"/>
  <c r="Y80" i="2" a="1"/>
  <c r="Y80" i="2" s="1"/>
  <c r="X80" i="2" a="1"/>
  <c r="X80" i="2" s="1"/>
  <c r="W80" i="2" a="1"/>
  <c r="W80" i="2" s="1"/>
  <c r="V80" i="2" a="1"/>
  <c r="V80" i="2" s="1"/>
  <c r="U80" i="2" a="1"/>
  <c r="U80" i="2" s="1"/>
  <c r="T80" i="2" a="1"/>
  <c r="T80" i="2" s="1"/>
  <c r="P80" i="2"/>
  <c r="P81" i="2" s="1"/>
  <c r="O80" i="2"/>
  <c r="O81" i="2" s="1"/>
  <c r="N80" i="2"/>
  <c r="N81" i="2" s="1"/>
  <c r="M80" i="2"/>
  <c r="M81" i="2" s="1"/>
  <c r="L80" i="2"/>
  <c r="L81" i="2" s="1"/>
  <c r="K80" i="2"/>
  <c r="K81" i="2" s="1"/>
  <c r="I80" i="2"/>
  <c r="H80" i="2"/>
  <c r="G80" i="2"/>
  <c r="C80" i="2"/>
  <c r="FW78" i="2" a="1"/>
  <c r="FW78" i="2" s="1"/>
  <c r="FU78" i="2" a="1"/>
  <c r="FU78" i="2" s="1"/>
  <c r="FT78" i="2" a="1"/>
  <c r="FT78" i="2" s="1"/>
  <c r="FS78" i="2" a="1"/>
  <c r="FS78" i="2" s="1"/>
  <c r="FR78" i="2" a="1"/>
  <c r="FR78" i="2" s="1"/>
  <c r="FQ78" i="2" a="1"/>
  <c r="FQ78" i="2" s="1"/>
  <c r="FP78" i="2" a="1"/>
  <c r="FP78" i="2" s="1"/>
  <c r="FO78" i="2" a="1"/>
  <c r="FO78" i="2" s="1"/>
  <c r="FN78" i="2" a="1"/>
  <c r="FN78" i="2" s="1"/>
  <c r="FM78" i="2" a="1"/>
  <c r="FM78" i="2" s="1"/>
  <c r="FK78" i="2" a="1"/>
  <c r="FK78" i="2" s="1"/>
  <c r="FJ78" i="2" a="1"/>
  <c r="FJ78" i="2" s="1"/>
  <c r="FI78" i="2" a="1"/>
  <c r="FI78" i="2" s="1"/>
  <c r="FH78" i="2" a="1"/>
  <c r="FH78" i="2" s="1"/>
  <c r="FG78" i="2" a="1"/>
  <c r="FG78" i="2" s="1"/>
  <c r="FF78" i="2" a="1"/>
  <c r="FF78" i="2" s="1"/>
  <c r="FE78" i="2" a="1"/>
  <c r="FE78" i="2" s="1"/>
  <c r="FD78" i="2" a="1"/>
  <c r="FD78" i="2" s="1"/>
  <c r="FC78" i="2" a="1"/>
  <c r="FC78" i="2" s="1"/>
  <c r="FA78" i="2" a="1"/>
  <c r="FA78" i="2" s="1"/>
  <c r="EZ78" i="2" a="1"/>
  <c r="EZ78" i="2" s="1"/>
  <c r="EY78" i="2" a="1"/>
  <c r="EY78" i="2" s="1"/>
  <c r="EX78" i="2" a="1"/>
  <c r="EX78" i="2" s="1"/>
  <c r="EW78" i="2" a="1"/>
  <c r="EW78" i="2" s="1"/>
  <c r="EV78" i="2" a="1"/>
  <c r="EV78" i="2" s="1"/>
  <c r="EU78" i="2" a="1"/>
  <c r="EU78" i="2" s="1"/>
  <c r="ET78" i="2" a="1"/>
  <c r="ET78" i="2" s="1"/>
  <c r="EI78" i="2" a="1"/>
  <c r="EI78" i="2" s="1"/>
  <c r="EG78" i="2" a="1"/>
  <c r="EG78" i="2" s="1"/>
  <c r="EF78" i="2" a="1"/>
  <c r="EF78" i="2" s="1"/>
  <c r="EE78" i="2" a="1"/>
  <c r="EE78" i="2" s="1"/>
  <c r="ED78" i="2" a="1"/>
  <c r="ED78" i="2" s="1"/>
  <c r="EC78" i="2" a="1"/>
  <c r="EC78" i="2" s="1"/>
  <c r="EB78" i="2" a="1"/>
  <c r="EB78" i="2" s="1"/>
  <c r="EA78" i="2" a="1"/>
  <c r="EA78" i="2" s="1"/>
  <c r="DZ78" i="2" a="1"/>
  <c r="DZ78" i="2" s="1"/>
  <c r="DY78" i="2" a="1"/>
  <c r="DY78" i="2" s="1"/>
  <c r="DW78" i="2" a="1"/>
  <c r="DW78" i="2" s="1"/>
  <c r="DV78" i="2" a="1"/>
  <c r="DV78" i="2" s="1"/>
  <c r="DU78" i="2" a="1"/>
  <c r="DU78" i="2" s="1"/>
  <c r="DT78" i="2" a="1"/>
  <c r="DT78" i="2" s="1"/>
  <c r="DS78" i="2" a="1"/>
  <c r="DS78" i="2" s="1"/>
  <c r="DR78" i="2" a="1"/>
  <c r="DR78" i="2" s="1"/>
  <c r="DQ78" i="2" a="1"/>
  <c r="DQ78" i="2" s="1"/>
  <c r="DP78" i="2" a="1"/>
  <c r="DP78" i="2" s="1"/>
  <c r="DO78" i="2" a="1"/>
  <c r="DO78" i="2" s="1"/>
  <c r="DM78" i="2" a="1"/>
  <c r="DM78" i="2" s="1"/>
  <c r="DL78" i="2" a="1"/>
  <c r="DL78" i="2" s="1"/>
  <c r="DK78" i="2" a="1"/>
  <c r="DK78" i="2" s="1"/>
  <c r="DJ78" i="2" a="1"/>
  <c r="DJ78" i="2" s="1"/>
  <c r="DI78" i="2" a="1"/>
  <c r="DI78" i="2" s="1"/>
  <c r="DH78" i="2" a="1"/>
  <c r="DH78" i="2" s="1"/>
  <c r="DG78" i="2" a="1"/>
  <c r="DG78" i="2" s="1"/>
  <c r="DF78" i="2" a="1"/>
  <c r="DF78" i="2" s="1"/>
  <c r="CK78" i="2" a="1"/>
  <c r="CK78" i="2" s="1"/>
  <c r="CI78" i="2" a="1"/>
  <c r="CI78" i="2" s="1"/>
  <c r="CH78" i="2" a="1"/>
  <c r="CH78" i="2" s="1"/>
  <c r="CG78" i="2" a="1"/>
  <c r="CG78" i="2" s="1"/>
  <c r="CF78" i="2" a="1"/>
  <c r="CF78" i="2" s="1"/>
  <c r="CE78" i="2" a="1"/>
  <c r="CE78" i="2" s="1"/>
  <c r="CD78" i="2" a="1"/>
  <c r="CD78" i="2" s="1"/>
  <c r="CC78" i="2" a="1"/>
  <c r="CC78" i="2" s="1"/>
  <c r="CB78" i="2" a="1"/>
  <c r="CB78" i="2" s="1"/>
  <c r="CA78" i="2" a="1"/>
  <c r="CA78" i="2" s="1"/>
  <c r="BY78" i="2" a="1"/>
  <c r="BY78" i="2" s="1"/>
  <c r="BX78" i="2" a="1"/>
  <c r="BX78" i="2" s="1"/>
  <c r="BW78" i="2" a="1"/>
  <c r="BW78" i="2" s="1"/>
  <c r="BV78" i="2" a="1"/>
  <c r="BV78" i="2" s="1"/>
  <c r="BU78" i="2" a="1"/>
  <c r="BU78" i="2" s="1"/>
  <c r="BT78" i="2" a="1"/>
  <c r="BT78" i="2" s="1"/>
  <c r="BS78" i="2" a="1"/>
  <c r="BS78" i="2" s="1"/>
  <c r="BR78" i="2" a="1"/>
  <c r="BR78" i="2" s="1"/>
  <c r="BQ78" i="2" a="1"/>
  <c r="BQ78" i="2" s="1"/>
  <c r="BO78" i="2" a="1"/>
  <c r="BO78" i="2" s="1"/>
  <c r="BN78" i="2" a="1"/>
  <c r="BN78" i="2" s="1"/>
  <c r="BM78" i="2" a="1"/>
  <c r="BM78" i="2" s="1"/>
  <c r="BL78" i="2" a="1"/>
  <c r="BL78" i="2" s="1"/>
  <c r="BK78" i="2" a="1"/>
  <c r="BK78" i="2" s="1"/>
  <c r="BJ78" i="2" a="1"/>
  <c r="BJ78" i="2" s="1"/>
  <c r="BI78" i="2" a="1"/>
  <c r="BI78" i="2" s="1"/>
  <c r="BH78" i="2" a="1"/>
  <c r="BH78" i="2" s="1"/>
  <c r="AW78" i="2" a="1"/>
  <c r="AW78" i="2" s="1"/>
  <c r="AU78" i="2" a="1"/>
  <c r="AU78" i="2" s="1"/>
  <c r="AT78" i="2" a="1"/>
  <c r="AT78" i="2" s="1"/>
  <c r="AS78" i="2" a="1"/>
  <c r="AS78" i="2" s="1"/>
  <c r="AR78" i="2" a="1"/>
  <c r="AR78" i="2" s="1"/>
  <c r="AQ78" i="2" a="1"/>
  <c r="AQ78" i="2" s="1"/>
  <c r="AP78" i="2" a="1"/>
  <c r="AP78" i="2" s="1"/>
  <c r="AO78" i="2" a="1"/>
  <c r="AO78" i="2" s="1"/>
  <c r="AN78" i="2" a="1"/>
  <c r="AN78" i="2" s="1"/>
  <c r="AM78" i="2" a="1"/>
  <c r="AM78" i="2" s="1"/>
  <c r="AK78" i="2" a="1"/>
  <c r="AK78" i="2" s="1"/>
  <c r="AJ78" i="2" a="1"/>
  <c r="AJ78" i="2" s="1"/>
  <c r="AI78" i="2" a="1"/>
  <c r="AI78" i="2" s="1"/>
  <c r="AH78" i="2" a="1"/>
  <c r="AH78" i="2" s="1"/>
  <c r="AG78" i="2" a="1"/>
  <c r="AG78" i="2" s="1"/>
  <c r="AF78" i="2" a="1"/>
  <c r="AF78" i="2" s="1"/>
  <c r="AE78" i="2" a="1"/>
  <c r="AE78" i="2" s="1"/>
  <c r="AD78" i="2" a="1"/>
  <c r="AD78" i="2" s="1"/>
  <c r="AC78" i="2" a="1"/>
  <c r="AC78" i="2" s="1"/>
  <c r="AA78" i="2" a="1"/>
  <c r="AA78" i="2" s="1"/>
  <c r="Z78" i="2" a="1"/>
  <c r="Z78" i="2" s="1"/>
  <c r="Y78" i="2" a="1"/>
  <c r="Y78" i="2" s="1"/>
  <c r="X78" i="2" a="1"/>
  <c r="X78" i="2" s="1"/>
  <c r="W78" i="2" a="1"/>
  <c r="W78" i="2" s="1"/>
  <c r="V78" i="2" a="1"/>
  <c r="V78" i="2" s="1"/>
  <c r="U78" i="2" a="1"/>
  <c r="U78" i="2" s="1"/>
  <c r="T78" i="2" a="1"/>
  <c r="T78" i="2" s="1"/>
  <c r="FW77" i="2" a="1"/>
  <c r="FW77" i="2" s="1"/>
  <c r="FU77" i="2" a="1"/>
  <c r="FU77" i="2" s="1"/>
  <c r="FT77" i="2" a="1"/>
  <c r="FT77" i="2" s="1"/>
  <c r="FS77" i="2" a="1"/>
  <c r="FS77" i="2" s="1"/>
  <c r="FR77" i="2" a="1"/>
  <c r="FR77" i="2" s="1"/>
  <c r="FQ77" i="2" a="1"/>
  <c r="FQ77" i="2" s="1"/>
  <c r="FP77" i="2" a="1"/>
  <c r="FP77" i="2" s="1"/>
  <c r="FO77" i="2" a="1"/>
  <c r="FO77" i="2" s="1"/>
  <c r="FN77" i="2" a="1"/>
  <c r="FN77" i="2" s="1"/>
  <c r="FM77" i="2" a="1"/>
  <c r="FM77" i="2" s="1"/>
  <c r="FK77" i="2" a="1"/>
  <c r="FK77" i="2" s="1"/>
  <c r="FJ77" i="2" a="1"/>
  <c r="FJ77" i="2" s="1"/>
  <c r="FI77" i="2" a="1"/>
  <c r="FI77" i="2" s="1"/>
  <c r="FH77" i="2" a="1"/>
  <c r="FH77" i="2" s="1"/>
  <c r="FG77" i="2" a="1"/>
  <c r="FG77" i="2" s="1"/>
  <c r="FF77" i="2" a="1"/>
  <c r="FF77" i="2" s="1"/>
  <c r="FE77" i="2" a="1"/>
  <c r="FE77" i="2" s="1"/>
  <c r="FD77" i="2" a="1"/>
  <c r="FD77" i="2" s="1"/>
  <c r="FC77" i="2" a="1"/>
  <c r="FC77" i="2" s="1"/>
  <c r="FA77" i="2" a="1"/>
  <c r="FA77" i="2" s="1"/>
  <c r="EZ77" i="2" a="1"/>
  <c r="EZ77" i="2" s="1"/>
  <c r="EY77" i="2" a="1"/>
  <c r="EY77" i="2" s="1"/>
  <c r="EX77" i="2" a="1"/>
  <c r="EX77" i="2" s="1"/>
  <c r="EW77" i="2" a="1"/>
  <c r="EW77" i="2" s="1"/>
  <c r="EV77" i="2" a="1"/>
  <c r="EV77" i="2" s="1"/>
  <c r="EU77" i="2" a="1"/>
  <c r="EU77" i="2" s="1"/>
  <c r="ET77" i="2" a="1"/>
  <c r="ET77" i="2" s="1"/>
  <c r="EI77" i="2" a="1"/>
  <c r="EI77" i="2" s="1"/>
  <c r="EG77" i="2" a="1"/>
  <c r="EG77" i="2" s="1"/>
  <c r="EF77" i="2" a="1"/>
  <c r="EF77" i="2" s="1"/>
  <c r="EE77" i="2" a="1"/>
  <c r="EE77" i="2" s="1"/>
  <c r="ED77" i="2" a="1"/>
  <c r="ED77" i="2" s="1"/>
  <c r="EC77" i="2" a="1"/>
  <c r="EC77" i="2" s="1"/>
  <c r="EB77" i="2" a="1"/>
  <c r="EB77" i="2" s="1"/>
  <c r="EA77" i="2" a="1"/>
  <c r="EA77" i="2" s="1"/>
  <c r="DZ77" i="2" a="1"/>
  <c r="DZ77" i="2" s="1"/>
  <c r="DY77" i="2" a="1"/>
  <c r="DY77" i="2" s="1"/>
  <c r="DW77" i="2" a="1"/>
  <c r="DW77" i="2" s="1"/>
  <c r="DV77" i="2" a="1"/>
  <c r="DV77" i="2" s="1"/>
  <c r="DU77" i="2" a="1"/>
  <c r="DU77" i="2" s="1"/>
  <c r="DT77" i="2" a="1"/>
  <c r="DT77" i="2" s="1"/>
  <c r="DS77" i="2" a="1"/>
  <c r="DS77" i="2" s="1"/>
  <c r="DR77" i="2" a="1"/>
  <c r="DR77" i="2" s="1"/>
  <c r="DQ77" i="2" a="1"/>
  <c r="DQ77" i="2" s="1"/>
  <c r="DP77" i="2" a="1"/>
  <c r="DP77" i="2" s="1"/>
  <c r="DO77" i="2" a="1"/>
  <c r="DO77" i="2" s="1"/>
  <c r="DM77" i="2" a="1"/>
  <c r="DM77" i="2" s="1"/>
  <c r="DL77" i="2" a="1"/>
  <c r="DL77" i="2" s="1"/>
  <c r="DK77" i="2" a="1"/>
  <c r="DK77" i="2" s="1"/>
  <c r="DJ77" i="2" a="1"/>
  <c r="DJ77" i="2" s="1"/>
  <c r="DI77" i="2" a="1"/>
  <c r="DI77" i="2" s="1"/>
  <c r="DH77" i="2" a="1"/>
  <c r="DH77" i="2" s="1"/>
  <c r="DG77" i="2" a="1"/>
  <c r="DG77" i="2" s="1"/>
  <c r="DF77" i="2" a="1"/>
  <c r="DF77" i="2" s="1"/>
  <c r="CK77" i="2" a="1"/>
  <c r="CK77" i="2" s="1"/>
  <c r="CI77" i="2" a="1"/>
  <c r="CI77" i="2" s="1"/>
  <c r="CH77" i="2" a="1"/>
  <c r="CH77" i="2" s="1"/>
  <c r="CG77" i="2" a="1"/>
  <c r="CG77" i="2" s="1"/>
  <c r="CF77" i="2" a="1"/>
  <c r="CF77" i="2" s="1"/>
  <c r="CE77" i="2" a="1"/>
  <c r="CE77" i="2" s="1"/>
  <c r="CD77" i="2" a="1"/>
  <c r="CD77" i="2" s="1"/>
  <c r="CC77" i="2" a="1"/>
  <c r="CC77" i="2" s="1"/>
  <c r="CB77" i="2" a="1"/>
  <c r="CB77" i="2" s="1"/>
  <c r="CA77" i="2" a="1"/>
  <c r="CA77" i="2" s="1"/>
  <c r="BY77" i="2" a="1"/>
  <c r="BY77" i="2" s="1"/>
  <c r="BX77" i="2" a="1"/>
  <c r="BX77" i="2" s="1"/>
  <c r="BW77" i="2" a="1"/>
  <c r="BW77" i="2" s="1"/>
  <c r="BV77" i="2" a="1"/>
  <c r="BV77" i="2" s="1"/>
  <c r="BU77" i="2" a="1"/>
  <c r="BU77" i="2" s="1"/>
  <c r="BT77" i="2" a="1"/>
  <c r="BT77" i="2" s="1"/>
  <c r="BS77" i="2" a="1"/>
  <c r="BS77" i="2" s="1"/>
  <c r="BR77" i="2" a="1"/>
  <c r="BR77" i="2" s="1"/>
  <c r="BQ77" i="2" a="1"/>
  <c r="BQ77" i="2" s="1"/>
  <c r="BO77" i="2" a="1"/>
  <c r="BO77" i="2" s="1"/>
  <c r="BN77" i="2" a="1"/>
  <c r="BN77" i="2" s="1"/>
  <c r="BM77" i="2" a="1"/>
  <c r="BM77" i="2" s="1"/>
  <c r="BL77" i="2" a="1"/>
  <c r="BL77" i="2" s="1"/>
  <c r="BK77" i="2" a="1"/>
  <c r="BK77" i="2" s="1"/>
  <c r="BJ77" i="2" a="1"/>
  <c r="BJ77" i="2" s="1"/>
  <c r="BI77" i="2" a="1"/>
  <c r="BI77" i="2" s="1"/>
  <c r="BH77" i="2" a="1"/>
  <c r="BH77" i="2" s="1"/>
  <c r="AW77" i="2" a="1"/>
  <c r="AW77" i="2" s="1"/>
  <c r="AU77" i="2" a="1"/>
  <c r="AU77" i="2" s="1"/>
  <c r="AT77" i="2" a="1"/>
  <c r="AT77" i="2" s="1"/>
  <c r="AS77" i="2" a="1"/>
  <c r="AS77" i="2" s="1"/>
  <c r="AR77" i="2" a="1"/>
  <c r="AR77" i="2" s="1"/>
  <c r="AQ77" i="2" a="1"/>
  <c r="AQ77" i="2" s="1"/>
  <c r="AP77" i="2" a="1"/>
  <c r="AP77" i="2" s="1"/>
  <c r="AO77" i="2" a="1"/>
  <c r="AO77" i="2" s="1"/>
  <c r="AN77" i="2" a="1"/>
  <c r="AN77" i="2" s="1"/>
  <c r="AM77" i="2" a="1"/>
  <c r="AM77" i="2" s="1"/>
  <c r="AK77" i="2" a="1"/>
  <c r="AK77" i="2" s="1"/>
  <c r="AJ77" i="2" a="1"/>
  <c r="AJ77" i="2" s="1"/>
  <c r="AI77" i="2" a="1"/>
  <c r="AI77" i="2" s="1"/>
  <c r="AH77" i="2" a="1"/>
  <c r="AH77" i="2" s="1"/>
  <c r="AG77" i="2" a="1"/>
  <c r="AG77" i="2" s="1"/>
  <c r="AF77" i="2" a="1"/>
  <c r="AF77" i="2" s="1"/>
  <c r="AE77" i="2" a="1"/>
  <c r="AE77" i="2" s="1"/>
  <c r="AD77" i="2" a="1"/>
  <c r="AD77" i="2" s="1"/>
  <c r="AC77" i="2" a="1"/>
  <c r="AC77" i="2" s="1"/>
  <c r="AA77" i="2" a="1"/>
  <c r="AA77" i="2" s="1"/>
  <c r="Z77" i="2" a="1"/>
  <c r="Z77" i="2" s="1"/>
  <c r="Y77" i="2" a="1"/>
  <c r="Y77" i="2" s="1"/>
  <c r="X77" i="2" a="1"/>
  <c r="X77" i="2" s="1"/>
  <c r="W77" i="2" a="1"/>
  <c r="W77" i="2" s="1"/>
  <c r="V77" i="2" a="1"/>
  <c r="V77" i="2" s="1"/>
  <c r="U77" i="2" a="1"/>
  <c r="U77" i="2" s="1"/>
  <c r="T77" i="2" a="1"/>
  <c r="T77" i="2" s="1"/>
  <c r="P77" i="2"/>
  <c r="P78" i="2" s="1"/>
  <c r="O77" i="2"/>
  <c r="O78" i="2" s="1"/>
  <c r="N77" i="2"/>
  <c r="N78" i="2" s="1"/>
  <c r="M77" i="2"/>
  <c r="M78" i="2" s="1"/>
  <c r="L77" i="2"/>
  <c r="L78" i="2" s="1"/>
  <c r="K77" i="2"/>
  <c r="K78" i="2" s="1"/>
  <c r="I77" i="2"/>
  <c r="H77" i="2"/>
  <c r="G77" i="2"/>
  <c r="C77" i="2"/>
  <c r="FW75" i="2" a="1"/>
  <c r="FW75" i="2" s="1"/>
  <c r="FW183" i="2" s="1"/>
  <c r="FU75" i="2" a="1"/>
  <c r="FU75" i="2" s="1"/>
  <c r="FU183" i="2" s="1"/>
  <c r="FT75" i="2" a="1"/>
  <c r="FT75" i="2" s="1"/>
  <c r="FT183" i="2" s="1"/>
  <c r="FS75" i="2" a="1"/>
  <c r="FS75" i="2" s="1"/>
  <c r="FS183" i="2" s="1"/>
  <c r="FR75" i="2" a="1"/>
  <c r="FR75" i="2" s="1"/>
  <c r="FR183" i="2" s="1"/>
  <c r="FQ75" i="2" a="1"/>
  <c r="FQ75" i="2" s="1"/>
  <c r="FQ183" i="2" s="1"/>
  <c r="FP75" i="2" a="1"/>
  <c r="FP75" i="2" s="1"/>
  <c r="FP183" i="2" s="1"/>
  <c r="FO75" i="2" a="1"/>
  <c r="FO75" i="2" s="1"/>
  <c r="FO183" i="2" s="1"/>
  <c r="FN75" i="2" a="1"/>
  <c r="FN75" i="2" s="1"/>
  <c r="FN183" i="2" s="1"/>
  <c r="FM75" i="2" a="1"/>
  <c r="FM75" i="2" s="1"/>
  <c r="FM183" i="2" s="1"/>
  <c r="FK75" i="2" a="1"/>
  <c r="FK75" i="2" s="1"/>
  <c r="FK183" i="2" s="1"/>
  <c r="FJ75" i="2" a="1"/>
  <c r="FJ75" i="2" s="1"/>
  <c r="FJ183" i="2" s="1"/>
  <c r="FI75" i="2" a="1"/>
  <c r="FI75" i="2" s="1"/>
  <c r="FI183" i="2" s="1"/>
  <c r="FH75" i="2" a="1"/>
  <c r="FH75" i="2" s="1"/>
  <c r="FH183" i="2" s="1"/>
  <c r="FG75" i="2" a="1"/>
  <c r="FG75" i="2" s="1"/>
  <c r="FG183" i="2" s="1"/>
  <c r="FF75" i="2" a="1"/>
  <c r="FF75" i="2" s="1"/>
  <c r="FF183" i="2" s="1"/>
  <c r="FE75" i="2" a="1"/>
  <c r="FE75" i="2" s="1"/>
  <c r="FE183" i="2" s="1"/>
  <c r="FD75" i="2" a="1"/>
  <c r="FD75" i="2" s="1"/>
  <c r="FD183" i="2" s="1"/>
  <c r="FC75" i="2" a="1"/>
  <c r="FC75" i="2" s="1"/>
  <c r="FC183" i="2" s="1"/>
  <c r="FA75" i="2" a="1"/>
  <c r="FA75" i="2" s="1"/>
  <c r="FA183" i="2" s="1"/>
  <c r="EZ75" i="2" a="1"/>
  <c r="EZ75" i="2" s="1"/>
  <c r="EZ183" i="2" s="1"/>
  <c r="EY75" i="2" a="1"/>
  <c r="EY75" i="2" s="1"/>
  <c r="EY183" i="2" s="1"/>
  <c r="EX75" i="2" a="1"/>
  <c r="EX75" i="2" s="1"/>
  <c r="EX183" i="2" s="1"/>
  <c r="EW75" i="2" a="1"/>
  <c r="EW75" i="2" s="1"/>
  <c r="EW183" i="2" s="1"/>
  <c r="EV75" i="2" a="1"/>
  <c r="EV75" i="2" s="1"/>
  <c r="EV183" i="2" s="1"/>
  <c r="EU75" i="2" a="1"/>
  <c r="EU75" i="2" s="1"/>
  <c r="EU183" i="2" s="1"/>
  <c r="ET75" i="2" a="1"/>
  <c r="ET75" i="2" s="1"/>
  <c r="ET183" i="2" s="1"/>
  <c r="EI75" i="2" a="1"/>
  <c r="EI75" i="2" s="1"/>
  <c r="EI183" i="2" s="1"/>
  <c r="EG75" i="2" a="1"/>
  <c r="EG75" i="2" s="1"/>
  <c r="EG183" i="2" s="1"/>
  <c r="EF75" i="2" a="1"/>
  <c r="EF75" i="2" s="1"/>
  <c r="EF183" i="2" s="1"/>
  <c r="EE75" i="2" a="1"/>
  <c r="EE75" i="2" s="1"/>
  <c r="EE183" i="2" s="1"/>
  <c r="ED75" i="2" a="1"/>
  <c r="ED75" i="2" s="1"/>
  <c r="ED183" i="2" s="1"/>
  <c r="EC75" i="2" a="1"/>
  <c r="EC75" i="2" s="1"/>
  <c r="EC183" i="2" s="1"/>
  <c r="EB75" i="2" a="1"/>
  <c r="EB75" i="2" s="1"/>
  <c r="EB183" i="2" s="1"/>
  <c r="EA75" i="2" a="1"/>
  <c r="EA75" i="2" s="1"/>
  <c r="EA183" i="2" s="1"/>
  <c r="DZ75" i="2" a="1"/>
  <c r="DZ75" i="2" s="1"/>
  <c r="DZ183" i="2" s="1"/>
  <c r="DY75" i="2" a="1"/>
  <c r="DY75" i="2" s="1"/>
  <c r="DY183" i="2" s="1"/>
  <c r="DW75" i="2" a="1"/>
  <c r="DW75" i="2" s="1"/>
  <c r="DW183" i="2" s="1"/>
  <c r="DV75" i="2" a="1"/>
  <c r="DV75" i="2" s="1"/>
  <c r="DV183" i="2" s="1"/>
  <c r="DU75" i="2" a="1"/>
  <c r="DU75" i="2" s="1"/>
  <c r="DU183" i="2" s="1"/>
  <c r="DT75" i="2" a="1"/>
  <c r="DT75" i="2" s="1"/>
  <c r="DT183" i="2" s="1"/>
  <c r="DS75" i="2" a="1"/>
  <c r="DS75" i="2" s="1"/>
  <c r="DS183" i="2" s="1"/>
  <c r="DR75" i="2" a="1"/>
  <c r="DR75" i="2" s="1"/>
  <c r="DR183" i="2" s="1"/>
  <c r="DQ75" i="2" a="1"/>
  <c r="DQ75" i="2" s="1"/>
  <c r="DQ183" i="2" s="1"/>
  <c r="DP75" i="2" a="1"/>
  <c r="DP75" i="2" s="1"/>
  <c r="DP183" i="2" s="1"/>
  <c r="DO75" i="2" a="1"/>
  <c r="DO75" i="2" s="1"/>
  <c r="DO183" i="2" s="1"/>
  <c r="DM75" i="2" a="1"/>
  <c r="DM75" i="2" s="1"/>
  <c r="DM183" i="2" s="1"/>
  <c r="DL75" i="2" a="1"/>
  <c r="DL75" i="2" s="1"/>
  <c r="DL183" i="2" s="1"/>
  <c r="DK75" i="2" a="1"/>
  <c r="DK75" i="2" s="1"/>
  <c r="DK183" i="2" s="1"/>
  <c r="DJ75" i="2" a="1"/>
  <c r="DJ75" i="2" s="1"/>
  <c r="DJ183" i="2" s="1"/>
  <c r="DI75" i="2" a="1"/>
  <c r="DI75" i="2" s="1"/>
  <c r="DI183" i="2" s="1"/>
  <c r="DH75" i="2" a="1"/>
  <c r="DH75" i="2" s="1"/>
  <c r="DH183" i="2" s="1"/>
  <c r="DG75" i="2" a="1"/>
  <c r="DG75" i="2" s="1"/>
  <c r="DG183" i="2" s="1"/>
  <c r="DF75" i="2" a="1"/>
  <c r="DF75" i="2" s="1"/>
  <c r="DF183" i="2" s="1"/>
  <c r="CK75" i="2" a="1"/>
  <c r="CK75" i="2" s="1"/>
  <c r="CK183" i="2" s="1"/>
  <c r="CI75" i="2" a="1"/>
  <c r="CI75" i="2" s="1"/>
  <c r="CI183" i="2" s="1"/>
  <c r="CH75" i="2" a="1"/>
  <c r="CH75" i="2" s="1"/>
  <c r="CH183" i="2" s="1"/>
  <c r="CG75" i="2" a="1"/>
  <c r="CG75" i="2" s="1"/>
  <c r="CG183" i="2" s="1"/>
  <c r="CF75" i="2" a="1"/>
  <c r="CF75" i="2" s="1"/>
  <c r="CF183" i="2" s="1"/>
  <c r="CE75" i="2" a="1"/>
  <c r="CE75" i="2" s="1"/>
  <c r="CE183" i="2" s="1"/>
  <c r="CD75" i="2" a="1"/>
  <c r="CD75" i="2" s="1"/>
  <c r="CD183" i="2" s="1"/>
  <c r="CC75" i="2" a="1"/>
  <c r="CC75" i="2" s="1"/>
  <c r="CC183" i="2" s="1"/>
  <c r="CB75" i="2" a="1"/>
  <c r="CB75" i="2" s="1"/>
  <c r="CB183" i="2" s="1"/>
  <c r="CA75" i="2" a="1"/>
  <c r="CA75" i="2" s="1"/>
  <c r="CA183" i="2" s="1"/>
  <c r="BY75" i="2" a="1"/>
  <c r="BY75" i="2" s="1"/>
  <c r="BY183" i="2" s="1"/>
  <c r="BX75" i="2" a="1"/>
  <c r="BX75" i="2" s="1"/>
  <c r="BX183" i="2" s="1"/>
  <c r="BW75" i="2" a="1"/>
  <c r="BW75" i="2" s="1"/>
  <c r="BW183" i="2" s="1"/>
  <c r="BV75" i="2" a="1"/>
  <c r="BV75" i="2" s="1"/>
  <c r="BV183" i="2" s="1"/>
  <c r="BU75" i="2" a="1"/>
  <c r="BU75" i="2" s="1"/>
  <c r="BU183" i="2" s="1"/>
  <c r="BT75" i="2" a="1"/>
  <c r="BT75" i="2" s="1"/>
  <c r="BT183" i="2" s="1"/>
  <c r="BS75" i="2" a="1"/>
  <c r="BS75" i="2" s="1"/>
  <c r="BS183" i="2" s="1"/>
  <c r="BR75" i="2" a="1"/>
  <c r="BR75" i="2" s="1"/>
  <c r="BR183" i="2" s="1"/>
  <c r="BQ75" i="2" a="1"/>
  <c r="BQ75" i="2" s="1"/>
  <c r="BQ183" i="2" s="1"/>
  <c r="BO75" i="2" a="1"/>
  <c r="BO75" i="2" s="1"/>
  <c r="BO183" i="2" s="1"/>
  <c r="BN75" i="2" a="1"/>
  <c r="BN75" i="2" s="1"/>
  <c r="BN183" i="2" s="1"/>
  <c r="BM75" i="2" a="1"/>
  <c r="BM75" i="2" s="1"/>
  <c r="BM183" i="2" s="1"/>
  <c r="BL75" i="2" a="1"/>
  <c r="BL75" i="2" s="1"/>
  <c r="BL183" i="2" s="1"/>
  <c r="BK75" i="2" a="1"/>
  <c r="BK75" i="2" s="1"/>
  <c r="BK183" i="2" s="1"/>
  <c r="BJ75" i="2" a="1"/>
  <c r="BJ75" i="2" s="1"/>
  <c r="BJ183" i="2" s="1"/>
  <c r="BI75" i="2" a="1"/>
  <c r="BI75" i="2" s="1"/>
  <c r="BI183" i="2" s="1"/>
  <c r="BH75" i="2" a="1"/>
  <c r="BH75" i="2" s="1"/>
  <c r="BH183" i="2" s="1"/>
  <c r="AW75" i="2" a="1"/>
  <c r="AW75" i="2" s="1"/>
  <c r="AW183" i="2" s="1"/>
  <c r="AU75" i="2" a="1"/>
  <c r="AU75" i="2" s="1"/>
  <c r="AU183" i="2" s="1"/>
  <c r="AT75" i="2" a="1"/>
  <c r="AT75" i="2" s="1"/>
  <c r="AT183" i="2" s="1"/>
  <c r="AS75" i="2" a="1"/>
  <c r="AS75" i="2" s="1"/>
  <c r="AS183" i="2" s="1"/>
  <c r="AR75" i="2" a="1"/>
  <c r="AR75" i="2" s="1"/>
  <c r="AR183" i="2" s="1"/>
  <c r="AQ75" i="2" a="1"/>
  <c r="AQ75" i="2" s="1"/>
  <c r="AQ183" i="2" s="1"/>
  <c r="AP75" i="2" a="1"/>
  <c r="AP75" i="2" s="1"/>
  <c r="AP183" i="2" s="1"/>
  <c r="AO75" i="2" a="1"/>
  <c r="AO75" i="2" s="1"/>
  <c r="AO183" i="2" s="1"/>
  <c r="AN75" i="2" a="1"/>
  <c r="AN75" i="2" s="1"/>
  <c r="AN183" i="2" s="1"/>
  <c r="AM75" i="2" a="1"/>
  <c r="AM75" i="2" s="1"/>
  <c r="AM183" i="2" s="1"/>
  <c r="AK75" i="2" a="1"/>
  <c r="AK75" i="2" s="1"/>
  <c r="AK183" i="2" s="1"/>
  <c r="AJ75" i="2" a="1"/>
  <c r="AJ75" i="2" s="1"/>
  <c r="AJ183" i="2" s="1"/>
  <c r="AI75" i="2" a="1"/>
  <c r="AI75" i="2" s="1"/>
  <c r="AI183" i="2" s="1"/>
  <c r="AH75" i="2" a="1"/>
  <c r="AH75" i="2" s="1"/>
  <c r="AH183" i="2" s="1"/>
  <c r="AG75" i="2" a="1"/>
  <c r="AG75" i="2" s="1"/>
  <c r="AG183" i="2" s="1"/>
  <c r="AF75" i="2" a="1"/>
  <c r="AF75" i="2" s="1"/>
  <c r="AF183" i="2" s="1"/>
  <c r="AE75" i="2" a="1"/>
  <c r="AE75" i="2" s="1"/>
  <c r="AE183" i="2" s="1"/>
  <c r="AD75" i="2" a="1"/>
  <c r="AD75" i="2" s="1"/>
  <c r="AD183" i="2" s="1"/>
  <c r="AC75" i="2" a="1"/>
  <c r="AC75" i="2" s="1"/>
  <c r="AC183" i="2" s="1"/>
  <c r="AA75" i="2" a="1"/>
  <c r="AA75" i="2" s="1"/>
  <c r="AA183" i="2" s="1"/>
  <c r="Z75" i="2" a="1"/>
  <c r="Z75" i="2" s="1"/>
  <c r="Z183" i="2" s="1"/>
  <c r="Y75" i="2" a="1"/>
  <c r="Y75" i="2" s="1"/>
  <c r="Y183" i="2" s="1"/>
  <c r="X75" i="2" a="1"/>
  <c r="X75" i="2" s="1"/>
  <c r="X183" i="2" s="1"/>
  <c r="W75" i="2" a="1"/>
  <c r="W75" i="2" s="1"/>
  <c r="W183" i="2" s="1"/>
  <c r="V75" i="2" a="1"/>
  <c r="V75" i="2" s="1"/>
  <c r="V183" i="2" s="1"/>
  <c r="U75" i="2" a="1"/>
  <c r="U75" i="2" s="1"/>
  <c r="U183" i="2" s="1"/>
  <c r="T75" i="2" a="1"/>
  <c r="T75" i="2" s="1"/>
  <c r="T183" i="2" s="1"/>
  <c r="FW74" i="2" a="1"/>
  <c r="FW74" i="2" s="1"/>
  <c r="FW182" i="2" s="1"/>
  <c r="FU74" i="2" a="1"/>
  <c r="FU74" i="2" s="1"/>
  <c r="FU182" i="2" s="1"/>
  <c r="FT74" i="2" a="1"/>
  <c r="FT74" i="2" s="1"/>
  <c r="FT182" i="2" s="1"/>
  <c r="FS74" i="2" a="1"/>
  <c r="FS74" i="2" s="1"/>
  <c r="FS182" i="2" s="1"/>
  <c r="FR74" i="2" a="1"/>
  <c r="FR74" i="2" s="1"/>
  <c r="FR182" i="2" s="1"/>
  <c r="FQ74" i="2" a="1"/>
  <c r="FQ74" i="2" s="1"/>
  <c r="FQ182" i="2" s="1"/>
  <c r="FP74" i="2" a="1"/>
  <c r="FP74" i="2" s="1"/>
  <c r="FP182" i="2" s="1"/>
  <c r="FO74" i="2" a="1"/>
  <c r="FO74" i="2" s="1"/>
  <c r="FO182" i="2" s="1"/>
  <c r="FN74" i="2" a="1"/>
  <c r="FN74" i="2" s="1"/>
  <c r="FN182" i="2" s="1"/>
  <c r="FM74" i="2" a="1"/>
  <c r="FM74" i="2" s="1"/>
  <c r="FM182" i="2" s="1"/>
  <c r="FK74" i="2" a="1"/>
  <c r="FK74" i="2" s="1"/>
  <c r="FK182" i="2" s="1"/>
  <c r="FJ74" i="2" a="1"/>
  <c r="FJ74" i="2" s="1"/>
  <c r="FJ182" i="2" s="1"/>
  <c r="FI74" i="2" a="1"/>
  <c r="FI74" i="2" s="1"/>
  <c r="FI182" i="2" s="1"/>
  <c r="FH74" i="2" a="1"/>
  <c r="FH74" i="2" s="1"/>
  <c r="FH182" i="2" s="1"/>
  <c r="FG74" i="2" a="1"/>
  <c r="FG74" i="2" s="1"/>
  <c r="FG182" i="2" s="1"/>
  <c r="FF74" i="2" a="1"/>
  <c r="FF74" i="2" s="1"/>
  <c r="FF182" i="2" s="1"/>
  <c r="FE74" i="2" a="1"/>
  <c r="FE74" i="2" s="1"/>
  <c r="FE182" i="2" s="1"/>
  <c r="FD74" i="2" a="1"/>
  <c r="FD74" i="2" s="1"/>
  <c r="FD182" i="2" s="1"/>
  <c r="FC74" i="2" a="1"/>
  <c r="FC74" i="2" s="1"/>
  <c r="FC182" i="2" s="1"/>
  <c r="FA74" i="2" a="1"/>
  <c r="FA74" i="2" s="1"/>
  <c r="FA182" i="2" s="1"/>
  <c r="EZ74" i="2" a="1"/>
  <c r="EZ74" i="2" s="1"/>
  <c r="EZ182" i="2" s="1"/>
  <c r="EY74" i="2" a="1"/>
  <c r="EY74" i="2" s="1"/>
  <c r="EY182" i="2" s="1"/>
  <c r="EX74" i="2" a="1"/>
  <c r="EX74" i="2" s="1"/>
  <c r="EX182" i="2" s="1"/>
  <c r="EW74" i="2" a="1"/>
  <c r="EW74" i="2" s="1"/>
  <c r="EW182" i="2" s="1"/>
  <c r="EV74" i="2" a="1"/>
  <c r="EV74" i="2" s="1"/>
  <c r="EV182" i="2" s="1"/>
  <c r="EU74" i="2" a="1"/>
  <c r="EU74" i="2" s="1"/>
  <c r="EU182" i="2" s="1"/>
  <c r="ET74" i="2" a="1"/>
  <c r="ET74" i="2" s="1"/>
  <c r="ET182" i="2" s="1"/>
  <c r="EI74" i="2" a="1"/>
  <c r="EI74" i="2" s="1"/>
  <c r="EI182" i="2" s="1"/>
  <c r="EG74" i="2" a="1"/>
  <c r="EG74" i="2" s="1"/>
  <c r="EG182" i="2" s="1"/>
  <c r="EF74" i="2" a="1"/>
  <c r="EF74" i="2" s="1"/>
  <c r="EF182" i="2" s="1"/>
  <c r="EE74" i="2" a="1"/>
  <c r="EE74" i="2" s="1"/>
  <c r="EE182" i="2" s="1"/>
  <c r="ED74" i="2" a="1"/>
  <c r="ED74" i="2" s="1"/>
  <c r="ED182" i="2" s="1"/>
  <c r="EC74" i="2" a="1"/>
  <c r="EC74" i="2" s="1"/>
  <c r="EC182" i="2" s="1"/>
  <c r="EB74" i="2" a="1"/>
  <c r="EB74" i="2" s="1"/>
  <c r="EB182" i="2" s="1"/>
  <c r="EA74" i="2" a="1"/>
  <c r="EA74" i="2" s="1"/>
  <c r="EA182" i="2" s="1"/>
  <c r="DZ74" i="2" a="1"/>
  <c r="DZ74" i="2" s="1"/>
  <c r="DZ182" i="2" s="1"/>
  <c r="DY74" i="2" a="1"/>
  <c r="DY74" i="2" s="1"/>
  <c r="DY182" i="2" s="1"/>
  <c r="DW74" i="2" a="1"/>
  <c r="DW74" i="2" s="1"/>
  <c r="DW182" i="2" s="1"/>
  <c r="DV74" i="2" a="1"/>
  <c r="DV74" i="2" s="1"/>
  <c r="DV182" i="2" s="1"/>
  <c r="DU74" i="2" a="1"/>
  <c r="DU74" i="2" s="1"/>
  <c r="DU182" i="2" s="1"/>
  <c r="DT74" i="2" a="1"/>
  <c r="DT74" i="2" s="1"/>
  <c r="DT182" i="2" s="1"/>
  <c r="DS74" i="2" a="1"/>
  <c r="DS74" i="2" s="1"/>
  <c r="DS182" i="2" s="1"/>
  <c r="DR74" i="2" a="1"/>
  <c r="DR74" i="2" s="1"/>
  <c r="DR182" i="2" s="1"/>
  <c r="DQ74" i="2" a="1"/>
  <c r="DQ74" i="2" s="1"/>
  <c r="DQ182" i="2" s="1"/>
  <c r="DP74" i="2" a="1"/>
  <c r="DP74" i="2" s="1"/>
  <c r="DP182" i="2" s="1"/>
  <c r="DO74" i="2" a="1"/>
  <c r="DO74" i="2" s="1"/>
  <c r="DO182" i="2" s="1"/>
  <c r="DM74" i="2" a="1"/>
  <c r="DM74" i="2" s="1"/>
  <c r="DM182" i="2" s="1"/>
  <c r="DL74" i="2" a="1"/>
  <c r="DL74" i="2" s="1"/>
  <c r="DL182" i="2" s="1"/>
  <c r="DK74" i="2" a="1"/>
  <c r="DK74" i="2" s="1"/>
  <c r="DK182" i="2" s="1"/>
  <c r="DJ74" i="2" a="1"/>
  <c r="DJ74" i="2" s="1"/>
  <c r="DJ182" i="2" s="1"/>
  <c r="DI74" i="2" a="1"/>
  <c r="DI74" i="2" s="1"/>
  <c r="DI182" i="2" s="1"/>
  <c r="DH74" i="2" a="1"/>
  <c r="DH74" i="2" s="1"/>
  <c r="DH182" i="2" s="1"/>
  <c r="DG74" i="2" a="1"/>
  <c r="DG74" i="2" s="1"/>
  <c r="DG182" i="2" s="1"/>
  <c r="DF74" i="2" a="1"/>
  <c r="DF74" i="2" s="1"/>
  <c r="DF182" i="2" s="1"/>
  <c r="CK74" i="2" a="1"/>
  <c r="CK74" i="2" s="1"/>
  <c r="CK182" i="2" s="1"/>
  <c r="CI74" i="2" a="1"/>
  <c r="CI74" i="2" s="1"/>
  <c r="CI182" i="2" s="1"/>
  <c r="CH74" i="2" a="1"/>
  <c r="CH74" i="2" s="1"/>
  <c r="CH182" i="2" s="1"/>
  <c r="CG74" i="2" a="1"/>
  <c r="CG74" i="2" s="1"/>
  <c r="CG182" i="2" s="1"/>
  <c r="CF74" i="2" a="1"/>
  <c r="CF74" i="2" s="1"/>
  <c r="CF182" i="2" s="1"/>
  <c r="CE74" i="2" a="1"/>
  <c r="CE74" i="2" s="1"/>
  <c r="CE182" i="2" s="1"/>
  <c r="CD74" i="2" a="1"/>
  <c r="CD74" i="2" s="1"/>
  <c r="CD182" i="2" s="1"/>
  <c r="CC74" i="2" a="1"/>
  <c r="CC74" i="2" s="1"/>
  <c r="CC182" i="2" s="1"/>
  <c r="CB74" i="2" a="1"/>
  <c r="CB74" i="2" s="1"/>
  <c r="CB182" i="2" s="1"/>
  <c r="CA74" i="2" a="1"/>
  <c r="CA74" i="2" s="1"/>
  <c r="CA182" i="2" s="1"/>
  <c r="BY74" i="2" a="1"/>
  <c r="BY74" i="2" s="1"/>
  <c r="BY182" i="2" s="1"/>
  <c r="BX74" i="2" a="1"/>
  <c r="BX74" i="2" s="1"/>
  <c r="BX182" i="2" s="1"/>
  <c r="BW74" i="2" a="1"/>
  <c r="BW74" i="2" s="1"/>
  <c r="BW182" i="2" s="1"/>
  <c r="BV74" i="2" a="1"/>
  <c r="BV74" i="2" s="1"/>
  <c r="BV182" i="2" s="1"/>
  <c r="BU74" i="2" a="1"/>
  <c r="BU74" i="2" s="1"/>
  <c r="BU182" i="2" s="1"/>
  <c r="BT74" i="2" a="1"/>
  <c r="BT74" i="2" s="1"/>
  <c r="BT182" i="2" s="1"/>
  <c r="BS74" i="2" a="1"/>
  <c r="BS74" i="2" s="1"/>
  <c r="BS182" i="2" s="1"/>
  <c r="BR74" i="2" a="1"/>
  <c r="BR74" i="2" s="1"/>
  <c r="BR182" i="2" s="1"/>
  <c r="BQ74" i="2" a="1"/>
  <c r="BQ74" i="2" s="1"/>
  <c r="BQ182" i="2" s="1"/>
  <c r="BO74" i="2" a="1"/>
  <c r="BO74" i="2" s="1"/>
  <c r="BO182" i="2" s="1"/>
  <c r="BN74" i="2" a="1"/>
  <c r="BN74" i="2" s="1"/>
  <c r="BN182" i="2" s="1"/>
  <c r="BM74" i="2" a="1"/>
  <c r="BM74" i="2" s="1"/>
  <c r="BM182" i="2" s="1"/>
  <c r="BL74" i="2" a="1"/>
  <c r="BL74" i="2" s="1"/>
  <c r="BL182" i="2" s="1"/>
  <c r="BK74" i="2" a="1"/>
  <c r="BK74" i="2" s="1"/>
  <c r="BK182" i="2" s="1"/>
  <c r="BJ74" i="2" a="1"/>
  <c r="BJ74" i="2" s="1"/>
  <c r="BJ182" i="2" s="1"/>
  <c r="BI74" i="2" a="1"/>
  <c r="BI74" i="2" s="1"/>
  <c r="BI182" i="2" s="1"/>
  <c r="BH74" i="2" a="1"/>
  <c r="BH74" i="2" s="1"/>
  <c r="BH182" i="2" s="1"/>
  <c r="AW74" i="2" a="1"/>
  <c r="AW74" i="2" s="1"/>
  <c r="AW182" i="2" s="1"/>
  <c r="AU74" i="2" a="1"/>
  <c r="AU74" i="2" s="1"/>
  <c r="AU182" i="2" s="1"/>
  <c r="AT74" i="2" a="1"/>
  <c r="AT74" i="2" s="1"/>
  <c r="AT182" i="2" s="1"/>
  <c r="AS74" i="2" a="1"/>
  <c r="AS74" i="2" s="1"/>
  <c r="AS182" i="2" s="1"/>
  <c r="AR74" i="2" a="1"/>
  <c r="AR74" i="2" s="1"/>
  <c r="AR182" i="2" s="1"/>
  <c r="AQ74" i="2" a="1"/>
  <c r="AQ74" i="2" s="1"/>
  <c r="AQ182" i="2" s="1"/>
  <c r="AP74" i="2" a="1"/>
  <c r="AP74" i="2" s="1"/>
  <c r="AP182" i="2" s="1"/>
  <c r="AO74" i="2" a="1"/>
  <c r="AO74" i="2" s="1"/>
  <c r="AO182" i="2" s="1"/>
  <c r="AN74" i="2" a="1"/>
  <c r="AN74" i="2" s="1"/>
  <c r="AN182" i="2" s="1"/>
  <c r="AM74" i="2" a="1"/>
  <c r="AM74" i="2" s="1"/>
  <c r="AM182" i="2" s="1"/>
  <c r="AK74" i="2" a="1"/>
  <c r="AK74" i="2" s="1"/>
  <c r="AK182" i="2" s="1"/>
  <c r="AJ74" i="2" a="1"/>
  <c r="AJ74" i="2" s="1"/>
  <c r="AJ182" i="2" s="1"/>
  <c r="AI74" i="2" a="1"/>
  <c r="AI74" i="2" s="1"/>
  <c r="AI182" i="2" s="1"/>
  <c r="AH74" i="2" a="1"/>
  <c r="AH74" i="2" s="1"/>
  <c r="AH182" i="2" s="1"/>
  <c r="AG74" i="2" a="1"/>
  <c r="AG74" i="2" s="1"/>
  <c r="AG182" i="2" s="1"/>
  <c r="AF74" i="2" a="1"/>
  <c r="AF74" i="2" s="1"/>
  <c r="AF182" i="2" s="1"/>
  <c r="AE74" i="2" a="1"/>
  <c r="AE74" i="2" s="1"/>
  <c r="AE182" i="2" s="1"/>
  <c r="AD74" i="2" a="1"/>
  <c r="AD74" i="2" s="1"/>
  <c r="AD182" i="2" s="1"/>
  <c r="AC74" i="2" a="1"/>
  <c r="AC74" i="2" s="1"/>
  <c r="AC182" i="2" s="1"/>
  <c r="AA74" i="2" a="1"/>
  <c r="AA74" i="2" s="1"/>
  <c r="AA182" i="2" s="1"/>
  <c r="Z74" i="2" a="1"/>
  <c r="Z74" i="2" s="1"/>
  <c r="Z182" i="2" s="1"/>
  <c r="Y74" i="2" a="1"/>
  <c r="Y74" i="2" s="1"/>
  <c r="Y182" i="2" s="1"/>
  <c r="X74" i="2" a="1"/>
  <c r="X74" i="2" s="1"/>
  <c r="X182" i="2" s="1"/>
  <c r="W74" i="2" a="1"/>
  <c r="W74" i="2" s="1"/>
  <c r="W182" i="2" s="1"/>
  <c r="V74" i="2" a="1"/>
  <c r="V74" i="2" s="1"/>
  <c r="V182" i="2" s="1"/>
  <c r="U74" i="2" a="1"/>
  <c r="U74" i="2" s="1"/>
  <c r="U182" i="2" s="1"/>
  <c r="T74" i="2" a="1"/>
  <c r="T74" i="2" s="1"/>
  <c r="T182" i="2" s="1"/>
  <c r="P74" i="2"/>
  <c r="P75" i="2" s="1"/>
  <c r="O74" i="2"/>
  <c r="O75" i="2" s="1"/>
  <c r="N74" i="2"/>
  <c r="N75" i="2" s="1"/>
  <c r="M74" i="2"/>
  <c r="M75" i="2" s="1"/>
  <c r="L74" i="2"/>
  <c r="L75" i="2" s="1"/>
  <c r="K74" i="2"/>
  <c r="K75" i="2" s="1"/>
  <c r="I74" i="2"/>
  <c r="H74" i="2"/>
  <c r="G74" i="2"/>
  <c r="C74" i="2"/>
  <c r="FW72" i="2" a="1"/>
  <c r="FW72" i="2" s="1"/>
  <c r="FW163" i="2" s="1"/>
  <c r="FU72" i="2" a="1"/>
  <c r="FU72" i="2" s="1"/>
  <c r="FU163" i="2" s="1"/>
  <c r="FT72" i="2" a="1"/>
  <c r="FT72" i="2" s="1"/>
  <c r="FT163" i="2" s="1"/>
  <c r="FS72" i="2" a="1"/>
  <c r="FS72" i="2" s="1"/>
  <c r="FS163" i="2" s="1"/>
  <c r="FR72" i="2" a="1"/>
  <c r="FR72" i="2" s="1"/>
  <c r="FR163" i="2" s="1"/>
  <c r="FQ72" i="2" a="1"/>
  <c r="FQ72" i="2" s="1"/>
  <c r="FQ163" i="2" s="1"/>
  <c r="FP72" i="2" a="1"/>
  <c r="FP72" i="2" s="1"/>
  <c r="FP163" i="2" s="1"/>
  <c r="FO72" i="2" a="1"/>
  <c r="FO72" i="2" s="1"/>
  <c r="FO163" i="2" s="1"/>
  <c r="FN72" i="2" a="1"/>
  <c r="FN72" i="2" s="1"/>
  <c r="FN163" i="2" s="1"/>
  <c r="FM72" i="2" a="1"/>
  <c r="FM72" i="2" s="1"/>
  <c r="FM163" i="2" s="1"/>
  <c r="FK72" i="2" a="1"/>
  <c r="FK72" i="2" s="1"/>
  <c r="FK163" i="2" s="1"/>
  <c r="FJ72" i="2" a="1"/>
  <c r="FJ72" i="2" s="1"/>
  <c r="FJ163" i="2" s="1"/>
  <c r="FI72" i="2" a="1"/>
  <c r="FI72" i="2" s="1"/>
  <c r="FI163" i="2" s="1"/>
  <c r="FH72" i="2" a="1"/>
  <c r="FH72" i="2" s="1"/>
  <c r="FH163" i="2" s="1"/>
  <c r="FG72" i="2" a="1"/>
  <c r="FG72" i="2" s="1"/>
  <c r="FG163" i="2" s="1"/>
  <c r="FF72" i="2" a="1"/>
  <c r="FF72" i="2" s="1"/>
  <c r="FF163" i="2" s="1"/>
  <c r="FE72" i="2" a="1"/>
  <c r="FE72" i="2" s="1"/>
  <c r="FE163" i="2" s="1"/>
  <c r="FD72" i="2" a="1"/>
  <c r="FD72" i="2" s="1"/>
  <c r="FD163" i="2" s="1"/>
  <c r="FC72" i="2" a="1"/>
  <c r="FC72" i="2" s="1"/>
  <c r="FC163" i="2" s="1"/>
  <c r="FA72" i="2" a="1"/>
  <c r="FA72" i="2" s="1"/>
  <c r="FA163" i="2" s="1"/>
  <c r="EZ72" i="2" a="1"/>
  <c r="EZ72" i="2" s="1"/>
  <c r="EZ163" i="2" s="1"/>
  <c r="EY72" i="2" a="1"/>
  <c r="EY72" i="2" s="1"/>
  <c r="EY163" i="2" s="1"/>
  <c r="EX72" i="2" a="1"/>
  <c r="EX72" i="2" s="1"/>
  <c r="EX163" i="2" s="1"/>
  <c r="EW72" i="2" a="1"/>
  <c r="EW72" i="2" s="1"/>
  <c r="EW163" i="2" s="1"/>
  <c r="EV72" i="2" a="1"/>
  <c r="EV72" i="2" s="1"/>
  <c r="EV163" i="2" s="1"/>
  <c r="EU72" i="2" a="1"/>
  <c r="EU72" i="2" s="1"/>
  <c r="EU163" i="2" s="1"/>
  <c r="ET72" i="2" a="1"/>
  <c r="ET72" i="2" s="1"/>
  <c r="ET163" i="2" s="1"/>
  <c r="EI72" i="2" a="1"/>
  <c r="EI72" i="2" s="1"/>
  <c r="EI163" i="2" s="1"/>
  <c r="EG72" i="2" a="1"/>
  <c r="EG72" i="2" s="1"/>
  <c r="EG163" i="2" s="1"/>
  <c r="EF72" i="2" a="1"/>
  <c r="EF72" i="2" s="1"/>
  <c r="EF163" i="2" s="1"/>
  <c r="EE72" i="2" a="1"/>
  <c r="EE72" i="2" s="1"/>
  <c r="EE163" i="2" s="1"/>
  <c r="ED72" i="2" a="1"/>
  <c r="ED72" i="2" s="1"/>
  <c r="ED163" i="2" s="1"/>
  <c r="EC72" i="2" a="1"/>
  <c r="EC72" i="2" s="1"/>
  <c r="EC163" i="2" s="1"/>
  <c r="EB72" i="2" a="1"/>
  <c r="EB72" i="2" s="1"/>
  <c r="EB163" i="2" s="1"/>
  <c r="EA72" i="2" a="1"/>
  <c r="EA72" i="2" s="1"/>
  <c r="EA163" i="2" s="1"/>
  <c r="DZ72" i="2" a="1"/>
  <c r="DZ72" i="2" s="1"/>
  <c r="DZ163" i="2" s="1"/>
  <c r="DY72" i="2" a="1"/>
  <c r="DY72" i="2" s="1"/>
  <c r="DY163" i="2" s="1"/>
  <c r="DW72" i="2" a="1"/>
  <c r="DW72" i="2" s="1"/>
  <c r="DW163" i="2" s="1"/>
  <c r="DV72" i="2" a="1"/>
  <c r="DV72" i="2" s="1"/>
  <c r="DV163" i="2" s="1"/>
  <c r="DU72" i="2" a="1"/>
  <c r="DU72" i="2" s="1"/>
  <c r="DU163" i="2" s="1"/>
  <c r="DT72" i="2" a="1"/>
  <c r="DT72" i="2" s="1"/>
  <c r="DT163" i="2" s="1"/>
  <c r="DS72" i="2" a="1"/>
  <c r="DS72" i="2" s="1"/>
  <c r="DS163" i="2" s="1"/>
  <c r="DR72" i="2" a="1"/>
  <c r="DR72" i="2" s="1"/>
  <c r="DR163" i="2" s="1"/>
  <c r="DQ72" i="2" a="1"/>
  <c r="DQ72" i="2" s="1"/>
  <c r="DQ163" i="2" s="1"/>
  <c r="DP72" i="2" a="1"/>
  <c r="DP72" i="2" s="1"/>
  <c r="DP163" i="2" s="1"/>
  <c r="DO72" i="2" a="1"/>
  <c r="DO72" i="2" s="1"/>
  <c r="DO163" i="2" s="1"/>
  <c r="DM72" i="2" a="1"/>
  <c r="DM72" i="2" s="1"/>
  <c r="DM163" i="2" s="1"/>
  <c r="DL72" i="2" a="1"/>
  <c r="DL72" i="2" s="1"/>
  <c r="DL163" i="2" s="1"/>
  <c r="DK72" i="2" a="1"/>
  <c r="DK72" i="2" s="1"/>
  <c r="DK163" i="2" s="1"/>
  <c r="DJ72" i="2" a="1"/>
  <c r="DJ72" i="2" s="1"/>
  <c r="DJ163" i="2" s="1"/>
  <c r="DI72" i="2" a="1"/>
  <c r="DI72" i="2" s="1"/>
  <c r="DI163" i="2" s="1"/>
  <c r="DH72" i="2" a="1"/>
  <c r="DH72" i="2" s="1"/>
  <c r="DH163" i="2" s="1"/>
  <c r="DG72" i="2" a="1"/>
  <c r="DG72" i="2" s="1"/>
  <c r="DG163" i="2" s="1"/>
  <c r="DF72" i="2" a="1"/>
  <c r="DF72" i="2" s="1"/>
  <c r="DF163" i="2" s="1"/>
  <c r="CK72" i="2" a="1"/>
  <c r="CK72" i="2" s="1"/>
  <c r="CK163" i="2" s="1"/>
  <c r="CI72" i="2" a="1"/>
  <c r="CI72" i="2" s="1"/>
  <c r="CI163" i="2" s="1"/>
  <c r="CH72" i="2" a="1"/>
  <c r="CH72" i="2" s="1"/>
  <c r="CH163" i="2" s="1"/>
  <c r="CG72" i="2" a="1"/>
  <c r="CG72" i="2" s="1"/>
  <c r="CG163" i="2" s="1"/>
  <c r="CF72" i="2" a="1"/>
  <c r="CF72" i="2" s="1"/>
  <c r="CF163" i="2" s="1"/>
  <c r="CE72" i="2" a="1"/>
  <c r="CE72" i="2" s="1"/>
  <c r="CE163" i="2" s="1"/>
  <c r="CD72" i="2" a="1"/>
  <c r="CD72" i="2" s="1"/>
  <c r="CD163" i="2" s="1"/>
  <c r="CC72" i="2" a="1"/>
  <c r="CC72" i="2" s="1"/>
  <c r="CC163" i="2" s="1"/>
  <c r="CB72" i="2" a="1"/>
  <c r="CB72" i="2" s="1"/>
  <c r="CB163" i="2" s="1"/>
  <c r="CA72" i="2" a="1"/>
  <c r="CA72" i="2" s="1"/>
  <c r="CA163" i="2" s="1"/>
  <c r="BY72" i="2" a="1"/>
  <c r="BY72" i="2" s="1"/>
  <c r="BY163" i="2" s="1"/>
  <c r="BX72" i="2" a="1"/>
  <c r="BX72" i="2" s="1"/>
  <c r="BX163" i="2" s="1"/>
  <c r="BW72" i="2" a="1"/>
  <c r="BW72" i="2" s="1"/>
  <c r="BW163" i="2" s="1"/>
  <c r="BV72" i="2" a="1"/>
  <c r="BV72" i="2" s="1"/>
  <c r="BV163" i="2" s="1"/>
  <c r="BU72" i="2" a="1"/>
  <c r="BU72" i="2" s="1"/>
  <c r="BU163" i="2" s="1"/>
  <c r="BT72" i="2" a="1"/>
  <c r="BT72" i="2" s="1"/>
  <c r="BT163" i="2" s="1"/>
  <c r="BS72" i="2" a="1"/>
  <c r="BS72" i="2" s="1"/>
  <c r="BS163" i="2" s="1"/>
  <c r="BR72" i="2" a="1"/>
  <c r="BR72" i="2" s="1"/>
  <c r="BR163" i="2" s="1"/>
  <c r="BQ72" i="2" a="1"/>
  <c r="BQ72" i="2" s="1"/>
  <c r="BQ163" i="2" s="1"/>
  <c r="BO72" i="2" a="1"/>
  <c r="BO72" i="2" s="1"/>
  <c r="BO163" i="2" s="1"/>
  <c r="BN72" i="2" a="1"/>
  <c r="BN72" i="2" s="1"/>
  <c r="BN163" i="2" s="1"/>
  <c r="BM72" i="2" a="1"/>
  <c r="BM72" i="2" s="1"/>
  <c r="BM163" i="2" s="1"/>
  <c r="BL72" i="2" a="1"/>
  <c r="BL72" i="2" s="1"/>
  <c r="BL163" i="2" s="1"/>
  <c r="BK72" i="2" a="1"/>
  <c r="BK72" i="2" s="1"/>
  <c r="BK163" i="2" s="1"/>
  <c r="BJ72" i="2" a="1"/>
  <c r="BJ72" i="2" s="1"/>
  <c r="BJ163" i="2" s="1"/>
  <c r="BI72" i="2" a="1"/>
  <c r="BI72" i="2" s="1"/>
  <c r="BI163" i="2" s="1"/>
  <c r="BH72" i="2" a="1"/>
  <c r="BH72" i="2" s="1"/>
  <c r="BH163" i="2" s="1"/>
  <c r="AW72" i="2" a="1"/>
  <c r="AW72" i="2" s="1"/>
  <c r="AW163" i="2" s="1"/>
  <c r="AU72" i="2" a="1"/>
  <c r="AU72" i="2" s="1"/>
  <c r="AU163" i="2" s="1"/>
  <c r="AT72" i="2" a="1"/>
  <c r="AT72" i="2" s="1"/>
  <c r="AT163" i="2" s="1"/>
  <c r="AS72" i="2" a="1"/>
  <c r="AS72" i="2" s="1"/>
  <c r="AS163" i="2" s="1"/>
  <c r="AR72" i="2" a="1"/>
  <c r="AR72" i="2" s="1"/>
  <c r="AR163" i="2" s="1"/>
  <c r="AQ72" i="2" a="1"/>
  <c r="AQ72" i="2" s="1"/>
  <c r="AQ163" i="2" s="1"/>
  <c r="AP72" i="2" a="1"/>
  <c r="AP72" i="2" s="1"/>
  <c r="AP163" i="2" s="1"/>
  <c r="AO72" i="2" a="1"/>
  <c r="AO72" i="2" s="1"/>
  <c r="AO163" i="2" s="1"/>
  <c r="AN72" i="2" a="1"/>
  <c r="AN72" i="2" s="1"/>
  <c r="AN163" i="2" s="1"/>
  <c r="AM72" i="2" a="1"/>
  <c r="AM72" i="2" s="1"/>
  <c r="AM163" i="2" s="1"/>
  <c r="AK72" i="2" a="1"/>
  <c r="AK72" i="2" s="1"/>
  <c r="AK163" i="2" s="1"/>
  <c r="AJ72" i="2" a="1"/>
  <c r="AJ72" i="2" s="1"/>
  <c r="AJ163" i="2" s="1"/>
  <c r="AI72" i="2" a="1"/>
  <c r="AI72" i="2" s="1"/>
  <c r="AI163" i="2" s="1"/>
  <c r="AH72" i="2" a="1"/>
  <c r="AH72" i="2" s="1"/>
  <c r="AH163" i="2" s="1"/>
  <c r="AG72" i="2" a="1"/>
  <c r="AG72" i="2" s="1"/>
  <c r="AG163" i="2" s="1"/>
  <c r="AF72" i="2" a="1"/>
  <c r="AF72" i="2" s="1"/>
  <c r="AF163" i="2" s="1"/>
  <c r="AE72" i="2" a="1"/>
  <c r="AE72" i="2" s="1"/>
  <c r="AE163" i="2" s="1"/>
  <c r="AD72" i="2" a="1"/>
  <c r="AD72" i="2" s="1"/>
  <c r="AD163" i="2" s="1"/>
  <c r="AC72" i="2" a="1"/>
  <c r="AC72" i="2" s="1"/>
  <c r="AC163" i="2" s="1"/>
  <c r="AA72" i="2" a="1"/>
  <c r="AA72" i="2" s="1"/>
  <c r="AA163" i="2" s="1"/>
  <c r="Z72" i="2" a="1"/>
  <c r="Z72" i="2" s="1"/>
  <c r="Z163" i="2" s="1"/>
  <c r="Y72" i="2" a="1"/>
  <c r="Y72" i="2" s="1"/>
  <c r="Y163" i="2" s="1"/>
  <c r="X72" i="2" a="1"/>
  <c r="X72" i="2" s="1"/>
  <c r="X163" i="2" s="1"/>
  <c r="W72" i="2" a="1"/>
  <c r="W72" i="2" s="1"/>
  <c r="W163" i="2" s="1"/>
  <c r="V72" i="2" a="1"/>
  <c r="V72" i="2" s="1"/>
  <c r="V163" i="2" s="1"/>
  <c r="U72" i="2" a="1"/>
  <c r="U72" i="2" s="1"/>
  <c r="U163" i="2" s="1"/>
  <c r="T72" i="2" a="1"/>
  <c r="T72" i="2" s="1"/>
  <c r="T163" i="2" s="1"/>
  <c r="FW71" i="2" a="1"/>
  <c r="FW71" i="2" s="1"/>
  <c r="FW162" i="2" s="1"/>
  <c r="FU71" i="2" a="1"/>
  <c r="FU71" i="2" s="1"/>
  <c r="FU162" i="2" s="1"/>
  <c r="FT71" i="2" a="1"/>
  <c r="FT71" i="2" s="1"/>
  <c r="FT162" i="2" s="1"/>
  <c r="FS71" i="2" a="1"/>
  <c r="FS71" i="2" s="1"/>
  <c r="FS162" i="2" s="1"/>
  <c r="FR71" i="2" a="1"/>
  <c r="FR71" i="2" s="1"/>
  <c r="FR162" i="2" s="1"/>
  <c r="FQ71" i="2" a="1"/>
  <c r="FQ71" i="2" s="1"/>
  <c r="FQ162" i="2" s="1"/>
  <c r="FP71" i="2" a="1"/>
  <c r="FP71" i="2" s="1"/>
  <c r="FP162" i="2" s="1"/>
  <c r="FO71" i="2" a="1"/>
  <c r="FO71" i="2" s="1"/>
  <c r="FO162" i="2" s="1"/>
  <c r="FN71" i="2" a="1"/>
  <c r="FN71" i="2" s="1"/>
  <c r="FN162" i="2" s="1"/>
  <c r="FM71" i="2" a="1"/>
  <c r="FM71" i="2" s="1"/>
  <c r="FM162" i="2" s="1"/>
  <c r="FK71" i="2" a="1"/>
  <c r="FK71" i="2" s="1"/>
  <c r="FK162" i="2" s="1"/>
  <c r="FJ71" i="2" a="1"/>
  <c r="FJ71" i="2" s="1"/>
  <c r="FJ162" i="2" s="1"/>
  <c r="FI71" i="2" a="1"/>
  <c r="FI71" i="2" s="1"/>
  <c r="FI162" i="2" s="1"/>
  <c r="FH71" i="2" a="1"/>
  <c r="FH71" i="2" s="1"/>
  <c r="FH162" i="2" s="1"/>
  <c r="FG71" i="2" a="1"/>
  <c r="FG71" i="2" s="1"/>
  <c r="FG162" i="2" s="1"/>
  <c r="FF71" i="2" a="1"/>
  <c r="FF71" i="2" s="1"/>
  <c r="FF162" i="2" s="1"/>
  <c r="FE71" i="2" a="1"/>
  <c r="FE71" i="2" s="1"/>
  <c r="FE162" i="2" s="1"/>
  <c r="FD71" i="2" a="1"/>
  <c r="FD71" i="2" s="1"/>
  <c r="FD162" i="2" s="1"/>
  <c r="FC71" i="2" a="1"/>
  <c r="FC71" i="2" s="1"/>
  <c r="FC162" i="2" s="1"/>
  <c r="FA71" i="2" a="1"/>
  <c r="FA71" i="2" s="1"/>
  <c r="FA162" i="2" s="1"/>
  <c r="EZ71" i="2" a="1"/>
  <c r="EZ71" i="2" s="1"/>
  <c r="EZ162" i="2" s="1"/>
  <c r="EY71" i="2" a="1"/>
  <c r="EY71" i="2" s="1"/>
  <c r="EY162" i="2" s="1"/>
  <c r="EX71" i="2" a="1"/>
  <c r="EX71" i="2" s="1"/>
  <c r="EX162" i="2" s="1"/>
  <c r="EW71" i="2" a="1"/>
  <c r="EW71" i="2" s="1"/>
  <c r="EW162" i="2" s="1"/>
  <c r="EV71" i="2" a="1"/>
  <c r="EV71" i="2" s="1"/>
  <c r="EV162" i="2" s="1"/>
  <c r="EU71" i="2" a="1"/>
  <c r="EU71" i="2" s="1"/>
  <c r="EU162" i="2" s="1"/>
  <c r="ET71" i="2" a="1"/>
  <c r="ET71" i="2" s="1"/>
  <c r="ET162" i="2" s="1"/>
  <c r="EI71" i="2" a="1"/>
  <c r="EI71" i="2" s="1"/>
  <c r="EI162" i="2" s="1"/>
  <c r="EG71" i="2" a="1"/>
  <c r="EG71" i="2" s="1"/>
  <c r="EG162" i="2" s="1"/>
  <c r="EF71" i="2" a="1"/>
  <c r="EF71" i="2" s="1"/>
  <c r="EF162" i="2" s="1"/>
  <c r="EE71" i="2" a="1"/>
  <c r="EE71" i="2" s="1"/>
  <c r="EE162" i="2" s="1"/>
  <c r="ED71" i="2" a="1"/>
  <c r="ED71" i="2" s="1"/>
  <c r="ED162" i="2" s="1"/>
  <c r="EC71" i="2" a="1"/>
  <c r="EC71" i="2" s="1"/>
  <c r="EC162" i="2" s="1"/>
  <c r="EB71" i="2" a="1"/>
  <c r="EB71" i="2" s="1"/>
  <c r="EB162" i="2" s="1"/>
  <c r="EA71" i="2" a="1"/>
  <c r="EA71" i="2" s="1"/>
  <c r="EA162" i="2" s="1"/>
  <c r="DZ71" i="2" a="1"/>
  <c r="DZ71" i="2" s="1"/>
  <c r="DZ162" i="2" s="1"/>
  <c r="DY71" i="2" a="1"/>
  <c r="DY71" i="2" s="1"/>
  <c r="DY162" i="2" s="1"/>
  <c r="DW71" i="2" a="1"/>
  <c r="DW71" i="2" s="1"/>
  <c r="DW162" i="2" s="1"/>
  <c r="DV71" i="2" a="1"/>
  <c r="DV71" i="2" s="1"/>
  <c r="DV162" i="2" s="1"/>
  <c r="DU71" i="2" a="1"/>
  <c r="DU71" i="2" s="1"/>
  <c r="DU162" i="2" s="1"/>
  <c r="DT71" i="2" a="1"/>
  <c r="DT71" i="2" s="1"/>
  <c r="DT162" i="2" s="1"/>
  <c r="DS71" i="2" a="1"/>
  <c r="DS71" i="2" s="1"/>
  <c r="DS162" i="2" s="1"/>
  <c r="DR71" i="2" a="1"/>
  <c r="DR71" i="2" s="1"/>
  <c r="DR162" i="2" s="1"/>
  <c r="DQ71" i="2" a="1"/>
  <c r="DQ71" i="2" s="1"/>
  <c r="DQ162" i="2" s="1"/>
  <c r="DP71" i="2" a="1"/>
  <c r="DP71" i="2" s="1"/>
  <c r="DP162" i="2" s="1"/>
  <c r="DO71" i="2" a="1"/>
  <c r="DO71" i="2" s="1"/>
  <c r="DO162" i="2" s="1"/>
  <c r="DM71" i="2" a="1"/>
  <c r="DM71" i="2" s="1"/>
  <c r="DM162" i="2" s="1"/>
  <c r="DL71" i="2" a="1"/>
  <c r="DL71" i="2" s="1"/>
  <c r="DL162" i="2" s="1"/>
  <c r="DK71" i="2" a="1"/>
  <c r="DK71" i="2" s="1"/>
  <c r="DK162" i="2" s="1"/>
  <c r="DJ71" i="2" a="1"/>
  <c r="DJ71" i="2" s="1"/>
  <c r="DJ162" i="2" s="1"/>
  <c r="DI71" i="2" a="1"/>
  <c r="DI71" i="2" s="1"/>
  <c r="DI162" i="2" s="1"/>
  <c r="DH71" i="2" a="1"/>
  <c r="DH71" i="2" s="1"/>
  <c r="DH162" i="2" s="1"/>
  <c r="DG71" i="2" a="1"/>
  <c r="DG71" i="2" s="1"/>
  <c r="DG162" i="2" s="1"/>
  <c r="DF71" i="2" a="1"/>
  <c r="DF71" i="2" s="1"/>
  <c r="DF162" i="2" s="1"/>
  <c r="CK71" i="2" a="1"/>
  <c r="CK71" i="2" s="1"/>
  <c r="CK162" i="2" s="1"/>
  <c r="CI71" i="2" a="1"/>
  <c r="CI71" i="2" s="1"/>
  <c r="CI162" i="2" s="1"/>
  <c r="CH71" i="2" a="1"/>
  <c r="CH71" i="2" s="1"/>
  <c r="CH162" i="2" s="1"/>
  <c r="CG71" i="2" a="1"/>
  <c r="CG71" i="2" s="1"/>
  <c r="CG162" i="2" s="1"/>
  <c r="CF71" i="2" a="1"/>
  <c r="CF71" i="2" s="1"/>
  <c r="CF162" i="2" s="1"/>
  <c r="CE71" i="2" a="1"/>
  <c r="CE71" i="2" s="1"/>
  <c r="CE162" i="2" s="1"/>
  <c r="CD71" i="2" a="1"/>
  <c r="CD71" i="2" s="1"/>
  <c r="CD162" i="2" s="1"/>
  <c r="CC71" i="2" a="1"/>
  <c r="CC71" i="2" s="1"/>
  <c r="CC162" i="2" s="1"/>
  <c r="CB71" i="2" a="1"/>
  <c r="CB71" i="2" s="1"/>
  <c r="CB162" i="2" s="1"/>
  <c r="CA71" i="2" a="1"/>
  <c r="CA71" i="2" s="1"/>
  <c r="CA162" i="2" s="1"/>
  <c r="BY71" i="2" a="1"/>
  <c r="BY71" i="2" s="1"/>
  <c r="BY162" i="2" s="1"/>
  <c r="BX71" i="2" a="1"/>
  <c r="BX71" i="2" s="1"/>
  <c r="BX162" i="2" s="1"/>
  <c r="BW71" i="2" a="1"/>
  <c r="BW71" i="2" s="1"/>
  <c r="BW162" i="2" s="1"/>
  <c r="BV71" i="2" a="1"/>
  <c r="BV71" i="2" s="1"/>
  <c r="BV162" i="2" s="1"/>
  <c r="BU71" i="2" a="1"/>
  <c r="BU71" i="2" s="1"/>
  <c r="BU162" i="2" s="1"/>
  <c r="BT71" i="2" a="1"/>
  <c r="BT71" i="2" s="1"/>
  <c r="BT162" i="2" s="1"/>
  <c r="BS71" i="2" a="1"/>
  <c r="BS71" i="2" s="1"/>
  <c r="BS162" i="2" s="1"/>
  <c r="BR71" i="2" a="1"/>
  <c r="BR71" i="2" s="1"/>
  <c r="BR162" i="2" s="1"/>
  <c r="BQ71" i="2" a="1"/>
  <c r="BQ71" i="2" s="1"/>
  <c r="BQ162" i="2" s="1"/>
  <c r="BO71" i="2" a="1"/>
  <c r="BO71" i="2" s="1"/>
  <c r="BO162" i="2" s="1"/>
  <c r="BN71" i="2" a="1"/>
  <c r="BN71" i="2" s="1"/>
  <c r="BN162" i="2" s="1"/>
  <c r="BM71" i="2" a="1"/>
  <c r="BM71" i="2" s="1"/>
  <c r="BM162" i="2" s="1"/>
  <c r="BL71" i="2" a="1"/>
  <c r="BL71" i="2" s="1"/>
  <c r="BL162" i="2" s="1"/>
  <c r="BK71" i="2" a="1"/>
  <c r="BK71" i="2" s="1"/>
  <c r="BK162" i="2" s="1"/>
  <c r="BJ71" i="2" a="1"/>
  <c r="BJ71" i="2" s="1"/>
  <c r="BJ162" i="2" s="1"/>
  <c r="BI71" i="2" a="1"/>
  <c r="BI71" i="2" s="1"/>
  <c r="BI162" i="2" s="1"/>
  <c r="BH71" i="2" a="1"/>
  <c r="BH71" i="2" s="1"/>
  <c r="BH162" i="2" s="1"/>
  <c r="AW71" i="2" a="1"/>
  <c r="AW71" i="2" s="1"/>
  <c r="AW162" i="2" s="1"/>
  <c r="AU71" i="2" a="1"/>
  <c r="AU71" i="2" s="1"/>
  <c r="AU162" i="2" s="1"/>
  <c r="AT71" i="2" a="1"/>
  <c r="AT71" i="2" s="1"/>
  <c r="AT162" i="2" s="1"/>
  <c r="AS71" i="2" a="1"/>
  <c r="AS71" i="2" s="1"/>
  <c r="AS162" i="2" s="1"/>
  <c r="AR71" i="2" a="1"/>
  <c r="AR71" i="2" s="1"/>
  <c r="AR162" i="2" s="1"/>
  <c r="AQ71" i="2" a="1"/>
  <c r="AQ71" i="2" s="1"/>
  <c r="AQ162" i="2" s="1"/>
  <c r="AP71" i="2" a="1"/>
  <c r="AP71" i="2" s="1"/>
  <c r="AP162" i="2" s="1"/>
  <c r="AO71" i="2" a="1"/>
  <c r="AO71" i="2" s="1"/>
  <c r="AO162" i="2" s="1"/>
  <c r="AN71" i="2" a="1"/>
  <c r="AN71" i="2" s="1"/>
  <c r="AN162" i="2" s="1"/>
  <c r="AM71" i="2" a="1"/>
  <c r="AM71" i="2" s="1"/>
  <c r="AM162" i="2" s="1"/>
  <c r="AK71" i="2" a="1"/>
  <c r="AK71" i="2" s="1"/>
  <c r="AK162" i="2" s="1"/>
  <c r="AJ71" i="2" a="1"/>
  <c r="AJ71" i="2" s="1"/>
  <c r="AJ162" i="2" s="1"/>
  <c r="AI71" i="2" a="1"/>
  <c r="AI71" i="2" s="1"/>
  <c r="AI162" i="2" s="1"/>
  <c r="AH71" i="2" a="1"/>
  <c r="AH71" i="2" s="1"/>
  <c r="AH162" i="2" s="1"/>
  <c r="AG71" i="2" a="1"/>
  <c r="AG71" i="2" s="1"/>
  <c r="AG162" i="2" s="1"/>
  <c r="AF71" i="2" a="1"/>
  <c r="AF71" i="2" s="1"/>
  <c r="AF162" i="2" s="1"/>
  <c r="AE71" i="2" a="1"/>
  <c r="AE71" i="2" s="1"/>
  <c r="AE162" i="2" s="1"/>
  <c r="AD71" i="2" a="1"/>
  <c r="AD71" i="2" s="1"/>
  <c r="AD162" i="2" s="1"/>
  <c r="AC71" i="2" a="1"/>
  <c r="AC71" i="2" s="1"/>
  <c r="AC162" i="2" s="1"/>
  <c r="AA71" i="2" a="1"/>
  <c r="AA71" i="2" s="1"/>
  <c r="AA162" i="2" s="1"/>
  <c r="Z71" i="2" a="1"/>
  <c r="Z71" i="2" s="1"/>
  <c r="Z162" i="2" s="1"/>
  <c r="Y71" i="2" a="1"/>
  <c r="Y71" i="2" s="1"/>
  <c r="Y162" i="2" s="1"/>
  <c r="X71" i="2" a="1"/>
  <c r="X71" i="2" s="1"/>
  <c r="X162" i="2" s="1"/>
  <c r="W71" i="2" a="1"/>
  <c r="W71" i="2" s="1"/>
  <c r="W162" i="2" s="1"/>
  <c r="V71" i="2" a="1"/>
  <c r="V71" i="2" s="1"/>
  <c r="V162" i="2" s="1"/>
  <c r="U71" i="2" a="1"/>
  <c r="U71" i="2" s="1"/>
  <c r="U162" i="2" s="1"/>
  <c r="T71" i="2" a="1"/>
  <c r="T71" i="2" s="1"/>
  <c r="T162" i="2" s="1"/>
  <c r="P71" i="2"/>
  <c r="P72" i="2" s="1"/>
  <c r="O71" i="2"/>
  <c r="O72" i="2" s="1"/>
  <c r="N71" i="2"/>
  <c r="N72" i="2" s="1"/>
  <c r="M71" i="2"/>
  <c r="M72" i="2" s="1"/>
  <c r="L71" i="2"/>
  <c r="L72" i="2" s="1"/>
  <c r="K71" i="2"/>
  <c r="K72" i="2" s="1"/>
  <c r="I71" i="2"/>
  <c r="H71" i="2"/>
  <c r="G71" i="2"/>
  <c r="C71" i="2"/>
  <c r="FW69" i="2" a="1"/>
  <c r="FW69" i="2" s="1"/>
  <c r="FW158" i="2" s="1"/>
  <c r="FU69" i="2" a="1"/>
  <c r="FU69" i="2" s="1"/>
  <c r="FU158" i="2" s="1"/>
  <c r="FT69" i="2" a="1"/>
  <c r="FT69" i="2" s="1"/>
  <c r="FT158" i="2" s="1"/>
  <c r="FS69" i="2" a="1"/>
  <c r="FS69" i="2" s="1"/>
  <c r="FS158" i="2" s="1"/>
  <c r="FR69" i="2" a="1"/>
  <c r="FR69" i="2" s="1"/>
  <c r="FR158" i="2" s="1"/>
  <c r="FQ69" i="2" a="1"/>
  <c r="FQ69" i="2" s="1"/>
  <c r="FQ158" i="2" s="1"/>
  <c r="FP69" i="2" a="1"/>
  <c r="FP69" i="2" s="1"/>
  <c r="FP158" i="2" s="1"/>
  <c r="FO69" i="2" a="1"/>
  <c r="FO69" i="2" s="1"/>
  <c r="FO158" i="2" s="1"/>
  <c r="FN69" i="2" a="1"/>
  <c r="FN69" i="2" s="1"/>
  <c r="FN158" i="2" s="1"/>
  <c r="FM69" i="2" a="1"/>
  <c r="FM69" i="2" s="1"/>
  <c r="FM158" i="2" s="1"/>
  <c r="FK69" i="2" a="1"/>
  <c r="FK69" i="2" s="1"/>
  <c r="FK158" i="2" s="1"/>
  <c r="FJ69" i="2" a="1"/>
  <c r="FJ69" i="2" s="1"/>
  <c r="FJ158" i="2" s="1"/>
  <c r="FI69" i="2" a="1"/>
  <c r="FI69" i="2" s="1"/>
  <c r="FI158" i="2" s="1"/>
  <c r="FH69" i="2" a="1"/>
  <c r="FH69" i="2" s="1"/>
  <c r="FH158" i="2" s="1"/>
  <c r="FG69" i="2" a="1"/>
  <c r="FG69" i="2" s="1"/>
  <c r="FG158" i="2" s="1"/>
  <c r="FF69" i="2" a="1"/>
  <c r="FF69" i="2" s="1"/>
  <c r="FF158" i="2" s="1"/>
  <c r="FE69" i="2" a="1"/>
  <c r="FE69" i="2" s="1"/>
  <c r="FE158" i="2" s="1"/>
  <c r="FD69" i="2" a="1"/>
  <c r="FD69" i="2" s="1"/>
  <c r="FD158" i="2" s="1"/>
  <c r="FC69" i="2" a="1"/>
  <c r="FC69" i="2" s="1"/>
  <c r="FC158" i="2" s="1"/>
  <c r="FA69" i="2" a="1"/>
  <c r="FA69" i="2" s="1"/>
  <c r="FA158" i="2" s="1"/>
  <c r="EZ69" i="2" a="1"/>
  <c r="EZ69" i="2" s="1"/>
  <c r="EZ158" i="2" s="1"/>
  <c r="EY69" i="2" a="1"/>
  <c r="EY69" i="2" s="1"/>
  <c r="EY158" i="2" s="1"/>
  <c r="EX69" i="2" a="1"/>
  <c r="EX69" i="2" s="1"/>
  <c r="EX158" i="2" s="1"/>
  <c r="EW69" i="2" a="1"/>
  <c r="EW69" i="2" s="1"/>
  <c r="EW158" i="2" s="1"/>
  <c r="EV69" i="2" a="1"/>
  <c r="EV69" i="2" s="1"/>
  <c r="EV158" i="2" s="1"/>
  <c r="EU69" i="2" a="1"/>
  <c r="EU69" i="2" s="1"/>
  <c r="EU158" i="2" s="1"/>
  <c r="ET69" i="2" a="1"/>
  <c r="ET69" i="2" s="1"/>
  <c r="ET158" i="2" s="1"/>
  <c r="EI69" i="2" a="1"/>
  <c r="EI69" i="2" s="1"/>
  <c r="EI158" i="2" s="1"/>
  <c r="EG69" i="2" a="1"/>
  <c r="EG69" i="2" s="1"/>
  <c r="EG158" i="2" s="1"/>
  <c r="EF69" i="2" a="1"/>
  <c r="EF69" i="2" s="1"/>
  <c r="EF158" i="2" s="1"/>
  <c r="EE69" i="2" a="1"/>
  <c r="EE69" i="2" s="1"/>
  <c r="EE158" i="2" s="1"/>
  <c r="ED69" i="2" a="1"/>
  <c r="ED69" i="2" s="1"/>
  <c r="ED158" i="2" s="1"/>
  <c r="EC69" i="2" a="1"/>
  <c r="EC69" i="2" s="1"/>
  <c r="EC158" i="2" s="1"/>
  <c r="EB69" i="2" a="1"/>
  <c r="EB69" i="2" s="1"/>
  <c r="EB158" i="2" s="1"/>
  <c r="EA69" i="2" a="1"/>
  <c r="EA69" i="2" s="1"/>
  <c r="EA158" i="2" s="1"/>
  <c r="DZ69" i="2" a="1"/>
  <c r="DZ69" i="2" s="1"/>
  <c r="DZ158" i="2" s="1"/>
  <c r="DY69" i="2" a="1"/>
  <c r="DY69" i="2" s="1"/>
  <c r="DY158" i="2" s="1"/>
  <c r="DW69" i="2" a="1"/>
  <c r="DW69" i="2" s="1"/>
  <c r="DW158" i="2" s="1"/>
  <c r="DV69" i="2" a="1"/>
  <c r="DV69" i="2" s="1"/>
  <c r="DV158" i="2" s="1"/>
  <c r="DU69" i="2" a="1"/>
  <c r="DU69" i="2" s="1"/>
  <c r="DU158" i="2" s="1"/>
  <c r="DT69" i="2" a="1"/>
  <c r="DT69" i="2" s="1"/>
  <c r="DT158" i="2" s="1"/>
  <c r="DS69" i="2" a="1"/>
  <c r="DS69" i="2" s="1"/>
  <c r="DS158" i="2" s="1"/>
  <c r="DR69" i="2" a="1"/>
  <c r="DR69" i="2" s="1"/>
  <c r="DR158" i="2" s="1"/>
  <c r="DQ69" i="2" a="1"/>
  <c r="DQ69" i="2" s="1"/>
  <c r="DQ158" i="2" s="1"/>
  <c r="DP69" i="2" a="1"/>
  <c r="DP69" i="2" s="1"/>
  <c r="DP158" i="2" s="1"/>
  <c r="DO69" i="2" a="1"/>
  <c r="DO69" i="2" s="1"/>
  <c r="DO158" i="2" s="1"/>
  <c r="DM69" i="2" a="1"/>
  <c r="DM69" i="2" s="1"/>
  <c r="DM158" i="2" s="1"/>
  <c r="DL69" i="2" a="1"/>
  <c r="DL69" i="2" s="1"/>
  <c r="DL158" i="2" s="1"/>
  <c r="DK69" i="2" a="1"/>
  <c r="DK69" i="2" s="1"/>
  <c r="DK158" i="2" s="1"/>
  <c r="DJ69" i="2" a="1"/>
  <c r="DJ69" i="2" s="1"/>
  <c r="DJ158" i="2" s="1"/>
  <c r="DI69" i="2" a="1"/>
  <c r="DI69" i="2" s="1"/>
  <c r="DI158" i="2" s="1"/>
  <c r="DH69" i="2" a="1"/>
  <c r="DH69" i="2" s="1"/>
  <c r="DH158" i="2" s="1"/>
  <c r="DG69" i="2" a="1"/>
  <c r="DG69" i="2" s="1"/>
  <c r="DG158" i="2" s="1"/>
  <c r="DF69" i="2" a="1"/>
  <c r="DF69" i="2" s="1"/>
  <c r="DF158" i="2" s="1"/>
  <c r="CK69" i="2" a="1"/>
  <c r="CK69" i="2" s="1"/>
  <c r="CK158" i="2" s="1"/>
  <c r="CI69" i="2" a="1"/>
  <c r="CI69" i="2" s="1"/>
  <c r="CI158" i="2" s="1"/>
  <c r="CH69" i="2" a="1"/>
  <c r="CH69" i="2" s="1"/>
  <c r="CH158" i="2" s="1"/>
  <c r="CG69" i="2" a="1"/>
  <c r="CG69" i="2" s="1"/>
  <c r="CG158" i="2" s="1"/>
  <c r="CF69" i="2" a="1"/>
  <c r="CF69" i="2" s="1"/>
  <c r="CF158" i="2" s="1"/>
  <c r="CE69" i="2" a="1"/>
  <c r="CE69" i="2" s="1"/>
  <c r="CE158" i="2" s="1"/>
  <c r="CD69" i="2" a="1"/>
  <c r="CD69" i="2" s="1"/>
  <c r="CD158" i="2" s="1"/>
  <c r="CC69" i="2" a="1"/>
  <c r="CC69" i="2" s="1"/>
  <c r="CC158" i="2" s="1"/>
  <c r="CB69" i="2" a="1"/>
  <c r="CB69" i="2" s="1"/>
  <c r="CB158" i="2" s="1"/>
  <c r="CA69" i="2" a="1"/>
  <c r="CA69" i="2" s="1"/>
  <c r="CA158" i="2" s="1"/>
  <c r="BY69" i="2" a="1"/>
  <c r="BY69" i="2" s="1"/>
  <c r="BY158" i="2" s="1"/>
  <c r="BX69" i="2" a="1"/>
  <c r="BX69" i="2" s="1"/>
  <c r="BX158" i="2" s="1"/>
  <c r="BW69" i="2" a="1"/>
  <c r="BW69" i="2" s="1"/>
  <c r="BW158" i="2" s="1"/>
  <c r="BV69" i="2" a="1"/>
  <c r="BV69" i="2" s="1"/>
  <c r="BV158" i="2" s="1"/>
  <c r="BU69" i="2" a="1"/>
  <c r="BU69" i="2" s="1"/>
  <c r="BU158" i="2" s="1"/>
  <c r="BT69" i="2" a="1"/>
  <c r="BT69" i="2" s="1"/>
  <c r="BT158" i="2" s="1"/>
  <c r="BS69" i="2" a="1"/>
  <c r="BS69" i="2" s="1"/>
  <c r="BS158" i="2" s="1"/>
  <c r="BR69" i="2" a="1"/>
  <c r="BR69" i="2" s="1"/>
  <c r="BR158" i="2" s="1"/>
  <c r="BQ69" i="2" a="1"/>
  <c r="BQ69" i="2" s="1"/>
  <c r="BQ158" i="2" s="1"/>
  <c r="BO69" i="2" a="1"/>
  <c r="BO69" i="2" s="1"/>
  <c r="BO158" i="2" s="1"/>
  <c r="BN69" i="2" a="1"/>
  <c r="BN69" i="2" s="1"/>
  <c r="BN158" i="2" s="1"/>
  <c r="BM69" i="2" a="1"/>
  <c r="BM69" i="2" s="1"/>
  <c r="BM158" i="2" s="1"/>
  <c r="BL69" i="2" a="1"/>
  <c r="BL69" i="2" s="1"/>
  <c r="BL158" i="2" s="1"/>
  <c r="BK69" i="2" a="1"/>
  <c r="BK69" i="2" s="1"/>
  <c r="BK158" i="2" s="1"/>
  <c r="BJ69" i="2" a="1"/>
  <c r="BJ69" i="2" s="1"/>
  <c r="BJ158" i="2" s="1"/>
  <c r="BI69" i="2" a="1"/>
  <c r="BI69" i="2" s="1"/>
  <c r="BI158" i="2" s="1"/>
  <c r="BH69" i="2" a="1"/>
  <c r="BH69" i="2" s="1"/>
  <c r="BH158" i="2" s="1"/>
  <c r="AW69" i="2" a="1"/>
  <c r="AW69" i="2" s="1"/>
  <c r="AW158" i="2" s="1"/>
  <c r="AU69" i="2" a="1"/>
  <c r="AU69" i="2" s="1"/>
  <c r="AU158" i="2" s="1"/>
  <c r="AT69" i="2" a="1"/>
  <c r="AT69" i="2" s="1"/>
  <c r="AT158" i="2" s="1"/>
  <c r="AS69" i="2" a="1"/>
  <c r="AS69" i="2" s="1"/>
  <c r="AS158" i="2" s="1"/>
  <c r="AR69" i="2" a="1"/>
  <c r="AR69" i="2" s="1"/>
  <c r="AR158" i="2" s="1"/>
  <c r="AQ69" i="2" a="1"/>
  <c r="AQ69" i="2" s="1"/>
  <c r="AQ158" i="2" s="1"/>
  <c r="AP69" i="2" a="1"/>
  <c r="AP69" i="2" s="1"/>
  <c r="AP158" i="2" s="1"/>
  <c r="AO69" i="2" a="1"/>
  <c r="AO69" i="2" s="1"/>
  <c r="AO158" i="2" s="1"/>
  <c r="AN69" i="2" a="1"/>
  <c r="AN69" i="2" s="1"/>
  <c r="AN158" i="2" s="1"/>
  <c r="AM69" i="2" a="1"/>
  <c r="AM69" i="2" s="1"/>
  <c r="AM158" i="2" s="1"/>
  <c r="AK69" i="2" a="1"/>
  <c r="AK69" i="2" s="1"/>
  <c r="AK158" i="2" s="1"/>
  <c r="AJ69" i="2" a="1"/>
  <c r="AJ69" i="2" s="1"/>
  <c r="AJ158" i="2" s="1"/>
  <c r="AI69" i="2" a="1"/>
  <c r="AI69" i="2" s="1"/>
  <c r="AI158" i="2" s="1"/>
  <c r="AH69" i="2" a="1"/>
  <c r="AH69" i="2" s="1"/>
  <c r="AH158" i="2" s="1"/>
  <c r="AG69" i="2" a="1"/>
  <c r="AG69" i="2" s="1"/>
  <c r="AG158" i="2" s="1"/>
  <c r="AF69" i="2" a="1"/>
  <c r="AF69" i="2" s="1"/>
  <c r="AF158" i="2" s="1"/>
  <c r="AE69" i="2" a="1"/>
  <c r="AE69" i="2" s="1"/>
  <c r="AE158" i="2" s="1"/>
  <c r="AD69" i="2" a="1"/>
  <c r="AD69" i="2" s="1"/>
  <c r="AD158" i="2" s="1"/>
  <c r="AC69" i="2" a="1"/>
  <c r="AC69" i="2" s="1"/>
  <c r="AC158" i="2" s="1"/>
  <c r="AA69" i="2" a="1"/>
  <c r="AA69" i="2" s="1"/>
  <c r="AA158" i="2" s="1"/>
  <c r="Z69" i="2" a="1"/>
  <c r="Z69" i="2" s="1"/>
  <c r="Z158" i="2" s="1"/>
  <c r="Y69" i="2" a="1"/>
  <c r="Y69" i="2" s="1"/>
  <c r="Y158" i="2" s="1"/>
  <c r="X69" i="2" a="1"/>
  <c r="X69" i="2" s="1"/>
  <c r="X158" i="2" s="1"/>
  <c r="W69" i="2" a="1"/>
  <c r="W69" i="2" s="1"/>
  <c r="W158" i="2" s="1"/>
  <c r="V69" i="2" a="1"/>
  <c r="V69" i="2" s="1"/>
  <c r="V158" i="2" s="1"/>
  <c r="U69" i="2" a="1"/>
  <c r="U69" i="2" s="1"/>
  <c r="U158" i="2" s="1"/>
  <c r="T69" i="2" a="1"/>
  <c r="T69" i="2" s="1"/>
  <c r="T158" i="2" s="1"/>
  <c r="FW68" i="2" a="1"/>
  <c r="FW68" i="2" s="1"/>
  <c r="FW157" i="2" s="1"/>
  <c r="FU68" i="2" a="1"/>
  <c r="FU68" i="2" s="1"/>
  <c r="FU157" i="2" s="1"/>
  <c r="FU159" i="2" s="1"/>
  <c r="FT68" i="2" a="1"/>
  <c r="FT68" i="2" s="1"/>
  <c r="FT157" i="2" s="1"/>
  <c r="FS68" i="2" a="1"/>
  <c r="FS68" i="2" s="1"/>
  <c r="FS157" i="2" s="1"/>
  <c r="FR68" i="2" a="1"/>
  <c r="FR68" i="2" s="1"/>
  <c r="FR157" i="2" s="1"/>
  <c r="FQ68" i="2" a="1"/>
  <c r="FQ68" i="2" s="1"/>
  <c r="FQ157" i="2" s="1"/>
  <c r="FP68" i="2" a="1"/>
  <c r="FP68" i="2" s="1"/>
  <c r="FP157" i="2" s="1"/>
  <c r="FO68" i="2" a="1"/>
  <c r="FO68" i="2" s="1"/>
  <c r="FO157" i="2" s="1"/>
  <c r="FN68" i="2" a="1"/>
  <c r="FN68" i="2" s="1"/>
  <c r="FN157" i="2" s="1"/>
  <c r="FM68" i="2" a="1"/>
  <c r="FM68" i="2" s="1"/>
  <c r="FM157" i="2" s="1"/>
  <c r="FM159" i="2" s="1"/>
  <c r="FK68" i="2" a="1"/>
  <c r="FK68" i="2" s="1"/>
  <c r="FK157" i="2" s="1"/>
  <c r="FJ68" i="2" a="1"/>
  <c r="FJ68" i="2" s="1"/>
  <c r="FJ157" i="2" s="1"/>
  <c r="FI68" i="2" a="1"/>
  <c r="FI68" i="2" s="1"/>
  <c r="FI157" i="2" s="1"/>
  <c r="FH68" i="2" a="1"/>
  <c r="FH68" i="2" s="1"/>
  <c r="FH157" i="2" s="1"/>
  <c r="FG68" i="2" a="1"/>
  <c r="FG68" i="2" s="1"/>
  <c r="FG157" i="2" s="1"/>
  <c r="FF68" i="2" a="1"/>
  <c r="FF68" i="2" s="1"/>
  <c r="FF157" i="2" s="1"/>
  <c r="FE68" i="2" a="1"/>
  <c r="FE68" i="2" s="1"/>
  <c r="FE157" i="2" s="1"/>
  <c r="FD68" i="2" a="1"/>
  <c r="FD68" i="2" s="1"/>
  <c r="FD157" i="2" s="1"/>
  <c r="FD159" i="2" s="1"/>
  <c r="FC68" i="2" a="1"/>
  <c r="FC68" i="2" s="1"/>
  <c r="FC157" i="2" s="1"/>
  <c r="FA68" i="2" a="1"/>
  <c r="FA68" i="2" s="1"/>
  <c r="FA157" i="2" s="1"/>
  <c r="EZ68" i="2" a="1"/>
  <c r="EZ68" i="2" s="1"/>
  <c r="EZ157" i="2" s="1"/>
  <c r="EY68" i="2" a="1"/>
  <c r="EY68" i="2" s="1"/>
  <c r="EY157" i="2" s="1"/>
  <c r="EX68" i="2" a="1"/>
  <c r="EX68" i="2" s="1"/>
  <c r="EX157" i="2" s="1"/>
  <c r="EW68" i="2" a="1"/>
  <c r="EW68" i="2" s="1"/>
  <c r="EW157" i="2" s="1"/>
  <c r="EV68" i="2" a="1"/>
  <c r="EV68" i="2" s="1"/>
  <c r="EV157" i="2" s="1"/>
  <c r="EU68" i="2" a="1"/>
  <c r="EU68" i="2" s="1"/>
  <c r="EU157" i="2" s="1"/>
  <c r="EU159" i="2" s="1"/>
  <c r="ET68" i="2" a="1"/>
  <c r="ET68" i="2" s="1"/>
  <c r="ET157" i="2" s="1"/>
  <c r="EI68" i="2" a="1"/>
  <c r="EI68" i="2" s="1"/>
  <c r="EI157" i="2" s="1"/>
  <c r="EG68" i="2" a="1"/>
  <c r="EG68" i="2" s="1"/>
  <c r="EG157" i="2" s="1"/>
  <c r="EF68" i="2" a="1"/>
  <c r="EF68" i="2" s="1"/>
  <c r="EF157" i="2" s="1"/>
  <c r="EE68" i="2" a="1"/>
  <c r="EE68" i="2" s="1"/>
  <c r="EE157" i="2" s="1"/>
  <c r="ED68" i="2" a="1"/>
  <c r="ED68" i="2" s="1"/>
  <c r="ED157" i="2" s="1"/>
  <c r="EC68" i="2" a="1"/>
  <c r="EC68" i="2" s="1"/>
  <c r="EC157" i="2" s="1"/>
  <c r="EB68" i="2" a="1"/>
  <c r="EB68" i="2" s="1"/>
  <c r="EB157" i="2" s="1"/>
  <c r="EB159" i="2" s="1"/>
  <c r="EA68" i="2" a="1"/>
  <c r="EA68" i="2" s="1"/>
  <c r="EA157" i="2" s="1"/>
  <c r="DZ68" i="2" a="1"/>
  <c r="DZ68" i="2" s="1"/>
  <c r="DZ157" i="2" s="1"/>
  <c r="DY68" i="2" a="1"/>
  <c r="DY68" i="2" s="1"/>
  <c r="DY157" i="2" s="1"/>
  <c r="DW68" i="2" a="1"/>
  <c r="DW68" i="2" s="1"/>
  <c r="DW157" i="2" s="1"/>
  <c r="DV68" i="2" a="1"/>
  <c r="DV68" i="2" s="1"/>
  <c r="DV157" i="2" s="1"/>
  <c r="DU68" i="2" a="1"/>
  <c r="DU68" i="2" s="1"/>
  <c r="DU157" i="2" s="1"/>
  <c r="DT68" i="2" a="1"/>
  <c r="DT68" i="2" s="1"/>
  <c r="DT157" i="2" s="1"/>
  <c r="DS68" i="2" a="1"/>
  <c r="DS68" i="2" s="1"/>
  <c r="DS157" i="2" s="1"/>
  <c r="DS159" i="2" s="1"/>
  <c r="DR68" i="2" a="1"/>
  <c r="DR68" i="2" s="1"/>
  <c r="DR157" i="2" s="1"/>
  <c r="DQ68" i="2" a="1"/>
  <c r="DQ68" i="2" s="1"/>
  <c r="DQ157" i="2" s="1"/>
  <c r="DP68" i="2" a="1"/>
  <c r="DP68" i="2" s="1"/>
  <c r="DP157" i="2" s="1"/>
  <c r="DO68" i="2" a="1"/>
  <c r="DO68" i="2" s="1"/>
  <c r="DO157" i="2" s="1"/>
  <c r="DM68" i="2" a="1"/>
  <c r="DM68" i="2" s="1"/>
  <c r="DM157" i="2" s="1"/>
  <c r="DL68" i="2" a="1"/>
  <c r="DL68" i="2" s="1"/>
  <c r="DL157" i="2" s="1"/>
  <c r="DK68" i="2" a="1"/>
  <c r="DK68" i="2" s="1"/>
  <c r="DK157" i="2" s="1"/>
  <c r="DJ68" i="2" a="1"/>
  <c r="DJ68" i="2" s="1"/>
  <c r="DJ157" i="2" s="1"/>
  <c r="DJ159" i="2" s="1"/>
  <c r="DI68" i="2" a="1"/>
  <c r="DI68" i="2" s="1"/>
  <c r="DI157" i="2" s="1"/>
  <c r="DH68" i="2" a="1"/>
  <c r="DH68" i="2" s="1"/>
  <c r="DH157" i="2" s="1"/>
  <c r="DG68" i="2" a="1"/>
  <c r="DG68" i="2" s="1"/>
  <c r="DG157" i="2" s="1"/>
  <c r="DF68" i="2" a="1"/>
  <c r="DF68" i="2" s="1"/>
  <c r="DF157" i="2" s="1"/>
  <c r="CK68" i="2" a="1"/>
  <c r="CK68" i="2" s="1"/>
  <c r="CK157" i="2" s="1"/>
  <c r="CI68" i="2" a="1"/>
  <c r="CI68" i="2" s="1"/>
  <c r="CI157" i="2" s="1"/>
  <c r="CH68" i="2" a="1"/>
  <c r="CH68" i="2" s="1"/>
  <c r="CH157" i="2" s="1"/>
  <c r="CG68" i="2" a="1"/>
  <c r="CG68" i="2" s="1"/>
  <c r="CG157" i="2" s="1"/>
  <c r="CG159" i="2" s="1"/>
  <c r="CF68" i="2" a="1"/>
  <c r="CF68" i="2" s="1"/>
  <c r="CF157" i="2" s="1"/>
  <c r="CE68" i="2" a="1"/>
  <c r="CE68" i="2" s="1"/>
  <c r="CE157" i="2" s="1"/>
  <c r="CD68" i="2" a="1"/>
  <c r="CD68" i="2" s="1"/>
  <c r="CD157" i="2" s="1"/>
  <c r="CC68" i="2" a="1"/>
  <c r="CC68" i="2" s="1"/>
  <c r="CC157" i="2" s="1"/>
  <c r="CB68" i="2" a="1"/>
  <c r="CB68" i="2" s="1"/>
  <c r="CB157" i="2" s="1"/>
  <c r="CA68" i="2" a="1"/>
  <c r="CA68" i="2" s="1"/>
  <c r="CA157" i="2" s="1"/>
  <c r="BY68" i="2" a="1"/>
  <c r="BY68" i="2" s="1"/>
  <c r="BY157" i="2" s="1"/>
  <c r="BX68" i="2" a="1"/>
  <c r="BX68" i="2" s="1"/>
  <c r="BX157" i="2" s="1"/>
  <c r="BX159" i="2" s="1"/>
  <c r="BW68" i="2" a="1"/>
  <c r="BW68" i="2" s="1"/>
  <c r="BW157" i="2" s="1"/>
  <c r="BV68" i="2" a="1"/>
  <c r="BV68" i="2" s="1"/>
  <c r="BV157" i="2" s="1"/>
  <c r="BU68" i="2" a="1"/>
  <c r="BU68" i="2" s="1"/>
  <c r="BU157" i="2" s="1"/>
  <c r="BT68" i="2" a="1"/>
  <c r="BT68" i="2" s="1"/>
  <c r="BT157" i="2" s="1"/>
  <c r="BS68" i="2" a="1"/>
  <c r="BS68" i="2" s="1"/>
  <c r="BS157" i="2" s="1"/>
  <c r="BR68" i="2" a="1"/>
  <c r="BR68" i="2" s="1"/>
  <c r="BR157" i="2" s="1"/>
  <c r="BQ68" i="2" a="1"/>
  <c r="BQ68" i="2" s="1"/>
  <c r="BQ157" i="2" s="1"/>
  <c r="BO68" i="2" a="1"/>
  <c r="BO68" i="2" s="1"/>
  <c r="BO157" i="2" s="1"/>
  <c r="BO159" i="2" s="1"/>
  <c r="BN68" i="2" a="1"/>
  <c r="BN68" i="2" s="1"/>
  <c r="BN157" i="2" s="1"/>
  <c r="BM68" i="2" a="1"/>
  <c r="BM68" i="2" s="1"/>
  <c r="BM157" i="2" s="1"/>
  <c r="BL68" i="2" a="1"/>
  <c r="BL68" i="2" s="1"/>
  <c r="BL157" i="2" s="1"/>
  <c r="BK68" i="2" a="1"/>
  <c r="BK68" i="2" s="1"/>
  <c r="BK157" i="2" s="1"/>
  <c r="BJ68" i="2" a="1"/>
  <c r="BJ68" i="2" s="1"/>
  <c r="BJ157" i="2" s="1"/>
  <c r="BI68" i="2" a="1"/>
  <c r="BI68" i="2" s="1"/>
  <c r="BI157" i="2" s="1"/>
  <c r="BH68" i="2" a="1"/>
  <c r="BH68" i="2" s="1"/>
  <c r="BH157" i="2" s="1"/>
  <c r="AW68" i="2" a="1"/>
  <c r="AW68" i="2" s="1"/>
  <c r="AW157" i="2" s="1"/>
  <c r="AW159" i="2" s="1"/>
  <c r="AU68" i="2" a="1"/>
  <c r="AU68" i="2" s="1"/>
  <c r="AU157" i="2" s="1"/>
  <c r="AT68" i="2" a="1"/>
  <c r="AT68" i="2" s="1"/>
  <c r="AT157" i="2" s="1"/>
  <c r="AS68" i="2" a="1"/>
  <c r="AS68" i="2" s="1"/>
  <c r="AS157" i="2" s="1"/>
  <c r="AR68" i="2" a="1"/>
  <c r="AR68" i="2" s="1"/>
  <c r="AR157" i="2" s="1"/>
  <c r="AQ68" i="2" a="1"/>
  <c r="AQ68" i="2" s="1"/>
  <c r="AQ157" i="2" s="1"/>
  <c r="AP68" i="2" a="1"/>
  <c r="AP68" i="2" s="1"/>
  <c r="AP157" i="2" s="1"/>
  <c r="AO68" i="2" a="1"/>
  <c r="AO68" i="2" s="1"/>
  <c r="AO157" i="2" s="1"/>
  <c r="AN68" i="2" a="1"/>
  <c r="AN68" i="2" s="1"/>
  <c r="AN157" i="2" s="1"/>
  <c r="AN159" i="2" s="1"/>
  <c r="AM68" i="2" a="1"/>
  <c r="AM68" i="2" s="1"/>
  <c r="AM157" i="2" s="1"/>
  <c r="AK68" i="2" a="1"/>
  <c r="AK68" i="2" s="1"/>
  <c r="AK157" i="2" s="1"/>
  <c r="AJ68" i="2" a="1"/>
  <c r="AJ68" i="2" s="1"/>
  <c r="AJ157" i="2" s="1"/>
  <c r="AI68" i="2" a="1"/>
  <c r="AI68" i="2" s="1"/>
  <c r="AI157" i="2" s="1"/>
  <c r="AH68" i="2" a="1"/>
  <c r="AH68" i="2" s="1"/>
  <c r="AH157" i="2" s="1"/>
  <c r="AG68" i="2" a="1"/>
  <c r="AG68" i="2" s="1"/>
  <c r="AG157" i="2" s="1"/>
  <c r="AF68" i="2" a="1"/>
  <c r="AF68" i="2" s="1"/>
  <c r="AF157" i="2" s="1"/>
  <c r="AE68" i="2" a="1"/>
  <c r="AE68" i="2" s="1"/>
  <c r="AE157" i="2" s="1"/>
  <c r="AE159" i="2" s="1"/>
  <c r="AD68" i="2" a="1"/>
  <c r="AD68" i="2" s="1"/>
  <c r="AD157" i="2" s="1"/>
  <c r="AC68" i="2" a="1"/>
  <c r="AC68" i="2" s="1"/>
  <c r="AC157" i="2" s="1"/>
  <c r="AA68" i="2" a="1"/>
  <c r="AA68" i="2" s="1"/>
  <c r="AA157" i="2" s="1"/>
  <c r="Z68" i="2" a="1"/>
  <c r="Z68" i="2" s="1"/>
  <c r="Z157" i="2" s="1"/>
  <c r="Y68" i="2" a="1"/>
  <c r="Y68" i="2" s="1"/>
  <c r="Y157" i="2" s="1"/>
  <c r="X68" i="2" a="1"/>
  <c r="X68" i="2" s="1"/>
  <c r="X157" i="2" s="1"/>
  <c r="W68" i="2" a="1"/>
  <c r="W68" i="2" s="1"/>
  <c r="W157" i="2" s="1"/>
  <c r="V68" i="2" a="1"/>
  <c r="V68" i="2" s="1"/>
  <c r="V157" i="2" s="1"/>
  <c r="V159" i="2" s="1"/>
  <c r="U68" i="2" a="1"/>
  <c r="U68" i="2" s="1"/>
  <c r="U157" i="2" s="1"/>
  <c r="T68" i="2" a="1"/>
  <c r="T68" i="2" s="1"/>
  <c r="T157" i="2" s="1"/>
  <c r="P68" i="2"/>
  <c r="P69" i="2" s="1"/>
  <c r="O68" i="2"/>
  <c r="O69" i="2" s="1"/>
  <c r="N68" i="2"/>
  <c r="N69" i="2" s="1"/>
  <c r="M68" i="2"/>
  <c r="M69" i="2" s="1"/>
  <c r="L68" i="2"/>
  <c r="L69" i="2" s="1"/>
  <c r="K68" i="2"/>
  <c r="K69" i="2" s="1"/>
  <c r="I68" i="2"/>
  <c r="H68" i="2"/>
  <c r="G68" i="2"/>
  <c r="C68" i="2"/>
  <c r="FW63" i="2" a="1"/>
  <c r="FW63" i="2" s="1"/>
  <c r="FU63" i="2" a="1"/>
  <c r="FU63" i="2" s="1"/>
  <c r="FT63" i="2" a="1"/>
  <c r="FT63" i="2" s="1"/>
  <c r="FS63" i="2" a="1"/>
  <c r="FS63" i="2" s="1"/>
  <c r="FR63" i="2" a="1"/>
  <c r="FR63" i="2" s="1"/>
  <c r="FQ63" i="2" a="1"/>
  <c r="FQ63" i="2" s="1"/>
  <c r="FP63" i="2" a="1"/>
  <c r="FP63" i="2" s="1"/>
  <c r="FO63" i="2" a="1"/>
  <c r="FO63" i="2" s="1"/>
  <c r="FN63" i="2" a="1"/>
  <c r="FN63" i="2" s="1"/>
  <c r="FM63" i="2" a="1"/>
  <c r="FM63" i="2" s="1"/>
  <c r="FK63" i="2" a="1"/>
  <c r="FK63" i="2" s="1"/>
  <c r="FJ63" i="2" a="1"/>
  <c r="FJ63" i="2" s="1"/>
  <c r="FI63" i="2" a="1"/>
  <c r="FI63" i="2" s="1"/>
  <c r="FH63" i="2" a="1"/>
  <c r="FH63" i="2" s="1"/>
  <c r="FG63" i="2" a="1"/>
  <c r="FG63" i="2" s="1"/>
  <c r="FF63" i="2" a="1"/>
  <c r="FF63" i="2" s="1"/>
  <c r="FE63" i="2" a="1"/>
  <c r="FE63" i="2" s="1"/>
  <c r="FD63" i="2" a="1"/>
  <c r="FD63" i="2" s="1"/>
  <c r="FC63" i="2" a="1"/>
  <c r="FC63" i="2" s="1"/>
  <c r="FA63" i="2" a="1"/>
  <c r="FA63" i="2" s="1"/>
  <c r="EZ63" i="2" a="1"/>
  <c r="EZ63" i="2" s="1"/>
  <c r="EY63" i="2" a="1"/>
  <c r="EY63" i="2" s="1"/>
  <c r="EX63" i="2" a="1"/>
  <c r="EX63" i="2" s="1"/>
  <c r="EW63" i="2" a="1"/>
  <c r="EW63" i="2" s="1"/>
  <c r="EV63" i="2" a="1"/>
  <c r="EV63" i="2" s="1"/>
  <c r="EU63" i="2" a="1"/>
  <c r="EU63" i="2" s="1"/>
  <c r="ET63" i="2" a="1"/>
  <c r="ET63" i="2" s="1"/>
  <c r="EI63" i="2" a="1"/>
  <c r="EI63" i="2" s="1"/>
  <c r="EG63" i="2" a="1"/>
  <c r="EG63" i="2" s="1"/>
  <c r="EF63" i="2" a="1"/>
  <c r="EF63" i="2" s="1"/>
  <c r="EE63" i="2" a="1"/>
  <c r="EE63" i="2" s="1"/>
  <c r="ED63" i="2" a="1"/>
  <c r="ED63" i="2" s="1"/>
  <c r="EC63" i="2" a="1"/>
  <c r="EC63" i="2" s="1"/>
  <c r="EB63" i="2" a="1"/>
  <c r="EB63" i="2" s="1"/>
  <c r="EA63" i="2" a="1"/>
  <c r="EA63" i="2" s="1"/>
  <c r="DZ63" i="2" a="1"/>
  <c r="DZ63" i="2" s="1"/>
  <c r="DY63" i="2" a="1"/>
  <c r="DY63" i="2" s="1"/>
  <c r="DW63" i="2" a="1"/>
  <c r="DW63" i="2" s="1"/>
  <c r="DV63" i="2" a="1"/>
  <c r="DV63" i="2" s="1"/>
  <c r="DU63" i="2" a="1"/>
  <c r="DU63" i="2" s="1"/>
  <c r="DT63" i="2" a="1"/>
  <c r="DT63" i="2" s="1"/>
  <c r="DS63" i="2" a="1"/>
  <c r="DS63" i="2" s="1"/>
  <c r="DR63" i="2" a="1"/>
  <c r="DR63" i="2" s="1"/>
  <c r="DQ63" i="2" a="1"/>
  <c r="DQ63" i="2" s="1"/>
  <c r="DP63" i="2" a="1"/>
  <c r="DP63" i="2" s="1"/>
  <c r="DO63" i="2" a="1"/>
  <c r="DO63" i="2" s="1"/>
  <c r="DM63" i="2" a="1"/>
  <c r="DM63" i="2" s="1"/>
  <c r="DL63" i="2" a="1"/>
  <c r="DL63" i="2" s="1"/>
  <c r="DK63" i="2" a="1"/>
  <c r="DK63" i="2" s="1"/>
  <c r="DJ63" i="2" a="1"/>
  <c r="DJ63" i="2" s="1"/>
  <c r="DI63" i="2" a="1"/>
  <c r="DI63" i="2" s="1"/>
  <c r="DH63" i="2" a="1"/>
  <c r="DH63" i="2" s="1"/>
  <c r="DG63" i="2" a="1"/>
  <c r="DG63" i="2" s="1"/>
  <c r="DF63" i="2" a="1"/>
  <c r="DF63" i="2" s="1"/>
  <c r="CK63" i="2" a="1"/>
  <c r="CK63" i="2" s="1"/>
  <c r="CI63" i="2" a="1"/>
  <c r="CI63" i="2" s="1"/>
  <c r="CH63" i="2" a="1"/>
  <c r="CH63" i="2" s="1"/>
  <c r="CG63" i="2" a="1"/>
  <c r="CG63" i="2" s="1"/>
  <c r="CF63" i="2" a="1"/>
  <c r="CF63" i="2" s="1"/>
  <c r="CE63" i="2" a="1"/>
  <c r="CE63" i="2" s="1"/>
  <c r="CD63" i="2" a="1"/>
  <c r="CD63" i="2" s="1"/>
  <c r="CC63" i="2" a="1"/>
  <c r="CC63" i="2" s="1"/>
  <c r="CB63" i="2" a="1"/>
  <c r="CB63" i="2" s="1"/>
  <c r="CA63" i="2" a="1"/>
  <c r="CA63" i="2" s="1"/>
  <c r="BY63" i="2" a="1"/>
  <c r="BY63" i="2" s="1"/>
  <c r="BX63" i="2" a="1"/>
  <c r="BX63" i="2" s="1"/>
  <c r="BW63" i="2" a="1"/>
  <c r="BW63" i="2" s="1"/>
  <c r="BV63" i="2" a="1"/>
  <c r="BV63" i="2" s="1"/>
  <c r="BU63" i="2" a="1"/>
  <c r="BU63" i="2" s="1"/>
  <c r="BT63" i="2" a="1"/>
  <c r="BT63" i="2" s="1"/>
  <c r="BS63" i="2" a="1"/>
  <c r="BS63" i="2" s="1"/>
  <c r="BR63" i="2" a="1"/>
  <c r="BR63" i="2" s="1"/>
  <c r="BQ63" i="2" a="1"/>
  <c r="BQ63" i="2" s="1"/>
  <c r="BO63" i="2" a="1"/>
  <c r="BO63" i="2" s="1"/>
  <c r="BN63" i="2" a="1"/>
  <c r="BN63" i="2" s="1"/>
  <c r="BM63" i="2" a="1"/>
  <c r="BM63" i="2" s="1"/>
  <c r="BL63" i="2" a="1"/>
  <c r="BL63" i="2" s="1"/>
  <c r="BK63" i="2" a="1"/>
  <c r="BK63" i="2" s="1"/>
  <c r="BJ63" i="2" a="1"/>
  <c r="BJ63" i="2" s="1"/>
  <c r="BI63" i="2" a="1"/>
  <c r="BI63" i="2" s="1"/>
  <c r="BH63" i="2" a="1"/>
  <c r="BH63" i="2" s="1"/>
  <c r="AW63" i="2" a="1"/>
  <c r="AW63" i="2" s="1"/>
  <c r="AU63" i="2" a="1"/>
  <c r="AU63" i="2" s="1"/>
  <c r="AT63" i="2" a="1"/>
  <c r="AT63" i="2" s="1"/>
  <c r="AS63" i="2" a="1"/>
  <c r="AS63" i="2" s="1"/>
  <c r="AR63" i="2" a="1"/>
  <c r="AR63" i="2" s="1"/>
  <c r="AQ63" i="2" a="1"/>
  <c r="AQ63" i="2" s="1"/>
  <c r="AP63" i="2" a="1"/>
  <c r="AP63" i="2" s="1"/>
  <c r="AO63" i="2" a="1"/>
  <c r="AO63" i="2" s="1"/>
  <c r="AN63" i="2" a="1"/>
  <c r="AN63" i="2" s="1"/>
  <c r="AM63" i="2" a="1"/>
  <c r="AM63" i="2" s="1"/>
  <c r="AK63" i="2" a="1"/>
  <c r="AK63" i="2" s="1"/>
  <c r="AJ63" i="2" a="1"/>
  <c r="AJ63" i="2" s="1"/>
  <c r="AI63" i="2" a="1"/>
  <c r="AI63" i="2" s="1"/>
  <c r="AH63" i="2" a="1"/>
  <c r="AH63" i="2" s="1"/>
  <c r="AG63" i="2" a="1"/>
  <c r="AG63" i="2" s="1"/>
  <c r="AF63" i="2" a="1"/>
  <c r="AF63" i="2" s="1"/>
  <c r="AE63" i="2" a="1"/>
  <c r="AE63" i="2" s="1"/>
  <c r="AD63" i="2" a="1"/>
  <c r="AD63" i="2" s="1"/>
  <c r="AC63" i="2" a="1"/>
  <c r="AC63" i="2" s="1"/>
  <c r="AA63" i="2" a="1"/>
  <c r="AA63" i="2" s="1"/>
  <c r="Z63" i="2" a="1"/>
  <c r="Z63" i="2" s="1"/>
  <c r="Y63" i="2" a="1"/>
  <c r="Y63" i="2" s="1"/>
  <c r="X63" i="2" a="1"/>
  <c r="X63" i="2" s="1"/>
  <c r="W63" i="2" a="1"/>
  <c r="W63" i="2" s="1"/>
  <c r="V63" i="2" a="1"/>
  <c r="V63" i="2" s="1"/>
  <c r="U63" i="2" a="1"/>
  <c r="U63" i="2" s="1"/>
  <c r="T63" i="2" a="1"/>
  <c r="T63" i="2" s="1"/>
  <c r="FW62" i="2" a="1"/>
  <c r="FW62" i="2" s="1"/>
  <c r="FU62" i="2" a="1"/>
  <c r="FU62" i="2" s="1"/>
  <c r="FT62" i="2" a="1"/>
  <c r="FT62" i="2" s="1"/>
  <c r="FS62" i="2" a="1"/>
  <c r="FS62" i="2" s="1"/>
  <c r="FR62" i="2" a="1"/>
  <c r="FR62" i="2" s="1"/>
  <c r="FQ62" i="2" a="1"/>
  <c r="FQ62" i="2" s="1"/>
  <c r="FP62" i="2" a="1"/>
  <c r="FP62" i="2" s="1"/>
  <c r="FO62" i="2" a="1"/>
  <c r="FO62" i="2" s="1"/>
  <c r="FN62" i="2" a="1"/>
  <c r="FN62" i="2" s="1"/>
  <c r="FM62" i="2" a="1"/>
  <c r="FM62" i="2" s="1"/>
  <c r="FK62" i="2" a="1"/>
  <c r="FK62" i="2" s="1"/>
  <c r="FJ62" i="2" a="1"/>
  <c r="FJ62" i="2" s="1"/>
  <c r="FI62" i="2" a="1"/>
  <c r="FI62" i="2" s="1"/>
  <c r="FH62" i="2" a="1"/>
  <c r="FH62" i="2" s="1"/>
  <c r="FG62" i="2" a="1"/>
  <c r="FG62" i="2" s="1"/>
  <c r="FF62" i="2" a="1"/>
  <c r="FF62" i="2" s="1"/>
  <c r="FE62" i="2" a="1"/>
  <c r="FE62" i="2" s="1"/>
  <c r="FD62" i="2" a="1"/>
  <c r="FD62" i="2" s="1"/>
  <c r="FC62" i="2" a="1"/>
  <c r="FC62" i="2" s="1"/>
  <c r="FA62" i="2" a="1"/>
  <c r="FA62" i="2" s="1"/>
  <c r="EZ62" i="2" a="1"/>
  <c r="EZ62" i="2" s="1"/>
  <c r="EY62" i="2" a="1"/>
  <c r="EY62" i="2" s="1"/>
  <c r="EX62" i="2" a="1"/>
  <c r="EX62" i="2" s="1"/>
  <c r="EW62" i="2" a="1"/>
  <c r="EW62" i="2" s="1"/>
  <c r="EV62" i="2" a="1"/>
  <c r="EV62" i="2" s="1"/>
  <c r="EU62" i="2" a="1"/>
  <c r="EU62" i="2" s="1"/>
  <c r="ET62" i="2" a="1"/>
  <c r="ET62" i="2" s="1"/>
  <c r="EI62" i="2" a="1"/>
  <c r="EI62" i="2" s="1"/>
  <c r="EG62" i="2" a="1"/>
  <c r="EG62" i="2" s="1"/>
  <c r="EF62" i="2" a="1"/>
  <c r="EF62" i="2" s="1"/>
  <c r="EE62" i="2" a="1"/>
  <c r="EE62" i="2" s="1"/>
  <c r="ED62" i="2" a="1"/>
  <c r="ED62" i="2" s="1"/>
  <c r="EC62" i="2" a="1"/>
  <c r="EC62" i="2" s="1"/>
  <c r="EB62" i="2" a="1"/>
  <c r="EB62" i="2" s="1"/>
  <c r="EA62" i="2" a="1"/>
  <c r="EA62" i="2" s="1"/>
  <c r="DZ62" i="2" a="1"/>
  <c r="DZ62" i="2" s="1"/>
  <c r="DY62" i="2" a="1"/>
  <c r="DY62" i="2" s="1"/>
  <c r="DW62" i="2" a="1"/>
  <c r="DW62" i="2" s="1"/>
  <c r="DV62" i="2" a="1"/>
  <c r="DV62" i="2" s="1"/>
  <c r="DU62" i="2" a="1"/>
  <c r="DU62" i="2" s="1"/>
  <c r="DT62" i="2" a="1"/>
  <c r="DT62" i="2" s="1"/>
  <c r="DS62" i="2" a="1"/>
  <c r="DS62" i="2" s="1"/>
  <c r="DR62" i="2" a="1"/>
  <c r="DR62" i="2" s="1"/>
  <c r="DQ62" i="2" a="1"/>
  <c r="DQ62" i="2" s="1"/>
  <c r="DP62" i="2" a="1"/>
  <c r="DP62" i="2" s="1"/>
  <c r="DO62" i="2" a="1"/>
  <c r="DO62" i="2" s="1"/>
  <c r="DM62" i="2" a="1"/>
  <c r="DM62" i="2" s="1"/>
  <c r="DL62" i="2" a="1"/>
  <c r="DL62" i="2" s="1"/>
  <c r="DK62" i="2" a="1"/>
  <c r="DK62" i="2" s="1"/>
  <c r="DJ62" i="2" a="1"/>
  <c r="DJ62" i="2" s="1"/>
  <c r="DI62" i="2" a="1"/>
  <c r="DI62" i="2" s="1"/>
  <c r="DH62" i="2" a="1"/>
  <c r="DH62" i="2" s="1"/>
  <c r="DG62" i="2" a="1"/>
  <c r="DG62" i="2" s="1"/>
  <c r="DF62" i="2" a="1"/>
  <c r="DF62" i="2" s="1"/>
  <c r="CK62" i="2" a="1"/>
  <c r="CK62" i="2" s="1"/>
  <c r="CI62" i="2" a="1"/>
  <c r="CI62" i="2" s="1"/>
  <c r="CH62" i="2" a="1"/>
  <c r="CH62" i="2" s="1"/>
  <c r="CG62" i="2" a="1"/>
  <c r="CG62" i="2" s="1"/>
  <c r="CF62" i="2" a="1"/>
  <c r="CF62" i="2" s="1"/>
  <c r="CE62" i="2" a="1"/>
  <c r="CE62" i="2" s="1"/>
  <c r="CD62" i="2" a="1"/>
  <c r="CD62" i="2" s="1"/>
  <c r="CC62" i="2" a="1"/>
  <c r="CC62" i="2" s="1"/>
  <c r="CB62" i="2" a="1"/>
  <c r="CB62" i="2" s="1"/>
  <c r="CA62" i="2" a="1"/>
  <c r="CA62" i="2" s="1"/>
  <c r="BY62" i="2" a="1"/>
  <c r="BY62" i="2" s="1"/>
  <c r="BX62" i="2" a="1"/>
  <c r="BX62" i="2" s="1"/>
  <c r="BW62" i="2" a="1"/>
  <c r="BW62" i="2" s="1"/>
  <c r="BV62" i="2" a="1"/>
  <c r="BV62" i="2" s="1"/>
  <c r="BU62" i="2" a="1"/>
  <c r="BU62" i="2" s="1"/>
  <c r="BT62" i="2" a="1"/>
  <c r="BT62" i="2" s="1"/>
  <c r="BS62" i="2" a="1"/>
  <c r="BS62" i="2" s="1"/>
  <c r="BR62" i="2" a="1"/>
  <c r="BR62" i="2" s="1"/>
  <c r="BQ62" i="2" a="1"/>
  <c r="BQ62" i="2" s="1"/>
  <c r="BO62" i="2" a="1"/>
  <c r="BO62" i="2" s="1"/>
  <c r="BN62" i="2" a="1"/>
  <c r="BN62" i="2" s="1"/>
  <c r="BM62" i="2" a="1"/>
  <c r="BM62" i="2" s="1"/>
  <c r="BL62" i="2" a="1"/>
  <c r="BL62" i="2" s="1"/>
  <c r="BK62" i="2" a="1"/>
  <c r="BK62" i="2" s="1"/>
  <c r="BJ62" i="2" a="1"/>
  <c r="BJ62" i="2" s="1"/>
  <c r="BI62" i="2" a="1"/>
  <c r="BI62" i="2" s="1"/>
  <c r="BH62" i="2" a="1"/>
  <c r="BH62" i="2" s="1"/>
  <c r="AW62" i="2" a="1"/>
  <c r="AW62" i="2" s="1"/>
  <c r="AU62" i="2" a="1"/>
  <c r="AU62" i="2" s="1"/>
  <c r="AT62" i="2" a="1"/>
  <c r="AT62" i="2" s="1"/>
  <c r="AS62" i="2" a="1"/>
  <c r="AS62" i="2" s="1"/>
  <c r="AR62" i="2" a="1"/>
  <c r="AR62" i="2" s="1"/>
  <c r="AQ62" i="2" a="1"/>
  <c r="AQ62" i="2" s="1"/>
  <c r="AP62" i="2" a="1"/>
  <c r="AP62" i="2" s="1"/>
  <c r="AO62" i="2" a="1"/>
  <c r="AO62" i="2" s="1"/>
  <c r="AN62" i="2" a="1"/>
  <c r="AN62" i="2" s="1"/>
  <c r="AM62" i="2" a="1"/>
  <c r="AM62" i="2" s="1"/>
  <c r="AK62" i="2" a="1"/>
  <c r="AK62" i="2" s="1"/>
  <c r="AJ62" i="2" a="1"/>
  <c r="AJ62" i="2" s="1"/>
  <c r="AI62" i="2" a="1"/>
  <c r="AI62" i="2" s="1"/>
  <c r="AH62" i="2" a="1"/>
  <c r="AH62" i="2" s="1"/>
  <c r="AG62" i="2" a="1"/>
  <c r="AG62" i="2" s="1"/>
  <c r="AF62" i="2" a="1"/>
  <c r="AF62" i="2" s="1"/>
  <c r="AE62" i="2" a="1"/>
  <c r="AE62" i="2" s="1"/>
  <c r="AD62" i="2" a="1"/>
  <c r="AD62" i="2" s="1"/>
  <c r="AC62" i="2" a="1"/>
  <c r="AC62" i="2" s="1"/>
  <c r="AA62" i="2" a="1"/>
  <c r="AA62" i="2" s="1"/>
  <c r="Z62" i="2" a="1"/>
  <c r="Z62" i="2" s="1"/>
  <c r="Y62" i="2" a="1"/>
  <c r="Y62" i="2" s="1"/>
  <c r="X62" i="2" a="1"/>
  <c r="X62" i="2" s="1"/>
  <c r="W62" i="2" a="1"/>
  <c r="W62" i="2" s="1"/>
  <c r="V62" i="2" a="1"/>
  <c r="V62" i="2" s="1"/>
  <c r="U62" i="2" a="1"/>
  <c r="U62" i="2" s="1"/>
  <c r="T62" i="2" a="1"/>
  <c r="T62" i="2" s="1"/>
  <c r="P62" i="2"/>
  <c r="P63" i="2" s="1"/>
  <c r="O62" i="2"/>
  <c r="O63" i="2" s="1"/>
  <c r="N62" i="2"/>
  <c r="N63" i="2" s="1"/>
  <c r="M62" i="2"/>
  <c r="M63" i="2" s="1"/>
  <c r="L62" i="2"/>
  <c r="L63" i="2" s="1"/>
  <c r="K62" i="2"/>
  <c r="K63" i="2" s="1"/>
  <c r="I62" i="2"/>
  <c r="H62" i="2"/>
  <c r="G62" i="2"/>
  <c r="C62" i="2"/>
  <c r="FW60" i="2" a="1"/>
  <c r="FW60" i="2" s="1"/>
  <c r="FU60" i="2" a="1"/>
  <c r="FU60" i="2" s="1"/>
  <c r="FT60" i="2" a="1"/>
  <c r="FT60" i="2" s="1"/>
  <c r="FS60" i="2" a="1"/>
  <c r="FS60" i="2" s="1"/>
  <c r="FR60" i="2" a="1"/>
  <c r="FR60" i="2" s="1"/>
  <c r="FQ60" i="2" a="1"/>
  <c r="FQ60" i="2" s="1"/>
  <c r="FP60" i="2" a="1"/>
  <c r="FP60" i="2" s="1"/>
  <c r="FO60" i="2" a="1"/>
  <c r="FO60" i="2" s="1"/>
  <c r="FN60" i="2" a="1"/>
  <c r="FN60" i="2" s="1"/>
  <c r="FM60" i="2" a="1"/>
  <c r="FM60" i="2" s="1"/>
  <c r="FK60" i="2" a="1"/>
  <c r="FK60" i="2" s="1"/>
  <c r="FJ60" i="2" a="1"/>
  <c r="FJ60" i="2" s="1"/>
  <c r="FI60" i="2" a="1"/>
  <c r="FI60" i="2" s="1"/>
  <c r="FH60" i="2" a="1"/>
  <c r="FH60" i="2" s="1"/>
  <c r="FG60" i="2" a="1"/>
  <c r="FG60" i="2" s="1"/>
  <c r="FF60" i="2" a="1"/>
  <c r="FF60" i="2" s="1"/>
  <c r="FE60" i="2" a="1"/>
  <c r="FE60" i="2" s="1"/>
  <c r="FD60" i="2" a="1"/>
  <c r="FD60" i="2" s="1"/>
  <c r="FC60" i="2" a="1"/>
  <c r="FC60" i="2" s="1"/>
  <c r="FA60" i="2" a="1"/>
  <c r="FA60" i="2" s="1"/>
  <c r="EZ60" i="2" a="1"/>
  <c r="EZ60" i="2" s="1"/>
  <c r="EY60" i="2" a="1"/>
  <c r="EY60" i="2" s="1"/>
  <c r="EX60" i="2" a="1"/>
  <c r="EX60" i="2" s="1"/>
  <c r="EW60" i="2" a="1"/>
  <c r="EW60" i="2" s="1"/>
  <c r="EV60" i="2" a="1"/>
  <c r="EV60" i="2" s="1"/>
  <c r="EU60" i="2" a="1"/>
  <c r="EU60" i="2" s="1"/>
  <c r="ET60" i="2" a="1"/>
  <c r="ET60" i="2" s="1"/>
  <c r="EI60" i="2" a="1"/>
  <c r="EI60" i="2" s="1"/>
  <c r="EG60" i="2" a="1"/>
  <c r="EG60" i="2" s="1"/>
  <c r="EF60" i="2" a="1"/>
  <c r="EF60" i="2" s="1"/>
  <c r="EE60" i="2" a="1"/>
  <c r="EE60" i="2" s="1"/>
  <c r="ED60" i="2" a="1"/>
  <c r="ED60" i="2" s="1"/>
  <c r="EC60" i="2" a="1"/>
  <c r="EC60" i="2" s="1"/>
  <c r="EB60" i="2" a="1"/>
  <c r="EB60" i="2" s="1"/>
  <c r="EA60" i="2" a="1"/>
  <c r="EA60" i="2" s="1"/>
  <c r="DZ60" i="2" a="1"/>
  <c r="DZ60" i="2" s="1"/>
  <c r="DY60" i="2" a="1"/>
  <c r="DY60" i="2" s="1"/>
  <c r="DW60" i="2" a="1"/>
  <c r="DW60" i="2" s="1"/>
  <c r="DV60" i="2" a="1"/>
  <c r="DV60" i="2" s="1"/>
  <c r="DU60" i="2" a="1"/>
  <c r="DU60" i="2" s="1"/>
  <c r="DT60" i="2" a="1"/>
  <c r="DT60" i="2" s="1"/>
  <c r="DS60" i="2" a="1"/>
  <c r="DS60" i="2" s="1"/>
  <c r="DR60" i="2" a="1"/>
  <c r="DR60" i="2" s="1"/>
  <c r="DQ60" i="2" a="1"/>
  <c r="DQ60" i="2" s="1"/>
  <c r="DP60" i="2" a="1"/>
  <c r="DP60" i="2" s="1"/>
  <c r="DO60" i="2" a="1"/>
  <c r="DO60" i="2" s="1"/>
  <c r="DM60" i="2" a="1"/>
  <c r="DM60" i="2" s="1"/>
  <c r="DL60" i="2" a="1"/>
  <c r="DL60" i="2" s="1"/>
  <c r="DK60" i="2" a="1"/>
  <c r="DK60" i="2" s="1"/>
  <c r="DJ60" i="2" a="1"/>
  <c r="DJ60" i="2" s="1"/>
  <c r="DI60" i="2" a="1"/>
  <c r="DI60" i="2" s="1"/>
  <c r="DH60" i="2" a="1"/>
  <c r="DH60" i="2" s="1"/>
  <c r="DG60" i="2" a="1"/>
  <c r="DG60" i="2" s="1"/>
  <c r="DF60" i="2" a="1"/>
  <c r="DF60" i="2" s="1"/>
  <c r="CK60" i="2" a="1"/>
  <c r="CK60" i="2" s="1"/>
  <c r="CI60" i="2" a="1"/>
  <c r="CI60" i="2" s="1"/>
  <c r="CH60" i="2" a="1"/>
  <c r="CH60" i="2" s="1"/>
  <c r="CG60" i="2" a="1"/>
  <c r="CG60" i="2" s="1"/>
  <c r="CF60" i="2" a="1"/>
  <c r="CF60" i="2" s="1"/>
  <c r="CE60" i="2" a="1"/>
  <c r="CE60" i="2" s="1"/>
  <c r="CD60" i="2" a="1"/>
  <c r="CD60" i="2" s="1"/>
  <c r="CC60" i="2" a="1"/>
  <c r="CC60" i="2" s="1"/>
  <c r="CB60" i="2" a="1"/>
  <c r="CB60" i="2" s="1"/>
  <c r="CA60" i="2" a="1"/>
  <c r="CA60" i="2" s="1"/>
  <c r="BY60" i="2" a="1"/>
  <c r="BY60" i="2" s="1"/>
  <c r="BX60" i="2" a="1"/>
  <c r="BX60" i="2" s="1"/>
  <c r="BW60" i="2" a="1"/>
  <c r="BW60" i="2" s="1"/>
  <c r="BV60" i="2" a="1"/>
  <c r="BV60" i="2" s="1"/>
  <c r="BU60" i="2" a="1"/>
  <c r="BU60" i="2" s="1"/>
  <c r="BT60" i="2" a="1"/>
  <c r="BT60" i="2" s="1"/>
  <c r="BS60" i="2" a="1"/>
  <c r="BS60" i="2" s="1"/>
  <c r="BR60" i="2" a="1"/>
  <c r="BR60" i="2" s="1"/>
  <c r="BQ60" i="2" a="1"/>
  <c r="BQ60" i="2" s="1"/>
  <c r="BO60" i="2" a="1"/>
  <c r="BO60" i="2" s="1"/>
  <c r="BN60" i="2" a="1"/>
  <c r="BN60" i="2" s="1"/>
  <c r="BM60" i="2" a="1"/>
  <c r="BM60" i="2" s="1"/>
  <c r="BL60" i="2" a="1"/>
  <c r="BL60" i="2" s="1"/>
  <c r="BK60" i="2" a="1"/>
  <c r="BK60" i="2" s="1"/>
  <c r="BJ60" i="2" a="1"/>
  <c r="BJ60" i="2" s="1"/>
  <c r="BI60" i="2" a="1"/>
  <c r="BI60" i="2" s="1"/>
  <c r="BH60" i="2" a="1"/>
  <c r="BH60" i="2" s="1"/>
  <c r="AW60" i="2" a="1"/>
  <c r="AW60" i="2" s="1"/>
  <c r="AU60" i="2" a="1"/>
  <c r="AU60" i="2" s="1"/>
  <c r="AT60" i="2" a="1"/>
  <c r="AT60" i="2" s="1"/>
  <c r="AS60" i="2" a="1"/>
  <c r="AS60" i="2" s="1"/>
  <c r="AR60" i="2" a="1"/>
  <c r="AR60" i="2" s="1"/>
  <c r="AQ60" i="2" a="1"/>
  <c r="AQ60" i="2" s="1"/>
  <c r="AP60" i="2" a="1"/>
  <c r="AP60" i="2" s="1"/>
  <c r="AO60" i="2" a="1"/>
  <c r="AO60" i="2" s="1"/>
  <c r="AN60" i="2" a="1"/>
  <c r="AN60" i="2" s="1"/>
  <c r="AM60" i="2" a="1"/>
  <c r="AM60" i="2" s="1"/>
  <c r="AK60" i="2" a="1"/>
  <c r="AK60" i="2" s="1"/>
  <c r="AJ60" i="2" a="1"/>
  <c r="AJ60" i="2" s="1"/>
  <c r="AI60" i="2" a="1"/>
  <c r="AI60" i="2" s="1"/>
  <c r="AH60" i="2" a="1"/>
  <c r="AH60" i="2" s="1"/>
  <c r="AG60" i="2" a="1"/>
  <c r="AG60" i="2" s="1"/>
  <c r="AF60" i="2" a="1"/>
  <c r="AF60" i="2" s="1"/>
  <c r="AE60" i="2" a="1"/>
  <c r="AE60" i="2" s="1"/>
  <c r="AD60" i="2" a="1"/>
  <c r="AD60" i="2" s="1"/>
  <c r="AC60" i="2" a="1"/>
  <c r="AC60" i="2" s="1"/>
  <c r="AA60" i="2" a="1"/>
  <c r="AA60" i="2" s="1"/>
  <c r="Z60" i="2" a="1"/>
  <c r="Z60" i="2" s="1"/>
  <c r="Y60" i="2" a="1"/>
  <c r="Y60" i="2" s="1"/>
  <c r="X60" i="2" a="1"/>
  <c r="X60" i="2" s="1"/>
  <c r="W60" i="2" a="1"/>
  <c r="W60" i="2" s="1"/>
  <c r="V60" i="2" a="1"/>
  <c r="V60" i="2" s="1"/>
  <c r="U60" i="2" a="1"/>
  <c r="U60" i="2" s="1"/>
  <c r="T60" i="2" a="1"/>
  <c r="T60" i="2" s="1"/>
  <c r="FW59" i="2" a="1"/>
  <c r="FW59" i="2" s="1"/>
  <c r="FU59" i="2" a="1"/>
  <c r="FU59" i="2" s="1"/>
  <c r="FT59" i="2" a="1"/>
  <c r="FT59" i="2" s="1"/>
  <c r="FS59" i="2" a="1"/>
  <c r="FS59" i="2" s="1"/>
  <c r="FR59" i="2" a="1"/>
  <c r="FR59" i="2" s="1"/>
  <c r="FQ59" i="2" a="1"/>
  <c r="FQ59" i="2" s="1"/>
  <c r="FP59" i="2" a="1"/>
  <c r="FP59" i="2" s="1"/>
  <c r="FO59" i="2" a="1"/>
  <c r="FO59" i="2" s="1"/>
  <c r="FN59" i="2" a="1"/>
  <c r="FN59" i="2" s="1"/>
  <c r="FM59" i="2" a="1"/>
  <c r="FM59" i="2" s="1"/>
  <c r="FK59" i="2" a="1"/>
  <c r="FK59" i="2" s="1"/>
  <c r="FJ59" i="2" a="1"/>
  <c r="FJ59" i="2" s="1"/>
  <c r="FI59" i="2" a="1"/>
  <c r="FI59" i="2" s="1"/>
  <c r="FH59" i="2" a="1"/>
  <c r="FH59" i="2" s="1"/>
  <c r="FG59" i="2" a="1"/>
  <c r="FG59" i="2" s="1"/>
  <c r="FF59" i="2" a="1"/>
  <c r="FF59" i="2" s="1"/>
  <c r="FE59" i="2" a="1"/>
  <c r="FE59" i="2" s="1"/>
  <c r="FD59" i="2" a="1"/>
  <c r="FD59" i="2" s="1"/>
  <c r="FC59" i="2" a="1"/>
  <c r="FC59" i="2" s="1"/>
  <c r="FA59" i="2" a="1"/>
  <c r="FA59" i="2" s="1"/>
  <c r="EZ59" i="2" a="1"/>
  <c r="EZ59" i="2" s="1"/>
  <c r="EY59" i="2" a="1"/>
  <c r="EY59" i="2" s="1"/>
  <c r="EX59" i="2" a="1"/>
  <c r="EX59" i="2" s="1"/>
  <c r="EW59" i="2" a="1"/>
  <c r="EW59" i="2" s="1"/>
  <c r="EV59" i="2" a="1"/>
  <c r="EV59" i="2" s="1"/>
  <c r="EU59" i="2" a="1"/>
  <c r="EU59" i="2" s="1"/>
  <c r="ET59" i="2" a="1"/>
  <c r="ET59" i="2" s="1"/>
  <c r="EI59" i="2" a="1"/>
  <c r="EI59" i="2" s="1"/>
  <c r="EG59" i="2" a="1"/>
  <c r="EG59" i="2" s="1"/>
  <c r="EF59" i="2" a="1"/>
  <c r="EF59" i="2" s="1"/>
  <c r="EE59" i="2" a="1"/>
  <c r="EE59" i="2" s="1"/>
  <c r="ED59" i="2" a="1"/>
  <c r="ED59" i="2" s="1"/>
  <c r="EC59" i="2" a="1"/>
  <c r="EC59" i="2" s="1"/>
  <c r="EB59" i="2" a="1"/>
  <c r="EB59" i="2" s="1"/>
  <c r="EA59" i="2" a="1"/>
  <c r="EA59" i="2" s="1"/>
  <c r="DZ59" i="2" a="1"/>
  <c r="DZ59" i="2" s="1"/>
  <c r="DY59" i="2" a="1"/>
  <c r="DY59" i="2" s="1"/>
  <c r="DW59" i="2" a="1"/>
  <c r="DW59" i="2" s="1"/>
  <c r="DV59" i="2" a="1"/>
  <c r="DV59" i="2" s="1"/>
  <c r="DU59" i="2" a="1"/>
  <c r="DU59" i="2" s="1"/>
  <c r="DT59" i="2" a="1"/>
  <c r="DT59" i="2" s="1"/>
  <c r="DS59" i="2" a="1"/>
  <c r="DS59" i="2" s="1"/>
  <c r="DR59" i="2" a="1"/>
  <c r="DR59" i="2" s="1"/>
  <c r="DQ59" i="2" a="1"/>
  <c r="DQ59" i="2" s="1"/>
  <c r="DP59" i="2" a="1"/>
  <c r="DP59" i="2" s="1"/>
  <c r="DO59" i="2" a="1"/>
  <c r="DO59" i="2" s="1"/>
  <c r="DM59" i="2" a="1"/>
  <c r="DM59" i="2" s="1"/>
  <c r="DL59" i="2" a="1"/>
  <c r="DL59" i="2" s="1"/>
  <c r="DK59" i="2" a="1"/>
  <c r="DK59" i="2" s="1"/>
  <c r="DJ59" i="2" a="1"/>
  <c r="DJ59" i="2" s="1"/>
  <c r="DI59" i="2" a="1"/>
  <c r="DI59" i="2" s="1"/>
  <c r="DH59" i="2" a="1"/>
  <c r="DH59" i="2" s="1"/>
  <c r="DG59" i="2" a="1"/>
  <c r="DG59" i="2" s="1"/>
  <c r="DF59" i="2" a="1"/>
  <c r="DF59" i="2" s="1"/>
  <c r="CK59" i="2" a="1"/>
  <c r="CK59" i="2" s="1"/>
  <c r="CI59" i="2" a="1"/>
  <c r="CI59" i="2" s="1"/>
  <c r="CH59" i="2" a="1"/>
  <c r="CH59" i="2" s="1"/>
  <c r="CG59" i="2" a="1"/>
  <c r="CG59" i="2" s="1"/>
  <c r="CF59" i="2" a="1"/>
  <c r="CF59" i="2" s="1"/>
  <c r="CE59" i="2" a="1"/>
  <c r="CE59" i="2" s="1"/>
  <c r="CD59" i="2" a="1"/>
  <c r="CD59" i="2" s="1"/>
  <c r="CC59" i="2" a="1"/>
  <c r="CC59" i="2" s="1"/>
  <c r="CB59" i="2" a="1"/>
  <c r="CB59" i="2" s="1"/>
  <c r="CA59" i="2" a="1"/>
  <c r="CA59" i="2" s="1"/>
  <c r="BY59" i="2" a="1"/>
  <c r="BY59" i="2" s="1"/>
  <c r="BX59" i="2" a="1"/>
  <c r="BX59" i="2" s="1"/>
  <c r="BW59" i="2" a="1"/>
  <c r="BW59" i="2" s="1"/>
  <c r="BV59" i="2" a="1"/>
  <c r="BV59" i="2" s="1"/>
  <c r="BU59" i="2" a="1"/>
  <c r="BU59" i="2" s="1"/>
  <c r="BT59" i="2" a="1"/>
  <c r="BT59" i="2" s="1"/>
  <c r="BS59" i="2" a="1"/>
  <c r="BS59" i="2" s="1"/>
  <c r="BR59" i="2" a="1"/>
  <c r="BR59" i="2" s="1"/>
  <c r="BQ59" i="2" a="1"/>
  <c r="BQ59" i="2" s="1"/>
  <c r="BO59" i="2" a="1"/>
  <c r="BO59" i="2" s="1"/>
  <c r="BN59" i="2" a="1"/>
  <c r="BN59" i="2" s="1"/>
  <c r="BM59" i="2" a="1"/>
  <c r="BM59" i="2" s="1"/>
  <c r="BL59" i="2" a="1"/>
  <c r="BL59" i="2" s="1"/>
  <c r="BK59" i="2" a="1"/>
  <c r="BK59" i="2" s="1"/>
  <c r="BJ59" i="2" a="1"/>
  <c r="BJ59" i="2" s="1"/>
  <c r="BI59" i="2" a="1"/>
  <c r="BI59" i="2" s="1"/>
  <c r="BH59" i="2" a="1"/>
  <c r="BH59" i="2" s="1"/>
  <c r="AW59" i="2" a="1"/>
  <c r="AW59" i="2" s="1"/>
  <c r="AU59" i="2" a="1"/>
  <c r="AU59" i="2" s="1"/>
  <c r="AT59" i="2" a="1"/>
  <c r="AT59" i="2" s="1"/>
  <c r="AS59" i="2" a="1"/>
  <c r="AS59" i="2" s="1"/>
  <c r="AR59" i="2" a="1"/>
  <c r="AR59" i="2" s="1"/>
  <c r="AQ59" i="2" a="1"/>
  <c r="AQ59" i="2" s="1"/>
  <c r="AP59" i="2" a="1"/>
  <c r="AP59" i="2" s="1"/>
  <c r="AO59" i="2" a="1"/>
  <c r="AO59" i="2" s="1"/>
  <c r="AN59" i="2" a="1"/>
  <c r="AN59" i="2" s="1"/>
  <c r="AM59" i="2" a="1"/>
  <c r="AM59" i="2" s="1"/>
  <c r="AK59" i="2" a="1"/>
  <c r="AK59" i="2" s="1"/>
  <c r="AJ59" i="2" a="1"/>
  <c r="AJ59" i="2" s="1"/>
  <c r="AI59" i="2" a="1"/>
  <c r="AI59" i="2" s="1"/>
  <c r="AH59" i="2" a="1"/>
  <c r="AH59" i="2" s="1"/>
  <c r="AG59" i="2" a="1"/>
  <c r="AG59" i="2" s="1"/>
  <c r="AF59" i="2" a="1"/>
  <c r="AF59" i="2" s="1"/>
  <c r="AE59" i="2" a="1"/>
  <c r="AE59" i="2" s="1"/>
  <c r="AD59" i="2" a="1"/>
  <c r="AD59" i="2" s="1"/>
  <c r="AC59" i="2" a="1"/>
  <c r="AC59" i="2" s="1"/>
  <c r="AA59" i="2" a="1"/>
  <c r="AA59" i="2" s="1"/>
  <c r="Z59" i="2" a="1"/>
  <c r="Z59" i="2" s="1"/>
  <c r="Y59" i="2" a="1"/>
  <c r="Y59" i="2" s="1"/>
  <c r="X59" i="2" a="1"/>
  <c r="X59" i="2" s="1"/>
  <c r="W59" i="2" a="1"/>
  <c r="W59" i="2" s="1"/>
  <c r="V59" i="2" a="1"/>
  <c r="V59" i="2" s="1"/>
  <c r="U59" i="2" a="1"/>
  <c r="U59" i="2" s="1"/>
  <c r="T59" i="2" a="1"/>
  <c r="T59" i="2" s="1"/>
  <c r="P59" i="2"/>
  <c r="P60" i="2" s="1"/>
  <c r="O59" i="2"/>
  <c r="O60" i="2" s="1"/>
  <c r="N59" i="2"/>
  <c r="N60" i="2" s="1"/>
  <c r="M59" i="2"/>
  <c r="M60" i="2" s="1"/>
  <c r="L59" i="2"/>
  <c r="L60" i="2" s="1"/>
  <c r="K59" i="2"/>
  <c r="K60" i="2" s="1"/>
  <c r="I59" i="2"/>
  <c r="H59" i="2"/>
  <c r="G59" i="2"/>
  <c r="C59" i="2"/>
  <c r="FW57" i="2" a="1"/>
  <c r="FW57" i="2" s="1"/>
  <c r="FU57" i="2" a="1"/>
  <c r="FU57" i="2" s="1"/>
  <c r="FT57" i="2" a="1"/>
  <c r="FT57" i="2" s="1"/>
  <c r="FS57" i="2" a="1"/>
  <c r="FS57" i="2" s="1"/>
  <c r="FR57" i="2" a="1"/>
  <c r="FR57" i="2" s="1"/>
  <c r="FQ57" i="2" a="1"/>
  <c r="FQ57" i="2" s="1"/>
  <c r="FP57" i="2" a="1"/>
  <c r="FP57" i="2" s="1"/>
  <c r="FO57" i="2" a="1"/>
  <c r="FO57" i="2" s="1"/>
  <c r="FN57" i="2" a="1"/>
  <c r="FN57" i="2" s="1"/>
  <c r="FM57" i="2" a="1"/>
  <c r="FM57" i="2" s="1"/>
  <c r="FK57" i="2" a="1"/>
  <c r="FK57" i="2" s="1"/>
  <c r="FJ57" i="2" a="1"/>
  <c r="FJ57" i="2" s="1"/>
  <c r="FI57" i="2" a="1"/>
  <c r="FI57" i="2" s="1"/>
  <c r="FH57" i="2" a="1"/>
  <c r="FH57" i="2" s="1"/>
  <c r="FG57" i="2" a="1"/>
  <c r="FG57" i="2" s="1"/>
  <c r="FF57" i="2" a="1"/>
  <c r="FF57" i="2" s="1"/>
  <c r="FE57" i="2" a="1"/>
  <c r="FE57" i="2" s="1"/>
  <c r="FD57" i="2" a="1"/>
  <c r="FD57" i="2" s="1"/>
  <c r="FC57" i="2" a="1"/>
  <c r="FC57" i="2" s="1"/>
  <c r="FA57" i="2" a="1"/>
  <c r="FA57" i="2" s="1"/>
  <c r="EZ57" i="2" a="1"/>
  <c r="EZ57" i="2" s="1"/>
  <c r="EY57" i="2" a="1"/>
  <c r="EY57" i="2" s="1"/>
  <c r="EX57" i="2" a="1"/>
  <c r="EX57" i="2" s="1"/>
  <c r="EW57" i="2" a="1"/>
  <c r="EW57" i="2" s="1"/>
  <c r="EV57" i="2" a="1"/>
  <c r="EV57" i="2" s="1"/>
  <c r="EU57" i="2" a="1"/>
  <c r="EU57" i="2" s="1"/>
  <c r="ET57" i="2" a="1"/>
  <c r="ET57" i="2" s="1"/>
  <c r="EI57" i="2" a="1"/>
  <c r="EI57" i="2" s="1"/>
  <c r="EG57" i="2" a="1"/>
  <c r="EG57" i="2" s="1"/>
  <c r="EF57" i="2" a="1"/>
  <c r="EF57" i="2" s="1"/>
  <c r="EE57" i="2" a="1"/>
  <c r="EE57" i="2" s="1"/>
  <c r="ED57" i="2" a="1"/>
  <c r="ED57" i="2" s="1"/>
  <c r="EC57" i="2" a="1"/>
  <c r="EC57" i="2" s="1"/>
  <c r="EB57" i="2" a="1"/>
  <c r="EB57" i="2" s="1"/>
  <c r="EA57" i="2" a="1"/>
  <c r="EA57" i="2" s="1"/>
  <c r="DZ57" i="2" a="1"/>
  <c r="DZ57" i="2" s="1"/>
  <c r="DY57" i="2" a="1"/>
  <c r="DY57" i="2" s="1"/>
  <c r="DW57" i="2" a="1"/>
  <c r="DW57" i="2" s="1"/>
  <c r="DV57" i="2" a="1"/>
  <c r="DV57" i="2" s="1"/>
  <c r="DU57" i="2" a="1"/>
  <c r="DU57" i="2" s="1"/>
  <c r="DT57" i="2" a="1"/>
  <c r="DT57" i="2" s="1"/>
  <c r="DS57" i="2" a="1"/>
  <c r="DS57" i="2" s="1"/>
  <c r="DR57" i="2" a="1"/>
  <c r="DR57" i="2" s="1"/>
  <c r="DQ57" i="2" a="1"/>
  <c r="DQ57" i="2" s="1"/>
  <c r="DP57" i="2" a="1"/>
  <c r="DP57" i="2" s="1"/>
  <c r="DO57" i="2" a="1"/>
  <c r="DO57" i="2" s="1"/>
  <c r="DM57" i="2" a="1"/>
  <c r="DM57" i="2" s="1"/>
  <c r="DL57" i="2" a="1"/>
  <c r="DL57" i="2" s="1"/>
  <c r="DK57" i="2" a="1"/>
  <c r="DK57" i="2" s="1"/>
  <c r="DJ57" i="2" a="1"/>
  <c r="DJ57" i="2" s="1"/>
  <c r="DI57" i="2" a="1"/>
  <c r="DI57" i="2" s="1"/>
  <c r="DH57" i="2" a="1"/>
  <c r="DH57" i="2" s="1"/>
  <c r="DG57" i="2" a="1"/>
  <c r="DG57" i="2" s="1"/>
  <c r="DF57" i="2" a="1"/>
  <c r="DF57" i="2" s="1"/>
  <c r="CK57" i="2" a="1"/>
  <c r="CK57" i="2" s="1"/>
  <c r="CI57" i="2" a="1"/>
  <c r="CI57" i="2" s="1"/>
  <c r="CH57" i="2" a="1"/>
  <c r="CH57" i="2" s="1"/>
  <c r="CG57" i="2" a="1"/>
  <c r="CG57" i="2" s="1"/>
  <c r="CF57" i="2" a="1"/>
  <c r="CF57" i="2" s="1"/>
  <c r="CE57" i="2" a="1"/>
  <c r="CE57" i="2" s="1"/>
  <c r="CD57" i="2" a="1"/>
  <c r="CD57" i="2" s="1"/>
  <c r="CC57" i="2" a="1"/>
  <c r="CC57" i="2" s="1"/>
  <c r="CB57" i="2" a="1"/>
  <c r="CB57" i="2" s="1"/>
  <c r="CA57" i="2" a="1"/>
  <c r="CA57" i="2" s="1"/>
  <c r="BY57" i="2" a="1"/>
  <c r="BY57" i="2" s="1"/>
  <c r="BX57" i="2" a="1"/>
  <c r="BX57" i="2" s="1"/>
  <c r="BW57" i="2" a="1"/>
  <c r="BW57" i="2" s="1"/>
  <c r="BV57" i="2" a="1"/>
  <c r="BV57" i="2" s="1"/>
  <c r="BU57" i="2" a="1"/>
  <c r="BU57" i="2" s="1"/>
  <c r="BT57" i="2" a="1"/>
  <c r="BT57" i="2" s="1"/>
  <c r="BS57" i="2" a="1"/>
  <c r="BS57" i="2" s="1"/>
  <c r="BR57" i="2" a="1"/>
  <c r="BR57" i="2" s="1"/>
  <c r="BQ57" i="2" a="1"/>
  <c r="BQ57" i="2" s="1"/>
  <c r="BO57" i="2" a="1"/>
  <c r="BO57" i="2" s="1"/>
  <c r="BN57" i="2" a="1"/>
  <c r="BN57" i="2" s="1"/>
  <c r="BM57" i="2" a="1"/>
  <c r="BM57" i="2" s="1"/>
  <c r="BL57" i="2" a="1"/>
  <c r="BL57" i="2" s="1"/>
  <c r="BK57" i="2" a="1"/>
  <c r="BK57" i="2" s="1"/>
  <c r="BJ57" i="2" a="1"/>
  <c r="BJ57" i="2" s="1"/>
  <c r="BI57" i="2" a="1"/>
  <c r="BI57" i="2" s="1"/>
  <c r="BH57" i="2" a="1"/>
  <c r="BH57" i="2" s="1"/>
  <c r="AW57" i="2" a="1"/>
  <c r="AW57" i="2" s="1"/>
  <c r="AU57" i="2" a="1"/>
  <c r="AU57" i="2" s="1"/>
  <c r="AT57" i="2" a="1"/>
  <c r="AT57" i="2" s="1"/>
  <c r="AS57" i="2" a="1"/>
  <c r="AS57" i="2" s="1"/>
  <c r="AR57" i="2" a="1"/>
  <c r="AR57" i="2" s="1"/>
  <c r="AQ57" i="2" a="1"/>
  <c r="AQ57" i="2" s="1"/>
  <c r="AP57" i="2" a="1"/>
  <c r="AP57" i="2" s="1"/>
  <c r="AO57" i="2" a="1"/>
  <c r="AO57" i="2" s="1"/>
  <c r="AN57" i="2" a="1"/>
  <c r="AN57" i="2" s="1"/>
  <c r="AM57" i="2" a="1"/>
  <c r="AM57" i="2" s="1"/>
  <c r="AK57" i="2" a="1"/>
  <c r="AK57" i="2" s="1"/>
  <c r="AJ57" i="2" a="1"/>
  <c r="AJ57" i="2" s="1"/>
  <c r="AI57" i="2" a="1"/>
  <c r="AI57" i="2" s="1"/>
  <c r="AH57" i="2" a="1"/>
  <c r="AH57" i="2" s="1"/>
  <c r="AG57" i="2" a="1"/>
  <c r="AG57" i="2" s="1"/>
  <c r="AF57" i="2" a="1"/>
  <c r="AF57" i="2" s="1"/>
  <c r="AE57" i="2" a="1"/>
  <c r="AE57" i="2" s="1"/>
  <c r="AD57" i="2" a="1"/>
  <c r="AD57" i="2" s="1"/>
  <c r="AC57" i="2" a="1"/>
  <c r="AC57" i="2" s="1"/>
  <c r="AA57" i="2" a="1"/>
  <c r="AA57" i="2" s="1"/>
  <c r="Z57" i="2" a="1"/>
  <c r="Z57" i="2" s="1"/>
  <c r="Y57" i="2" a="1"/>
  <c r="Y57" i="2" s="1"/>
  <c r="X57" i="2" a="1"/>
  <c r="X57" i="2" s="1"/>
  <c r="W57" i="2" a="1"/>
  <c r="W57" i="2" s="1"/>
  <c r="V57" i="2" a="1"/>
  <c r="V57" i="2" s="1"/>
  <c r="U57" i="2" a="1"/>
  <c r="U57" i="2" s="1"/>
  <c r="T57" i="2" a="1"/>
  <c r="T57" i="2" s="1"/>
  <c r="FW56" i="2" a="1"/>
  <c r="FW56" i="2" s="1"/>
  <c r="FU56" i="2" a="1"/>
  <c r="FU56" i="2" s="1"/>
  <c r="FT56" i="2" a="1"/>
  <c r="FT56" i="2" s="1"/>
  <c r="FS56" i="2" a="1"/>
  <c r="FS56" i="2" s="1"/>
  <c r="FR56" i="2" a="1"/>
  <c r="FR56" i="2" s="1"/>
  <c r="FQ56" i="2" a="1"/>
  <c r="FQ56" i="2" s="1"/>
  <c r="FP56" i="2" a="1"/>
  <c r="FP56" i="2" s="1"/>
  <c r="FO56" i="2" a="1"/>
  <c r="FO56" i="2" s="1"/>
  <c r="FN56" i="2" a="1"/>
  <c r="FN56" i="2" s="1"/>
  <c r="FM56" i="2" a="1"/>
  <c r="FM56" i="2" s="1"/>
  <c r="FK56" i="2" a="1"/>
  <c r="FK56" i="2" s="1"/>
  <c r="FJ56" i="2" a="1"/>
  <c r="FJ56" i="2" s="1"/>
  <c r="FI56" i="2" a="1"/>
  <c r="FI56" i="2" s="1"/>
  <c r="FH56" i="2" a="1"/>
  <c r="FH56" i="2" s="1"/>
  <c r="FG56" i="2" a="1"/>
  <c r="FG56" i="2" s="1"/>
  <c r="FF56" i="2" a="1"/>
  <c r="FF56" i="2" s="1"/>
  <c r="FE56" i="2" a="1"/>
  <c r="FE56" i="2" s="1"/>
  <c r="FD56" i="2" a="1"/>
  <c r="FD56" i="2" s="1"/>
  <c r="FC56" i="2" a="1"/>
  <c r="FC56" i="2" s="1"/>
  <c r="FA56" i="2" a="1"/>
  <c r="FA56" i="2" s="1"/>
  <c r="EZ56" i="2" a="1"/>
  <c r="EZ56" i="2" s="1"/>
  <c r="EY56" i="2" a="1"/>
  <c r="EY56" i="2" s="1"/>
  <c r="EX56" i="2" a="1"/>
  <c r="EX56" i="2" s="1"/>
  <c r="EW56" i="2" a="1"/>
  <c r="EW56" i="2" s="1"/>
  <c r="EV56" i="2" a="1"/>
  <c r="EV56" i="2" s="1"/>
  <c r="EU56" i="2" a="1"/>
  <c r="EU56" i="2" s="1"/>
  <c r="ET56" i="2" a="1"/>
  <c r="ET56" i="2" s="1"/>
  <c r="EI56" i="2" a="1"/>
  <c r="EI56" i="2" s="1"/>
  <c r="EG56" i="2" a="1"/>
  <c r="EG56" i="2" s="1"/>
  <c r="EF56" i="2" a="1"/>
  <c r="EF56" i="2" s="1"/>
  <c r="EE56" i="2" a="1"/>
  <c r="EE56" i="2" s="1"/>
  <c r="ED56" i="2" a="1"/>
  <c r="ED56" i="2" s="1"/>
  <c r="EC56" i="2" a="1"/>
  <c r="EC56" i="2" s="1"/>
  <c r="EB56" i="2" a="1"/>
  <c r="EB56" i="2" s="1"/>
  <c r="EA56" i="2" a="1"/>
  <c r="EA56" i="2" s="1"/>
  <c r="DZ56" i="2" a="1"/>
  <c r="DZ56" i="2" s="1"/>
  <c r="DY56" i="2" a="1"/>
  <c r="DY56" i="2" s="1"/>
  <c r="DW56" i="2" a="1"/>
  <c r="DW56" i="2" s="1"/>
  <c r="DV56" i="2" a="1"/>
  <c r="DV56" i="2" s="1"/>
  <c r="DU56" i="2" a="1"/>
  <c r="DU56" i="2" s="1"/>
  <c r="DT56" i="2" a="1"/>
  <c r="DT56" i="2" s="1"/>
  <c r="DS56" i="2" a="1"/>
  <c r="DS56" i="2" s="1"/>
  <c r="DR56" i="2" a="1"/>
  <c r="DR56" i="2" s="1"/>
  <c r="DQ56" i="2" a="1"/>
  <c r="DQ56" i="2" s="1"/>
  <c r="DP56" i="2" a="1"/>
  <c r="DP56" i="2" s="1"/>
  <c r="DO56" i="2" a="1"/>
  <c r="DO56" i="2" s="1"/>
  <c r="DM56" i="2" a="1"/>
  <c r="DM56" i="2" s="1"/>
  <c r="DL56" i="2" a="1"/>
  <c r="DL56" i="2" s="1"/>
  <c r="DK56" i="2" a="1"/>
  <c r="DK56" i="2" s="1"/>
  <c r="DJ56" i="2" a="1"/>
  <c r="DJ56" i="2" s="1"/>
  <c r="DI56" i="2" a="1"/>
  <c r="DI56" i="2" s="1"/>
  <c r="DH56" i="2" a="1"/>
  <c r="DH56" i="2" s="1"/>
  <c r="DG56" i="2" a="1"/>
  <c r="DG56" i="2" s="1"/>
  <c r="DF56" i="2" a="1"/>
  <c r="DF56" i="2" s="1"/>
  <c r="CK56" i="2" a="1"/>
  <c r="CK56" i="2" s="1"/>
  <c r="CI56" i="2" a="1"/>
  <c r="CI56" i="2" s="1"/>
  <c r="CH56" i="2" a="1"/>
  <c r="CH56" i="2" s="1"/>
  <c r="CG56" i="2" a="1"/>
  <c r="CG56" i="2" s="1"/>
  <c r="CF56" i="2" a="1"/>
  <c r="CF56" i="2" s="1"/>
  <c r="CE56" i="2" a="1"/>
  <c r="CE56" i="2" s="1"/>
  <c r="CD56" i="2" a="1"/>
  <c r="CD56" i="2" s="1"/>
  <c r="CC56" i="2" a="1"/>
  <c r="CC56" i="2" s="1"/>
  <c r="CB56" i="2" a="1"/>
  <c r="CB56" i="2" s="1"/>
  <c r="CA56" i="2" a="1"/>
  <c r="CA56" i="2" s="1"/>
  <c r="BY56" i="2" a="1"/>
  <c r="BY56" i="2" s="1"/>
  <c r="BX56" i="2" a="1"/>
  <c r="BX56" i="2" s="1"/>
  <c r="BW56" i="2" a="1"/>
  <c r="BW56" i="2" s="1"/>
  <c r="BV56" i="2" a="1"/>
  <c r="BV56" i="2" s="1"/>
  <c r="BU56" i="2" a="1"/>
  <c r="BU56" i="2" s="1"/>
  <c r="BT56" i="2" a="1"/>
  <c r="BT56" i="2" s="1"/>
  <c r="BS56" i="2" a="1"/>
  <c r="BS56" i="2" s="1"/>
  <c r="BR56" i="2" a="1"/>
  <c r="BR56" i="2" s="1"/>
  <c r="BQ56" i="2" a="1"/>
  <c r="BQ56" i="2" s="1"/>
  <c r="BO56" i="2" a="1"/>
  <c r="BO56" i="2" s="1"/>
  <c r="BN56" i="2" a="1"/>
  <c r="BN56" i="2" s="1"/>
  <c r="BM56" i="2" a="1"/>
  <c r="BM56" i="2" s="1"/>
  <c r="BL56" i="2" a="1"/>
  <c r="BL56" i="2" s="1"/>
  <c r="BK56" i="2" a="1"/>
  <c r="BK56" i="2" s="1"/>
  <c r="BJ56" i="2" a="1"/>
  <c r="BJ56" i="2" s="1"/>
  <c r="BI56" i="2" a="1"/>
  <c r="BI56" i="2" s="1"/>
  <c r="BH56" i="2" a="1"/>
  <c r="BH56" i="2" s="1"/>
  <c r="AW56" i="2" a="1"/>
  <c r="AW56" i="2" s="1"/>
  <c r="AU56" i="2" a="1"/>
  <c r="AU56" i="2" s="1"/>
  <c r="AT56" i="2" a="1"/>
  <c r="AT56" i="2" s="1"/>
  <c r="AS56" i="2" a="1"/>
  <c r="AS56" i="2" s="1"/>
  <c r="AR56" i="2" a="1"/>
  <c r="AR56" i="2" s="1"/>
  <c r="AQ56" i="2" a="1"/>
  <c r="AQ56" i="2" s="1"/>
  <c r="AP56" i="2" a="1"/>
  <c r="AP56" i="2" s="1"/>
  <c r="AO56" i="2" a="1"/>
  <c r="AO56" i="2" s="1"/>
  <c r="AN56" i="2" a="1"/>
  <c r="AN56" i="2" s="1"/>
  <c r="AM56" i="2" a="1"/>
  <c r="AM56" i="2" s="1"/>
  <c r="AK56" i="2" a="1"/>
  <c r="AK56" i="2" s="1"/>
  <c r="AJ56" i="2" a="1"/>
  <c r="AJ56" i="2" s="1"/>
  <c r="AI56" i="2" a="1"/>
  <c r="AI56" i="2" s="1"/>
  <c r="AH56" i="2" a="1"/>
  <c r="AH56" i="2" s="1"/>
  <c r="AG56" i="2" a="1"/>
  <c r="AG56" i="2" s="1"/>
  <c r="AF56" i="2" a="1"/>
  <c r="AF56" i="2" s="1"/>
  <c r="AE56" i="2" a="1"/>
  <c r="AE56" i="2" s="1"/>
  <c r="AD56" i="2" a="1"/>
  <c r="AD56" i="2" s="1"/>
  <c r="AC56" i="2" a="1"/>
  <c r="AC56" i="2" s="1"/>
  <c r="AA56" i="2" a="1"/>
  <c r="AA56" i="2" s="1"/>
  <c r="Z56" i="2" a="1"/>
  <c r="Z56" i="2" s="1"/>
  <c r="Y56" i="2" a="1"/>
  <c r="Y56" i="2" s="1"/>
  <c r="X56" i="2" a="1"/>
  <c r="X56" i="2" s="1"/>
  <c r="W56" i="2" a="1"/>
  <c r="W56" i="2" s="1"/>
  <c r="V56" i="2" a="1"/>
  <c r="V56" i="2" s="1"/>
  <c r="U56" i="2" a="1"/>
  <c r="U56" i="2" s="1"/>
  <c r="T56" i="2" a="1"/>
  <c r="T56" i="2" s="1"/>
  <c r="P56" i="2"/>
  <c r="P57" i="2" s="1"/>
  <c r="O56" i="2"/>
  <c r="O57" i="2" s="1"/>
  <c r="N56" i="2"/>
  <c r="N57" i="2" s="1"/>
  <c r="M56" i="2"/>
  <c r="M57" i="2" s="1"/>
  <c r="L56" i="2"/>
  <c r="L57" i="2" s="1"/>
  <c r="K56" i="2"/>
  <c r="I56" i="2"/>
  <c r="H56" i="2"/>
  <c r="G56" i="2"/>
  <c r="C56" i="2"/>
  <c r="FW54" i="2" a="1"/>
  <c r="FW54" i="2" s="1"/>
  <c r="FU54" i="2" a="1"/>
  <c r="FU54" i="2" s="1"/>
  <c r="FT54" i="2" a="1"/>
  <c r="FT54" i="2" s="1"/>
  <c r="FS54" i="2" a="1"/>
  <c r="FS54" i="2" s="1"/>
  <c r="FR54" i="2" a="1"/>
  <c r="FR54" i="2" s="1"/>
  <c r="FQ54" i="2" a="1"/>
  <c r="FQ54" i="2" s="1"/>
  <c r="FP54" i="2" a="1"/>
  <c r="FP54" i="2" s="1"/>
  <c r="FO54" i="2" a="1"/>
  <c r="FO54" i="2" s="1"/>
  <c r="FN54" i="2" a="1"/>
  <c r="FN54" i="2" s="1"/>
  <c r="FM54" i="2" a="1"/>
  <c r="FM54" i="2" s="1"/>
  <c r="FK54" i="2" a="1"/>
  <c r="FK54" i="2" s="1"/>
  <c r="FJ54" i="2" a="1"/>
  <c r="FJ54" i="2" s="1"/>
  <c r="FI54" i="2" a="1"/>
  <c r="FI54" i="2" s="1"/>
  <c r="FH54" i="2" a="1"/>
  <c r="FH54" i="2" s="1"/>
  <c r="FG54" i="2" a="1"/>
  <c r="FG54" i="2" s="1"/>
  <c r="FF54" i="2" a="1"/>
  <c r="FF54" i="2" s="1"/>
  <c r="FE54" i="2" a="1"/>
  <c r="FE54" i="2" s="1"/>
  <c r="FD54" i="2" a="1"/>
  <c r="FD54" i="2" s="1"/>
  <c r="FC54" i="2" a="1"/>
  <c r="FC54" i="2" s="1"/>
  <c r="FA54" i="2" a="1"/>
  <c r="FA54" i="2" s="1"/>
  <c r="EZ54" i="2" a="1"/>
  <c r="EZ54" i="2" s="1"/>
  <c r="EY54" i="2" a="1"/>
  <c r="EY54" i="2" s="1"/>
  <c r="EX54" i="2" a="1"/>
  <c r="EX54" i="2" s="1"/>
  <c r="EW54" i="2" a="1"/>
  <c r="EW54" i="2" s="1"/>
  <c r="EV54" i="2" a="1"/>
  <c r="EV54" i="2" s="1"/>
  <c r="EU54" i="2" a="1"/>
  <c r="EU54" i="2" s="1"/>
  <c r="ET54" i="2" a="1"/>
  <c r="ET54" i="2" s="1"/>
  <c r="EI54" i="2" a="1"/>
  <c r="EI54" i="2" s="1"/>
  <c r="EG54" i="2" a="1"/>
  <c r="EG54" i="2" s="1"/>
  <c r="EF54" i="2" a="1"/>
  <c r="EF54" i="2" s="1"/>
  <c r="EE54" i="2" a="1"/>
  <c r="EE54" i="2" s="1"/>
  <c r="ED54" i="2" a="1"/>
  <c r="ED54" i="2" s="1"/>
  <c r="EC54" i="2" a="1"/>
  <c r="EC54" i="2" s="1"/>
  <c r="EB54" i="2" a="1"/>
  <c r="EB54" i="2" s="1"/>
  <c r="EA54" i="2" a="1"/>
  <c r="EA54" i="2" s="1"/>
  <c r="DZ54" i="2" a="1"/>
  <c r="DZ54" i="2" s="1"/>
  <c r="DY54" i="2" a="1"/>
  <c r="DY54" i="2" s="1"/>
  <c r="DW54" i="2" a="1"/>
  <c r="DW54" i="2" s="1"/>
  <c r="DV54" i="2" a="1"/>
  <c r="DV54" i="2" s="1"/>
  <c r="DU54" i="2" a="1"/>
  <c r="DU54" i="2" s="1"/>
  <c r="DT54" i="2" a="1"/>
  <c r="DT54" i="2" s="1"/>
  <c r="DS54" i="2" a="1"/>
  <c r="DS54" i="2" s="1"/>
  <c r="DR54" i="2" a="1"/>
  <c r="DR54" i="2" s="1"/>
  <c r="DQ54" i="2" a="1"/>
  <c r="DQ54" i="2" s="1"/>
  <c r="DP54" i="2" a="1"/>
  <c r="DP54" i="2" s="1"/>
  <c r="DO54" i="2" a="1"/>
  <c r="DO54" i="2" s="1"/>
  <c r="DM54" i="2" a="1"/>
  <c r="DM54" i="2" s="1"/>
  <c r="DL54" i="2" a="1"/>
  <c r="DL54" i="2" s="1"/>
  <c r="DK54" i="2" a="1"/>
  <c r="DK54" i="2" s="1"/>
  <c r="DJ54" i="2" a="1"/>
  <c r="DJ54" i="2" s="1"/>
  <c r="DI54" i="2" a="1"/>
  <c r="DI54" i="2" s="1"/>
  <c r="DH54" i="2" a="1"/>
  <c r="DH54" i="2" s="1"/>
  <c r="DG54" i="2" a="1"/>
  <c r="DG54" i="2" s="1"/>
  <c r="DF54" i="2" a="1"/>
  <c r="DF54" i="2" s="1"/>
  <c r="CK54" i="2" a="1"/>
  <c r="CK54" i="2" s="1"/>
  <c r="CI54" i="2" a="1"/>
  <c r="CI54" i="2" s="1"/>
  <c r="CH54" i="2" a="1"/>
  <c r="CH54" i="2" s="1"/>
  <c r="CG54" i="2" a="1"/>
  <c r="CG54" i="2" s="1"/>
  <c r="CF54" i="2" a="1"/>
  <c r="CF54" i="2" s="1"/>
  <c r="CE54" i="2" a="1"/>
  <c r="CE54" i="2" s="1"/>
  <c r="CD54" i="2" a="1"/>
  <c r="CD54" i="2" s="1"/>
  <c r="CC54" i="2" a="1"/>
  <c r="CC54" i="2" s="1"/>
  <c r="CB54" i="2" a="1"/>
  <c r="CB54" i="2" s="1"/>
  <c r="CA54" i="2" a="1"/>
  <c r="CA54" i="2" s="1"/>
  <c r="BY54" i="2" a="1"/>
  <c r="BY54" i="2" s="1"/>
  <c r="BX54" i="2" a="1"/>
  <c r="BX54" i="2" s="1"/>
  <c r="BW54" i="2" a="1"/>
  <c r="BW54" i="2" s="1"/>
  <c r="BV54" i="2" a="1"/>
  <c r="BV54" i="2" s="1"/>
  <c r="BU54" i="2" a="1"/>
  <c r="BU54" i="2" s="1"/>
  <c r="BT54" i="2" a="1"/>
  <c r="BT54" i="2" s="1"/>
  <c r="BS54" i="2" a="1"/>
  <c r="BS54" i="2" s="1"/>
  <c r="BR54" i="2" a="1"/>
  <c r="BR54" i="2" s="1"/>
  <c r="BQ54" i="2" a="1"/>
  <c r="BQ54" i="2" s="1"/>
  <c r="BO54" i="2" a="1"/>
  <c r="BO54" i="2" s="1"/>
  <c r="BN54" i="2" a="1"/>
  <c r="BN54" i="2" s="1"/>
  <c r="BM54" i="2" a="1"/>
  <c r="BM54" i="2" s="1"/>
  <c r="BL54" i="2" a="1"/>
  <c r="BL54" i="2" s="1"/>
  <c r="BK54" i="2" a="1"/>
  <c r="BK54" i="2" s="1"/>
  <c r="BJ54" i="2" a="1"/>
  <c r="BJ54" i="2" s="1"/>
  <c r="BI54" i="2" a="1"/>
  <c r="BI54" i="2" s="1"/>
  <c r="BH54" i="2" a="1"/>
  <c r="BH54" i="2" s="1"/>
  <c r="AW54" i="2" a="1"/>
  <c r="AW54" i="2" s="1"/>
  <c r="AU54" i="2" a="1"/>
  <c r="AU54" i="2" s="1"/>
  <c r="AT54" i="2" a="1"/>
  <c r="AT54" i="2" s="1"/>
  <c r="AS54" i="2" a="1"/>
  <c r="AS54" i="2" s="1"/>
  <c r="AR54" i="2" a="1"/>
  <c r="AR54" i="2" s="1"/>
  <c r="AQ54" i="2" a="1"/>
  <c r="AQ54" i="2" s="1"/>
  <c r="AP54" i="2" a="1"/>
  <c r="AP54" i="2" s="1"/>
  <c r="AO54" i="2" a="1"/>
  <c r="AO54" i="2" s="1"/>
  <c r="AN54" i="2" a="1"/>
  <c r="AN54" i="2" s="1"/>
  <c r="AM54" i="2" a="1"/>
  <c r="AM54" i="2" s="1"/>
  <c r="AK54" i="2" a="1"/>
  <c r="AK54" i="2" s="1"/>
  <c r="AJ54" i="2" a="1"/>
  <c r="AJ54" i="2" s="1"/>
  <c r="AI54" i="2" a="1"/>
  <c r="AI54" i="2" s="1"/>
  <c r="AH54" i="2" a="1"/>
  <c r="AH54" i="2" s="1"/>
  <c r="AG54" i="2" a="1"/>
  <c r="AG54" i="2" s="1"/>
  <c r="AF54" i="2" a="1"/>
  <c r="AF54" i="2" s="1"/>
  <c r="AE54" i="2" a="1"/>
  <c r="AE54" i="2" s="1"/>
  <c r="AD54" i="2" a="1"/>
  <c r="AD54" i="2" s="1"/>
  <c r="AC54" i="2" a="1"/>
  <c r="AC54" i="2" s="1"/>
  <c r="AA54" i="2" a="1"/>
  <c r="AA54" i="2" s="1"/>
  <c r="Z54" i="2" a="1"/>
  <c r="Z54" i="2" s="1"/>
  <c r="Y54" i="2" a="1"/>
  <c r="Y54" i="2" s="1"/>
  <c r="X54" i="2" a="1"/>
  <c r="X54" i="2" s="1"/>
  <c r="W54" i="2" a="1"/>
  <c r="W54" i="2" s="1"/>
  <c r="V54" i="2" a="1"/>
  <c r="V54" i="2" s="1"/>
  <c r="U54" i="2" a="1"/>
  <c r="U54" i="2" s="1"/>
  <c r="T54" i="2" a="1"/>
  <c r="T54" i="2" s="1"/>
  <c r="FW53" i="2" a="1"/>
  <c r="FW53" i="2" s="1"/>
  <c r="FU53" i="2" a="1"/>
  <c r="FU53" i="2" s="1"/>
  <c r="FT53" i="2" a="1"/>
  <c r="FT53" i="2" s="1"/>
  <c r="FS53" i="2" a="1"/>
  <c r="FS53" i="2" s="1"/>
  <c r="FR53" i="2" a="1"/>
  <c r="FR53" i="2" s="1"/>
  <c r="FQ53" i="2" a="1"/>
  <c r="FQ53" i="2" s="1"/>
  <c r="FP53" i="2" a="1"/>
  <c r="FP53" i="2" s="1"/>
  <c r="FO53" i="2" a="1"/>
  <c r="FO53" i="2" s="1"/>
  <c r="FN53" i="2" a="1"/>
  <c r="FN53" i="2" s="1"/>
  <c r="FM53" i="2" a="1"/>
  <c r="FM53" i="2" s="1"/>
  <c r="FK53" i="2" a="1"/>
  <c r="FK53" i="2" s="1"/>
  <c r="FJ53" i="2" a="1"/>
  <c r="FJ53" i="2" s="1"/>
  <c r="FI53" i="2" a="1"/>
  <c r="FI53" i="2" s="1"/>
  <c r="FH53" i="2" a="1"/>
  <c r="FH53" i="2" s="1"/>
  <c r="FG53" i="2" a="1"/>
  <c r="FG53" i="2" s="1"/>
  <c r="FF53" i="2" a="1"/>
  <c r="FF53" i="2" s="1"/>
  <c r="FE53" i="2" a="1"/>
  <c r="FE53" i="2" s="1"/>
  <c r="FD53" i="2" a="1"/>
  <c r="FD53" i="2" s="1"/>
  <c r="FC53" i="2" a="1"/>
  <c r="FC53" i="2" s="1"/>
  <c r="FA53" i="2" a="1"/>
  <c r="FA53" i="2" s="1"/>
  <c r="EZ53" i="2" a="1"/>
  <c r="EZ53" i="2" s="1"/>
  <c r="EY53" i="2" a="1"/>
  <c r="EY53" i="2" s="1"/>
  <c r="EX53" i="2" a="1"/>
  <c r="EX53" i="2" s="1"/>
  <c r="EW53" i="2" a="1"/>
  <c r="EW53" i="2" s="1"/>
  <c r="EV53" i="2" a="1"/>
  <c r="EV53" i="2" s="1"/>
  <c r="EU53" i="2" a="1"/>
  <c r="EU53" i="2" s="1"/>
  <c r="ET53" i="2" a="1"/>
  <c r="ET53" i="2" s="1"/>
  <c r="EI53" i="2" a="1"/>
  <c r="EI53" i="2" s="1"/>
  <c r="EG53" i="2" a="1"/>
  <c r="EG53" i="2" s="1"/>
  <c r="EF53" i="2" a="1"/>
  <c r="EF53" i="2" s="1"/>
  <c r="EE53" i="2" a="1"/>
  <c r="EE53" i="2" s="1"/>
  <c r="ED53" i="2" a="1"/>
  <c r="ED53" i="2" s="1"/>
  <c r="EC53" i="2" a="1"/>
  <c r="EC53" i="2" s="1"/>
  <c r="EB53" i="2" a="1"/>
  <c r="EB53" i="2" s="1"/>
  <c r="EA53" i="2" a="1"/>
  <c r="EA53" i="2" s="1"/>
  <c r="DZ53" i="2" a="1"/>
  <c r="DZ53" i="2" s="1"/>
  <c r="DY53" i="2" a="1"/>
  <c r="DY53" i="2" s="1"/>
  <c r="DW53" i="2" a="1"/>
  <c r="DW53" i="2" s="1"/>
  <c r="DV53" i="2" a="1"/>
  <c r="DV53" i="2" s="1"/>
  <c r="DU53" i="2" a="1"/>
  <c r="DU53" i="2" s="1"/>
  <c r="DT53" i="2" a="1"/>
  <c r="DT53" i="2" s="1"/>
  <c r="DS53" i="2" a="1"/>
  <c r="DS53" i="2" s="1"/>
  <c r="DR53" i="2" a="1"/>
  <c r="DR53" i="2" s="1"/>
  <c r="DQ53" i="2" a="1"/>
  <c r="DQ53" i="2" s="1"/>
  <c r="DP53" i="2" a="1"/>
  <c r="DP53" i="2" s="1"/>
  <c r="DO53" i="2" a="1"/>
  <c r="DO53" i="2" s="1"/>
  <c r="DM53" i="2" a="1"/>
  <c r="DM53" i="2" s="1"/>
  <c r="DL53" i="2" a="1"/>
  <c r="DL53" i="2" s="1"/>
  <c r="DK53" i="2" a="1"/>
  <c r="DK53" i="2" s="1"/>
  <c r="DJ53" i="2" a="1"/>
  <c r="DJ53" i="2" s="1"/>
  <c r="DI53" i="2" a="1"/>
  <c r="DI53" i="2" s="1"/>
  <c r="DH53" i="2" a="1"/>
  <c r="DH53" i="2" s="1"/>
  <c r="DG53" i="2" a="1"/>
  <c r="DG53" i="2" s="1"/>
  <c r="DF53" i="2" a="1"/>
  <c r="DF53" i="2" s="1"/>
  <c r="CK53" i="2" a="1"/>
  <c r="CK53" i="2" s="1"/>
  <c r="CI53" i="2" a="1"/>
  <c r="CI53" i="2" s="1"/>
  <c r="CH53" i="2" a="1"/>
  <c r="CH53" i="2" s="1"/>
  <c r="CG53" i="2" a="1"/>
  <c r="CG53" i="2" s="1"/>
  <c r="CF53" i="2" a="1"/>
  <c r="CF53" i="2" s="1"/>
  <c r="CE53" i="2" a="1"/>
  <c r="CE53" i="2" s="1"/>
  <c r="CD53" i="2" a="1"/>
  <c r="CD53" i="2" s="1"/>
  <c r="CC53" i="2" a="1"/>
  <c r="CC53" i="2" s="1"/>
  <c r="CB53" i="2" a="1"/>
  <c r="CB53" i="2" s="1"/>
  <c r="CA53" i="2" a="1"/>
  <c r="CA53" i="2" s="1"/>
  <c r="BY53" i="2" a="1"/>
  <c r="BY53" i="2" s="1"/>
  <c r="BX53" i="2" a="1"/>
  <c r="BX53" i="2" s="1"/>
  <c r="BW53" i="2" a="1"/>
  <c r="BW53" i="2" s="1"/>
  <c r="BV53" i="2" a="1"/>
  <c r="BV53" i="2" s="1"/>
  <c r="BU53" i="2" a="1"/>
  <c r="BU53" i="2" s="1"/>
  <c r="BT53" i="2" a="1"/>
  <c r="BT53" i="2" s="1"/>
  <c r="BS53" i="2" a="1"/>
  <c r="BS53" i="2" s="1"/>
  <c r="BR53" i="2" a="1"/>
  <c r="BR53" i="2" s="1"/>
  <c r="BQ53" i="2" a="1"/>
  <c r="BQ53" i="2" s="1"/>
  <c r="BO53" i="2" a="1"/>
  <c r="BO53" i="2" s="1"/>
  <c r="BN53" i="2" a="1"/>
  <c r="BN53" i="2" s="1"/>
  <c r="BM53" i="2" a="1"/>
  <c r="BM53" i="2" s="1"/>
  <c r="BL53" i="2" a="1"/>
  <c r="BL53" i="2" s="1"/>
  <c r="BK53" i="2" a="1"/>
  <c r="BK53" i="2" s="1"/>
  <c r="BJ53" i="2" a="1"/>
  <c r="BJ53" i="2" s="1"/>
  <c r="BI53" i="2" a="1"/>
  <c r="BI53" i="2" s="1"/>
  <c r="BH53" i="2" a="1"/>
  <c r="BH53" i="2" s="1"/>
  <c r="AW53" i="2" a="1"/>
  <c r="AW53" i="2" s="1"/>
  <c r="AU53" i="2" a="1"/>
  <c r="AU53" i="2" s="1"/>
  <c r="AT53" i="2" a="1"/>
  <c r="AT53" i="2" s="1"/>
  <c r="AS53" i="2" a="1"/>
  <c r="AS53" i="2" s="1"/>
  <c r="AR53" i="2" a="1"/>
  <c r="AR53" i="2" s="1"/>
  <c r="AQ53" i="2" a="1"/>
  <c r="AQ53" i="2" s="1"/>
  <c r="AP53" i="2" a="1"/>
  <c r="AP53" i="2" s="1"/>
  <c r="AO53" i="2" a="1"/>
  <c r="AO53" i="2" s="1"/>
  <c r="AN53" i="2" a="1"/>
  <c r="AN53" i="2" s="1"/>
  <c r="AM53" i="2" a="1"/>
  <c r="AM53" i="2" s="1"/>
  <c r="AK53" i="2" a="1"/>
  <c r="AK53" i="2" s="1"/>
  <c r="AJ53" i="2" a="1"/>
  <c r="AJ53" i="2" s="1"/>
  <c r="AI53" i="2" a="1"/>
  <c r="AI53" i="2" s="1"/>
  <c r="AH53" i="2" a="1"/>
  <c r="AH53" i="2" s="1"/>
  <c r="AG53" i="2" a="1"/>
  <c r="AG53" i="2" s="1"/>
  <c r="AF53" i="2" a="1"/>
  <c r="AF53" i="2" s="1"/>
  <c r="AE53" i="2" a="1"/>
  <c r="AE53" i="2" s="1"/>
  <c r="AD53" i="2" a="1"/>
  <c r="AD53" i="2" s="1"/>
  <c r="AC53" i="2" a="1"/>
  <c r="AC53" i="2" s="1"/>
  <c r="AA53" i="2" a="1"/>
  <c r="AA53" i="2" s="1"/>
  <c r="Z53" i="2" a="1"/>
  <c r="Z53" i="2" s="1"/>
  <c r="Y53" i="2" a="1"/>
  <c r="Y53" i="2" s="1"/>
  <c r="X53" i="2" a="1"/>
  <c r="X53" i="2" s="1"/>
  <c r="W53" i="2" a="1"/>
  <c r="W53" i="2" s="1"/>
  <c r="V53" i="2" a="1"/>
  <c r="V53" i="2" s="1"/>
  <c r="U53" i="2" a="1"/>
  <c r="U53" i="2" s="1"/>
  <c r="T53" i="2" a="1"/>
  <c r="T53" i="2" s="1"/>
  <c r="P53" i="2"/>
  <c r="P54" i="2" s="1"/>
  <c r="O53" i="2"/>
  <c r="O54" i="2" s="1"/>
  <c r="N53" i="2"/>
  <c r="N54" i="2" s="1"/>
  <c r="M53" i="2"/>
  <c r="M54" i="2" s="1"/>
  <c r="L53" i="2"/>
  <c r="L54" i="2" s="1"/>
  <c r="K53" i="2"/>
  <c r="I53" i="2"/>
  <c r="H53" i="2"/>
  <c r="G53" i="2"/>
  <c r="C53" i="2"/>
  <c r="FW51" i="2" a="1"/>
  <c r="FW51" i="2" s="1"/>
  <c r="FU51" i="2" a="1"/>
  <c r="FU51" i="2" s="1"/>
  <c r="FT51" i="2" a="1"/>
  <c r="FT51" i="2" s="1"/>
  <c r="FS51" i="2" a="1"/>
  <c r="FS51" i="2" s="1"/>
  <c r="FR51" i="2" a="1"/>
  <c r="FR51" i="2" s="1"/>
  <c r="FQ51" i="2" a="1"/>
  <c r="FQ51" i="2" s="1"/>
  <c r="FP51" i="2" a="1"/>
  <c r="FP51" i="2" s="1"/>
  <c r="FO51" i="2" a="1"/>
  <c r="FO51" i="2" s="1"/>
  <c r="FN51" i="2" a="1"/>
  <c r="FN51" i="2" s="1"/>
  <c r="FM51" i="2" a="1"/>
  <c r="FM51" i="2" s="1"/>
  <c r="FK51" i="2" a="1"/>
  <c r="FK51" i="2" s="1"/>
  <c r="FJ51" i="2" a="1"/>
  <c r="FJ51" i="2" s="1"/>
  <c r="FI51" i="2" a="1"/>
  <c r="FI51" i="2" s="1"/>
  <c r="FH51" i="2" a="1"/>
  <c r="FH51" i="2" s="1"/>
  <c r="FG51" i="2" a="1"/>
  <c r="FG51" i="2" s="1"/>
  <c r="FF51" i="2" a="1"/>
  <c r="FF51" i="2" s="1"/>
  <c r="FE51" i="2" a="1"/>
  <c r="FE51" i="2" s="1"/>
  <c r="FD51" i="2" a="1"/>
  <c r="FD51" i="2" s="1"/>
  <c r="FC51" i="2" a="1"/>
  <c r="FC51" i="2" s="1"/>
  <c r="FA51" i="2" a="1"/>
  <c r="FA51" i="2" s="1"/>
  <c r="EZ51" i="2" a="1"/>
  <c r="EZ51" i="2" s="1"/>
  <c r="EY51" i="2" a="1"/>
  <c r="EY51" i="2" s="1"/>
  <c r="EX51" i="2" a="1"/>
  <c r="EX51" i="2" s="1"/>
  <c r="EW51" i="2" a="1"/>
  <c r="EW51" i="2" s="1"/>
  <c r="EV51" i="2" a="1"/>
  <c r="EV51" i="2" s="1"/>
  <c r="EU51" i="2" a="1"/>
  <c r="EU51" i="2" s="1"/>
  <c r="ET51" i="2" a="1"/>
  <c r="ET51" i="2" s="1"/>
  <c r="EI51" i="2" a="1"/>
  <c r="EI51" i="2" s="1"/>
  <c r="EG51" i="2" a="1"/>
  <c r="EG51" i="2" s="1"/>
  <c r="EF51" i="2" a="1"/>
  <c r="EF51" i="2" s="1"/>
  <c r="EE51" i="2" a="1"/>
  <c r="EE51" i="2" s="1"/>
  <c r="ED51" i="2" a="1"/>
  <c r="ED51" i="2" s="1"/>
  <c r="EC51" i="2" a="1"/>
  <c r="EC51" i="2" s="1"/>
  <c r="EB51" i="2" a="1"/>
  <c r="EB51" i="2" s="1"/>
  <c r="EA51" i="2" a="1"/>
  <c r="EA51" i="2" s="1"/>
  <c r="DZ51" i="2" a="1"/>
  <c r="DZ51" i="2" s="1"/>
  <c r="DY51" i="2" a="1"/>
  <c r="DY51" i="2" s="1"/>
  <c r="DW51" i="2" a="1"/>
  <c r="DW51" i="2" s="1"/>
  <c r="DV51" i="2" a="1"/>
  <c r="DV51" i="2" s="1"/>
  <c r="DU51" i="2" a="1"/>
  <c r="DU51" i="2" s="1"/>
  <c r="DT51" i="2" a="1"/>
  <c r="DT51" i="2" s="1"/>
  <c r="DS51" i="2" a="1"/>
  <c r="DS51" i="2" s="1"/>
  <c r="DR51" i="2" a="1"/>
  <c r="DR51" i="2" s="1"/>
  <c r="DQ51" i="2" a="1"/>
  <c r="DQ51" i="2" s="1"/>
  <c r="DP51" i="2" a="1"/>
  <c r="DP51" i="2" s="1"/>
  <c r="DO51" i="2" a="1"/>
  <c r="DO51" i="2" s="1"/>
  <c r="DM51" i="2" a="1"/>
  <c r="DM51" i="2" s="1"/>
  <c r="DL51" i="2" a="1"/>
  <c r="DL51" i="2" s="1"/>
  <c r="DK51" i="2" a="1"/>
  <c r="DK51" i="2" s="1"/>
  <c r="DJ51" i="2" a="1"/>
  <c r="DJ51" i="2" s="1"/>
  <c r="DI51" i="2" a="1"/>
  <c r="DI51" i="2" s="1"/>
  <c r="DH51" i="2" a="1"/>
  <c r="DH51" i="2" s="1"/>
  <c r="DG51" i="2" a="1"/>
  <c r="DG51" i="2" s="1"/>
  <c r="DF51" i="2" a="1"/>
  <c r="DF51" i="2" s="1"/>
  <c r="CK51" i="2" a="1"/>
  <c r="CK51" i="2" s="1"/>
  <c r="CI51" i="2" a="1"/>
  <c r="CI51" i="2" s="1"/>
  <c r="CH51" i="2" a="1"/>
  <c r="CH51" i="2" s="1"/>
  <c r="CG51" i="2" a="1"/>
  <c r="CG51" i="2" s="1"/>
  <c r="CF51" i="2" a="1"/>
  <c r="CF51" i="2" s="1"/>
  <c r="CE51" i="2" a="1"/>
  <c r="CE51" i="2" s="1"/>
  <c r="CD51" i="2" a="1"/>
  <c r="CD51" i="2" s="1"/>
  <c r="CC51" i="2" a="1"/>
  <c r="CC51" i="2" s="1"/>
  <c r="CB51" i="2" a="1"/>
  <c r="CB51" i="2" s="1"/>
  <c r="CA51" i="2" a="1"/>
  <c r="CA51" i="2" s="1"/>
  <c r="BY51" i="2" a="1"/>
  <c r="BY51" i="2" s="1"/>
  <c r="BX51" i="2" a="1"/>
  <c r="BX51" i="2" s="1"/>
  <c r="BW51" i="2" a="1"/>
  <c r="BW51" i="2" s="1"/>
  <c r="BV51" i="2" a="1"/>
  <c r="BV51" i="2" s="1"/>
  <c r="BU51" i="2" a="1"/>
  <c r="BU51" i="2" s="1"/>
  <c r="BT51" i="2" a="1"/>
  <c r="BT51" i="2" s="1"/>
  <c r="BS51" i="2" a="1"/>
  <c r="BS51" i="2" s="1"/>
  <c r="BR51" i="2" a="1"/>
  <c r="BR51" i="2" s="1"/>
  <c r="BQ51" i="2" a="1"/>
  <c r="BQ51" i="2" s="1"/>
  <c r="BO51" i="2" a="1"/>
  <c r="BO51" i="2" s="1"/>
  <c r="BN51" i="2" a="1"/>
  <c r="BN51" i="2" s="1"/>
  <c r="BM51" i="2" a="1"/>
  <c r="BM51" i="2" s="1"/>
  <c r="BL51" i="2" a="1"/>
  <c r="BL51" i="2" s="1"/>
  <c r="BK51" i="2" a="1"/>
  <c r="BK51" i="2" s="1"/>
  <c r="BJ51" i="2" a="1"/>
  <c r="BJ51" i="2" s="1"/>
  <c r="BI51" i="2" a="1"/>
  <c r="BI51" i="2" s="1"/>
  <c r="BH51" i="2" a="1"/>
  <c r="BH51" i="2" s="1"/>
  <c r="AW51" i="2" a="1"/>
  <c r="AW51" i="2" s="1"/>
  <c r="AU51" i="2" a="1"/>
  <c r="AU51" i="2" s="1"/>
  <c r="AT51" i="2" a="1"/>
  <c r="AT51" i="2" s="1"/>
  <c r="AS51" i="2" a="1"/>
  <c r="AS51" i="2" s="1"/>
  <c r="AR51" i="2" a="1"/>
  <c r="AR51" i="2" s="1"/>
  <c r="AQ51" i="2" a="1"/>
  <c r="AQ51" i="2" s="1"/>
  <c r="AP51" i="2" a="1"/>
  <c r="AP51" i="2" s="1"/>
  <c r="AO51" i="2" a="1"/>
  <c r="AO51" i="2" s="1"/>
  <c r="AN51" i="2" a="1"/>
  <c r="AN51" i="2" s="1"/>
  <c r="AM51" i="2" a="1"/>
  <c r="AM51" i="2" s="1"/>
  <c r="AK51" i="2" a="1"/>
  <c r="AK51" i="2" s="1"/>
  <c r="AJ51" i="2" a="1"/>
  <c r="AJ51" i="2" s="1"/>
  <c r="AI51" i="2" a="1"/>
  <c r="AI51" i="2" s="1"/>
  <c r="AH51" i="2" a="1"/>
  <c r="AH51" i="2" s="1"/>
  <c r="AG51" i="2" a="1"/>
  <c r="AG51" i="2" s="1"/>
  <c r="AF51" i="2" a="1"/>
  <c r="AF51" i="2" s="1"/>
  <c r="AE51" i="2" a="1"/>
  <c r="AE51" i="2" s="1"/>
  <c r="AD51" i="2" a="1"/>
  <c r="AD51" i="2" s="1"/>
  <c r="AC51" i="2" a="1"/>
  <c r="AC51" i="2" s="1"/>
  <c r="AA51" i="2" a="1"/>
  <c r="AA51" i="2" s="1"/>
  <c r="Z51" i="2" a="1"/>
  <c r="Z51" i="2" s="1"/>
  <c r="Y51" i="2" a="1"/>
  <c r="Y51" i="2" s="1"/>
  <c r="X51" i="2" a="1"/>
  <c r="X51" i="2" s="1"/>
  <c r="W51" i="2" a="1"/>
  <c r="W51" i="2" s="1"/>
  <c r="V51" i="2" a="1"/>
  <c r="V51" i="2" s="1"/>
  <c r="U51" i="2" a="1"/>
  <c r="U51" i="2" s="1"/>
  <c r="T51" i="2" a="1"/>
  <c r="T51" i="2" s="1"/>
  <c r="FW50" i="2" a="1"/>
  <c r="FW50" i="2" s="1"/>
  <c r="FU50" i="2" a="1"/>
  <c r="FU50" i="2" s="1"/>
  <c r="FT50" i="2" a="1"/>
  <c r="FT50" i="2" s="1"/>
  <c r="FS50" i="2" a="1"/>
  <c r="FS50" i="2" s="1"/>
  <c r="FR50" i="2" a="1"/>
  <c r="FR50" i="2" s="1"/>
  <c r="FQ50" i="2" a="1"/>
  <c r="FQ50" i="2" s="1"/>
  <c r="FP50" i="2" a="1"/>
  <c r="FP50" i="2" s="1"/>
  <c r="FO50" i="2" a="1"/>
  <c r="FO50" i="2" s="1"/>
  <c r="FN50" i="2" a="1"/>
  <c r="FN50" i="2" s="1"/>
  <c r="FM50" i="2" a="1"/>
  <c r="FM50" i="2" s="1"/>
  <c r="FK50" i="2" a="1"/>
  <c r="FK50" i="2" s="1"/>
  <c r="FJ50" i="2" a="1"/>
  <c r="FJ50" i="2" s="1"/>
  <c r="FI50" i="2" a="1"/>
  <c r="FI50" i="2" s="1"/>
  <c r="FH50" i="2" a="1"/>
  <c r="FH50" i="2" s="1"/>
  <c r="FG50" i="2" a="1"/>
  <c r="FG50" i="2" s="1"/>
  <c r="FF50" i="2" a="1"/>
  <c r="FF50" i="2" s="1"/>
  <c r="FE50" i="2" a="1"/>
  <c r="FE50" i="2" s="1"/>
  <c r="FD50" i="2" a="1"/>
  <c r="FD50" i="2" s="1"/>
  <c r="FC50" i="2" a="1"/>
  <c r="FC50" i="2" s="1"/>
  <c r="FA50" i="2" a="1"/>
  <c r="FA50" i="2" s="1"/>
  <c r="EZ50" i="2" a="1"/>
  <c r="EZ50" i="2" s="1"/>
  <c r="EY50" i="2" a="1"/>
  <c r="EY50" i="2" s="1"/>
  <c r="EX50" i="2" a="1"/>
  <c r="EX50" i="2" s="1"/>
  <c r="EW50" i="2" a="1"/>
  <c r="EW50" i="2" s="1"/>
  <c r="EV50" i="2" a="1"/>
  <c r="EV50" i="2" s="1"/>
  <c r="EU50" i="2" a="1"/>
  <c r="EU50" i="2" s="1"/>
  <c r="ET50" i="2" a="1"/>
  <c r="ET50" i="2" s="1"/>
  <c r="EI50" i="2" a="1"/>
  <c r="EI50" i="2" s="1"/>
  <c r="EG50" i="2" a="1"/>
  <c r="EG50" i="2" s="1"/>
  <c r="EF50" i="2" a="1"/>
  <c r="EF50" i="2" s="1"/>
  <c r="EE50" i="2" a="1"/>
  <c r="EE50" i="2" s="1"/>
  <c r="ED50" i="2" a="1"/>
  <c r="ED50" i="2" s="1"/>
  <c r="EC50" i="2" a="1"/>
  <c r="EC50" i="2" s="1"/>
  <c r="EB50" i="2" a="1"/>
  <c r="EB50" i="2" s="1"/>
  <c r="EA50" i="2" a="1"/>
  <c r="EA50" i="2" s="1"/>
  <c r="DZ50" i="2" a="1"/>
  <c r="DZ50" i="2" s="1"/>
  <c r="DY50" i="2" a="1"/>
  <c r="DY50" i="2" s="1"/>
  <c r="DW50" i="2" a="1"/>
  <c r="DW50" i="2" s="1"/>
  <c r="DV50" i="2" a="1"/>
  <c r="DV50" i="2" s="1"/>
  <c r="DU50" i="2" a="1"/>
  <c r="DU50" i="2" s="1"/>
  <c r="DT50" i="2" a="1"/>
  <c r="DT50" i="2" s="1"/>
  <c r="DS50" i="2" a="1"/>
  <c r="DS50" i="2" s="1"/>
  <c r="DR50" i="2" a="1"/>
  <c r="DR50" i="2" s="1"/>
  <c r="DQ50" i="2" a="1"/>
  <c r="DQ50" i="2" s="1"/>
  <c r="DP50" i="2" a="1"/>
  <c r="DP50" i="2" s="1"/>
  <c r="DO50" i="2" a="1"/>
  <c r="DO50" i="2" s="1"/>
  <c r="DM50" i="2" a="1"/>
  <c r="DM50" i="2" s="1"/>
  <c r="DL50" i="2" a="1"/>
  <c r="DL50" i="2" s="1"/>
  <c r="DK50" i="2" a="1"/>
  <c r="DK50" i="2" s="1"/>
  <c r="DJ50" i="2" a="1"/>
  <c r="DJ50" i="2" s="1"/>
  <c r="DI50" i="2" a="1"/>
  <c r="DI50" i="2" s="1"/>
  <c r="DH50" i="2" a="1"/>
  <c r="DH50" i="2" s="1"/>
  <c r="DG50" i="2" a="1"/>
  <c r="DG50" i="2" s="1"/>
  <c r="DF50" i="2" a="1"/>
  <c r="DF50" i="2" s="1"/>
  <c r="CK50" i="2" a="1"/>
  <c r="CK50" i="2" s="1"/>
  <c r="CI50" i="2" a="1"/>
  <c r="CI50" i="2" s="1"/>
  <c r="CH50" i="2" a="1"/>
  <c r="CH50" i="2" s="1"/>
  <c r="CG50" i="2" a="1"/>
  <c r="CG50" i="2" s="1"/>
  <c r="CF50" i="2" a="1"/>
  <c r="CF50" i="2" s="1"/>
  <c r="CE50" i="2" a="1"/>
  <c r="CE50" i="2" s="1"/>
  <c r="CD50" i="2" a="1"/>
  <c r="CD50" i="2" s="1"/>
  <c r="CC50" i="2" a="1"/>
  <c r="CC50" i="2" s="1"/>
  <c r="CB50" i="2" a="1"/>
  <c r="CB50" i="2" s="1"/>
  <c r="CA50" i="2" a="1"/>
  <c r="CA50" i="2" s="1"/>
  <c r="BY50" i="2" a="1"/>
  <c r="BY50" i="2" s="1"/>
  <c r="BX50" i="2" a="1"/>
  <c r="BX50" i="2" s="1"/>
  <c r="BW50" i="2" a="1"/>
  <c r="BW50" i="2" s="1"/>
  <c r="BV50" i="2" a="1"/>
  <c r="BV50" i="2" s="1"/>
  <c r="BU50" i="2" a="1"/>
  <c r="BU50" i="2" s="1"/>
  <c r="BT50" i="2" a="1"/>
  <c r="BT50" i="2" s="1"/>
  <c r="BS50" i="2" a="1"/>
  <c r="BS50" i="2" s="1"/>
  <c r="BR50" i="2" a="1"/>
  <c r="BR50" i="2" s="1"/>
  <c r="BQ50" i="2" a="1"/>
  <c r="BQ50" i="2" s="1"/>
  <c r="BO50" i="2" a="1"/>
  <c r="BO50" i="2" s="1"/>
  <c r="BN50" i="2" a="1"/>
  <c r="BN50" i="2" s="1"/>
  <c r="BM50" i="2" a="1"/>
  <c r="BM50" i="2" s="1"/>
  <c r="BL50" i="2" a="1"/>
  <c r="BL50" i="2" s="1"/>
  <c r="BK50" i="2" a="1"/>
  <c r="BK50" i="2" s="1"/>
  <c r="BJ50" i="2" a="1"/>
  <c r="BJ50" i="2" s="1"/>
  <c r="BI50" i="2" a="1"/>
  <c r="BI50" i="2" s="1"/>
  <c r="BH50" i="2" a="1"/>
  <c r="BH50" i="2" s="1"/>
  <c r="AW50" i="2" a="1"/>
  <c r="AW50" i="2" s="1"/>
  <c r="AU50" i="2" a="1"/>
  <c r="AU50" i="2" s="1"/>
  <c r="AT50" i="2" a="1"/>
  <c r="AT50" i="2" s="1"/>
  <c r="AS50" i="2" a="1"/>
  <c r="AS50" i="2" s="1"/>
  <c r="AR50" i="2" a="1"/>
  <c r="AR50" i="2" s="1"/>
  <c r="AQ50" i="2" a="1"/>
  <c r="AQ50" i="2" s="1"/>
  <c r="AP50" i="2" a="1"/>
  <c r="AP50" i="2" s="1"/>
  <c r="AO50" i="2" a="1"/>
  <c r="AO50" i="2" s="1"/>
  <c r="AN50" i="2" a="1"/>
  <c r="AN50" i="2" s="1"/>
  <c r="AM50" i="2" a="1"/>
  <c r="AM50" i="2" s="1"/>
  <c r="AK50" i="2" a="1"/>
  <c r="AK50" i="2" s="1"/>
  <c r="AJ50" i="2" a="1"/>
  <c r="AJ50" i="2" s="1"/>
  <c r="AI50" i="2" a="1"/>
  <c r="AI50" i="2" s="1"/>
  <c r="AH50" i="2" a="1"/>
  <c r="AH50" i="2" s="1"/>
  <c r="AG50" i="2" a="1"/>
  <c r="AG50" i="2" s="1"/>
  <c r="AF50" i="2" a="1"/>
  <c r="AF50" i="2" s="1"/>
  <c r="AE50" i="2" a="1"/>
  <c r="AE50" i="2" s="1"/>
  <c r="AD50" i="2" a="1"/>
  <c r="AD50" i="2" s="1"/>
  <c r="AC50" i="2" a="1"/>
  <c r="AC50" i="2" s="1"/>
  <c r="AA50" i="2" a="1"/>
  <c r="AA50" i="2" s="1"/>
  <c r="Z50" i="2" a="1"/>
  <c r="Z50" i="2" s="1"/>
  <c r="Y50" i="2" a="1"/>
  <c r="Y50" i="2" s="1"/>
  <c r="X50" i="2" a="1"/>
  <c r="X50" i="2" s="1"/>
  <c r="W50" i="2" a="1"/>
  <c r="W50" i="2" s="1"/>
  <c r="V50" i="2" a="1"/>
  <c r="V50" i="2" s="1"/>
  <c r="U50" i="2" a="1"/>
  <c r="U50" i="2" s="1"/>
  <c r="T50" i="2" a="1"/>
  <c r="T50" i="2" s="1"/>
  <c r="P50" i="2"/>
  <c r="P51" i="2" s="1"/>
  <c r="O50" i="2"/>
  <c r="O51" i="2" s="1"/>
  <c r="N50" i="2"/>
  <c r="N51" i="2" s="1"/>
  <c r="M50" i="2"/>
  <c r="M51" i="2" s="1"/>
  <c r="L50" i="2"/>
  <c r="L51" i="2" s="1"/>
  <c r="K50" i="2"/>
  <c r="K51" i="2" s="1"/>
  <c r="I50" i="2"/>
  <c r="H50" i="2"/>
  <c r="G50" i="2"/>
  <c r="C50" i="2"/>
  <c r="FW45" i="2" a="1"/>
  <c r="FW45" i="2" s="1"/>
  <c r="FU45" i="2" a="1"/>
  <c r="FU45" i="2" s="1"/>
  <c r="FT45" i="2" a="1"/>
  <c r="FT45" i="2" s="1"/>
  <c r="FS45" i="2" a="1"/>
  <c r="FS45" i="2" s="1"/>
  <c r="FR45" i="2" a="1"/>
  <c r="FR45" i="2" s="1"/>
  <c r="FQ45" i="2" a="1"/>
  <c r="FQ45" i="2" s="1"/>
  <c r="FP45" i="2" a="1"/>
  <c r="FP45" i="2" s="1"/>
  <c r="FO45" i="2" a="1"/>
  <c r="FO45" i="2" s="1"/>
  <c r="FN45" i="2" a="1"/>
  <c r="FN45" i="2" s="1"/>
  <c r="FM45" i="2" a="1"/>
  <c r="FM45" i="2" s="1"/>
  <c r="FK45" i="2" a="1"/>
  <c r="FK45" i="2" s="1"/>
  <c r="FJ45" i="2" a="1"/>
  <c r="FJ45" i="2" s="1"/>
  <c r="FI45" i="2" a="1"/>
  <c r="FI45" i="2" s="1"/>
  <c r="FH45" i="2" a="1"/>
  <c r="FH45" i="2" s="1"/>
  <c r="FG45" i="2" a="1"/>
  <c r="FG45" i="2" s="1"/>
  <c r="FF45" i="2" a="1"/>
  <c r="FF45" i="2" s="1"/>
  <c r="FE45" i="2" a="1"/>
  <c r="FE45" i="2" s="1"/>
  <c r="FD45" i="2" a="1"/>
  <c r="FD45" i="2" s="1"/>
  <c r="FC45" i="2" a="1"/>
  <c r="FC45" i="2" s="1"/>
  <c r="FA45" i="2" a="1"/>
  <c r="FA45" i="2" s="1"/>
  <c r="EZ45" i="2" a="1"/>
  <c r="EZ45" i="2" s="1"/>
  <c r="EY45" i="2" a="1"/>
  <c r="EY45" i="2" s="1"/>
  <c r="EX45" i="2" a="1"/>
  <c r="EX45" i="2" s="1"/>
  <c r="EW45" i="2" a="1"/>
  <c r="EW45" i="2" s="1"/>
  <c r="EV45" i="2" a="1"/>
  <c r="EV45" i="2" s="1"/>
  <c r="EU45" i="2" a="1"/>
  <c r="EU45" i="2" s="1"/>
  <c r="ET45" i="2" a="1"/>
  <c r="ET45" i="2" s="1"/>
  <c r="EI45" i="2" a="1"/>
  <c r="EI45" i="2" s="1"/>
  <c r="EG45" i="2" a="1"/>
  <c r="EG45" i="2" s="1"/>
  <c r="EF45" i="2" a="1"/>
  <c r="EF45" i="2" s="1"/>
  <c r="EE45" i="2" a="1"/>
  <c r="EE45" i="2" s="1"/>
  <c r="ED45" i="2" a="1"/>
  <c r="ED45" i="2" s="1"/>
  <c r="EC45" i="2" a="1"/>
  <c r="EC45" i="2" s="1"/>
  <c r="EB45" i="2" a="1"/>
  <c r="EB45" i="2" s="1"/>
  <c r="EA45" i="2" a="1"/>
  <c r="EA45" i="2" s="1"/>
  <c r="DZ45" i="2" a="1"/>
  <c r="DZ45" i="2" s="1"/>
  <c r="DY45" i="2" a="1"/>
  <c r="DY45" i="2" s="1"/>
  <c r="DW45" i="2" a="1"/>
  <c r="DW45" i="2" s="1"/>
  <c r="DV45" i="2" a="1"/>
  <c r="DV45" i="2" s="1"/>
  <c r="DU45" i="2" a="1"/>
  <c r="DU45" i="2" s="1"/>
  <c r="DT45" i="2" a="1"/>
  <c r="DT45" i="2" s="1"/>
  <c r="DS45" i="2" a="1"/>
  <c r="DS45" i="2" s="1"/>
  <c r="DR45" i="2" a="1"/>
  <c r="DR45" i="2" s="1"/>
  <c r="DQ45" i="2" a="1"/>
  <c r="DQ45" i="2" s="1"/>
  <c r="DP45" i="2" a="1"/>
  <c r="DP45" i="2" s="1"/>
  <c r="DO45" i="2" a="1"/>
  <c r="DO45" i="2" s="1"/>
  <c r="DM45" i="2" a="1"/>
  <c r="DM45" i="2" s="1"/>
  <c r="DL45" i="2" a="1"/>
  <c r="DL45" i="2" s="1"/>
  <c r="DK45" i="2" a="1"/>
  <c r="DK45" i="2" s="1"/>
  <c r="DJ45" i="2" a="1"/>
  <c r="DJ45" i="2" s="1"/>
  <c r="DI45" i="2" a="1"/>
  <c r="DI45" i="2" s="1"/>
  <c r="DH45" i="2" a="1"/>
  <c r="DH45" i="2" s="1"/>
  <c r="DG45" i="2" a="1"/>
  <c r="DG45" i="2" s="1"/>
  <c r="DF45" i="2" a="1"/>
  <c r="DF45" i="2" s="1"/>
  <c r="CK45" i="2" a="1"/>
  <c r="CK45" i="2" s="1"/>
  <c r="CI45" i="2" a="1"/>
  <c r="CI45" i="2" s="1"/>
  <c r="CH45" i="2" a="1"/>
  <c r="CH45" i="2" s="1"/>
  <c r="CG45" i="2" a="1"/>
  <c r="CG45" i="2" s="1"/>
  <c r="CF45" i="2" a="1"/>
  <c r="CF45" i="2" s="1"/>
  <c r="CE45" i="2" a="1"/>
  <c r="CE45" i="2" s="1"/>
  <c r="CD45" i="2" a="1"/>
  <c r="CD45" i="2" s="1"/>
  <c r="CC45" i="2" a="1"/>
  <c r="CC45" i="2" s="1"/>
  <c r="CB45" i="2" a="1"/>
  <c r="CB45" i="2" s="1"/>
  <c r="CA45" i="2" a="1"/>
  <c r="CA45" i="2" s="1"/>
  <c r="BY45" i="2" a="1"/>
  <c r="BY45" i="2" s="1"/>
  <c r="BX45" i="2" a="1"/>
  <c r="BX45" i="2" s="1"/>
  <c r="BW45" i="2" a="1"/>
  <c r="BW45" i="2" s="1"/>
  <c r="BV45" i="2" a="1"/>
  <c r="BV45" i="2" s="1"/>
  <c r="BU45" i="2" a="1"/>
  <c r="BU45" i="2" s="1"/>
  <c r="BT45" i="2" a="1"/>
  <c r="BT45" i="2" s="1"/>
  <c r="BS45" i="2" a="1"/>
  <c r="BS45" i="2" s="1"/>
  <c r="BR45" i="2" a="1"/>
  <c r="BR45" i="2" s="1"/>
  <c r="BQ45" i="2" a="1"/>
  <c r="BQ45" i="2" s="1"/>
  <c r="BO45" i="2" a="1"/>
  <c r="BO45" i="2" s="1"/>
  <c r="BN45" i="2" a="1"/>
  <c r="BN45" i="2" s="1"/>
  <c r="BM45" i="2" a="1"/>
  <c r="BM45" i="2" s="1"/>
  <c r="BL45" i="2" a="1"/>
  <c r="BL45" i="2" s="1"/>
  <c r="BK45" i="2" a="1"/>
  <c r="BK45" i="2" s="1"/>
  <c r="BJ45" i="2" a="1"/>
  <c r="BJ45" i="2" s="1"/>
  <c r="BI45" i="2" a="1"/>
  <c r="BI45" i="2" s="1"/>
  <c r="BH45" i="2" a="1"/>
  <c r="BH45" i="2" s="1"/>
  <c r="AW45" i="2" a="1"/>
  <c r="AW45" i="2" s="1"/>
  <c r="AU45" i="2" a="1"/>
  <c r="AU45" i="2" s="1"/>
  <c r="AT45" i="2" a="1"/>
  <c r="AT45" i="2" s="1"/>
  <c r="AS45" i="2" a="1"/>
  <c r="AS45" i="2" s="1"/>
  <c r="AR45" i="2" a="1"/>
  <c r="AR45" i="2" s="1"/>
  <c r="AQ45" i="2" a="1"/>
  <c r="AQ45" i="2" s="1"/>
  <c r="AP45" i="2" a="1"/>
  <c r="AP45" i="2" s="1"/>
  <c r="AO45" i="2" a="1"/>
  <c r="AO45" i="2" s="1"/>
  <c r="AN45" i="2" a="1"/>
  <c r="AN45" i="2" s="1"/>
  <c r="AM45" i="2" a="1"/>
  <c r="AM45" i="2" s="1"/>
  <c r="AK45" i="2" a="1"/>
  <c r="AK45" i="2" s="1"/>
  <c r="AJ45" i="2" a="1"/>
  <c r="AJ45" i="2" s="1"/>
  <c r="AI45" i="2" a="1"/>
  <c r="AI45" i="2" s="1"/>
  <c r="AH45" i="2" a="1"/>
  <c r="AH45" i="2" s="1"/>
  <c r="AG45" i="2" a="1"/>
  <c r="AG45" i="2" s="1"/>
  <c r="AF45" i="2" a="1"/>
  <c r="AF45" i="2" s="1"/>
  <c r="AE45" i="2" a="1"/>
  <c r="AE45" i="2" s="1"/>
  <c r="AD45" i="2" a="1"/>
  <c r="AD45" i="2" s="1"/>
  <c r="AC45" i="2" a="1"/>
  <c r="AC45" i="2" s="1"/>
  <c r="AA45" i="2" a="1"/>
  <c r="AA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U45" i="2" a="1"/>
  <c r="U45" i="2" s="1"/>
  <c r="T45" i="2" a="1"/>
  <c r="T45" i="2" s="1"/>
  <c r="FW44" i="2" a="1"/>
  <c r="FW44" i="2" s="1"/>
  <c r="FU44" i="2" a="1"/>
  <c r="FU44" i="2" s="1"/>
  <c r="FT44" i="2" a="1"/>
  <c r="FT44" i="2" s="1"/>
  <c r="FS44" i="2" a="1"/>
  <c r="FS44" i="2" s="1"/>
  <c r="FR44" i="2" a="1"/>
  <c r="FR44" i="2" s="1"/>
  <c r="FQ44" i="2" a="1"/>
  <c r="FQ44" i="2" s="1"/>
  <c r="FP44" i="2" a="1"/>
  <c r="FP44" i="2" s="1"/>
  <c r="FO44" i="2" a="1"/>
  <c r="FO44" i="2" s="1"/>
  <c r="FN44" i="2" a="1"/>
  <c r="FN44" i="2" s="1"/>
  <c r="FM44" i="2" a="1"/>
  <c r="FM44" i="2" s="1"/>
  <c r="FK44" i="2" a="1"/>
  <c r="FK44" i="2" s="1"/>
  <c r="FJ44" i="2" a="1"/>
  <c r="FJ44" i="2" s="1"/>
  <c r="FI44" i="2" a="1"/>
  <c r="FI44" i="2" s="1"/>
  <c r="FH44" i="2" a="1"/>
  <c r="FH44" i="2" s="1"/>
  <c r="FG44" i="2" a="1"/>
  <c r="FG44" i="2" s="1"/>
  <c r="FF44" i="2" a="1"/>
  <c r="FF44" i="2" s="1"/>
  <c r="FE44" i="2" a="1"/>
  <c r="FE44" i="2" s="1"/>
  <c r="FD44" i="2" a="1"/>
  <c r="FD44" i="2" s="1"/>
  <c r="FC44" i="2" a="1"/>
  <c r="FC44" i="2" s="1"/>
  <c r="FA44" i="2" a="1"/>
  <c r="FA44" i="2" s="1"/>
  <c r="EZ44" i="2" a="1"/>
  <c r="EZ44" i="2" s="1"/>
  <c r="EY44" i="2" a="1"/>
  <c r="EY44" i="2" s="1"/>
  <c r="EX44" i="2" a="1"/>
  <c r="EX44" i="2" s="1"/>
  <c r="EW44" i="2" a="1"/>
  <c r="EW44" i="2" s="1"/>
  <c r="EV44" i="2" a="1"/>
  <c r="EV44" i="2" s="1"/>
  <c r="EU44" i="2" a="1"/>
  <c r="EU44" i="2" s="1"/>
  <c r="ET44" i="2" a="1"/>
  <c r="ET44" i="2" s="1"/>
  <c r="EI44" i="2" a="1"/>
  <c r="EI44" i="2" s="1"/>
  <c r="EG44" i="2" a="1"/>
  <c r="EG44" i="2" s="1"/>
  <c r="EF44" i="2" a="1"/>
  <c r="EF44" i="2" s="1"/>
  <c r="EE44" i="2" a="1"/>
  <c r="EE44" i="2" s="1"/>
  <c r="ED44" i="2" a="1"/>
  <c r="ED44" i="2" s="1"/>
  <c r="EC44" i="2" a="1"/>
  <c r="EC44" i="2" s="1"/>
  <c r="EB44" i="2" a="1"/>
  <c r="EB44" i="2" s="1"/>
  <c r="EA44" i="2" a="1"/>
  <c r="EA44" i="2" s="1"/>
  <c r="DZ44" i="2" a="1"/>
  <c r="DZ44" i="2" s="1"/>
  <c r="DY44" i="2" a="1"/>
  <c r="DY44" i="2" s="1"/>
  <c r="DW44" i="2" a="1"/>
  <c r="DW44" i="2" s="1"/>
  <c r="DV44" i="2" a="1"/>
  <c r="DV44" i="2" s="1"/>
  <c r="DU44" i="2" a="1"/>
  <c r="DU44" i="2" s="1"/>
  <c r="DT44" i="2" a="1"/>
  <c r="DT44" i="2" s="1"/>
  <c r="DS44" i="2" a="1"/>
  <c r="DS44" i="2" s="1"/>
  <c r="DR44" i="2" a="1"/>
  <c r="DR44" i="2" s="1"/>
  <c r="DQ44" i="2" a="1"/>
  <c r="DQ44" i="2" s="1"/>
  <c r="DP44" i="2" a="1"/>
  <c r="DP44" i="2" s="1"/>
  <c r="DO44" i="2" a="1"/>
  <c r="DO44" i="2" s="1"/>
  <c r="DM44" i="2" a="1"/>
  <c r="DM44" i="2" s="1"/>
  <c r="DL44" i="2" a="1"/>
  <c r="DL44" i="2" s="1"/>
  <c r="DK44" i="2" a="1"/>
  <c r="DK44" i="2" s="1"/>
  <c r="DJ44" i="2" a="1"/>
  <c r="DJ44" i="2" s="1"/>
  <c r="DI44" i="2" a="1"/>
  <c r="DI44" i="2" s="1"/>
  <c r="DH44" i="2" a="1"/>
  <c r="DH44" i="2" s="1"/>
  <c r="DG44" i="2" a="1"/>
  <c r="DG44" i="2" s="1"/>
  <c r="DF44" i="2" a="1"/>
  <c r="DF44" i="2" s="1"/>
  <c r="CK44" i="2" a="1"/>
  <c r="CK44" i="2" s="1"/>
  <c r="CI44" i="2" a="1"/>
  <c r="CI44" i="2" s="1"/>
  <c r="CH44" i="2" a="1"/>
  <c r="CH44" i="2" s="1"/>
  <c r="CG44" i="2" a="1"/>
  <c r="CG44" i="2" s="1"/>
  <c r="CF44" i="2" a="1"/>
  <c r="CF44" i="2" s="1"/>
  <c r="CE44" i="2" a="1"/>
  <c r="CE44" i="2" s="1"/>
  <c r="CD44" i="2" a="1"/>
  <c r="CD44" i="2" s="1"/>
  <c r="CC44" i="2" a="1"/>
  <c r="CC44" i="2" s="1"/>
  <c r="CB44" i="2" a="1"/>
  <c r="CB44" i="2" s="1"/>
  <c r="CA44" i="2" a="1"/>
  <c r="CA44" i="2" s="1"/>
  <c r="BY44" i="2" a="1"/>
  <c r="BY44" i="2" s="1"/>
  <c r="BX44" i="2" a="1"/>
  <c r="BX44" i="2" s="1"/>
  <c r="BW44" i="2" a="1"/>
  <c r="BW44" i="2" s="1"/>
  <c r="BV44" i="2" a="1"/>
  <c r="BV44" i="2" s="1"/>
  <c r="BU44" i="2" a="1"/>
  <c r="BU44" i="2" s="1"/>
  <c r="BT44" i="2" a="1"/>
  <c r="BT44" i="2" s="1"/>
  <c r="BS44" i="2" a="1"/>
  <c r="BS44" i="2" s="1"/>
  <c r="BR44" i="2" a="1"/>
  <c r="BR44" i="2" s="1"/>
  <c r="BQ44" i="2" a="1"/>
  <c r="BQ44" i="2" s="1"/>
  <c r="BO44" i="2" a="1"/>
  <c r="BO44" i="2" s="1"/>
  <c r="BN44" i="2" a="1"/>
  <c r="BN44" i="2" s="1"/>
  <c r="BM44" i="2" a="1"/>
  <c r="BM44" i="2" s="1"/>
  <c r="BL44" i="2" a="1"/>
  <c r="BL44" i="2" s="1"/>
  <c r="BK44" i="2" a="1"/>
  <c r="BK44" i="2" s="1"/>
  <c r="BJ44" i="2" a="1"/>
  <c r="BJ44" i="2" s="1"/>
  <c r="BI44" i="2" a="1"/>
  <c r="BI44" i="2" s="1"/>
  <c r="BH44" i="2" a="1"/>
  <c r="BH44" i="2" s="1"/>
  <c r="AW44" i="2" a="1"/>
  <c r="AW44" i="2" s="1"/>
  <c r="AU44" i="2" a="1"/>
  <c r="AU44" i="2" s="1"/>
  <c r="AT44" i="2" a="1"/>
  <c r="AT44" i="2" s="1"/>
  <c r="AS44" i="2" a="1"/>
  <c r="AS44" i="2" s="1"/>
  <c r="AR44" i="2" a="1"/>
  <c r="AR44" i="2" s="1"/>
  <c r="AQ44" i="2" a="1"/>
  <c r="AQ44" i="2" s="1"/>
  <c r="AP44" i="2" a="1"/>
  <c r="AP44" i="2" s="1"/>
  <c r="AO44" i="2" a="1"/>
  <c r="AO44" i="2" s="1"/>
  <c r="AN44" i="2" a="1"/>
  <c r="AN44" i="2" s="1"/>
  <c r="AM44" i="2" a="1"/>
  <c r="AM44" i="2" s="1"/>
  <c r="AK44" i="2" a="1"/>
  <c r="AK44" i="2" s="1"/>
  <c r="AJ44" i="2" a="1"/>
  <c r="AJ44" i="2" s="1"/>
  <c r="AI44" i="2" a="1"/>
  <c r="AI44" i="2" s="1"/>
  <c r="AH44" i="2" a="1"/>
  <c r="AH44" i="2" s="1"/>
  <c r="AG44" i="2" a="1"/>
  <c r="AG44" i="2" s="1"/>
  <c r="AF44" i="2" a="1"/>
  <c r="AF44" i="2" s="1"/>
  <c r="AE44" i="2" a="1"/>
  <c r="AE44" i="2" s="1"/>
  <c r="AD44" i="2" a="1"/>
  <c r="AD44" i="2" s="1"/>
  <c r="AC44" i="2" a="1"/>
  <c r="AC44" i="2" s="1"/>
  <c r="AA44" i="2" a="1"/>
  <c r="AA44" i="2" s="1"/>
  <c r="Z44" i="2" a="1"/>
  <c r="Z44" i="2" s="1"/>
  <c r="Y44" i="2" a="1"/>
  <c r="Y44" i="2" s="1"/>
  <c r="X44" i="2" a="1"/>
  <c r="X44" i="2" s="1"/>
  <c r="W44" i="2" a="1"/>
  <c r="W44" i="2" s="1"/>
  <c r="V44" i="2" a="1"/>
  <c r="V44" i="2" s="1"/>
  <c r="U44" i="2" a="1"/>
  <c r="U44" i="2" s="1"/>
  <c r="T44" i="2" a="1"/>
  <c r="T44" i="2" s="1"/>
  <c r="P44" i="2"/>
  <c r="P45" i="2" s="1"/>
  <c r="O44" i="2"/>
  <c r="O45" i="2" s="1"/>
  <c r="N44" i="2"/>
  <c r="N45" i="2" s="1"/>
  <c r="M44" i="2"/>
  <c r="M45" i="2" s="1"/>
  <c r="L44" i="2"/>
  <c r="L45" i="2" s="1"/>
  <c r="K44" i="2"/>
  <c r="K45" i="2" s="1"/>
  <c r="I44" i="2"/>
  <c r="H44" i="2"/>
  <c r="G44" i="2"/>
  <c r="C44" i="2"/>
  <c r="FW42" i="2" a="1"/>
  <c r="FW42" i="2" s="1"/>
  <c r="FU42" i="2" a="1"/>
  <c r="FU42" i="2" s="1"/>
  <c r="FT42" i="2" a="1"/>
  <c r="FT42" i="2" s="1"/>
  <c r="FS42" i="2" a="1"/>
  <c r="FS42" i="2" s="1"/>
  <c r="FR42" i="2" a="1"/>
  <c r="FR42" i="2" s="1"/>
  <c r="FQ42" i="2" a="1"/>
  <c r="FQ42" i="2" s="1"/>
  <c r="FP42" i="2" a="1"/>
  <c r="FP42" i="2" s="1"/>
  <c r="FO42" i="2" a="1"/>
  <c r="FO42" i="2" s="1"/>
  <c r="FN42" i="2" a="1"/>
  <c r="FN42" i="2" s="1"/>
  <c r="FM42" i="2" a="1"/>
  <c r="FM42" i="2" s="1"/>
  <c r="FK42" i="2" a="1"/>
  <c r="FK42" i="2" s="1"/>
  <c r="FJ42" i="2" a="1"/>
  <c r="FJ42" i="2" s="1"/>
  <c r="FI42" i="2" a="1"/>
  <c r="FI42" i="2" s="1"/>
  <c r="FH42" i="2" a="1"/>
  <c r="FH42" i="2" s="1"/>
  <c r="FG42" i="2" a="1"/>
  <c r="FG42" i="2" s="1"/>
  <c r="FF42" i="2" a="1"/>
  <c r="FF42" i="2" s="1"/>
  <c r="FE42" i="2" a="1"/>
  <c r="FE42" i="2" s="1"/>
  <c r="FD42" i="2" a="1"/>
  <c r="FD42" i="2" s="1"/>
  <c r="FC42" i="2" a="1"/>
  <c r="FC42" i="2" s="1"/>
  <c r="FA42" i="2" a="1"/>
  <c r="FA42" i="2" s="1"/>
  <c r="EZ42" i="2" a="1"/>
  <c r="EZ42" i="2" s="1"/>
  <c r="EY42" i="2" a="1"/>
  <c r="EY42" i="2" s="1"/>
  <c r="EX42" i="2" a="1"/>
  <c r="EX42" i="2" s="1"/>
  <c r="EW42" i="2" a="1"/>
  <c r="EW42" i="2" s="1"/>
  <c r="EV42" i="2" a="1"/>
  <c r="EV42" i="2" s="1"/>
  <c r="EU42" i="2" a="1"/>
  <c r="EU42" i="2" s="1"/>
  <c r="ET42" i="2" a="1"/>
  <c r="ET42" i="2" s="1"/>
  <c r="EI42" i="2" a="1"/>
  <c r="EI42" i="2" s="1"/>
  <c r="EG42" i="2" a="1"/>
  <c r="EG42" i="2" s="1"/>
  <c r="EF42" i="2" a="1"/>
  <c r="EF42" i="2" s="1"/>
  <c r="EE42" i="2" a="1"/>
  <c r="EE42" i="2" s="1"/>
  <c r="ED42" i="2" a="1"/>
  <c r="ED42" i="2" s="1"/>
  <c r="EC42" i="2" a="1"/>
  <c r="EC42" i="2" s="1"/>
  <c r="EB42" i="2" a="1"/>
  <c r="EB42" i="2" s="1"/>
  <c r="EA42" i="2" a="1"/>
  <c r="EA42" i="2" s="1"/>
  <c r="DZ42" i="2" a="1"/>
  <c r="DZ42" i="2" s="1"/>
  <c r="DY42" i="2" a="1"/>
  <c r="DY42" i="2" s="1"/>
  <c r="DW42" i="2" a="1"/>
  <c r="DW42" i="2" s="1"/>
  <c r="DV42" i="2" a="1"/>
  <c r="DV42" i="2" s="1"/>
  <c r="DU42" i="2" a="1"/>
  <c r="DU42" i="2" s="1"/>
  <c r="DT42" i="2" a="1"/>
  <c r="DT42" i="2" s="1"/>
  <c r="DS42" i="2" a="1"/>
  <c r="DS42" i="2" s="1"/>
  <c r="DR42" i="2" a="1"/>
  <c r="DR42" i="2" s="1"/>
  <c r="DQ42" i="2" a="1"/>
  <c r="DQ42" i="2" s="1"/>
  <c r="DP42" i="2" a="1"/>
  <c r="DP42" i="2" s="1"/>
  <c r="DO42" i="2" a="1"/>
  <c r="DO42" i="2" s="1"/>
  <c r="DM42" i="2" a="1"/>
  <c r="DM42" i="2" s="1"/>
  <c r="DL42" i="2" a="1"/>
  <c r="DL42" i="2" s="1"/>
  <c r="DK42" i="2" a="1"/>
  <c r="DK42" i="2" s="1"/>
  <c r="DJ42" i="2" a="1"/>
  <c r="DJ42" i="2" s="1"/>
  <c r="DI42" i="2" a="1"/>
  <c r="DI42" i="2" s="1"/>
  <c r="DH42" i="2" a="1"/>
  <c r="DH42" i="2" s="1"/>
  <c r="DG42" i="2" a="1"/>
  <c r="DG42" i="2" s="1"/>
  <c r="DF42" i="2" a="1"/>
  <c r="DF42" i="2" s="1"/>
  <c r="CK42" i="2" a="1"/>
  <c r="CK42" i="2" s="1"/>
  <c r="CI42" i="2" a="1"/>
  <c r="CI42" i="2" s="1"/>
  <c r="CH42" i="2" a="1"/>
  <c r="CH42" i="2" s="1"/>
  <c r="CG42" i="2" a="1"/>
  <c r="CG42" i="2" s="1"/>
  <c r="CF42" i="2" a="1"/>
  <c r="CF42" i="2" s="1"/>
  <c r="CE42" i="2" a="1"/>
  <c r="CE42" i="2" s="1"/>
  <c r="CD42" i="2" a="1"/>
  <c r="CD42" i="2" s="1"/>
  <c r="CC42" i="2" a="1"/>
  <c r="CC42" i="2" s="1"/>
  <c r="CB42" i="2" a="1"/>
  <c r="CB42" i="2" s="1"/>
  <c r="CA42" i="2" a="1"/>
  <c r="CA42" i="2" s="1"/>
  <c r="BY42" i="2" a="1"/>
  <c r="BY42" i="2" s="1"/>
  <c r="BX42" i="2" a="1"/>
  <c r="BX42" i="2" s="1"/>
  <c r="BW42" i="2" a="1"/>
  <c r="BW42" i="2" s="1"/>
  <c r="BV42" i="2" a="1"/>
  <c r="BV42" i="2" s="1"/>
  <c r="BU42" i="2" a="1"/>
  <c r="BU42" i="2" s="1"/>
  <c r="BT42" i="2" a="1"/>
  <c r="BT42" i="2" s="1"/>
  <c r="BS42" i="2" a="1"/>
  <c r="BS42" i="2" s="1"/>
  <c r="BR42" i="2" a="1"/>
  <c r="BR42" i="2" s="1"/>
  <c r="BQ42" i="2" a="1"/>
  <c r="BQ42" i="2" s="1"/>
  <c r="BO42" i="2" a="1"/>
  <c r="BO42" i="2" s="1"/>
  <c r="BN42" i="2" a="1"/>
  <c r="BN42" i="2" s="1"/>
  <c r="BM42" i="2" a="1"/>
  <c r="BM42" i="2" s="1"/>
  <c r="BL42" i="2" a="1"/>
  <c r="BL42" i="2" s="1"/>
  <c r="BK42" i="2" a="1"/>
  <c r="BK42" i="2" s="1"/>
  <c r="BJ42" i="2" a="1"/>
  <c r="BJ42" i="2" s="1"/>
  <c r="BI42" i="2" a="1"/>
  <c r="BI42" i="2" s="1"/>
  <c r="BH42" i="2" a="1"/>
  <c r="BH42" i="2" s="1"/>
  <c r="AW42" i="2" a="1"/>
  <c r="AW42" i="2" s="1"/>
  <c r="AU42" i="2" a="1"/>
  <c r="AU42" i="2" s="1"/>
  <c r="AT42" i="2" a="1"/>
  <c r="AT42" i="2" s="1"/>
  <c r="AS42" i="2" a="1"/>
  <c r="AS42" i="2" s="1"/>
  <c r="AR42" i="2" a="1"/>
  <c r="AR42" i="2" s="1"/>
  <c r="AQ42" i="2" a="1"/>
  <c r="AQ42" i="2" s="1"/>
  <c r="AP42" i="2" a="1"/>
  <c r="AP42" i="2" s="1"/>
  <c r="AO42" i="2" a="1"/>
  <c r="AO42" i="2" s="1"/>
  <c r="AN42" i="2" a="1"/>
  <c r="AN42" i="2" s="1"/>
  <c r="AM42" i="2" a="1"/>
  <c r="AM42" i="2" s="1"/>
  <c r="AK42" i="2" a="1"/>
  <c r="AK42" i="2" s="1"/>
  <c r="AJ42" i="2" a="1"/>
  <c r="AJ42" i="2" s="1"/>
  <c r="AI42" i="2" a="1"/>
  <c r="AI42" i="2" s="1"/>
  <c r="AH42" i="2" a="1"/>
  <c r="AH42" i="2" s="1"/>
  <c r="AG42" i="2" a="1"/>
  <c r="AG42" i="2" s="1"/>
  <c r="AF42" i="2" a="1"/>
  <c r="AF42" i="2" s="1"/>
  <c r="AE42" i="2" a="1"/>
  <c r="AE42" i="2" s="1"/>
  <c r="AD42" i="2" a="1"/>
  <c r="AD42" i="2" s="1"/>
  <c r="AC42" i="2" a="1"/>
  <c r="AC42" i="2" s="1"/>
  <c r="AA42" i="2" a="1"/>
  <c r="AA42" i="2" s="1"/>
  <c r="Z42" i="2" a="1"/>
  <c r="Z42" i="2" s="1"/>
  <c r="Y42" i="2" a="1"/>
  <c r="Y42" i="2" s="1"/>
  <c r="X42" i="2" a="1"/>
  <c r="X42" i="2" s="1"/>
  <c r="W42" i="2" a="1"/>
  <c r="W42" i="2" s="1"/>
  <c r="V42" i="2" a="1"/>
  <c r="V42" i="2" s="1"/>
  <c r="U42" i="2" a="1"/>
  <c r="U42" i="2" s="1"/>
  <c r="T42" i="2" a="1"/>
  <c r="T42" i="2" s="1"/>
  <c r="FW41" i="2" a="1"/>
  <c r="FW41" i="2" s="1"/>
  <c r="FU41" i="2" a="1"/>
  <c r="FU41" i="2" s="1"/>
  <c r="FT41" i="2" a="1"/>
  <c r="FT41" i="2" s="1"/>
  <c r="FS41" i="2" a="1"/>
  <c r="FS41" i="2" s="1"/>
  <c r="FR41" i="2" a="1"/>
  <c r="FR41" i="2" s="1"/>
  <c r="FQ41" i="2" a="1"/>
  <c r="FQ41" i="2" s="1"/>
  <c r="FP41" i="2" a="1"/>
  <c r="FP41" i="2" s="1"/>
  <c r="FO41" i="2" a="1"/>
  <c r="FO41" i="2" s="1"/>
  <c r="FN41" i="2" a="1"/>
  <c r="FN41" i="2" s="1"/>
  <c r="FM41" i="2" a="1"/>
  <c r="FM41" i="2" s="1"/>
  <c r="FK41" i="2" a="1"/>
  <c r="FK41" i="2" s="1"/>
  <c r="FJ41" i="2" a="1"/>
  <c r="FJ41" i="2" s="1"/>
  <c r="FI41" i="2" a="1"/>
  <c r="FI41" i="2" s="1"/>
  <c r="FH41" i="2" a="1"/>
  <c r="FH41" i="2" s="1"/>
  <c r="FG41" i="2" a="1"/>
  <c r="FG41" i="2" s="1"/>
  <c r="FF41" i="2" a="1"/>
  <c r="FF41" i="2" s="1"/>
  <c r="FE41" i="2" a="1"/>
  <c r="FE41" i="2" s="1"/>
  <c r="FD41" i="2" a="1"/>
  <c r="FD41" i="2" s="1"/>
  <c r="FC41" i="2" a="1"/>
  <c r="FC41" i="2" s="1"/>
  <c r="FA41" i="2" a="1"/>
  <c r="FA41" i="2" s="1"/>
  <c r="EZ41" i="2" a="1"/>
  <c r="EZ41" i="2" s="1"/>
  <c r="EY41" i="2" a="1"/>
  <c r="EY41" i="2" s="1"/>
  <c r="EX41" i="2" a="1"/>
  <c r="EX41" i="2" s="1"/>
  <c r="EW41" i="2" a="1"/>
  <c r="EW41" i="2" s="1"/>
  <c r="EV41" i="2" a="1"/>
  <c r="EV41" i="2" s="1"/>
  <c r="EU41" i="2" a="1"/>
  <c r="EU41" i="2" s="1"/>
  <c r="ET41" i="2" a="1"/>
  <c r="ET41" i="2" s="1"/>
  <c r="EI41" i="2" a="1"/>
  <c r="EI41" i="2" s="1"/>
  <c r="EG41" i="2" a="1"/>
  <c r="EG41" i="2" s="1"/>
  <c r="EF41" i="2" a="1"/>
  <c r="EF41" i="2" s="1"/>
  <c r="EE41" i="2" a="1"/>
  <c r="EE41" i="2" s="1"/>
  <c r="ED41" i="2" a="1"/>
  <c r="ED41" i="2" s="1"/>
  <c r="EC41" i="2" a="1"/>
  <c r="EC41" i="2" s="1"/>
  <c r="EB41" i="2" a="1"/>
  <c r="EB41" i="2" s="1"/>
  <c r="EA41" i="2" a="1"/>
  <c r="EA41" i="2" s="1"/>
  <c r="DZ41" i="2" a="1"/>
  <c r="DZ41" i="2" s="1"/>
  <c r="DY41" i="2" a="1"/>
  <c r="DY41" i="2" s="1"/>
  <c r="DW41" i="2" a="1"/>
  <c r="DW41" i="2" s="1"/>
  <c r="DV41" i="2" a="1"/>
  <c r="DV41" i="2" s="1"/>
  <c r="DU41" i="2" a="1"/>
  <c r="DU41" i="2" s="1"/>
  <c r="DT41" i="2" a="1"/>
  <c r="DT41" i="2" s="1"/>
  <c r="DS41" i="2" a="1"/>
  <c r="DS41" i="2" s="1"/>
  <c r="DR41" i="2" a="1"/>
  <c r="DR41" i="2" s="1"/>
  <c r="DQ41" i="2" a="1"/>
  <c r="DQ41" i="2" s="1"/>
  <c r="DP41" i="2" a="1"/>
  <c r="DP41" i="2" s="1"/>
  <c r="DO41" i="2" a="1"/>
  <c r="DO41" i="2" s="1"/>
  <c r="DM41" i="2" a="1"/>
  <c r="DM41" i="2" s="1"/>
  <c r="DL41" i="2" a="1"/>
  <c r="DL41" i="2" s="1"/>
  <c r="DK41" i="2" a="1"/>
  <c r="DK41" i="2" s="1"/>
  <c r="DJ41" i="2" a="1"/>
  <c r="DJ41" i="2" s="1"/>
  <c r="DI41" i="2" a="1"/>
  <c r="DI41" i="2" s="1"/>
  <c r="DH41" i="2" a="1"/>
  <c r="DH41" i="2" s="1"/>
  <c r="DG41" i="2" a="1"/>
  <c r="DG41" i="2" s="1"/>
  <c r="DF41" i="2" a="1"/>
  <c r="DF41" i="2" s="1"/>
  <c r="CK41" i="2" a="1"/>
  <c r="CK41" i="2" s="1"/>
  <c r="CI41" i="2" a="1"/>
  <c r="CI41" i="2" s="1"/>
  <c r="CH41" i="2" a="1"/>
  <c r="CH41" i="2" s="1"/>
  <c r="CG41" i="2" a="1"/>
  <c r="CG41" i="2" s="1"/>
  <c r="CF41" i="2" a="1"/>
  <c r="CF41" i="2" s="1"/>
  <c r="CE41" i="2" a="1"/>
  <c r="CE41" i="2" s="1"/>
  <c r="CD41" i="2" a="1"/>
  <c r="CD41" i="2" s="1"/>
  <c r="CC41" i="2" a="1"/>
  <c r="CC41" i="2" s="1"/>
  <c r="CB41" i="2" a="1"/>
  <c r="CB41" i="2" s="1"/>
  <c r="CA41" i="2" a="1"/>
  <c r="CA41" i="2" s="1"/>
  <c r="BY41" i="2" a="1"/>
  <c r="BY41" i="2" s="1"/>
  <c r="BX41" i="2" a="1"/>
  <c r="BX41" i="2" s="1"/>
  <c r="BW41" i="2" a="1"/>
  <c r="BW41" i="2" s="1"/>
  <c r="BV41" i="2" a="1"/>
  <c r="BV41" i="2" s="1"/>
  <c r="BU41" i="2" a="1"/>
  <c r="BU41" i="2" s="1"/>
  <c r="BT41" i="2" a="1"/>
  <c r="BT41" i="2" s="1"/>
  <c r="BS41" i="2" a="1"/>
  <c r="BS41" i="2" s="1"/>
  <c r="BR41" i="2" a="1"/>
  <c r="BR41" i="2" s="1"/>
  <c r="BQ41" i="2" a="1"/>
  <c r="BQ41" i="2" s="1"/>
  <c r="BO41" i="2" a="1"/>
  <c r="BO41" i="2" s="1"/>
  <c r="BN41" i="2" a="1"/>
  <c r="BN41" i="2" s="1"/>
  <c r="BM41" i="2" a="1"/>
  <c r="BM41" i="2" s="1"/>
  <c r="BL41" i="2" a="1"/>
  <c r="BL41" i="2" s="1"/>
  <c r="BK41" i="2" a="1"/>
  <c r="BK41" i="2" s="1"/>
  <c r="BJ41" i="2" a="1"/>
  <c r="BJ41" i="2" s="1"/>
  <c r="BI41" i="2" a="1"/>
  <c r="BI41" i="2" s="1"/>
  <c r="BH41" i="2" a="1"/>
  <c r="BH41" i="2" s="1"/>
  <c r="AW41" i="2" a="1"/>
  <c r="AW41" i="2" s="1"/>
  <c r="AU41" i="2" a="1"/>
  <c r="AU41" i="2" s="1"/>
  <c r="AT41" i="2" a="1"/>
  <c r="AT41" i="2" s="1"/>
  <c r="AS41" i="2" a="1"/>
  <c r="AS41" i="2" s="1"/>
  <c r="AR41" i="2" a="1"/>
  <c r="AR41" i="2" s="1"/>
  <c r="AQ41" i="2" a="1"/>
  <c r="AQ41" i="2" s="1"/>
  <c r="AP41" i="2" a="1"/>
  <c r="AP41" i="2" s="1"/>
  <c r="AO41" i="2" a="1"/>
  <c r="AO41" i="2" s="1"/>
  <c r="AN41" i="2" a="1"/>
  <c r="AN41" i="2" s="1"/>
  <c r="AM41" i="2" a="1"/>
  <c r="AM41" i="2" s="1"/>
  <c r="AK41" i="2" a="1"/>
  <c r="AK41" i="2" s="1"/>
  <c r="AJ41" i="2" a="1"/>
  <c r="AJ41" i="2" s="1"/>
  <c r="AI41" i="2" a="1"/>
  <c r="AI41" i="2" s="1"/>
  <c r="AH41" i="2" a="1"/>
  <c r="AH41" i="2" s="1"/>
  <c r="AG41" i="2" a="1"/>
  <c r="AG41" i="2" s="1"/>
  <c r="AF41" i="2" a="1"/>
  <c r="AF41" i="2" s="1"/>
  <c r="AE41" i="2" a="1"/>
  <c r="AE41" i="2" s="1"/>
  <c r="AD41" i="2" a="1"/>
  <c r="AD41" i="2" s="1"/>
  <c r="AC41" i="2" a="1"/>
  <c r="AC41" i="2" s="1"/>
  <c r="AA41" i="2" a="1"/>
  <c r="AA41" i="2" s="1"/>
  <c r="Z41" i="2" a="1"/>
  <c r="Z41" i="2" s="1"/>
  <c r="Y41" i="2" a="1"/>
  <c r="Y41" i="2" s="1"/>
  <c r="X41" i="2" a="1"/>
  <c r="X41" i="2" s="1"/>
  <c r="W41" i="2" a="1"/>
  <c r="W41" i="2" s="1"/>
  <c r="V41" i="2" a="1"/>
  <c r="V41" i="2" s="1"/>
  <c r="U41" i="2" a="1"/>
  <c r="U41" i="2" s="1"/>
  <c r="T41" i="2" a="1"/>
  <c r="T41" i="2" s="1"/>
  <c r="P41" i="2"/>
  <c r="P42" i="2" s="1"/>
  <c r="O41" i="2"/>
  <c r="O42" i="2" s="1"/>
  <c r="N41" i="2"/>
  <c r="N42" i="2" s="1"/>
  <c r="M41" i="2"/>
  <c r="M42" i="2" s="1"/>
  <c r="L41" i="2"/>
  <c r="L42" i="2" s="1"/>
  <c r="K41" i="2"/>
  <c r="I41" i="2"/>
  <c r="H41" i="2"/>
  <c r="G41" i="2"/>
  <c r="C41" i="2"/>
  <c r="FW36" i="2" a="1"/>
  <c r="FW36" i="2" s="1"/>
  <c r="FU36" i="2" a="1"/>
  <c r="FU36" i="2" s="1"/>
  <c r="FT36" i="2" a="1"/>
  <c r="FT36" i="2" s="1"/>
  <c r="FS36" i="2" a="1"/>
  <c r="FS36" i="2" s="1"/>
  <c r="FR36" i="2" a="1"/>
  <c r="FR36" i="2" s="1"/>
  <c r="FQ36" i="2" a="1"/>
  <c r="FQ36" i="2" s="1"/>
  <c r="FP36" i="2" a="1"/>
  <c r="FP36" i="2" s="1"/>
  <c r="FO36" i="2" a="1"/>
  <c r="FO36" i="2" s="1"/>
  <c r="FN36" i="2" a="1"/>
  <c r="FN36" i="2" s="1"/>
  <c r="FM36" i="2" a="1"/>
  <c r="FM36" i="2" s="1"/>
  <c r="FK36" i="2" a="1"/>
  <c r="FK36" i="2" s="1"/>
  <c r="FJ36" i="2" a="1"/>
  <c r="FJ36" i="2" s="1"/>
  <c r="FI36" i="2" a="1"/>
  <c r="FI36" i="2" s="1"/>
  <c r="FH36" i="2" a="1"/>
  <c r="FH36" i="2" s="1"/>
  <c r="FG36" i="2" a="1"/>
  <c r="FG36" i="2" s="1"/>
  <c r="FF36" i="2" a="1"/>
  <c r="FF36" i="2" s="1"/>
  <c r="FE36" i="2" a="1"/>
  <c r="FE36" i="2" s="1"/>
  <c r="FD36" i="2" a="1"/>
  <c r="FD36" i="2" s="1"/>
  <c r="FC36" i="2" a="1"/>
  <c r="FC36" i="2" s="1"/>
  <c r="FA36" i="2" a="1"/>
  <c r="FA36" i="2" s="1"/>
  <c r="EZ36" i="2" a="1"/>
  <c r="EZ36" i="2" s="1"/>
  <c r="EY36" i="2" a="1"/>
  <c r="EY36" i="2" s="1"/>
  <c r="EX36" i="2" a="1"/>
  <c r="EX36" i="2" s="1"/>
  <c r="EW36" i="2" a="1"/>
  <c r="EW36" i="2" s="1"/>
  <c r="EV36" i="2" a="1"/>
  <c r="EV36" i="2" s="1"/>
  <c r="EU36" i="2" a="1"/>
  <c r="EU36" i="2" s="1"/>
  <c r="ET36" i="2" a="1"/>
  <c r="ET36" i="2" s="1"/>
  <c r="EI36" i="2" a="1"/>
  <c r="EI36" i="2" s="1"/>
  <c r="EG36" i="2" a="1"/>
  <c r="EG36" i="2" s="1"/>
  <c r="EF36" i="2" a="1"/>
  <c r="EF36" i="2" s="1"/>
  <c r="EE36" i="2" a="1"/>
  <c r="EE36" i="2" s="1"/>
  <c r="ED36" i="2" a="1"/>
  <c r="ED36" i="2" s="1"/>
  <c r="EC36" i="2" a="1"/>
  <c r="EC36" i="2" s="1"/>
  <c r="EB36" i="2" a="1"/>
  <c r="EB36" i="2" s="1"/>
  <c r="EA36" i="2" a="1"/>
  <c r="EA36" i="2" s="1"/>
  <c r="DZ36" i="2" a="1"/>
  <c r="DZ36" i="2" s="1"/>
  <c r="DY36" i="2" a="1"/>
  <c r="DY36" i="2" s="1"/>
  <c r="DW36" i="2" a="1"/>
  <c r="DW36" i="2" s="1"/>
  <c r="DV36" i="2" a="1"/>
  <c r="DV36" i="2" s="1"/>
  <c r="DU36" i="2" a="1"/>
  <c r="DU36" i="2" s="1"/>
  <c r="DT36" i="2" a="1"/>
  <c r="DT36" i="2" s="1"/>
  <c r="DS36" i="2" a="1"/>
  <c r="DS36" i="2" s="1"/>
  <c r="DR36" i="2" a="1"/>
  <c r="DR36" i="2" s="1"/>
  <c r="DQ36" i="2" a="1"/>
  <c r="DQ36" i="2" s="1"/>
  <c r="DP36" i="2" a="1"/>
  <c r="DP36" i="2" s="1"/>
  <c r="DO36" i="2" a="1"/>
  <c r="DO36" i="2" s="1"/>
  <c r="DM36" i="2" a="1"/>
  <c r="DM36" i="2" s="1"/>
  <c r="DL36" i="2" a="1"/>
  <c r="DL36" i="2" s="1"/>
  <c r="DK36" i="2" a="1"/>
  <c r="DK36" i="2" s="1"/>
  <c r="DJ36" i="2" a="1"/>
  <c r="DJ36" i="2" s="1"/>
  <c r="DI36" i="2" a="1"/>
  <c r="DI36" i="2" s="1"/>
  <c r="DH36" i="2" a="1"/>
  <c r="DH36" i="2" s="1"/>
  <c r="DG36" i="2" a="1"/>
  <c r="DG36" i="2" s="1"/>
  <c r="DF36" i="2" a="1"/>
  <c r="DF36" i="2" s="1"/>
  <c r="CK36" i="2" a="1"/>
  <c r="CK36" i="2" s="1"/>
  <c r="CI36" i="2" a="1"/>
  <c r="CI36" i="2" s="1"/>
  <c r="CH36" i="2" a="1"/>
  <c r="CH36" i="2" s="1"/>
  <c r="CG36" i="2" a="1"/>
  <c r="CG36" i="2" s="1"/>
  <c r="CF36" i="2" a="1"/>
  <c r="CF36" i="2" s="1"/>
  <c r="CE36" i="2" a="1"/>
  <c r="CE36" i="2" s="1"/>
  <c r="CD36" i="2" a="1"/>
  <c r="CD36" i="2" s="1"/>
  <c r="CC36" i="2" a="1"/>
  <c r="CC36" i="2" s="1"/>
  <c r="CB36" i="2" a="1"/>
  <c r="CB36" i="2" s="1"/>
  <c r="CA36" i="2" a="1"/>
  <c r="CA36" i="2" s="1"/>
  <c r="BY36" i="2" a="1"/>
  <c r="BY36" i="2" s="1"/>
  <c r="BX36" i="2" a="1"/>
  <c r="BX36" i="2" s="1"/>
  <c r="BW36" i="2" a="1"/>
  <c r="BW36" i="2" s="1"/>
  <c r="BV36" i="2" a="1"/>
  <c r="BV36" i="2" s="1"/>
  <c r="BU36" i="2" a="1"/>
  <c r="BU36" i="2" s="1"/>
  <c r="BT36" i="2" a="1"/>
  <c r="BT36" i="2" s="1"/>
  <c r="BS36" i="2" a="1"/>
  <c r="BS36" i="2" s="1"/>
  <c r="BR36" i="2" a="1"/>
  <c r="BR36" i="2" s="1"/>
  <c r="BQ36" i="2" a="1"/>
  <c r="BQ36" i="2" s="1"/>
  <c r="BO36" i="2" a="1"/>
  <c r="BO36" i="2" s="1"/>
  <c r="BN36" i="2" a="1"/>
  <c r="BN36" i="2" s="1"/>
  <c r="BM36" i="2" a="1"/>
  <c r="BM36" i="2" s="1"/>
  <c r="BL36" i="2" a="1"/>
  <c r="BL36" i="2" s="1"/>
  <c r="BK36" i="2" a="1"/>
  <c r="BK36" i="2" s="1"/>
  <c r="BJ36" i="2" a="1"/>
  <c r="BJ36" i="2" s="1"/>
  <c r="BI36" i="2" a="1"/>
  <c r="BI36" i="2" s="1"/>
  <c r="BH36" i="2" a="1"/>
  <c r="BH36" i="2" s="1"/>
  <c r="AW36" i="2" a="1"/>
  <c r="AW36" i="2" s="1"/>
  <c r="AU36" i="2" a="1"/>
  <c r="AU36" i="2" s="1"/>
  <c r="AT36" i="2" a="1"/>
  <c r="AT36" i="2" s="1"/>
  <c r="AS36" i="2" a="1"/>
  <c r="AS36" i="2" s="1"/>
  <c r="AR36" i="2" a="1"/>
  <c r="AR36" i="2" s="1"/>
  <c r="AQ36" i="2" a="1"/>
  <c r="AQ36" i="2" s="1"/>
  <c r="AP36" i="2" a="1"/>
  <c r="AP36" i="2" s="1"/>
  <c r="AO36" i="2" a="1"/>
  <c r="AO36" i="2" s="1"/>
  <c r="AN36" i="2" a="1"/>
  <c r="AN36" i="2" s="1"/>
  <c r="AM36" i="2" a="1"/>
  <c r="AM36" i="2" s="1"/>
  <c r="AK36" i="2" a="1"/>
  <c r="AK36" i="2" s="1"/>
  <c r="AJ36" i="2" a="1"/>
  <c r="AJ36" i="2" s="1"/>
  <c r="AI36" i="2" a="1"/>
  <c r="AI36" i="2" s="1"/>
  <c r="AH36" i="2" a="1"/>
  <c r="AH36" i="2" s="1"/>
  <c r="AG36" i="2" a="1"/>
  <c r="AG36" i="2" s="1"/>
  <c r="AF36" i="2" a="1"/>
  <c r="AF36" i="2" s="1"/>
  <c r="AE36" i="2" a="1"/>
  <c r="AE36" i="2" s="1"/>
  <c r="AD36" i="2" a="1"/>
  <c r="AD36" i="2" s="1"/>
  <c r="AC36" i="2" a="1"/>
  <c r="AC36" i="2" s="1"/>
  <c r="AA36" i="2" a="1"/>
  <c r="AA36" i="2" s="1"/>
  <c r="Z36" i="2" a="1"/>
  <c r="Z36" i="2" s="1"/>
  <c r="Y36" i="2" a="1"/>
  <c r="Y36" i="2" s="1"/>
  <c r="X36" i="2" a="1"/>
  <c r="X36" i="2" s="1"/>
  <c r="W36" i="2" a="1"/>
  <c r="W36" i="2" s="1"/>
  <c r="V36" i="2" a="1"/>
  <c r="V36" i="2" s="1"/>
  <c r="U36" i="2" a="1"/>
  <c r="U36" i="2" s="1"/>
  <c r="T36" i="2" a="1"/>
  <c r="T36" i="2" s="1"/>
  <c r="FW35" i="2" a="1"/>
  <c r="FW35" i="2" s="1"/>
  <c r="FU35" i="2" a="1"/>
  <c r="FU35" i="2" s="1"/>
  <c r="FT35" i="2" a="1"/>
  <c r="FT35" i="2" s="1"/>
  <c r="FS35" i="2" a="1"/>
  <c r="FS35" i="2" s="1"/>
  <c r="FR35" i="2" a="1"/>
  <c r="FR35" i="2" s="1"/>
  <c r="FQ35" i="2" a="1"/>
  <c r="FQ35" i="2" s="1"/>
  <c r="FP35" i="2" a="1"/>
  <c r="FP35" i="2" s="1"/>
  <c r="FO35" i="2" a="1"/>
  <c r="FO35" i="2" s="1"/>
  <c r="FN35" i="2" a="1"/>
  <c r="FN35" i="2" s="1"/>
  <c r="FM35" i="2" a="1"/>
  <c r="FM35" i="2" s="1"/>
  <c r="FK35" i="2" a="1"/>
  <c r="FK35" i="2" s="1"/>
  <c r="FJ35" i="2" a="1"/>
  <c r="FJ35" i="2" s="1"/>
  <c r="FI35" i="2" a="1"/>
  <c r="FI35" i="2" s="1"/>
  <c r="FH35" i="2" a="1"/>
  <c r="FH35" i="2" s="1"/>
  <c r="FG35" i="2" a="1"/>
  <c r="FG35" i="2" s="1"/>
  <c r="FF35" i="2" a="1"/>
  <c r="FF35" i="2" s="1"/>
  <c r="FE35" i="2" a="1"/>
  <c r="FE35" i="2" s="1"/>
  <c r="FD35" i="2" a="1"/>
  <c r="FD35" i="2" s="1"/>
  <c r="FC35" i="2" a="1"/>
  <c r="FC35" i="2" s="1"/>
  <c r="FA35" i="2" a="1"/>
  <c r="FA35" i="2" s="1"/>
  <c r="EZ35" i="2" a="1"/>
  <c r="EZ35" i="2" s="1"/>
  <c r="EY35" i="2" a="1"/>
  <c r="EY35" i="2" s="1"/>
  <c r="EX35" i="2" a="1"/>
  <c r="EX35" i="2" s="1"/>
  <c r="EW35" i="2" a="1"/>
  <c r="EW35" i="2" s="1"/>
  <c r="EV35" i="2" a="1"/>
  <c r="EV35" i="2" s="1"/>
  <c r="EU35" i="2" a="1"/>
  <c r="EU35" i="2" s="1"/>
  <c r="ET35" i="2" a="1"/>
  <c r="ET35" i="2" s="1"/>
  <c r="EI35" i="2" a="1"/>
  <c r="EI35" i="2" s="1"/>
  <c r="EG35" i="2" a="1"/>
  <c r="EG35" i="2" s="1"/>
  <c r="EF35" i="2" a="1"/>
  <c r="EF35" i="2" s="1"/>
  <c r="EE35" i="2" a="1"/>
  <c r="EE35" i="2" s="1"/>
  <c r="ED35" i="2" a="1"/>
  <c r="ED35" i="2" s="1"/>
  <c r="EC35" i="2" a="1"/>
  <c r="EC35" i="2" s="1"/>
  <c r="EB35" i="2" a="1"/>
  <c r="EB35" i="2" s="1"/>
  <c r="EA35" i="2" a="1"/>
  <c r="EA35" i="2" s="1"/>
  <c r="DZ35" i="2" a="1"/>
  <c r="DZ35" i="2" s="1"/>
  <c r="DY35" i="2" a="1"/>
  <c r="DY35" i="2" s="1"/>
  <c r="DW35" i="2" a="1"/>
  <c r="DW35" i="2" s="1"/>
  <c r="DV35" i="2" a="1"/>
  <c r="DV35" i="2" s="1"/>
  <c r="DU35" i="2" a="1"/>
  <c r="DU35" i="2" s="1"/>
  <c r="DT35" i="2" a="1"/>
  <c r="DT35" i="2" s="1"/>
  <c r="DS35" i="2" a="1"/>
  <c r="DS35" i="2" s="1"/>
  <c r="DR35" i="2" a="1"/>
  <c r="DR35" i="2" s="1"/>
  <c r="DQ35" i="2" a="1"/>
  <c r="DQ35" i="2" s="1"/>
  <c r="DP35" i="2" a="1"/>
  <c r="DP35" i="2" s="1"/>
  <c r="DO35" i="2" a="1"/>
  <c r="DO35" i="2" s="1"/>
  <c r="DM35" i="2" a="1"/>
  <c r="DM35" i="2" s="1"/>
  <c r="DL35" i="2" a="1"/>
  <c r="DL35" i="2" s="1"/>
  <c r="DK35" i="2" a="1"/>
  <c r="DK35" i="2" s="1"/>
  <c r="DJ35" i="2" a="1"/>
  <c r="DJ35" i="2" s="1"/>
  <c r="DI35" i="2" a="1"/>
  <c r="DI35" i="2" s="1"/>
  <c r="DH35" i="2" a="1"/>
  <c r="DH35" i="2" s="1"/>
  <c r="DG35" i="2" a="1"/>
  <c r="DG35" i="2" s="1"/>
  <c r="DF35" i="2" a="1"/>
  <c r="DF35" i="2" s="1"/>
  <c r="CK35" i="2" a="1"/>
  <c r="CK35" i="2" s="1"/>
  <c r="CI35" i="2" a="1"/>
  <c r="CI35" i="2" s="1"/>
  <c r="CH35" i="2" a="1"/>
  <c r="CH35" i="2" s="1"/>
  <c r="CG35" i="2" a="1"/>
  <c r="CG35" i="2" s="1"/>
  <c r="CF35" i="2" a="1"/>
  <c r="CF35" i="2" s="1"/>
  <c r="CE35" i="2" a="1"/>
  <c r="CE35" i="2" s="1"/>
  <c r="CD35" i="2" a="1"/>
  <c r="CD35" i="2" s="1"/>
  <c r="CC35" i="2" a="1"/>
  <c r="CC35" i="2" s="1"/>
  <c r="CB35" i="2" a="1"/>
  <c r="CB35" i="2" s="1"/>
  <c r="CA35" i="2" a="1"/>
  <c r="CA35" i="2" s="1"/>
  <c r="BY35" i="2" a="1"/>
  <c r="BY35" i="2" s="1"/>
  <c r="BX35" i="2" a="1"/>
  <c r="BX35" i="2" s="1"/>
  <c r="BW35" i="2" a="1"/>
  <c r="BW35" i="2" s="1"/>
  <c r="BV35" i="2" a="1"/>
  <c r="BV35" i="2" s="1"/>
  <c r="BU35" i="2" a="1"/>
  <c r="BU35" i="2" s="1"/>
  <c r="BT35" i="2" a="1"/>
  <c r="BT35" i="2" s="1"/>
  <c r="BS35" i="2" a="1"/>
  <c r="BS35" i="2" s="1"/>
  <c r="BR35" i="2" a="1"/>
  <c r="BR35" i="2" s="1"/>
  <c r="BQ35" i="2" a="1"/>
  <c r="BQ35" i="2" s="1"/>
  <c r="BO35" i="2" a="1"/>
  <c r="BO35" i="2" s="1"/>
  <c r="BN35" i="2" a="1"/>
  <c r="BN35" i="2" s="1"/>
  <c r="BM35" i="2" a="1"/>
  <c r="BM35" i="2" s="1"/>
  <c r="BL35" i="2" a="1"/>
  <c r="BL35" i="2" s="1"/>
  <c r="BK35" i="2" a="1"/>
  <c r="BK35" i="2" s="1"/>
  <c r="BJ35" i="2" a="1"/>
  <c r="BJ35" i="2" s="1"/>
  <c r="BI35" i="2" a="1"/>
  <c r="BI35" i="2" s="1"/>
  <c r="BH35" i="2" a="1"/>
  <c r="BH35" i="2" s="1"/>
  <c r="AW35" i="2" a="1"/>
  <c r="AW35" i="2" s="1"/>
  <c r="AU35" i="2" a="1"/>
  <c r="AU35" i="2" s="1"/>
  <c r="AT35" i="2" a="1"/>
  <c r="AT35" i="2" s="1"/>
  <c r="AS35" i="2" a="1"/>
  <c r="AS35" i="2" s="1"/>
  <c r="AR35" i="2" a="1"/>
  <c r="AR35" i="2" s="1"/>
  <c r="AQ35" i="2" a="1"/>
  <c r="AQ35" i="2" s="1"/>
  <c r="AP35" i="2" a="1"/>
  <c r="AP35" i="2" s="1"/>
  <c r="AO35" i="2" a="1"/>
  <c r="AO35" i="2" s="1"/>
  <c r="AN35" i="2" a="1"/>
  <c r="AN35" i="2" s="1"/>
  <c r="AM35" i="2" a="1"/>
  <c r="AM35" i="2" s="1"/>
  <c r="AK35" i="2" a="1"/>
  <c r="AK35" i="2" s="1"/>
  <c r="AJ35" i="2" a="1"/>
  <c r="AJ35" i="2" s="1"/>
  <c r="AI35" i="2" a="1"/>
  <c r="AI35" i="2" s="1"/>
  <c r="AH35" i="2" a="1"/>
  <c r="AH35" i="2" s="1"/>
  <c r="AG35" i="2" a="1"/>
  <c r="AG35" i="2" s="1"/>
  <c r="AF35" i="2" a="1"/>
  <c r="AF35" i="2" s="1"/>
  <c r="AE35" i="2" a="1"/>
  <c r="AE35" i="2" s="1"/>
  <c r="AD35" i="2" a="1"/>
  <c r="AD35" i="2" s="1"/>
  <c r="AC35" i="2" a="1"/>
  <c r="AC35" i="2" s="1"/>
  <c r="AA35" i="2" a="1"/>
  <c r="AA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P35" i="2"/>
  <c r="P36" i="2" s="1"/>
  <c r="O35" i="2"/>
  <c r="O36" i="2" s="1"/>
  <c r="N35" i="2"/>
  <c r="N36" i="2" s="1"/>
  <c r="M35" i="2"/>
  <c r="M36" i="2" s="1"/>
  <c r="L35" i="2"/>
  <c r="L36" i="2" s="1"/>
  <c r="K35" i="2"/>
  <c r="K36" i="2" s="1"/>
  <c r="I35" i="2"/>
  <c r="H35" i="2"/>
  <c r="G35" i="2"/>
  <c r="C35" i="2"/>
  <c r="FW33" i="2" a="1"/>
  <c r="FW33" i="2" s="1"/>
  <c r="FU33" i="2" a="1"/>
  <c r="FU33" i="2" s="1"/>
  <c r="FT33" i="2" a="1"/>
  <c r="FT33" i="2" s="1"/>
  <c r="FS33" i="2" a="1"/>
  <c r="FS33" i="2" s="1"/>
  <c r="FR33" i="2" a="1"/>
  <c r="FR33" i="2" s="1"/>
  <c r="FQ33" i="2" a="1"/>
  <c r="FQ33" i="2" s="1"/>
  <c r="FP33" i="2" a="1"/>
  <c r="FP33" i="2" s="1"/>
  <c r="FO33" i="2" a="1"/>
  <c r="FO33" i="2" s="1"/>
  <c r="FN33" i="2" a="1"/>
  <c r="FN33" i="2" s="1"/>
  <c r="FM33" i="2" a="1"/>
  <c r="FM33" i="2" s="1"/>
  <c r="FK33" i="2" a="1"/>
  <c r="FK33" i="2" s="1"/>
  <c r="FJ33" i="2" a="1"/>
  <c r="FJ33" i="2" s="1"/>
  <c r="FI33" i="2" a="1"/>
  <c r="FI33" i="2" s="1"/>
  <c r="FH33" i="2" a="1"/>
  <c r="FH33" i="2" s="1"/>
  <c r="FG33" i="2" a="1"/>
  <c r="FG33" i="2" s="1"/>
  <c r="FF33" i="2" a="1"/>
  <c r="FF33" i="2" s="1"/>
  <c r="FE33" i="2" a="1"/>
  <c r="FE33" i="2" s="1"/>
  <c r="FD33" i="2" a="1"/>
  <c r="FD33" i="2" s="1"/>
  <c r="FC33" i="2" a="1"/>
  <c r="FC33" i="2" s="1"/>
  <c r="FA33" i="2" a="1"/>
  <c r="FA33" i="2" s="1"/>
  <c r="EZ33" i="2" a="1"/>
  <c r="EZ33" i="2" s="1"/>
  <c r="EY33" i="2" a="1"/>
  <c r="EY33" i="2" s="1"/>
  <c r="EX33" i="2" a="1"/>
  <c r="EX33" i="2" s="1"/>
  <c r="EW33" i="2" a="1"/>
  <c r="EW33" i="2" s="1"/>
  <c r="EV33" i="2" a="1"/>
  <c r="EV33" i="2" s="1"/>
  <c r="EU33" i="2" a="1"/>
  <c r="EU33" i="2" s="1"/>
  <c r="ET33" i="2" a="1"/>
  <c r="ET33" i="2" s="1"/>
  <c r="EI33" i="2" a="1"/>
  <c r="EI33" i="2" s="1"/>
  <c r="EG33" i="2" a="1"/>
  <c r="EG33" i="2" s="1"/>
  <c r="EF33" i="2" a="1"/>
  <c r="EF33" i="2" s="1"/>
  <c r="EE33" i="2" a="1"/>
  <c r="EE33" i="2" s="1"/>
  <c r="ED33" i="2" a="1"/>
  <c r="ED33" i="2" s="1"/>
  <c r="EC33" i="2" a="1"/>
  <c r="EC33" i="2" s="1"/>
  <c r="EB33" i="2" a="1"/>
  <c r="EB33" i="2" s="1"/>
  <c r="EA33" i="2" a="1"/>
  <c r="EA33" i="2" s="1"/>
  <c r="DZ33" i="2" a="1"/>
  <c r="DZ33" i="2" s="1"/>
  <c r="DY33" i="2" a="1"/>
  <c r="DY33" i="2" s="1"/>
  <c r="DW33" i="2" a="1"/>
  <c r="DW33" i="2" s="1"/>
  <c r="DV33" i="2" a="1"/>
  <c r="DV33" i="2" s="1"/>
  <c r="DU33" i="2" a="1"/>
  <c r="DU33" i="2" s="1"/>
  <c r="DT33" i="2" a="1"/>
  <c r="DT33" i="2" s="1"/>
  <c r="DS33" i="2" a="1"/>
  <c r="DS33" i="2" s="1"/>
  <c r="DR33" i="2" a="1"/>
  <c r="DR33" i="2" s="1"/>
  <c r="DQ33" i="2" a="1"/>
  <c r="DQ33" i="2" s="1"/>
  <c r="DP33" i="2" a="1"/>
  <c r="DP33" i="2" s="1"/>
  <c r="DO33" i="2" a="1"/>
  <c r="DO33" i="2" s="1"/>
  <c r="DM33" i="2" a="1"/>
  <c r="DM33" i="2" s="1"/>
  <c r="DL33" i="2" a="1"/>
  <c r="DL33" i="2" s="1"/>
  <c r="DK33" i="2" a="1"/>
  <c r="DK33" i="2" s="1"/>
  <c r="DJ33" i="2" a="1"/>
  <c r="DJ33" i="2" s="1"/>
  <c r="DI33" i="2" a="1"/>
  <c r="DI33" i="2" s="1"/>
  <c r="DH33" i="2" a="1"/>
  <c r="DH33" i="2" s="1"/>
  <c r="DG33" i="2" a="1"/>
  <c r="DG33" i="2" s="1"/>
  <c r="DF33" i="2" a="1"/>
  <c r="DF33" i="2" s="1"/>
  <c r="CK33" i="2" a="1"/>
  <c r="CK33" i="2" s="1"/>
  <c r="CI33" i="2" a="1"/>
  <c r="CI33" i="2" s="1"/>
  <c r="CH33" i="2" a="1"/>
  <c r="CH33" i="2" s="1"/>
  <c r="CG33" i="2" a="1"/>
  <c r="CG33" i="2" s="1"/>
  <c r="CF33" i="2" a="1"/>
  <c r="CF33" i="2" s="1"/>
  <c r="CE33" i="2" a="1"/>
  <c r="CE33" i="2" s="1"/>
  <c r="CD33" i="2" a="1"/>
  <c r="CD33" i="2" s="1"/>
  <c r="CC33" i="2" a="1"/>
  <c r="CC33" i="2" s="1"/>
  <c r="CB33" i="2" a="1"/>
  <c r="CB33" i="2" s="1"/>
  <c r="CA33" i="2" a="1"/>
  <c r="CA33" i="2" s="1"/>
  <c r="BY33" i="2" a="1"/>
  <c r="BY33" i="2" s="1"/>
  <c r="BX33" i="2" a="1"/>
  <c r="BX33" i="2" s="1"/>
  <c r="BW33" i="2" a="1"/>
  <c r="BW33" i="2" s="1"/>
  <c r="BV33" i="2" a="1"/>
  <c r="BV33" i="2" s="1"/>
  <c r="BU33" i="2" a="1"/>
  <c r="BU33" i="2" s="1"/>
  <c r="BT33" i="2" a="1"/>
  <c r="BT33" i="2" s="1"/>
  <c r="BS33" i="2" a="1"/>
  <c r="BS33" i="2" s="1"/>
  <c r="BR33" i="2" a="1"/>
  <c r="BR33" i="2" s="1"/>
  <c r="BQ33" i="2" a="1"/>
  <c r="BQ33" i="2" s="1"/>
  <c r="BO33" i="2" a="1"/>
  <c r="BO33" i="2" s="1"/>
  <c r="BN33" i="2" a="1"/>
  <c r="BN33" i="2" s="1"/>
  <c r="BM33" i="2" a="1"/>
  <c r="BM33" i="2" s="1"/>
  <c r="BL33" i="2" a="1"/>
  <c r="BL33" i="2" s="1"/>
  <c r="BK33" i="2" a="1"/>
  <c r="BK33" i="2" s="1"/>
  <c r="BJ33" i="2" a="1"/>
  <c r="BJ33" i="2" s="1"/>
  <c r="BI33" i="2" a="1"/>
  <c r="BI33" i="2" s="1"/>
  <c r="BH33" i="2" a="1"/>
  <c r="BH33" i="2" s="1"/>
  <c r="AW33" i="2" a="1"/>
  <c r="AW33" i="2" s="1"/>
  <c r="AU33" i="2" a="1"/>
  <c r="AU33" i="2" s="1"/>
  <c r="AT33" i="2" a="1"/>
  <c r="AT33" i="2" s="1"/>
  <c r="AS33" i="2" a="1"/>
  <c r="AS33" i="2" s="1"/>
  <c r="AR33" i="2" a="1"/>
  <c r="AR33" i="2" s="1"/>
  <c r="AQ33" i="2" a="1"/>
  <c r="AQ33" i="2" s="1"/>
  <c r="AP33" i="2" a="1"/>
  <c r="AP33" i="2" s="1"/>
  <c r="AO33" i="2" a="1"/>
  <c r="AO33" i="2" s="1"/>
  <c r="AN33" i="2" a="1"/>
  <c r="AN33" i="2" s="1"/>
  <c r="AM33" i="2" a="1"/>
  <c r="AM33" i="2" s="1"/>
  <c r="AK33" i="2" a="1"/>
  <c r="AK33" i="2" s="1"/>
  <c r="AJ33" i="2" a="1"/>
  <c r="AJ33" i="2" s="1"/>
  <c r="AI33" i="2" a="1"/>
  <c r="AI33" i="2" s="1"/>
  <c r="AH33" i="2" a="1"/>
  <c r="AH33" i="2" s="1"/>
  <c r="AG33" i="2" a="1"/>
  <c r="AG33" i="2" s="1"/>
  <c r="AF33" i="2" a="1"/>
  <c r="AF33" i="2" s="1"/>
  <c r="AE33" i="2" a="1"/>
  <c r="AE33" i="2" s="1"/>
  <c r="AD33" i="2" a="1"/>
  <c r="AD33" i="2" s="1"/>
  <c r="AC33" i="2" a="1"/>
  <c r="AC33" i="2" s="1"/>
  <c r="AA33" i="2" a="1"/>
  <c r="AA33" i="2" s="1"/>
  <c r="Z33" i="2" a="1"/>
  <c r="Z33" i="2" s="1"/>
  <c r="Y33" i="2" a="1"/>
  <c r="Y33" i="2" s="1"/>
  <c r="X33" i="2" a="1"/>
  <c r="X33" i="2" s="1"/>
  <c r="W33" i="2" a="1"/>
  <c r="W33" i="2" s="1"/>
  <c r="V33" i="2" a="1"/>
  <c r="V33" i="2" s="1"/>
  <c r="U33" i="2" a="1"/>
  <c r="U33" i="2" s="1"/>
  <c r="T33" i="2" a="1"/>
  <c r="T33" i="2" s="1"/>
  <c r="FW32" i="2" a="1"/>
  <c r="FW32" i="2" s="1"/>
  <c r="FU32" i="2" a="1"/>
  <c r="FU32" i="2" s="1"/>
  <c r="FT32" i="2" a="1"/>
  <c r="FT32" i="2" s="1"/>
  <c r="FS32" i="2" a="1"/>
  <c r="FS32" i="2" s="1"/>
  <c r="FR32" i="2" a="1"/>
  <c r="FR32" i="2" s="1"/>
  <c r="FQ32" i="2" a="1"/>
  <c r="FQ32" i="2" s="1"/>
  <c r="FP32" i="2" a="1"/>
  <c r="FP32" i="2" s="1"/>
  <c r="FO32" i="2" a="1"/>
  <c r="FO32" i="2" s="1"/>
  <c r="FN32" i="2" a="1"/>
  <c r="FN32" i="2" s="1"/>
  <c r="FM32" i="2" a="1"/>
  <c r="FM32" i="2" s="1"/>
  <c r="FK32" i="2" a="1"/>
  <c r="FK32" i="2" s="1"/>
  <c r="FJ32" i="2" a="1"/>
  <c r="FJ32" i="2" s="1"/>
  <c r="FI32" i="2" a="1"/>
  <c r="FI32" i="2" s="1"/>
  <c r="FH32" i="2" a="1"/>
  <c r="FH32" i="2" s="1"/>
  <c r="FG32" i="2" a="1"/>
  <c r="FG32" i="2" s="1"/>
  <c r="FF32" i="2" a="1"/>
  <c r="FF32" i="2" s="1"/>
  <c r="FE32" i="2" a="1"/>
  <c r="FE32" i="2" s="1"/>
  <c r="FD32" i="2" a="1"/>
  <c r="FD32" i="2" s="1"/>
  <c r="FC32" i="2" a="1"/>
  <c r="FC32" i="2" s="1"/>
  <c r="FA32" i="2" a="1"/>
  <c r="FA32" i="2" s="1"/>
  <c r="EZ32" i="2" a="1"/>
  <c r="EZ32" i="2" s="1"/>
  <c r="EY32" i="2" a="1"/>
  <c r="EY32" i="2" s="1"/>
  <c r="EX32" i="2" a="1"/>
  <c r="EX32" i="2" s="1"/>
  <c r="EW32" i="2" a="1"/>
  <c r="EW32" i="2" s="1"/>
  <c r="EV32" i="2" a="1"/>
  <c r="EV32" i="2" s="1"/>
  <c r="EU32" i="2" a="1"/>
  <c r="EU32" i="2" s="1"/>
  <c r="ET32" i="2" a="1"/>
  <c r="ET32" i="2" s="1"/>
  <c r="EI32" i="2" a="1"/>
  <c r="EI32" i="2" s="1"/>
  <c r="EG32" i="2" a="1"/>
  <c r="EG32" i="2" s="1"/>
  <c r="EF32" i="2" a="1"/>
  <c r="EF32" i="2" s="1"/>
  <c r="EE32" i="2" a="1"/>
  <c r="EE32" i="2" s="1"/>
  <c r="ED32" i="2" a="1"/>
  <c r="ED32" i="2" s="1"/>
  <c r="EC32" i="2" a="1"/>
  <c r="EC32" i="2" s="1"/>
  <c r="EB32" i="2" a="1"/>
  <c r="EB32" i="2" s="1"/>
  <c r="EA32" i="2" a="1"/>
  <c r="EA32" i="2" s="1"/>
  <c r="DZ32" i="2" a="1"/>
  <c r="DZ32" i="2" s="1"/>
  <c r="DY32" i="2" a="1"/>
  <c r="DY32" i="2" s="1"/>
  <c r="DW32" i="2" a="1"/>
  <c r="DW32" i="2" s="1"/>
  <c r="DV32" i="2" a="1"/>
  <c r="DV32" i="2" s="1"/>
  <c r="DU32" i="2" a="1"/>
  <c r="DU32" i="2" s="1"/>
  <c r="DT32" i="2" a="1"/>
  <c r="DT32" i="2" s="1"/>
  <c r="DS32" i="2" a="1"/>
  <c r="DS32" i="2" s="1"/>
  <c r="DR32" i="2" a="1"/>
  <c r="DR32" i="2" s="1"/>
  <c r="DQ32" i="2" a="1"/>
  <c r="DQ32" i="2" s="1"/>
  <c r="DP32" i="2" a="1"/>
  <c r="DP32" i="2" s="1"/>
  <c r="DO32" i="2" a="1"/>
  <c r="DO32" i="2" s="1"/>
  <c r="DM32" i="2" a="1"/>
  <c r="DM32" i="2" s="1"/>
  <c r="DL32" i="2" a="1"/>
  <c r="DL32" i="2" s="1"/>
  <c r="DK32" i="2" a="1"/>
  <c r="DK32" i="2" s="1"/>
  <c r="DJ32" i="2" a="1"/>
  <c r="DJ32" i="2" s="1"/>
  <c r="DI32" i="2" a="1"/>
  <c r="DI32" i="2" s="1"/>
  <c r="DH32" i="2" a="1"/>
  <c r="DH32" i="2" s="1"/>
  <c r="DG32" i="2" a="1"/>
  <c r="DG32" i="2" s="1"/>
  <c r="DF32" i="2" a="1"/>
  <c r="DF32" i="2" s="1"/>
  <c r="CK32" i="2" a="1"/>
  <c r="CK32" i="2" s="1"/>
  <c r="CI32" i="2" a="1"/>
  <c r="CI32" i="2" s="1"/>
  <c r="CH32" i="2" a="1"/>
  <c r="CH32" i="2" s="1"/>
  <c r="CG32" i="2" a="1"/>
  <c r="CG32" i="2" s="1"/>
  <c r="CF32" i="2" a="1"/>
  <c r="CF32" i="2" s="1"/>
  <c r="CE32" i="2" a="1"/>
  <c r="CE32" i="2" s="1"/>
  <c r="CD32" i="2" a="1"/>
  <c r="CD32" i="2" s="1"/>
  <c r="CC32" i="2" a="1"/>
  <c r="CC32" i="2" s="1"/>
  <c r="CB32" i="2" a="1"/>
  <c r="CB32" i="2" s="1"/>
  <c r="CA32" i="2" a="1"/>
  <c r="CA32" i="2" s="1"/>
  <c r="BY32" i="2" a="1"/>
  <c r="BY32" i="2" s="1"/>
  <c r="BX32" i="2" a="1"/>
  <c r="BX32" i="2" s="1"/>
  <c r="BW32" i="2" a="1"/>
  <c r="BW32" i="2" s="1"/>
  <c r="BV32" i="2" a="1"/>
  <c r="BV32" i="2" s="1"/>
  <c r="BU32" i="2" a="1"/>
  <c r="BU32" i="2" s="1"/>
  <c r="BT32" i="2" a="1"/>
  <c r="BT32" i="2" s="1"/>
  <c r="BS32" i="2" a="1"/>
  <c r="BS32" i="2" s="1"/>
  <c r="BR32" i="2" a="1"/>
  <c r="BR32" i="2" s="1"/>
  <c r="BQ32" i="2" a="1"/>
  <c r="BQ32" i="2" s="1"/>
  <c r="BO32" i="2" a="1"/>
  <c r="BO32" i="2" s="1"/>
  <c r="BN32" i="2" a="1"/>
  <c r="BN32" i="2" s="1"/>
  <c r="BM32" i="2" a="1"/>
  <c r="BM32" i="2" s="1"/>
  <c r="BL32" i="2" a="1"/>
  <c r="BL32" i="2" s="1"/>
  <c r="BK32" i="2" a="1"/>
  <c r="BK32" i="2" s="1"/>
  <c r="BJ32" i="2" a="1"/>
  <c r="BJ32" i="2" s="1"/>
  <c r="BI32" i="2" a="1"/>
  <c r="BI32" i="2" s="1"/>
  <c r="BH32" i="2" a="1"/>
  <c r="BH32" i="2" s="1"/>
  <c r="AW32" i="2" a="1"/>
  <c r="AW32" i="2" s="1"/>
  <c r="AU32" i="2" a="1"/>
  <c r="AU32" i="2" s="1"/>
  <c r="AT32" i="2" a="1"/>
  <c r="AT32" i="2" s="1"/>
  <c r="AS32" i="2" a="1"/>
  <c r="AS32" i="2" s="1"/>
  <c r="AR32" i="2" a="1"/>
  <c r="AR32" i="2" s="1"/>
  <c r="AQ32" i="2" a="1"/>
  <c r="AQ32" i="2" s="1"/>
  <c r="AP32" i="2" a="1"/>
  <c r="AP32" i="2" s="1"/>
  <c r="AO32" i="2" a="1"/>
  <c r="AO32" i="2" s="1"/>
  <c r="AN32" i="2" a="1"/>
  <c r="AN32" i="2" s="1"/>
  <c r="AM32" i="2" a="1"/>
  <c r="AM32" i="2" s="1"/>
  <c r="AK32" i="2" a="1"/>
  <c r="AK32" i="2" s="1"/>
  <c r="AJ32" i="2" a="1"/>
  <c r="AJ32" i="2" s="1"/>
  <c r="AI32" i="2" a="1"/>
  <c r="AI32" i="2" s="1"/>
  <c r="AH32" i="2" a="1"/>
  <c r="AH32" i="2" s="1"/>
  <c r="AG32" i="2" a="1"/>
  <c r="AG32" i="2" s="1"/>
  <c r="AF32" i="2" a="1"/>
  <c r="AF32" i="2" s="1"/>
  <c r="AE32" i="2" a="1"/>
  <c r="AE32" i="2" s="1"/>
  <c r="AD32" i="2" a="1"/>
  <c r="AD32" i="2" s="1"/>
  <c r="AC32" i="2" a="1"/>
  <c r="AC32" i="2" s="1"/>
  <c r="AA32" i="2" a="1"/>
  <c r="AA32" i="2" s="1"/>
  <c r="Z32" i="2" a="1"/>
  <c r="Z32" i="2" s="1"/>
  <c r="Y32" i="2" a="1"/>
  <c r="Y32" i="2" s="1"/>
  <c r="X32" i="2" a="1"/>
  <c r="X32" i="2" s="1"/>
  <c r="W32" i="2" a="1"/>
  <c r="W32" i="2" s="1"/>
  <c r="V32" i="2" a="1"/>
  <c r="V32" i="2" s="1"/>
  <c r="U32" i="2" a="1"/>
  <c r="U32" i="2" s="1"/>
  <c r="T32" i="2" a="1"/>
  <c r="T32" i="2" s="1"/>
  <c r="P32" i="2"/>
  <c r="P33" i="2" s="1"/>
  <c r="O32" i="2"/>
  <c r="O33" i="2" s="1"/>
  <c r="N32" i="2"/>
  <c r="N33" i="2" s="1"/>
  <c r="M32" i="2"/>
  <c r="M33" i="2" s="1"/>
  <c r="L32" i="2"/>
  <c r="L33" i="2" s="1"/>
  <c r="K32" i="2"/>
  <c r="K33" i="2" s="1"/>
  <c r="I32" i="2"/>
  <c r="H32" i="2"/>
  <c r="G32" i="2"/>
  <c r="C32" i="2"/>
  <c r="FW30" i="2" a="1"/>
  <c r="FW30" i="2" s="1"/>
  <c r="FU30" i="2" a="1"/>
  <c r="FU30" i="2" s="1"/>
  <c r="FT30" i="2" a="1"/>
  <c r="FT30" i="2" s="1"/>
  <c r="FS30" i="2" a="1"/>
  <c r="FS30" i="2" s="1"/>
  <c r="FR30" i="2" a="1"/>
  <c r="FR30" i="2" s="1"/>
  <c r="FQ30" i="2" a="1"/>
  <c r="FQ30" i="2" s="1"/>
  <c r="FP30" i="2" a="1"/>
  <c r="FP30" i="2" s="1"/>
  <c r="FO30" i="2" a="1"/>
  <c r="FO30" i="2" s="1"/>
  <c r="FN30" i="2" a="1"/>
  <c r="FN30" i="2" s="1"/>
  <c r="FM30" i="2" a="1"/>
  <c r="FM30" i="2" s="1"/>
  <c r="FK30" i="2" a="1"/>
  <c r="FK30" i="2" s="1"/>
  <c r="FJ30" i="2" a="1"/>
  <c r="FJ30" i="2" s="1"/>
  <c r="FI30" i="2" a="1"/>
  <c r="FI30" i="2" s="1"/>
  <c r="FH30" i="2" a="1"/>
  <c r="FH30" i="2" s="1"/>
  <c r="FG30" i="2" a="1"/>
  <c r="FG30" i="2" s="1"/>
  <c r="FF30" i="2" a="1"/>
  <c r="FF30" i="2" s="1"/>
  <c r="FE30" i="2" a="1"/>
  <c r="FE30" i="2" s="1"/>
  <c r="FD30" i="2" a="1"/>
  <c r="FD30" i="2" s="1"/>
  <c r="FC30" i="2" a="1"/>
  <c r="FC30" i="2" s="1"/>
  <c r="FA30" i="2" a="1"/>
  <c r="FA30" i="2" s="1"/>
  <c r="EZ30" i="2" a="1"/>
  <c r="EZ30" i="2" s="1"/>
  <c r="EY30" i="2" a="1"/>
  <c r="EY30" i="2" s="1"/>
  <c r="EX30" i="2" a="1"/>
  <c r="EX30" i="2" s="1"/>
  <c r="EW30" i="2" a="1"/>
  <c r="EW30" i="2" s="1"/>
  <c r="EV30" i="2" a="1"/>
  <c r="EV30" i="2" s="1"/>
  <c r="EU30" i="2" a="1"/>
  <c r="EU30" i="2" s="1"/>
  <c r="ET30" i="2" a="1"/>
  <c r="ET30" i="2" s="1"/>
  <c r="EI30" i="2" a="1"/>
  <c r="EI30" i="2" s="1"/>
  <c r="EG30" i="2" a="1"/>
  <c r="EG30" i="2" s="1"/>
  <c r="EF30" i="2" a="1"/>
  <c r="EF30" i="2" s="1"/>
  <c r="EE30" i="2" a="1"/>
  <c r="EE30" i="2" s="1"/>
  <c r="ED30" i="2" a="1"/>
  <c r="ED30" i="2" s="1"/>
  <c r="EC30" i="2" a="1"/>
  <c r="EC30" i="2" s="1"/>
  <c r="EB30" i="2" a="1"/>
  <c r="EB30" i="2" s="1"/>
  <c r="EA30" i="2" a="1"/>
  <c r="EA30" i="2" s="1"/>
  <c r="DZ30" i="2" a="1"/>
  <c r="DZ30" i="2" s="1"/>
  <c r="DY30" i="2" a="1"/>
  <c r="DY30" i="2" s="1"/>
  <c r="DW30" i="2" a="1"/>
  <c r="DW30" i="2" s="1"/>
  <c r="DV30" i="2" a="1"/>
  <c r="DV30" i="2" s="1"/>
  <c r="DU30" i="2" a="1"/>
  <c r="DU30" i="2" s="1"/>
  <c r="DT30" i="2" a="1"/>
  <c r="DT30" i="2" s="1"/>
  <c r="DS30" i="2" a="1"/>
  <c r="DS30" i="2" s="1"/>
  <c r="DR30" i="2" a="1"/>
  <c r="DR30" i="2" s="1"/>
  <c r="DQ30" i="2" a="1"/>
  <c r="DQ30" i="2" s="1"/>
  <c r="DP30" i="2" a="1"/>
  <c r="DP30" i="2" s="1"/>
  <c r="DO30" i="2" a="1"/>
  <c r="DO30" i="2" s="1"/>
  <c r="DM30" i="2" a="1"/>
  <c r="DM30" i="2" s="1"/>
  <c r="DL30" i="2" a="1"/>
  <c r="DL30" i="2" s="1"/>
  <c r="DK30" i="2" a="1"/>
  <c r="DK30" i="2" s="1"/>
  <c r="DJ30" i="2" a="1"/>
  <c r="DJ30" i="2" s="1"/>
  <c r="DI30" i="2" a="1"/>
  <c r="DI30" i="2" s="1"/>
  <c r="DH30" i="2" a="1"/>
  <c r="DH30" i="2" s="1"/>
  <c r="DG30" i="2" a="1"/>
  <c r="DG30" i="2" s="1"/>
  <c r="DF30" i="2" a="1"/>
  <c r="DF30" i="2" s="1"/>
  <c r="CK30" i="2" a="1"/>
  <c r="CK30" i="2" s="1"/>
  <c r="CI30" i="2" a="1"/>
  <c r="CI30" i="2" s="1"/>
  <c r="CH30" i="2" a="1"/>
  <c r="CH30" i="2" s="1"/>
  <c r="CG30" i="2" a="1"/>
  <c r="CG30" i="2" s="1"/>
  <c r="CF30" i="2" a="1"/>
  <c r="CF30" i="2" s="1"/>
  <c r="CE30" i="2" a="1"/>
  <c r="CE30" i="2" s="1"/>
  <c r="CD30" i="2" a="1"/>
  <c r="CD30" i="2" s="1"/>
  <c r="CC30" i="2" a="1"/>
  <c r="CC30" i="2" s="1"/>
  <c r="CB30" i="2" a="1"/>
  <c r="CB30" i="2" s="1"/>
  <c r="CA30" i="2" a="1"/>
  <c r="CA30" i="2" s="1"/>
  <c r="BY30" i="2" a="1"/>
  <c r="BY30" i="2" s="1"/>
  <c r="BX30" i="2" a="1"/>
  <c r="BX30" i="2" s="1"/>
  <c r="BW30" i="2" a="1"/>
  <c r="BW30" i="2" s="1"/>
  <c r="BV30" i="2" a="1"/>
  <c r="BV30" i="2" s="1"/>
  <c r="BU30" i="2" a="1"/>
  <c r="BU30" i="2" s="1"/>
  <c r="BT30" i="2" a="1"/>
  <c r="BT30" i="2" s="1"/>
  <c r="BS30" i="2" a="1"/>
  <c r="BS30" i="2" s="1"/>
  <c r="BR30" i="2" a="1"/>
  <c r="BR30" i="2" s="1"/>
  <c r="BQ30" i="2" a="1"/>
  <c r="BQ30" i="2" s="1"/>
  <c r="BO30" i="2" a="1"/>
  <c r="BO30" i="2" s="1"/>
  <c r="BN30" i="2" a="1"/>
  <c r="BN30" i="2" s="1"/>
  <c r="BM30" i="2" a="1"/>
  <c r="BM30" i="2" s="1"/>
  <c r="BL30" i="2" a="1"/>
  <c r="BL30" i="2" s="1"/>
  <c r="BK30" i="2" a="1"/>
  <c r="BK30" i="2" s="1"/>
  <c r="BJ30" i="2" a="1"/>
  <c r="BJ30" i="2" s="1"/>
  <c r="BI30" i="2" a="1"/>
  <c r="BI30" i="2" s="1"/>
  <c r="BH30" i="2" a="1"/>
  <c r="BH30" i="2" s="1"/>
  <c r="AW30" i="2" a="1"/>
  <c r="AW30" i="2" s="1"/>
  <c r="AU30" i="2" a="1"/>
  <c r="AU30" i="2" s="1"/>
  <c r="AT30" i="2" a="1"/>
  <c r="AT30" i="2" s="1"/>
  <c r="AS30" i="2" a="1"/>
  <c r="AS30" i="2" s="1"/>
  <c r="AR30" i="2" a="1"/>
  <c r="AR30" i="2" s="1"/>
  <c r="AQ30" i="2" a="1"/>
  <c r="AQ30" i="2" s="1"/>
  <c r="AP30" i="2" a="1"/>
  <c r="AP30" i="2" s="1"/>
  <c r="AO30" i="2" a="1"/>
  <c r="AO30" i="2" s="1"/>
  <c r="AN30" i="2" a="1"/>
  <c r="AN30" i="2" s="1"/>
  <c r="AM30" i="2" a="1"/>
  <c r="AM30" i="2" s="1"/>
  <c r="AK30" i="2" a="1"/>
  <c r="AK30" i="2" s="1"/>
  <c r="AJ30" i="2" a="1"/>
  <c r="AJ30" i="2" s="1"/>
  <c r="AI30" i="2" a="1"/>
  <c r="AI30" i="2" s="1"/>
  <c r="AH30" i="2" a="1"/>
  <c r="AH30" i="2" s="1"/>
  <c r="AG30" i="2" a="1"/>
  <c r="AG30" i="2" s="1"/>
  <c r="AF30" i="2" a="1"/>
  <c r="AF30" i="2" s="1"/>
  <c r="AE30" i="2" a="1"/>
  <c r="AE30" i="2" s="1"/>
  <c r="AD30" i="2" a="1"/>
  <c r="AD30" i="2" s="1"/>
  <c r="AC30" i="2" a="1"/>
  <c r="AC30" i="2" s="1"/>
  <c r="AA30" i="2" a="1"/>
  <c r="AA30" i="2" s="1"/>
  <c r="Z30" i="2" a="1"/>
  <c r="Z30" i="2" s="1"/>
  <c r="Y30" i="2" a="1"/>
  <c r="Y30" i="2" s="1"/>
  <c r="X30" i="2" a="1"/>
  <c r="X30" i="2" s="1"/>
  <c r="W30" i="2" a="1"/>
  <c r="W30" i="2" s="1"/>
  <c r="V30" i="2" a="1"/>
  <c r="V30" i="2" s="1"/>
  <c r="U30" i="2" a="1"/>
  <c r="U30" i="2" s="1"/>
  <c r="T30" i="2" a="1"/>
  <c r="T30" i="2" s="1"/>
  <c r="FW29" i="2" a="1"/>
  <c r="FW29" i="2" s="1"/>
  <c r="FU29" i="2" a="1"/>
  <c r="FU29" i="2" s="1"/>
  <c r="FT29" i="2" a="1"/>
  <c r="FT29" i="2" s="1"/>
  <c r="FS29" i="2" a="1"/>
  <c r="FS29" i="2" s="1"/>
  <c r="FR29" i="2" a="1"/>
  <c r="FR29" i="2" s="1"/>
  <c r="FQ29" i="2" a="1"/>
  <c r="FQ29" i="2" s="1"/>
  <c r="FP29" i="2" a="1"/>
  <c r="FP29" i="2" s="1"/>
  <c r="FO29" i="2" a="1"/>
  <c r="FO29" i="2" s="1"/>
  <c r="FN29" i="2" a="1"/>
  <c r="FN29" i="2" s="1"/>
  <c r="FM29" i="2" a="1"/>
  <c r="FM29" i="2" s="1"/>
  <c r="FK29" i="2" a="1"/>
  <c r="FK29" i="2" s="1"/>
  <c r="FJ29" i="2" a="1"/>
  <c r="FJ29" i="2" s="1"/>
  <c r="FI29" i="2" a="1"/>
  <c r="FI29" i="2" s="1"/>
  <c r="FH29" i="2" a="1"/>
  <c r="FH29" i="2" s="1"/>
  <c r="FG29" i="2" a="1"/>
  <c r="FG29" i="2" s="1"/>
  <c r="FF29" i="2" a="1"/>
  <c r="FF29" i="2" s="1"/>
  <c r="FE29" i="2" a="1"/>
  <c r="FE29" i="2" s="1"/>
  <c r="FD29" i="2" a="1"/>
  <c r="FD29" i="2" s="1"/>
  <c r="FC29" i="2" a="1"/>
  <c r="FC29" i="2" s="1"/>
  <c r="FA29" i="2" a="1"/>
  <c r="FA29" i="2" s="1"/>
  <c r="EZ29" i="2" a="1"/>
  <c r="EZ29" i="2" s="1"/>
  <c r="EY29" i="2" a="1"/>
  <c r="EY29" i="2" s="1"/>
  <c r="EX29" i="2" a="1"/>
  <c r="EX29" i="2" s="1"/>
  <c r="EW29" i="2" a="1"/>
  <c r="EW29" i="2" s="1"/>
  <c r="EV29" i="2" a="1"/>
  <c r="EV29" i="2" s="1"/>
  <c r="EU29" i="2" a="1"/>
  <c r="EU29" i="2" s="1"/>
  <c r="ET29" i="2" a="1"/>
  <c r="ET29" i="2" s="1"/>
  <c r="EI29" i="2" a="1"/>
  <c r="EI29" i="2" s="1"/>
  <c r="EG29" i="2" a="1"/>
  <c r="EG29" i="2" s="1"/>
  <c r="EF29" i="2" a="1"/>
  <c r="EF29" i="2" s="1"/>
  <c r="EE29" i="2" a="1"/>
  <c r="EE29" i="2" s="1"/>
  <c r="ED29" i="2" a="1"/>
  <c r="ED29" i="2" s="1"/>
  <c r="EC29" i="2" a="1"/>
  <c r="EC29" i="2" s="1"/>
  <c r="EB29" i="2" a="1"/>
  <c r="EB29" i="2" s="1"/>
  <c r="EA29" i="2" a="1"/>
  <c r="EA29" i="2" s="1"/>
  <c r="DZ29" i="2" a="1"/>
  <c r="DZ29" i="2" s="1"/>
  <c r="DY29" i="2" a="1"/>
  <c r="DY29" i="2" s="1"/>
  <c r="DW29" i="2" a="1"/>
  <c r="DW29" i="2" s="1"/>
  <c r="DV29" i="2" a="1"/>
  <c r="DV29" i="2" s="1"/>
  <c r="DU29" i="2" a="1"/>
  <c r="DU29" i="2" s="1"/>
  <c r="DT29" i="2" a="1"/>
  <c r="DT29" i="2" s="1"/>
  <c r="DS29" i="2" a="1"/>
  <c r="DS29" i="2" s="1"/>
  <c r="DR29" i="2" a="1"/>
  <c r="DR29" i="2" s="1"/>
  <c r="DQ29" i="2" a="1"/>
  <c r="DQ29" i="2" s="1"/>
  <c r="DP29" i="2" a="1"/>
  <c r="DP29" i="2" s="1"/>
  <c r="DO29" i="2" a="1"/>
  <c r="DO29" i="2" s="1"/>
  <c r="DM29" i="2" a="1"/>
  <c r="DM29" i="2" s="1"/>
  <c r="DL29" i="2" a="1"/>
  <c r="DL29" i="2" s="1"/>
  <c r="DK29" i="2" a="1"/>
  <c r="DK29" i="2" s="1"/>
  <c r="DJ29" i="2" a="1"/>
  <c r="DJ29" i="2" s="1"/>
  <c r="DI29" i="2" a="1"/>
  <c r="DI29" i="2" s="1"/>
  <c r="DH29" i="2" a="1"/>
  <c r="DH29" i="2" s="1"/>
  <c r="DG29" i="2" a="1"/>
  <c r="DG29" i="2" s="1"/>
  <c r="DF29" i="2" a="1"/>
  <c r="DF29" i="2" s="1"/>
  <c r="CK29" i="2" a="1"/>
  <c r="CK29" i="2" s="1"/>
  <c r="CI29" i="2" a="1"/>
  <c r="CI29" i="2" s="1"/>
  <c r="CH29" i="2" a="1"/>
  <c r="CH29" i="2" s="1"/>
  <c r="CG29" i="2" a="1"/>
  <c r="CG29" i="2" s="1"/>
  <c r="CF29" i="2" a="1"/>
  <c r="CF29" i="2" s="1"/>
  <c r="CE29" i="2" a="1"/>
  <c r="CE29" i="2" s="1"/>
  <c r="CD29" i="2" a="1"/>
  <c r="CD29" i="2" s="1"/>
  <c r="CC29" i="2" a="1"/>
  <c r="CC29" i="2" s="1"/>
  <c r="CB29" i="2" a="1"/>
  <c r="CB29" i="2" s="1"/>
  <c r="CA29" i="2" a="1"/>
  <c r="CA29" i="2" s="1"/>
  <c r="BY29" i="2" a="1"/>
  <c r="BY29" i="2" s="1"/>
  <c r="BX29" i="2" a="1"/>
  <c r="BX29" i="2" s="1"/>
  <c r="BW29" i="2" a="1"/>
  <c r="BW29" i="2" s="1"/>
  <c r="BV29" i="2" a="1"/>
  <c r="BV29" i="2" s="1"/>
  <c r="BU29" i="2" a="1"/>
  <c r="BU29" i="2" s="1"/>
  <c r="BT29" i="2" a="1"/>
  <c r="BT29" i="2" s="1"/>
  <c r="BS29" i="2" a="1"/>
  <c r="BS29" i="2" s="1"/>
  <c r="BR29" i="2" a="1"/>
  <c r="BR29" i="2" s="1"/>
  <c r="BQ29" i="2" a="1"/>
  <c r="BQ29" i="2" s="1"/>
  <c r="BO29" i="2" a="1"/>
  <c r="BO29" i="2" s="1"/>
  <c r="BN29" i="2" a="1"/>
  <c r="BN29" i="2" s="1"/>
  <c r="BM29" i="2" a="1"/>
  <c r="BM29" i="2" s="1"/>
  <c r="BL29" i="2" a="1"/>
  <c r="BL29" i="2" s="1"/>
  <c r="BK29" i="2" a="1"/>
  <c r="BK29" i="2" s="1"/>
  <c r="BJ29" i="2" a="1"/>
  <c r="BJ29" i="2" s="1"/>
  <c r="BI29" i="2" a="1"/>
  <c r="BI29" i="2" s="1"/>
  <c r="BH29" i="2" a="1"/>
  <c r="BH29" i="2" s="1"/>
  <c r="AW29" i="2" a="1"/>
  <c r="AW29" i="2" s="1"/>
  <c r="AU29" i="2" a="1"/>
  <c r="AU29" i="2" s="1"/>
  <c r="AT29" i="2" a="1"/>
  <c r="AT29" i="2" s="1"/>
  <c r="AS29" i="2" a="1"/>
  <c r="AS29" i="2" s="1"/>
  <c r="AR29" i="2" a="1"/>
  <c r="AR29" i="2" s="1"/>
  <c r="AQ29" i="2" a="1"/>
  <c r="AQ29" i="2" s="1"/>
  <c r="AP29" i="2" a="1"/>
  <c r="AP29" i="2" s="1"/>
  <c r="AO29" i="2" a="1"/>
  <c r="AO29" i="2" s="1"/>
  <c r="AN29" i="2" a="1"/>
  <c r="AN29" i="2" s="1"/>
  <c r="AM29" i="2" a="1"/>
  <c r="AM29" i="2" s="1"/>
  <c r="AK29" i="2" a="1"/>
  <c r="AK29" i="2" s="1"/>
  <c r="AJ29" i="2" a="1"/>
  <c r="AJ29" i="2" s="1"/>
  <c r="AI29" i="2" a="1"/>
  <c r="AI29" i="2" s="1"/>
  <c r="AH29" i="2" a="1"/>
  <c r="AH29" i="2" s="1"/>
  <c r="AG29" i="2" a="1"/>
  <c r="AG29" i="2" s="1"/>
  <c r="AF29" i="2" a="1"/>
  <c r="AF29" i="2" s="1"/>
  <c r="AE29" i="2" a="1"/>
  <c r="AE29" i="2" s="1"/>
  <c r="AD29" i="2" a="1"/>
  <c r="AD29" i="2" s="1"/>
  <c r="AC29" i="2" a="1"/>
  <c r="AC29" i="2" s="1"/>
  <c r="AA29" i="2" a="1"/>
  <c r="AA29" i="2" s="1"/>
  <c r="Z29" i="2" a="1"/>
  <c r="Z29" i="2" s="1"/>
  <c r="Y29" i="2" a="1"/>
  <c r="Y29" i="2" s="1"/>
  <c r="X29" i="2" a="1"/>
  <c r="X29" i="2" s="1"/>
  <c r="W29" i="2" a="1"/>
  <c r="W29" i="2" s="1"/>
  <c r="V29" i="2" a="1"/>
  <c r="V29" i="2" s="1"/>
  <c r="U29" i="2" a="1"/>
  <c r="U29" i="2" s="1"/>
  <c r="T29" i="2" a="1"/>
  <c r="T29" i="2" s="1"/>
  <c r="P29" i="2"/>
  <c r="P30" i="2" s="1"/>
  <c r="O29" i="2"/>
  <c r="O30" i="2" s="1"/>
  <c r="N29" i="2"/>
  <c r="N30" i="2" s="1"/>
  <c r="M29" i="2"/>
  <c r="M30" i="2" s="1"/>
  <c r="L29" i="2"/>
  <c r="L30" i="2" s="1"/>
  <c r="K29" i="2"/>
  <c r="K30" i="2" s="1"/>
  <c r="I29" i="2"/>
  <c r="H29" i="2"/>
  <c r="G29" i="2"/>
  <c r="C29" i="2"/>
  <c r="FW27" i="2" a="1"/>
  <c r="FW27" i="2" s="1"/>
  <c r="FU27" i="2" a="1"/>
  <c r="FU27" i="2" s="1"/>
  <c r="FT27" i="2" a="1"/>
  <c r="FT27" i="2" s="1"/>
  <c r="FS27" i="2" a="1"/>
  <c r="FS27" i="2" s="1"/>
  <c r="FR27" i="2" a="1"/>
  <c r="FR27" i="2" s="1"/>
  <c r="FQ27" i="2" a="1"/>
  <c r="FQ27" i="2" s="1"/>
  <c r="FP27" i="2" a="1"/>
  <c r="FP27" i="2" s="1"/>
  <c r="FO27" i="2" a="1"/>
  <c r="FO27" i="2" s="1"/>
  <c r="FN27" i="2" a="1"/>
  <c r="FN27" i="2" s="1"/>
  <c r="FM27" i="2" a="1"/>
  <c r="FM27" i="2" s="1"/>
  <c r="FK27" i="2" a="1"/>
  <c r="FK27" i="2" s="1"/>
  <c r="FJ27" i="2" a="1"/>
  <c r="FJ27" i="2" s="1"/>
  <c r="FI27" i="2" a="1"/>
  <c r="FI27" i="2" s="1"/>
  <c r="FH27" i="2" a="1"/>
  <c r="FH27" i="2" s="1"/>
  <c r="FG27" i="2" a="1"/>
  <c r="FG27" i="2" s="1"/>
  <c r="FF27" i="2" a="1"/>
  <c r="FF27" i="2" s="1"/>
  <c r="FE27" i="2" a="1"/>
  <c r="FE27" i="2" s="1"/>
  <c r="FD27" i="2" a="1"/>
  <c r="FD27" i="2" s="1"/>
  <c r="FC27" i="2" a="1"/>
  <c r="FC27" i="2" s="1"/>
  <c r="FA27" i="2" a="1"/>
  <c r="FA27" i="2" s="1"/>
  <c r="EZ27" i="2" a="1"/>
  <c r="EZ27" i="2" s="1"/>
  <c r="EY27" i="2" a="1"/>
  <c r="EY27" i="2" s="1"/>
  <c r="EX27" i="2" a="1"/>
  <c r="EX27" i="2" s="1"/>
  <c r="EW27" i="2" a="1"/>
  <c r="EW27" i="2" s="1"/>
  <c r="EV27" i="2" a="1"/>
  <c r="EV27" i="2" s="1"/>
  <c r="EU27" i="2" a="1"/>
  <c r="EU27" i="2" s="1"/>
  <c r="ET27" i="2" a="1"/>
  <c r="ET27" i="2" s="1"/>
  <c r="EI27" i="2" a="1"/>
  <c r="EI27" i="2" s="1"/>
  <c r="EG27" i="2" a="1"/>
  <c r="EG27" i="2" s="1"/>
  <c r="EF27" i="2" a="1"/>
  <c r="EF27" i="2" s="1"/>
  <c r="EE27" i="2" a="1"/>
  <c r="EE27" i="2" s="1"/>
  <c r="ED27" i="2" a="1"/>
  <c r="ED27" i="2" s="1"/>
  <c r="EC27" i="2" a="1"/>
  <c r="EC27" i="2" s="1"/>
  <c r="EB27" i="2" a="1"/>
  <c r="EB27" i="2" s="1"/>
  <c r="EA27" i="2" a="1"/>
  <c r="EA27" i="2" s="1"/>
  <c r="DZ27" i="2" a="1"/>
  <c r="DZ27" i="2" s="1"/>
  <c r="DY27" i="2" a="1"/>
  <c r="DY27" i="2" s="1"/>
  <c r="DW27" i="2" a="1"/>
  <c r="DW27" i="2" s="1"/>
  <c r="DV27" i="2" a="1"/>
  <c r="DV27" i="2" s="1"/>
  <c r="DU27" i="2" a="1"/>
  <c r="DU27" i="2" s="1"/>
  <c r="DT27" i="2" a="1"/>
  <c r="DT27" i="2" s="1"/>
  <c r="DS27" i="2" a="1"/>
  <c r="DS27" i="2" s="1"/>
  <c r="DR27" i="2" a="1"/>
  <c r="DR27" i="2" s="1"/>
  <c r="DQ27" i="2" a="1"/>
  <c r="DQ27" i="2" s="1"/>
  <c r="DP27" i="2" a="1"/>
  <c r="DP27" i="2" s="1"/>
  <c r="DO27" i="2" a="1"/>
  <c r="DO27" i="2" s="1"/>
  <c r="DM27" i="2" a="1"/>
  <c r="DM27" i="2" s="1"/>
  <c r="DL27" i="2" a="1"/>
  <c r="DL27" i="2" s="1"/>
  <c r="DK27" i="2" a="1"/>
  <c r="DK27" i="2" s="1"/>
  <c r="DJ27" i="2" a="1"/>
  <c r="DJ27" i="2" s="1"/>
  <c r="DI27" i="2" a="1"/>
  <c r="DI27" i="2" s="1"/>
  <c r="DH27" i="2" a="1"/>
  <c r="DH27" i="2" s="1"/>
  <c r="DG27" i="2" a="1"/>
  <c r="DG27" i="2" s="1"/>
  <c r="DF27" i="2" a="1"/>
  <c r="DF27" i="2" s="1"/>
  <c r="CK27" i="2" a="1"/>
  <c r="CK27" i="2" s="1"/>
  <c r="CI27" i="2" a="1"/>
  <c r="CI27" i="2" s="1"/>
  <c r="CH27" i="2" a="1"/>
  <c r="CH27" i="2" s="1"/>
  <c r="CG27" i="2" a="1"/>
  <c r="CG27" i="2" s="1"/>
  <c r="CF27" i="2" a="1"/>
  <c r="CF27" i="2" s="1"/>
  <c r="CE27" i="2" a="1"/>
  <c r="CE27" i="2" s="1"/>
  <c r="CD27" i="2" a="1"/>
  <c r="CD27" i="2" s="1"/>
  <c r="CC27" i="2" a="1"/>
  <c r="CC27" i="2" s="1"/>
  <c r="CB27" i="2" a="1"/>
  <c r="CB27" i="2" s="1"/>
  <c r="CA27" i="2" a="1"/>
  <c r="CA27" i="2" s="1"/>
  <c r="BY27" i="2" a="1"/>
  <c r="BY27" i="2" s="1"/>
  <c r="BX27" i="2" a="1"/>
  <c r="BX27" i="2" s="1"/>
  <c r="BW27" i="2" a="1"/>
  <c r="BW27" i="2" s="1"/>
  <c r="BV27" i="2" a="1"/>
  <c r="BV27" i="2" s="1"/>
  <c r="BU27" i="2" a="1"/>
  <c r="BU27" i="2" s="1"/>
  <c r="BT27" i="2" a="1"/>
  <c r="BT27" i="2" s="1"/>
  <c r="BS27" i="2" a="1"/>
  <c r="BS27" i="2" s="1"/>
  <c r="BR27" i="2" a="1"/>
  <c r="BR27" i="2" s="1"/>
  <c r="BQ27" i="2" a="1"/>
  <c r="BQ27" i="2" s="1"/>
  <c r="BO27" i="2" a="1"/>
  <c r="BO27" i="2" s="1"/>
  <c r="BN27" i="2" a="1"/>
  <c r="BN27" i="2" s="1"/>
  <c r="BM27" i="2" a="1"/>
  <c r="BM27" i="2" s="1"/>
  <c r="BL27" i="2" a="1"/>
  <c r="BL27" i="2" s="1"/>
  <c r="BK27" i="2" a="1"/>
  <c r="BK27" i="2" s="1"/>
  <c r="BJ27" i="2" a="1"/>
  <c r="BJ27" i="2" s="1"/>
  <c r="BI27" i="2" a="1"/>
  <c r="BI27" i="2" s="1"/>
  <c r="BH27" i="2" a="1"/>
  <c r="BH27" i="2" s="1"/>
  <c r="AW27" i="2" a="1"/>
  <c r="AW27" i="2" s="1"/>
  <c r="AU27" i="2" a="1"/>
  <c r="AU27" i="2" s="1"/>
  <c r="AT27" i="2" a="1"/>
  <c r="AT27" i="2" s="1"/>
  <c r="AS27" i="2" a="1"/>
  <c r="AS27" i="2" s="1"/>
  <c r="AR27" i="2" a="1"/>
  <c r="AR27" i="2" s="1"/>
  <c r="AQ27" i="2" a="1"/>
  <c r="AQ27" i="2" s="1"/>
  <c r="AP27" i="2" a="1"/>
  <c r="AP27" i="2" s="1"/>
  <c r="AO27" i="2" a="1"/>
  <c r="AO27" i="2" s="1"/>
  <c r="AN27" i="2" a="1"/>
  <c r="AN27" i="2" s="1"/>
  <c r="AM27" i="2" a="1"/>
  <c r="AM27" i="2" s="1"/>
  <c r="AK27" i="2" a="1"/>
  <c r="AK27" i="2" s="1"/>
  <c r="AJ27" i="2" a="1"/>
  <c r="AJ27" i="2" s="1"/>
  <c r="AI27" i="2" a="1"/>
  <c r="AI27" i="2" s="1"/>
  <c r="AH27" i="2" a="1"/>
  <c r="AH27" i="2" s="1"/>
  <c r="AG27" i="2" a="1"/>
  <c r="AG27" i="2" s="1"/>
  <c r="AF27" i="2" a="1"/>
  <c r="AF27" i="2" s="1"/>
  <c r="AE27" i="2" a="1"/>
  <c r="AE27" i="2" s="1"/>
  <c r="AD27" i="2" a="1"/>
  <c r="AD27" i="2" s="1"/>
  <c r="AC27" i="2" a="1"/>
  <c r="AC27" i="2" s="1"/>
  <c r="AA27" i="2" a="1"/>
  <c r="AA27" i="2" s="1"/>
  <c r="Z27" i="2" a="1"/>
  <c r="Z27" i="2" s="1"/>
  <c r="Y27" i="2" a="1"/>
  <c r="Y27" i="2" s="1"/>
  <c r="X27" i="2" a="1"/>
  <c r="X27" i="2" s="1"/>
  <c r="W27" i="2" a="1"/>
  <c r="W27" i="2" s="1"/>
  <c r="V27" i="2" a="1"/>
  <c r="V27" i="2" s="1"/>
  <c r="U27" i="2" a="1"/>
  <c r="U27" i="2" s="1"/>
  <c r="T27" i="2" a="1"/>
  <c r="T27" i="2" s="1"/>
  <c r="FW26" i="2" a="1"/>
  <c r="FW26" i="2" s="1"/>
  <c r="FU26" i="2" a="1"/>
  <c r="FU26" i="2" s="1"/>
  <c r="FT26" i="2" a="1"/>
  <c r="FT26" i="2" s="1"/>
  <c r="FS26" i="2" a="1"/>
  <c r="FS26" i="2" s="1"/>
  <c r="FR26" i="2" a="1"/>
  <c r="FR26" i="2" s="1"/>
  <c r="FQ26" i="2" a="1"/>
  <c r="FQ26" i="2" s="1"/>
  <c r="FP26" i="2" a="1"/>
  <c r="FP26" i="2" s="1"/>
  <c r="FO26" i="2" a="1"/>
  <c r="FO26" i="2" s="1"/>
  <c r="FN26" i="2" a="1"/>
  <c r="FN26" i="2" s="1"/>
  <c r="FM26" i="2" a="1"/>
  <c r="FM26" i="2" s="1"/>
  <c r="FK26" i="2" a="1"/>
  <c r="FK26" i="2" s="1"/>
  <c r="FJ26" i="2" a="1"/>
  <c r="FJ26" i="2" s="1"/>
  <c r="FI26" i="2" a="1"/>
  <c r="FI26" i="2" s="1"/>
  <c r="FH26" i="2" a="1"/>
  <c r="FH26" i="2" s="1"/>
  <c r="FG26" i="2" a="1"/>
  <c r="FG26" i="2" s="1"/>
  <c r="FF26" i="2" a="1"/>
  <c r="FF26" i="2" s="1"/>
  <c r="FE26" i="2" a="1"/>
  <c r="FE26" i="2" s="1"/>
  <c r="FD26" i="2" a="1"/>
  <c r="FD26" i="2" s="1"/>
  <c r="FC26" i="2" a="1"/>
  <c r="FC26" i="2" s="1"/>
  <c r="FA26" i="2" a="1"/>
  <c r="FA26" i="2" s="1"/>
  <c r="EZ26" i="2" a="1"/>
  <c r="EZ26" i="2" s="1"/>
  <c r="EY26" i="2" a="1"/>
  <c r="EY26" i="2" s="1"/>
  <c r="EX26" i="2" a="1"/>
  <c r="EX26" i="2" s="1"/>
  <c r="EW26" i="2" a="1"/>
  <c r="EW26" i="2" s="1"/>
  <c r="EV26" i="2" a="1"/>
  <c r="EV26" i="2" s="1"/>
  <c r="EU26" i="2" a="1"/>
  <c r="EU26" i="2" s="1"/>
  <c r="ET26" i="2" a="1"/>
  <c r="ET26" i="2" s="1"/>
  <c r="EI26" i="2" a="1"/>
  <c r="EI26" i="2" s="1"/>
  <c r="EG26" i="2" a="1"/>
  <c r="EG26" i="2" s="1"/>
  <c r="EF26" i="2" a="1"/>
  <c r="EF26" i="2" s="1"/>
  <c r="EE26" i="2" a="1"/>
  <c r="EE26" i="2" s="1"/>
  <c r="ED26" i="2" a="1"/>
  <c r="ED26" i="2" s="1"/>
  <c r="EC26" i="2" a="1"/>
  <c r="EC26" i="2" s="1"/>
  <c r="EB26" i="2" a="1"/>
  <c r="EB26" i="2" s="1"/>
  <c r="EA26" i="2" a="1"/>
  <c r="EA26" i="2" s="1"/>
  <c r="DZ26" i="2" a="1"/>
  <c r="DZ26" i="2" s="1"/>
  <c r="DY26" i="2" a="1"/>
  <c r="DY26" i="2" s="1"/>
  <c r="DW26" i="2" a="1"/>
  <c r="DW26" i="2" s="1"/>
  <c r="DV26" i="2" a="1"/>
  <c r="DV26" i="2" s="1"/>
  <c r="DU26" i="2" a="1"/>
  <c r="DU26" i="2" s="1"/>
  <c r="DT26" i="2" a="1"/>
  <c r="DT26" i="2" s="1"/>
  <c r="DS26" i="2" a="1"/>
  <c r="DS26" i="2" s="1"/>
  <c r="DR26" i="2" a="1"/>
  <c r="DR26" i="2" s="1"/>
  <c r="DQ26" i="2" a="1"/>
  <c r="DQ26" i="2" s="1"/>
  <c r="DP26" i="2" a="1"/>
  <c r="DP26" i="2" s="1"/>
  <c r="DO26" i="2" a="1"/>
  <c r="DO26" i="2" s="1"/>
  <c r="DM26" i="2" a="1"/>
  <c r="DM26" i="2" s="1"/>
  <c r="DL26" i="2" a="1"/>
  <c r="DL26" i="2" s="1"/>
  <c r="DK26" i="2" a="1"/>
  <c r="DK26" i="2" s="1"/>
  <c r="DJ26" i="2" a="1"/>
  <c r="DJ26" i="2" s="1"/>
  <c r="DI26" i="2" a="1"/>
  <c r="DI26" i="2" s="1"/>
  <c r="DH26" i="2" a="1"/>
  <c r="DH26" i="2" s="1"/>
  <c r="DG26" i="2" a="1"/>
  <c r="DG26" i="2" s="1"/>
  <c r="DF26" i="2" a="1"/>
  <c r="DF26" i="2" s="1"/>
  <c r="CK26" i="2" a="1"/>
  <c r="CK26" i="2" s="1"/>
  <c r="CI26" i="2" a="1"/>
  <c r="CI26" i="2" s="1"/>
  <c r="CH26" i="2" a="1"/>
  <c r="CH26" i="2" s="1"/>
  <c r="CG26" i="2" a="1"/>
  <c r="CG26" i="2" s="1"/>
  <c r="CF26" i="2" a="1"/>
  <c r="CF26" i="2" s="1"/>
  <c r="CE26" i="2" a="1"/>
  <c r="CE26" i="2" s="1"/>
  <c r="CD26" i="2" a="1"/>
  <c r="CD26" i="2" s="1"/>
  <c r="CC26" i="2" a="1"/>
  <c r="CC26" i="2" s="1"/>
  <c r="CB26" i="2" a="1"/>
  <c r="CB26" i="2" s="1"/>
  <c r="CA26" i="2" a="1"/>
  <c r="CA26" i="2" s="1"/>
  <c r="BY26" i="2" a="1"/>
  <c r="BY26" i="2" s="1"/>
  <c r="BX26" i="2" a="1"/>
  <c r="BX26" i="2" s="1"/>
  <c r="BW26" i="2" a="1"/>
  <c r="BW26" i="2" s="1"/>
  <c r="BV26" i="2" a="1"/>
  <c r="BV26" i="2" s="1"/>
  <c r="BU26" i="2" a="1"/>
  <c r="BU26" i="2" s="1"/>
  <c r="BT26" i="2" a="1"/>
  <c r="BT26" i="2" s="1"/>
  <c r="BS26" i="2" a="1"/>
  <c r="BS26" i="2" s="1"/>
  <c r="BR26" i="2" a="1"/>
  <c r="BR26" i="2" s="1"/>
  <c r="BQ26" i="2" a="1"/>
  <c r="BQ26" i="2" s="1"/>
  <c r="BO26" i="2" a="1"/>
  <c r="BO26" i="2" s="1"/>
  <c r="BN26" i="2" a="1"/>
  <c r="BN26" i="2" s="1"/>
  <c r="BM26" i="2" a="1"/>
  <c r="BM26" i="2" s="1"/>
  <c r="BL26" i="2" a="1"/>
  <c r="BL26" i="2" s="1"/>
  <c r="BK26" i="2" a="1"/>
  <c r="BK26" i="2" s="1"/>
  <c r="BJ26" i="2" a="1"/>
  <c r="BJ26" i="2" s="1"/>
  <c r="BI26" i="2" a="1"/>
  <c r="BI26" i="2" s="1"/>
  <c r="BH26" i="2" a="1"/>
  <c r="BH26" i="2" s="1"/>
  <c r="AW26" i="2" a="1"/>
  <c r="AW26" i="2" s="1"/>
  <c r="AU26" i="2" a="1"/>
  <c r="AU26" i="2" s="1"/>
  <c r="AT26" i="2" a="1"/>
  <c r="AT26" i="2" s="1"/>
  <c r="AS26" i="2" a="1"/>
  <c r="AS26" i="2" s="1"/>
  <c r="AR26" i="2" a="1"/>
  <c r="AR26" i="2" s="1"/>
  <c r="AQ26" i="2" a="1"/>
  <c r="AQ26" i="2" s="1"/>
  <c r="AP26" i="2" a="1"/>
  <c r="AP26" i="2" s="1"/>
  <c r="AO26" i="2" a="1"/>
  <c r="AO26" i="2" s="1"/>
  <c r="AN26" i="2" a="1"/>
  <c r="AN26" i="2" s="1"/>
  <c r="AM26" i="2" a="1"/>
  <c r="AM26" i="2" s="1"/>
  <c r="AK26" i="2" a="1"/>
  <c r="AK26" i="2" s="1"/>
  <c r="AJ26" i="2" a="1"/>
  <c r="AJ26" i="2" s="1"/>
  <c r="AI26" i="2" a="1"/>
  <c r="AI26" i="2" s="1"/>
  <c r="AH26" i="2" a="1"/>
  <c r="AH26" i="2" s="1"/>
  <c r="AG26" i="2" a="1"/>
  <c r="AG26" i="2" s="1"/>
  <c r="AF26" i="2" a="1"/>
  <c r="AF26" i="2" s="1"/>
  <c r="AE26" i="2" a="1"/>
  <c r="AE26" i="2" s="1"/>
  <c r="AD26" i="2" a="1"/>
  <c r="AD26" i="2" s="1"/>
  <c r="AC26" i="2" a="1"/>
  <c r="AC26" i="2" s="1"/>
  <c r="AA26" i="2" a="1"/>
  <c r="AA26" i="2" s="1"/>
  <c r="Z26" i="2" a="1"/>
  <c r="Z26" i="2" s="1"/>
  <c r="Y26" i="2" a="1"/>
  <c r="Y26" i="2" s="1"/>
  <c r="X26" i="2" a="1"/>
  <c r="X26" i="2" s="1"/>
  <c r="W26" i="2" a="1"/>
  <c r="W26" i="2" s="1"/>
  <c r="V26" i="2" a="1"/>
  <c r="V26" i="2" s="1"/>
  <c r="U26" i="2" a="1"/>
  <c r="U26" i="2" s="1"/>
  <c r="T26" i="2" a="1"/>
  <c r="T26" i="2" s="1"/>
  <c r="P26" i="2"/>
  <c r="P27" i="2" s="1"/>
  <c r="O26" i="2"/>
  <c r="O27" i="2" s="1"/>
  <c r="N26" i="2"/>
  <c r="N27" i="2" s="1"/>
  <c r="M26" i="2"/>
  <c r="M27" i="2" s="1"/>
  <c r="L26" i="2"/>
  <c r="L27" i="2" s="1"/>
  <c r="K26" i="2"/>
  <c r="K27" i="2" s="1"/>
  <c r="I26" i="2"/>
  <c r="H26" i="2"/>
  <c r="G26" i="2"/>
  <c r="C26" i="2"/>
  <c r="FW24" i="2" a="1"/>
  <c r="FW24" i="2" s="1"/>
  <c r="FU24" i="2" a="1"/>
  <c r="FU24" i="2" s="1"/>
  <c r="FT24" i="2" a="1"/>
  <c r="FT24" i="2" s="1"/>
  <c r="FS24" i="2" a="1"/>
  <c r="FS24" i="2" s="1"/>
  <c r="FR24" i="2" a="1"/>
  <c r="FR24" i="2" s="1"/>
  <c r="FQ24" i="2" a="1"/>
  <c r="FQ24" i="2" s="1"/>
  <c r="FP24" i="2" a="1"/>
  <c r="FP24" i="2" s="1"/>
  <c r="FO24" i="2" a="1"/>
  <c r="FO24" i="2" s="1"/>
  <c r="FN24" i="2" a="1"/>
  <c r="FN24" i="2" s="1"/>
  <c r="FM24" i="2" a="1"/>
  <c r="FM24" i="2" s="1"/>
  <c r="FK24" i="2" a="1"/>
  <c r="FK24" i="2" s="1"/>
  <c r="FJ24" i="2" a="1"/>
  <c r="FJ24" i="2" s="1"/>
  <c r="FI24" i="2" a="1"/>
  <c r="FI24" i="2" s="1"/>
  <c r="FH24" i="2" a="1"/>
  <c r="FH24" i="2" s="1"/>
  <c r="FG24" i="2" a="1"/>
  <c r="FG24" i="2" s="1"/>
  <c r="FF24" i="2" a="1"/>
  <c r="FF24" i="2" s="1"/>
  <c r="FE24" i="2" a="1"/>
  <c r="FE24" i="2" s="1"/>
  <c r="FD24" i="2" a="1"/>
  <c r="FD24" i="2" s="1"/>
  <c r="FC24" i="2" a="1"/>
  <c r="FC24" i="2" s="1"/>
  <c r="FA24" i="2" a="1"/>
  <c r="FA24" i="2" s="1"/>
  <c r="EZ24" i="2" a="1"/>
  <c r="EZ24" i="2" s="1"/>
  <c r="EY24" i="2" a="1"/>
  <c r="EY24" i="2" s="1"/>
  <c r="EX24" i="2" a="1"/>
  <c r="EX24" i="2" s="1"/>
  <c r="EW24" i="2" a="1"/>
  <c r="EW24" i="2" s="1"/>
  <c r="EV24" i="2" a="1"/>
  <c r="EV24" i="2" s="1"/>
  <c r="EU24" i="2" a="1"/>
  <c r="EU24" i="2" s="1"/>
  <c r="ET24" i="2" a="1"/>
  <c r="ET24" i="2" s="1"/>
  <c r="EI24" i="2" a="1"/>
  <c r="EI24" i="2" s="1"/>
  <c r="EG24" i="2" a="1"/>
  <c r="EG24" i="2" s="1"/>
  <c r="EF24" i="2" a="1"/>
  <c r="EF24" i="2" s="1"/>
  <c r="EE24" i="2" a="1"/>
  <c r="EE24" i="2" s="1"/>
  <c r="ED24" i="2" a="1"/>
  <c r="ED24" i="2" s="1"/>
  <c r="EC24" i="2" a="1"/>
  <c r="EC24" i="2" s="1"/>
  <c r="EB24" i="2" a="1"/>
  <c r="EB24" i="2" s="1"/>
  <c r="EA24" i="2" a="1"/>
  <c r="EA24" i="2" s="1"/>
  <c r="DZ24" i="2" a="1"/>
  <c r="DZ24" i="2" s="1"/>
  <c r="DY24" i="2" a="1"/>
  <c r="DY24" i="2" s="1"/>
  <c r="DW24" i="2" a="1"/>
  <c r="DW24" i="2" s="1"/>
  <c r="DV24" i="2" a="1"/>
  <c r="DV24" i="2" s="1"/>
  <c r="DU24" i="2" a="1"/>
  <c r="DU24" i="2" s="1"/>
  <c r="DT24" i="2" a="1"/>
  <c r="DT24" i="2" s="1"/>
  <c r="DS24" i="2" a="1"/>
  <c r="DS24" i="2" s="1"/>
  <c r="DR24" i="2" a="1"/>
  <c r="DR24" i="2" s="1"/>
  <c r="DQ24" i="2" a="1"/>
  <c r="DQ24" i="2" s="1"/>
  <c r="DP24" i="2" a="1"/>
  <c r="DP24" i="2" s="1"/>
  <c r="DO24" i="2" a="1"/>
  <c r="DO24" i="2" s="1"/>
  <c r="DM24" i="2" a="1"/>
  <c r="DM24" i="2" s="1"/>
  <c r="DL24" i="2" a="1"/>
  <c r="DL24" i="2" s="1"/>
  <c r="DK24" i="2" a="1"/>
  <c r="DK24" i="2" s="1"/>
  <c r="DJ24" i="2" a="1"/>
  <c r="DJ24" i="2" s="1"/>
  <c r="DI24" i="2" a="1"/>
  <c r="DI24" i="2" s="1"/>
  <c r="DH24" i="2" a="1"/>
  <c r="DH24" i="2" s="1"/>
  <c r="DG24" i="2" a="1"/>
  <c r="DG24" i="2" s="1"/>
  <c r="DF24" i="2" a="1"/>
  <c r="DF24" i="2" s="1"/>
  <c r="CK24" i="2" a="1"/>
  <c r="CK24" i="2" s="1"/>
  <c r="CI24" i="2" a="1"/>
  <c r="CI24" i="2" s="1"/>
  <c r="CH24" i="2" a="1"/>
  <c r="CH24" i="2" s="1"/>
  <c r="CG24" i="2" a="1"/>
  <c r="CG24" i="2" s="1"/>
  <c r="CF24" i="2" a="1"/>
  <c r="CF24" i="2" s="1"/>
  <c r="CE24" i="2" a="1"/>
  <c r="CE24" i="2" s="1"/>
  <c r="CD24" i="2" a="1"/>
  <c r="CD24" i="2" s="1"/>
  <c r="CC24" i="2" a="1"/>
  <c r="CC24" i="2" s="1"/>
  <c r="CB24" i="2" a="1"/>
  <c r="CB24" i="2" s="1"/>
  <c r="CA24" i="2" a="1"/>
  <c r="CA24" i="2" s="1"/>
  <c r="BY24" i="2" a="1"/>
  <c r="BY24" i="2" s="1"/>
  <c r="BX24" i="2" a="1"/>
  <c r="BX24" i="2" s="1"/>
  <c r="BW24" i="2" a="1"/>
  <c r="BW24" i="2" s="1"/>
  <c r="BV24" i="2" a="1"/>
  <c r="BV24" i="2" s="1"/>
  <c r="BU24" i="2" a="1"/>
  <c r="BU24" i="2" s="1"/>
  <c r="BT24" i="2" a="1"/>
  <c r="BT24" i="2" s="1"/>
  <c r="BS24" i="2" a="1"/>
  <c r="BS24" i="2" s="1"/>
  <c r="BR24" i="2" a="1"/>
  <c r="BR24" i="2" s="1"/>
  <c r="BQ24" i="2" a="1"/>
  <c r="BQ24" i="2" s="1"/>
  <c r="BO24" i="2" a="1"/>
  <c r="BO24" i="2" s="1"/>
  <c r="BN24" i="2" a="1"/>
  <c r="BN24" i="2" s="1"/>
  <c r="BM24" i="2" a="1"/>
  <c r="BM24" i="2" s="1"/>
  <c r="BL24" i="2" a="1"/>
  <c r="BL24" i="2" s="1"/>
  <c r="BK24" i="2" a="1"/>
  <c r="BK24" i="2" s="1"/>
  <c r="BJ24" i="2" a="1"/>
  <c r="BJ24" i="2" s="1"/>
  <c r="BI24" i="2" a="1"/>
  <c r="BI24" i="2" s="1"/>
  <c r="BH24" i="2" a="1"/>
  <c r="BH24" i="2" s="1"/>
  <c r="AW24" i="2" a="1"/>
  <c r="AW24" i="2" s="1"/>
  <c r="AU24" i="2" a="1"/>
  <c r="AU24" i="2" s="1"/>
  <c r="AT24" i="2" a="1"/>
  <c r="AT24" i="2" s="1"/>
  <c r="AS24" i="2" a="1"/>
  <c r="AS24" i="2" s="1"/>
  <c r="AR24" i="2" a="1"/>
  <c r="AR24" i="2" s="1"/>
  <c r="AQ24" i="2" a="1"/>
  <c r="AQ24" i="2" s="1"/>
  <c r="AP24" i="2" a="1"/>
  <c r="AP24" i="2" s="1"/>
  <c r="AO24" i="2" a="1"/>
  <c r="AO24" i="2" s="1"/>
  <c r="AN24" i="2" a="1"/>
  <c r="AN24" i="2" s="1"/>
  <c r="AM24" i="2" a="1"/>
  <c r="AM24" i="2" s="1"/>
  <c r="AK24" i="2" a="1"/>
  <c r="AK24" i="2" s="1"/>
  <c r="AJ24" i="2" a="1"/>
  <c r="AJ24" i="2" s="1"/>
  <c r="AI24" i="2" a="1"/>
  <c r="AI24" i="2" s="1"/>
  <c r="AH24" i="2" a="1"/>
  <c r="AH24" i="2" s="1"/>
  <c r="AG24" i="2" a="1"/>
  <c r="AG24" i="2" s="1"/>
  <c r="AF24" i="2" a="1"/>
  <c r="AF24" i="2" s="1"/>
  <c r="AE24" i="2" a="1"/>
  <c r="AE24" i="2" s="1"/>
  <c r="AD24" i="2" a="1"/>
  <c r="AD24" i="2" s="1"/>
  <c r="AC24" i="2" a="1"/>
  <c r="AC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U24" i="2" a="1"/>
  <c r="U24" i="2" s="1"/>
  <c r="T24" i="2" a="1"/>
  <c r="T24" i="2" s="1"/>
  <c r="FW23" i="2" a="1"/>
  <c r="FW23" i="2" s="1"/>
  <c r="FU23" i="2" a="1"/>
  <c r="FU23" i="2" s="1"/>
  <c r="FT23" i="2" a="1"/>
  <c r="FT23" i="2" s="1"/>
  <c r="FS23" i="2" a="1"/>
  <c r="FS23" i="2" s="1"/>
  <c r="FR23" i="2" a="1"/>
  <c r="FR23" i="2" s="1"/>
  <c r="FQ23" i="2" a="1"/>
  <c r="FQ23" i="2" s="1"/>
  <c r="FP23" i="2" a="1"/>
  <c r="FP23" i="2" s="1"/>
  <c r="FO23" i="2" a="1"/>
  <c r="FO23" i="2" s="1"/>
  <c r="FN23" i="2" a="1"/>
  <c r="FN23" i="2" s="1"/>
  <c r="FM23" i="2" a="1"/>
  <c r="FM23" i="2" s="1"/>
  <c r="FK23" i="2" a="1"/>
  <c r="FK23" i="2" s="1"/>
  <c r="FJ23" i="2" a="1"/>
  <c r="FJ23" i="2" s="1"/>
  <c r="FI23" i="2" a="1"/>
  <c r="FI23" i="2" s="1"/>
  <c r="FH23" i="2" a="1"/>
  <c r="FH23" i="2" s="1"/>
  <c r="FG23" i="2" a="1"/>
  <c r="FG23" i="2" s="1"/>
  <c r="FF23" i="2" a="1"/>
  <c r="FF23" i="2" s="1"/>
  <c r="FE23" i="2" a="1"/>
  <c r="FE23" i="2" s="1"/>
  <c r="FD23" i="2" a="1"/>
  <c r="FD23" i="2" s="1"/>
  <c r="FC23" i="2" a="1"/>
  <c r="FC23" i="2" s="1"/>
  <c r="FA23" i="2" a="1"/>
  <c r="FA23" i="2" s="1"/>
  <c r="EZ23" i="2" a="1"/>
  <c r="EZ23" i="2" s="1"/>
  <c r="EY23" i="2" a="1"/>
  <c r="EY23" i="2" s="1"/>
  <c r="EX23" i="2" a="1"/>
  <c r="EX23" i="2" s="1"/>
  <c r="EW23" i="2" a="1"/>
  <c r="EW23" i="2" s="1"/>
  <c r="EV23" i="2" a="1"/>
  <c r="EV23" i="2" s="1"/>
  <c r="EU23" i="2" a="1"/>
  <c r="EU23" i="2" s="1"/>
  <c r="ET23" i="2" a="1"/>
  <c r="ET23" i="2" s="1"/>
  <c r="EI23" i="2" a="1"/>
  <c r="EI23" i="2" s="1"/>
  <c r="EG23" i="2" a="1"/>
  <c r="EG23" i="2" s="1"/>
  <c r="EF23" i="2" a="1"/>
  <c r="EF23" i="2" s="1"/>
  <c r="EE23" i="2" a="1"/>
  <c r="EE23" i="2" s="1"/>
  <c r="ED23" i="2" a="1"/>
  <c r="ED23" i="2" s="1"/>
  <c r="EC23" i="2" a="1"/>
  <c r="EC23" i="2" s="1"/>
  <c r="EB23" i="2" a="1"/>
  <c r="EB23" i="2" s="1"/>
  <c r="EA23" i="2" a="1"/>
  <c r="EA23" i="2" s="1"/>
  <c r="DZ23" i="2" a="1"/>
  <c r="DZ23" i="2" s="1"/>
  <c r="DY23" i="2" a="1"/>
  <c r="DY23" i="2" s="1"/>
  <c r="DW23" i="2" a="1"/>
  <c r="DW23" i="2" s="1"/>
  <c r="DV23" i="2" a="1"/>
  <c r="DV23" i="2" s="1"/>
  <c r="DU23" i="2" a="1"/>
  <c r="DU23" i="2" s="1"/>
  <c r="DT23" i="2" a="1"/>
  <c r="DT23" i="2" s="1"/>
  <c r="DS23" i="2" a="1"/>
  <c r="DS23" i="2" s="1"/>
  <c r="DR23" i="2" a="1"/>
  <c r="DR23" i="2" s="1"/>
  <c r="DQ23" i="2" a="1"/>
  <c r="DQ23" i="2" s="1"/>
  <c r="DP23" i="2" a="1"/>
  <c r="DP23" i="2" s="1"/>
  <c r="DO23" i="2" a="1"/>
  <c r="DO23" i="2" s="1"/>
  <c r="DM23" i="2" a="1"/>
  <c r="DM23" i="2" s="1"/>
  <c r="DL23" i="2" a="1"/>
  <c r="DL23" i="2" s="1"/>
  <c r="DK23" i="2" a="1"/>
  <c r="DK23" i="2" s="1"/>
  <c r="DJ23" i="2" a="1"/>
  <c r="DJ23" i="2" s="1"/>
  <c r="DI23" i="2" a="1"/>
  <c r="DI23" i="2" s="1"/>
  <c r="DH23" i="2" a="1"/>
  <c r="DH23" i="2" s="1"/>
  <c r="DG23" i="2" a="1"/>
  <c r="DG23" i="2" s="1"/>
  <c r="DF23" i="2" a="1"/>
  <c r="DF23" i="2" s="1"/>
  <c r="CK23" i="2" a="1"/>
  <c r="CK23" i="2" s="1"/>
  <c r="CI23" i="2" a="1"/>
  <c r="CI23" i="2" s="1"/>
  <c r="CH23" i="2" a="1"/>
  <c r="CH23" i="2" s="1"/>
  <c r="CG23" i="2" a="1"/>
  <c r="CG23" i="2" s="1"/>
  <c r="CF23" i="2" a="1"/>
  <c r="CF23" i="2" s="1"/>
  <c r="CE23" i="2" a="1"/>
  <c r="CE23" i="2" s="1"/>
  <c r="CD23" i="2" a="1"/>
  <c r="CD23" i="2" s="1"/>
  <c r="CC23" i="2" a="1"/>
  <c r="CC23" i="2" s="1"/>
  <c r="CB23" i="2" a="1"/>
  <c r="CB23" i="2" s="1"/>
  <c r="CA23" i="2" a="1"/>
  <c r="CA23" i="2" s="1"/>
  <c r="BY23" i="2" a="1"/>
  <c r="BY23" i="2" s="1"/>
  <c r="BX23" i="2" a="1"/>
  <c r="BX23" i="2" s="1"/>
  <c r="BW23" i="2" a="1"/>
  <c r="BW23" i="2" s="1"/>
  <c r="BV23" i="2" a="1"/>
  <c r="BV23" i="2" s="1"/>
  <c r="BU23" i="2" a="1"/>
  <c r="BU23" i="2" s="1"/>
  <c r="BT23" i="2" a="1"/>
  <c r="BT23" i="2" s="1"/>
  <c r="BS23" i="2" a="1"/>
  <c r="BS23" i="2" s="1"/>
  <c r="BR23" i="2" a="1"/>
  <c r="BR23" i="2" s="1"/>
  <c r="BQ23" i="2" a="1"/>
  <c r="BQ23" i="2" s="1"/>
  <c r="BO23" i="2" a="1"/>
  <c r="BO23" i="2" s="1"/>
  <c r="BN23" i="2" a="1"/>
  <c r="BN23" i="2" s="1"/>
  <c r="BM23" i="2" a="1"/>
  <c r="BM23" i="2" s="1"/>
  <c r="BL23" i="2" a="1"/>
  <c r="BL23" i="2" s="1"/>
  <c r="BK23" i="2" a="1"/>
  <c r="BK23" i="2" s="1"/>
  <c r="BJ23" i="2" a="1"/>
  <c r="BJ23" i="2" s="1"/>
  <c r="BI23" i="2" a="1"/>
  <c r="BI23" i="2" s="1"/>
  <c r="BH23" i="2" a="1"/>
  <c r="BH23" i="2" s="1"/>
  <c r="AW23" i="2" a="1"/>
  <c r="AW23" i="2" s="1"/>
  <c r="AU23" i="2" a="1"/>
  <c r="AU23" i="2" s="1"/>
  <c r="AT23" i="2" a="1"/>
  <c r="AT23" i="2" s="1"/>
  <c r="AS23" i="2" a="1"/>
  <c r="AS23" i="2" s="1"/>
  <c r="AR23" i="2" a="1"/>
  <c r="AR23" i="2" s="1"/>
  <c r="AQ23" i="2" a="1"/>
  <c r="AQ23" i="2" s="1"/>
  <c r="AP23" i="2" a="1"/>
  <c r="AP23" i="2" s="1"/>
  <c r="AO23" i="2" a="1"/>
  <c r="AO23" i="2" s="1"/>
  <c r="AN23" i="2" a="1"/>
  <c r="AN23" i="2" s="1"/>
  <c r="AM23" i="2" a="1"/>
  <c r="AM23" i="2" s="1"/>
  <c r="AK23" i="2" a="1"/>
  <c r="AK23" i="2" s="1"/>
  <c r="AJ23" i="2" a="1"/>
  <c r="AJ23" i="2" s="1"/>
  <c r="AI23" i="2" a="1"/>
  <c r="AI23" i="2" s="1"/>
  <c r="AH23" i="2" a="1"/>
  <c r="AH23" i="2" s="1"/>
  <c r="AG23" i="2" a="1"/>
  <c r="AG23" i="2" s="1"/>
  <c r="AF23" i="2" a="1"/>
  <c r="AF23" i="2" s="1"/>
  <c r="AE23" i="2" a="1"/>
  <c r="AE23" i="2" s="1"/>
  <c r="AD23" i="2" a="1"/>
  <c r="AD23" i="2" s="1"/>
  <c r="AC23" i="2" a="1"/>
  <c r="AC23" i="2" s="1"/>
  <c r="AA23" i="2" a="1"/>
  <c r="AA23" i="2" s="1"/>
  <c r="Z23" i="2" a="1"/>
  <c r="Z23" i="2" s="1"/>
  <c r="Y23" i="2" a="1"/>
  <c r="Y23" i="2" s="1"/>
  <c r="X23" i="2" a="1"/>
  <c r="X23" i="2" s="1"/>
  <c r="W23" i="2" a="1"/>
  <c r="W23" i="2" s="1"/>
  <c r="V23" i="2" a="1"/>
  <c r="V23" i="2" s="1"/>
  <c r="U23" i="2" a="1"/>
  <c r="U23" i="2" s="1"/>
  <c r="T23" i="2" a="1"/>
  <c r="T23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I23" i="2"/>
  <c r="H23" i="2"/>
  <c r="G23" i="2"/>
  <c r="C23" i="2"/>
  <c r="FW18" i="2" a="1"/>
  <c r="FW18" i="2" s="1"/>
  <c r="FU18" i="2" a="1"/>
  <c r="FU18" i="2" s="1"/>
  <c r="FT18" i="2" a="1"/>
  <c r="FT18" i="2" s="1"/>
  <c r="FS18" i="2" a="1"/>
  <c r="FS18" i="2" s="1"/>
  <c r="FR18" i="2" a="1"/>
  <c r="FR18" i="2" s="1"/>
  <c r="FQ18" i="2" a="1"/>
  <c r="FQ18" i="2" s="1"/>
  <c r="FP18" i="2" a="1"/>
  <c r="FP18" i="2" s="1"/>
  <c r="FO18" i="2" a="1"/>
  <c r="FO18" i="2" s="1"/>
  <c r="FN18" i="2" a="1"/>
  <c r="FN18" i="2" s="1"/>
  <c r="FM18" i="2" a="1"/>
  <c r="FM18" i="2" s="1"/>
  <c r="FK18" i="2" a="1"/>
  <c r="FK18" i="2" s="1"/>
  <c r="FJ18" i="2" a="1"/>
  <c r="FJ18" i="2" s="1"/>
  <c r="FI18" i="2" a="1"/>
  <c r="FI18" i="2" s="1"/>
  <c r="FH18" i="2" a="1"/>
  <c r="FH18" i="2" s="1"/>
  <c r="FG18" i="2" a="1"/>
  <c r="FG18" i="2" s="1"/>
  <c r="FF18" i="2" a="1"/>
  <c r="FF18" i="2" s="1"/>
  <c r="FE18" i="2" a="1"/>
  <c r="FE18" i="2" s="1"/>
  <c r="FD18" i="2" a="1"/>
  <c r="FD18" i="2" s="1"/>
  <c r="FC18" i="2" a="1"/>
  <c r="FC18" i="2" s="1"/>
  <c r="FA18" i="2" a="1"/>
  <c r="FA18" i="2" s="1"/>
  <c r="EZ18" i="2" a="1"/>
  <c r="EZ18" i="2" s="1"/>
  <c r="EY18" i="2" a="1"/>
  <c r="EY18" i="2" s="1"/>
  <c r="EX18" i="2" a="1"/>
  <c r="EX18" i="2" s="1"/>
  <c r="EW18" i="2" a="1"/>
  <c r="EW18" i="2" s="1"/>
  <c r="EV18" i="2" a="1"/>
  <c r="EV18" i="2" s="1"/>
  <c r="EU18" i="2" a="1"/>
  <c r="EU18" i="2" s="1"/>
  <c r="ET18" i="2" a="1"/>
  <c r="ET18" i="2" s="1"/>
  <c r="EI18" i="2" a="1"/>
  <c r="EI18" i="2" s="1"/>
  <c r="EG18" i="2" a="1"/>
  <c r="EG18" i="2" s="1"/>
  <c r="EF18" i="2" a="1"/>
  <c r="EF18" i="2" s="1"/>
  <c r="EE18" i="2" a="1"/>
  <c r="EE18" i="2" s="1"/>
  <c r="ED18" i="2" a="1"/>
  <c r="ED18" i="2" s="1"/>
  <c r="EC18" i="2" a="1"/>
  <c r="EC18" i="2" s="1"/>
  <c r="EB18" i="2" a="1"/>
  <c r="EB18" i="2" s="1"/>
  <c r="EA18" i="2" a="1"/>
  <c r="EA18" i="2" s="1"/>
  <c r="DZ18" i="2" a="1"/>
  <c r="DZ18" i="2" s="1"/>
  <c r="DY18" i="2" a="1"/>
  <c r="DY18" i="2" s="1"/>
  <c r="DW18" i="2" a="1"/>
  <c r="DW18" i="2" s="1"/>
  <c r="DV18" i="2" a="1"/>
  <c r="DV18" i="2" s="1"/>
  <c r="DU18" i="2" a="1"/>
  <c r="DU18" i="2" s="1"/>
  <c r="DT18" i="2" a="1"/>
  <c r="DT18" i="2" s="1"/>
  <c r="DS18" i="2" a="1"/>
  <c r="DS18" i="2" s="1"/>
  <c r="DR18" i="2" a="1"/>
  <c r="DR18" i="2" s="1"/>
  <c r="DQ18" i="2" a="1"/>
  <c r="DQ18" i="2" s="1"/>
  <c r="DP18" i="2" a="1"/>
  <c r="DP18" i="2" s="1"/>
  <c r="DO18" i="2" a="1"/>
  <c r="DO18" i="2" s="1"/>
  <c r="DM18" i="2" a="1"/>
  <c r="DM18" i="2" s="1"/>
  <c r="DL18" i="2" a="1"/>
  <c r="DL18" i="2" s="1"/>
  <c r="DK18" i="2" a="1"/>
  <c r="DK18" i="2" s="1"/>
  <c r="DJ18" i="2" a="1"/>
  <c r="DJ18" i="2" s="1"/>
  <c r="DI18" i="2" a="1"/>
  <c r="DI18" i="2" s="1"/>
  <c r="DH18" i="2" a="1"/>
  <c r="DH18" i="2" s="1"/>
  <c r="DG18" i="2" a="1"/>
  <c r="DG18" i="2" s="1"/>
  <c r="DF18" i="2" a="1"/>
  <c r="DF18" i="2" s="1"/>
  <c r="CK18" i="2" a="1"/>
  <c r="CK18" i="2" s="1"/>
  <c r="CI18" i="2" a="1"/>
  <c r="CI18" i="2" s="1"/>
  <c r="CH18" i="2" a="1"/>
  <c r="CH18" i="2" s="1"/>
  <c r="CG18" i="2" a="1"/>
  <c r="CG18" i="2" s="1"/>
  <c r="CF18" i="2" a="1"/>
  <c r="CF18" i="2" s="1"/>
  <c r="CE18" i="2" a="1"/>
  <c r="CE18" i="2" s="1"/>
  <c r="CD18" i="2" a="1"/>
  <c r="CD18" i="2" s="1"/>
  <c r="CC18" i="2" a="1"/>
  <c r="CC18" i="2" s="1"/>
  <c r="CB18" i="2" a="1"/>
  <c r="CB18" i="2" s="1"/>
  <c r="CA18" i="2" a="1"/>
  <c r="CA18" i="2" s="1"/>
  <c r="BY18" i="2" a="1"/>
  <c r="BY18" i="2" s="1"/>
  <c r="BX18" i="2" a="1"/>
  <c r="BX18" i="2" s="1"/>
  <c r="BW18" i="2" a="1"/>
  <c r="BW18" i="2" s="1"/>
  <c r="BV18" i="2" a="1"/>
  <c r="BV18" i="2" s="1"/>
  <c r="BU18" i="2" a="1"/>
  <c r="BU18" i="2" s="1"/>
  <c r="BT18" i="2" a="1"/>
  <c r="BT18" i="2" s="1"/>
  <c r="BS18" i="2" a="1"/>
  <c r="BS18" i="2" s="1"/>
  <c r="BR18" i="2" a="1"/>
  <c r="BR18" i="2" s="1"/>
  <c r="BQ18" i="2" a="1"/>
  <c r="BQ18" i="2" s="1"/>
  <c r="BO18" i="2" a="1"/>
  <c r="BO18" i="2" s="1"/>
  <c r="BN18" i="2" a="1"/>
  <c r="BN18" i="2" s="1"/>
  <c r="BM18" i="2" a="1"/>
  <c r="BM18" i="2" s="1"/>
  <c r="BL18" i="2" a="1"/>
  <c r="BL18" i="2" s="1"/>
  <c r="BK18" i="2" a="1"/>
  <c r="BK18" i="2" s="1"/>
  <c r="BJ18" i="2" a="1"/>
  <c r="BJ18" i="2" s="1"/>
  <c r="BI18" i="2" a="1"/>
  <c r="BI18" i="2" s="1"/>
  <c r="BH18" i="2" a="1"/>
  <c r="BH18" i="2" s="1"/>
  <c r="AW18" i="2" a="1"/>
  <c r="AW18" i="2" s="1"/>
  <c r="AU18" i="2" a="1"/>
  <c r="AU18" i="2" s="1"/>
  <c r="AT18" i="2" a="1"/>
  <c r="AT18" i="2" s="1"/>
  <c r="AS18" i="2" a="1"/>
  <c r="AS18" i="2" s="1"/>
  <c r="AR18" i="2" a="1"/>
  <c r="AR18" i="2" s="1"/>
  <c r="AQ18" i="2" a="1"/>
  <c r="AQ18" i="2" s="1"/>
  <c r="AP18" i="2" a="1"/>
  <c r="AP18" i="2" s="1"/>
  <c r="AO18" i="2" a="1"/>
  <c r="AO18" i="2" s="1"/>
  <c r="AN18" i="2" a="1"/>
  <c r="AN18" i="2" s="1"/>
  <c r="AM18" i="2" a="1"/>
  <c r="AM18" i="2" s="1"/>
  <c r="AK18" i="2" a="1"/>
  <c r="AK18" i="2" s="1"/>
  <c r="AJ18" i="2" a="1"/>
  <c r="AJ18" i="2" s="1"/>
  <c r="AI18" i="2" a="1"/>
  <c r="AI18" i="2" s="1"/>
  <c r="AH18" i="2" a="1"/>
  <c r="AH18" i="2" s="1"/>
  <c r="AG18" i="2" a="1"/>
  <c r="AG18" i="2" s="1"/>
  <c r="AF18" i="2" a="1"/>
  <c r="AF18" i="2" s="1"/>
  <c r="AE18" i="2" a="1"/>
  <c r="AE18" i="2" s="1"/>
  <c r="AD18" i="2" a="1"/>
  <c r="AD18" i="2" s="1"/>
  <c r="AC18" i="2" a="1"/>
  <c r="AC18" i="2" s="1"/>
  <c r="AA18" i="2" a="1"/>
  <c r="AA18" i="2" s="1"/>
  <c r="Z18" i="2" a="1"/>
  <c r="Z18" i="2" s="1"/>
  <c r="Y18" i="2" a="1"/>
  <c r="Y18" i="2" s="1"/>
  <c r="X18" i="2" a="1"/>
  <c r="X18" i="2" s="1"/>
  <c r="W18" i="2" a="1"/>
  <c r="W18" i="2" s="1"/>
  <c r="V18" i="2" a="1"/>
  <c r="V18" i="2" s="1"/>
  <c r="U18" i="2" a="1"/>
  <c r="U18" i="2" s="1"/>
  <c r="T18" i="2" a="1"/>
  <c r="T18" i="2" s="1"/>
  <c r="FW17" i="2" a="1"/>
  <c r="FW17" i="2" s="1"/>
  <c r="FU17" i="2" a="1"/>
  <c r="FU17" i="2" s="1"/>
  <c r="FT17" i="2" a="1"/>
  <c r="FT17" i="2" s="1"/>
  <c r="FS17" i="2" a="1"/>
  <c r="FS17" i="2" s="1"/>
  <c r="FR17" i="2" a="1"/>
  <c r="FR17" i="2" s="1"/>
  <c r="FQ17" i="2" a="1"/>
  <c r="FQ17" i="2" s="1"/>
  <c r="FP17" i="2" a="1"/>
  <c r="FP17" i="2" s="1"/>
  <c r="FO17" i="2" a="1"/>
  <c r="FO17" i="2" s="1"/>
  <c r="FN17" i="2" a="1"/>
  <c r="FN17" i="2" s="1"/>
  <c r="FM17" i="2" a="1"/>
  <c r="FM17" i="2" s="1"/>
  <c r="FK17" i="2" a="1"/>
  <c r="FK17" i="2" s="1"/>
  <c r="FJ17" i="2" a="1"/>
  <c r="FJ17" i="2" s="1"/>
  <c r="FI17" i="2" a="1"/>
  <c r="FI17" i="2" s="1"/>
  <c r="FH17" i="2" a="1"/>
  <c r="FH17" i="2" s="1"/>
  <c r="FG17" i="2" a="1"/>
  <c r="FG17" i="2" s="1"/>
  <c r="FF17" i="2" a="1"/>
  <c r="FF17" i="2" s="1"/>
  <c r="FE17" i="2" a="1"/>
  <c r="FE17" i="2" s="1"/>
  <c r="FD17" i="2" a="1"/>
  <c r="FD17" i="2" s="1"/>
  <c r="FC17" i="2" a="1"/>
  <c r="FC17" i="2" s="1"/>
  <c r="FA17" i="2" a="1"/>
  <c r="FA17" i="2" s="1"/>
  <c r="EZ17" i="2" a="1"/>
  <c r="EZ17" i="2" s="1"/>
  <c r="EY17" i="2" a="1"/>
  <c r="EY17" i="2" s="1"/>
  <c r="EX17" i="2" a="1"/>
  <c r="EX17" i="2" s="1"/>
  <c r="EW17" i="2" a="1"/>
  <c r="EW17" i="2" s="1"/>
  <c r="EV17" i="2" a="1"/>
  <c r="EV17" i="2" s="1"/>
  <c r="EU17" i="2" a="1"/>
  <c r="EU17" i="2" s="1"/>
  <c r="ET17" i="2" a="1"/>
  <c r="ET17" i="2" s="1"/>
  <c r="EI17" i="2" a="1"/>
  <c r="EI17" i="2" s="1"/>
  <c r="EG17" i="2" a="1"/>
  <c r="EG17" i="2" s="1"/>
  <c r="EF17" i="2" a="1"/>
  <c r="EF17" i="2" s="1"/>
  <c r="EE17" i="2" a="1"/>
  <c r="EE17" i="2" s="1"/>
  <c r="ED17" i="2" a="1"/>
  <c r="ED17" i="2" s="1"/>
  <c r="EC17" i="2" a="1"/>
  <c r="EC17" i="2" s="1"/>
  <c r="EB17" i="2" a="1"/>
  <c r="EB17" i="2" s="1"/>
  <c r="EA17" i="2" a="1"/>
  <c r="EA17" i="2" s="1"/>
  <c r="DZ17" i="2" a="1"/>
  <c r="DZ17" i="2" s="1"/>
  <c r="DY17" i="2" a="1"/>
  <c r="DY17" i="2" s="1"/>
  <c r="DW17" i="2" a="1"/>
  <c r="DW17" i="2" s="1"/>
  <c r="DV17" i="2" a="1"/>
  <c r="DV17" i="2" s="1"/>
  <c r="DU17" i="2" a="1"/>
  <c r="DU17" i="2" s="1"/>
  <c r="DT17" i="2" a="1"/>
  <c r="DT17" i="2" s="1"/>
  <c r="DS17" i="2" a="1"/>
  <c r="DS17" i="2" s="1"/>
  <c r="DR17" i="2" a="1"/>
  <c r="DR17" i="2" s="1"/>
  <c r="DQ17" i="2" a="1"/>
  <c r="DQ17" i="2" s="1"/>
  <c r="DP17" i="2" a="1"/>
  <c r="DP17" i="2" s="1"/>
  <c r="DO17" i="2" a="1"/>
  <c r="DO17" i="2" s="1"/>
  <c r="DM17" i="2" a="1"/>
  <c r="DM17" i="2" s="1"/>
  <c r="DL17" i="2" a="1"/>
  <c r="DL17" i="2" s="1"/>
  <c r="DK17" i="2" a="1"/>
  <c r="DK17" i="2" s="1"/>
  <c r="DJ17" i="2" a="1"/>
  <c r="DJ17" i="2" s="1"/>
  <c r="DI17" i="2" a="1"/>
  <c r="DI17" i="2" s="1"/>
  <c r="DH17" i="2" a="1"/>
  <c r="DH17" i="2" s="1"/>
  <c r="DG17" i="2" a="1"/>
  <c r="DG17" i="2" s="1"/>
  <c r="DF17" i="2" a="1"/>
  <c r="DF17" i="2" s="1"/>
  <c r="CK17" i="2" a="1"/>
  <c r="CK17" i="2" s="1"/>
  <c r="CI17" i="2" a="1"/>
  <c r="CI17" i="2" s="1"/>
  <c r="CH17" i="2" a="1"/>
  <c r="CH17" i="2" s="1"/>
  <c r="CG17" i="2" a="1"/>
  <c r="CG17" i="2" s="1"/>
  <c r="CF17" i="2" a="1"/>
  <c r="CF17" i="2" s="1"/>
  <c r="CE17" i="2" a="1"/>
  <c r="CE17" i="2" s="1"/>
  <c r="CD17" i="2" a="1"/>
  <c r="CD17" i="2" s="1"/>
  <c r="CC17" i="2" a="1"/>
  <c r="CC17" i="2" s="1"/>
  <c r="CB17" i="2" a="1"/>
  <c r="CB17" i="2" s="1"/>
  <c r="CA17" i="2" a="1"/>
  <c r="CA17" i="2" s="1"/>
  <c r="BY17" i="2" a="1"/>
  <c r="BY17" i="2" s="1"/>
  <c r="BX17" i="2" a="1"/>
  <c r="BX17" i="2" s="1"/>
  <c r="BW17" i="2" a="1"/>
  <c r="BW17" i="2" s="1"/>
  <c r="BV17" i="2" a="1"/>
  <c r="BV17" i="2" s="1"/>
  <c r="BU17" i="2" a="1"/>
  <c r="BU17" i="2" s="1"/>
  <c r="BT17" i="2" a="1"/>
  <c r="BT17" i="2" s="1"/>
  <c r="BS17" i="2" a="1"/>
  <c r="BS17" i="2" s="1"/>
  <c r="BR17" i="2" a="1"/>
  <c r="BR17" i="2" s="1"/>
  <c r="BQ17" i="2" a="1"/>
  <c r="BQ17" i="2" s="1"/>
  <c r="BO17" i="2" a="1"/>
  <c r="BO17" i="2" s="1"/>
  <c r="BN17" i="2" a="1"/>
  <c r="BN17" i="2" s="1"/>
  <c r="BM17" i="2" a="1"/>
  <c r="BM17" i="2" s="1"/>
  <c r="BL17" i="2" a="1"/>
  <c r="BL17" i="2" s="1"/>
  <c r="BK17" i="2" a="1"/>
  <c r="BK17" i="2" s="1"/>
  <c r="BJ17" i="2" a="1"/>
  <c r="BJ17" i="2" s="1"/>
  <c r="BI17" i="2" a="1"/>
  <c r="BI17" i="2" s="1"/>
  <c r="BH17" i="2" a="1"/>
  <c r="BH17" i="2" s="1"/>
  <c r="AW17" i="2" a="1"/>
  <c r="AW17" i="2" s="1"/>
  <c r="AU17" i="2" a="1"/>
  <c r="AU17" i="2" s="1"/>
  <c r="AT17" i="2" a="1"/>
  <c r="AT17" i="2" s="1"/>
  <c r="AS17" i="2" a="1"/>
  <c r="AS17" i="2" s="1"/>
  <c r="AR17" i="2" a="1"/>
  <c r="AR17" i="2" s="1"/>
  <c r="AQ17" i="2" a="1"/>
  <c r="AQ17" i="2" s="1"/>
  <c r="AP17" i="2" a="1"/>
  <c r="AP17" i="2" s="1"/>
  <c r="AO17" i="2" a="1"/>
  <c r="AO17" i="2" s="1"/>
  <c r="AN17" i="2" a="1"/>
  <c r="AN17" i="2" s="1"/>
  <c r="AM17" i="2" a="1"/>
  <c r="AM17" i="2" s="1"/>
  <c r="AK17" i="2" a="1"/>
  <c r="AK17" i="2" s="1"/>
  <c r="AJ17" i="2" a="1"/>
  <c r="AJ17" i="2" s="1"/>
  <c r="AI17" i="2" a="1"/>
  <c r="AI17" i="2" s="1"/>
  <c r="AH17" i="2" a="1"/>
  <c r="AH17" i="2" s="1"/>
  <c r="AG17" i="2" a="1"/>
  <c r="AG17" i="2" s="1"/>
  <c r="AF17" i="2" a="1"/>
  <c r="AF17" i="2" s="1"/>
  <c r="AE17" i="2" a="1"/>
  <c r="AE17" i="2" s="1"/>
  <c r="AD17" i="2" a="1"/>
  <c r="AD17" i="2" s="1"/>
  <c r="AC17" i="2" a="1"/>
  <c r="AC17" i="2" s="1"/>
  <c r="AA17" i="2" a="1"/>
  <c r="AA17" i="2" s="1"/>
  <c r="Z17" i="2" a="1"/>
  <c r="Z17" i="2" s="1"/>
  <c r="Y17" i="2" a="1"/>
  <c r="Y17" i="2" s="1"/>
  <c r="X17" i="2" a="1"/>
  <c r="X17" i="2" s="1"/>
  <c r="W17" i="2" a="1"/>
  <c r="W17" i="2" s="1"/>
  <c r="V17" i="2" a="1"/>
  <c r="V17" i="2" s="1"/>
  <c r="U17" i="2" a="1"/>
  <c r="U17" i="2" s="1"/>
  <c r="T17" i="2" a="1"/>
  <c r="T17" i="2" s="1"/>
  <c r="P17" i="2"/>
  <c r="P18" i="2" s="1"/>
  <c r="O17" i="2"/>
  <c r="O18" i="2" s="1"/>
  <c r="N17" i="2"/>
  <c r="N18" i="2" s="1"/>
  <c r="M17" i="2"/>
  <c r="M18" i="2" s="1"/>
  <c r="L17" i="2"/>
  <c r="L18" i="2" s="1"/>
  <c r="K17" i="2"/>
  <c r="K18" i="2" s="1"/>
  <c r="I17" i="2"/>
  <c r="H17" i="2"/>
  <c r="G17" i="2"/>
  <c r="C17" i="2"/>
  <c r="FW15" i="2" a="1"/>
  <c r="FW15" i="2" s="1"/>
  <c r="FU15" i="2" a="1"/>
  <c r="FU15" i="2" s="1"/>
  <c r="FT15" i="2" a="1"/>
  <c r="FT15" i="2" s="1"/>
  <c r="FS15" i="2" a="1"/>
  <c r="FS15" i="2" s="1"/>
  <c r="FR15" i="2" a="1"/>
  <c r="FR15" i="2" s="1"/>
  <c r="FQ15" i="2" a="1"/>
  <c r="FQ15" i="2" s="1"/>
  <c r="FP15" i="2" a="1"/>
  <c r="FP15" i="2" s="1"/>
  <c r="FO15" i="2" a="1"/>
  <c r="FO15" i="2" s="1"/>
  <c r="FN15" i="2" a="1"/>
  <c r="FN15" i="2" s="1"/>
  <c r="FM15" i="2" a="1"/>
  <c r="FM15" i="2" s="1"/>
  <c r="FK15" i="2" a="1"/>
  <c r="FK15" i="2" s="1"/>
  <c r="FJ15" i="2" a="1"/>
  <c r="FJ15" i="2" s="1"/>
  <c r="FI15" i="2" a="1"/>
  <c r="FI15" i="2" s="1"/>
  <c r="FH15" i="2" a="1"/>
  <c r="FH15" i="2" s="1"/>
  <c r="FG15" i="2" a="1"/>
  <c r="FG15" i="2" s="1"/>
  <c r="FF15" i="2" a="1"/>
  <c r="FF15" i="2" s="1"/>
  <c r="FE15" i="2" a="1"/>
  <c r="FE15" i="2" s="1"/>
  <c r="FD15" i="2" a="1"/>
  <c r="FD15" i="2" s="1"/>
  <c r="FC15" i="2" a="1"/>
  <c r="FC15" i="2" s="1"/>
  <c r="FA15" i="2" a="1"/>
  <c r="FA15" i="2" s="1"/>
  <c r="EZ15" i="2" a="1"/>
  <c r="EZ15" i="2" s="1"/>
  <c r="EY15" i="2" a="1"/>
  <c r="EY15" i="2" s="1"/>
  <c r="EX15" i="2" a="1"/>
  <c r="EX15" i="2" s="1"/>
  <c r="EW15" i="2" a="1"/>
  <c r="EW15" i="2" s="1"/>
  <c r="EV15" i="2" a="1"/>
  <c r="EV15" i="2" s="1"/>
  <c r="EU15" i="2" a="1"/>
  <c r="EU15" i="2" s="1"/>
  <c r="ET15" i="2" a="1"/>
  <c r="ET15" i="2" s="1"/>
  <c r="EI15" i="2" a="1"/>
  <c r="EI15" i="2" s="1"/>
  <c r="EG15" i="2" a="1"/>
  <c r="EG15" i="2" s="1"/>
  <c r="EF15" i="2" a="1"/>
  <c r="EF15" i="2" s="1"/>
  <c r="EE15" i="2" a="1"/>
  <c r="EE15" i="2" s="1"/>
  <c r="ED15" i="2" a="1"/>
  <c r="ED15" i="2" s="1"/>
  <c r="EC15" i="2" a="1"/>
  <c r="EC15" i="2" s="1"/>
  <c r="EB15" i="2" a="1"/>
  <c r="EB15" i="2" s="1"/>
  <c r="EA15" i="2" a="1"/>
  <c r="EA15" i="2" s="1"/>
  <c r="DZ15" i="2" a="1"/>
  <c r="DZ15" i="2" s="1"/>
  <c r="DY15" i="2" a="1"/>
  <c r="DY15" i="2" s="1"/>
  <c r="DW15" i="2" a="1"/>
  <c r="DW15" i="2" s="1"/>
  <c r="DV15" i="2" a="1"/>
  <c r="DV15" i="2" s="1"/>
  <c r="DU15" i="2" a="1"/>
  <c r="DU15" i="2" s="1"/>
  <c r="DT15" i="2" a="1"/>
  <c r="DT15" i="2" s="1"/>
  <c r="DS15" i="2" a="1"/>
  <c r="DS15" i="2" s="1"/>
  <c r="DR15" i="2" a="1"/>
  <c r="DR15" i="2" s="1"/>
  <c r="DQ15" i="2" a="1"/>
  <c r="DQ15" i="2" s="1"/>
  <c r="DP15" i="2" a="1"/>
  <c r="DP15" i="2" s="1"/>
  <c r="DO15" i="2" a="1"/>
  <c r="DO15" i="2" s="1"/>
  <c r="DM15" i="2" a="1"/>
  <c r="DM15" i="2" s="1"/>
  <c r="DL15" i="2" a="1"/>
  <c r="DL15" i="2" s="1"/>
  <c r="DK15" i="2" a="1"/>
  <c r="DK15" i="2" s="1"/>
  <c r="DJ15" i="2" a="1"/>
  <c r="DJ15" i="2" s="1"/>
  <c r="DI15" i="2" a="1"/>
  <c r="DI15" i="2" s="1"/>
  <c r="DH15" i="2" a="1"/>
  <c r="DH15" i="2" s="1"/>
  <c r="DG15" i="2" a="1"/>
  <c r="DG15" i="2" s="1"/>
  <c r="DF15" i="2" a="1"/>
  <c r="DF15" i="2" s="1"/>
  <c r="CK15" i="2" a="1"/>
  <c r="CK15" i="2" s="1"/>
  <c r="CI15" i="2" a="1"/>
  <c r="CI15" i="2" s="1"/>
  <c r="CH15" i="2" a="1"/>
  <c r="CH15" i="2" s="1"/>
  <c r="CG15" i="2" a="1"/>
  <c r="CG15" i="2" s="1"/>
  <c r="CF15" i="2" a="1"/>
  <c r="CF15" i="2" s="1"/>
  <c r="CE15" i="2" a="1"/>
  <c r="CE15" i="2" s="1"/>
  <c r="CD15" i="2" a="1"/>
  <c r="CD15" i="2" s="1"/>
  <c r="CC15" i="2" a="1"/>
  <c r="CC15" i="2" s="1"/>
  <c r="CB15" i="2" a="1"/>
  <c r="CB15" i="2" s="1"/>
  <c r="CA15" i="2" a="1"/>
  <c r="CA15" i="2" s="1"/>
  <c r="BY15" i="2" a="1"/>
  <c r="BY15" i="2" s="1"/>
  <c r="BX15" i="2" a="1"/>
  <c r="BX15" i="2" s="1"/>
  <c r="BW15" i="2" a="1"/>
  <c r="BW15" i="2" s="1"/>
  <c r="BV15" i="2" a="1"/>
  <c r="BV15" i="2" s="1"/>
  <c r="BU15" i="2" a="1"/>
  <c r="BU15" i="2" s="1"/>
  <c r="BT15" i="2" a="1"/>
  <c r="BT15" i="2" s="1"/>
  <c r="BS15" i="2" a="1"/>
  <c r="BS15" i="2" s="1"/>
  <c r="BR15" i="2" a="1"/>
  <c r="BR15" i="2" s="1"/>
  <c r="BQ15" i="2" a="1"/>
  <c r="BQ15" i="2" s="1"/>
  <c r="BO15" i="2" a="1"/>
  <c r="BO15" i="2" s="1"/>
  <c r="BN15" i="2" a="1"/>
  <c r="BN15" i="2" s="1"/>
  <c r="BM15" i="2" a="1"/>
  <c r="BM15" i="2" s="1"/>
  <c r="BL15" i="2" a="1"/>
  <c r="BL15" i="2" s="1"/>
  <c r="BK15" i="2" a="1"/>
  <c r="BK15" i="2" s="1"/>
  <c r="BJ15" i="2" a="1"/>
  <c r="BJ15" i="2" s="1"/>
  <c r="BI15" i="2" a="1"/>
  <c r="BI15" i="2" s="1"/>
  <c r="BH15" i="2" a="1"/>
  <c r="BH15" i="2" s="1"/>
  <c r="AW15" i="2" a="1"/>
  <c r="AW15" i="2" s="1"/>
  <c r="AU15" i="2" a="1"/>
  <c r="AU15" i="2" s="1"/>
  <c r="AT15" i="2" a="1"/>
  <c r="AT15" i="2" s="1"/>
  <c r="AS15" i="2" a="1"/>
  <c r="AS15" i="2" s="1"/>
  <c r="AR15" i="2" a="1"/>
  <c r="AR15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K15" i="2" a="1"/>
  <c r="AK15" i="2" s="1"/>
  <c r="AJ15" i="2" a="1"/>
  <c r="AJ15" i="2" s="1"/>
  <c r="AI15" i="2" a="1"/>
  <c r="AI15" i="2" s="1"/>
  <c r="AH15" i="2" a="1"/>
  <c r="AH15" i="2" s="1"/>
  <c r="AG15" i="2" a="1"/>
  <c r="AG15" i="2" s="1"/>
  <c r="AF15" i="2" a="1"/>
  <c r="AF15" i="2" s="1"/>
  <c r="AE15" i="2" a="1"/>
  <c r="AE15" i="2" s="1"/>
  <c r="AD15" i="2" a="1"/>
  <c r="AD15" i="2" s="1"/>
  <c r="AA15" i="2" a="1"/>
  <c r="AA15" i="2" s="1"/>
  <c r="Z15" i="2" a="1"/>
  <c r="Z15" i="2" s="1"/>
  <c r="Y15" i="2" a="1"/>
  <c r="Y15" i="2" s="1"/>
  <c r="X15" i="2" a="1"/>
  <c r="X15" i="2" s="1"/>
  <c r="W15" i="2" a="1"/>
  <c r="W15" i="2" s="1"/>
  <c r="V15" i="2" a="1"/>
  <c r="V15" i="2" s="1"/>
  <c r="U15" i="2" a="1"/>
  <c r="U15" i="2" s="1"/>
  <c r="T15" i="2" a="1"/>
  <c r="T15" i="2" s="1"/>
  <c r="FW14" i="2" a="1"/>
  <c r="FW14" i="2" s="1"/>
  <c r="FU14" i="2" a="1"/>
  <c r="FU14" i="2" s="1"/>
  <c r="FT14" i="2" a="1"/>
  <c r="FT14" i="2" s="1"/>
  <c r="FS14" i="2" a="1"/>
  <c r="FS14" i="2" s="1"/>
  <c r="FR14" i="2" a="1"/>
  <c r="FR14" i="2" s="1"/>
  <c r="FQ14" i="2" a="1"/>
  <c r="FQ14" i="2" s="1"/>
  <c r="FP14" i="2" a="1"/>
  <c r="FP14" i="2" s="1"/>
  <c r="FO14" i="2" a="1"/>
  <c r="FO14" i="2" s="1"/>
  <c r="FN14" i="2" a="1"/>
  <c r="FN14" i="2" s="1"/>
  <c r="FM14" i="2" a="1"/>
  <c r="FM14" i="2" s="1"/>
  <c r="FK14" i="2" a="1"/>
  <c r="FK14" i="2" s="1"/>
  <c r="FJ14" i="2" a="1"/>
  <c r="FJ14" i="2" s="1"/>
  <c r="FI14" i="2" a="1"/>
  <c r="FI14" i="2" s="1"/>
  <c r="FH14" i="2" a="1"/>
  <c r="FH14" i="2" s="1"/>
  <c r="FG14" i="2" a="1"/>
  <c r="FG14" i="2" s="1"/>
  <c r="FF14" i="2" a="1"/>
  <c r="FF14" i="2" s="1"/>
  <c r="FE14" i="2" a="1"/>
  <c r="FE14" i="2" s="1"/>
  <c r="FD14" i="2" a="1"/>
  <c r="FD14" i="2" s="1"/>
  <c r="FC14" i="2" a="1"/>
  <c r="FC14" i="2" s="1"/>
  <c r="FA14" i="2" a="1"/>
  <c r="FA14" i="2" s="1"/>
  <c r="EZ14" i="2" a="1"/>
  <c r="EZ14" i="2" s="1"/>
  <c r="EY14" i="2" a="1"/>
  <c r="EY14" i="2" s="1"/>
  <c r="EX14" i="2" a="1"/>
  <c r="EX14" i="2" s="1"/>
  <c r="EW14" i="2" a="1"/>
  <c r="EW14" i="2" s="1"/>
  <c r="EV14" i="2" a="1"/>
  <c r="EV14" i="2" s="1"/>
  <c r="EU14" i="2" a="1"/>
  <c r="EU14" i="2" s="1"/>
  <c r="ET14" i="2" a="1"/>
  <c r="ET14" i="2" s="1"/>
  <c r="EI14" i="2" a="1"/>
  <c r="EI14" i="2" s="1"/>
  <c r="EG14" i="2" a="1"/>
  <c r="EG14" i="2" s="1"/>
  <c r="EF14" i="2" a="1"/>
  <c r="EF14" i="2" s="1"/>
  <c r="EE14" i="2" a="1"/>
  <c r="EE14" i="2" s="1"/>
  <c r="ED14" i="2" a="1"/>
  <c r="ED14" i="2" s="1"/>
  <c r="EC14" i="2" a="1"/>
  <c r="EC14" i="2" s="1"/>
  <c r="EB14" i="2" a="1"/>
  <c r="EB14" i="2" s="1"/>
  <c r="EA14" i="2" a="1"/>
  <c r="EA14" i="2" s="1"/>
  <c r="DZ14" i="2" a="1"/>
  <c r="DZ14" i="2" s="1"/>
  <c r="DY14" i="2" a="1"/>
  <c r="DY14" i="2" s="1"/>
  <c r="DW14" i="2" a="1"/>
  <c r="DW14" i="2" s="1"/>
  <c r="DV14" i="2" a="1"/>
  <c r="DV14" i="2" s="1"/>
  <c r="DU14" i="2" a="1"/>
  <c r="DU14" i="2" s="1"/>
  <c r="DT14" i="2" a="1"/>
  <c r="DT14" i="2" s="1"/>
  <c r="DS14" i="2" a="1"/>
  <c r="DS14" i="2" s="1"/>
  <c r="DR14" i="2" a="1"/>
  <c r="DR14" i="2" s="1"/>
  <c r="DQ14" i="2" a="1"/>
  <c r="DQ14" i="2" s="1"/>
  <c r="DP14" i="2" a="1"/>
  <c r="DP14" i="2" s="1"/>
  <c r="DO14" i="2" a="1"/>
  <c r="DO14" i="2" s="1"/>
  <c r="DM14" i="2" a="1"/>
  <c r="DM14" i="2" s="1"/>
  <c r="DL14" i="2" a="1"/>
  <c r="DL14" i="2" s="1"/>
  <c r="DK14" i="2" a="1"/>
  <c r="DK14" i="2" s="1"/>
  <c r="DJ14" i="2" a="1"/>
  <c r="DJ14" i="2" s="1"/>
  <c r="DI14" i="2" a="1"/>
  <c r="DI14" i="2" s="1"/>
  <c r="DH14" i="2" a="1"/>
  <c r="DH14" i="2" s="1"/>
  <c r="DG14" i="2" a="1"/>
  <c r="DG14" i="2" s="1"/>
  <c r="DF14" i="2" a="1"/>
  <c r="DF14" i="2" s="1"/>
  <c r="CK14" i="2" a="1"/>
  <c r="CK14" i="2" s="1"/>
  <c r="CI14" i="2" a="1"/>
  <c r="CI14" i="2" s="1"/>
  <c r="CH14" i="2" a="1"/>
  <c r="CH14" i="2" s="1"/>
  <c r="CG14" i="2" a="1"/>
  <c r="CG14" i="2" s="1"/>
  <c r="CF14" i="2" a="1"/>
  <c r="CF14" i="2" s="1"/>
  <c r="CE14" i="2" a="1"/>
  <c r="CE14" i="2" s="1"/>
  <c r="CD14" i="2" a="1"/>
  <c r="CD14" i="2" s="1"/>
  <c r="CC14" i="2" a="1"/>
  <c r="CC14" i="2" s="1"/>
  <c r="CB14" i="2" a="1"/>
  <c r="CB14" i="2" s="1"/>
  <c r="CA14" i="2" a="1"/>
  <c r="CA14" i="2" s="1"/>
  <c r="BY14" i="2" a="1"/>
  <c r="BY14" i="2" s="1"/>
  <c r="BX14" i="2" a="1"/>
  <c r="BX14" i="2" s="1"/>
  <c r="BW14" i="2" a="1"/>
  <c r="BW14" i="2" s="1"/>
  <c r="BV14" i="2" a="1"/>
  <c r="BV14" i="2" s="1"/>
  <c r="BU14" i="2" a="1"/>
  <c r="BU14" i="2" s="1"/>
  <c r="BT14" i="2" a="1"/>
  <c r="BT14" i="2" s="1"/>
  <c r="BS14" i="2" a="1"/>
  <c r="BS14" i="2" s="1"/>
  <c r="BR14" i="2" a="1"/>
  <c r="BR14" i="2" s="1"/>
  <c r="BQ14" i="2" a="1"/>
  <c r="BQ14" i="2" s="1"/>
  <c r="BO14" i="2" a="1"/>
  <c r="BO14" i="2" s="1"/>
  <c r="BN14" i="2" a="1"/>
  <c r="BN14" i="2" s="1"/>
  <c r="BM14" i="2" a="1"/>
  <c r="BM14" i="2" s="1"/>
  <c r="BL14" i="2" a="1"/>
  <c r="BL14" i="2" s="1"/>
  <c r="BK14" i="2" a="1"/>
  <c r="BK14" i="2" s="1"/>
  <c r="BJ14" i="2" a="1"/>
  <c r="BJ14" i="2" s="1"/>
  <c r="BI14" i="2" a="1"/>
  <c r="BI14" i="2" s="1"/>
  <c r="BH14" i="2" a="1"/>
  <c r="BH14" i="2" s="1"/>
  <c r="AW14" i="2" a="1"/>
  <c r="AW14" i="2" s="1"/>
  <c r="AU14" i="2" a="1"/>
  <c r="AU14" i="2" s="1"/>
  <c r="AT14" i="2" a="1"/>
  <c r="AT14" i="2" s="1"/>
  <c r="AS14" i="2" a="1"/>
  <c r="AS14" i="2" s="1"/>
  <c r="AR14" i="2" a="1"/>
  <c r="AR14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K14" i="2" a="1"/>
  <c r="AK14" i="2" s="1"/>
  <c r="AJ14" i="2" a="1"/>
  <c r="AJ14" i="2" s="1"/>
  <c r="AI14" i="2" a="1"/>
  <c r="AI14" i="2" s="1"/>
  <c r="AH14" i="2" a="1"/>
  <c r="AH14" i="2" s="1"/>
  <c r="AG14" i="2" a="1"/>
  <c r="AG14" i="2" s="1"/>
  <c r="AF14" i="2" a="1"/>
  <c r="AF14" i="2" s="1"/>
  <c r="AE14" i="2" a="1"/>
  <c r="AE14" i="2" s="1"/>
  <c r="AD14" i="2" a="1"/>
  <c r="AD14" i="2" s="1"/>
  <c r="AC14" i="2" a="1"/>
  <c r="AC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U14" i="2" a="1"/>
  <c r="U14" i="2" s="1"/>
  <c r="T14" i="2" a="1"/>
  <c r="T14" i="2" s="1"/>
  <c r="P14" i="2"/>
  <c r="P15" i="2" s="1"/>
  <c r="O14" i="2"/>
  <c r="O15" i="2" s="1"/>
  <c r="N14" i="2"/>
  <c r="N15" i="2" s="1"/>
  <c r="M14" i="2"/>
  <c r="M15" i="2" s="1"/>
  <c r="L14" i="2"/>
  <c r="L15" i="2" s="1"/>
  <c r="K14" i="2"/>
  <c r="K15" i="2" s="1"/>
  <c r="I14" i="2"/>
  <c r="H14" i="2"/>
  <c r="G14" i="2"/>
  <c r="C14" i="2"/>
  <c r="FW12" i="2" a="1"/>
  <c r="FW12" i="2" s="1"/>
  <c r="FU12" i="2" a="1"/>
  <c r="FU12" i="2" s="1"/>
  <c r="FT12" i="2" a="1"/>
  <c r="FT12" i="2" s="1"/>
  <c r="FS12" i="2" a="1"/>
  <c r="FS12" i="2" s="1"/>
  <c r="FR12" i="2" a="1"/>
  <c r="FR12" i="2" s="1"/>
  <c r="FQ12" i="2" a="1"/>
  <c r="FQ12" i="2" s="1"/>
  <c r="FP12" i="2" a="1"/>
  <c r="FP12" i="2" s="1"/>
  <c r="FO12" i="2" a="1"/>
  <c r="FO12" i="2" s="1"/>
  <c r="FN12" i="2" a="1"/>
  <c r="FN12" i="2" s="1"/>
  <c r="FM12" i="2" a="1"/>
  <c r="FM12" i="2" s="1"/>
  <c r="FK12" i="2" a="1"/>
  <c r="FK12" i="2" s="1"/>
  <c r="FJ12" i="2" a="1"/>
  <c r="FJ12" i="2" s="1"/>
  <c r="FI12" i="2" a="1"/>
  <c r="FI12" i="2" s="1"/>
  <c r="FH12" i="2" a="1"/>
  <c r="FH12" i="2" s="1"/>
  <c r="FG12" i="2" a="1"/>
  <c r="FG12" i="2" s="1"/>
  <c r="FF12" i="2" a="1"/>
  <c r="FF12" i="2" s="1"/>
  <c r="FE12" i="2" a="1"/>
  <c r="FE12" i="2" s="1"/>
  <c r="FD12" i="2" a="1"/>
  <c r="FD12" i="2" s="1"/>
  <c r="FC12" i="2" a="1"/>
  <c r="FC12" i="2" s="1"/>
  <c r="FA12" i="2" a="1"/>
  <c r="FA12" i="2" s="1"/>
  <c r="EZ12" i="2" a="1"/>
  <c r="EZ12" i="2" s="1"/>
  <c r="EY12" i="2" a="1"/>
  <c r="EY12" i="2" s="1"/>
  <c r="EX12" i="2" a="1"/>
  <c r="EX12" i="2" s="1"/>
  <c r="EW12" i="2" a="1"/>
  <c r="EW12" i="2" s="1"/>
  <c r="EV12" i="2" a="1"/>
  <c r="EV12" i="2" s="1"/>
  <c r="EU12" i="2" a="1"/>
  <c r="EU12" i="2" s="1"/>
  <c r="ET12" i="2" a="1"/>
  <c r="ET12" i="2" s="1"/>
  <c r="EI12" i="2" a="1"/>
  <c r="EI12" i="2" s="1"/>
  <c r="EG12" i="2" a="1"/>
  <c r="EG12" i="2" s="1"/>
  <c r="EF12" i="2" a="1"/>
  <c r="EF12" i="2" s="1"/>
  <c r="EE12" i="2" a="1"/>
  <c r="EE12" i="2" s="1"/>
  <c r="ED12" i="2" a="1"/>
  <c r="ED12" i="2" s="1"/>
  <c r="EC12" i="2" a="1"/>
  <c r="EC12" i="2" s="1"/>
  <c r="EB12" i="2" a="1"/>
  <c r="EB12" i="2" s="1"/>
  <c r="EA12" i="2" a="1"/>
  <c r="EA12" i="2" s="1"/>
  <c r="DZ12" i="2" a="1"/>
  <c r="DZ12" i="2" s="1"/>
  <c r="DY12" i="2" a="1"/>
  <c r="DY12" i="2" s="1"/>
  <c r="DW12" i="2" a="1"/>
  <c r="DW12" i="2" s="1"/>
  <c r="DV12" i="2" a="1"/>
  <c r="DV12" i="2" s="1"/>
  <c r="DU12" i="2" a="1"/>
  <c r="DU12" i="2" s="1"/>
  <c r="DT12" i="2" a="1"/>
  <c r="DT12" i="2" s="1"/>
  <c r="DS12" i="2" a="1"/>
  <c r="DS12" i="2" s="1"/>
  <c r="DR12" i="2" a="1"/>
  <c r="DR12" i="2" s="1"/>
  <c r="DQ12" i="2" a="1"/>
  <c r="DQ12" i="2" s="1"/>
  <c r="DP12" i="2" a="1"/>
  <c r="DP12" i="2" s="1"/>
  <c r="DO12" i="2" a="1"/>
  <c r="DO12" i="2" s="1"/>
  <c r="DM12" i="2" a="1"/>
  <c r="DM12" i="2" s="1"/>
  <c r="DL12" i="2" a="1"/>
  <c r="DL12" i="2" s="1"/>
  <c r="DK12" i="2" a="1"/>
  <c r="DK12" i="2" s="1"/>
  <c r="DJ12" i="2" a="1"/>
  <c r="DJ12" i="2" s="1"/>
  <c r="DI12" i="2" a="1"/>
  <c r="DI12" i="2" s="1"/>
  <c r="DH12" i="2" a="1"/>
  <c r="DH12" i="2" s="1"/>
  <c r="DG12" i="2" a="1"/>
  <c r="DG12" i="2" s="1"/>
  <c r="DF12" i="2" a="1"/>
  <c r="DF12" i="2" s="1"/>
  <c r="CK12" i="2" a="1"/>
  <c r="CK12" i="2" s="1"/>
  <c r="CI12" i="2" a="1"/>
  <c r="CI12" i="2" s="1"/>
  <c r="CH12" i="2" a="1"/>
  <c r="CH12" i="2" s="1"/>
  <c r="CG12" i="2" a="1"/>
  <c r="CG12" i="2" s="1"/>
  <c r="CF12" i="2" a="1"/>
  <c r="CF12" i="2" s="1"/>
  <c r="CE12" i="2" a="1"/>
  <c r="CE12" i="2" s="1"/>
  <c r="CD12" i="2" a="1"/>
  <c r="CD12" i="2" s="1"/>
  <c r="CC12" i="2" a="1"/>
  <c r="CC12" i="2" s="1"/>
  <c r="CB12" i="2" a="1"/>
  <c r="CB12" i="2" s="1"/>
  <c r="CA12" i="2" a="1"/>
  <c r="CA12" i="2" s="1"/>
  <c r="BY12" i="2" a="1"/>
  <c r="BY12" i="2" s="1"/>
  <c r="BX12" i="2" a="1"/>
  <c r="BX12" i="2" s="1"/>
  <c r="BW12" i="2" a="1"/>
  <c r="BW12" i="2" s="1"/>
  <c r="BV12" i="2" a="1"/>
  <c r="BV12" i="2" s="1"/>
  <c r="BU12" i="2" a="1"/>
  <c r="BU12" i="2" s="1"/>
  <c r="BT12" i="2" a="1"/>
  <c r="BT12" i="2" s="1"/>
  <c r="BS12" i="2" a="1"/>
  <c r="BS12" i="2" s="1"/>
  <c r="BR12" i="2" a="1"/>
  <c r="BR12" i="2" s="1"/>
  <c r="BQ12" i="2" a="1"/>
  <c r="BQ12" i="2" s="1"/>
  <c r="BO12" i="2" a="1"/>
  <c r="BO12" i="2" s="1"/>
  <c r="BN12" i="2" a="1"/>
  <c r="BN12" i="2" s="1"/>
  <c r="BM12" i="2" a="1"/>
  <c r="BM12" i="2" s="1"/>
  <c r="BL12" i="2" a="1"/>
  <c r="BL12" i="2" s="1"/>
  <c r="BK12" i="2" a="1"/>
  <c r="BK12" i="2" s="1"/>
  <c r="BJ12" i="2" a="1"/>
  <c r="BJ12" i="2" s="1"/>
  <c r="BI12" i="2" a="1"/>
  <c r="BI12" i="2" s="1"/>
  <c r="BH12" i="2" a="1"/>
  <c r="BH12" i="2" s="1"/>
  <c r="AW12" i="2" a="1"/>
  <c r="AW12" i="2" s="1"/>
  <c r="AU12" i="2" a="1"/>
  <c r="AU12" i="2" s="1"/>
  <c r="AT12" i="2" a="1"/>
  <c r="AT12" i="2" s="1"/>
  <c r="AS12" i="2" a="1"/>
  <c r="AS12" i="2" s="1"/>
  <c r="AR12" i="2" a="1"/>
  <c r="AR12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K12" i="2" a="1"/>
  <c r="AK12" i="2" s="1"/>
  <c r="AJ12" i="2" a="1"/>
  <c r="AJ12" i="2" s="1"/>
  <c r="AI12" i="2" a="1"/>
  <c r="AI12" i="2" s="1"/>
  <c r="AH12" i="2" a="1"/>
  <c r="AH12" i="2" s="1"/>
  <c r="AG12" i="2" a="1"/>
  <c r="AG12" i="2" s="1"/>
  <c r="AF12" i="2" a="1"/>
  <c r="AF12" i="2" s="1"/>
  <c r="AE12" i="2" a="1"/>
  <c r="AE12" i="2" s="1"/>
  <c r="AD12" i="2" a="1"/>
  <c r="AD12" i="2" s="1"/>
  <c r="AC12" i="2" a="1"/>
  <c r="AC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U12" i="2" a="1"/>
  <c r="U12" i="2" s="1"/>
  <c r="T12" i="2" a="1"/>
  <c r="T12" i="2" s="1"/>
  <c r="FW11" i="2" a="1"/>
  <c r="FW11" i="2" s="1"/>
  <c r="FU11" i="2" a="1"/>
  <c r="FU11" i="2" s="1"/>
  <c r="FT11" i="2" a="1"/>
  <c r="FT11" i="2" s="1"/>
  <c r="FS11" i="2" a="1"/>
  <c r="FS11" i="2" s="1"/>
  <c r="FR11" i="2" a="1"/>
  <c r="FR11" i="2" s="1"/>
  <c r="FQ11" i="2" a="1"/>
  <c r="FQ11" i="2" s="1"/>
  <c r="FP11" i="2" a="1"/>
  <c r="FP11" i="2" s="1"/>
  <c r="FO11" i="2" a="1"/>
  <c r="FO11" i="2" s="1"/>
  <c r="FN11" i="2" a="1"/>
  <c r="FN11" i="2" s="1"/>
  <c r="FM11" i="2" a="1"/>
  <c r="FM11" i="2" s="1"/>
  <c r="FK11" i="2" a="1"/>
  <c r="FK11" i="2" s="1"/>
  <c r="FJ11" i="2" a="1"/>
  <c r="FJ11" i="2" s="1"/>
  <c r="FI11" i="2" a="1"/>
  <c r="FI11" i="2" s="1"/>
  <c r="FH11" i="2" a="1"/>
  <c r="FH11" i="2" s="1"/>
  <c r="FG11" i="2" a="1"/>
  <c r="FG11" i="2" s="1"/>
  <c r="FF11" i="2" a="1"/>
  <c r="FF11" i="2" s="1"/>
  <c r="FE11" i="2" a="1"/>
  <c r="FE11" i="2" s="1"/>
  <c r="FD11" i="2" a="1"/>
  <c r="FD11" i="2" s="1"/>
  <c r="FC11" i="2" a="1"/>
  <c r="FC11" i="2" s="1"/>
  <c r="FA11" i="2" a="1"/>
  <c r="FA11" i="2" s="1"/>
  <c r="EZ11" i="2" a="1"/>
  <c r="EZ11" i="2" s="1"/>
  <c r="EY11" i="2" a="1"/>
  <c r="EY11" i="2" s="1"/>
  <c r="EX11" i="2" a="1"/>
  <c r="EX11" i="2" s="1"/>
  <c r="EW11" i="2" a="1"/>
  <c r="EW11" i="2" s="1"/>
  <c r="EV11" i="2" a="1"/>
  <c r="EV11" i="2" s="1"/>
  <c r="EU11" i="2" a="1"/>
  <c r="EU11" i="2" s="1"/>
  <c r="ET11" i="2" a="1"/>
  <c r="ET11" i="2" s="1"/>
  <c r="EI11" i="2" a="1"/>
  <c r="EI11" i="2" s="1"/>
  <c r="EG11" i="2" a="1"/>
  <c r="EG11" i="2" s="1"/>
  <c r="EF11" i="2" a="1"/>
  <c r="EF11" i="2" s="1"/>
  <c r="EE11" i="2" a="1"/>
  <c r="EE11" i="2" s="1"/>
  <c r="ED11" i="2" a="1"/>
  <c r="ED11" i="2" s="1"/>
  <c r="EC11" i="2" a="1"/>
  <c r="EC11" i="2" s="1"/>
  <c r="EB11" i="2" a="1"/>
  <c r="EB11" i="2" s="1"/>
  <c r="EA11" i="2" a="1"/>
  <c r="EA11" i="2" s="1"/>
  <c r="DZ11" i="2" a="1"/>
  <c r="DZ11" i="2" s="1"/>
  <c r="DY11" i="2" a="1"/>
  <c r="DY11" i="2" s="1"/>
  <c r="DW11" i="2" a="1"/>
  <c r="DW11" i="2" s="1"/>
  <c r="DV11" i="2" a="1"/>
  <c r="DV11" i="2" s="1"/>
  <c r="DU11" i="2" a="1"/>
  <c r="DU11" i="2" s="1"/>
  <c r="DT11" i="2" a="1"/>
  <c r="DT11" i="2" s="1"/>
  <c r="DS11" i="2" a="1"/>
  <c r="DS11" i="2" s="1"/>
  <c r="DR11" i="2" a="1"/>
  <c r="DR11" i="2" s="1"/>
  <c r="DQ11" i="2" a="1"/>
  <c r="DQ11" i="2" s="1"/>
  <c r="DP11" i="2" a="1"/>
  <c r="DP11" i="2" s="1"/>
  <c r="DO11" i="2" a="1"/>
  <c r="DO11" i="2" s="1"/>
  <c r="DM11" i="2" a="1"/>
  <c r="DM11" i="2" s="1"/>
  <c r="DL11" i="2" a="1"/>
  <c r="DL11" i="2" s="1"/>
  <c r="DK11" i="2" a="1"/>
  <c r="DK11" i="2" s="1"/>
  <c r="DJ11" i="2" a="1"/>
  <c r="DJ11" i="2" s="1"/>
  <c r="DI11" i="2" a="1"/>
  <c r="DI11" i="2" s="1"/>
  <c r="DH11" i="2" a="1"/>
  <c r="DH11" i="2" s="1"/>
  <c r="DG11" i="2" a="1"/>
  <c r="DG11" i="2" s="1"/>
  <c r="DF11" i="2" a="1"/>
  <c r="DF11" i="2" s="1"/>
  <c r="CK11" i="2" a="1"/>
  <c r="CK11" i="2" s="1"/>
  <c r="CI11" i="2" a="1"/>
  <c r="CI11" i="2" s="1"/>
  <c r="CH11" i="2" a="1"/>
  <c r="CH11" i="2" s="1"/>
  <c r="CG11" i="2" a="1"/>
  <c r="CG11" i="2" s="1"/>
  <c r="CF11" i="2" a="1"/>
  <c r="CF11" i="2" s="1"/>
  <c r="CE11" i="2" a="1"/>
  <c r="CE11" i="2" s="1"/>
  <c r="CD11" i="2" a="1"/>
  <c r="CD11" i="2" s="1"/>
  <c r="CC11" i="2" a="1"/>
  <c r="CC11" i="2" s="1"/>
  <c r="CB11" i="2" a="1"/>
  <c r="CB11" i="2" s="1"/>
  <c r="CA11" i="2" a="1"/>
  <c r="CA11" i="2" s="1"/>
  <c r="BY11" i="2" a="1"/>
  <c r="BY11" i="2" s="1"/>
  <c r="BX11" i="2" a="1"/>
  <c r="BX11" i="2" s="1"/>
  <c r="BW11" i="2" a="1"/>
  <c r="BW11" i="2" s="1"/>
  <c r="BV11" i="2" a="1"/>
  <c r="BV11" i="2" s="1"/>
  <c r="BU11" i="2" a="1"/>
  <c r="BU11" i="2" s="1"/>
  <c r="BT11" i="2" a="1"/>
  <c r="BT11" i="2" s="1"/>
  <c r="BS11" i="2" a="1"/>
  <c r="BS11" i="2" s="1"/>
  <c r="BR11" i="2" a="1"/>
  <c r="BR11" i="2" s="1"/>
  <c r="BQ11" i="2" a="1"/>
  <c r="BQ11" i="2" s="1"/>
  <c r="BO11" i="2" a="1"/>
  <c r="BO11" i="2" s="1"/>
  <c r="BN11" i="2" a="1"/>
  <c r="BN11" i="2" s="1"/>
  <c r="BM11" i="2" a="1"/>
  <c r="BM11" i="2" s="1"/>
  <c r="BL11" i="2" a="1"/>
  <c r="BL11" i="2" s="1"/>
  <c r="BK11" i="2" a="1"/>
  <c r="BK11" i="2" s="1"/>
  <c r="BJ11" i="2" a="1"/>
  <c r="BJ11" i="2" s="1"/>
  <c r="BI11" i="2" a="1"/>
  <c r="BI11" i="2" s="1"/>
  <c r="BH11" i="2" a="1"/>
  <c r="BH11" i="2" s="1"/>
  <c r="AW11" i="2" a="1"/>
  <c r="AW11" i="2" s="1"/>
  <c r="AU11" i="2" a="1"/>
  <c r="AU11" i="2" s="1"/>
  <c r="AT11" i="2" a="1"/>
  <c r="AT11" i="2" s="1"/>
  <c r="AS11" i="2" a="1"/>
  <c r="AS11" i="2" s="1"/>
  <c r="AR11" i="2" a="1"/>
  <c r="AR11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K11" i="2" a="1"/>
  <c r="AK11" i="2" s="1"/>
  <c r="AJ11" i="2" a="1"/>
  <c r="AJ11" i="2" s="1"/>
  <c r="AI11" i="2" a="1"/>
  <c r="AI11" i="2" s="1"/>
  <c r="AH11" i="2" a="1"/>
  <c r="AH11" i="2" s="1"/>
  <c r="AG11" i="2" a="1"/>
  <c r="AG11" i="2" s="1"/>
  <c r="AF11" i="2" a="1"/>
  <c r="AF11" i="2" s="1"/>
  <c r="AE11" i="2" a="1"/>
  <c r="AE11" i="2" s="1"/>
  <c r="AD11" i="2" a="1"/>
  <c r="AD11" i="2" s="1"/>
  <c r="AC11" i="2" a="1"/>
  <c r="AC11" i="2" s="1"/>
  <c r="AA11" i="2" a="1"/>
  <c r="AA11" i="2" s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U11" i="2" a="1"/>
  <c r="U11" i="2" s="1"/>
  <c r="T11" i="2" a="1"/>
  <c r="T11" i="2" s="1"/>
  <c r="P11" i="2"/>
  <c r="P12" i="2" s="1"/>
  <c r="O11" i="2"/>
  <c r="O12" i="2" s="1"/>
  <c r="N11" i="2"/>
  <c r="N12" i="2" s="1"/>
  <c r="M11" i="2"/>
  <c r="M12" i="2" s="1"/>
  <c r="L11" i="2"/>
  <c r="K11" i="2"/>
  <c r="K12" i="2" s="1"/>
  <c r="I11" i="2"/>
  <c r="H11" i="2"/>
  <c r="G11" i="2"/>
  <c r="C11" i="2"/>
  <c r="FW9" i="2" a="1"/>
  <c r="FW9" i="2" s="1"/>
  <c r="FU9" i="2" a="1"/>
  <c r="FU9" i="2" s="1"/>
  <c r="FT9" i="2" a="1"/>
  <c r="FT9" i="2" s="1"/>
  <c r="FS9" i="2" a="1"/>
  <c r="FS9" i="2" s="1"/>
  <c r="FR9" i="2" a="1"/>
  <c r="FR9" i="2" s="1"/>
  <c r="FQ9" i="2" a="1"/>
  <c r="FQ9" i="2" s="1"/>
  <c r="FP9" i="2" a="1"/>
  <c r="FP9" i="2" s="1"/>
  <c r="FO9" i="2" a="1"/>
  <c r="FO9" i="2" s="1"/>
  <c r="FN9" i="2" a="1"/>
  <c r="FN9" i="2" s="1"/>
  <c r="FM9" i="2" a="1"/>
  <c r="FM9" i="2" s="1"/>
  <c r="FK9" i="2" a="1"/>
  <c r="FK9" i="2" s="1"/>
  <c r="FJ9" i="2" a="1"/>
  <c r="FJ9" i="2" s="1"/>
  <c r="FI9" i="2" a="1"/>
  <c r="FI9" i="2" s="1"/>
  <c r="FH9" i="2" a="1"/>
  <c r="FH9" i="2" s="1"/>
  <c r="FG9" i="2" a="1"/>
  <c r="FG9" i="2" s="1"/>
  <c r="FF9" i="2" a="1"/>
  <c r="FF9" i="2" s="1"/>
  <c r="FE9" i="2" a="1"/>
  <c r="FE9" i="2" s="1"/>
  <c r="FD9" i="2" a="1"/>
  <c r="FD9" i="2" s="1"/>
  <c r="FC9" i="2" a="1"/>
  <c r="FC9" i="2" s="1"/>
  <c r="FA9" i="2" a="1"/>
  <c r="FA9" i="2" s="1"/>
  <c r="EZ9" i="2" a="1"/>
  <c r="EZ9" i="2" s="1"/>
  <c r="EY9" i="2" a="1"/>
  <c r="EY9" i="2" s="1"/>
  <c r="EX9" i="2" a="1"/>
  <c r="EX9" i="2" s="1"/>
  <c r="EW9" i="2" a="1"/>
  <c r="EW9" i="2" s="1"/>
  <c r="EV9" i="2" a="1"/>
  <c r="EV9" i="2" s="1"/>
  <c r="EU9" i="2" a="1"/>
  <c r="EU9" i="2" s="1"/>
  <c r="ET9" i="2" a="1"/>
  <c r="ET9" i="2" s="1"/>
  <c r="EI9" i="2" a="1"/>
  <c r="EI9" i="2" s="1"/>
  <c r="EG9" i="2" a="1"/>
  <c r="EG9" i="2" s="1"/>
  <c r="EF9" i="2" a="1"/>
  <c r="EF9" i="2" s="1"/>
  <c r="EE9" i="2" a="1"/>
  <c r="EE9" i="2" s="1"/>
  <c r="ED9" i="2" a="1"/>
  <c r="ED9" i="2" s="1"/>
  <c r="EC9" i="2" a="1"/>
  <c r="EC9" i="2" s="1"/>
  <c r="EB9" i="2" a="1"/>
  <c r="EB9" i="2" s="1"/>
  <c r="EA9" i="2" a="1"/>
  <c r="EA9" i="2" s="1"/>
  <c r="DZ9" i="2" a="1"/>
  <c r="DZ9" i="2" s="1"/>
  <c r="DY9" i="2" a="1"/>
  <c r="DY9" i="2" s="1"/>
  <c r="DW9" i="2" a="1"/>
  <c r="DW9" i="2" s="1"/>
  <c r="DV9" i="2" a="1"/>
  <c r="DV9" i="2" s="1"/>
  <c r="DU9" i="2" a="1"/>
  <c r="DU9" i="2" s="1"/>
  <c r="DT9" i="2" a="1"/>
  <c r="DT9" i="2" s="1"/>
  <c r="DS9" i="2" a="1"/>
  <c r="DS9" i="2" s="1"/>
  <c r="DR9" i="2" a="1"/>
  <c r="DR9" i="2" s="1"/>
  <c r="DQ9" i="2" a="1"/>
  <c r="DQ9" i="2" s="1"/>
  <c r="DP9" i="2" a="1"/>
  <c r="DP9" i="2" s="1"/>
  <c r="DO9" i="2" a="1"/>
  <c r="DO9" i="2" s="1"/>
  <c r="DM9" i="2" a="1"/>
  <c r="DM9" i="2" s="1"/>
  <c r="DL9" i="2" a="1"/>
  <c r="DL9" i="2" s="1"/>
  <c r="DK9" i="2" a="1"/>
  <c r="DK9" i="2" s="1"/>
  <c r="DJ9" i="2" a="1"/>
  <c r="DJ9" i="2" s="1"/>
  <c r="DI9" i="2" a="1"/>
  <c r="DI9" i="2" s="1"/>
  <c r="DH9" i="2" a="1"/>
  <c r="DH9" i="2" s="1"/>
  <c r="DG9" i="2" a="1"/>
  <c r="DG9" i="2" s="1"/>
  <c r="DF9" i="2" a="1"/>
  <c r="DF9" i="2" s="1"/>
  <c r="CK9" i="2" a="1"/>
  <c r="CK9" i="2" s="1"/>
  <c r="CI9" i="2" a="1"/>
  <c r="CI9" i="2" s="1"/>
  <c r="CH9" i="2" a="1"/>
  <c r="CH9" i="2" s="1"/>
  <c r="CG9" i="2" a="1"/>
  <c r="CG9" i="2" s="1"/>
  <c r="CF9" i="2" a="1"/>
  <c r="CF9" i="2" s="1"/>
  <c r="CE9" i="2" a="1"/>
  <c r="CE9" i="2" s="1"/>
  <c r="CD9" i="2" a="1"/>
  <c r="CD9" i="2" s="1"/>
  <c r="CC9" i="2" a="1"/>
  <c r="CC9" i="2" s="1"/>
  <c r="CB9" i="2" a="1"/>
  <c r="CB9" i="2" s="1"/>
  <c r="CA9" i="2" a="1"/>
  <c r="CA9" i="2" s="1"/>
  <c r="BY9" i="2" a="1"/>
  <c r="BY9" i="2" s="1"/>
  <c r="BX9" i="2" a="1"/>
  <c r="BX9" i="2" s="1"/>
  <c r="BW9" i="2" a="1"/>
  <c r="BW9" i="2" s="1"/>
  <c r="BV9" i="2" a="1"/>
  <c r="BV9" i="2" s="1"/>
  <c r="BU9" i="2" a="1"/>
  <c r="BU9" i="2" s="1"/>
  <c r="BT9" i="2" a="1"/>
  <c r="BT9" i="2" s="1"/>
  <c r="BS9" i="2" a="1"/>
  <c r="BS9" i="2" s="1"/>
  <c r="BR9" i="2" a="1"/>
  <c r="BR9" i="2" s="1"/>
  <c r="BQ9" i="2" a="1"/>
  <c r="BQ9" i="2" s="1"/>
  <c r="BO9" i="2" a="1"/>
  <c r="BO9" i="2" s="1"/>
  <c r="BN9" i="2" a="1"/>
  <c r="BN9" i="2" s="1"/>
  <c r="BM9" i="2" a="1"/>
  <c r="BM9" i="2" s="1"/>
  <c r="BL9" i="2" a="1"/>
  <c r="BL9" i="2" s="1"/>
  <c r="BK9" i="2" a="1"/>
  <c r="BK9" i="2" s="1"/>
  <c r="BJ9" i="2" a="1"/>
  <c r="BJ9" i="2" s="1"/>
  <c r="BI9" i="2" a="1"/>
  <c r="BI9" i="2" s="1"/>
  <c r="BH9" i="2" a="1"/>
  <c r="BH9" i="2" s="1"/>
  <c r="AW9" i="2" a="1"/>
  <c r="AW9" i="2" s="1"/>
  <c r="AU9" i="2" a="1"/>
  <c r="AU9" i="2" s="1"/>
  <c r="AT9" i="2" a="1"/>
  <c r="AT9" i="2" s="1"/>
  <c r="AS9" i="2" a="1"/>
  <c r="AS9" i="2" s="1"/>
  <c r="AR9" i="2" a="1"/>
  <c r="AR9" i="2" s="1"/>
  <c r="AQ9" i="2" a="1"/>
  <c r="AQ9" i="2" s="1"/>
  <c r="AP9" i="2" a="1"/>
  <c r="AP9" i="2" s="1"/>
  <c r="AO9" i="2" a="1"/>
  <c r="AO9" i="2" s="1"/>
  <c r="AN9" i="2" a="1"/>
  <c r="AN9" i="2" s="1"/>
  <c r="AM9" i="2" a="1"/>
  <c r="AM9" i="2" s="1"/>
  <c r="AK9" i="2" a="1"/>
  <c r="AK9" i="2" s="1"/>
  <c r="AJ9" i="2" a="1"/>
  <c r="AJ9" i="2" s="1"/>
  <c r="AI9" i="2" a="1"/>
  <c r="AI9" i="2" s="1"/>
  <c r="AH9" i="2" a="1"/>
  <c r="AH9" i="2" s="1"/>
  <c r="AG9" i="2" a="1"/>
  <c r="AG9" i="2" s="1"/>
  <c r="AF9" i="2" a="1"/>
  <c r="AF9" i="2" s="1"/>
  <c r="AE9" i="2" a="1"/>
  <c r="AE9" i="2" s="1"/>
  <c r="AD9" i="2" a="1"/>
  <c r="AD9" i="2" s="1"/>
  <c r="AC9" i="2" a="1"/>
  <c r="AC9" i="2" s="1"/>
  <c r="AA9" i="2" a="1"/>
  <c r="AA9" i="2" s="1"/>
  <c r="Z9" i="2" a="1"/>
  <c r="Z9" i="2" s="1"/>
  <c r="Y9" i="2" a="1"/>
  <c r="Y9" i="2" s="1"/>
  <c r="X9" i="2" a="1"/>
  <c r="X9" i="2" s="1"/>
  <c r="W9" i="2" a="1"/>
  <c r="W9" i="2" s="1"/>
  <c r="V9" i="2" a="1"/>
  <c r="V9" i="2" s="1"/>
  <c r="U9" i="2" a="1"/>
  <c r="U9" i="2" s="1"/>
  <c r="T9" i="2" a="1"/>
  <c r="T9" i="2" s="1"/>
  <c r="FW8" i="2" a="1"/>
  <c r="FW8" i="2" s="1"/>
  <c r="FU8" i="2" a="1"/>
  <c r="FU8" i="2" s="1"/>
  <c r="FT8" i="2" a="1"/>
  <c r="FT8" i="2" s="1"/>
  <c r="FS8" i="2" a="1"/>
  <c r="FS8" i="2" s="1"/>
  <c r="FR8" i="2" a="1"/>
  <c r="FR8" i="2" s="1"/>
  <c r="FQ8" i="2" a="1"/>
  <c r="FQ8" i="2" s="1"/>
  <c r="FP8" i="2" a="1"/>
  <c r="FP8" i="2" s="1"/>
  <c r="FO8" i="2" a="1"/>
  <c r="FO8" i="2" s="1"/>
  <c r="FN8" i="2" a="1"/>
  <c r="FN8" i="2" s="1"/>
  <c r="FM8" i="2" a="1"/>
  <c r="FM8" i="2" s="1"/>
  <c r="FK8" i="2" a="1"/>
  <c r="FK8" i="2" s="1"/>
  <c r="FJ8" i="2" a="1"/>
  <c r="FJ8" i="2" s="1"/>
  <c r="FI8" i="2" a="1"/>
  <c r="FI8" i="2" s="1"/>
  <c r="FH8" i="2" a="1"/>
  <c r="FH8" i="2" s="1"/>
  <c r="FG8" i="2" a="1"/>
  <c r="FG8" i="2" s="1"/>
  <c r="FF8" i="2" a="1"/>
  <c r="FF8" i="2" s="1"/>
  <c r="FE8" i="2" a="1"/>
  <c r="FE8" i="2" s="1"/>
  <c r="FD8" i="2" a="1"/>
  <c r="FD8" i="2" s="1"/>
  <c r="FC8" i="2" a="1"/>
  <c r="FC8" i="2" s="1"/>
  <c r="FA8" i="2" a="1"/>
  <c r="FA8" i="2" s="1"/>
  <c r="EZ8" i="2" a="1"/>
  <c r="EZ8" i="2" s="1"/>
  <c r="EY8" i="2" a="1"/>
  <c r="EY8" i="2" s="1"/>
  <c r="EX8" i="2" a="1"/>
  <c r="EX8" i="2" s="1"/>
  <c r="EW8" i="2" a="1"/>
  <c r="EW8" i="2" s="1"/>
  <c r="EV8" i="2" a="1"/>
  <c r="EV8" i="2" s="1"/>
  <c r="EU8" i="2" a="1"/>
  <c r="EU8" i="2" s="1"/>
  <c r="ET8" i="2" a="1"/>
  <c r="ET8" i="2" s="1"/>
  <c r="EI8" i="2" a="1"/>
  <c r="EI8" i="2" s="1"/>
  <c r="EG8" i="2" a="1"/>
  <c r="EG8" i="2" s="1"/>
  <c r="EF8" i="2" a="1"/>
  <c r="EF8" i="2" s="1"/>
  <c r="EE8" i="2" a="1"/>
  <c r="EE8" i="2" s="1"/>
  <c r="ED8" i="2" a="1"/>
  <c r="ED8" i="2" s="1"/>
  <c r="EC8" i="2" a="1"/>
  <c r="EC8" i="2" s="1"/>
  <c r="EB8" i="2" a="1"/>
  <c r="EB8" i="2" s="1"/>
  <c r="EA8" i="2" a="1"/>
  <c r="EA8" i="2" s="1"/>
  <c r="DZ8" i="2" a="1"/>
  <c r="DZ8" i="2" s="1"/>
  <c r="DY8" i="2" a="1"/>
  <c r="DY8" i="2" s="1"/>
  <c r="DW8" i="2" a="1"/>
  <c r="DW8" i="2" s="1"/>
  <c r="DV8" i="2" a="1"/>
  <c r="DV8" i="2" s="1"/>
  <c r="DU8" i="2" a="1"/>
  <c r="DU8" i="2" s="1"/>
  <c r="DT8" i="2" a="1"/>
  <c r="DT8" i="2" s="1"/>
  <c r="DS8" i="2" a="1"/>
  <c r="DS8" i="2" s="1"/>
  <c r="DR8" i="2" a="1"/>
  <c r="DR8" i="2" s="1"/>
  <c r="DQ8" i="2" a="1"/>
  <c r="DQ8" i="2" s="1"/>
  <c r="DP8" i="2" a="1"/>
  <c r="DP8" i="2" s="1"/>
  <c r="DO8" i="2" a="1"/>
  <c r="DO8" i="2" s="1"/>
  <c r="DM8" i="2" a="1"/>
  <c r="DM8" i="2" s="1"/>
  <c r="DL8" i="2" a="1"/>
  <c r="DL8" i="2" s="1"/>
  <c r="DK8" i="2" a="1"/>
  <c r="DK8" i="2" s="1"/>
  <c r="DJ8" i="2" a="1"/>
  <c r="DJ8" i="2" s="1"/>
  <c r="DI8" i="2" a="1"/>
  <c r="DI8" i="2" s="1"/>
  <c r="DH8" i="2" a="1"/>
  <c r="DH8" i="2" s="1"/>
  <c r="DG8" i="2" a="1"/>
  <c r="DG8" i="2" s="1"/>
  <c r="DF8" i="2" a="1"/>
  <c r="DF8" i="2" s="1"/>
  <c r="CK8" i="2" a="1"/>
  <c r="CK8" i="2" s="1"/>
  <c r="CI8" i="2" a="1"/>
  <c r="CI8" i="2" s="1"/>
  <c r="CH8" i="2" a="1"/>
  <c r="CH8" i="2" s="1"/>
  <c r="CG8" i="2" a="1"/>
  <c r="CG8" i="2" s="1"/>
  <c r="CF8" i="2" a="1"/>
  <c r="CF8" i="2" s="1"/>
  <c r="CE8" i="2" a="1"/>
  <c r="CE8" i="2" s="1"/>
  <c r="CD8" i="2" a="1"/>
  <c r="CD8" i="2" s="1"/>
  <c r="CC8" i="2" a="1"/>
  <c r="CC8" i="2" s="1"/>
  <c r="CB8" i="2" a="1"/>
  <c r="CB8" i="2" s="1"/>
  <c r="CA8" i="2" a="1"/>
  <c r="CA8" i="2" s="1"/>
  <c r="BY8" i="2" a="1"/>
  <c r="BY8" i="2" s="1"/>
  <c r="BX8" i="2" a="1"/>
  <c r="BX8" i="2" s="1"/>
  <c r="BW8" i="2" a="1"/>
  <c r="BW8" i="2" s="1"/>
  <c r="BV8" i="2" a="1"/>
  <c r="BV8" i="2" s="1"/>
  <c r="BU8" i="2" a="1"/>
  <c r="BU8" i="2" s="1"/>
  <c r="BT8" i="2" a="1"/>
  <c r="BT8" i="2" s="1"/>
  <c r="BS8" i="2" a="1"/>
  <c r="BS8" i="2" s="1"/>
  <c r="BR8" i="2" a="1"/>
  <c r="BR8" i="2" s="1"/>
  <c r="BQ8" i="2" a="1"/>
  <c r="BQ8" i="2" s="1"/>
  <c r="BO8" i="2" a="1"/>
  <c r="BO8" i="2" s="1"/>
  <c r="BN8" i="2" a="1"/>
  <c r="BN8" i="2" s="1"/>
  <c r="BM8" i="2" a="1"/>
  <c r="BM8" i="2" s="1"/>
  <c r="BL8" i="2" a="1"/>
  <c r="BL8" i="2" s="1"/>
  <c r="BK8" i="2" a="1"/>
  <c r="BK8" i="2" s="1"/>
  <c r="BJ8" i="2" a="1"/>
  <c r="BJ8" i="2" s="1"/>
  <c r="BI8" i="2" a="1"/>
  <c r="BI8" i="2" s="1"/>
  <c r="BH8" i="2" a="1"/>
  <c r="BH8" i="2" s="1"/>
  <c r="AW8" i="2" a="1"/>
  <c r="AW8" i="2" s="1"/>
  <c r="AU8" i="2" a="1"/>
  <c r="AU8" i="2" s="1"/>
  <c r="AT8" i="2" a="1"/>
  <c r="AT8" i="2" s="1"/>
  <c r="AS8" i="2" a="1"/>
  <c r="AS8" i="2" s="1"/>
  <c r="AR8" i="2" a="1"/>
  <c r="AR8" i="2" s="1"/>
  <c r="AQ8" i="2" a="1"/>
  <c r="AQ8" i="2" s="1"/>
  <c r="AP8" i="2" a="1"/>
  <c r="AP8" i="2" s="1"/>
  <c r="AO8" i="2" a="1"/>
  <c r="AO8" i="2" s="1"/>
  <c r="AN8" i="2" a="1"/>
  <c r="AN8" i="2" s="1"/>
  <c r="AM8" i="2" a="1"/>
  <c r="AM8" i="2" s="1"/>
  <c r="AK8" i="2" a="1"/>
  <c r="AK8" i="2" s="1"/>
  <c r="AJ8" i="2" a="1"/>
  <c r="AJ8" i="2" s="1"/>
  <c r="AI8" i="2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P8" i="2"/>
  <c r="P9" i="2" s="1"/>
  <c r="O8" i="2"/>
  <c r="O9" i="2" s="1"/>
  <c r="N8" i="2"/>
  <c r="M8" i="2"/>
  <c r="M9" i="2" s="1"/>
  <c r="L8" i="2"/>
  <c r="L9" i="2" s="1"/>
  <c r="K8" i="2"/>
  <c r="K9" i="2" s="1"/>
  <c r="I8" i="2"/>
  <c r="H8" i="2"/>
  <c r="G8" i="2"/>
  <c r="C8" i="2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C5" i="2" a="1"/>
  <c r="AC5" i="2" s="1"/>
  <c r="AD5" i="2" a="1"/>
  <c r="AD5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AK5" i="2" a="1"/>
  <c r="AK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S5" i="2" a="1"/>
  <c r="AS5" i="2" s="1"/>
  <c r="AT5" i="2" a="1"/>
  <c r="AT5" i="2" s="1"/>
  <c r="AU5" i="2" a="1"/>
  <c r="AU5" i="2" s="1"/>
  <c r="AW5" i="2" a="1"/>
  <c r="AW5" i="2" s="1"/>
  <c r="BH5" i="2" a="1"/>
  <c r="BH5" i="2" s="1"/>
  <c r="BI5" i="2" a="1"/>
  <c r="BI5" i="2" s="1"/>
  <c r="BJ5" i="2" a="1"/>
  <c r="BJ5" i="2" s="1"/>
  <c r="BK5" i="2" a="1"/>
  <c r="BK5" i="2" s="1"/>
  <c r="BL5" i="2" a="1"/>
  <c r="BL5" i="2" s="1"/>
  <c r="BM5" i="2" a="1"/>
  <c r="BM5" i="2" s="1"/>
  <c r="BN5" i="2" a="1"/>
  <c r="BN5" i="2" s="1"/>
  <c r="BO5" i="2" a="1"/>
  <c r="BO5" i="2" s="1"/>
  <c r="BQ5" i="2" a="1"/>
  <c r="BQ5" i="2" s="1"/>
  <c r="BR5" i="2" a="1"/>
  <c r="BR5" i="2" s="1"/>
  <c r="BS5" i="2" a="1"/>
  <c r="BS5" i="2" s="1"/>
  <c r="BT5" i="2" a="1"/>
  <c r="BT5" i="2" s="1"/>
  <c r="BU5" i="2" a="1"/>
  <c r="BU5" i="2" s="1"/>
  <c r="BV5" i="2" a="1"/>
  <c r="BV5" i="2" s="1"/>
  <c r="BW5" i="2" a="1"/>
  <c r="BW5" i="2" s="1"/>
  <c r="BX5" i="2" a="1"/>
  <c r="BX5" i="2" s="1"/>
  <c r="BY5" i="2" a="1"/>
  <c r="BY5" i="2" s="1"/>
  <c r="CA5" i="2" a="1"/>
  <c r="CA5" i="2" s="1"/>
  <c r="CB5" i="2" a="1"/>
  <c r="CB5" i="2" s="1"/>
  <c r="CC5" i="2" a="1"/>
  <c r="CC5" i="2" s="1"/>
  <c r="CD5" i="2" a="1"/>
  <c r="CD5" i="2" s="1"/>
  <c r="CE5" i="2" a="1"/>
  <c r="CE5" i="2" s="1"/>
  <c r="CF5" i="2" a="1"/>
  <c r="CF5" i="2" s="1"/>
  <c r="CG5" i="2" a="1"/>
  <c r="CG5" i="2" s="1"/>
  <c r="CH5" i="2" a="1"/>
  <c r="CH5" i="2" s="1"/>
  <c r="CI5" i="2" a="1"/>
  <c r="CI5" i="2" s="1"/>
  <c r="CK5" i="2" a="1"/>
  <c r="CK5" i="2" s="1"/>
  <c r="DF5" i="2" a="1"/>
  <c r="DF5" i="2" s="1"/>
  <c r="DG5" i="2" a="1"/>
  <c r="DG5" i="2" s="1"/>
  <c r="DH5" i="2" a="1"/>
  <c r="DH5" i="2" s="1"/>
  <c r="DI5" i="2" a="1"/>
  <c r="DI5" i="2" s="1"/>
  <c r="DJ5" i="2" a="1"/>
  <c r="DJ5" i="2" s="1"/>
  <c r="DK5" i="2" a="1"/>
  <c r="DK5" i="2" s="1"/>
  <c r="DL5" i="2" a="1"/>
  <c r="DL5" i="2" s="1"/>
  <c r="DM5" i="2" a="1"/>
  <c r="DM5" i="2" s="1"/>
  <c r="DO5" i="2" a="1"/>
  <c r="DO5" i="2" s="1"/>
  <c r="DP5" i="2" a="1"/>
  <c r="DP5" i="2" s="1"/>
  <c r="DQ5" i="2" a="1"/>
  <c r="DQ5" i="2" s="1"/>
  <c r="DR5" i="2" a="1"/>
  <c r="DR5" i="2" s="1"/>
  <c r="DS5" i="2" a="1"/>
  <c r="DS5" i="2" s="1"/>
  <c r="DT5" i="2" a="1"/>
  <c r="DT5" i="2" s="1"/>
  <c r="DU5" i="2" a="1"/>
  <c r="DU5" i="2" s="1"/>
  <c r="DV5" i="2" a="1"/>
  <c r="DV5" i="2" s="1"/>
  <c r="DW5" i="2" a="1"/>
  <c r="DW5" i="2" s="1"/>
  <c r="DY5" i="2" a="1"/>
  <c r="DY5" i="2" s="1"/>
  <c r="DZ5" i="2" a="1"/>
  <c r="DZ5" i="2" s="1"/>
  <c r="EA5" i="2" a="1"/>
  <c r="EA5" i="2" s="1"/>
  <c r="EB5" i="2" a="1"/>
  <c r="EB5" i="2" s="1"/>
  <c r="EC5" i="2" a="1"/>
  <c r="EC5" i="2" s="1"/>
  <c r="ED5" i="2" a="1"/>
  <c r="ED5" i="2" s="1"/>
  <c r="EE5" i="2" a="1"/>
  <c r="EE5" i="2" s="1"/>
  <c r="EF5" i="2" a="1"/>
  <c r="EF5" i="2" s="1"/>
  <c r="EG5" i="2" a="1"/>
  <c r="EG5" i="2" s="1"/>
  <c r="EI5" i="2" a="1"/>
  <c r="EI5" i="2" s="1"/>
  <c r="ET5" i="2" a="1"/>
  <c r="ET5" i="2" s="1"/>
  <c r="EU5" i="2" a="1"/>
  <c r="EU5" i="2" s="1"/>
  <c r="EV5" i="2" a="1"/>
  <c r="EV5" i="2" s="1"/>
  <c r="EW5" i="2" a="1"/>
  <c r="EW5" i="2" s="1"/>
  <c r="EX5" i="2" a="1"/>
  <c r="EX5" i="2" s="1"/>
  <c r="EY5" i="2" a="1"/>
  <c r="EY5" i="2" s="1"/>
  <c r="EZ5" i="2" a="1"/>
  <c r="EZ5" i="2" s="1"/>
  <c r="FA5" i="2" a="1"/>
  <c r="FA5" i="2" s="1"/>
  <c r="FC5" i="2" a="1"/>
  <c r="FC5" i="2" s="1"/>
  <c r="FD5" i="2" a="1"/>
  <c r="FD5" i="2" s="1"/>
  <c r="FE5" i="2" a="1"/>
  <c r="FE5" i="2" s="1"/>
  <c r="FF5" i="2" a="1"/>
  <c r="FF5" i="2" s="1"/>
  <c r="FG5" i="2" a="1"/>
  <c r="FG5" i="2" s="1"/>
  <c r="FH5" i="2" a="1"/>
  <c r="FH5" i="2" s="1"/>
  <c r="FI5" i="2" a="1"/>
  <c r="FI5" i="2" s="1"/>
  <c r="FJ5" i="2" a="1"/>
  <c r="FJ5" i="2" s="1"/>
  <c r="FK5" i="2" a="1"/>
  <c r="FK5" i="2" s="1"/>
  <c r="FM5" i="2" a="1"/>
  <c r="FM5" i="2" s="1"/>
  <c r="FN5" i="2" a="1"/>
  <c r="FN5" i="2" s="1"/>
  <c r="FO5" i="2" a="1"/>
  <c r="FO5" i="2" s="1"/>
  <c r="FP5" i="2" a="1"/>
  <c r="FP5" i="2" s="1"/>
  <c r="FQ5" i="2" a="1"/>
  <c r="FQ5" i="2" s="1"/>
  <c r="FR5" i="2" a="1"/>
  <c r="FR5" i="2" s="1"/>
  <c r="FS5" i="2" a="1"/>
  <c r="FS5" i="2" s="1"/>
  <c r="FT5" i="2" a="1"/>
  <c r="FT5" i="2" s="1"/>
  <c r="FU5" i="2" a="1"/>
  <c r="FU5" i="2" s="1"/>
  <c r="FW5" i="2" a="1"/>
  <c r="FW5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C6" i="2" a="1"/>
  <c r="AC6" i="2" s="1"/>
  <c r="AD6" i="2" a="1"/>
  <c r="AD6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AM6" i="2" a="1"/>
  <c r="AM6" i="2" s="1"/>
  <c r="AN6" i="2" a="1"/>
  <c r="AN6" i="2" s="1"/>
  <c r="AO6" i="2" a="1"/>
  <c r="AO6" i="2" s="1"/>
  <c r="AP6" i="2" a="1"/>
  <c r="AP6" i="2" s="1"/>
  <c r="AQ6" i="2" a="1"/>
  <c r="AQ6" i="2" s="1"/>
  <c r="AR6" i="2" a="1"/>
  <c r="AR6" i="2" s="1"/>
  <c r="AS6" i="2" a="1"/>
  <c r="AS6" i="2" s="1"/>
  <c r="AT6" i="2" a="1"/>
  <c r="AT6" i="2" s="1"/>
  <c r="AU6" i="2" a="1"/>
  <c r="AU6" i="2" s="1"/>
  <c r="AW6" i="2" a="1"/>
  <c r="AW6" i="2" s="1"/>
  <c r="BH6" i="2" a="1"/>
  <c r="BH6" i="2" s="1"/>
  <c r="BI6" i="2" a="1"/>
  <c r="BI6" i="2" s="1"/>
  <c r="BJ6" i="2" a="1"/>
  <c r="BJ6" i="2" s="1"/>
  <c r="BK6" i="2" a="1"/>
  <c r="BK6" i="2" s="1"/>
  <c r="BL6" i="2" a="1"/>
  <c r="BL6" i="2" s="1"/>
  <c r="BM6" i="2" a="1"/>
  <c r="BM6" i="2" s="1"/>
  <c r="BN6" i="2" a="1"/>
  <c r="BN6" i="2" s="1"/>
  <c r="BO6" i="2" a="1"/>
  <c r="BO6" i="2" s="1"/>
  <c r="BQ6" i="2" a="1"/>
  <c r="BQ6" i="2" s="1"/>
  <c r="BR6" i="2" a="1"/>
  <c r="BR6" i="2" s="1"/>
  <c r="BS6" i="2" a="1"/>
  <c r="BS6" i="2" s="1"/>
  <c r="BT6" i="2" a="1"/>
  <c r="BT6" i="2" s="1"/>
  <c r="BU6" i="2" a="1"/>
  <c r="BU6" i="2" s="1"/>
  <c r="BV6" i="2" a="1"/>
  <c r="BV6" i="2" s="1"/>
  <c r="BW6" i="2" a="1"/>
  <c r="BW6" i="2" s="1"/>
  <c r="BX6" i="2" a="1"/>
  <c r="BX6" i="2" s="1"/>
  <c r="BY6" i="2" a="1"/>
  <c r="BY6" i="2" s="1"/>
  <c r="CA6" i="2" a="1"/>
  <c r="CA6" i="2" s="1"/>
  <c r="CB6" i="2" a="1"/>
  <c r="CB6" i="2" s="1"/>
  <c r="CC6" i="2" a="1"/>
  <c r="CC6" i="2" s="1"/>
  <c r="CD6" i="2" a="1"/>
  <c r="CD6" i="2" s="1"/>
  <c r="CE6" i="2" a="1"/>
  <c r="CE6" i="2" s="1"/>
  <c r="CF6" i="2" a="1"/>
  <c r="CF6" i="2" s="1"/>
  <c r="CG6" i="2" a="1"/>
  <c r="CG6" i="2" s="1"/>
  <c r="CH6" i="2" a="1"/>
  <c r="CH6" i="2" s="1"/>
  <c r="CI6" i="2" a="1"/>
  <c r="CI6" i="2" s="1"/>
  <c r="CK6" i="2" a="1"/>
  <c r="CK6" i="2" s="1"/>
  <c r="DF6" i="2" a="1"/>
  <c r="DF6" i="2" s="1"/>
  <c r="DG6" i="2" a="1"/>
  <c r="DG6" i="2" s="1"/>
  <c r="DH6" i="2" a="1"/>
  <c r="DH6" i="2" s="1"/>
  <c r="DI6" i="2" a="1"/>
  <c r="DI6" i="2" s="1"/>
  <c r="DJ6" i="2" a="1"/>
  <c r="DJ6" i="2" s="1"/>
  <c r="DK6" i="2" a="1"/>
  <c r="DK6" i="2" s="1"/>
  <c r="DL6" i="2" a="1"/>
  <c r="DL6" i="2" s="1"/>
  <c r="DM6" i="2" a="1"/>
  <c r="DM6" i="2" s="1"/>
  <c r="DO6" i="2" a="1"/>
  <c r="DO6" i="2" s="1"/>
  <c r="DP6" i="2" a="1"/>
  <c r="DP6" i="2" s="1"/>
  <c r="DQ6" i="2" a="1"/>
  <c r="DQ6" i="2" s="1"/>
  <c r="DR6" i="2" a="1"/>
  <c r="DR6" i="2" s="1"/>
  <c r="DS6" i="2" a="1"/>
  <c r="DS6" i="2" s="1"/>
  <c r="DT6" i="2" a="1"/>
  <c r="DT6" i="2" s="1"/>
  <c r="DU6" i="2" a="1"/>
  <c r="DU6" i="2" s="1"/>
  <c r="DV6" i="2" a="1"/>
  <c r="DV6" i="2" s="1"/>
  <c r="DW6" i="2" a="1"/>
  <c r="DW6" i="2" s="1"/>
  <c r="DY6" i="2" a="1"/>
  <c r="DY6" i="2" s="1"/>
  <c r="DZ6" i="2" a="1"/>
  <c r="DZ6" i="2" s="1"/>
  <c r="EA6" i="2" a="1"/>
  <c r="EA6" i="2" s="1"/>
  <c r="EB6" i="2" a="1"/>
  <c r="EB6" i="2" s="1"/>
  <c r="EC6" i="2" a="1"/>
  <c r="EC6" i="2" s="1"/>
  <c r="ED6" i="2" a="1"/>
  <c r="ED6" i="2" s="1"/>
  <c r="EE6" i="2" a="1"/>
  <c r="EE6" i="2" s="1"/>
  <c r="EF6" i="2" a="1"/>
  <c r="EF6" i="2" s="1"/>
  <c r="EG6" i="2" a="1"/>
  <c r="EG6" i="2" s="1"/>
  <c r="EI6" i="2" a="1"/>
  <c r="EI6" i="2" s="1"/>
  <c r="ET6" i="2" a="1"/>
  <c r="ET6" i="2" s="1"/>
  <c r="EU6" i="2" a="1"/>
  <c r="EU6" i="2" s="1"/>
  <c r="EV6" i="2" a="1"/>
  <c r="EV6" i="2" s="1"/>
  <c r="EW6" i="2" a="1"/>
  <c r="EW6" i="2" s="1"/>
  <c r="EX6" i="2" a="1"/>
  <c r="EX6" i="2" s="1"/>
  <c r="EY6" i="2" a="1"/>
  <c r="EY6" i="2" s="1"/>
  <c r="EZ6" i="2" a="1"/>
  <c r="EZ6" i="2" s="1"/>
  <c r="FA6" i="2" a="1"/>
  <c r="FA6" i="2" s="1"/>
  <c r="FC6" i="2" a="1"/>
  <c r="FC6" i="2" s="1"/>
  <c r="FD6" i="2" a="1"/>
  <c r="FD6" i="2" s="1"/>
  <c r="FE6" i="2" a="1"/>
  <c r="FE6" i="2" s="1"/>
  <c r="FF6" i="2" a="1"/>
  <c r="FF6" i="2" s="1"/>
  <c r="FG6" i="2" a="1"/>
  <c r="FG6" i="2" s="1"/>
  <c r="FH6" i="2" a="1"/>
  <c r="FH6" i="2" s="1"/>
  <c r="FI6" i="2" a="1"/>
  <c r="FI6" i="2" s="1"/>
  <c r="FJ6" i="2" a="1"/>
  <c r="FJ6" i="2" s="1"/>
  <c r="FK6" i="2" a="1"/>
  <c r="FK6" i="2" s="1"/>
  <c r="FM6" i="2" a="1"/>
  <c r="FM6" i="2" s="1"/>
  <c r="FN6" i="2" a="1"/>
  <c r="FN6" i="2" s="1"/>
  <c r="FO6" i="2" a="1"/>
  <c r="FO6" i="2" s="1"/>
  <c r="FP6" i="2" a="1"/>
  <c r="FP6" i="2" s="1"/>
  <c r="FQ6" i="2" a="1"/>
  <c r="FQ6" i="2" s="1"/>
  <c r="FR6" i="2" a="1"/>
  <c r="FR6" i="2" s="1"/>
  <c r="FS6" i="2" a="1"/>
  <c r="FS6" i="2" s="1"/>
  <c r="FT6" i="2" a="1"/>
  <c r="FT6" i="2" s="1"/>
  <c r="FU6" i="2" a="1"/>
  <c r="FU6" i="2" s="1"/>
  <c r="FW6" i="2" a="1"/>
  <c r="FW6" i="2" s="1"/>
  <c r="C5" i="2"/>
  <c r="P5" i="2"/>
  <c r="O5" i="2"/>
  <c r="N5" i="2"/>
  <c r="M5" i="2"/>
  <c r="L5" i="2"/>
  <c r="K5" i="2"/>
  <c r="I5" i="2"/>
  <c r="H5" i="2"/>
  <c r="G5" i="2"/>
  <c r="DB48" i="4" l="1"/>
  <c r="HH30" i="4"/>
  <c r="GZ24" i="4"/>
  <c r="FL116" i="4"/>
  <c r="DJ83" i="4"/>
  <c r="DJ85" i="4" s="1"/>
  <c r="DI110" i="4"/>
  <c r="DI112" i="4" s="1"/>
  <c r="DJ81" i="4"/>
  <c r="DJ181" i="4" s="1"/>
  <c r="DH166" i="4"/>
  <c r="DH75" i="4"/>
  <c r="DG92" i="4"/>
  <c r="DG94" i="4" s="1"/>
  <c r="DI181" i="4"/>
  <c r="DI81" i="4"/>
  <c r="DO113" i="4"/>
  <c r="DO115" i="4" s="1"/>
  <c r="DJ161" i="4"/>
  <c r="DJ72" i="4"/>
  <c r="DG122" i="4"/>
  <c r="DG124" i="4" s="1"/>
  <c r="DO127" i="4"/>
  <c r="DO125" i="4"/>
  <c r="DK75" i="4"/>
  <c r="DK76" i="4" s="1"/>
  <c r="DL112" i="4"/>
  <c r="DL110" i="4"/>
  <c r="DK186" i="4"/>
  <c r="DK78" i="4"/>
  <c r="DI186" i="4"/>
  <c r="DI78" i="4"/>
  <c r="DI89" i="4"/>
  <c r="DI91" i="4" s="1"/>
  <c r="DF85" i="4"/>
  <c r="DF83" i="4"/>
  <c r="DK124" i="4"/>
  <c r="DK122" i="4"/>
  <c r="DF166" i="4"/>
  <c r="DF75" i="4"/>
  <c r="DJ89" i="4"/>
  <c r="DJ91" i="4" s="1"/>
  <c r="DG91" i="4"/>
  <c r="DG89" i="4"/>
  <c r="DL103" i="4"/>
  <c r="DL101" i="4"/>
  <c r="DG166" i="4"/>
  <c r="DG75" i="4"/>
  <c r="DG78" i="4"/>
  <c r="DG186" i="4" s="1"/>
  <c r="DI85" i="4"/>
  <c r="DI83" i="4"/>
  <c r="DF91" i="4"/>
  <c r="DF89" i="4"/>
  <c r="DM112" i="4"/>
  <c r="DM110" i="4"/>
  <c r="DH72" i="4"/>
  <c r="DH161" i="4" s="1"/>
  <c r="DM91" i="4"/>
  <c r="DM89" i="4"/>
  <c r="DL91" i="4"/>
  <c r="DL89" i="4"/>
  <c r="DK127" i="4"/>
  <c r="DK125" i="4"/>
  <c r="DH122" i="4"/>
  <c r="DH124" i="4" s="1"/>
  <c r="DJ166" i="4"/>
  <c r="DJ75" i="4"/>
  <c r="DH112" i="4"/>
  <c r="DH110" i="4"/>
  <c r="DO186" i="4"/>
  <c r="DO78" i="4"/>
  <c r="DL113" i="4"/>
  <c r="DL115" i="4" s="1"/>
  <c r="DG115" i="4"/>
  <c r="DG113" i="4"/>
  <c r="DG181" i="4"/>
  <c r="DG81" i="4"/>
  <c r="DK85" i="4"/>
  <c r="DK83" i="4"/>
  <c r="DH101" i="4"/>
  <c r="DH103" i="4" s="1"/>
  <c r="DO166" i="4"/>
  <c r="DO75" i="4"/>
  <c r="DL186" i="4"/>
  <c r="DL78" i="4"/>
  <c r="DI161" i="4"/>
  <c r="DI72" i="4"/>
  <c r="DJ122" i="4"/>
  <c r="DJ124" i="4" s="1"/>
  <c r="DF121" i="4"/>
  <c r="DF119" i="4"/>
  <c r="HJ93" i="4"/>
  <c r="DN93" i="4"/>
  <c r="DJ94" i="4"/>
  <c r="DJ92" i="4"/>
  <c r="DO72" i="4"/>
  <c r="DO161" i="4" s="1"/>
  <c r="DM186" i="4"/>
  <c r="DM78" i="4"/>
  <c r="DH94" i="4"/>
  <c r="DH92" i="4"/>
  <c r="DH115" i="4"/>
  <c r="DH113" i="4"/>
  <c r="DO122" i="4"/>
  <c r="DO124" i="4" s="1"/>
  <c r="DO94" i="4"/>
  <c r="DO92" i="4"/>
  <c r="DG103" i="4"/>
  <c r="DG101" i="4"/>
  <c r="DM166" i="4"/>
  <c r="DM75" i="4"/>
  <c r="DI99" i="4"/>
  <c r="DI100" i="4" s="1"/>
  <c r="DI127" i="4"/>
  <c r="DI125" i="4"/>
  <c r="DG85" i="4"/>
  <c r="DG83" i="4"/>
  <c r="HG60" i="4"/>
  <c r="DM83" i="4"/>
  <c r="DM85" i="4" s="1"/>
  <c r="DM81" i="4"/>
  <c r="DM82" i="4" s="1"/>
  <c r="DI92" i="4"/>
  <c r="DI94" i="4" s="1"/>
  <c r="DL83" i="4"/>
  <c r="DL85" i="4" s="1"/>
  <c r="DI119" i="4"/>
  <c r="DI121" i="4" s="1"/>
  <c r="DG125" i="4"/>
  <c r="DG127" i="4" s="1"/>
  <c r="DJ113" i="4"/>
  <c r="DJ115" i="4" s="1"/>
  <c r="DK81" i="4"/>
  <c r="DK181" i="4" s="1"/>
  <c r="DI75" i="4"/>
  <c r="DI166" i="4" s="1"/>
  <c r="DH83" i="4"/>
  <c r="DH85" i="4" s="1"/>
  <c r="DL81" i="4"/>
  <c r="DL181" i="4" s="1"/>
  <c r="DF72" i="4"/>
  <c r="DF161" i="4" s="1"/>
  <c r="DF113" i="4"/>
  <c r="DF115" i="4" s="1"/>
  <c r="DF92" i="4"/>
  <c r="DF170" i="4" s="1"/>
  <c r="DL75" i="4"/>
  <c r="DL166" i="4" s="1"/>
  <c r="DG72" i="4"/>
  <c r="DG73" i="4" s="1"/>
  <c r="DK72" i="4"/>
  <c r="DK161" i="4" s="1"/>
  <c r="DG119" i="4"/>
  <c r="DG121" i="4" s="1"/>
  <c r="DM72" i="4"/>
  <c r="DM161" i="4" s="1"/>
  <c r="DJ125" i="4"/>
  <c r="DJ127" i="4" s="1"/>
  <c r="DF81" i="4"/>
  <c r="DF181" i="4" s="1"/>
  <c r="DF78" i="4"/>
  <c r="DF186" i="4" s="1"/>
  <c r="DL72" i="4"/>
  <c r="DL161" i="4" s="1"/>
  <c r="DH78" i="4"/>
  <c r="DH186" i="4" s="1"/>
  <c r="DJ101" i="4"/>
  <c r="DJ103" i="4" s="1"/>
  <c r="DK110" i="4"/>
  <c r="DK195" i="4" s="1"/>
  <c r="DH119" i="4"/>
  <c r="DH121" i="4" s="1"/>
  <c r="DF122" i="4"/>
  <c r="DF124" i="4" s="1"/>
  <c r="DJ78" i="4"/>
  <c r="DJ186" i="4" s="1"/>
  <c r="DM122" i="4"/>
  <c r="DM124" i="4" s="1"/>
  <c r="DI59" i="4"/>
  <c r="DI61" i="4" s="1"/>
  <c r="DJ11" i="4"/>
  <c r="DJ13" i="4" s="1"/>
  <c r="DM60" i="4"/>
  <c r="DM61" i="4" s="1"/>
  <c r="DG53" i="4"/>
  <c r="DG55" i="4" s="1"/>
  <c r="DI38" i="4"/>
  <c r="DI40" i="4" s="1"/>
  <c r="DI44" i="4"/>
  <c r="DI46" i="4" s="1"/>
  <c r="DL8" i="4"/>
  <c r="DL10" i="4" s="1"/>
  <c r="DK8" i="4"/>
  <c r="DK10" i="4" s="1"/>
  <c r="DO32" i="4"/>
  <c r="DO34" i="4" s="1"/>
  <c r="DL35" i="4"/>
  <c r="DL37" i="4" s="1"/>
  <c r="DH56" i="4"/>
  <c r="DH58" i="4" s="1"/>
  <c r="DM20" i="4"/>
  <c r="DM22" i="4" s="1"/>
  <c r="DG41" i="4"/>
  <c r="DG43" i="4" s="1"/>
  <c r="HD42" i="4"/>
  <c r="DO65" i="4"/>
  <c r="DO67" i="4" s="1"/>
  <c r="DH46" i="4"/>
  <c r="DH44" i="4"/>
  <c r="DM65" i="4"/>
  <c r="DM67" i="4" s="1"/>
  <c r="DG11" i="4"/>
  <c r="DG13" i="4" s="1"/>
  <c r="DG59" i="4"/>
  <c r="DG61" i="4" s="1"/>
  <c r="DI35" i="4"/>
  <c r="DI37" i="4" s="1"/>
  <c r="DH61" i="4"/>
  <c r="DH59" i="4"/>
  <c r="DI53" i="4"/>
  <c r="DI55" i="4" s="1"/>
  <c r="DF44" i="4"/>
  <c r="DF46" i="4" s="1"/>
  <c r="DI23" i="4"/>
  <c r="DI25" i="4" s="1"/>
  <c r="DI62" i="4"/>
  <c r="DI64" i="4" s="1"/>
  <c r="DF14" i="4"/>
  <c r="DF16" i="4" s="1"/>
  <c r="DL56" i="4"/>
  <c r="DL58" i="4" s="1"/>
  <c r="DI11" i="4"/>
  <c r="DI13" i="4" s="1"/>
  <c r="DJ35" i="4"/>
  <c r="DJ37" i="4" s="1"/>
  <c r="DK35" i="4"/>
  <c r="DK37" i="4" s="1"/>
  <c r="DH11" i="4"/>
  <c r="DH13" i="4" s="1"/>
  <c r="DH65" i="4"/>
  <c r="DH67" i="4" s="1"/>
  <c r="DF8" i="4"/>
  <c r="DF10" i="4" s="1"/>
  <c r="DL44" i="4"/>
  <c r="DL46" i="4" s="1"/>
  <c r="DK65" i="4"/>
  <c r="DK67" i="4" s="1"/>
  <c r="DF33" i="4"/>
  <c r="DF143" i="4" s="1"/>
  <c r="DF20" i="4"/>
  <c r="DF22" i="4" s="1"/>
  <c r="DM23" i="4"/>
  <c r="DM25" i="4" s="1"/>
  <c r="DH62" i="4"/>
  <c r="DH64" i="4" s="1"/>
  <c r="DL14" i="4"/>
  <c r="DL16" i="4" s="1"/>
  <c r="DF38" i="4"/>
  <c r="DO14" i="4"/>
  <c r="DO16" i="4" s="1"/>
  <c r="DJ32" i="4"/>
  <c r="DJ34" i="4" s="1"/>
  <c r="DL53" i="4"/>
  <c r="DL55" i="4" s="1"/>
  <c r="DJ44" i="4"/>
  <c r="DJ46" i="4" s="1"/>
  <c r="DO53" i="4"/>
  <c r="DO55" i="4" s="1"/>
  <c r="DL17" i="4"/>
  <c r="DL19" i="4" s="1"/>
  <c r="GV22" i="4"/>
  <c r="DJ23" i="4"/>
  <c r="DJ25" i="4" s="1"/>
  <c r="DH41" i="4"/>
  <c r="DH43" i="4" s="1"/>
  <c r="DJ14" i="4"/>
  <c r="DJ16" i="4" s="1"/>
  <c r="HJ36" i="4"/>
  <c r="DN36" i="4"/>
  <c r="DI56" i="4"/>
  <c r="DI58" i="4" s="1"/>
  <c r="DO59" i="4"/>
  <c r="DO61" i="4" s="1"/>
  <c r="DG32" i="4"/>
  <c r="DG34" i="4" s="1"/>
  <c r="HJ45" i="4"/>
  <c r="DN45" i="4"/>
  <c r="DH8" i="4"/>
  <c r="DH10" i="4" s="1"/>
  <c r="DF41" i="4"/>
  <c r="DF43" i="4" s="1"/>
  <c r="DF62" i="4"/>
  <c r="DF64" i="4" s="1"/>
  <c r="DM62" i="4"/>
  <c r="DM64" i="4" s="1"/>
  <c r="DG62" i="4"/>
  <c r="DG64" i="4" s="1"/>
  <c r="DK38" i="4"/>
  <c r="DK40" i="4" s="1"/>
  <c r="DM53" i="4"/>
  <c r="DM55" i="4" s="1"/>
  <c r="DH32" i="4"/>
  <c r="DH34" i="4" s="1"/>
  <c r="DO35" i="4"/>
  <c r="DO37" i="4" s="1"/>
  <c r="DI65" i="4"/>
  <c r="DI67" i="4" s="1"/>
  <c r="DK56" i="4"/>
  <c r="DK58" i="4" s="1"/>
  <c r="DK32" i="4"/>
  <c r="DL11" i="4"/>
  <c r="DL13" i="4" s="1"/>
  <c r="DO20" i="4"/>
  <c r="DO22" i="4" s="1"/>
  <c r="DL20" i="4"/>
  <c r="DL22" i="4" s="1"/>
  <c r="DG23" i="4"/>
  <c r="DG25" i="4" s="1"/>
  <c r="DK62" i="4"/>
  <c r="DK64" i="4" s="1"/>
  <c r="HB9" i="4"/>
  <c r="DG44" i="4"/>
  <c r="DG46" i="4" s="1"/>
  <c r="DF32" i="4"/>
  <c r="DG56" i="4"/>
  <c r="DG58" i="4" s="1"/>
  <c r="DO44" i="4"/>
  <c r="DO46" i="4" s="1"/>
  <c r="DJ56" i="4"/>
  <c r="DJ58" i="4" s="1"/>
  <c r="DK59" i="4"/>
  <c r="DK61" i="4" s="1"/>
  <c r="DI8" i="4"/>
  <c r="DI10" i="4" s="1"/>
  <c r="DL59" i="4"/>
  <c r="DL61" i="4" s="1"/>
  <c r="DG17" i="4"/>
  <c r="DG19" i="4" s="1"/>
  <c r="DM41" i="4"/>
  <c r="DM43" i="4" s="1"/>
  <c r="DF53" i="4"/>
  <c r="DF55" i="4" s="1"/>
  <c r="DO38" i="4"/>
  <c r="DO40" i="4" s="1"/>
  <c r="DG8" i="4"/>
  <c r="DG10" i="4" s="1"/>
  <c r="DH35" i="4"/>
  <c r="DH37" i="4" s="1"/>
  <c r="DL32" i="4"/>
  <c r="DL34" i="4" s="1"/>
  <c r="DI32" i="4"/>
  <c r="DI34" i="4" s="1"/>
  <c r="DF35" i="4"/>
  <c r="DF37" i="4" s="1"/>
  <c r="DL65" i="4"/>
  <c r="DL67" i="4" s="1"/>
  <c r="DM17" i="4"/>
  <c r="DM19" i="4" s="1"/>
  <c r="DK20" i="4"/>
  <c r="DK22" i="4" s="1"/>
  <c r="DL23" i="4"/>
  <c r="DJ41" i="4"/>
  <c r="DJ43" i="4" s="1"/>
  <c r="DI41" i="4"/>
  <c r="DI43" i="4" s="1"/>
  <c r="DJ62" i="4"/>
  <c r="DJ64" i="4" s="1"/>
  <c r="DL52" i="4"/>
  <c r="DG160" i="4"/>
  <c r="DG165" i="4"/>
  <c r="DG167" i="4" s="1"/>
  <c r="DG76" i="4"/>
  <c r="HK102" i="4"/>
  <c r="HH123" i="4"/>
  <c r="DH138" i="4"/>
  <c r="DH148" i="4"/>
  <c r="DH27" i="4"/>
  <c r="DK165" i="4"/>
  <c r="DI95" i="4"/>
  <c r="DI88" i="4"/>
  <c r="DI170" i="4"/>
  <c r="DI195" i="4"/>
  <c r="DI116" i="4"/>
  <c r="DI109" i="4"/>
  <c r="DF31" i="4"/>
  <c r="HI39" i="4"/>
  <c r="DM142" i="4"/>
  <c r="DM31" i="4"/>
  <c r="DJ165" i="4"/>
  <c r="DJ76" i="4"/>
  <c r="DH160" i="4"/>
  <c r="DH73" i="4"/>
  <c r="DO7" i="4"/>
  <c r="DF195" i="4"/>
  <c r="DF109" i="4"/>
  <c r="DM175" i="4"/>
  <c r="DM100" i="4"/>
  <c r="DM104" i="4"/>
  <c r="DF171" i="4"/>
  <c r="DF96" i="4"/>
  <c r="DM103" i="4"/>
  <c r="DJ176" i="4"/>
  <c r="DJ105" i="4"/>
  <c r="HC36" i="4"/>
  <c r="HI120" i="4"/>
  <c r="HB126" i="4"/>
  <c r="BP43" i="4"/>
  <c r="CJ196" i="4"/>
  <c r="CJ197" i="4" s="1"/>
  <c r="HF21" i="4"/>
  <c r="HD54" i="4"/>
  <c r="DH156" i="4"/>
  <c r="DK143" i="4"/>
  <c r="DK48" i="4"/>
  <c r="DG7" i="4"/>
  <c r="HI114" i="4"/>
  <c r="DK55" i="4"/>
  <c r="HG54" i="4"/>
  <c r="DK69" i="4"/>
  <c r="DJ185" i="4"/>
  <c r="DJ79" i="4"/>
  <c r="DM176" i="4"/>
  <c r="DM105" i="4"/>
  <c r="HH120" i="4"/>
  <c r="DL121" i="4"/>
  <c r="DK68" i="4"/>
  <c r="DK52" i="4"/>
  <c r="BP127" i="4"/>
  <c r="DF132" i="4"/>
  <c r="DF7" i="4"/>
  <c r="DL180" i="4"/>
  <c r="DL82" i="4"/>
  <c r="DG151" i="4"/>
  <c r="DG52" i="4"/>
  <c r="DH55" i="4"/>
  <c r="DK171" i="4"/>
  <c r="DK96" i="4"/>
  <c r="DM16" i="4"/>
  <c r="BP143" i="4"/>
  <c r="DI165" i="4"/>
  <c r="DI76" i="4"/>
  <c r="DO91" i="4"/>
  <c r="DL195" i="4"/>
  <c r="DL116" i="4"/>
  <c r="DL109" i="4"/>
  <c r="HC66" i="4"/>
  <c r="HF66" i="4"/>
  <c r="DJ67" i="4"/>
  <c r="HG90" i="4"/>
  <c r="BP55" i="4"/>
  <c r="HK90" i="4"/>
  <c r="HK57" i="4"/>
  <c r="HK9" i="4"/>
  <c r="DO10" i="4"/>
  <c r="HF60" i="4"/>
  <c r="DJ61" i="4"/>
  <c r="HF39" i="4"/>
  <c r="HB24" i="4"/>
  <c r="DF25" i="4"/>
  <c r="AB117" i="4"/>
  <c r="DG37" i="4"/>
  <c r="HI33" i="4"/>
  <c r="DK109" i="4"/>
  <c r="DK116" i="4"/>
  <c r="DH147" i="4"/>
  <c r="DH155" i="4"/>
  <c r="DH7" i="4"/>
  <c r="DK132" i="4"/>
  <c r="DK7" i="4"/>
  <c r="DJ155" i="4"/>
  <c r="DJ147" i="4"/>
  <c r="DJ132" i="4"/>
  <c r="DJ137" i="4"/>
  <c r="DJ26" i="4"/>
  <c r="DJ7" i="4"/>
  <c r="DO165" i="4"/>
  <c r="DO76" i="4"/>
  <c r="CY104" i="4"/>
  <c r="DO151" i="4"/>
  <c r="DO52" i="4"/>
  <c r="DO68" i="4"/>
  <c r="BP151" i="4"/>
  <c r="DL170" i="4"/>
  <c r="DL88" i="4"/>
  <c r="DL95" i="4"/>
  <c r="DO103" i="4"/>
  <c r="DJ31" i="4"/>
  <c r="DJ142" i="4"/>
  <c r="DJ47" i="4"/>
  <c r="DM40" i="4"/>
  <c r="DJ68" i="4"/>
  <c r="DJ151" i="4"/>
  <c r="DJ52" i="4"/>
  <c r="DO175" i="4"/>
  <c r="DO104" i="4"/>
  <c r="DO100" i="4"/>
  <c r="DF185" i="4"/>
  <c r="HH93" i="4"/>
  <c r="DL94" i="4"/>
  <c r="DF180" i="4"/>
  <c r="DF82" i="4"/>
  <c r="DL185" i="4"/>
  <c r="DL187" i="4" s="1"/>
  <c r="DL79" i="4"/>
  <c r="DO170" i="4"/>
  <c r="DO95" i="4"/>
  <c r="DO88" i="4"/>
  <c r="DH175" i="4"/>
  <c r="DH104" i="4"/>
  <c r="DH100" i="4"/>
  <c r="DH109" i="4"/>
  <c r="DH116" i="4"/>
  <c r="DH195" i="4"/>
  <c r="DG143" i="4"/>
  <c r="DG48" i="4"/>
  <c r="DK46" i="4"/>
  <c r="DF88" i="4"/>
  <c r="DK94" i="4"/>
  <c r="CJ109" i="4"/>
  <c r="DO195" i="4"/>
  <c r="DO116" i="4"/>
  <c r="DO109" i="4"/>
  <c r="HK111" i="4"/>
  <c r="DO196" i="4"/>
  <c r="HD90" i="4"/>
  <c r="DH143" i="4"/>
  <c r="DH48" i="4"/>
  <c r="DI124" i="4"/>
  <c r="HC39" i="4"/>
  <c r="DG148" i="4"/>
  <c r="DK25" i="4"/>
  <c r="DL43" i="4"/>
  <c r="DK43" i="4"/>
  <c r="HB60" i="4"/>
  <c r="DE64" i="4"/>
  <c r="DO64" i="4"/>
  <c r="DG142" i="4"/>
  <c r="DG31" i="4"/>
  <c r="HI36" i="4"/>
  <c r="DO69" i="4"/>
  <c r="CT122" i="4"/>
  <c r="DD122" i="4" s="1"/>
  <c r="DN122" i="4" s="1"/>
  <c r="HG12" i="4"/>
  <c r="DJ180" i="4"/>
  <c r="DJ82" i="4"/>
  <c r="DJ160" i="4"/>
  <c r="DJ73" i="4"/>
  <c r="DK170" i="4"/>
  <c r="DK95" i="4"/>
  <c r="DK97" i="4" s="1"/>
  <c r="DK88" i="4"/>
  <c r="HI12" i="4"/>
  <c r="DM148" i="4"/>
  <c r="DG16" i="4"/>
  <c r="CX82" i="4"/>
  <c r="DI171" i="4"/>
  <c r="DI96" i="4"/>
  <c r="DG156" i="4"/>
  <c r="DG138" i="4"/>
  <c r="DG27" i="4"/>
  <c r="DK16" i="4"/>
  <c r="DH152" i="4"/>
  <c r="DH69" i="4"/>
  <c r="DO82" i="4"/>
  <c r="DO180" i="4"/>
  <c r="DI147" i="4"/>
  <c r="DI132" i="4"/>
  <c r="DI155" i="4"/>
  <c r="DI137" i="4"/>
  <c r="DI26" i="4"/>
  <c r="DI7" i="4"/>
  <c r="DL148" i="4"/>
  <c r="DL138" i="4"/>
  <c r="DL27" i="4"/>
  <c r="DM37" i="4"/>
  <c r="DF151" i="4"/>
  <c r="DF68" i="4"/>
  <c r="DF52" i="4"/>
  <c r="DL160" i="4"/>
  <c r="DL73" i="4"/>
  <c r="DL124" i="4"/>
  <c r="DM10" i="4"/>
  <c r="DM151" i="4"/>
  <c r="DM68" i="4"/>
  <c r="DM52" i="4"/>
  <c r="DM165" i="4"/>
  <c r="DM167" i="4" s="1"/>
  <c r="DM76" i="4"/>
  <c r="DO185" i="4"/>
  <c r="DO187" i="4" s="1"/>
  <c r="DO79" i="4"/>
  <c r="DH91" i="4"/>
  <c r="DG176" i="4"/>
  <c r="DG105" i="4"/>
  <c r="HF120" i="4"/>
  <c r="BP121" i="4"/>
  <c r="HB111" i="4"/>
  <c r="DF196" i="4"/>
  <c r="HE123" i="4"/>
  <c r="HK18" i="4"/>
  <c r="DH19" i="4"/>
  <c r="DK19" i="4"/>
  <c r="DH22" i="4"/>
  <c r="DH25" i="4"/>
  <c r="DO13" i="4"/>
  <c r="HB12" i="4"/>
  <c r="DF13" i="4"/>
  <c r="CT8" i="4"/>
  <c r="DF19" i="4"/>
  <c r="DO85" i="4"/>
  <c r="DK91" i="4"/>
  <c r="HK84" i="4"/>
  <c r="DO181" i="4"/>
  <c r="DH196" i="4"/>
  <c r="DH117" i="4"/>
  <c r="HG114" i="4"/>
  <c r="DK115" i="4"/>
  <c r="HK120" i="4"/>
  <c r="DO121" i="4"/>
  <c r="DI142" i="4"/>
  <c r="DI31" i="4"/>
  <c r="DI47" i="4"/>
  <c r="HI57" i="4"/>
  <c r="DO171" i="4"/>
  <c r="DO96" i="4"/>
  <c r="DI160" i="4"/>
  <c r="DI162" i="4" s="1"/>
  <c r="DI73" i="4"/>
  <c r="DJ195" i="4"/>
  <c r="DJ109" i="4"/>
  <c r="DJ116" i="4"/>
  <c r="DM185" i="4"/>
  <c r="DM187" i="4" s="1"/>
  <c r="DM79" i="4"/>
  <c r="DF127" i="4"/>
  <c r="DK142" i="4"/>
  <c r="DK144" i="4" s="1"/>
  <c r="DK47" i="4"/>
  <c r="DK31" i="4"/>
  <c r="DG67" i="4"/>
  <c r="DG152" i="4"/>
  <c r="DG69" i="4"/>
  <c r="DL176" i="4"/>
  <c r="DL105" i="4"/>
  <c r="DM115" i="4"/>
  <c r="BP13" i="4"/>
  <c r="DI151" i="4"/>
  <c r="DI68" i="4"/>
  <c r="DI52" i="4"/>
  <c r="DI152" i="4"/>
  <c r="DI69" i="4"/>
  <c r="DF175" i="4"/>
  <c r="DF100" i="4"/>
  <c r="DF104" i="4"/>
  <c r="DK103" i="4"/>
  <c r="DM196" i="4"/>
  <c r="DM117" i="4"/>
  <c r="DH16" i="4"/>
  <c r="DH142" i="4"/>
  <c r="DH47" i="4"/>
  <c r="DH31" i="4"/>
  <c r="HG120" i="4"/>
  <c r="DK121" i="4"/>
  <c r="HD126" i="4"/>
  <c r="GZ101" i="4"/>
  <c r="HF111" i="4"/>
  <c r="DJ112" i="4"/>
  <c r="HE21" i="4"/>
  <c r="DI22" i="4"/>
  <c r="CW22" i="4"/>
  <c r="DG22" i="4"/>
  <c r="DF48" i="4"/>
  <c r="DM160" i="4"/>
  <c r="DM73" i="4"/>
  <c r="HB102" i="4"/>
  <c r="DF103" i="4"/>
  <c r="HE114" i="4"/>
  <c r="DI196" i="4"/>
  <c r="BP115" i="4"/>
  <c r="DO142" i="4"/>
  <c r="DO47" i="4"/>
  <c r="DO31" i="4"/>
  <c r="DG175" i="4"/>
  <c r="DG104" i="4"/>
  <c r="DG100" i="4"/>
  <c r="DL196" i="4"/>
  <c r="DL117" i="4"/>
  <c r="HI45" i="4"/>
  <c r="DM46" i="4"/>
  <c r="DO176" i="4"/>
  <c r="DO105" i="4"/>
  <c r="HC111" i="4"/>
  <c r="DG133" i="4"/>
  <c r="DK160" i="4"/>
  <c r="DK73" i="4"/>
  <c r="DJ121" i="4"/>
  <c r="DK13" i="4"/>
  <c r="DL142" i="4"/>
  <c r="DL47" i="4"/>
  <c r="DL31" i="4"/>
  <c r="DK185" i="4"/>
  <c r="DK187" i="4" s="1"/>
  <c r="DK79" i="4"/>
  <c r="DG171" i="4"/>
  <c r="DG96" i="4"/>
  <c r="DH40" i="4"/>
  <c r="DJ40" i="4"/>
  <c r="DM180" i="4"/>
  <c r="DI185" i="4"/>
  <c r="DI187" i="4" s="1"/>
  <c r="DI79" i="4"/>
  <c r="HH126" i="4"/>
  <c r="DL127" i="4"/>
  <c r="DI19" i="4"/>
  <c r="BP25" i="4"/>
  <c r="HE18" i="4"/>
  <c r="DI138" i="4"/>
  <c r="DM88" i="4"/>
  <c r="DO160" i="4"/>
  <c r="DO73" i="4"/>
  <c r="DM152" i="4"/>
  <c r="DM69" i="4"/>
  <c r="HI93" i="4"/>
  <c r="DM171" i="4"/>
  <c r="DH170" i="4"/>
  <c r="DH88" i="4"/>
  <c r="DH95" i="4"/>
  <c r="DL104" i="4"/>
  <c r="DL175" i="4"/>
  <c r="DL100" i="4"/>
  <c r="DM121" i="4"/>
  <c r="DF165" i="4"/>
  <c r="DF167" i="4" s="1"/>
  <c r="DF76" i="4"/>
  <c r="DH151" i="4"/>
  <c r="DH68" i="4"/>
  <c r="DH52" i="4"/>
  <c r="DK175" i="4"/>
  <c r="DK104" i="4"/>
  <c r="DK100" i="4"/>
  <c r="DL155" i="4"/>
  <c r="DL132" i="4"/>
  <c r="DL137" i="4"/>
  <c r="DL139" i="4" s="1"/>
  <c r="DL26" i="4"/>
  <c r="DL7" i="4"/>
  <c r="DF61" i="4"/>
  <c r="DJ170" i="4"/>
  <c r="DJ95" i="4"/>
  <c r="DJ88" i="4"/>
  <c r="DF160" i="4"/>
  <c r="DF73" i="4"/>
  <c r="DG195" i="4"/>
  <c r="DG116" i="4"/>
  <c r="DG109" i="4"/>
  <c r="DI16" i="4"/>
  <c r="DI143" i="4"/>
  <c r="DI48" i="4"/>
  <c r="HG102" i="4"/>
  <c r="DK176" i="4"/>
  <c r="DI180" i="4"/>
  <c r="DI182" i="4" s="1"/>
  <c r="DI82" i="4"/>
  <c r="DG170" i="4"/>
  <c r="DG95" i="4"/>
  <c r="DG88" i="4"/>
  <c r="DM116" i="4"/>
  <c r="DM195" i="4"/>
  <c r="DM109" i="4"/>
  <c r="HF9" i="4"/>
  <c r="DJ156" i="4"/>
  <c r="DO143" i="4"/>
  <c r="DO48" i="4"/>
  <c r="DJ22" i="4"/>
  <c r="HK42" i="4"/>
  <c r="DO43" i="4"/>
  <c r="HF18" i="4"/>
  <c r="DJ19" i="4"/>
  <c r="HH63" i="4"/>
  <c r="DL156" i="4"/>
  <c r="DM95" i="4"/>
  <c r="DH185" i="4"/>
  <c r="DH79" i="4"/>
  <c r="DF112" i="4"/>
  <c r="DK156" i="4"/>
  <c r="DK138" i="4"/>
  <c r="DK148" i="4"/>
  <c r="DK133" i="4"/>
  <c r="DK27" i="4"/>
  <c r="DO133" i="4"/>
  <c r="DG185" i="4"/>
  <c r="DG79" i="4"/>
  <c r="DH176" i="4"/>
  <c r="DH105" i="4"/>
  <c r="DH127" i="4"/>
  <c r="HI126" i="4"/>
  <c r="DM127" i="4"/>
  <c r="DK180" i="4"/>
  <c r="DK82" i="4"/>
  <c r="DH165" i="4"/>
  <c r="DH167" i="4" s="1"/>
  <c r="DH76" i="4"/>
  <c r="DJ171" i="4"/>
  <c r="DJ96" i="4"/>
  <c r="DJ196" i="4"/>
  <c r="DJ117" i="4"/>
  <c r="DO58" i="4"/>
  <c r="DH171" i="4"/>
  <c r="DH96" i="4"/>
  <c r="DM34" i="4"/>
  <c r="DL165" i="4"/>
  <c r="DL76" i="4"/>
  <c r="DJ175" i="4"/>
  <c r="DJ177" i="4" s="1"/>
  <c r="DJ104" i="4"/>
  <c r="DJ106" i="4" s="1"/>
  <c r="DJ100" i="4"/>
  <c r="DM155" i="4"/>
  <c r="DM137" i="4"/>
  <c r="DM132" i="4"/>
  <c r="DM147" i="4"/>
  <c r="DM26" i="4"/>
  <c r="DM7" i="4"/>
  <c r="DF138" i="4"/>
  <c r="DF133" i="4"/>
  <c r="DF148" i="4"/>
  <c r="DF27" i="4"/>
  <c r="DL171" i="4"/>
  <c r="DL96" i="4"/>
  <c r="DI176" i="4"/>
  <c r="DI105" i="4"/>
  <c r="DM58" i="4"/>
  <c r="DG180" i="4"/>
  <c r="DG182" i="4" s="1"/>
  <c r="DG82" i="4"/>
  <c r="DO112" i="4"/>
  <c r="HF54" i="4"/>
  <c r="DJ55" i="4"/>
  <c r="HB57" i="4"/>
  <c r="DF58" i="4"/>
  <c r="DO19" i="4"/>
  <c r="DL143" i="4"/>
  <c r="DL48" i="4"/>
  <c r="HK24" i="4"/>
  <c r="DO148" i="4"/>
  <c r="HB66" i="4"/>
  <c r="DF67" i="4"/>
  <c r="DH180" i="4"/>
  <c r="DM170" i="4"/>
  <c r="GY19" i="4"/>
  <c r="DX43" i="4"/>
  <c r="HD21" i="4"/>
  <c r="HI18" i="4"/>
  <c r="HE54" i="4"/>
  <c r="HG39" i="4"/>
  <c r="HB42" i="4"/>
  <c r="DD8" i="4"/>
  <c r="DN8" i="4" s="1"/>
  <c r="HI24" i="4"/>
  <c r="GR43" i="4"/>
  <c r="FL69" i="4"/>
  <c r="GX55" i="4"/>
  <c r="HJ101" i="4"/>
  <c r="ET172" i="4"/>
  <c r="HE90" i="4"/>
  <c r="CJ85" i="4"/>
  <c r="FC28" i="4"/>
  <c r="HC24" i="4"/>
  <c r="HK45" i="4"/>
  <c r="GU48" i="4"/>
  <c r="AY134" i="4"/>
  <c r="GH134" i="4"/>
  <c r="CS134" i="4"/>
  <c r="CT181" i="4"/>
  <c r="BE157" i="4"/>
  <c r="GW46" i="4"/>
  <c r="GT85" i="4"/>
  <c r="BP112" i="4"/>
  <c r="GU19" i="4"/>
  <c r="FB41" i="4"/>
  <c r="HC18" i="4"/>
  <c r="GZ8" i="4"/>
  <c r="HJ8" i="4" s="1"/>
  <c r="HK12" i="4"/>
  <c r="CU118" i="4"/>
  <c r="GK49" i="4"/>
  <c r="CN157" i="4"/>
  <c r="HB33" i="4"/>
  <c r="GS19" i="4"/>
  <c r="CZ48" i="4"/>
  <c r="EY139" i="4"/>
  <c r="GU40" i="4"/>
  <c r="GR34" i="4"/>
  <c r="GV48" i="4"/>
  <c r="HC21" i="4"/>
  <c r="GT25" i="4"/>
  <c r="HB45" i="4"/>
  <c r="HG66" i="4"/>
  <c r="HD24" i="4"/>
  <c r="HE24" i="4"/>
  <c r="GS64" i="4"/>
  <c r="GW64" i="4"/>
  <c r="HG21" i="4"/>
  <c r="GZ42" i="4"/>
  <c r="GP23" i="4"/>
  <c r="CT113" i="4"/>
  <c r="DD113" i="4" s="1"/>
  <c r="DN113" i="4" s="1"/>
  <c r="AL196" i="4"/>
  <c r="AL197" i="4" s="1"/>
  <c r="DD62" i="4"/>
  <c r="DN62" i="4" s="1"/>
  <c r="GV43" i="4"/>
  <c r="HB21" i="4"/>
  <c r="HK63" i="4"/>
  <c r="GW25" i="4"/>
  <c r="FB23" i="4"/>
  <c r="GZ23" i="4" s="1"/>
  <c r="GZ25" i="4" s="1"/>
  <c r="DD126" i="4"/>
  <c r="DD24" i="4"/>
  <c r="GT64" i="4"/>
  <c r="HD63" i="4"/>
  <c r="GY64" i="4"/>
  <c r="GZ62" i="4"/>
  <c r="GZ64" i="4" s="1"/>
  <c r="CW64" i="4"/>
  <c r="HC62" i="4"/>
  <c r="HC64" i="4" s="1"/>
  <c r="CV64" i="4"/>
  <c r="HB62" i="4"/>
  <c r="HB64" i="4" s="1"/>
  <c r="HK62" i="4"/>
  <c r="HD62" i="4"/>
  <c r="HD64" i="4" s="1"/>
  <c r="CX64" i="4"/>
  <c r="CY64" i="4"/>
  <c r="HE62" i="4"/>
  <c r="HE64" i="4" s="1"/>
  <c r="CZ64" i="4"/>
  <c r="HF62" i="4"/>
  <c r="HF64" i="4" s="1"/>
  <c r="DB64" i="4"/>
  <c r="HH62" i="4"/>
  <c r="HH64" i="4" s="1"/>
  <c r="DA64" i="4"/>
  <c r="HG62" i="4"/>
  <c r="HG64" i="4" s="1"/>
  <c r="DC64" i="4"/>
  <c r="HI62" i="4"/>
  <c r="HI64" i="4" s="1"/>
  <c r="HJ63" i="4"/>
  <c r="FB125" i="4"/>
  <c r="CJ117" i="4"/>
  <c r="HD120" i="4"/>
  <c r="GP41" i="4"/>
  <c r="AZ149" i="4"/>
  <c r="GZ12" i="4"/>
  <c r="BP58" i="4"/>
  <c r="HD18" i="4"/>
  <c r="GW48" i="4"/>
  <c r="DD54" i="4"/>
  <c r="GZ21" i="4"/>
  <c r="BF23" i="4"/>
  <c r="DD23" i="4" s="1"/>
  <c r="DN23" i="4" s="1"/>
  <c r="FB53" i="4"/>
  <c r="BD144" i="4"/>
  <c r="BG167" i="4"/>
  <c r="GK197" i="4"/>
  <c r="GT48" i="4"/>
  <c r="CT53" i="4"/>
  <c r="HI60" i="4"/>
  <c r="HI61" i="4" s="1"/>
  <c r="GT19" i="4"/>
  <c r="BF11" i="4"/>
  <c r="DD11" i="4" s="1"/>
  <c r="DN11" i="4" s="1"/>
  <c r="GP17" i="4"/>
  <c r="CW19" i="4"/>
  <c r="GS25" i="4"/>
  <c r="GK144" i="4"/>
  <c r="CS49" i="4"/>
  <c r="FC70" i="4"/>
  <c r="HJ60" i="4"/>
  <c r="GQ177" i="4"/>
  <c r="EU144" i="4"/>
  <c r="GM144" i="4"/>
  <c r="HG57" i="4"/>
  <c r="GH149" i="4"/>
  <c r="CP70" i="4"/>
  <c r="GO153" i="4"/>
  <c r="EZ153" i="4"/>
  <c r="CN182" i="4"/>
  <c r="EY28" i="4"/>
  <c r="GN157" i="4"/>
  <c r="CR149" i="4"/>
  <c r="GL49" i="4"/>
  <c r="BG97" i="4"/>
  <c r="BB157" i="4"/>
  <c r="GI144" i="4"/>
  <c r="CU149" i="4"/>
  <c r="EU70" i="4"/>
  <c r="CM49" i="4"/>
  <c r="ET162" i="4"/>
  <c r="AZ139" i="4"/>
  <c r="CO149" i="4"/>
  <c r="GN106" i="4"/>
  <c r="CP172" i="4"/>
  <c r="HH42" i="4"/>
  <c r="GM97" i="4"/>
  <c r="CO97" i="4"/>
  <c r="GX143" i="4"/>
  <c r="GX40" i="4"/>
  <c r="GM28" i="4"/>
  <c r="GQ70" i="4"/>
  <c r="CM28" i="4"/>
  <c r="CR134" i="4"/>
  <c r="BD134" i="4"/>
  <c r="CS70" i="4"/>
  <c r="GH28" i="4"/>
  <c r="CM118" i="4"/>
  <c r="BG49" i="4"/>
  <c r="GN70" i="4"/>
  <c r="GZ40" i="4"/>
  <c r="GI70" i="4"/>
  <c r="CU197" i="4"/>
  <c r="EU153" i="4"/>
  <c r="GL172" i="4"/>
  <c r="HJ39" i="4"/>
  <c r="BA49" i="4"/>
  <c r="ET28" i="4"/>
  <c r="CS187" i="4"/>
  <c r="CR153" i="4"/>
  <c r="CO28" i="4"/>
  <c r="CU144" i="4"/>
  <c r="BA162" i="4"/>
  <c r="CM97" i="4"/>
  <c r="CQ144" i="4"/>
  <c r="CN97" i="4"/>
  <c r="CU157" i="4"/>
  <c r="EW28" i="4"/>
  <c r="AZ157" i="4"/>
  <c r="GJ49" i="4"/>
  <c r="CQ49" i="4"/>
  <c r="CO153" i="4"/>
  <c r="GO49" i="4"/>
  <c r="GQ182" i="4"/>
  <c r="CN139" i="4"/>
  <c r="EV139" i="4"/>
  <c r="HD30" i="4"/>
  <c r="HF24" i="4"/>
  <c r="EW177" i="4"/>
  <c r="FA172" i="4"/>
  <c r="GN49" i="4"/>
  <c r="CM149" i="4"/>
  <c r="CR157" i="4"/>
  <c r="HK21" i="4"/>
  <c r="FA70" i="4"/>
  <c r="FA187" i="4"/>
  <c r="FA97" i="4"/>
  <c r="GQ118" i="4"/>
  <c r="HA22" i="4"/>
  <c r="GX22" i="4"/>
  <c r="EZ70" i="4"/>
  <c r="GR22" i="4"/>
  <c r="CN70" i="4"/>
  <c r="CM139" i="4"/>
  <c r="EY157" i="4"/>
  <c r="EZ182" i="4"/>
  <c r="CR182" i="4"/>
  <c r="GM182" i="4"/>
  <c r="BA106" i="4"/>
  <c r="GQ153" i="4"/>
  <c r="CU134" i="4"/>
  <c r="AY70" i="4"/>
  <c r="AY177" i="4"/>
  <c r="CO139" i="4"/>
  <c r="CP157" i="4"/>
  <c r="GN139" i="4"/>
  <c r="HD12" i="4"/>
  <c r="HG93" i="4"/>
  <c r="HC120" i="4"/>
  <c r="AB127" i="4"/>
  <c r="HG42" i="4"/>
  <c r="BZ34" i="4"/>
  <c r="HD84" i="4"/>
  <c r="HD85" i="4" s="1"/>
  <c r="HB120" i="4"/>
  <c r="HC90" i="4"/>
  <c r="HD123" i="4"/>
  <c r="EY149" i="4"/>
  <c r="GZ67" i="4"/>
  <c r="GS48" i="4"/>
  <c r="DD42" i="4"/>
  <c r="HF45" i="4"/>
  <c r="HF48" i="4" s="1"/>
  <c r="GS43" i="4"/>
  <c r="GW22" i="4"/>
  <c r="FV22" i="4"/>
  <c r="HF12" i="4"/>
  <c r="GU25" i="4"/>
  <c r="GV25" i="4"/>
  <c r="GO144" i="4"/>
  <c r="EZ167" i="4"/>
  <c r="EV177" i="4"/>
  <c r="GJ197" i="4"/>
  <c r="BD157" i="4"/>
  <c r="GL144" i="4"/>
  <c r="AX157" i="4"/>
  <c r="GN144" i="4"/>
  <c r="EY162" i="4"/>
  <c r="AB187" i="4"/>
  <c r="CR97" i="4"/>
  <c r="EW118" i="4"/>
  <c r="EV157" i="4"/>
  <c r="AX144" i="4"/>
  <c r="BP162" i="4"/>
  <c r="GI182" i="4"/>
  <c r="BG162" i="4"/>
  <c r="CR28" i="4"/>
  <c r="BD28" i="4"/>
  <c r="CP118" i="4"/>
  <c r="GI97" i="4"/>
  <c r="CR172" i="4"/>
  <c r="FC149" i="4"/>
  <c r="CM177" i="4"/>
  <c r="BC118" i="4"/>
  <c r="BD177" i="4"/>
  <c r="CS149" i="4"/>
  <c r="EW167" i="4"/>
  <c r="ET149" i="4"/>
  <c r="CO197" i="4"/>
  <c r="GO187" i="4"/>
  <c r="ET139" i="4"/>
  <c r="BD149" i="4"/>
  <c r="AB69" i="4"/>
  <c r="HG24" i="4"/>
  <c r="AB43" i="4"/>
  <c r="HJ65" i="4"/>
  <c r="AV43" i="4"/>
  <c r="GZ89" i="4"/>
  <c r="DC61" i="4"/>
  <c r="GY55" i="4"/>
  <c r="HK33" i="4"/>
  <c r="CT41" i="4"/>
  <c r="GY181" i="4"/>
  <c r="BZ68" i="4"/>
  <c r="BZ151" i="4"/>
  <c r="BP124" i="4"/>
  <c r="GZ59" i="4"/>
  <c r="HJ59" i="4" s="1"/>
  <c r="BZ19" i="4"/>
  <c r="BP22" i="4"/>
  <c r="GP125" i="4"/>
  <c r="GZ125" i="4" s="1"/>
  <c r="GW19" i="4"/>
  <c r="GZ94" i="4"/>
  <c r="CJ19" i="4"/>
  <c r="CY175" i="4"/>
  <c r="GW43" i="4"/>
  <c r="ER138" i="4"/>
  <c r="CQ134" i="4"/>
  <c r="GO28" i="4"/>
  <c r="AX134" i="4"/>
  <c r="GH139" i="4"/>
  <c r="CL144" i="4"/>
  <c r="BE97" i="4"/>
  <c r="CS97" i="4"/>
  <c r="BE134" i="4"/>
  <c r="CR118" i="4"/>
  <c r="BB153" i="4"/>
  <c r="EV134" i="4"/>
  <c r="ET134" i="4"/>
  <c r="GX43" i="4"/>
  <c r="BF41" i="4"/>
  <c r="GU34" i="4"/>
  <c r="ER34" i="4"/>
  <c r="DC43" i="4"/>
  <c r="HI41" i="4"/>
  <c r="CW43" i="4"/>
  <c r="HC41" i="4"/>
  <c r="HC43" i="4" s="1"/>
  <c r="CZ43" i="4"/>
  <c r="HF41" i="4"/>
  <c r="HF43" i="4" s="1"/>
  <c r="DB43" i="4"/>
  <c r="HH41" i="4"/>
  <c r="DA43" i="4"/>
  <c r="HG41" i="4"/>
  <c r="CY43" i="4"/>
  <c r="HE41" i="4"/>
  <c r="HE43" i="4" s="1"/>
  <c r="HD41" i="4"/>
  <c r="HD43" i="4" s="1"/>
  <c r="CX43" i="4"/>
  <c r="GY43" i="4"/>
  <c r="HI42" i="4"/>
  <c r="CV43" i="4"/>
  <c r="HB41" i="4"/>
  <c r="HB43" i="4" s="1"/>
  <c r="DE43" i="4"/>
  <c r="HK41" i="4"/>
  <c r="HK43" i="4" s="1"/>
  <c r="BP19" i="4"/>
  <c r="BE162" i="4"/>
  <c r="GR19" i="4"/>
  <c r="HB18" i="4"/>
  <c r="HG18" i="4"/>
  <c r="BF17" i="4"/>
  <c r="DX19" i="4"/>
  <c r="HJ92" i="4"/>
  <c r="FL19" i="4"/>
  <c r="ER22" i="4"/>
  <c r="BB167" i="4"/>
  <c r="GX25" i="4"/>
  <c r="BZ22" i="4"/>
  <c r="BF20" i="4"/>
  <c r="BC139" i="4"/>
  <c r="GP20" i="4"/>
  <c r="CJ22" i="4"/>
  <c r="CT20" i="4"/>
  <c r="CV25" i="4"/>
  <c r="HB23" i="4"/>
  <c r="HB25" i="4" s="1"/>
  <c r="CN197" i="4"/>
  <c r="AX153" i="4"/>
  <c r="BA149" i="4"/>
  <c r="DA25" i="4"/>
  <c r="HG23" i="4"/>
  <c r="CW25" i="4"/>
  <c r="HC23" i="4"/>
  <c r="BA157" i="4"/>
  <c r="DE25" i="4"/>
  <c r="HK23" i="4"/>
  <c r="EW144" i="4"/>
  <c r="DC25" i="4"/>
  <c r="HI23" i="4"/>
  <c r="HD23" i="4"/>
  <c r="CX25" i="4"/>
  <c r="CZ25" i="4"/>
  <c r="HF23" i="4"/>
  <c r="DB25" i="4"/>
  <c r="HH23" i="4"/>
  <c r="HH25" i="4" s="1"/>
  <c r="EY182" i="4"/>
  <c r="FC134" i="4"/>
  <c r="GY25" i="4"/>
  <c r="CY25" i="4"/>
  <c r="HE23" i="4"/>
  <c r="CL134" i="4"/>
  <c r="CS172" i="4"/>
  <c r="BC197" i="4"/>
  <c r="EV28" i="4"/>
  <c r="CS153" i="4"/>
  <c r="EX177" i="4"/>
  <c r="CT17" i="4"/>
  <c r="CR106" i="4"/>
  <c r="HC17" i="4"/>
  <c r="EH22" i="4"/>
  <c r="AB22" i="4"/>
  <c r="DE22" i="4"/>
  <c r="HK20" i="4"/>
  <c r="GS22" i="4"/>
  <c r="HD20" i="4"/>
  <c r="CX22" i="4"/>
  <c r="CZ22" i="4"/>
  <c r="HF20" i="4"/>
  <c r="HF22" i="4" s="1"/>
  <c r="FB20" i="4"/>
  <c r="DB22" i="4"/>
  <c r="HH20" i="4"/>
  <c r="HH22" i="4" s="1"/>
  <c r="CY22" i="4"/>
  <c r="HE20" i="4"/>
  <c r="HE22" i="4" s="1"/>
  <c r="HC20" i="4"/>
  <c r="DA22" i="4"/>
  <c r="HG20" i="4"/>
  <c r="DD21" i="4"/>
  <c r="DN21" i="4" s="1"/>
  <c r="CV22" i="4"/>
  <c r="HB20" i="4"/>
  <c r="DC22" i="4"/>
  <c r="HI20" i="4"/>
  <c r="HI22" i="4" s="1"/>
  <c r="DC19" i="4"/>
  <c r="HI17" i="4"/>
  <c r="HD17" i="4"/>
  <c r="CX19" i="4"/>
  <c r="FB17" i="4"/>
  <c r="GZ17" i="4" s="1"/>
  <c r="EH19" i="4"/>
  <c r="AL19" i="4"/>
  <c r="EV149" i="4"/>
  <c r="CU153" i="4"/>
  <c r="CY19" i="4"/>
  <c r="HE17" i="4"/>
  <c r="HE19" i="4" s="1"/>
  <c r="CZ19" i="4"/>
  <c r="HF17" i="4"/>
  <c r="HF19" i="4" s="1"/>
  <c r="DA19" i="4"/>
  <c r="HG17" i="4"/>
  <c r="DE19" i="4"/>
  <c r="HK17" i="4"/>
  <c r="HK19" i="4" s="1"/>
  <c r="DD18" i="4"/>
  <c r="DN18" i="4" s="1"/>
  <c r="DB19" i="4"/>
  <c r="HH17" i="4"/>
  <c r="HH19" i="4" s="1"/>
  <c r="CV19" i="4"/>
  <c r="HB17" i="4"/>
  <c r="GZ18" i="4"/>
  <c r="GX19" i="4"/>
  <c r="BZ195" i="4"/>
  <c r="HJ38" i="4"/>
  <c r="HG9" i="4"/>
  <c r="ER117" i="4"/>
  <c r="HH48" i="4"/>
  <c r="EV144" i="4"/>
  <c r="CV48" i="4"/>
  <c r="BC157" i="4"/>
  <c r="FV116" i="4"/>
  <c r="FB122" i="4"/>
  <c r="HC60" i="4"/>
  <c r="HJ123" i="4"/>
  <c r="HB48" i="4"/>
  <c r="P135" i="4"/>
  <c r="HG36" i="4"/>
  <c r="ER196" i="4"/>
  <c r="ER197" i="4" s="1"/>
  <c r="HC114" i="4"/>
  <c r="EX162" i="4"/>
  <c r="CP28" i="4"/>
  <c r="GL70" i="4"/>
  <c r="GH118" i="4"/>
  <c r="HE45" i="4"/>
  <c r="GX48" i="4"/>
  <c r="GZ32" i="4"/>
  <c r="GZ34" i="4" s="1"/>
  <c r="HJ114" i="4"/>
  <c r="AY187" i="4"/>
  <c r="HE122" i="4"/>
  <c r="HE124" i="4" s="1"/>
  <c r="BG182" i="4"/>
  <c r="ER195" i="4"/>
  <c r="BF35" i="4"/>
  <c r="CJ55" i="4"/>
  <c r="HJ33" i="4"/>
  <c r="DX117" i="4"/>
  <c r="BP116" i="4"/>
  <c r="AL151" i="4"/>
  <c r="CT143" i="4"/>
  <c r="EH94" i="4"/>
  <c r="EH96" i="4"/>
  <c r="DX196" i="4"/>
  <c r="DX197" i="4" s="1"/>
  <c r="BF83" i="4"/>
  <c r="BF56" i="4"/>
  <c r="CN134" i="4"/>
  <c r="GP122" i="4"/>
  <c r="GP11" i="4"/>
  <c r="GZ84" i="4"/>
  <c r="HJ84" i="4" s="1"/>
  <c r="GX61" i="4"/>
  <c r="DX58" i="4"/>
  <c r="DX69" i="4"/>
  <c r="BB162" i="4"/>
  <c r="BC177" i="4"/>
  <c r="BA97" i="4"/>
  <c r="CM144" i="4"/>
  <c r="AZ134" i="4"/>
  <c r="BC134" i="4"/>
  <c r="EV182" i="4"/>
  <c r="CR177" i="4"/>
  <c r="BA172" i="4"/>
  <c r="FA49" i="4"/>
  <c r="CN149" i="4"/>
  <c r="EV197" i="4"/>
  <c r="CR197" i="4"/>
  <c r="GK118" i="4"/>
  <c r="CN118" i="4"/>
  <c r="AX149" i="4"/>
  <c r="EW187" i="4"/>
  <c r="EV153" i="4"/>
  <c r="ET157" i="4"/>
  <c r="BD139" i="4"/>
  <c r="GH97" i="4"/>
  <c r="GY143" i="4"/>
  <c r="CL106" i="4"/>
  <c r="FA153" i="4"/>
  <c r="CL157" i="4"/>
  <c r="FA177" i="4"/>
  <c r="BD187" i="4"/>
  <c r="CL139" i="4"/>
  <c r="EH16" i="4"/>
  <c r="EX106" i="4"/>
  <c r="CL177" i="4"/>
  <c r="AZ167" i="4"/>
  <c r="GH157" i="4"/>
  <c r="EZ162" i="4"/>
  <c r="GL153" i="4"/>
  <c r="EX144" i="4"/>
  <c r="BC149" i="4"/>
  <c r="BA134" i="4"/>
  <c r="AX118" i="4"/>
  <c r="ET106" i="4"/>
  <c r="ET177" i="4"/>
  <c r="FC139" i="4"/>
  <c r="EU182" i="4"/>
  <c r="BG187" i="4"/>
  <c r="EZ187" i="4"/>
  <c r="FC157" i="4"/>
  <c r="GN172" i="4"/>
  <c r="AY167" i="4"/>
  <c r="CQ118" i="4"/>
  <c r="GI177" i="4"/>
  <c r="CO118" i="4"/>
  <c r="ET187" i="4"/>
  <c r="HD180" i="4"/>
  <c r="GV156" i="4"/>
  <c r="GV148" i="4"/>
  <c r="GV138" i="4"/>
  <c r="GV133" i="4"/>
  <c r="GV27" i="4"/>
  <c r="FL155" i="4"/>
  <c r="FL147" i="4"/>
  <c r="FL132" i="4"/>
  <c r="FL137" i="4"/>
  <c r="FL26" i="4"/>
  <c r="GP5" i="4"/>
  <c r="DX156" i="4"/>
  <c r="DX157" i="4" s="1"/>
  <c r="DX138" i="4"/>
  <c r="DX139" i="4" s="1"/>
  <c r="DX148" i="4"/>
  <c r="DX149" i="4" s="1"/>
  <c r="DX133" i="4"/>
  <c r="DX134" i="4" s="1"/>
  <c r="DX27" i="4"/>
  <c r="DX7" i="4"/>
  <c r="CW37" i="4"/>
  <c r="HC35" i="4"/>
  <c r="HC37" i="4" s="1"/>
  <c r="GS151" i="4"/>
  <c r="GS68" i="4"/>
  <c r="GS52" i="4"/>
  <c r="ER58" i="4"/>
  <c r="ER69" i="4"/>
  <c r="CW160" i="4"/>
  <c r="CW73" i="4"/>
  <c r="HC71" i="4"/>
  <c r="CW165" i="4"/>
  <c r="CW76" i="4"/>
  <c r="HC74" i="4"/>
  <c r="BF171" i="4"/>
  <c r="DD87" i="4"/>
  <c r="DN87" i="4" s="1"/>
  <c r="BF96" i="4"/>
  <c r="DC181" i="4"/>
  <c r="HI81" i="4"/>
  <c r="HI181" i="4" s="1"/>
  <c r="GX170" i="4"/>
  <c r="GX95" i="4"/>
  <c r="GX88" i="4"/>
  <c r="CW121" i="4"/>
  <c r="HC119" i="4"/>
  <c r="HC121" i="4" s="1"/>
  <c r="CZ155" i="4"/>
  <c r="CZ147" i="4"/>
  <c r="CZ132" i="4"/>
  <c r="CZ137" i="4"/>
  <c r="CZ26" i="4"/>
  <c r="CZ7" i="4"/>
  <c r="HF5" i="4"/>
  <c r="CW143" i="4"/>
  <c r="HC15" i="4"/>
  <c r="HA152" i="4"/>
  <c r="HA69" i="4"/>
  <c r="BD153" i="4"/>
  <c r="DC152" i="4"/>
  <c r="HI51" i="4"/>
  <c r="DC69" i="4"/>
  <c r="CV58" i="4"/>
  <c r="HB56" i="4"/>
  <c r="HB58" i="4" s="1"/>
  <c r="FB83" i="4"/>
  <c r="DE165" i="4"/>
  <c r="DE76" i="4"/>
  <c r="HK74" i="4"/>
  <c r="DC161" i="4"/>
  <c r="HI72" i="4"/>
  <c r="HI161" i="4" s="1"/>
  <c r="DB85" i="4"/>
  <c r="HH83" i="4"/>
  <c r="HH85" i="4" s="1"/>
  <c r="GY196" i="4"/>
  <c r="GY117" i="4"/>
  <c r="CT195" i="4"/>
  <c r="CT116" i="4"/>
  <c r="CZ127" i="4"/>
  <c r="HF125" i="4"/>
  <c r="HF127" i="4" s="1"/>
  <c r="CQ157" i="4"/>
  <c r="HA47" i="4"/>
  <c r="HA49" i="4" s="1"/>
  <c r="HA31" i="4"/>
  <c r="DE40" i="4"/>
  <c r="HK38" i="4"/>
  <c r="HK40" i="4" s="1"/>
  <c r="GY165" i="4"/>
  <c r="GY167" i="4" s="1"/>
  <c r="GY76" i="4"/>
  <c r="CZ180" i="4"/>
  <c r="CZ82" i="4"/>
  <c r="HF80" i="4"/>
  <c r="CT83" i="4"/>
  <c r="CZ181" i="4"/>
  <c r="HF81" i="4"/>
  <c r="HF181" i="4" s="1"/>
  <c r="GT175" i="4"/>
  <c r="GT104" i="4"/>
  <c r="GT100" i="4"/>
  <c r="DB170" i="4"/>
  <c r="DB95" i="4"/>
  <c r="DB88" i="4"/>
  <c r="HH86" i="4"/>
  <c r="GT196" i="4"/>
  <c r="GT117" i="4"/>
  <c r="EZ197" i="4"/>
  <c r="GY195" i="4"/>
  <c r="GY116" i="4"/>
  <c r="GY109" i="4"/>
  <c r="CP134" i="4"/>
  <c r="GM149" i="4"/>
  <c r="CX34" i="4"/>
  <c r="HD32" i="4"/>
  <c r="HD34" i="4" s="1"/>
  <c r="BZ155" i="4"/>
  <c r="BZ147" i="4"/>
  <c r="BZ132" i="4"/>
  <c r="BZ137" i="4"/>
  <c r="BZ26" i="4"/>
  <c r="DD29" i="4"/>
  <c r="DN29" i="4" s="1"/>
  <c r="HH38" i="4"/>
  <c r="HH40" i="4" s="1"/>
  <c r="BF53" i="4"/>
  <c r="GR151" i="4"/>
  <c r="GR68" i="4"/>
  <c r="GR52" i="4"/>
  <c r="ER151" i="4"/>
  <c r="DE161" i="4"/>
  <c r="HK72" i="4"/>
  <c r="HK161" i="4" s="1"/>
  <c r="CY160" i="4"/>
  <c r="HE71" i="4"/>
  <c r="CY73" i="4"/>
  <c r="GS165" i="4"/>
  <c r="GS167" i="4" s="1"/>
  <c r="GS76" i="4"/>
  <c r="EX97" i="4"/>
  <c r="CY91" i="4"/>
  <c r="HE89" i="4"/>
  <c r="HE91" i="4" s="1"/>
  <c r="GV171" i="4"/>
  <c r="GV96" i="4"/>
  <c r="CZ195" i="4"/>
  <c r="CZ116" i="4"/>
  <c r="CZ109" i="4"/>
  <c r="HF107" i="4"/>
  <c r="GS195" i="4"/>
  <c r="GS116" i="4"/>
  <c r="GS109" i="4"/>
  <c r="EH117" i="4"/>
  <c r="HC8" i="4"/>
  <c r="HC10" i="4" s="1"/>
  <c r="CW10" i="4"/>
  <c r="GY10" i="4"/>
  <c r="GJ28" i="4"/>
  <c r="CX37" i="4"/>
  <c r="HD35" i="4"/>
  <c r="HD37" i="4" s="1"/>
  <c r="DC47" i="4"/>
  <c r="DC31" i="4"/>
  <c r="HI29" i="4"/>
  <c r="GF152" i="4"/>
  <c r="GF153" i="4" s="1"/>
  <c r="FV68" i="4"/>
  <c r="CX61" i="4"/>
  <c r="HD59" i="4"/>
  <c r="HD61" i="4" s="1"/>
  <c r="BZ180" i="4"/>
  <c r="BZ182" i="4" s="1"/>
  <c r="DX181" i="4"/>
  <c r="DX182" i="4" s="1"/>
  <c r="DX82" i="4"/>
  <c r="EH175" i="4"/>
  <c r="EH104" i="4"/>
  <c r="HG122" i="4"/>
  <c r="HG124" i="4" s="1"/>
  <c r="DA124" i="4"/>
  <c r="CV127" i="4"/>
  <c r="HB125" i="4"/>
  <c r="HB127" i="4" s="1"/>
  <c r="BG134" i="4"/>
  <c r="GK28" i="4"/>
  <c r="CX13" i="4"/>
  <c r="HD11" i="4"/>
  <c r="HD13" i="4" s="1"/>
  <c r="CW132" i="4"/>
  <c r="EU134" i="4"/>
  <c r="AL142" i="4"/>
  <c r="HE32" i="4"/>
  <c r="HE34" i="4" s="1"/>
  <c r="CY34" i="4"/>
  <c r="GX155" i="4"/>
  <c r="GX147" i="4"/>
  <c r="GX137" i="4"/>
  <c r="GX132" i="4"/>
  <c r="GX26" i="4"/>
  <c r="GX7" i="4"/>
  <c r="HG45" i="4"/>
  <c r="DA48" i="4"/>
  <c r="DE46" i="4"/>
  <c r="HK44" i="4"/>
  <c r="HK46" i="4" s="1"/>
  <c r="GY61" i="4"/>
  <c r="CZ161" i="4"/>
  <c r="HF72" i="4"/>
  <c r="HF161" i="4" s="1"/>
  <c r="GY180" i="4"/>
  <c r="GY82" i="4"/>
  <c r="BD182" i="4"/>
  <c r="BB177" i="4"/>
  <c r="GJ177" i="4"/>
  <c r="AY197" i="4"/>
  <c r="CZ115" i="4"/>
  <c r="HF113" i="4"/>
  <c r="HF115" i="4" s="1"/>
  <c r="DC155" i="4"/>
  <c r="DC147" i="4"/>
  <c r="DC137" i="4"/>
  <c r="DC132" i="4"/>
  <c r="DC26" i="4"/>
  <c r="HI5" i="4"/>
  <c r="DC7" i="4"/>
  <c r="GL134" i="4"/>
  <c r="GR155" i="4"/>
  <c r="GR147" i="4"/>
  <c r="GR137" i="4"/>
  <c r="GR132" i="4"/>
  <c r="GR26" i="4"/>
  <c r="GR7" i="4"/>
  <c r="CV156" i="4"/>
  <c r="CV148" i="4"/>
  <c r="CV138" i="4"/>
  <c r="CV133" i="4"/>
  <c r="HB6" i="4"/>
  <c r="CV27" i="4"/>
  <c r="CZ143" i="4"/>
  <c r="HF15" i="4"/>
  <c r="HF143" i="4" s="1"/>
  <c r="GW47" i="4"/>
  <c r="GW49" i="4" s="1"/>
  <c r="GW31" i="4"/>
  <c r="HK48" i="4"/>
  <c r="CY152" i="4"/>
  <c r="HE51" i="4"/>
  <c r="CY69" i="4"/>
  <c r="DB160" i="4"/>
  <c r="DB73" i="4"/>
  <c r="HH71" i="4"/>
  <c r="GT165" i="4"/>
  <c r="GT167" i="4" s="1"/>
  <c r="GT76" i="4"/>
  <c r="AZ172" i="4"/>
  <c r="DE170" i="4"/>
  <c r="DE95" i="4"/>
  <c r="DE88" i="4"/>
  <c r="HK86" i="4"/>
  <c r="CV94" i="4"/>
  <c r="HB92" i="4"/>
  <c r="HB94" i="4" s="1"/>
  <c r="GR176" i="4"/>
  <c r="GR105" i="4"/>
  <c r="FV196" i="4"/>
  <c r="FV197" i="4" s="1"/>
  <c r="BZ196" i="4"/>
  <c r="BZ197" i="4" s="1"/>
  <c r="GU195" i="4"/>
  <c r="GU197" i="4" s="1"/>
  <c r="GU116" i="4"/>
  <c r="GU118" i="4" s="1"/>
  <c r="GU109" i="4"/>
  <c r="DC124" i="4"/>
  <c r="HI122" i="4"/>
  <c r="HI124" i="4" s="1"/>
  <c r="CN144" i="4"/>
  <c r="EW157" i="4"/>
  <c r="GO157" i="4"/>
  <c r="CJ13" i="4"/>
  <c r="CX47" i="4"/>
  <c r="CX31" i="4"/>
  <c r="HD29" i="4"/>
  <c r="DX160" i="4"/>
  <c r="FB71" i="4"/>
  <c r="BE167" i="4"/>
  <c r="BA167" i="4"/>
  <c r="DE185" i="4"/>
  <c r="DE79" i="4"/>
  <c r="HK77" i="4"/>
  <c r="CW161" i="4"/>
  <c r="HC72" i="4"/>
  <c r="HC161" i="4" s="1"/>
  <c r="DE91" i="4"/>
  <c r="HK89" i="4"/>
  <c r="HK91" i="4" s="1"/>
  <c r="AV175" i="4"/>
  <c r="AV104" i="4"/>
  <c r="DC195" i="4"/>
  <c r="DC116" i="4"/>
  <c r="DC109" i="4"/>
  <c r="HI107" i="4"/>
  <c r="BD197" i="4"/>
  <c r="HH56" i="4"/>
  <c r="HH58" i="4" s="1"/>
  <c r="DB58" i="4"/>
  <c r="GX165" i="4"/>
  <c r="GX167" i="4" s="1"/>
  <c r="GX76" i="4"/>
  <c r="HE11" i="4"/>
  <c r="HE13" i="4" s="1"/>
  <c r="CY13" i="4"/>
  <c r="DA55" i="4"/>
  <c r="HG53" i="4"/>
  <c r="HG55" i="4" s="1"/>
  <c r="GW160" i="4"/>
  <c r="GW162" i="4" s="1"/>
  <c r="GW73" i="4"/>
  <c r="GX180" i="4"/>
  <c r="GX182" i="4" s="1"/>
  <c r="GX82" i="4"/>
  <c r="GP170" i="4"/>
  <c r="GP95" i="4"/>
  <c r="BF161" i="4"/>
  <c r="DD72" i="4"/>
  <c r="GW185" i="4"/>
  <c r="GW187" i="4" s="1"/>
  <c r="GW79" i="4"/>
  <c r="BP176" i="4"/>
  <c r="BP177" i="4" s="1"/>
  <c r="BP105" i="4"/>
  <c r="BP100" i="4"/>
  <c r="FB196" i="4"/>
  <c r="FB117" i="4"/>
  <c r="GZ108" i="4"/>
  <c r="DA121" i="4"/>
  <c r="HG119" i="4"/>
  <c r="HG121" i="4" s="1"/>
  <c r="ET144" i="4"/>
  <c r="EH155" i="4"/>
  <c r="EH147" i="4"/>
  <c r="EH132" i="4"/>
  <c r="EH137" i="4"/>
  <c r="EH26" i="4"/>
  <c r="HG35" i="4"/>
  <c r="HG37" i="4" s="1"/>
  <c r="DA37" i="4"/>
  <c r="GN153" i="4"/>
  <c r="EH58" i="4"/>
  <c r="EH69" i="4"/>
  <c r="DA186" i="4"/>
  <c r="HG78" i="4"/>
  <c r="HG186" i="4" s="1"/>
  <c r="FA167" i="4"/>
  <c r="HA171" i="4"/>
  <c r="HA96" i="4"/>
  <c r="DE171" i="4"/>
  <c r="HK87" i="4"/>
  <c r="DE96" i="4"/>
  <c r="CY186" i="4"/>
  <c r="HE78" i="4"/>
  <c r="HE186" i="4" s="1"/>
  <c r="FB171" i="4"/>
  <c r="GZ87" i="4"/>
  <c r="FB96" i="4"/>
  <c r="FV181" i="4"/>
  <c r="FV182" i="4" s="1"/>
  <c r="GP171" i="4"/>
  <c r="GP96" i="4"/>
  <c r="GU171" i="4"/>
  <c r="GU96" i="4"/>
  <c r="DE103" i="4"/>
  <c r="HK101" i="4"/>
  <c r="HK103" i="4" s="1"/>
  <c r="CP149" i="4"/>
  <c r="EX28" i="4"/>
  <c r="GM157" i="4"/>
  <c r="GQ134" i="4"/>
  <c r="AB47" i="4"/>
  <c r="CJ37" i="4"/>
  <c r="CJ48" i="4"/>
  <c r="GV151" i="4"/>
  <c r="GV68" i="4"/>
  <c r="GV52" i="4"/>
  <c r="CZ160" i="4"/>
  <c r="CZ73" i="4"/>
  <c r="HF71" i="4"/>
  <c r="CX161" i="4"/>
  <c r="HD72" i="4"/>
  <c r="HD161" i="4" s="1"/>
  <c r="EH196" i="4"/>
  <c r="EH197" i="4" s="1"/>
  <c r="DE10" i="4"/>
  <c r="HK8" i="4"/>
  <c r="HK10" i="4" s="1"/>
  <c r="CY143" i="4"/>
  <c r="HE15" i="4"/>
  <c r="DB143" i="4"/>
  <c r="HH15" i="4"/>
  <c r="GJ139" i="4"/>
  <c r="DB55" i="4"/>
  <c r="HH53" i="4"/>
  <c r="HH55" i="4" s="1"/>
  <c r="GT160" i="4"/>
  <c r="GT162" i="4" s="1"/>
  <c r="GT73" i="4"/>
  <c r="AZ162" i="4"/>
  <c r="ER180" i="4"/>
  <c r="AL181" i="4"/>
  <c r="AL182" i="4" s="1"/>
  <c r="AL82" i="4"/>
  <c r="GR180" i="4"/>
  <c r="GR182" i="4" s="1"/>
  <c r="GR82" i="4"/>
  <c r="BB172" i="4"/>
  <c r="EW97" i="4"/>
  <c r="GF196" i="4"/>
  <c r="GF197" i="4" s="1"/>
  <c r="GF117" i="4"/>
  <c r="GF109" i="4"/>
  <c r="GN118" i="4"/>
  <c r="HB119" i="4"/>
  <c r="HB121" i="4" s="1"/>
  <c r="FL124" i="4"/>
  <c r="BG139" i="4"/>
  <c r="GK139" i="4"/>
  <c r="EZ144" i="4"/>
  <c r="CW148" i="4"/>
  <c r="CW156" i="4"/>
  <c r="CW138" i="4"/>
  <c r="CW133" i="4"/>
  <c r="HC6" i="4"/>
  <c r="CW27" i="4"/>
  <c r="CW147" i="4"/>
  <c r="EU149" i="4"/>
  <c r="DA142" i="4"/>
  <c r="DA16" i="4"/>
  <c r="HG14" i="4"/>
  <c r="BP142" i="4"/>
  <c r="BP144" i="4" s="1"/>
  <c r="CT14" i="4"/>
  <c r="GF37" i="4"/>
  <c r="GF48" i="4"/>
  <c r="GW151" i="4"/>
  <c r="GW68" i="4"/>
  <c r="GW52" i="4"/>
  <c r="CZ58" i="4"/>
  <c r="HF56" i="4"/>
  <c r="HF58" i="4" s="1"/>
  <c r="CV160" i="4"/>
  <c r="CV73" i="4"/>
  <c r="HB71" i="4"/>
  <c r="DA160" i="4"/>
  <c r="DA73" i="4"/>
  <c r="HG71" i="4"/>
  <c r="BZ85" i="4"/>
  <c r="GO97" i="4"/>
  <c r="DE181" i="4"/>
  <c r="HK81" i="4"/>
  <c r="HK181" i="4" s="1"/>
  <c r="GL118" i="4"/>
  <c r="ET118" i="4"/>
  <c r="GL139" i="4"/>
  <c r="BA144" i="4"/>
  <c r="GY47" i="4"/>
  <c r="GY31" i="4"/>
  <c r="AX182" i="4"/>
  <c r="FA162" i="4"/>
  <c r="EV187" i="4"/>
  <c r="CV166" i="4"/>
  <c r="HB75" i="4"/>
  <c r="HB166" i="4" s="1"/>
  <c r="CZ91" i="4"/>
  <c r="HF89" i="4"/>
  <c r="HF91" i="4" s="1"/>
  <c r="HC89" i="4"/>
  <c r="HC91" i="4" s="1"/>
  <c r="CW91" i="4"/>
  <c r="BG172" i="4"/>
  <c r="AL176" i="4"/>
  <c r="AL177" i="4" s="1"/>
  <c r="AL100" i="4"/>
  <c r="AL105" i="4"/>
  <c r="GF175" i="4"/>
  <c r="GF104" i="4"/>
  <c r="GY103" i="4"/>
  <c r="CW124" i="4"/>
  <c r="HC122" i="4"/>
  <c r="HC124" i="4" s="1"/>
  <c r="DB124" i="4"/>
  <c r="HH122" i="4"/>
  <c r="HH124" i="4" s="1"/>
  <c r="GY155" i="4"/>
  <c r="GY147" i="4"/>
  <c r="GY137" i="4"/>
  <c r="GY132" i="4"/>
  <c r="GY26" i="4"/>
  <c r="GY7" i="4"/>
  <c r="DC142" i="4"/>
  <c r="DC16" i="4"/>
  <c r="HI14" i="4"/>
  <c r="CX40" i="4"/>
  <c r="HD38" i="4"/>
  <c r="AV37" i="4"/>
  <c r="AV48" i="4"/>
  <c r="GZ50" i="4"/>
  <c r="CL153" i="4"/>
  <c r="GY67" i="4"/>
  <c r="DE186" i="4"/>
  <c r="HK78" i="4"/>
  <c r="HK186" i="4" s="1"/>
  <c r="DC180" i="4"/>
  <c r="DC82" i="4"/>
  <c r="HI80" i="4"/>
  <c r="AX172" i="4"/>
  <c r="FL165" i="4"/>
  <c r="FL167" i="4" s="1"/>
  <c r="GP74" i="4"/>
  <c r="GP165" i="4" s="1"/>
  <c r="AY97" i="4"/>
  <c r="DA94" i="4"/>
  <c r="HG92" i="4"/>
  <c r="HG94" i="4" s="1"/>
  <c r="GT170" i="4"/>
  <c r="GT95" i="4"/>
  <c r="GT88" i="4"/>
  <c r="CT171" i="4"/>
  <c r="CT96" i="4"/>
  <c r="CU172" i="4"/>
  <c r="EY172" i="4"/>
  <c r="FC177" i="4"/>
  <c r="GI118" i="4"/>
  <c r="BG197" i="4"/>
  <c r="GW142" i="4"/>
  <c r="GW144" i="4" s="1"/>
  <c r="GW16" i="4"/>
  <c r="FL37" i="4"/>
  <c r="FL48" i="4"/>
  <c r="BF181" i="4"/>
  <c r="DD81" i="4"/>
  <c r="GU151" i="4"/>
  <c r="GU68" i="4"/>
  <c r="GU52" i="4"/>
  <c r="GR152" i="4"/>
  <c r="GR69" i="4"/>
  <c r="DC160" i="4"/>
  <c r="DC73" i="4"/>
  <c r="HI71" i="4"/>
  <c r="DA161" i="4"/>
  <c r="HG72" i="4"/>
  <c r="HG161" i="4" s="1"/>
  <c r="FV180" i="4"/>
  <c r="CJ175" i="4"/>
  <c r="CJ104" i="4"/>
  <c r="GW196" i="4"/>
  <c r="GW117" i="4"/>
  <c r="HC110" i="4"/>
  <c r="HC112" i="4" s="1"/>
  <c r="CW112" i="4"/>
  <c r="GT195" i="4"/>
  <c r="GT116" i="4"/>
  <c r="GT109" i="4"/>
  <c r="DB142" i="4"/>
  <c r="DB16" i="4"/>
  <c r="HH14" i="4"/>
  <c r="ER156" i="4"/>
  <c r="ER157" i="4" s="1"/>
  <c r="CV40" i="4"/>
  <c r="HB38" i="4"/>
  <c r="HB40" i="4" s="1"/>
  <c r="FC153" i="4"/>
  <c r="CX176" i="4"/>
  <c r="HD99" i="4"/>
  <c r="CX105" i="4"/>
  <c r="FV176" i="4"/>
  <c r="FV177" i="4" s="1"/>
  <c r="FV105" i="4"/>
  <c r="FV100" i="4"/>
  <c r="GS196" i="4"/>
  <c r="GS117" i="4"/>
  <c r="BP195" i="4"/>
  <c r="CW13" i="4"/>
  <c r="HC11" i="4"/>
  <c r="HC13" i="4" s="1"/>
  <c r="FL143" i="4"/>
  <c r="FL144" i="4" s="1"/>
  <c r="DA40" i="4"/>
  <c r="HG38" i="4"/>
  <c r="HG40" i="4" s="1"/>
  <c r="GY151" i="4"/>
  <c r="GY68" i="4"/>
  <c r="GY52" i="4"/>
  <c r="CW186" i="4"/>
  <c r="HC78" i="4"/>
  <c r="HC186" i="4" s="1"/>
  <c r="GV160" i="4"/>
  <c r="GV162" i="4" s="1"/>
  <c r="GV73" i="4"/>
  <c r="CY85" i="4"/>
  <c r="HE83" i="4"/>
  <c r="HE85" i="4" s="1"/>
  <c r="CV91" i="4"/>
  <c r="HB89" i="4"/>
  <c r="HB91" i="4" s="1"/>
  <c r="GY171" i="4"/>
  <c r="GY172" i="4" s="1"/>
  <c r="GY96" i="4"/>
  <c r="GY97" i="4" s="1"/>
  <c r="BF110" i="4"/>
  <c r="DD110" i="4" s="1"/>
  <c r="DN110" i="4" s="1"/>
  <c r="FB195" i="4"/>
  <c r="FB116" i="4"/>
  <c r="GZ107" i="4"/>
  <c r="EX139" i="4"/>
  <c r="CJ156" i="4"/>
  <c r="CJ138" i="4"/>
  <c r="CJ148" i="4"/>
  <c r="CJ133" i="4"/>
  <c r="CJ134" i="4" s="1"/>
  <c r="CJ27" i="4"/>
  <c r="CJ7" i="4"/>
  <c r="BP155" i="4"/>
  <c r="BP147" i="4"/>
  <c r="BP132" i="4"/>
  <c r="BP137" i="4"/>
  <c r="BP26" i="4"/>
  <c r="CT5" i="4"/>
  <c r="CX156" i="4"/>
  <c r="CX148" i="4"/>
  <c r="CX138" i="4"/>
  <c r="CX133" i="4"/>
  <c r="CX27" i="4"/>
  <c r="HD6" i="4"/>
  <c r="GQ139" i="4"/>
  <c r="EH37" i="4"/>
  <c r="EH48" i="4"/>
  <c r="FV47" i="4"/>
  <c r="GS160" i="4"/>
  <c r="GS162" i="4" s="1"/>
  <c r="GS73" i="4"/>
  <c r="BF186" i="4"/>
  <c r="DD78" i="4"/>
  <c r="EU167" i="4"/>
  <c r="BZ175" i="4"/>
  <c r="BZ104" i="4"/>
  <c r="DA175" i="4"/>
  <c r="DA104" i="4"/>
  <c r="DA100" i="4"/>
  <c r="HG98" i="4"/>
  <c r="EU118" i="4"/>
  <c r="GP110" i="4"/>
  <c r="GP195" i="4" s="1"/>
  <c r="HA142" i="4"/>
  <c r="HA16" i="4"/>
  <c r="CZ10" i="4"/>
  <c r="HF8" i="4"/>
  <c r="HF10" i="4" s="1"/>
  <c r="GJ134" i="4"/>
  <c r="GX47" i="4"/>
  <c r="GX31" i="4"/>
  <c r="GP47" i="4"/>
  <c r="HB59" i="4"/>
  <c r="HB61" i="4" s="1"/>
  <c r="CV61" i="4"/>
  <c r="GH153" i="4"/>
  <c r="CX181" i="4"/>
  <c r="CX182" i="4" s="1"/>
  <c r="HD81" i="4"/>
  <c r="HD181" i="4" s="1"/>
  <c r="FB170" i="4"/>
  <c r="FB95" i="4"/>
  <c r="GZ86" i="4"/>
  <c r="CX186" i="4"/>
  <c r="HD78" i="4"/>
  <c r="HD186" i="4" s="1"/>
  <c r="BP181" i="4"/>
  <c r="BP182" i="4" s="1"/>
  <c r="BP82" i="4"/>
  <c r="GX171" i="4"/>
  <c r="GX96" i="4"/>
  <c r="EW172" i="4"/>
  <c r="GX176" i="4"/>
  <c r="GX105" i="4"/>
  <c r="CV115" i="4"/>
  <c r="HB113" i="4"/>
  <c r="HB115" i="4" s="1"/>
  <c r="GH197" i="4"/>
  <c r="GN197" i="4"/>
  <c r="BG149" i="4"/>
  <c r="GK134" i="4"/>
  <c r="CW155" i="4"/>
  <c r="EU157" i="4"/>
  <c r="GH144" i="4"/>
  <c r="GR47" i="4"/>
  <c r="GR49" i="4" s="1"/>
  <c r="GR31" i="4"/>
  <c r="GR165" i="4"/>
  <c r="GR167" i="4" s="1"/>
  <c r="GR76" i="4"/>
  <c r="DA61" i="4"/>
  <c r="HG59" i="4"/>
  <c r="HG61" i="4" s="1"/>
  <c r="BC162" i="4"/>
  <c r="CZ166" i="4"/>
  <c r="HF75" i="4"/>
  <c r="HF166" i="4" s="1"/>
  <c r="FA182" i="4"/>
  <c r="GX175" i="4"/>
  <c r="GX104" i="4"/>
  <c r="GX100" i="4"/>
  <c r="AX197" i="4"/>
  <c r="BE177" i="4"/>
  <c r="CQ177" i="4"/>
  <c r="GL197" i="4"/>
  <c r="AV196" i="4"/>
  <c r="AV197" i="4" s="1"/>
  <c r="AV117" i="4"/>
  <c r="AV109" i="4"/>
  <c r="ET197" i="4"/>
  <c r="CV196" i="4"/>
  <c r="CV117" i="4"/>
  <c r="HB108" i="4"/>
  <c r="HJ9" i="4"/>
  <c r="GL149" i="4"/>
  <c r="CZ156" i="4"/>
  <c r="CZ138" i="4"/>
  <c r="CZ148" i="4"/>
  <c r="CZ133" i="4"/>
  <c r="CZ27" i="4"/>
  <c r="HF6" i="4"/>
  <c r="FV155" i="4"/>
  <c r="FV147" i="4"/>
  <c r="FV137" i="4"/>
  <c r="FV132" i="4"/>
  <c r="FV26" i="4"/>
  <c r="CT35" i="4"/>
  <c r="CT47" i="4" s="1"/>
  <c r="DC37" i="4"/>
  <c r="HI35" i="4"/>
  <c r="HI37" i="4" s="1"/>
  <c r="DB47" i="4"/>
  <c r="DB49" i="4" s="1"/>
  <c r="DB31" i="4"/>
  <c r="HH29" i="4"/>
  <c r="CY55" i="4"/>
  <c r="HE53" i="4"/>
  <c r="HE55" i="4" s="1"/>
  <c r="AL58" i="4"/>
  <c r="AL69" i="4"/>
  <c r="BA153" i="4"/>
  <c r="DB61" i="4"/>
  <c r="HH59" i="4"/>
  <c r="HH61" i="4" s="1"/>
  <c r="DA185" i="4"/>
  <c r="DA79" i="4"/>
  <c r="HG77" i="4"/>
  <c r="BD162" i="4"/>
  <c r="GU160" i="4"/>
  <c r="GU162" i="4" s="1"/>
  <c r="GU73" i="4"/>
  <c r="EV167" i="4"/>
  <c r="FV166" i="4"/>
  <c r="FV167" i="4" s="1"/>
  <c r="FV76" i="4"/>
  <c r="CW171" i="4"/>
  <c r="HC87" i="4"/>
  <c r="CW96" i="4"/>
  <c r="GW85" i="4"/>
  <c r="CX175" i="4"/>
  <c r="CX104" i="4"/>
  <c r="CX100" i="4"/>
  <c r="HD98" i="4"/>
  <c r="GR175" i="4"/>
  <c r="GR104" i="4"/>
  <c r="GR100" i="4"/>
  <c r="CX195" i="4"/>
  <c r="CX116" i="4"/>
  <c r="CX109" i="4"/>
  <c r="HD107" i="4"/>
  <c r="DC196" i="4"/>
  <c r="HI108" i="4"/>
  <c r="DC117" i="4"/>
  <c r="HA155" i="4"/>
  <c r="HA147" i="4"/>
  <c r="HA137" i="4"/>
  <c r="HA132" i="4"/>
  <c r="HA26" i="4"/>
  <c r="HA7" i="4"/>
  <c r="CV10" i="4"/>
  <c r="HB8" i="4"/>
  <c r="HB10" i="4" s="1"/>
  <c r="GR156" i="4"/>
  <c r="GR138" i="4"/>
  <c r="GR148" i="4"/>
  <c r="GR133" i="4"/>
  <c r="GR27" i="4"/>
  <c r="GU155" i="4"/>
  <c r="GU147" i="4"/>
  <c r="GU132" i="4"/>
  <c r="GU137" i="4"/>
  <c r="GU26" i="4"/>
  <c r="GU7" i="4"/>
  <c r="AB156" i="4"/>
  <c r="AB138" i="4"/>
  <c r="AB148" i="4"/>
  <c r="AB133" i="4"/>
  <c r="AB7" i="4"/>
  <c r="AB27" i="4"/>
  <c r="DE34" i="4"/>
  <c r="HK32" i="4"/>
  <c r="HK34" i="4" s="1"/>
  <c r="CS144" i="4"/>
  <c r="DB37" i="4"/>
  <c r="HH35" i="4"/>
  <c r="HH37" i="4" s="1"/>
  <c r="DX68" i="4"/>
  <c r="CV152" i="4"/>
  <c r="HB51" i="4"/>
  <c r="CV69" i="4"/>
  <c r="BE153" i="4"/>
  <c r="CY185" i="4"/>
  <c r="CY79" i="4"/>
  <c r="HE77" i="4"/>
  <c r="CS167" i="4"/>
  <c r="FL76" i="4"/>
  <c r="GS175" i="4"/>
  <c r="GS104" i="4"/>
  <c r="GS100" i="4"/>
  <c r="CX91" i="4"/>
  <c r="HD89" i="4"/>
  <c r="HD91" i="4" s="1"/>
  <c r="DC103" i="4"/>
  <c r="HI101" i="4"/>
  <c r="DE196" i="4"/>
  <c r="DE117" i="4"/>
  <c r="HK108" i="4"/>
  <c r="BE118" i="4"/>
  <c r="GI197" i="4"/>
  <c r="GW195" i="4"/>
  <c r="GW116" i="4"/>
  <c r="GW109" i="4"/>
  <c r="CT119" i="4"/>
  <c r="DD119" i="4" s="1"/>
  <c r="DN119" i="4" s="1"/>
  <c r="BP27" i="4"/>
  <c r="CV142" i="4"/>
  <c r="CV16" i="4"/>
  <c r="HB14" i="4"/>
  <c r="GS156" i="4"/>
  <c r="GS148" i="4"/>
  <c r="GS138" i="4"/>
  <c r="GS133" i="4"/>
  <c r="GS27" i="4"/>
  <c r="GZ11" i="4"/>
  <c r="GZ13" i="4" s="1"/>
  <c r="AV58" i="4"/>
  <c r="AV69" i="4"/>
  <c r="DC171" i="4"/>
  <c r="DC172" i="4" s="1"/>
  <c r="HI87" i="4"/>
  <c r="HI88" i="4" s="1"/>
  <c r="DC96" i="4"/>
  <c r="DC97" i="4" s="1"/>
  <c r="HC113" i="4"/>
  <c r="HC115" i="4" s="1"/>
  <c r="CW115" i="4"/>
  <c r="GP156" i="4"/>
  <c r="GP138" i="4"/>
  <c r="GP148" i="4"/>
  <c r="GP133" i="4"/>
  <c r="GP27" i="4"/>
  <c r="GR143" i="4"/>
  <c r="CX155" i="4"/>
  <c r="CX147" i="4"/>
  <c r="CX132" i="4"/>
  <c r="CX137" i="4"/>
  <c r="CX26" i="4"/>
  <c r="CX7" i="4"/>
  <c r="HD5" i="4"/>
  <c r="GW155" i="4"/>
  <c r="GW147" i="4"/>
  <c r="GW137" i="4"/>
  <c r="GW132" i="4"/>
  <c r="GW26" i="4"/>
  <c r="GW7" i="4"/>
  <c r="EY144" i="4"/>
  <c r="GU185" i="4"/>
  <c r="GU187" i="4" s="1"/>
  <c r="GU79" i="4"/>
  <c r="DA166" i="4"/>
  <c r="HG75" i="4"/>
  <c r="HG166" i="4" s="1"/>
  <c r="CZ85" i="4"/>
  <c r="HF83" i="4"/>
  <c r="HF85" i="4" s="1"/>
  <c r="DC88" i="4"/>
  <c r="AB176" i="4"/>
  <c r="AB177" i="4" s="1"/>
  <c r="AB105" i="4"/>
  <c r="AB100" i="4"/>
  <c r="DA195" i="4"/>
  <c r="DA116" i="4"/>
  <c r="DA109" i="4"/>
  <c r="HG107" i="4"/>
  <c r="CV112" i="4"/>
  <c r="HB110" i="4"/>
  <c r="HB112" i="4" s="1"/>
  <c r="DB127" i="4"/>
  <c r="HH125" i="4"/>
  <c r="HH127" i="4" s="1"/>
  <c r="GT142" i="4"/>
  <c r="GT16" i="4"/>
  <c r="BF156" i="4"/>
  <c r="BF148" i="4"/>
  <c r="BF138" i="4"/>
  <c r="BF133" i="4"/>
  <c r="DD6" i="4"/>
  <c r="DN6" i="4" s="1"/>
  <c r="BF27" i="4"/>
  <c r="HC44" i="4"/>
  <c r="HC46" i="4" s="1"/>
  <c r="CW46" i="4"/>
  <c r="FB35" i="4"/>
  <c r="GZ35" i="4" s="1"/>
  <c r="GZ37" i="4" s="1"/>
  <c r="DC67" i="4"/>
  <c r="HI65" i="4"/>
  <c r="HI67" i="4" s="1"/>
  <c r="CW185" i="4"/>
  <c r="CW79" i="4"/>
  <c r="HC77" i="4"/>
  <c r="CW166" i="4"/>
  <c r="HC75" i="4"/>
  <c r="HC166" i="4" s="1"/>
  <c r="EY187" i="4"/>
  <c r="FB181" i="4"/>
  <c r="GZ81" i="4"/>
  <c r="GZ181" i="4" s="1"/>
  <c r="BP85" i="4"/>
  <c r="AL175" i="4"/>
  <c r="AL104" i="4"/>
  <c r="FL142" i="4"/>
  <c r="GP14" i="4"/>
  <c r="GP142" i="4" s="1"/>
  <c r="GU156" i="4"/>
  <c r="GU148" i="4"/>
  <c r="GU138" i="4"/>
  <c r="GU133" i="4"/>
  <c r="GU27" i="4"/>
  <c r="FV156" i="4"/>
  <c r="FV157" i="4" s="1"/>
  <c r="FV148" i="4"/>
  <c r="FV149" i="4" s="1"/>
  <c r="FV138" i="4"/>
  <c r="FV139" i="4" s="1"/>
  <c r="FV133" i="4"/>
  <c r="FV134" i="4" s="1"/>
  <c r="FV27" i="4"/>
  <c r="FV7" i="4"/>
  <c r="CY47" i="4"/>
  <c r="HE29" i="4"/>
  <c r="CY31" i="4"/>
  <c r="DE151" i="4"/>
  <c r="DE68" i="4"/>
  <c r="DE52" i="4"/>
  <c r="HK50" i="4"/>
  <c r="GW152" i="4"/>
  <c r="GW69" i="4"/>
  <c r="GR160" i="4"/>
  <c r="GR162" i="4" s="1"/>
  <c r="GR73" i="4"/>
  <c r="CV165" i="4"/>
  <c r="CV76" i="4"/>
  <c r="HB74" i="4"/>
  <c r="CS162" i="4"/>
  <c r="CW181" i="4"/>
  <c r="HC81" i="4"/>
  <c r="HC181" i="4" s="1"/>
  <c r="CW175" i="4"/>
  <c r="CW104" i="4"/>
  <c r="CW100" i="4"/>
  <c r="HC98" i="4"/>
  <c r="GV176" i="4"/>
  <c r="GV105" i="4"/>
  <c r="DA115" i="4"/>
  <c r="HG113" i="4"/>
  <c r="HG115" i="4" s="1"/>
  <c r="CS118" i="4"/>
  <c r="FA197" i="4"/>
  <c r="EX134" i="4"/>
  <c r="GY142" i="4"/>
  <c r="GY16" i="4"/>
  <c r="AL156" i="4"/>
  <c r="AL157" i="4" s="1"/>
  <c r="AL148" i="4"/>
  <c r="AL149" i="4" s="1"/>
  <c r="AL138" i="4"/>
  <c r="AL139" i="4" s="1"/>
  <c r="AL133" i="4"/>
  <c r="AL134" i="4" s="1"/>
  <c r="AL27" i="4"/>
  <c r="AL7" i="4"/>
  <c r="GQ149" i="4"/>
  <c r="CV143" i="4"/>
  <c r="HB15" i="4"/>
  <c r="HB143" i="4" s="1"/>
  <c r="HI38" i="4"/>
  <c r="HI40" i="4" s="1"/>
  <c r="DC40" i="4"/>
  <c r="ET153" i="4"/>
  <c r="DC186" i="4"/>
  <c r="HI78" i="4"/>
  <c r="HI186" i="4" s="1"/>
  <c r="CX171" i="4"/>
  <c r="HD87" i="4"/>
  <c r="CX96" i="4"/>
  <c r="CX94" i="4"/>
  <c r="HD92" i="4"/>
  <c r="HD94" i="4" s="1"/>
  <c r="EU197" i="4"/>
  <c r="CW196" i="4"/>
  <c r="CW117" i="4"/>
  <c r="HC108" i="4"/>
  <c r="GW156" i="4"/>
  <c r="GW148" i="4"/>
  <c r="GW138" i="4"/>
  <c r="GW133" i="4"/>
  <c r="GW27" i="4"/>
  <c r="AL143" i="4"/>
  <c r="AL144" i="4" s="1"/>
  <c r="AL16" i="4"/>
  <c r="CV47" i="4"/>
  <c r="CV31" i="4"/>
  <c r="HB29" i="4"/>
  <c r="DB10" i="4"/>
  <c r="HH8" i="4"/>
  <c r="HH10" i="4" s="1"/>
  <c r="GJ149" i="4"/>
  <c r="DB155" i="4"/>
  <c r="DB147" i="4"/>
  <c r="DB132" i="4"/>
  <c r="DB137" i="4"/>
  <c r="DB26" i="4"/>
  <c r="DB7" i="4"/>
  <c r="HH5" i="4"/>
  <c r="DB34" i="4"/>
  <c r="HH32" i="4"/>
  <c r="HH34" i="4" s="1"/>
  <c r="GP53" i="4"/>
  <c r="GZ53" i="4" s="1"/>
  <c r="GZ55" i="4" s="1"/>
  <c r="EV162" i="4"/>
  <c r="DC185" i="4"/>
  <c r="HI77" i="4"/>
  <c r="DC79" i="4"/>
  <c r="GR185" i="4"/>
  <c r="GR187" i="4" s="1"/>
  <c r="GR79" i="4"/>
  <c r="CW94" i="4"/>
  <c r="HC92" i="4"/>
  <c r="HC94" i="4" s="1"/>
  <c r="EH181" i="4"/>
  <c r="EH182" i="4" s="1"/>
  <c r="EH82" i="4"/>
  <c r="ET182" i="4"/>
  <c r="CY181" i="4"/>
  <c r="HE81" i="4"/>
  <c r="HE181" i="4" s="1"/>
  <c r="DC94" i="4"/>
  <c r="HI92" i="4"/>
  <c r="HI94" i="4" s="1"/>
  <c r="CY171" i="4"/>
  <c r="HE87" i="4"/>
  <c r="CY96" i="4"/>
  <c r="CZ103" i="4"/>
  <c r="HF101" i="4"/>
  <c r="HF103" i="4" s="1"/>
  <c r="DA176" i="4"/>
  <c r="HG99" i="4"/>
  <c r="DA105" i="4"/>
  <c r="DE175" i="4"/>
  <c r="DE104" i="4"/>
  <c r="DE100" i="4"/>
  <c r="HK98" i="4"/>
  <c r="GV195" i="4"/>
  <c r="GV197" i="4" s="1"/>
  <c r="GV116" i="4"/>
  <c r="GV118" i="4" s="1"/>
  <c r="GV109" i="4"/>
  <c r="GF116" i="4"/>
  <c r="DA127" i="4"/>
  <c r="HG125" i="4"/>
  <c r="HG127" i="4" s="1"/>
  <c r="DE124" i="4"/>
  <c r="HK122" i="4"/>
  <c r="HK124" i="4" s="1"/>
  <c r="BG157" i="4"/>
  <c r="GK149" i="4"/>
  <c r="CJ142" i="4"/>
  <c r="CJ144" i="4" s="1"/>
  <c r="CR144" i="4"/>
  <c r="BC144" i="4"/>
  <c r="CX10" i="4"/>
  <c r="HD8" i="4"/>
  <c r="HD10" i="4" s="1"/>
  <c r="FV142" i="4"/>
  <c r="EZ139" i="4"/>
  <c r="GZ29" i="4"/>
  <c r="CX152" i="4"/>
  <c r="HD51" i="4"/>
  <c r="CX69" i="4"/>
  <c r="GT152" i="4"/>
  <c r="GT69" i="4"/>
  <c r="AX162" i="4"/>
  <c r="HB65" i="4"/>
  <c r="HB67" i="4" s="1"/>
  <c r="GV185" i="4"/>
  <c r="GV187" i="4" s="1"/>
  <c r="GV79" i="4"/>
  <c r="DB165" i="4"/>
  <c r="DB76" i="4"/>
  <c r="HH74" i="4"/>
  <c r="AV85" i="4"/>
  <c r="DE166" i="4"/>
  <c r="HK75" i="4"/>
  <c r="HK166" i="4" s="1"/>
  <c r="GO172" i="4"/>
  <c r="CV103" i="4"/>
  <c r="HB101" i="4"/>
  <c r="HB103" i="4" s="1"/>
  <c r="HI102" i="4"/>
  <c r="DB176" i="4"/>
  <c r="DB105" i="4"/>
  <c r="HH99" i="4"/>
  <c r="FL175" i="4"/>
  <c r="FL104" i="4"/>
  <c r="GP98" i="4"/>
  <c r="DD111" i="4"/>
  <c r="GL157" i="4"/>
  <c r="GI134" i="4"/>
  <c r="EH156" i="4"/>
  <c r="EH157" i="4" s="1"/>
  <c r="EH138" i="4"/>
  <c r="EH139" i="4" s="1"/>
  <c r="EH148" i="4"/>
  <c r="EH149" i="4" s="1"/>
  <c r="EH133" i="4"/>
  <c r="EH134" i="4" s="1"/>
  <c r="EH27" i="4"/>
  <c r="EH7" i="4"/>
  <c r="DE143" i="4"/>
  <c r="HK15" i="4"/>
  <c r="HK143" i="4" s="1"/>
  <c r="HG32" i="4"/>
  <c r="HG34" i="4" s="1"/>
  <c r="DA34" i="4"/>
  <c r="HD65" i="4"/>
  <c r="HD67" i="4" s="1"/>
  <c r="CX67" i="4"/>
  <c r="GV180" i="4"/>
  <c r="GV182" i="4" s="1"/>
  <c r="GV82" i="4"/>
  <c r="AB180" i="4"/>
  <c r="BF80" i="4"/>
  <c r="FB186" i="4"/>
  <c r="GZ78" i="4"/>
  <c r="GZ186" i="4" s="1"/>
  <c r="GW180" i="4"/>
  <c r="GW82" i="4"/>
  <c r="CV175" i="4"/>
  <c r="CV104" i="4"/>
  <c r="HB98" i="4"/>
  <c r="CV100" i="4"/>
  <c r="EW197" i="4"/>
  <c r="BF196" i="4"/>
  <c r="BF117" i="4"/>
  <c r="DD108" i="4"/>
  <c r="DN108" i="4" s="1"/>
  <c r="GZ127" i="4"/>
  <c r="DC10" i="4"/>
  <c r="HI8" i="4"/>
  <c r="BE144" i="4"/>
  <c r="HA156" i="4"/>
  <c r="HA148" i="4"/>
  <c r="HA138" i="4"/>
  <c r="HA133" i="4"/>
  <c r="HA27" i="4"/>
  <c r="GY34" i="4"/>
  <c r="BP37" i="4"/>
  <c r="BP48" i="4"/>
  <c r="BE182" i="4"/>
  <c r="CY180" i="4"/>
  <c r="HE80" i="4"/>
  <c r="CY82" i="4"/>
  <c r="DB186" i="4"/>
  <c r="HH78" i="4"/>
  <c r="HH186" i="4" s="1"/>
  <c r="CY161" i="4"/>
  <c r="HE72" i="4"/>
  <c r="HE161" i="4" s="1"/>
  <c r="CW170" i="4"/>
  <c r="CW95" i="4"/>
  <c r="CW88" i="4"/>
  <c r="HC86" i="4"/>
  <c r="HA181" i="4"/>
  <c r="BE197" i="4"/>
  <c r="DE112" i="4"/>
  <c r="HK110" i="4"/>
  <c r="HK112" i="4" s="1"/>
  <c r="EY118" i="4"/>
  <c r="DD50" i="4"/>
  <c r="DN50" i="4" s="1"/>
  <c r="DE160" i="4"/>
  <c r="DE73" i="4"/>
  <c r="HK71" i="4"/>
  <c r="DA91" i="4"/>
  <c r="HG89" i="4"/>
  <c r="HG91" i="4" s="1"/>
  <c r="GP176" i="4"/>
  <c r="GP105" i="4"/>
  <c r="AL195" i="4"/>
  <c r="AL116" i="4"/>
  <c r="CW47" i="4"/>
  <c r="CW31" i="4"/>
  <c r="HC29" i="4"/>
  <c r="HI30" i="4"/>
  <c r="HI48" i="4" s="1"/>
  <c r="DC48" i="4"/>
  <c r="CZ37" i="4"/>
  <c r="HF35" i="4"/>
  <c r="HF37" i="4" s="1"/>
  <c r="CX170" i="4"/>
  <c r="CX95" i="4"/>
  <c r="CX88" i="4"/>
  <c r="HD86" i="4"/>
  <c r="HF176" i="4"/>
  <c r="HF105" i="4"/>
  <c r="GV175" i="4"/>
  <c r="GV104" i="4"/>
  <c r="GV100" i="4"/>
  <c r="DC176" i="4"/>
  <c r="HI99" i="4"/>
  <c r="DC105" i="4"/>
  <c r="DC121" i="4"/>
  <c r="HI119" i="4"/>
  <c r="HI121" i="4" s="1"/>
  <c r="AL124" i="4"/>
  <c r="DE142" i="4"/>
  <c r="DE16" i="4"/>
  <c r="HK14" i="4"/>
  <c r="BF143" i="4"/>
  <c r="DD15" i="4"/>
  <c r="DN15" i="4" s="1"/>
  <c r="GT143" i="4"/>
  <c r="DC46" i="4"/>
  <c r="HI44" i="4"/>
  <c r="HI46" i="4" s="1"/>
  <c r="CW55" i="4"/>
  <c r="HC53" i="4"/>
  <c r="HC55" i="4" s="1"/>
  <c r="DA180" i="4"/>
  <c r="DA82" i="4"/>
  <c r="HG80" i="4"/>
  <c r="CX165" i="4"/>
  <c r="CX76" i="4"/>
  <c r="HD74" i="4"/>
  <c r="GY185" i="4"/>
  <c r="GY187" i="4" s="1"/>
  <c r="GY79" i="4"/>
  <c r="GS180" i="4"/>
  <c r="GS182" i="4" s="1"/>
  <c r="GS82" i="4"/>
  <c r="GP83" i="4"/>
  <c r="GU180" i="4"/>
  <c r="GU182" i="4" s="1"/>
  <c r="GU82" i="4"/>
  <c r="CZ94" i="4"/>
  <c r="HF92" i="4"/>
  <c r="HF94" i="4" s="1"/>
  <c r="DB196" i="4"/>
  <c r="DB117" i="4"/>
  <c r="HH108" i="4"/>
  <c r="CS197" i="4"/>
  <c r="EX149" i="4"/>
  <c r="HJ12" i="4"/>
  <c r="GQ157" i="4"/>
  <c r="DE37" i="4"/>
  <c r="HK35" i="4"/>
  <c r="HK37" i="4" s="1"/>
  <c r="DA151" i="4"/>
  <c r="DA68" i="4"/>
  <c r="DA52" i="4"/>
  <c r="HG50" i="4"/>
  <c r="EX153" i="4"/>
  <c r="CX151" i="4"/>
  <c r="CX68" i="4"/>
  <c r="CX52" i="4"/>
  <c r="HD50" i="4"/>
  <c r="FB152" i="4"/>
  <c r="GZ51" i="4"/>
  <c r="FB69" i="4"/>
  <c r="EU162" i="4"/>
  <c r="DX165" i="4"/>
  <c r="FB74" i="4"/>
  <c r="DA165" i="4"/>
  <c r="HG74" i="4"/>
  <c r="DA76" i="4"/>
  <c r="GS170" i="4"/>
  <c r="GS95" i="4"/>
  <c r="GS88" i="4"/>
  <c r="CY170" i="4"/>
  <c r="CY95" i="4"/>
  <c r="CY88" i="4"/>
  <c r="HE86" i="4"/>
  <c r="GP196" i="4"/>
  <c r="GP117" i="4"/>
  <c r="CY195" i="4"/>
  <c r="CY116" i="4"/>
  <c r="HE107" i="4"/>
  <c r="CY109" i="4"/>
  <c r="CW142" i="4"/>
  <c r="HC14" i="4"/>
  <c r="HC26" i="4" s="1"/>
  <c r="CW16" i="4"/>
  <c r="GV47" i="4"/>
  <c r="GV49" i="4" s="1"/>
  <c r="GV31" i="4"/>
  <c r="GJ157" i="4"/>
  <c r="ER37" i="4"/>
  <c r="ER48" i="4"/>
  <c r="DC34" i="4"/>
  <c r="HI32" i="4"/>
  <c r="HI34" i="4" s="1"/>
  <c r="CZ34" i="4"/>
  <c r="HF32" i="4"/>
  <c r="HF34" i="4" s="1"/>
  <c r="GX151" i="4"/>
  <c r="GX68" i="4"/>
  <c r="GX52" i="4"/>
  <c r="DA58" i="4"/>
  <c r="HG56" i="4"/>
  <c r="HG58" i="4" s="1"/>
  <c r="BE187" i="4"/>
  <c r="DC91" i="4"/>
  <c r="HI89" i="4"/>
  <c r="HI170" i="4" s="1"/>
  <c r="AV180" i="4"/>
  <c r="FL181" i="4"/>
  <c r="FL182" i="4" s="1"/>
  <c r="FL82" i="4"/>
  <c r="CV85" i="4"/>
  <c r="HB83" i="4"/>
  <c r="HB85" i="4" s="1"/>
  <c r="HA195" i="4"/>
  <c r="HA116" i="4"/>
  <c r="HA109" i="4"/>
  <c r="AV195" i="4"/>
  <c r="AV116" i="4"/>
  <c r="CL118" i="4"/>
  <c r="HG110" i="4"/>
  <c r="HG112" i="4" s="1"/>
  <c r="DA112" i="4"/>
  <c r="CY115" i="4"/>
  <c r="HE113" i="4"/>
  <c r="HE115" i="4" s="1"/>
  <c r="DB121" i="4"/>
  <c r="HH119" i="4"/>
  <c r="HH121" i="4" s="1"/>
  <c r="CX124" i="4"/>
  <c r="HD122" i="4"/>
  <c r="HD124" i="4" s="1"/>
  <c r="DE121" i="4"/>
  <c r="HK119" i="4"/>
  <c r="HK121" i="4" s="1"/>
  <c r="GZ113" i="4"/>
  <c r="GZ115" i="4" s="1"/>
  <c r="CW127" i="4"/>
  <c r="HC125" i="4"/>
  <c r="HC127" i="4" s="1"/>
  <c r="AB155" i="4"/>
  <c r="AB147" i="4"/>
  <c r="AB132" i="4"/>
  <c r="AB137" i="4"/>
  <c r="AB26" i="4"/>
  <c r="BF5" i="4"/>
  <c r="GK157" i="4"/>
  <c r="HI9" i="4"/>
  <c r="HC7" i="4"/>
  <c r="AV142" i="4"/>
  <c r="CT156" i="4"/>
  <c r="CT148" i="4"/>
  <c r="CT138" i="4"/>
  <c r="CT133" i="4"/>
  <c r="CT27" i="4"/>
  <c r="EZ134" i="4"/>
  <c r="DX47" i="4"/>
  <c r="EY153" i="4"/>
  <c r="GP152" i="4"/>
  <c r="GP69" i="4"/>
  <c r="HF53" i="4"/>
  <c r="HF55" i="4" s="1"/>
  <c r="CZ55" i="4"/>
  <c r="GF55" i="4"/>
  <c r="GF69" i="4"/>
  <c r="ET167" i="4"/>
  <c r="BF170" i="4"/>
  <c r="BF95" i="4"/>
  <c r="DD86" i="4"/>
  <c r="DN86" i="4" s="1"/>
  <c r="HA160" i="4"/>
  <c r="HA162" i="4" s="1"/>
  <c r="HA73" i="4"/>
  <c r="DE94" i="4"/>
  <c r="HK92" i="4"/>
  <c r="HK94" i="4" s="1"/>
  <c r="EZ106" i="4"/>
  <c r="HJ102" i="4"/>
  <c r="GZ103" i="4"/>
  <c r="GO197" i="4"/>
  <c r="BE149" i="4"/>
  <c r="CY155" i="4"/>
  <c r="CY147" i="4"/>
  <c r="CY132" i="4"/>
  <c r="CY137" i="4"/>
  <c r="CY26" i="4"/>
  <c r="CY7" i="4"/>
  <c r="HE5" i="4"/>
  <c r="GI139" i="4"/>
  <c r="DB156" i="4"/>
  <c r="DB148" i="4"/>
  <c r="DB138" i="4"/>
  <c r="DB133" i="4"/>
  <c r="HH6" i="4"/>
  <c r="DB27" i="4"/>
  <c r="GX152" i="4"/>
  <c r="GX69" i="4"/>
  <c r="CX55" i="4"/>
  <c r="HD53" i="4"/>
  <c r="HD55" i="4" s="1"/>
  <c r="AL68" i="4"/>
  <c r="HJ66" i="4"/>
  <c r="EX182" i="4"/>
  <c r="BC187" i="4"/>
  <c r="DB67" i="4"/>
  <c r="HH65" i="4"/>
  <c r="HH67" i="4" s="1"/>
  <c r="EW162" i="4"/>
  <c r="DB171" i="4"/>
  <c r="HH87" i="4"/>
  <c r="DB96" i="4"/>
  <c r="DC166" i="4"/>
  <c r="HI75" i="4"/>
  <c r="HI166" i="4" s="1"/>
  <c r="GO162" i="4"/>
  <c r="AX106" i="4"/>
  <c r="AZ106" i="4"/>
  <c r="AZ118" i="4"/>
  <c r="DA103" i="4"/>
  <c r="HG101" i="4"/>
  <c r="HG103" i="4" s="1"/>
  <c r="CX142" i="4"/>
  <c r="CX16" i="4"/>
  <c r="HD14" i="4"/>
  <c r="FA134" i="4"/>
  <c r="FL156" i="4"/>
  <c r="FL157" i="4" s="1"/>
  <c r="FL138" i="4"/>
  <c r="FL139" i="4" s="1"/>
  <c r="FL148" i="4"/>
  <c r="FL149" i="4" s="1"/>
  <c r="FL133" i="4"/>
  <c r="FL134" i="4" s="1"/>
  <c r="FL27" i="4"/>
  <c r="FL7" i="4"/>
  <c r="DA46" i="4"/>
  <c r="HG44" i="4"/>
  <c r="HG46" i="4" s="1"/>
  <c r="DB46" i="4"/>
  <c r="HH44" i="4"/>
  <c r="HH46" i="4" s="1"/>
  <c r="CW40" i="4"/>
  <c r="HC38" i="4"/>
  <c r="HC40" i="4" s="1"/>
  <c r="GF68" i="4"/>
  <c r="GU152" i="4"/>
  <c r="GU69" i="4"/>
  <c r="DA152" i="4"/>
  <c r="HG51" i="4"/>
  <c r="DA69" i="4"/>
  <c r="CX58" i="4"/>
  <c r="HD56" i="4"/>
  <c r="HD58" i="4" s="1"/>
  <c r="BA187" i="4"/>
  <c r="CW180" i="4"/>
  <c r="CW82" i="4"/>
  <c r="HC80" i="4"/>
  <c r="AY172" i="4"/>
  <c r="ER172" i="4"/>
  <c r="HA85" i="4"/>
  <c r="EV172" i="4"/>
  <c r="GY94" i="4"/>
  <c r="GM106" i="4"/>
  <c r="EY197" i="4"/>
  <c r="DE127" i="4"/>
  <c r="HK125" i="4"/>
  <c r="HK127" i="4" s="1"/>
  <c r="BP133" i="4"/>
  <c r="DA155" i="4"/>
  <c r="DA147" i="4"/>
  <c r="DA132" i="4"/>
  <c r="DA137" i="4"/>
  <c r="DA26" i="4"/>
  <c r="DA7" i="4"/>
  <c r="HG5" i="4"/>
  <c r="BZ37" i="4"/>
  <c r="BZ48" i="4"/>
  <c r="GF176" i="4"/>
  <c r="GF177" i="4" s="1"/>
  <c r="GF105" i="4"/>
  <c r="GF100" i="4"/>
  <c r="CJ155" i="4"/>
  <c r="CJ147" i="4"/>
  <c r="CJ132" i="4"/>
  <c r="CJ137" i="4"/>
  <c r="CJ26" i="4"/>
  <c r="CL149" i="4"/>
  <c r="DC156" i="4"/>
  <c r="DC148" i="4"/>
  <c r="DC138" i="4"/>
  <c r="DC133" i="4"/>
  <c r="HI6" i="4"/>
  <c r="DC27" i="4"/>
  <c r="BZ156" i="4"/>
  <c r="BZ157" i="4" s="1"/>
  <c r="BZ138" i="4"/>
  <c r="BZ139" i="4" s="1"/>
  <c r="BZ148" i="4"/>
  <c r="BZ149" i="4" s="1"/>
  <c r="BZ133" i="4"/>
  <c r="BZ134" i="4" s="1"/>
  <c r="BZ27" i="4"/>
  <c r="BZ7" i="4"/>
  <c r="CV55" i="4"/>
  <c r="HB53" i="4"/>
  <c r="HB55" i="4" s="1"/>
  <c r="AB68" i="4"/>
  <c r="DE85" i="4"/>
  <c r="HK83" i="4"/>
  <c r="HK85" i="4" s="1"/>
  <c r="FB166" i="4"/>
  <c r="GZ75" i="4"/>
  <c r="GZ166" i="4" s="1"/>
  <c r="CY112" i="4"/>
  <c r="HE110" i="4"/>
  <c r="HE112" i="4" s="1"/>
  <c r="CT196" i="4"/>
  <c r="CT117" i="4"/>
  <c r="GR196" i="4"/>
  <c r="GR117" i="4"/>
  <c r="DD30" i="4"/>
  <c r="DN30" i="4" s="1"/>
  <c r="BF48" i="4"/>
  <c r="FV37" i="4"/>
  <c r="FV48" i="4"/>
  <c r="AV68" i="4"/>
  <c r="DB151" i="4"/>
  <c r="DB68" i="4"/>
  <c r="DB52" i="4"/>
  <c r="HH50" i="4"/>
  <c r="DE152" i="4"/>
  <c r="DE69" i="4"/>
  <c r="HK51" i="4"/>
  <c r="ER152" i="4"/>
  <c r="ER153" i="4" s="1"/>
  <c r="CZ185" i="4"/>
  <c r="CZ79" i="4"/>
  <c r="HF77" i="4"/>
  <c r="GW165" i="4"/>
  <c r="GW167" i="4" s="1"/>
  <c r="GW76" i="4"/>
  <c r="HA180" i="4"/>
  <c r="HA82" i="4"/>
  <c r="HA176" i="4"/>
  <c r="HA105" i="4"/>
  <c r="FB176" i="4"/>
  <c r="FB105" i="4"/>
  <c r="GZ99" i="4"/>
  <c r="BF176" i="4"/>
  <c r="BF105" i="4"/>
  <c r="DD99" i="4"/>
  <c r="DN99" i="4" s="1"/>
  <c r="HE101" i="4"/>
  <c r="HE103" i="4" s="1"/>
  <c r="CY103" i="4"/>
  <c r="HA196" i="4"/>
  <c r="HA117" i="4"/>
  <c r="CQ197" i="4"/>
  <c r="CX127" i="4"/>
  <c r="HD125" i="4"/>
  <c r="HD127" i="4" s="1"/>
  <c r="AV143" i="4"/>
  <c r="AV144" i="4" s="1"/>
  <c r="AV16" i="4"/>
  <c r="CQ139" i="4"/>
  <c r="DX142" i="4"/>
  <c r="FB14" i="4"/>
  <c r="GX156" i="4"/>
  <c r="GX148" i="4"/>
  <c r="GX138" i="4"/>
  <c r="GX133" i="4"/>
  <c r="GX27" i="4"/>
  <c r="ER13" i="4"/>
  <c r="ER27" i="4"/>
  <c r="GS47" i="4"/>
  <c r="GS31" i="4"/>
  <c r="DC143" i="4"/>
  <c r="HI15" i="4"/>
  <c r="HD39" i="4"/>
  <c r="HD48" i="4" s="1"/>
  <c r="CX48" i="4"/>
  <c r="DE47" i="4"/>
  <c r="DE49" i="4" s="1"/>
  <c r="DE31" i="4"/>
  <c r="HK29" i="4"/>
  <c r="CT152" i="4"/>
  <c r="CT69" i="4"/>
  <c r="BG153" i="4"/>
  <c r="CW61" i="4"/>
  <c r="HC59" i="4"/>
  <c r="HC61" i="4" s="1"/>
  <c r="AV166" i="4"/>
  <c r="AV167" i="4" s="1"/>
  <c r="AV76" i="4"/>
  <c r="GW171" i="4"/>
  <c r="GW96" i="4"/>
  <c r="CZ171" i="4"/>
  <c r="HF87" i="4"/>
  <c r="CZ96" i="4"/>
  <c r="GX195" i="4"/>
  <c r="GX116" i="4"/>
  <c r="GX109" i="4"/>
  <c r="EX157" i="4"/>
  <c r="FA144" i="4"/>
  <c r="FV143" i="4"/>
  <c r="FV144" i="4" s="1"/>
  <c r="GU47" i="4"/>
  <c r="GU49" i="4" s="1"/>
  <c r="GU31" i="4"/>
  <c r="CY40" i="4"/>
  <c r="HE38" i="4"/>
  <c r="HE40" i="4" s="1"/>
  <c r="GY152" i="4"/>
  <c r="GY69" i="4"/>
  <c r="DE58" i="4"/>
  <c r="HK56" i="4"/>
  <c r="HK58" i="4" s="1"/>
  <c r="DE61" i="4"/>
  <c r="HK59" i="4"/>
  <c r="HK61" i="4" s="1"/>
  <c r="BC167" i="4"/>
  <c r="CV161" i="4"/>
  <c r="HB72" i="4"/>
  <c r="HB161" i="4" s="1"/>
  <c r="CX115" i="4"/>
  <c r="HD113" i="4"/>
  <c r="HD115" i="4" s="1"/>
  <c r="FB119" i="4"/>
  <c r="GZ119" i="4" s="1"/>
  <c r="GZ121" i="4" s="1"/>
  <c r="DA143" i="4"/>
  <c r="HG15" i="4"/>
  <c r="HG143" i="4" s="1"/>
  <c r="CY37" i="4"/>
  <c r="HE35" i="4"/>
  <c r="HE37" i="4" s="1"/>
  <c r="HB32" i="4"/>
  <c r="HB34" i="4" s="1"/>
  <c r="CV34" i="4"/>
  <c r="CW58" i="4"/>
  <c r="HC56" i="4"/>
  <c r="HC58" i="4" s="1"/>
  <c r="DX180" i="4"/>
  <c r="FB80" i="4"/>
  <c r="HA170" i="4"/>
  <c r="HA95" i="4"/>
  <c r="HA88" i="4"/>
  <c r="DE176" i="4"/>
  <c r="HK99" i="4"/>
  <c r="DE105" i="4"/>
  <c r="DB91" i="4"/>
  <c r="HH89" i="4"/>
  <c r="HH91" i="4" s="1"/>
  <c r="GT176" i="4"/>
  <c r="GT105" i="4"/>
  <c r="GT103" i="4"/>
  <c r="CL197" i="4"/>
  <c r="DE115" i="4"/>
  <c r="HK113" i="4"/>
  <c r="HK115" i="4" s="1"/>
  <c r="CW7" i="4"/>
  <c r="GS155" i="4"/>
  <c r="GS147" i="4"/>
  <c r="GS132" i="4"/>
  <c r="GS137" i="4"/>
  <c r="GS26" i="4"/>
  <c r="GS7" i="4"/>
  <c r="HK11" i="4"/>
  <c r="HK13" i="4" s="1"/>
  <c r="BZ142" i="4"/>
  <c r="BZ144" i="4" s="1"/>
  <c r="DA47" i="4"/>
  <c r="DA31" i="4"/>
  <c r="HG29" i="4"/>
  <c r="EZ149" i="4"/>
  <c r="FB56" i="4"/>
  <c r="FB151" i="4" s="1"/>
  <c r="DE55" i="4"/>
  <c r="HK53" i="4"/>
  <c r="HK55" i="4" s="1"/>
  <c r="CZ152" i="4"/>
  <c r="HF51" i="4"/>
  <c r="CZ69" i="4"/>
  <c r="AL161" i="4"/>
  <c r="AL162" i="4" s="1"/>
  <c r="AL73" i="4"/>
  <c r="EX187" i="4"/>
  <c r="BF185" i="4"/>
  <c r="DD77" i="4"/>
  <c r="GN97" i="4"/>
  <c r="GW175" i="4"/>
  <c r="GW104" i="4"/>
  <c r="GW100" i="4"/>
  <c r="CN172" i="4"/>
  <c r="EZ177" i="4"/>
  <c r="CW195" i="4"/>
  <c r="CW116" i="4"/>
  <c r="CW109" i="4"/>
  <c r="HC107" i="4"/>
  <c r="CZ121" i="4"/>
  <c r="HF119" i="4"/>
  <c r="HF121" i="4" s="1"/>
  <c r="DC115" i="4"/>
  <c r="HI113" i="4"/>
  <c r="HI115" i="4" s="1"/>
  <c r="GI149" i="4"/>
  <c r="DX155" i="4"/>
  <c r="DX147" i="4"/>
  <c r="DX132" i="4"/>
  <c r="DX137" i="4"/>
  <c r="DX26" i="4"/>
  <c r="FB5" i="4"/>
  <c r="HA143" i="4"/>
  <c r="CY48" i="4"/>
  <c r="HE30" i="4"/>
  <c r="HE48" i="4" s="1"/>
  <c r="AL37" i="4"/>
  <c r="AL48" i="4"/>
  <c r="CW151" i="4"/>
  <c r="CW68" i="4"/>
  <c r="CW52" i="4"/>
  <c r="HC50" i="4"/>
  <c r="AV152" i="4"/>
  <c r="AV153" i="4" s="1"/>
  <c r="BF166" i="4"/>
  <c r="DD75" i="4"/>
  <c r="GW181" i="4"/>
  <c r="DA181" i="4"/>
  <c r="HG81" i="4"/>
  <c r="HG181" i="4" s="1"/>
  <c r="CY166" i="4"/>
  <c r="HE75" i="4"/>
  <c r="HE166" i="4" s="1"/>
  <c r="AX177" i="4"/>
  <c r="CJ181" i="4"/>
  <c r="CJ182" i="4" s="1"/>
  <c r="AZ177" i="4"/>
  <c r="AZ197" i="4"/>
  <c r="CY127" i="4"/>
  <c r="HE125" i="4"/>
  <c r="HE127" i="4" s="1"/>
  <c r="EW139" i="4"/>
  <c r="DB13" i="4"/>
  <c r="HH11" i="4"/>
  <c r="HH13" i="4" s="1"/>
  <c r="GZ10" i="4"/>
  <c r="GF156" i="4"/>
  <c r="GF157" i="4" s="1"/>
  <c r="GF148" i="4"/>
  <c r="GF149" i="4" s="1"/>
  <c r="GF138" i="4"/>
  <c r="GF139" i="4" s="1"/>
  <c r="GF133" i="4"/>
  <c r="GF134" i="4" s="1"/>
  <c r="GF7" i="4"/>
  <c r="GF27" i="4"/>
  <c r="GO134" i="4"/>
  <c r="FA139" i="4"/>
  <c r="CW48" i="4"/>
  <c r="HC30" i="4"/>
  <c r="HC48" i="4" s="1"/>
  <c r="CZ40" i="4"/>
  <c r="HF38" i="4"/>
  <c r="HF40" i="4" s="1"/>
  <c r="CV46" i="4"/>
  <c r="HB44" i="4"/>
  <c r="HB46" i="4" s="1"/>
  <c r="DC58" i="4"/>
  <c r="HI56" i="4"/>
  <c r="HI58" i="4" s="1"/>
  <c r="GZ57" i="4"/>
  <c r="HJ57" i="4" s="1"/>
  <c r="DB166" i="4"/>
  <c r="HH75" i="4"/>
  <c r="HH166" i="4" s="1"/>
  <c r="BA182" i="4"/>
  <c r="EU177" i="4"/>
  <c r="AV181" i="4"/>
  <c r="GF181" i="4"/>
  <c r="GF182" i="4" s="1"/>
  <c r="DB103" i="4"/>
  <c r="HH101" i="4"/>
  <c r="HH103" i="4" s="1"/>
  <c r="GM177" i="4"/>
  <c r="CW176" i="4"/>
  <c r="HC99" i="4"/>
  <c r="CW105" i="4"/>
  <c r="AL112" i="4"/>
  <c r="DB195" i="4"/>
  <c r="DB116" i="4"/>
  <c r="DB109" i="4"/>
  <c r="HH107" i="4"/>
  <c r="BP117" i="4"/>
  <c r="BP148" i="4"/>
  <c r="BP149" i="4" s="1"/>
  <c r="CZ142" i="4"/>
  <c r="CZ144" i="4" s="1"/>
  <c r="CZ16" i="4"/>
  <c r="HF14" i="4"/>
  <c r="HK65" i="4"/>
  <c r="HK67" i="4" s="1"/>
  <c r="DE67" i="4"/>
  <c r="GX185" i="4"/>
  <c r="GX187" i="4" s="1"/>
  <c r="GX79" i="4"/>
  <c r="CT176" i="4"/>
  <c r="CT105" i="4"/>
  <c r="GS176" i="4"/>
  <c r="GS105" i="4"/>
  <c r="GW176" i="4"/>
  <c r="GW105" i="4"/>
  <c r="DA156" i="4"/>
  <c r="DA148" i="4"/>
  <c r="DA133" i="4"/>
  <c r="DA138" i="4"/>
  <c r="HG6" i="4"/>
  <c r="DA27" i="4"/>
  <c r="FB156" i="4"/>
  <c r="FB138" i="4"/>
  <c r="FB148" i="4"/>
  <c r="FB133" i="4"/>
  <c r="GZ6" i="4"/>
  <c r="FB27" i="4"/>
  <c r="CY58" i="4"/>
  <c r="HE56" i="4"/>
  <c r="HE58" i="4" s="1"/>
  <c r="HE92" i="4"/>
  <c r="HE94" i="4" s="1"/>
  <c r="CY94" i="4"/>
  <c r="EH176" i="4"/>
  <c r="EH177" i="4" s="1"/>
  <c r="EH105" i="4"/>
  <c r="EH100" i="4"/>
  <c r="DB175" i="4"/>
  <c r="DB104" i="4"/>
  <c r="DB100" i="4"/>
  <c r="HH98" i="4"/>
  <c r="GY176" i="4"/>
  <c r="GY105" i="4"/>
  <c r="HJ120" i="4"/>
  <c r="CT56" i="4"/>
  <c r="DD56" i="4" s="1"/>
  <c r="DN56" i="4" s="1"/>
  <c r="CM182" i="4"/>
  <c r="ER176" i="4"/>
  <c r="ER177" i="4" s="1"/>
  <c r="ER105" i="4"/>
  <c r="ER100" i="4"/>
  <c r="CT98" i="4"/>
  <c r="CM197" i="4"/>
  <c r="GM118" i="4"/>
  <c r="CZ196" i="4"/>
  <c r="CZ117" i="4"/>
  <c r="HF108" i="4"/>
  <c r="DC112" i="4"/>
  <c r="HI110" i="4"/>
  <c r="HI112" i="4" s="1"/>
  <c r="GM139" i="4"/>
  <c r="CZ47" i="4"/>
  <c r="CZ49" i="4" s="1"/>
  <c r="CZ31" i="4"/>
  <c r="HF29" i="4"/>
  <c r="GT47" i="4"/>
  <c r="GT49" i="4" s="1"/>
  <c r="GT31" i="4"/>
  <c r="CY67" i="4"/>
  <c r="HE65" i="4"/>
  <c r="HE67" i="4" s="1"/>
  <c r="CV186" i="4"/>
  <c r="HB78" i="4"/>
  <c r="HB186" i="4" s="1"/>
  <c r="DB161" i="4"/>
  <c r="HH72" i="4"/>
  <c r="HH161" i="4" s="1"/>
  <c r="GV170" i="4"/>
  <c r="GV172" i="4" s="1"/>
  <c r="GV95" i="4"/>
  <c r="GV88" i="4"/>
  <c r="FB161" i="4"/>
  <c r="GZ72" i="4"/>
  <c r="GZ161" i="4" s="1"/>
  <c r="EU172" i="4"/>
  <c r="AY144" i="4"/>
  <c r="HC32" i="4"/>
  <c r="HC34" i="4" s="1"/>
  <c r="CW34" i="4"/>
  <c r="GT155" i="4"/>
  <c r="GT147" i="4"/>
  <c r="GT137" i="4"/>
  <c r="GT132" i="4"/>
  <c r="GT26" i="4"/>
  <c r="GT7" i="4"/>
  <c r="CZ151" i="4"/>
  <c r="CZ68" i="4"/>
  <c r="CZ52" i="4"/>
  <c r="HF50" i="4"/>
  <c r="GT171" i="4"/>
  <c r="GT96" i="4"/>
  <c r="CL97" i="4"/>
  <c r="GO167" i="4"/>
  <c r="CZ170" i="4"/>
  <c r="CZ95" i="4"/>
  <c r="CZ88" i="4"/>
  <c r="HF86" i="4"/>
  <c r="HG83" i="4"/>
  <c r="HG85" i="4" s="1"/>
  <c r="DA85" i="4"/>
  <c r="CJ176" i="4"/>
  <c r="CJ177" i="4" s="1"/>
  <c r="CJ100" i="4"/>
  <c r="CJ105" i="4"/>
  <c r="BG177" i="4"/>
  <c r="FC118" i="4"/>
  <c r="HF110" i="4"/>
  <c r="HF112" i="4" s="1"/>
  <c r="CX121" i="4"/>
  <c r="HD119" i="4"/>
  <c r="HD121" i="4" s="1"/>
  <c r="CV124" i="4"/>
  <c r="HB122" i="4"/>
  <c r="HB124" i="4" s="1"/>
  <c r="HI125" i="4"/>
  <c r="HI127" i="4" s="1"/>
  <c r="DC127" i="4"/>
  <c r="DE155" i="4"/>
  <c r="DE147" i="4"/>
  <c r="DE132" i="4"/>
  <c r="DE137" i="4"/>
  <c r="DE26" i="4"/>
  <c r="DE7" i="4"/>
  <c r="HK5" i="4"/>
  <c r="GT156" i="4"/>
  <c r="GT138" i="4"/>
  <c r="GT148" i="4"/>
  <c r="GT133" i="4"/>
  <c r="GT27" i="4"/>
  <c r="CV13" i="4"/>
  <c r="HB11" i="4"/>
  <c r="HB13" i="4" s="1"/>
  <c r="CW26" i="4"/>
  <c r="DA10" i="4"/>
  <c r="HG8" i="4"/>
  <c r="HG10" i="4" s="1"/>
  <c r="ER142" i="4"/>
  <c r="ER144" i="4" s="1"/>
  <c r="BC49" i="4"/>
  <c r="EZ157" i="4"/>
  <c r="CV37" i="4"/>
  <c r="HB35" i="4"/>
  <c r="HB37" i="4" s="1"/>
  <c r="GT151" i="4"/>
  <c r="GT153" i="4" s="1"/>
  <c r="GT68" i="4"/>
  <c r="GT52" i="4"/>
  <c r="HJ44" i="4"/>
  <c r="CW67" i="4"/>
  <c r="HC65" i="4"/>
  <c r="HC67" i="4" s="1"/>
  <c r="CW152" i="4"/>
  <c r="HC51" i="4"/>
  <c r="CW69" i="4"/>
  <c r="CV185" i="4"/>
  <c r="CV79" i="4"/>
  <c r="HB77" i="4"/>
  <c r="HF65" i="4"/>
  <c r="HF67" i="4" s="1"/>
  <c r="DB180" i="4"/>
  <c r="DB82" i="4"/>
  <c r="HH80" i="4"/>
  <c r="FC162" i="4"/>
  <c r="GP71" i="4"/>
  <c r="GP160" i="4" s="1"/>
  <c r="CZ175" i="4"/>
  <c r="CZ177" i="4" s="1"/>
  <c r="CZ104" i="4"/>
  <c r="CZ106" i="4" s="1"/>
  <c r="CZ100" i="4"/>
  <c r="HF98" i="4"/>
  <c r="BZ176" i="4"/>
  <c r="BZ100" i="4"/>
  <c r="BZ105" i="4"/>
  <c r="CW103" i="4"/>
  <c r="HC101" i="4"/>
  <c r="HC103" i="4" s="1"/>
  <c r="GY112" i="4"/>
  <c r="HD110" i="4"/>
  <c r="HD112" i="4" s="1"/>
  <c r="CX112" i="4"/>
  <c r="GQ144" i="4"/>
  <c r="DA13" i="4"/>
  <c r="HG11" i="4"/>
  <c r="HG13" i="4" s="1"/>
  <c r="AL155" i="4"/>
  <c r="AL147" i="4"/>
  <c r="AL132" i="4"/>
  <c r="AL137" i="4"/>
  <c r="AL26" i="4"/>
  <c r="GI157" i="4"/>
  <c r="CY156" i="4"/>
  <c r="CY148" i="4"/>
  <c r="CY133" i="4"/>
  <c r="CY138" i="4"/>
  <c r="HE6" i="4"/>
  <c r="CY27" i="4"/>
  <c r="CO49" i="4"/>
  <c r="CV151" i="4"/>
  <c r="CV68" i="4"/>
  <c r="HB50" i="4"/>
  <c r="CV52" i="4"/>
  <c r="CJ68" i="4"/>
  <c r="GS152" i="4"/>
  <c r="GS69" i="4"/>
  <c r="GP56" i="4"/>
  <c r="CJ166" i="4"/>
  <c r="CJ167" i="4" s="1"/>
  <c r="CJ76" i="4"/>
  <c r="GS185" i="4"/>
  <c r="GS187" i="4" s="1"/>
  <c r="GS79" i="4"/>
  <c r="DA171" i="4"/>
  <c r="HG87" i="4"/>
  <c r="DA96" i="4"/>
  <c r="CV171" i="4"/>
  <c r="HB87" i="4"/>
  <c r="CV96" i="4"/>
  <c r="GO106" i="4"/>
  <c r="ER116" i="4"/>
  <c r="GS124" i="4"/>
  <c r="AZ144" i="4"/>
  <c r="EW134" i="4"/>
  <c r="GO139" i="4"/>
  <c r="FA149" i="4"/>
  <c r="ER155" i="4"/>
  <c r="ER147" i="4"/>
  <c r="ER149" i="4" s="1"/>
  <c r="ER132" i="4"/>
  <c r="ER137" i="4"/>
  <c r="ER26" i="4"/>
  <c r="GY48" i="4"/>
  <c r="CZ61" i="4"/>
  <c r="HF59" i="4"/>
  <c r="HF61" i="4" s="1"/>
  <c r="DA67" i="4"/>
  <c r="HG65" i="4"/>
  <c r="HG67" i="4" s="1"/>
  <c r="CY165" i="4"/>
  <c r="CY76" i="4"/>
  <c r="HE74" i="4"/>
  <c r="AY182" i="4"/>
  <c r="HJ90" i="4"/>
  <c r="GW170" i="4"/>
  <c r="GW88" i="4"/>
  <c r="GW95" i="4"/>
  <c r="CJ195" i="4"/>
  <c r="CJ116" i="4"/>
  <c r="AB195" i="4"/>
  <c r="AB116" i="4"/>
  <c r="BF107" i="4"/>
  <c r="DE195" i="4"/>
  <c r="DE116" i="4"/>
  <c r="DE118" i="4" s="1"/>
  <c r="DE109" i="4"/>
  <c r="HK107" i="4"/>
  <c r="BP196" i="4"/>
  <c r="BP197" i="4" s="1"/>
  <c r="HA115" i="4"/>
  <c r="CZ124" i="4"/>
  <c r="HF122" i="4"/>
  <c r="HF124" i="4" s="1"/>
  <c r="BP138" i="4"/>
  <c r="BP139" i="4" s="1"/>
  <c r="BF71" i="4"/>
  <c r="GV142" i="4"/>
  <c r="GV144" i="4" s="1"/>
  <c r="GV16" i="4"/>
  <c r="DB152" i="4"/>
  <c r="HH51" i="4"/>
  <c r="DB69" i="4"/>
  <c r="AB151" i="4"/>
  <c r="GS142" i="4"/>
  <c r="GS144" i="4" s="1"/>
  <c r="GS16" i="4"/>
  <c r="AB142" i="4"/>
  <c r="AB144" i="4" s="1"/>
  <c r="BF14" i="4"/>
  <c r="DC13" i="4"/>
  <c r="HI11" i="4"/>
  <c r="HI13" i="4" s="1"/>
  <c r="GV152" i="4"/>
  <c r="GV69" i="4"/>
  <c r="GV165" i="4"/>
  <c r="GV167" i="4" s="1"/>
  <c r="GV76" i="4"/>
  <c r="CY61" i="4"/>
  <c r="HE59" i="4"/>
  <c r="HE61" i="4" s="1"/>
  <c r="AB165" i="4"/>
  <c r="BF74" i="4"/>
  <c r="DC85" i="4"/>
  <c r="HI83" i="4"/>
  <c r="HI85" i="4" s="1"/>
  <c r="CX185" i="4"/>
  <c r="CX79" i="4"/>
  <c r="HD77" i="4"/>
  <c r="CT180" i="4"/>
  <c r="GY175" i="4"/>
  <c r="GY104" i="4"/>
  <c r="GY100" i="4"/>
  <c r="GY148" i="4"/>
  <c r="GY156" i="4"/>
  <c r="GY138" i="4"/>
  <c r="GY133" i="4"/>
  <c r="GY27" i="4"/>
  <c r="CZ13" i="4"/>
  <c r="HF11" i="4"/>
  <c r="HF13" i="4" s="1"/>
  <c r="DE148" i="4"/>
  <c r="DE156" i="4"/>
  <c r="DE138" i="4"/>
  <c r="DE133" i="4"/>
  <c r="HK6" i="4"/>
  <c r="DE27" i="4"/>
  <c r="ER133" i="4"/>
  <c r="ER134" i="4" s="1"/>
  <c r="CX46" i="4"/>
  <c r="HD44" i="4"/>
  <c r="HD46" i="4" s="1"/>
  <c r="BD70" i="4"/>
  <c r="BF152" i="4"/>
  <c r="DD51" i="4"/>
  <c r="DN51" i="4" s="1"/>
  <c r="BF69" i="4"/>
  <c r="HA151" i="4"/>
  <c r="HA153" i="4" s="1"/>
  <c r="HA68" i="4"/>
  <c r="HA70" i="4" s="1"/>
  <c r="HA52" i="4"/>
  <c r="HA185" i="4"/>
  <c r="HA187" i="4" s="1"/>
  <c r="HA79" i="4"/>
  <c r="FL176" i="4"/>
  <c r="FL177" i="4" s="1"/>
  <c r="FL100" i="4"/>
  <c r="FL105" i="4"/>
  <c r="CX196" i="4"/>
  <c r="CX117" i="4"/>
  <c r="HD108" i="4"/>
  <c r="DB112" i="4"/>
  <c r="HH110" i="4"/>
  <c r="HH112" i="4" s="1"/>
  <c r="HE119" i="4"/>
  <c r="HE121" i="4" s="1"/>
  <c r="CY121" i="4"/>
  <c r="GR142" i="4"/>
  <c r="GR16" i="4"/>
  <c r="CQ149" i="4"/>
  <c r="FB143" i="4"/>
  <c r="GZ15" i="4"/>
  <c r="DC55" i="4"/>
  <c r="HI53" i="4"/>
  <c r="HI55" i="4" s="1"/>
  <c r="BZ58" i="4"/>
  <c r="BZ69" i="4"/>
  <c r="GX160" i="4"/>
  <c r="GX162" i="4" s="1"/>
  <c r="GX73" i="4"/>
  <c r="CV181" i="4"/>
  <c r="HB81" i="4"/>
  <c r="HB181" i="4" s="1"/>
  <c r="GT180" i="4"/>
  <c r="GT182" i="4" s="1"/>
  <c r="GT82" i="4"/>
  <c r="GS171" i="4"/>
  <c r="GS96" i="4"/>
  <c r="FV175" i="4"/>
  <c r="FV104" i="4"/>
  <c r="DB181" i="4"/>
  <c r="HH81" i="4"/>
  <c r="HH181" i="4" s="1"/>
  <c r="GM197" i="4"/>
  <c r="DA196" i="4"/>
  <c r="DA117" i="4"/>
  <c r="HG108" i="4"/>
  <c r="GX196" i="4"/>
  <c r="GX117" i="4"/>
  <c r="EZ118" i="4"/>
  <c r="GF155" i="4"/>
  <c r="GF147" i="4"/>
  <c r="GF132" i="4"/>
  <c r="GF137" i="4"/>
  <c r="GF26" i="4"/>
  <c r="GV155" i="4"/>
  <c r="GV147" i="4"/>
  <c r="GV132" i="4"/>
  <c r="GV134" i="4" s="1"/>
  <c r="GV137" i="4"/>
  <c r="GV139" i="4" s="1"/>
  <c r="GV26" i="4"/>
  <c r="GV7" i="4"/>
  <c r="GM134" i="4"/>
  <c r="AV155" i="4"/>
  <c r="AV147" i="4"/>
  <c r="AV132" i="4"/>
  <c r="AV137" i="4"/>
  <c r="AV26" i="4"/>
  <c r="CY46" i="4"/>
  <c r="HE44" i="4"/>
  <c r="HE46" i="4" s="1"/>
  <c r="EH152" i="4"/>
  <c r="EH153" i="4" s="1"/>
  <c r="FB185" i="4"/>
  <c r="GZ77" i="4"/>
  <c r="CX166" i="4"/>
  <c r="HD75" i="4"/>
  <c r="HD166" i="4" s="1"/>
  <c r="DA170" i="4"/>
  <c r="DA95" i="4"/>
  <c r="DA88" i="4"/>
  <c r="HG86" i="4"/>
  <c r="ER175" i="4"/>
  <c r="ER104" i="4"/>
  <c r="CS177" i="4"/>
  <c r="GU142" i="4"/>
  <c r="GU16" i="4"/>
  <c r="GU143" i="4"/>
  <c r="CZ165" i="4"/>
  <c r="CZ76" i="4"/>
  <c r="HF74" i="4"/>
  <c r="CX160" i="4"/>
  <c r="CX162" i="4" s="1"/>
  <c r="CX73" i="4"/>
  <c r="HD71" i="4"/>
  <c r="GF166" i="4"/>
  <c r="GF167" i="4" s="1"/>
  <c r="GF76" i="4"/>
  <c r="HA165" i="4"/>
  <c r="HA167" i="4" s="1"/>
  <c r="HA76" i="4"/>
  <c r="AB181" i="4"/>
  <c r="AB82" i="4"/>
  <c r="FC172" i="4"/>
  <c r="CT170" i="4"/>
  <c r="CT95" i="4"/>
  <c r="GU170" i="4"/>
  <c r="GU172" i="4" s="1"/>
  <c r="GU95" i="4"/>
  <c r="GU97" i="4" s="1"/>
  <c r="GU88" i="4"/>
  <c r="CX103" i="4"/>
  <c r="HD101" i="4"/>
  <c r="HD103" i="4" s="1"/>
  <c r="AB175" i="4"/>
  <c r="AB104" i="4"/>
  <c r="BF98" i="4"/>
  <c r="FC197" i="4"/>
  <c r="DD125" i="4"/>
  <c r="GX142" i="4"/>
  <c r="GX144" i="4" s="1"/>
  <c r="GX16" i="4"/>
  <c r="CV155" i="4"/>
  <c r="CV147" i="4"/>
  <c r="CV149" i="4" s="1"/>
  <c r="CV132" i="4"/>
  <c r="CV134" i="4" s="1"/>
  <c r="CV137" i="4"/>
  <c r="CV26" i="4"/>
  <c r="HB5" i="4"/>
  <c r="CV7" i="4"/>
  <c r="CW137" i="4"/>
  <c r="CW139" i="4" s="1"/>
  <c r="EU139" i="4"/>
  <c r="EH143" i="4"/>
  <c r="EH144" i="4" s="1"/>
  <c r="CZ46" i="4"/>
  <c r="HF44" i="4"/>
  <c r="HF46" i="4" s="1"/>
  <c r="GZ61" i="4"/>
  <c r="GU165" i="4"/>
  <c r="GU167" i="4" s="1"/>
  <c r="GU76" i="4"/>
  <c r="AX187" i="4"/>
  <c r="DE180" i="4"/>
  <c r="DE182" i="4" s="1"/>
  <c r="DE82" i="4"/>
  <c r="HK80" i="4"/>
  <c r="GR170" i="4"/>
  <c r="GR95" i="4"/>
  <c r="GR88" i="4"/>
  <c r="EY177" i="4"/>
  <c r="CV195" i="4"/>
  <c r="CV116" i="4"/>
  <c r="CV109" i="4"/>
  <c r="HB107" i="4"/>
  <c r="AY118" i="4"/>
  <c r="DC175" i="4"/>
  <c r="DC104" i="4"/>
  <c r="DC100" i="4"/>
  <c r="HI98" i="4"/>
  <c r="CV176" i="4"/>
  <c r="CV105" i="4"/>
  <c r="HB99" i="4"/>
  <c r="GR195" i="4"/>
  <c r="GR116" i="4"/>
  <c r="GR109" i="4"/>
  <c r="BA139" i="4"/>
  <c r="GL28" i="4"/>
  <c r="CY142" i="4"/>
  <c r="CY16" i="4"/>
  <c r="HE14" i="4"/>
  <c r="CX143" i="4"/>
  <c r="HD15" i="4"/>
  <c r="HD143" i="4" s="1"/>
  <c r="CY10" i="4"/>
  <c r="HE8" i="4"/>
  <c r="HE10" i="4" s="1"/>
  <c r="AY153" i="4"/>
  <c r="CY151" i="4"/>
  <c r="CY153" i="4" s="1"/>
  <c r="CY68" i="4"/>
  <c r="CY70" i="4" s="1"/>
  <c r="CY52" i="4"/>
  <c r="HE50" i="4"/>
  <c r="FV58" i="4"/>
  <c r="FV69" i="4"/>
  <c r="CV180" i="4"/>
  <c r="CV82" i="4"/>
  <c r="HB80" i="4"/>
  <c r="GY160" i="4"/>
  <c r="GY162" i="4" s="1"/>
  <c r="GY73" i="4"/>
  <c r="EU187" i="4"/>
  <c r="GT185" i="4"/>
  <c r="GT187" i="4" s="1"/>
  <c r="GT79" i="4"/>
  <c r="CZ186" i="4"/>
  <c r="HF78" i="4"/>
  <c r="HF186" i="4" s="1"/>
  <c r="DB185" i="4"/>
  <c r="DB79" i="4"/>
  <c r="HH77" i="4"/>
  <c r="GU176" i="4"/>
  <c r="GU177" i="4" s="1"/>
  <c r="GU105" i="4"/>
  <c r="GU106" i="4" s="1"/>
  <c r="CY176" i="4"/>
  <c r="CY177" i="4" s="1"/>
  <c r="HE99" i="4"/>
  <c r="CY105" i="4"/>
  <c r="CY106" i="4" s="1"/>
  <c r="GO177" i="4"/>
  <c r="FV117" i="4"/>
  <c r="BZ117" i="4"/>
  <c r="EW149" i="4"/>
  <c r="CO144" i="4"/>
  <c r="GO149" i="4"/>
  <c r="FA157" i="4"/>
  <c r="GU10" i="4"/>
  <c r="AV156" i="4"/>
  <c r="AV157" i="4" s="1"/>
  <c r="AV138" i="4"/>
  <c r="AV139" i="4" s="1"/>
  <c r="AV148" i="4"/>
  <c r="AV149" i="4" s="1"/>
  <c r="AV133" i="4"/>
  <c r="AV134" i="4" s="1"/>
  <c r="AV27" i="4"/>
  <c r="AV7" i="4"/>
  <c r="GZ30" i="4"/>
  <c r="GZ48" i="4" s="1"/>
  <c r="FB48" i="4"/>
  <c r="BP68" i="4"/>
  <c r="DC151" i="4"/>
  <c r="DC68" i="4"/>
  <c r="DC70" i="4" s="1"/>
  <c r="DC52" i="4"/>
  <c r="HI50" i="4"/>
  <c r="DC165" i="4"/>
  <c r="DC76" i="4"/>
  <c r="HI74" i="4"/>
  <c r="CV170" i="4"/>
  <c r="CV95" i="4"/>
  <c r="CV88" i="4"/>
  <c r="HB86" i="4"/>
  <c r="BP165" i="4"/>
  <c r="CT74" i="4"/>
  <c r="CT165" i="4" s="1"/>
  <c r="HH92" i="4"/>
  <c r="HH94" i="4" s="1"/>
  <c r="DB94" i="4"/>
  <c r="HI90" i="4"/>
  <c r="GR171" i="4"/>
  <c r="GR96" i="4"/>
  <c r="CW85" i="4"/>
  <c r="HC83" i="4"/>
  <c r="HC85" i="4" s="1"/>
  <c r="CO172" i="4"/>
  <c r="FB98" i="4"/>
  <c r="HA175" i="4"/>
  <c r="HA104" i="4"/>
  <c r="HA100" i="4"/>
  <c r="CY196" i="4"/>
  <c r="CY117" i="4"/>
  <c r="HE108" i="4"/>
  <c r="DB115" i="4"/>
  <c r="HH113" i="4"/>
  <c r="HH115" i="4" s="1"/>
  <c r="BD118" i="4"/>
  <c r="BP156" i="4"/>
  <c r="BP157" i="4" s="1"/>
  <c r="GP80" i="4"/>
  <c r="AP192" i="2"/>
  <c r="CA192" i="2"/>
  <c r="DU192" i="2"/>
  <c r="FF192" i="2"/>
  <c r="FU193" i="2"/>
  <c r="FQ173" i="2"/>
  <c r="FH173" i="2"/>
  <c r="Y148" i="2"/>
  <c r="AM148" i="2"/>
  <c r="BJ148" i="2"/>
  <c r="BW148" i="2"/>
  <c r="CK148" i="2"/>
  <c r="BV167" i="2"/>
  <c r="AK167" i="2"/>
  <c r="DR148" i="2"/>
  <c r="EE148" i="2"/>
  <c r="FC148" i="2"/>
  <c r="FP148" i="2"/>
  <c r="Y149" i="2"/>
  <c r="Y150" i="2" s="1"/>
  <c r="AM149" i="2"/>
  <c r="BJ149" i="2"/>
  <c r="BW149" i="2"/>
  <c r="CK149" i="2"/>
  <c r="DR149" i="2"/>
  <c r="EE149" i="2"/>
  <c r="FC149" i="2"/>
  <c r="FP149" i="2"/>
  <c r="AD177" i="2"/>
  <c r="AQ177" i="2"/>
  <c r="BN177" i="2"/>
  <c r="CB177" i="2"/>
  <c r="DI177" i="2"/>
  <c r="DV177" i="2"/>
  <c r="ET177" i="2"/>
  <c r="FG177" i="2"/>
  <c r="FT177" i="2"/>
  <c r="AD178" i="2"/>
  <c r="AQ178" i="2"/>
  <c r="BN178" i="2"/>
  <c r="CB178" i="2"/>
  <c r="DI178" i="2"/>
  <c r="DV178" i="2"/>
  <c r="ET178" i="2"/>
  <c r="FG178" i="2"/>
  <c r="FT178" i="2"/>
  <c r="U167" i="2"/>
  <c r="AH167" i="2"/>
  <c r="AU167" i="2"/>
  <c r="BS167" i="2"/>
  <c r="CF167" i="2"/>
  <c r="DM167" i="2"/>
  <c r="EA167" i="2"/>
  <c r="EX167" i="2"/>
  <c r="FK167" i="2"/>
  <c r="U168" i="2"/>
  <c r="AH168" i="2"/>
  <c r="AU168" i="2"/>
  <c r="BS168" i="2"/>
  <c r="CF168" i="2"/>
  <c r="DM168" i="2"/>
  <c r="EA168" i="2"/>
  <c r="EX168" i="2"/>
  <c r="FK168" i="2"/>
  <c r="AA172" i="2"/>
  <c r="AO172" i="2"/>
  <c r="BL172" i="2"/>
  <c r="BY172" i="2"/>
  <c r="DG172" i="2"/>
  <c r="DT172" i="2"/>
  <c r="EG172" i="2"/>
  <c r="FE172" i="2"/>
  <c r="FR172" i="2"/>
  <c r="AA173" i="2"/>
  <c r="AO173" i="2"/>
  <c r="BL173" i="2"/>
  <c r="BY173" i="2"/>
  <c r="DG173" i="2"/>
  <c r="DT173" i="2"/>
  <c r="EG173" i="2"/>
  <c r="FE173" i="2"/>
  <c r="FR173" i="2"/>
  <c r="AF192" i="2"/>
  <c r="AS192" i="2"/>
  <c r="BQ192" i="2"/>
  <c r="CD192" i="2"/>
  <c r="DK192" i="2"/>
  <c r="DY192" i="2"/>
  <c r="EV192" i="2"/>
  <c r="FI192" i="2"/>
  <c r="FW192" i="2"/>
  <c r="AF193" i="2"/>
  <c r="AS193" i="2"/>
  <c r="BQ193" i="2"/>
  <c r="CD193" i="2"/>
  <c r="DK193" i="2"/>
  <c r="DY193" i="2"/>
  <c r="EV193" i="2"/>
  <c r="FI193" i="2"/>
  <c r="FW193" i="2"/>
  <c r="AW193" i="2"/>
  <c r="CG193" i="2"/>
  <c r="EB193" i="2"/>
  <c r="FM193" i="2"/>
  <c r="AR149" i="2"/>
  <c r="AE148" i="2"/>
  <c r="BO148" i="2"/>
  <c r="DJ148" i="2"/>
  <c r="EU148" i="2"/>
  <c r="FU148" i="2"/>
  <c r="DS148" i="2"/>
  <c r="AQ139" i="2"/>
  <c r="BX148" i="2"/>
  <c r="FD148" i="2"/>
  <c r="Z149" i="2"/>
  <c r="AN148" i="2"/>
  <c r="Z167" i="2"/>
  <c r="BK167" i="2"/>
  <c r="DF167" i="2"/>
  <c r="EF167" i="2"/>
  <c r="FQ167" i="2"/>
  <c r="AN168" i="2"/>
  <c r="T172" i="2"/>
  <c r="AT172" i="2"/>
  <c r="CE172" i="2"/>
  <c r="X192" i="2"/>
  <c r="BI192" i="2"/>
  <c r="CI192" i="2"/>
  <c r="ED192" i="2"/>
  <c r="FO192" i="2"/>
  <c r="AC167" i="2"/>
  <c r="BM167" i="2"/>
  <c r="DH167" i="2"/>
  <c r="V172" i="2"/>
  <c r="AW172" i="2"/>
  <c r="CG172" i="2"/>
  <c r="EB172" i="2"/>
  <c r="FM172" i="2"/>
  <c r="AI173" i="2"/>
  <c r="BT173" i="2"/>
  <c r="DO173" i="2"/>
  <c r="EY173" i="2"/>
  <c r="Z192" i="2"/>
  <c r="BK192" i="2"/>
  <c r="BX192" i="2"/>
  <c r="DF192" i="2"/>
  <c r="EF192" i="2"/>
  <c r="FQ192" i="2"/>
  <c r="AN193" i="2"/>
  <c r="BX193" i="2"/>
  <c r="DS193" i="2"/>
  <c r="FD193" i="2"/>
  <c r="CB139" i="2"/>
  <c r="DV139" i="2"/>
  <c r="FG139" i="2"/>
  <c r="AD140" i="2"/>
  <c r="BN140" i="2"/>
  <c r="DI140" i="2"/>
  <c r="ET140" i="2"/>
  <c r="FT140" i="2"/>
  <c r="U148" i="2"/>
  <c r="AH148" i="2"/>
  <c r="AU148" i="2"/>
  <c r="BS148" i="2"/>
  <c r="CF148" i="2"/>
  <c r="DM148" i="2"/>
  <c r="EA148" i="2"/>
  <c r="EX148" i="2"/>
  <c r="FK148" i="2"/>
  <c r="U149" i="2"/>
  <c r="AH149" i="2"/>
  <c r="AU149" i="2"/>
  <c r="BS149" i="2"/>
  <c r="CF149" i="2"/>
  <c r="DM149" i="2"/>
  <c r="DM150" i="2" s="1"/>
  <c r="EA149" i="2"/>
  <c r="EX149" i="2"/>
  <c r="FK149" i="2"/>
  <c r="Y177" i="2"/>
  <c r="AM177" i="2"/>
  <c r="BJ177" i="2"/>
  <c r="BW177" i="2"/>
  <c r="CK177" i="2"/>
  <c r="DR177" i="2"/>
  <c r="EE177" i="2"/>
  <c r="FC177" i="2"/>
  <c r="FP177" i="2"/>
  <c r="Y178" i="2"/>
  <c r="AM178" i="2"/>
  <c r="BJ178" i="2"/>
  <c r="BW178" i="2"/>
  <c r="CK178" i="2"/>
  <c r="DR178" i="2"/>
  <c r="EE178" i="2"/>
  <c r="FC178" i="2"/>
  <c r="FP178" i="2"/>
  <c r="AD167" i="2"/>
  <c r="AQ167" i="2"/>
  <c r="BN167" i="2"/>
  <c r="CB167" i="2"/>
  <c r="DI167" i="2"/>
  <c r="DV167" i="2"/>
  <c r="ET167" i="2"/>
  <c r="FG167" i="2"/>
  <c r="FT167" i="2"/>
  <c r="AD168" i="2"/>
  <c r="AQ168" i="2"/>
  <c r="BN168" i="2"/>
  <c r="CB168" i="2"/>
  <c r="DI168" i="2"/>
  <c r="DI169" i="2" s="1"/>
  <c r="DV168" i="2"/>
  <c r="ET168" i="2"/>
  <c r="FG168" i="2"/>
  <c r="FT168" i="2"/>
  <c r="W172" i="2"/>
  <c r="AJ172" i="2"/>
  <c r="BH172" i="2"/>
  <c r="BU172" i="2"/>
  <c r="CH172" i="2"/>
  <c r="DP172" i="2"/>
  <c r="EC172" i="2"/>
  <c r="EZ172" i="2"/>
  <c r="FN172" i="2"/>
  <c r="W173" i="2"/>
  <c r="AJ173" i="2"/>
  <c r="BH173" i="2"/>
  <c r="BU173" i="2"/>
  <c r="CH173" i="2"/>
  <c r="DP173" i="2"/>
  <c r="EC173" i="2"/>
  <c r="EZ173" i="2"/>
  <c r="FN173" i="2"/>
  <c r="AA192" i="2"/>
  <c r="AO192" i="2"/>
  <c r="BL192" i="2"/>
  <c r="BY192" i="2"/>
  <c r="DG192" i="2"/>
  <c r="AI167" i="2"/>
  <c r="BT167" i="2"/>
  <c r="DO167" i="2"/>
  <c r="EY167" i="2"/>
  <c r="V168" i="2"/>
  <c r="AC172" i="2"/>
  <c r="BM172" i="2"/>
  <c r="DH172" i="2"/>
  <c r="U192" i="2"/>
  <c r="AH192" i="2"/>
  <c r="AU192" i="2"/>
  <c r="U177" i="2"/>
  <c r="AH177" i="2"/>
  <c r="AU177" i="2"/>
  <c r="BS177" i="2"/>
  <c r="CF177" i="2"/>
  <c r="DM177" i="2"/>
  <c r="EA177" i="2"/>
  <c r="EX177" i="2"/>
  <c r="FK177" i="2"/>
  <c r="U178" i="2"/>
  <c r="AH178" i="2"/>
  <c r="AU178" i="2"/>
  <c r="BS178" i="2"/>
  <c r="CF178" i="2"/>
  <c r="DM178" i="2"/>
  <c r="EA178" i="2"/>
  <c r="EX178" i="2"/>
  <c r="FK178" i="2"/>
  <c r="Y167" i="2"/>
  <c r="AM167" i="2"/>
  <c r="BJ167" i="2"/>
  <c r="BW167" i="2"/>
  <c r="CK167" i="2"/>
  <c r="DR167" i="2"/>
  <c r="EE167" i="2"/>
  <c r="AF172" i="2"/>
  <c r="AF174" i="2" s="1"/>
  <c r="AS172" i="2"/>
  <c r="BQ172" i="2"/>
  <c r="CD172" i="2"/>
  <c r="DK172" i="2"/>
  <c r="DY172" i="2"/>
  <c r="EV172" i="2"/>
  <c r="FI172" i="2"/>
  <c r="FW172" i="2"/>
  <c r="AF173" i="2"/>
  <c r="AS173" i="2"/>
  <c r="BQ173" i="2"/>
  <c r="CD173" i="2"/>
  <c r="DK173" i="2"/>
  <c r="DY173" i="2"/>
  <c r="EV173" i="2"/>
  <c r="FI173" i="2"/>
  <c r="FW173" i="2"/>
  <c r="W192" i="2"/>
  <c r="AJ192" i="2"/>
  <c r="BH192" i="2"/>
  <c r="BU192" i="2"/>
  <c r="CH192" i="2"/>
  <c r="DP192" i="2"/>
  <c r="EC192" i="2"/>
  <c r="EZ192" i="2"/>
  <c r="FN192" i="2"/>
  <c r="W193" i="2"/>
  <c r="AJ193" i="2"/>
  <c r="BH193" i="2"/>
  <c r="BU193" i="2"/>
  <c r="CH193" i="2"/>
  <c r="DP193" i="2"/>
  <c r="EC193" i="2"/>
  <c r="EZ193" i="2"/>
  <c r="FN193" i="2"/>
  <c r="DT192" i="2"/>
  <c r="EG192" i="2"/>
  <c r="FE192" i="2"/>
  <c r="FR192" i="2"/>
  <c r="AA193" i="2"/>
  <c r="AO193" i="2"/>
  <c r="BL193" i="2"/>
  <c r="BY193" i="2"/>
  <c r="DG193" i="2"/>
  <c r="DG194" i="2" s="1"/>
  <c r="DT193" i="2"/>
  <c r="EG193" i="2"/>
  <c r="FE193" i="2"/>
  <c r="FR193" i="2"/>
  <c r="V148" i="2"/>
  <c r="AW148" i="2"/>
  <c r="CG148" i="2"/>
  <c r="EB148" i="2"/>
  <c r="FM148" i="2"/>
  <c r="AI149" i="2"/>
  <c r="AR167" i="2"/>
  <c r="CC167" i="2"/>
  <c r="DW167" i="2"/>
  <c r="FH167" i="2"/>
  <c r="AE168" i="2"/>
  <c r="AK172" i="2"/>
  <c r="BV172" i="2"/>
  <c r="DQ172" i="2"/>
  <c r="T167" i="2"/>
  <c r="AT167" i="2"/>
  <c r="CE167" i="2"/>
  <c r="AH139" i="2"/>
  <c r="BS139" i="2"/>
  <c r="DM139" i="2"/>
  <c r="EX139" i="2"/>
  <c r="U140" i="2"/>
  <c r="AU140" i="2"/>
  <c r="CF140" i="2"/>
  <c r="EA140" i="2"/>
  <c r="FK140" i="2"/>
  <c r="AG192" i="2"/>
  <c r="BR192" i="2"/>
  <c r="DL192" i="2"/>
  <c r="EW192" i="2"/>
  <c r="V192" i="2"/>
  <c r="AI192" i="2"/>
  <c r="AW192" i="2"/>
  <c r="BT192" i="2"/>
  <c r="DO192" i="2"/>
  <c r="EY192" i="2"/>
  <c r="V193" i="2"/>
  <c r="Y139" i="2"/>
  <c r="BJ139" i="2"/>
  <c r="CK139" i="2"/>
  <c r="EE139" i="2"/>
  <c r="FP139" i="2"/>
  <c r="AM140" i="2"/>
  <c r="BW140" i="2"/>
  <c r="DR140" i="2"/>
  <c r="FC140" i="2"/>
  <c r="AD148" i="2"/>
  <c r="AQ148" i="2"/>
  <c r="BN148" i="2"/>
  <c r="CB148" i="2"/>
  <c r="DI148" i="2"/>
  <c r="DV148" i="2"/>
  <c r="ET148" i="2"/>
  <c r="FG148" i="2"/>
  <c r="FT148" i="2"/>
  <c r="AD149" i="2"/>
  <c r="AQ149" i="2"/>
  <c r="BN149" i="2"/>
  <c r="CB149" i="2"/>
  <c r="DI149" i="2"/>
  <c r="DV149" i="2"/>
  <c r="ET149" i="2"/>
  <c r="FG149" i="2"/>
  <c r="FT149" i="2"/>
  <c r="FC167" i="2"/>
  <c r="FP167" i="2"/>
  <c r="Y168" i="2"/>
  <c r="AM168" i="2"/>
  <c r="AM169" i="2" s="1"/>
  <c r="BJ168" i="2"/>
  <c r="BW168" i="2"/>
  <c r="BW169" i="2" s="1"/>
  <c r="CK168" i="2"/>
  <c r="DR168" i="2"/>
  <c r="EE168" i="2"/>
  <c r="EE169" i="2" s="1"/>
  <c r="FC168" i="2"/>
  <c r="FP168" i="2"/>
  <c r="U159" i="2"/>
  <c r="AD159" i="2"/>
  <c r="AM159" i="2"/>
  <c r="AU159" i="2"/>
  <c r="BN159" i="2"/>
  <c r="BW159" i="2"/>
  <c r="CF159" i="2"/>
  <c r="DI159" i="2"/>
  <c r="DR159" i="2"/>
  <c r="EA159" i="2"/>
  <c r="ET159" i="2"/>
  <c r="FC159" i="2"/>
  <c r="FK159" i="2"/>
  <c r="FT159" i="2"/>
  <c r="AA164" i="2"/>
  <c r="AJ164" i="2"/>
  <c r="AS164" i="2"/>
  <c r="BL164" i="2"/>
  <c r="BU164" i="2"/>
  <c r="CD164" i="2"/>
  <c r="DG164" i="2"/>
  <c r="DP164" i="2"/>
  <c r="DY164" i="2"/>
  <c r="EG164" i="2"/>
  <c r="EZ164" i="2"/>
  <c r="FI164" i="2"/>
  <c r="FR164" i="2"/>
  <c r="Y159" i="2"/>
  <c r="AH159" i="2"/>
  <c r="AQ159" i="2"/>
  <c r="BJ159" i="2"/>
  <c r="BS159" i="2"/>
  <c r="CB159" i="2"/>
  <c r="CK159" i="2"/>
  <c r="DM159" i="2"/>
  <c r="DV159" i="2"/>
  <c r="EE159" i="2"/>
  <c r="EX159" i="2"/>
  <c r="FG159" i="2"/>
  <c r="FP159" i="2"/>
  <c r="W164" i="2"/>
  <c r="AF164" i="2"/>
  <c r="AO164" i="2"/>
  <c r="BH164" i="2"/>
  <c r="BQ164" i="2"/>
  <c r="BY164" i="2"/>
  <c r="CH164" i="2"/>
  <c r="DK164" i="2"/>
  <c r="DT164" i="2"/>
  <c r="EC164" i="2"/>
  <c r="EV164" i="2"/>
  <c r="FE164" i="2"/>
  <c r="FN164" i="2"/>
  <c r="FW164" i="2"/>
  <c r="U184" i="2"/>
  <c r="AD184" i="2"/>
  <c r="AM184" i="2"/>
  <c r="AU184" i="2"/>
  <c r="BN184" i="2"/>
  <c r="BW184" i="2"/>
  <c r="CF184" i="2"/>
  <c r="DI184" i="2"/>
  <c r="DR184" i="2"/>
  <c r="EA184" i="2"/>
  <c r="ET184" i="2"/>
  <c r="FC184" i="2"/>
  <c r="FK184" i="2"/>
  <c r="FT184" i="2"/>
  <c r="AC159" i="2"/>
  <c r="AT159" i="2"/>
  <c r="BV159" i="2"/>
  <c r="DH159" i="2"/>
  <c r="DZ159" i="2"/>
  <c r="FA159" i="2"/>
  <c r="FS159" i="2"/>
  <c r="T159" i="2"/>
  <c r="AK159" i="2"/>
  <c r="BM159" i="2"/>
  <c r="CE159" i="2"/>
  <c r="DQ159" i="2"/>
  <c r="EI159" i="2"/>
  <c r="FJ159" i="2"/>
  <c r="AS159" i="2"/>
  <c r="CD159" i="2"/>
  <c r="DY159" i="2"/>
  <c r="FI159" i="2"/>
  <c r="AA159" i="2"/>
  <c r="BL159" i="2"/>
  <c r="DG159" i="2"/>
  <c r="EG159" i="2"/>
  <c r="FR159" i="2"/>
  <c r="AJ159" i="2"/>
  <c r="BU159" i="2"/>
  <c r="DP159" i="2"/>
  <c r="EZ159" i="2"/>
  <c r="X159" i="2"/>
  <c r="AG159" i="2"/>
  <c r="AP159" i="2"/>
  <c r="BI159" i="2"/>
  <c r="BR159" i="2"/>
  <c r="CA159" i="2"/>
  <c r="CI159" i="2"/>
  <c r="DL159" i="2"/>
  <c r="DU159" i="2"/>
  <c r="ED159" i="2"/>
  <c r="EW159" i="2"/>
  <c r="FF159" i="2"/>
  <c r="FO159" i="2"/>
  <c r="AO159" i="2"/>
  <c r="CH159" i="2"/>
  <c r="EC159" i="2"/>
  <c r="FN159" i="2"/>
  <c r="W159" i="2"/>
  <c r="BQ159" i="2"/>
  <c r="AF159" i="2"/>
  <c r="BY159" i="2"/>
  <c r="DT159" i="2"/>
  <c r="FE159" i="2"/>
  <c r="Z159" i="2"/>
  <c r="AI159" i="2"/>
  <c r="AR159" i="2"/>
  <c r="BK159" i="2"/>
  <c r="BT159" i="2"/>
  <c r="CC159" i="2"/>
  <c r="DF159" i="2"/>
  <c r="DO159" i="2"/>
  <c r="DW159" i="2"/>
  <c r="EF159" i="2"/>
  <c r="EY159" i="2"/>
  <c r="FH159" i="2"/>
  <c r="FQ159" i="2"/>
  <c r="BH159" i="2"/>
  <c r="DK159" i="2"/>
  <c r="EV159" i="2"/>
  <c r="FW159" i="2"/>
  <c r="AD169" i="2"/>
  <c r="AU169" i="2"/>
  <c r="BN169" i="2"/>
  <c r="CF169" i="2"/>
  <c r="EA169" i="2"/>
  <c r="FK169" i="2"/>
  <c r="FT169" i="2"/>
  <c r="AO174" i="2"/>
  <c r="BH174" i="2"/>
  <c r="BQ174" i="2"/>
  <c r="CH174" i="2"/>
  <c r="DK174" i="2"/>
  <c r="DT174" i="2"/>
  <c r="EV174" i="2"/>
  <c r="FE174" i="2"/>
  <c r="FN174" i="2"/>
  <c r="FW174" i="2"/>
  <c r="AS194" i="2"/>
  <c r="BL194" i="2"/>
  <c r="BU194" i="2"/>
  <c r="CD194" i="2"/>
  <c r="DY194" i="2"/>
  <c r="Z139" i="2"/>
  <c r="AI139" i="2"/>
  <c r="AR139" i="2"/>
  <c r="BK139" i="2"/>
  <c r="BT139" i="2"/>
  <c r="CC139" i="2"/>
  <c r="DF139" i="2"/>
  <c r="DO139" i="2"/>
  <c r="DW139" i="2"/>
  <c r="EF139" i="2"/>
  <c r="EY139" i="2"/>
  <c r="FH139" i="2"/>
  <c r="FQ139" i="2"/>
  <c r="V140" i="2"/>
  <c r="AE140" i="2"/>
  <c r="AN140" i="2"/>
  <c r="AW140" i="2"/>
  <c r="BO140" i="2"/>
  <c r="BX140" i="2"/>
  <c r="CG140" i="2"/>
  <c r="DJ140" i="2"/>
  <c r="DS140" i="2"/>
  <c r="EB140" i="2"/>
  <c r="EU140" i="2"/>
  <c r="FD140" i="2"/>
  <c r="FM140" i="2"/>
  <c r="FU140" i="2"/>
  <c r="T139" i="2"/>
  <c r="AC139" i="2"/>
  <c r="AK139" i="2"/>
  <c r="AT139" i="2"/>
  <c r="BM139" i="2"/>
  <c r="BV139" i="2"/>
  <c r="CE139" i="2"/>
  <c r="DH139" i="2"/>
  <c r="DQ139" i="2"/>
  <c r="DZ139" i="2"/>
  <c r="EI139" i="2"/>
  <c r="FA139" i="2"/>
  <c r="FJ139" i="2"/>
  <c r="FS139" i="2"/>
  <c r="X140" i="2"/>
  <c r="AG140" i="2"/>
  <c r="AP140" i="2"/>
  <c r="BI140" i="2"/>
  <c r="BR140" i="2"/>
  <c r="CA140" i="2"/>
  <c r="CI140" i="2"/>
  <c r="DL140" i="2"/>
  <c r="DU140" i="2"/>
  <c r="ED140" i="2"/>
  <c r="EW140" i="2"/>
  <c r="FF140" i="2"/>
  <c r="FO140" i="2"/>
  <c r="U139" i="2"/>
  <c r="AD139" i="2"/>
  <c r="AD141" i="2" s="1"/>
  <c r="AM139" i="2"/>
  <c r="AU139" i="2"/>
  <c r="AU141" i="2" s="1"/>
  <c r="BN139" i="2"/>
  <c r="BN141" i="2" s="1"/>
  <c r="BW139" i="2"/>
  <c r="BW141" i="2" s="1"/>
  <c r="CF139" i="2"/>
  <c r="DI139" i="2"/>
  <c r="DI141" i="2" s="1"/>
  <c r="DR139" i="2"/>
  <c r="EA139" i="2"/>
  <c r="EA141" i="2" s="1"/>
  <c r="ET139" i="2"/>
  <c r="ET141" i="2" s="1"/>
  <c r="FC139" i="2"/>
  <c r="FK139" i="2"/>
  <c r="FT139" i="2"/>
  <c r="FT141" i="2" s="1"/>
  <c r="Y140" i="2"/>
  <c r="AH140" i="2"/>
  <c r="AH141" i="2" s="1"/>
  <c r="AQ140" i="2"/>
  <c r="AQ141" i="2" s="1"/>
  <c r="BJ140" i="2"/>
  <c r="BS140" i="2"/>
  <c r="CB140" i="2"/>
  <c r="CB141" i="2" s="1"/>
  <c r="CK140" i="2"/>
  <c r="DM140" i="2"/>
  <c r="DM141" i="2" s="1"/>
  <c r="DV140" i="2"/>
  <c r="DV141" i="2" s="1"/>
  <c r="EE140" i="2"/>
  <c r="EE141" i="2" s="1"/>
  <c r="EX140" i="2"/>
  <c r="FG140" i="2"/>
  <c r="FG141" i="2" s="1"/>
  <c r="FP140" i="2"/>
  <c r="FP141" i="2" s="1"/>
  <c r="Y184" i="2"/>
  <c r="AH184" i="2"/>
  <c r="AQ184" i="2"/>
  <c r="BJ184" i="2"/>
  <c r="BS184" i="2"/>
  <c r="CB184" i="2"/>
  <c r="X139" i="2"/>
  <c r="X141" i="2" s="1"/>
  <c r="AG139" i="2"/>
  <c r="AP139" i="2"/>
  <c r="BI139" i="2"/>
  <c r="BR139" i="2"/>
  <c r="CA139" i="2"/>
  <c r="CI139" i="2"/>
  <c r="DL139" i="2"/>
  <c r="DU139" i="2"/>
  <c r="ED139" i="2"/>
  <c r="EW139" i="2"/>
  <c r="FF139" i="2"/>
  <c r="FO139" i="2"/>
  <c r="T140" i="2"/>
  <c r="AC140" i="2"/>
  <c r="AK140" i="2"/>
  <c r="AT140" i="2"/>
  <c r="BM140" i="2"/>
  <c r="BM141" i="2" s="1"/>
  <c r="BV140" i="2"/>
  <c r="CE140" i="2"/>
  <c r="DH140" i="2"/>
  <c r="DQ140" i="2"/>
  <c r="DZ140" i="2"/>
  <c r="EI140" i="2"/>
  <c r="FA140" i="2"/>
  <c r="FA141" i="2" s="1"/>
  <c r="FJ140" i="2"/>
  <c r="FS140" i="2"/>
  <c r="U124" i="2"/>
  <c r="V139" i="2"/>
  <c r="AE139" i="2"/>
  <c r="AN139" i="2"/>
  <c r="AW139" i="2"/>
  <c r="BO139" i="2"/>
  <c r="BX139" i="2"/>
  <c r="CG139" i="2"/>
  <c r="DJ139" i="2"/>
  <c r="DS139" i="2"/>
  <c r="EB139" i="2"/>
  <c r="EB141" i="2" s="1"/>
  <c r="EU139" i="2"/>
  <c r="FD139" i="2"/>
  <c r="FM139" i="2"/>
  <c r="FU139" i="2"/>
  <c r="FU141" i="2" s="1"/>
  <c r="Z140" i="2"/>
  <c r="AI140" i="2"/>
  <c r="AR140" i="2"/>
  <c r="BK140" i="2"/>
  <c r="BT140" i="2"/>
  <c r="CC140" i="2"/>
  <c r="DF140" i="2"/>
  <c r="DF141" i="2" s="1"/>
  <c r="DO140" i="2"/>
  <c r="DO141" i="2" s="1"/>
  <c r="DW140" i="2"/>
  <c r="EF140" i="2"/>
  <c r="EY140" i="2"/>
  <c r="FH140" i="2"/>
  <c r="FQ140" i="2"/>
  <c r="BK149" i="2"/>
  <c r="BT149" i="2"/>
  <c r="CC149" i="2"/>
  <c r="DF149" i="2"/>
  <c r="DO149" i="2"/>
  <c r="DW149" i="2"/>
  <c r="EF149" i="2"/>
  <c r="EY149" i="2"/>
  <c r="FH149" i="2"/>
  <c r="FQ149" i="2"/>
  <c r="Z164" i="2"/>
  <c r="AI164" i="2"/>
  <c r="AR164" i="2"/>
  <c r="BK164" i="2"/>
  <c r="BT164" i="2"/>
  <c r="CC164" i="2"/>
  <c r="DF164" i="2"/>
  <c r="DO164" i="2"/>
  <c r="DW164" i="2"/>
  <c r="EF164" i="2"/>
  <c r="EY164" i="2"/>
  <c r="FH164" i="2"/>
  <c r="FQ164" i="2"/>
  <c r="X148" i="2"/>
  <c r="AG148" i="2"/>
  <c r="AP148" i="2"/>
  <c r="BI148" i="2"/>
  <c r="BR148" i="2"/>
  <c r="CA148" i="2"/>
  <c r="CI148" i="2"/>
  <c r="DL148" i="2"/>
  <c r="DU148" i="2"/>
  <c r="ED148" i="2"/>
  <c r="T149" i="2"/>
  <c r="AC149" i="2"/>
  <c r="AK149" i="2"/>
  <c r="AT149" i="2"/>
  <c r="BM149" i="2"/>
  <c r="BV149" i="2"/>
  <c r="CE149" i="2"/>
  <c r="DH149" i="2"/>
  <c r="DQ149" i="2"/>
  <c r="DZ149" i="2"/>
  <c r="EI149" i="2"/>
  <c r="FA149" i="2"/>
  <c r="FJ149" i="2"/>
  <c r="FS149" i="2"/>
  <c r="Z148" i="2"/>
  <c r="Z150" i="2" s="1"/>
  <c r="AI148" i="2"/>
  <c r="AI150" i="2" s="1"/>
  <c r="AR148" i="2"/>
  <c r="AR150" i="2" s="1"/>
  <c r="BK148" i="2"/>
  <c r="BT148" i="2"/>
  <c r="CC148" i="2"/>
  <c r="DF148" i="2"/>
  <c r="DO148" i="2"/>
  <c r="DW148" i="2"/>
  <c r="EF148" i="2"/>
  <c r="EY148" i="2"/>
  <c r="FH148" i="2"/>
  <c r="FQ148" i="2"/>
  <c r="V149" i="2"/>
  <c r="AE149" i="2"/>
  <c r="AE150" i="2" s="1"/>
  <c r="AN149" i="2"/>
  <c r="AW149" i="2"/>
  <c r="BO149" i="2"/>
  <c r="BX149" i="2"/>
  <c r="BX150" i="2" s="1"/>
  <c r="CG149" i="2"/>
  <c r="DJ149" i="2"/>
  <c r="DJ150" i="2" s="1"/>
  <c r="DS149" i="2"/>
  <c r="DS150" i="2" s="1"/>
  <c r="EB149" i="2"/>
  <c r="EB150" i="2" s="1"/>
  <c r="EU149" i="2"/>
  <c r="EU150" i="2" s="1"/>
  <c r="FD149" i="2"/>
  <c r="FD150" i="2" s="1"/>
  <c r="FM149" i="2"/>
  <c r="FU149" i="2"/>
  <c r="Z177" i="2"/>
  <c r="AI177" i="2"/>
  <c r="AR177" i="2"/>
  <c r="BK177" i="2"/>
  <c r="BT177" i="2"/>
  <c r="CC177" i="2"/>
  <c r="DF177" i="2"/>
  <c r="DO177" i="2"/>
  <c r="DW177" i="2"/>
  <c r="EF177" i="2"/>
  <c r="EY177" i="2"/>
  <c r="FH177" i="2"/>
  <c r="FQ177" i="2"/>
  <c r="V178" i="2"/>
  <c r="AE178" i="2"/>
  <c r="AN178" i="2"/>
  <c r="AW178" i="2"/>
  <c r="BO178" i="2"/>
  <c r="BX178" i="2"/>
  <c r="CG178" i="2"/>
  <c r="DJ178" i="2"/>
  <c r="DS178" i="2"/>
  <c r="EB178" i="2"/>
  <c r="EU178" i="2"/>
  <c r="FD178" i="2"/>
  <c r="FM178" i="2"/>
  <c r="FU178" i="2"/>
  <c r="V167" i="2"/>
  <c r="V169" i="2" s="1"/>
  <c r="AE167" i="2"/>
  <c r="AE169" i="2" s="1"/>
  <c r="AN167" i="2"/>
  <c r="AN169" i="2" s="1"/>
  <c r="AW167" i="2"/>
  <c r="BO167" i="2"/>
  <c r="BX167" i="2"/>
  <c r="CG167" i="2"/>
  <c r="DJ167" i="2"/>
  <c r="DS167" i="2"/>
  <c r="EB167" i="2"/>
  <c r="EU167" i="2"/>
  <c r="FD167" i="2"/>
  <c r="FM167" i="2"/>
  <c r="FU167" i="2"/>
  <c r="Z168" i="2"/>
  <c r="Z169" i="2" s="1"/>
  <c r="AI168" i="2"/>
  <c r="AI169" i="2" s="1"/>
  <c r="AR168" i="2"/>
  <c r="AR169" i="2" s="1"/>
  <c r="BK168" i="2"/>
  <c r="BK169" i="2" s="1"/>
  <c r="BT168" i="2"/>
  <c r="BT169" i="2" s="1"/>
  <c r="CC168" i="2"/>
  <c r="CC169" i="2" s="1"/>
  <c r="DF168" i="2"/>
  <c r="DF169" i="2" s="1"/>
  <c r="DO168" i="2"/>
  <c r="DO169" i="2" s="1"/>
  <c r="DW168" i="2"/>
  <c r="DW169" i="2" s="1"/>
  <c r="EF168" i="2"/>
  <c r="EF169" i="2" s="1"/>
  <c r="EY168" i="2"/>
  <c r="EY169" i="2" s="1"/>
  <c r="FH168" i="2"/>
  <c r="FQ168" i="2"/>
  <c r="FQ169" i="2" s="1"/>
  <c r="X172" i="2"/>
  <c r="AG172" i="2"/>
  <c r="AP172" i="2"/>
  <c r="BI172" i="2"/>
  <c r="BR172" i="2"/>
  <c r="CA172" i="2"/>
  <c r="CI172" i="2"/>
  <c r="DL172" i="2"/>
  <c r="DU172" i="2"/>
  <c r="ED172" i="2"/>
  <c r="EW172" i="2"/>
  <c r="FF172" i="2"/>
  <c r="FO172" i="2"/>
  <c r="T173" i="2"/>
  <c r="T174" i="2" s="1"/>
  <c r="AC173" i="2"/>
  <c r="AK173" i="2"/>
  <c r="AK174" i="2" s="1"/>
  <c r="AT173" i="2"/>
  <c r="AT174" i="2" s="1"/>
  <c r="BM173" i="2"/>
  <c r="BM174" i="2" s="1"/>
  <c r="BV173" i="2"/>
  <c r="CE173" i="2"/>
  <c r="CE174" i="2" s="1"/>
  <c r="DH173" i="2"/>
  <c r="DH174" i="2" s="1"/>
  <c r="DQ173" i="2"/>
  <c r="DZ173" i="2"/>
  <c r="EI173" i="2"/>
  <c r="FA173" i="2"/>
  <c r="FJ173" i="2"/>
  <c r="FS173" i="2"/>
  <c r="BM192" i="2"/>
  <c r="BV192" i="2"/>
  <c r="CE192" i="2"/>
  <c r="DH192" i="2"/>
  <c r="DQ192" i="2"/>
  <c r="DZ192" i="2"/>
  <c r="EI192" i="2"/>
  <c r="FA192" i="2"/>
  <c r="FJ192" i="2"/>
  <c r="FS192" i="2"/>
  <c r="X193" i="2"/>
  <c r="X194" i="2" s="1"/>
  <c r="AG193" i="2"/>
  <c r="AP193" i="2"/>
  <c r="AP194" i="2" s="1"/>
  <c r="BI193" i="2"/>
  <c r="BI194" i="2" s="1"/>
  <c r="BR193" i="2"/>
  <c r="BR194" i="2" s="1"/>
  <c r="CA193" i="2"/>
  <c r="CA194" i="2" s="1"/>
  <c r="CI193" i="2"/>
  <c r="DL193" i="2"/>
  <c r="DU193" i="2"/>
  <c r="DU194" i="2" s="1"/>
  <c r="ED193" i="2"/>
  <c r="EW193" i="2"/>
  <c r="FF193" i="2"/>
  <c r="FF194" i="2" s="1"/>
  <c r="FO193" i="2"/>
  <c r="V177" i="2"/>
  <c r="AE177" i="2"/>
  <c r="AN177" i="2"/>
  <c r="AW177" i="2"/>
  <c r="BO177" i="2"/>
  <c r="BX177" i="2"/>
  <c r="CG177" i="2"/>
  <c r="DJ177" i="2"/>
  <c r="DS177" i="2"/>
  <c r="EB177" i="2"/>
  <c r="EU177" i="2"/>
  <c r="FD177" i="2"/>
  <c r="FM177" i="2"/>
  <c r="FU177" i="2"/>
  <c r="Z178" i="2"/>
  <c r="AI178" i="2"/>
  <c r="AR178" i="2"/>
  <c r="BK178" i="2"/>
  <c r="BT178" i="2"/>
  <c r="CC178" i="2"/>
  <c r="DF178" i="2"/>
  <c r="DO178" i="2"/>
  <c r="DW178" i="2"/>
  <c r="EF178" i="2"/>
  <c r="EY178" i="2"/>
  <c r="FH178" i="2"/>
  <c r="FQ178" i="2"/>
  <c r="AW168" i="2"/>
  <c r="BO168" i="2"/>
  <c r="BX168" i="2"/>
  <c r="CG168" i="2"/>
  <c r="DJ168" i="2"/>
  <c r="DS168" i="2"/>
  <c r="EB168" i="2"/>
  <c r="EU168" i="2"/>
  <c r="FD168" i="2"/>
  <c r="FM168" i="2"/>
  <c r="FU168" i="2"/>
  <c r="DZ172" i="2"/>
  <c r="EI172" i="2"/>
  <c r="FA172" i="2"/>
  <c r="FJ172" i="2"/>
  <c r="FS172" i="2"/>
  <c r="X173" i="2"/>
  <c r="AG173" i="2"/>
  <c r="AP173" i="2"/>
  <c r="BI173" i="2"/>
  <c r="BR173" i="2"/>
  <c r="CA173" i="2"/>
  <c r="CI173" i="2"/>
  <c r="DL173" i="2"/>
  <c r="DU173" i="2"/>
  <c r="ED173" i="2"/>
  <c r="EW173" i="2"/>
  <c r="FF173" i="2"/>
  <c r="FO173" i="2"/>
  <c r="T193" i="2"/>
  <c r="AC193" i="2"/>
  <c r="AK193" i="2"/>
  <c r="AT193" i="2"/>
  <c r="BM193" i="2"/>
  <c r="BV193" i="2"/>
  <c r="CE193" i="2"/>
  <c r="DH193" i="2"/>
  <c r="DQ193" i="2"/>
  <c r="DZ193" i="2"/>
  <c r="EI193" i="2"/>
  <c r="FA193" i="2"/>
  <c r="FJ193" i="2"/>
  <c r="FS193" i="2"/>
  <c r="CK184" i="2"/>
  <c r="DM184" i="2"/>
  <c r="DV184" i="2"/>
  <c r="EE184" i="2"/>
  <c r="EX184" i="2"/>
  <c r="FG184" i="2"/>
  <c r="FP184" i="2"/>
  <c r="T164" i="2"/>
  <c r="AC164" i="2"/>
  <c r="AK164" i="2"/>
  <c r="AT164" i="2"/>
  <c r="BM164" i="2"/>
  <c r="BV164" i="2"/>
  <c r="CE164" i="2"/>
  <c r="DH164" i="2"/>
  <c r="DQ164" i="2"/>
  <c r="DZ164" i="2"/>
  <c r="EI164" i="2"/>
  <c r="FA164" i="2"/>
  <c r="FJ164" i="2"/>
  <c r="FS164" i="2"/>
  <c r="FK164" i="2"/>
  <c r="FT164" i="2"/>
  <c r="FC164" i="2"/>
  <c r="DR164" i="2"/>
  <c r="EA164" i="2"/>
  <c r="ET164" i="2"/>
  <c r="FP150" i="2"/>
  <c r="AU164" i="2"/>
  <c r="AM164" i="2"/>
  <c r="CF164" i="2"/>
  <c r="CK150" i="2"/>
  <c r="EE150" i="2"/>
  <c r="AD164" i="2"/>
  <c r="BW164" i="2"/>
  <c r="BJ150" i="2"/>
  <c r="U164" i="2"/>
  <c r="BN164" i="2"/>
  <c r="DI164" i="2"/>
  <c r="BV148" i="2"/>
  <c r="CE148" i="2"/>
  <c r="DH148" i="2"/>
  <c r="DQ148" i="2"/>
  <c r="DZ148" i="2"/>
  <c r="EI148" i="2"/>
  <c r="FA148" i="2"/>
  <c r="FJ148" i="2"/>
  <c r="FS148" i="2"/>
  <c r="X149" i="2"/>
  <c r="AG149" i="2"/>
  <c r="AP149" i="2"/>
  <c r="BI149" i="2"/>
  <c r="BR149" i="2"/>
  <c r="CA149" i="2"/>
  <c r="CI149" i="2"/>
  <c r="DL149" i="2"/>
  <c r="DU149" i="2"/>
  <c r="ED149" i="2"/>
  <c r="EW149" i="2"/>
  <c r="FF149" i="2"/>
  <c r="FO149" i="2"/>
  <c r="X164" i="2"/>
  <c r="AG164" i="2"/>
  <c r="AP164" i="2"/>
  <c r="BI164" i="2"/>
  <c r="BR164" i="2"/>
  <c r="CA164" i="2"/>
  <c r="CI164" i="2"/>
  <c r="DL164" i="2"/>
  <c r="DU164" i="2"/>
  <c r="ED164" i="2"/>
  <c r="EW164" i="2"/>
  <c r="FF164" i="2"/>
  <c r="FO164" i="2"/>
  <c r="AE184" i="2"/>
  <c r="AN184" i="2"/>
  <c r="AW184" i="2"/>
  <c r="BO184" i="2"/>
  <c r="BX184" i="2"/>
  <c r="CG184" i="2"/>
  <c r="DJ184" i="2"/>
  <c r="DS184" i="2"/>
  <c r="EB184" i="2"/>
  <c r="EU184" i="2"/>
  <c r="FD184" i="2"/>
  <c r="FM184" i="2"/>
  <c r="FU184" i="2"/>
  <c r="X167" i="2"/>
  <c r="AG167" i="2"/>
  <c r="AP167" i="2"/>
  <c r="BI167" i="2"/>
  <c r="BR167" i="2"/>
  <c r="CA167" i="2"/>
  <c r="CI167" i="2"/>
  <c r="DL167" i="2"/>
  <c r="DU167" i="2"/>
  <c r="ED167" i="2"/>
  <c r="Z172" i="2"/>
  <c r="Z174" i="2" s="1"/>
  <c r="AI172" i="2"/>
  <c r="AI174" i="2" s="1"/>
  <c r="AR172" i="2"/>
  <c r="AR174" i="2" s="1"/>
  <c r="BK172" i="2"/>
  <c r="BK174" i="2" s="1"/>
  <c r="BT172" i="2"/>
  <c r="CC172" i="2"/>
  <c r="CC174" i="2" s="1"/>
  <c r="DF172" i="2"/>
  <c r="DF174" i="2" s="1"/>
  <c r="DO172" i="2"/>
  <c r="DO174" i="2" s="1"/>
  <c r="DW172" i="2"/>
  <c r="DW174" i="2" s="1"/>
  <c r="EF172" i="2"/>
  <c r="EF174" i="2" s="1"/>
  <c r="EY172" i="2"/>
  <c r="EY174" i="2" s="1"/>
  <c r="FH172" i="2"/>
  <c r="FH174" i="2" s="1"/>
  <c r="FQ172" i="2"/>
  <c r="FQ174" i="2" s="1"/>
  <c r="V173" i="2"/>
  <c r="V174" i="2" s="1"/>
  <c r="AE173" i="2"/>
  <c r="AE174" i="2" s="1"/>
  <c r="AN173" i="2"/>
  <c r="AN174" i="2" s="1"/>
  <c r="AW173" i="2"/>
  <c r="AW174" i="2" s="1"/>
  <c r="BO173" i="2"/>
  <c r="BO174" i="2" s="1"/>
  <c r="BX173" i="2"/>
  <c r="BX174" i="2" s="1"/>
  <c r="CG173" i="2"/>
  <c r="CG174" i="2" s="1"/>
  <c r="DJ173" i="2"/>
  <c r="DJ174" i="2" s="1"/>
  <c r="DS173" i="2"/>
  <c r="DS174" i="2" s="1"/>
  <c r="EB173" i="2"/>
  <c r="EB174" i="2" s="1"/>
  <c r="EU173" i="2"/>
  <c r="EU174" i="2" s="1"/>
  <c r="FD173" i="2"/>
  <c r="FD174" i="2" s="1"/>
  <c r="FM173" i="2"/>
  <c r="FM174" i="2" s="1"/>
  <c r="FU173" i="2"/>
  <c r="FU174" i="2" s="1"/>
  <c r="AE194" i="2"/>
  <c r="AW194" i="2"/>
  <c r="BX194" i="2"/>
  <c r="FD192" i="2"/>
  <c r="FM192" i="2"/>
  <c r="FU192" i="2"/>
  <c r="FU194" i="2" s="1"/>
  <c r="Z193" i="2"/>
  <c r="Z194" i="2" s="1"/>
  <c r="AI193" i="2"/>
  <c r="AI194" i="2" s="1"/>
  <c r="AR193" i="2"/>
  <c r="AR194" i="2" s="1"/>
  <c r="BK193" i="2"/>
  <c r="BK194" i="2" s="1"/>
  <c r="BT193" i="2"/>
  <c r="CC193" i="2"/>
  <c r="CC194" i="2" s="1"/>
  <c r="DF193" i="2"/>
  <c r="DF194" i="2" s="1"/>
  <c r="DO193" i="2"/>
  <c r="DO194" i="2" s="1"/>
  <c r="DW193" i="2"/>
  <c r="DW194" i="2" s="1"/>
  <c r="EF193" i="2"/>
  <c r="EF194" i="2" s="1"/>
  <c r="EY193" i="2"/>
  <c r="EY194" i="2" s="1"/>
  <c r="FH193" i="2"/>
  <c r="FH194" i="2" s="1"/>
  <c r="FQ193" i="2"/>
  <c r="FQ194" i="2" s="1"/>
  <c r="BT64" i="2"/>
  <c r="V164" i="2"/>
  <c r="AE164" i="2"/>
  <c r="AN164" i="2"/>
  <c r="AW164" i="2"/>
  <c r="BO164" i="2"/>
  <c r="BX164" i="2"/>
  <c r="CG164" i="2"/>
  <c r="DJ164" i="2"/>
  <c r="DS164" i="2"/>
  <c r="EB164" i="2"/>
  <c r="EU164" i="2"/>
  <c r="FD164" i="2"/>
  <c r="FM164" i="2"/>
  <c r="FU164" i="2"/>
  <c r="T184" i="2"/>
  <c r="AC184" i="2"/>
  <c r="AK184" i="2"/>
  <c r="AT184" i="2"/>
  <c r="BM184" i="2"/>
  <c r="BV184" i="2"/>
  <c r="CE184" i="2"/>
  <c r="DH184" i="2"/>
  <c r="DQ184" i="2"/>
  <c r="DZ184" i="2"/>
  <c r="EI184" i="2"/>
  <c r="FA184" i="2"/>
  <c r="FJ184" i="2"/>
  <c r="FS184" i="2"/>
  <c r="AP112" i="2"/>
  <c r="CA112" i="2"/>
  <c r="U150" i="2"/>
  <c r="AD150" i="2"/>
  <c r="AM150" i="2"/>
  <c r="AU150" i="2"/>
  <c r="BW150" i="2"/>
  <c r="CF150" i="2"/>
  <c r="DR150" i="2"/>
  <c r="EA150" i="2"/>
  <c r="W139" i="2"/>
  <c r="AF139" i="2"/>
  <c r="AO139" i="2"/>
  <c r="BH139" i="2"/>
  <c r="BQ139" i="2"/>
  <c r="BY139" i="2"/>
  <c r="CH139" i="2"/>
  <c r="DK139" i="2"/>
  <c r="DT139" i="2"/>
  <c r="EC139" i="2"/>
  <c r="EV139" i="2"/>
  <c r="FE139" i="2"/>
  <c r="FN139" i="2"/>
  <c r="FW139" i="2"/>
  <c r="AA140" i="2"/>
  <c r="AJ140" i="2"/>
  <c r="AS140" i="2"/>
  <c r="BL140" i="2"/>
  <c r="BU140" i="2"/>
  <c r="CD140" i="2"/>
  <c r="DG140" i="2"/>
  <c r="DP140" i="2"/>
  <c r="DY140" i="2"/>
  <c r="EG140" i="2"/>
  <c r="EZ140" i="2"/>
  <c r="FI140" i="2"/>
  <c r="FR140" i="2"/>
  <c r="AA139" i="2"/>
  <c r="AJ139" i="2"/>
  <c r="AS139" i="2"/>
  <c r="BL139" i="2"/>
  <c r="BU139" i="2"/>
  <c r="CD139" i="2"/>
  <c r="DG139" i="2"/>
  <c r="DP139" i="2"/>
  <c r="DY139" i="2"/>
  <c r="EG139" i="2"/>
  <c r="EZ139" i="2"/>
  <c r="FI139" i="2"/>
  <c r="FR139" i="2"/>
  <c r="W140" i="2"/>
  <c r="AF140" i="2"/>
  <c r="AO140" i="2"/>
  <c r="BH140" i="2"/>
  <c r="BQ140" i="2"/>
  <c r="BY140" i="2"/>
  <c r="CH140" i="2"/>
  <c r="DK140" i="2"/>
  <c r="DT140" i="2"/>
  <c r="EC140" i="2"/>
  <c r="EV140" i="2"/>
  <c r="FE140" i="2"/>
  <c r="FN140" i="2"/>
  <c r="FW140" i="2"/>
  <c r="T148" i="2"/>
  <c r="T150" i="2" s="1"/>
  <c r="AC148" i="2"/>
  <c r="AK148" i="2"/>
  <c r="AK150" i="2" s="1"/>
  <c r="AT148" i="2"/>
  <c r="BM148" i="2"/>
  <c r="BM150" i="2" s="1"/>
  <c r="T177" i="2"/>
  <c r="AC177" i="2"/>
  <c r="AK177" i="2"/>
  <c r="AT177" i="2"/>
  <c r="BM177" i="2"/>
  <c r="BV177" i="2"/>
  <c r="CE177" i="2"/>
  <c r="DH177" i="2"/>
  <c r="DQ177" i="2"/>
  <c r="DZ177" i="2"/>
  <c r="EI177" i="2"/>
  <c r="FA177" i="2"/>
  <c r="FJ177" i="2"/>
  <c r="FS177" i="2"/>
  <c r="X178" i="2"/>
  <c r="AG178" i="2"/>
  <c r="AP178" i="2"/>
  <c r="BI178" i="2"/>
  <c r="BR178" i="2"/>
  <c r="CA178" i="2"/>
  <c r="CI178" i="2"/>
  <c r="DL178" i="2"/>
  <c r="DU178" i="2"/>
  <c r="ED178" i="2"/>
  <c r="EW178" i="2"/>
  <c r="FF178" i="2"/>
  <c r="FO178" i="2"/>
  <c r="EW167" i="2"/>
  <c r="FF167" i="2"/>
  <c r="FO167" i="2"/>
  <c r="T168" i="2"/>
  <c r="AC168" i="2"/>
  <c r="AC169" i="2" s="1"/>
  <c r="AK168" i="2"/>
  <c r="AK169" i="2" s="1"/>
  <c r="AT168" i="2"/>
  <c r="AT169" i="2" s="1"/>
  <c r="BM168" i="2"/>
  <c r="BM169" i="2" s="1"/>
  <c r="BV168" i="2"/>
  <c r="BV169" i="2" s="1"/>
  <c r="CE168" i="2"/>
  <c r="CE169" i="2" s="1"/>
  <c r="DH168" i="2"/>
  <c r="DH169" i="2" s="1"/>
  <c r="DQ168" i="2"/>
  <c r="DZ168" i="2"/>
  <c r="EI168" i="2"/>
  <c r="FA168" i="2"/>
  <c r="FJ168" i="2"/>
  <c r="FS168" i="2"/>
  <c r="FC150" i="2"/>
  <c r="FK150" i="2"/>
  <c r="FT150" i="2"/>
  <c r="Y164" i="2"/>
  <c r="AH164" i="2"/>
  <c r="AQ164" i="2"/>
  <c r="BJ164" i="2"/>
  <c r="BS164" i="2"/>
  <c r="CB164" i="2"/>
  <c r="CK164" i="2"/>
  <c r="DM164" i="2"/>
  <c r="DV164" i="2"/>
  <c r="EE164" i="2"/>
  <c r="EX164" i="2"/>
  <c r="FG164" i="2"/>
  <c r="FP164" i="2"/>
  <c r="W184" i="2"/>
  <c r="AF184" i="2"/>
  <c r="AO184" i="2"/>
  <c r="BH184" i="2"/>
  <c r="BQ184" i="2"/>
  <c r="BY184" i="2"/>
  <c r="CH184" i="2"/>
  <c r="DK184" i="2"/>
  <c r="DT184" i="2"/>
  <c r="EC184" i="2"/>
  <c r="EV184" i="2"/>
  <c r="FE184" i="2"/>
  <c r="FN184" i="2"/>
  <c r="FW184" i="2"/>
  <c r="U179" i="2"/>
  <c r="AD179" i="2"/>
  <c r="AM179" i="2"/>
  <c r="BN179" i="2"/>
  <c r="BW179" i="2"/>
  <c r="CF179" i="2"/>
  <c r="DI179" i="2"/>
  <c r="DR179" i="2"/>
  <c r="EA179" i="2"/>
  <c r="ET179" i="2"/>
  <c r="FC179" i="2"/>
  <c r="FK179" i="2"/>
  <c r="FT179" i="2"/>
  <c r="Y169" i="2"/>
  <c r="AH169" i="2"/>
  <c r="AQ169" i="2"/>
  <c r="BJ169" i="2"/>
  <c r="BS169" i="2"/>
  <c r="CK169" i="2"/>
  <c r="DM169" i="2"/>
  <c r="DV169" i="2"/>
  <c r="EX169" i="2"/>
  <c r="FG169" i="2"/>
  <c r="FP169" i="2"/>
  <c r="AA174" i="2"/>
  <c r="AJ174" i="2"/>
  <c r="BL174" i="2"/>
  <c r="BU174" i="2"/>
  <c r="CD174" i="2"/>
  <c r="DG174" i="2"/>
  <c r="DP174" i="2"/>
  <c r="DY174" i="2"/>
  <c r="EZ174" i="2"/>
  <c r="FI174" i="2"/>
  <c r="FR174" i="2"/>
  <c r="W194" i="2"/>
  <c r="AO194" i="2"/>
  <c r="BH194" i="2"/>
  <c r="BQ194" i="2"/>
  <c r="DK194" i="2"/>
  <c r="DT194" i="2"/>
  <c r="EC194" i="2"/>
  <c r="EV194" i="2"/>
  <c r="FN194" i="2"/>
  <c r="FW194" i="2"/>
  <c r="X177" i="2"/>
  <c r="AG177" i="2"/>
  <c r="AP177" i="2"/>
  <c r="BI177" i="2"/>
  <c r="BR177" i="2"/>
  <c r="CA177" i="2"/>
  <c r="CI177" i="2"/>
  <c r="DL177" i="2"/>
  <c r="DU177" i="2"/>
  <c r="ED177" i="2"/>
  <c r="EW177" i="2"/>
  <c r="FF177" i="2"/>
  <c r="FO177" i="2"/>
  <c r="T178" i="2"/>
  <c r="AC178" i="2"/>
  <c r="AK178" i="2"/>
  <c r="AT178" i="2"/>
  <c r="BM178" i="2"/>
  <c r="BV178" i="2"/>
  <c r="CE178" i="2"/>
  <c r="DH178" i="2"/>
  <c r="DQ178" i="2"/>
  <c r="DZ178" i="2"/>
  <c r="EI178" i="2"/>
  <c r="FA178" i="2"/>
  <c r="FJ178" i="2"/>
  <c r="FS178" i="2"/>
  <c r="DQ167" i="2"/>
  <c r="DZ167" i="2"/>
  <c r="EI167" i="2"/>
  <c r="FA167" i="2"/>
  <c r="FJ167" i="2"/>
  <c r="FS167" i="2"/>
  <c r="X168" i="2"/>
  <c r="AG168" i="2"/>
  <c r="AP168" i="2"/>
  <c r="BI168" i="2"/>
  <c r="BR168" i="2"/>
  <c r="CA168" i="2"/>
  <c r="CI168" i="2"/>
  <c r="DL168" i="2"/>
  <c r="DU168" i="2"/>
  <c r="ED168" i="2"/>
  <c r="EW168" i="2"/>
  <c r="FF168" i="2"/>
  <c r="FO168" i="2"/>
  <c r="BX141" i="2"/>
  <c r="FD141" i="2"/>
  <c r="FM141" i="2"/>
  <c r="BO150" i="2"/>
  <c r="FM150" i="2"/>
  <c r="FU150" i="2"/>
  <c r="X184" i="2"/>
  <c r="AG184" i="2"/>
  <c r="AP184" i="2"/>
  <c r="BI184" i="2"/>
  <c r="BR184" i="2"/>
  <c r="CA184" i="2"/>
  <c r="CI184" i="2"/>
  <c r="DL184" i="2"/>
  <c r="DU184" i="2"/>
  <c r="ED184" i="2"/>
  <c r="EW184" i="2"/>
  <c r="FF184" i="2"/>
  <c r="FO184" i="2"/>
  <c r="AE179" i="2"/>
  <c r="DL141" i="2"/>
  <c r="DU141" i="2"/>
  <c r="ED141" i="2"/>
  <c r="V184" i="2"/>
  <c r="W148" i="2"/>
  <c r="AF148" i="2"/>
  <c r="AO148" i="2"/>
  <c r="BH148" i="2"/>
  <c r="BQ148" i="2"/>
  <c r="BY148" i="2"/>
  <c r="CH148" i="2"/>
  <c r="DK148" i="2"/>
  <c r="DT148" i="2"/>
  <c r="EC148" i="2"/>
  <c r="EV148" i="2"/>
  <c r="FE148" i="2"/>
  <c r="FN148" i="2"/>
  <c r="FW148" i="2"/>
  <c r="AA149" i="2"/>
  <c r="AJ149" i="2"/>
  <c r="AS149" i="2"/>
  <c r="BL149" i="2"/>
  <c r="BU149" i="2"/>
  <c r="CD149" i="2"/>
  <c r="DG149" i="2"/>
  <c r="DP149" i="2"/>
  <c r="DY149" i="2"/>
  <c r="EG149" i="2"/>
  <c r="EZ149" i="2"/>
  <c r="FI149" i="2"/>
  <c r="FR149" i="2"/>
  <c r="W177" i="2"/>
  <c r="AF177" i="2"/>
  <c r="AO177" i="2"/>
  <c r="BH177" i="2"/>
  <c r="BQ177" i="2"/>
  <c r="BY177" i="2"/>
  <c r="CH177" i="2"/>
  <c r="DK177" i="2"/>
  <c r="DT177" i="2"/>
  <c r="EC177" i="2"/>
  <c r="EV177" i="2"/>
  <c r="FE177" i="2"/>
  <c r="FN177" i="2"/>
  <c r="FW177" i="2"/>
  <c r="AA178" i="2"/>
  <c r="AJ178" i="2"/>
  <c r="AS178" i="2"/>
  <c r="BL178" i="2"/>
  <c r="BU178" i="2"/>
  <c r="CD178" i="2"/>
  <c r="Z184" i="2"/>
  <c r="AI184" i="2"/>
  <c r="AR184" i="2"/>
  <c r="BK184" i="2"/>
  <c r="BT184" i="2"/>
  <c r="CC184" i="2"/>
  <c r="DF184" i="2"/>
  <c r="DO184" i="2"/>
  <c r="DW184" i="2"/>
  <c r="EF184" i="2"/>
  <c r="EY184" i="2"/>
  <c r="FH184" i="2"/>
  <c r="FQ184" i="2"/>
  <c r="CF58" i="2"/>
  <c r="FT58" i="2"/>
  <c r="AA184" i="2"/>
  <c r="AJ184" i="2"/>
  <c r="AS184" i="2"/>
  <c r="BL184" i="2"/>
  <c r="BU184" i="2"/>
  <c r="CD184" i="2"/>
  <c r="DG184" i="2"/>
  <c r="DP184" i="2"/>
  <c r="DY184" i="2"/>
  <c r="EG184" i="2"/>
  <c r="EZ184" i="2"/>
  <c r="FI184" i="2"/>
  <c r="FR184" i="2"/>
  <c r="AH179" i="2"/>
  <c r="AQ179" i="2"/>
  <c r="BJ179" i="2"/>
  <c r="BS179" i="2"/>
  <c r="CK179" i="2"/>
  <c r="DM179" i="2"/>
  <c r="DV179" i="2"/>
  <c r="EE179" i="2"/>
  <c r="EX179" i="2"/>
  <c r="FG179" i="2"/>
  <c r="FP179" i="2"/>
  <c r="AA148" i="2"/>
  <c r="AJ148" i="2"/>
  <c r="AS148" i="2"/>
  <c r="BL148" i="2"/>
  <c r="BU148" i="2"/>
  <c r="CD148" i="2"/>
  <c r="DG148" i="2"/>
  <c r="DP148" i="2"/>
  <c r="DY148" i="2"/>
  <c r="EG148" i="2"/>
  <c r="EZ148" i="2"/>
  <c r="FI148" i="2"/>
  <c r="FR148" i="2"/>
  <c r="W149" i="2"/>
  <c r="AF149" i="2"/>
  <c r="AO149" i="2"/>
  <c r="BH149" i="2"/>
  <c r="BQ149" i="2"/>
  <c r="BY149" i="2"/>
  <c r="CH149" i="2"/>
  <c r="DK149" i="2"/>
  <c r="DT149" i="2"/>
  <c r="EC149" i="2"/>
  <c r="EV149" i="2"/>
  <c r="FE149" i="2"/>
  <c r="FN149" i="2"/>
  <c r="FW149" i="2"/>
  <c r="AA177" i="2"/>
  <c r="AJ177" i="2"/>
  <c r="AS177" i="2"/>
  <c r="BL177" i="2"/>
  <c r="BU177" i="2"/>
  <c r="CD177" i="2"/>
  <c r="DG177" i="2"/>
  <c r="DP177" i="2"/>
  <c r="DY177" i="2"/>
  <c r="EG177" i="2"/>
  <c r="EZ177" i="2"/>
  <c r="FI177" i="2"/>
  <c r="FR177" i="2"/>
  <c r="W178" i="2"/>
  <c r="AF178" i="2"/>
  <c r="AO178" i="2"/>
  <c r="BH178" i="2"/>
  <c r="BQ178" i="2"/>
  <c r="DG178" i="2"/>
  <c r="DP178" i="2"/>
  <c r="DY178" i="2"/>
  <c r="EG178" i="2"/>
  <c r="EZ178" i="2"/>
  <c r="FI178" i="2"/>
  <c r="FR178" i="2"/>
  <c r="AA167" i="2"/>
  <c r="AJ167" i="2"/>
  <c r="AS167" i="2"/>
  <c r="DG167" i="2"/>
  <c r="DP167" i="2"/>
  <c r="DY167" i="2"/>
  <c r="EG167" i="2"/>
  <c r="EZ167" i="2"/>
  <c r="FI167" i="2"/>
  <c r="FR167" i="2"/>
  <c r="W168" i="2"/>
  <c r="AF168" i="2"/>
  <c r="AO168" i="2"/>
  <c r="BH168" i="2"/>
  <c r="BQ168" i="2"/>
  <c r="BY168" i="2"/>
  <c r="CH168" i="2"/>
  <c r="DK168" i="2"/>
  <c r="DT168" i="2"/>
  <c r="EC168" i="2"/>
  <c r="EV168" i="2"/>
  <c r="FE168" i="2"/>
  <c r="FN168" i="2"/>
  <c r="FW168" i="2"/>
  <c r="U172" i="2"/>
  <c r="AD172" i="2"/>
  <c r="AM172" i="2"/>
  <c r="AU172" i="2"/>
  <c r="BN172" i="2"/>
  <c r="BW172" i="2"/>
  <c r="CF172" i="2"/>
  <c r="DI172" i="2"/>
  <c r="DR172" i="2"/>
  <c r="EA172" i="2"/>
  <c r="ET172" i="2"/>
  <c r="FC172" i="2"/>
  <c r="FK172" i="2"/>
  <c r="FT172" i="2"/>
  <c r="Y173" i="2"/>
  <c r="AH173" i="2"/>
  <c r="AQ173" i="2"/>
  <c r="BJ173" i="2"/>
  <c r="BS173" i="2"/>
  <c r="CB173" i="2"/>
  <c r="CK173" i="2"/>
  <c r="DM173" i="2"/>
  <c r="DV173" i="2"/>
  <c r="EE173" i="2"/>
  <c r="EX173" i="2"/>
  <c r="FG173" i="2"/>
  <c r="FP173" i="2"/>
  <c r="BS192" i="2"/>
  <c r="CB192" i="2"/>
  <c r="CK192" i="2"/>
  <c r="DM192" i="2"/>
  <c r="DV192" i="2"/>
  <c r="EE192" i="2"/>
  <c r="EX192" i="2"/>
  <c r="FG192" i="2"/>
  <c r="FP192" i="2"/>
  <c r="U193" i="2"/>
  <c r="U194" i="2" s="1"/>
  <c r="AD193" i="2"/>
  <c r="AD194" i="2" s="1"/>
  <c r="AM193" i="2"/>
  <c r="AM194" i="2" s="1"/>
  <c r="AU193" i="2"/>
  <c r="BN193" i="2"/>
  <c r="BN194" i="2" s="1"/>
  <c r="BW193" i="2"/>
  <c r="CF193" i="2"/>
  <c r="DI193" i="2"/>
  <c r="DR193" i="2"/>
  <c r="EA193" i="2"/>
  <c r="ET193" i="2"/>
  <c r="FC193" i="2"/>
  <c r="FK193" i="2"/>
  <c r="FT193" i="2"/>
  <c r="FR88" i="2"/>
  <c r="BS91" i="2"/>
  <c r="BY178" i="2"/>
  <c r="CH178" i="2"/>
  <c r="DK178" i="2"/>
  <c r="DT178" i="2"/>
  <c r="EC178" i="2"/>
  <c r="EV178" i="2"/>
  <c r="FE178" i="2"/>
  <c r="FN178" i="2"/>
  <c r="FW178" i="2"/>
  <c r="W167" i="2"/>
  <c r="AF167" i="2"/>
  <c r="AO167" i="2"/>
  <c r="BH167" i="2"/>
  <c r="BQ167" i="2"/>
  <c r="BY167" i="2"/>
  <c r="CH167" i="2"/>
  <c r="DK167" i="2"/>
  <c r="DT167" i="2"/>
  <c r="EC167" i="2"/>
  <c r="EV167" i="2"/>
  <c r="FE167" i="2"/>
  <c r="FN167" i="2"/>
  <c r="FW167" i="2"/>
  <c r="AA168" i="2"/>
  <c r="AJ168" i="2"/>
  <c r="AS168" i="2"/>
  <c r="BL168" i="2"/>
  <c r="BU168" i="2"/>
  <c r="CD168" i="2"/>
  <c r="DG168" i="2"/>
  <c r="DP168" i="2"/>
  <c r="DY168" i="2"/>
  <c r="EG168" i="2"/>
  <c r="EZ168" i="2"/>
  <c r="FI168" i="2"/>
  <c r="FR168" i="2"/>
  <c r="U173" i="2"/>
  <c r="AD173" i="2"/>
  <c r="AM173" i="2"/>
  <c r="AU173" i="2"/>
  <c r="BN173" i="2"/>
  <c r="BW173" i="2"/>
  <c r="CF173" i="2"/>
  <c r="DI173" i="2"/>
  <c r="DR173" i="2"/>
  <c r="EA173" i="2"/>
  <c r="ET173" i="2"/>
  <c r="FC173" i="2"/>
  <c r="FK173" i="2"/>
  <c r="FT173" i="2"/>
  <c r="BW192" i="2"/>
  <c r="CF192" i="2"/>
  <c r="DI192" i="2"/>
  <c r="DR192" i="2"/>
  <c r="EA192" i="2"/>
  <c r="ET192" i="2"/>
  <c r="FC192" i="2"/>
  <c r="FK192" i="2"/>
  <c r="FT192" i="2"/>
  <c r="Y193" i="2"/>
  <c r="Y194" i="2" s="1"/>
  <c r="AH193" i="2"/>
  <c r="AH194" i="2" s="1"/>
  <c r="AQ193" i="2"/>
  <c r="AQ194" i="2" s="1"/>
  <c r="BJ193" i="2"/>
  <c r="BJ194" i="2" s="1"/>
  <c r="BS193" i="2"/>
  <c r="CB193" i="2"/>
  <c r="CK193" i="2"/>
  <c r="DM193" i="2"/>
  <c r="DV193" i="2"/>
  <c r="EE193" i="2"/>
  <c r="EX193" i="2"/>
  <c r="FG193" i="2"/>
  <c r="FP193" i="2"/>
  <c r="FR153" i="2"/>
  <c r="FR145" i="2"/>
  <c r="FR135" i="2"/>
  <c r="DW153" i="2"/>
  <c r="DW135" i="2"/>
  <c r="DW145" i="2"/>
  <c r="FP153" i="2"/>
  <c r="FP145" i="2"/>
  <c r="FP135" i="2"/>
  <c r="EV153" i="2"/>
  <c r="EV145" i="2"/>
  <c r="EV135" i="2"/>
  <c r="DT153" i="2"/>
  <c r="DT145" i="2"/>
  <c r="DT135" i="2"/>
  <c r="DK145" i="2"/>
  <c r="DK153" i="2"/>
  <c r="DK135" i="2"/>
  <c r="CH153" i="2"/>
  <c r="CH145" i="2"/>
  <c r="CH135" i="2"/>
  <c r="BY153" i="2"/>
  <c r="BY145" i="2"/>
  <c r="BY135" i="2"/>
  <c r="BQ153" i="2"/>
  <c r="BQ145" i="2"/>
  <c r="BQ135" i="2"/>
  <c r="BH153" i="2"/>
  <c r="BH145" i="2"/>
  <c r="BH135" i="2"/>
  <c r="AO153" i="2"/>
  <c r="AO145" i="2"/>
  <c r="AO135" i="2"/>
  <c r="AF153" i="2"/>
  <c r="AF145" i="2"/>
  <c r="AF135" i="2"/>
  <c r="W153" i="2"/>
  <c r="W145" i="2"/>
  <c r="W135" i="2"/>
  <c r="FR152" i="2"/>
  <c r="FR144" i="2"/>
  <c r="FR134" i="2"/>
  <c r="FI152" i="2"/>
  <c r="FI144" i="2"/>
  <c r="FI134" i="2"/>
  <c r="EZ152" i="2"/>
  <c r="EZ144" i="2"/>
  <c r="EZ134" i="2"/>
  <c r="EG152" i="2"/>
  <c r="EG144" i="2"/>
  <c r="EG134" i="2"/>
  <c r="DY144" i="2"/>
  <c r="DY152" i="2"/>
  <c r="DY134" i="2"/>
  <c r="DP152" i="2"/>
  <c r="DP144" i="2"/>
  <c r="DP134" i="2"/>
  <c r="DG152" i="2"/>
  <c r="DG144" i="2"/>
  <c r="DG134" i="2"/>
  <c r="CD152" i="2"/>
  <c r="CD144" i="2"/>
  <c r="CD134" i="2"/>
  <c r="BU152" i="2"/>
  <c r="BU144" i="2"/>
  <c r="BU134" i="2"/>
  <c r="BL152" i="2"/>
  <c r="BL144" i="2"/>
  <c r="BL134" i="2"/>
  <c r="AS152" i="2"/>
  <c r="AS144" i="2"/>
  <c r="AS134" i="2"/>
  <c r="AJ152" i="2"/>
  <c r="AJ144" i="2"/>
  <c r="AJ134" i="2"/>
  <c r="AA152" i="2"/>
  <c r="AA144" i="2"/>
  <c r="AA134" i="2"/>
  <c r="AN113" i="2"/>
  <c r="AN192" i="2"/>
  <c r="BO113" i="2"/>
  <c r="BO192" i="2"/>
  <c r="BO194" i="2" s="1"/>
  <c r="CG113" i="2"/>
  <c r="CG192" i="2"/>
  <c r="DJ113" i="2"/>
  <c r="DJ192" i="2"/>
  <c r="DJ194" i="2" s="1"/>
  <c r="DS113" i="2"/>
  <c r="DS192" i="2"/>
  <c r="EB113" i="2"/>
  <c r="EB192" i="2"/>
  <c r="EU113" i="2"/>
  <c r="EU192" i="2"/>
  <c r="EU194" i="2" s="1"/>
  <c r="N6" i="2"/>
  <c r="DO153" i="2"/>
  <c r="DO145" i="2"/>
  <c r="DO135" i="2"/>
  <c r="FG153" i="2"/>
  <c r="FG145" i="2"/>
  <c r="FG135" i="2"/>
  <c r="FE153" i="2"/>
  <c r="FE145" i="2"/>
  <c r="FE135" i="2"/>
  <c r="FM153" i="2"/>
  <c r="FM145" i="2"/>
  <c r="FM135" i="2"/>
  <c r="EB153" i="2"/>
  <c r="EB145" i="2"/>
  <c r="EB135" i="2"/>
  <c r="CG153" i="2"/>
  <c r="CG145" i="2"/>
  <c r="CG135" i="2"/>
  <c r="BO153" i="2"/>
  <c r="BO145" i="2"/>
  <c r="BO135" i="2"/>
  <c r="AN153" i="2"/>
  <c r="AN145" i="2"/>
  <c r="AN135" i="2"/>
  <c r="V153" i="2"/>
  <c r="V145" i="2"/>
  <c r="V135" i="2"/>
  <c r="FH152" i="2"/>
  <c r="FH144" i="2"/>
  <c r="FH134" i="2"/>
  <c r="EF152" i="2"/>
  <c r="EF144" i="2"/>
  <c r="EF134" i="2"/>
  <c r="DW152" i="2"/>
  <c r="DW144" i="2"/>
  <c r="DW134" i="2"/>
  <c r="DO152" i="2"/>
  <c r="DO144" i="2"/>
  <c r="DO134" i="2"/>
  <c r="DF152" i="2"/>
  <c r="DF144" i="2"/>
  <c r="DF134" i="2"/>
  <c r="CC152" i="2"/>
  <c r="CC144" i="2"/>
  <c r="CC134" i="2"/>
  <c r="BT152" i="2"/>
  <c r="BT144" i="2"/>
  <c r="BT134" i="2"/>
  <c r="BK152" i="2"/>
  <c r="BK144" i="2"/>
  <c r="BK134" i="2"/>
  <c r="AR152" i="2"/>
  <c r="AR144" i="2"/>
  <c r="AR134" i="2"/>
  <c r="AI152" i="2"/>
  <c r="AI144" i="2"/>
  <c r="AI134" i="2"/>
  <c r="Z152" i="2"/>
  <c r="Z144" i="2"/>
  <c r="Z134" i="2"/>
  <c r="EY153" i="2"/>
  <c r="EY145" i="2"/>
  <c r="EY135" i="2"/>
  <c r="BK153" i="2"/>
  <c r="BK135" i="2"/>
  <c r="BK145" i="2"/>
  <c r="P6" i="2"/>
  <c r="P129" i="2" s="1"/>
  <c r="FN153" i="2"/>
  <c r="FN145" i="2"/>
  <c r="FN135" i="2"/>
  <c r="FU153" i="2"/>
  <c r="FU145" i="2"/>
  <c r="FU135" i="2"/>
  <c r="EU153" i="2"/>
  <c r="EU145" i="2"/>
  <c r="EU135" i="2"/>
  <c r="DJ153" i="2"/>
  <c r="DJ145" i="2"/>
  <c r="DJ135" i="2"/>
  <c r="BX153" i="2"/>
  <c r="BX145" i="2"/>
  <c r="BX135" i="2"/>
  <c r="AW153" i="2"/>
  <c r="AW145" i="2"/>
  <c r="AW135" i="2"/>
  <c r="AE153" i="2"/>
  <c r="AE145" i="2"/>
  <c r="AE135" i="2"/>
  <c r="FQ152" i="2"/>
  <c r="FQ144" i="2"/>
  <c r="FQ134" i="2"/>
  <c r="EY152" i="2"/>
  <c r="EY144" i="2"/>
  <c r="EY134" i="2"/>
  <c r="L6" i="2"/>
  <c r="FT153" i="2"/>
  <c r="FT145" i="2"/>
  <c r="FT135" i="2"/>
  <c r="FK153" i="2"/>
  <c r="FK145" i="2"/>
  <c r="FK135" i="2"/>
  <c r="FC153" i="2"/>
  <c r="FC145" i="2"/>
  <c r="FC135" i="2"/>
  <c r="ET153" i="2"/>
  <c r="ET145" i="2"/>
  <c r="ET135" i="2"/>
  <c r="EA153" i="2"/>
  <c r="EA145" i="2"/>
  <c r="EA135" i="2"/>
  <c r="DR153" i="2"/>
  <c r="DR145" i="2"/>
  <c r="DR135" i="2"/>
  <c r="DI153" i="2"/>
  <c r="DI145" i="2"/>
  <c r="DI135" i="2"/>
  <c r="CF153" i="2"/>
  <c r="CF145" i="2"/>
  <c r="CF135" i="2"/>
  <c r="BW153" i="2"/>
  <c r="BW145" i="2"/>
  <c r="BW135" i="2"/>
  <c r="BN153" i="2"/>
  <c r="BN145" i="2"/>
  <c r="BN135" i="2"/>
  <c r="AU153" i="2"/>
  <c r="AU145" i="2"/>
  <c r="AU135" i="2"/>
  <c r="AM153" i="2"/>
  <c r="AM145" i="2"/>
  <c r="AM135" i="2"/>
  <c r="AD153" i="2"/>
  <c r="AD145" i="2"/>
  <c r="AD135" i="2"/>
  <c r="U153" i="2"/>
  <c r="U145" i="2"/>
  <c r="U135" i="2"/>
  <c r="FP152" i="2"/>
  <c r="FP144" i="2"/>
  <c r="FP134" i="2"/>
  <c r="FG152" i="2"/>
  <c r="FG144" i="2"/>
  <c r="FG134" i="2"/>
  <c r="EX152" i="2"/>
  <c r="EX144" i="2"/>
  <c r="EX134" i="2"/>
  <c r="EE152" i="2"/>
  <c r="EE144" i="2"/>
  <c r="EE134" i="2"/>
  <c r="DV152" i="2"/>
  <c r="DV144" i="2"/>
  <c r="DV134" i="2"/>
  <c r="DM152" i="2"/>
  <c r="DM144" i="2"/>
  <c r="DM134" i="2"/>
  <c r="CK144" i="2"/>
  <c r="CK152" i="2"/>
  <c r="CK134" i="2"/>
  <c r="CB152" i="2"/>
  <c r="CB144" i="2"/>
  <c r="CB134" i="2"/>
  <c r="BS152" i="2"/>
  <c r="BS144" i="2"/>
  <c r="BS134" i="2"/>
  <c r="BJ152" i="2"/>
  <c r="BJ144" i="2"/>
  <c r="BJ134" i="2"/>
  <c r="AQ152" i="2"/>
  <c r="AQ144" i="2"/>
  <c r="AQ134" i="2"/>
  <c r="AH152" i="2"/>
  <c r="AH144" i="2"/>
  <c r="AH134" i="2"/>
  <c r="Y152" i="2"/>
  <c r="Y144" i="2"/>
  <c r="Y134" i="2"/>
  <c r="FI153" i="2"/>
  <c r="FI145" i="2"/>
  <c r="FI135" i="2"/>
  <c r="O6" i="2"/>
  <c r="O129" i="2" s="1"/>
  <c r="DF153" i="2"/>
  <c r="DF145" i="2"/>
  <c r="DF135" i="2"/>
  <c r="FW153" i="2"/>
  <c r="FW145" i="2"/>
  <c r="FW135" i="2"/>
  <c r="EC153" i="2"/>
  <c r="EC145" i="2"/>
  <c r="EC135" i="2"/>
  <c r="K6" i="2"/>
  <c r="FD153" i="2"/>
  <c r="FD145" i="2"/>
  <c r="FD135" i="2"/>
  <c r="DS145" i="2"/>
  <c r="DS153" i="2"/>
  <c r="DS135" i="2"/>
  <c r="M6" i="2"/>
  <c r="M129" i="2" s="1"/>
  <c r="FS153" i="2"/>
  <c r="FS145" i="2"/>
  <c r="FS135" i="2"/>
  <c r="FJ153" i="2"/>
  <c r="FJ145" i="2"/>
  <c r="FJ135" i="2"/>
  <c r="FA153" i="2"/>
  <c r="FA145" i="2"/>
  <c r="FA135" i="2"/>
  <c r="EI153" i="2"/>
  <c r="EI145" i="2"/>
  <c r="EI135" i="2"/>
  <c r="DZ153" i="2"/>
  <c r="DZ145" i="2"/>
  <c r="DZ135" i="2"/>
  <c r="DQ153" i="2"/>
  <c r="DQ145" i="2"/>
  <c r="DQ135" i="2"/>
  <c r="DH153" i="2"/>
  <c r="DH145" i="2"/>
  <c r="DH135" i="2"/>
  <c r="CE153" i="2"/>
  <c r="CE145" i="2"/>
  <c r="CE135" i="2"/>
  <c r="BV153" i="2"/>
  <c r="BV145" i="2"/>
  <c r="BV135" i="2"/>
  <c r="BM153" i="2"/>
  <c r="BM145" i="2"/>
  <c r="BM135" i="2"/>
  <c r="AT153" i="2"/>
  <c r="AT145" i="2"/>
  <c r="AT135" i="2"/>
  <c r="AK153" i="2"/>
  <c r="AK145" i="2"/>
  <c r="AK135" i="2"/>
  <c r="AC153" i="2"/>
  <c r="AC145" i="2"/>
  <c r="AC135" i="2"/>
  <c r="T153" i="2"/>
  <c r="T145" i="2"/>
  <c r="T135" i="2"/>
  <c r="FO152" i="2"/>
  <c r="FO144" i="2"/>
  <c r="FO134" i="2"/>
  <c r="FF152" i="2"/>
  <c r="FF144" i="2"/>
  <c r="FF134" i="2"/>
  <c r="EW152" i="2"/>
  <c r="EW144" i="2"/>
  <c r="EW134" i="2"/>
  <c r="ED152" i="2"/>
  <c r="ED144" i="2"/>
  <c r="ED134" i="2"/>
  <c r="DU152" i="2"/>
  <c r="DU134" i="2"/>
  <c r="DU144" i="2"/>
  <c r="DL152" i="2"/>
  <c r="DL144" i="2"/>
  <c r="DL134" i="2"/>
  <c r="CI152" i="2"/>
  <c r="CI144" i="2"/>
  <c r="CI134" i="2"/>
  <c r="CA152" i="2"/>
  <c r="CA144" i="2"/>
  <c r="CA134" i="2"/>
  <c r="BR152" i="2"/>
  <c r="BR144" i="2"/>
  <c r="BR134" i="2"/>
  <c r="BI152" i="2"/>
  <c r="BI144" i="2"/>
  <c r="BI134" i="2"/>
  <c r="AP152" i="2"/>
  <c r="AP134" i="2"/>
  <c r="AP144" i="2"/>
  <c r="AG152" i="2"/>
  <c r="AG144" i="2"/>
  <c r="AG134" i="2"/>
  <c r="X152" i="2"/>
  <c r="X144" i="2"/>
  <c r="X134" i="2"/>
  <c r="BL92" i="2"/>
  <c r="BL167" i="2"/>
  <c r="BL169" i="2" s="1"/>
  <c r="BU92" i="2"/>
  <c r="BU167" i="2"/>
  <c r="CD92" i="2"/>
  <c r="CD167" i="2"/>
  <c r="EZ153" i="2"/>
  <c r="EZ145" i="2"/>
  <c r="EZ135" i="2"/>
  <c r="EG153" i="2"/>
  <c r="EG145" i="2"/>
  <c r="EG135" i="2"/>
  <c r="DY153" i="2"/>
  <c r="DY145" i="2"/>
  <c r="DY135" i="2"/>
  <c r="DP153" i="2"/>
  <c r="DP145" i="2"/>
  <c r="DP135" i="2"/>
  <c r="DG153" i="2"/>
  <c r="DG145" i="2"/>
  <c r="DG135" i="2"/>
  <c r="CD153" i="2"/>
  <c r="CD145" i="2"/>
  <c r="CD135" i="2"/>
  <c r="BU153" i="2"/>
  <c r="BU145" i="2"/>
  <c r="BU135" i="2"/>
  <c r="BL153" i="2"/>
  <c r="BL145" i="2"/>
  <c r="BL135" i="2"/>
  <c r="AS153" i="2"/>
  <c r="AS145" i="2"/>
  <c r="AS135" i="2"/>
  <c r="AJ153" i="2"/>
  <c r="AJ145" i="2"/>
  <c r="AJ135" i="2"/>
  <c r="AA153" i="2"/>
  <c r="AA145" i="2"/>
  <c r="AA135" i="2"/>
  <c r="FW152" i="2"/>
  <c r="FW144" i="2"/>
  <c r="FW134" i="2"/>
  <c r="FN152" i="2"/>
  <c r="FN144" i="2"/>
  <c r="FN134" i="2"/>
  <c r="FE144" i="2"/>
  <c r="FE152" i="2"/>
  <c r="FE134" i="2"/>
  <c r="EV152" i="2"/>
  <c r="EV144" i="2"/>
  <c r="EV134" i="2"/>
  <c r="EC152" i="2"/>
  <c r="EC144" i="2"/>
  <c r="EC134" i="2"/>
  <c r="DT152" i="2"/>
  <c r="DT144" i="2"/>
  <c r="DT134" i="2"/>
  <c r="DK152" i="2"/>
  <c r="DK144" i="2"/>
  <c r="DK134" i="2"/>
  <c r="CH152" i="2"/>
  <c r="CH134" i="2"/>
  <c r="CH136" i="2" s="1"/>
  <c r="CH144" i="2"/>
  <c r="BY152" i="2"/>
  <c r="BY144" i="2"/>
  <c r="BY134" i="2"/>
  <c r="BQ152" i="2"/>
  <c r="BQ144" i="2"/>
  <c r="BQ134" i="2"/>
  <c r="BH152" i="2"/>
  <c r="BH144" i="2"/>
  <c r="BH134" i="2"/>
  <c r="AO152" i="2"/>
  <c r="AO144" i="2"/>
  <c r="AO134" i="2"/>
  <c r="AF152" i="2"/>
  <c r="AF144" i="2"/>
  <c r="AF134" i="2"/>
  <c r="W152" i="2"/>
  <c r="W144" i="2"/>
  <c r="W134" i="2"/>
  <c r="EW65" i="2"/>
  <c r="EW148" i="2"/>
  <c r="FF65" i="2"/>
  <c r="FF148" i="2"/>
  <c r="FF150" i="2" s="1"/>
  <c r="FO65" i="2"/>
  <c r="FO148" i="2"/>
  <c r="EF153" i="2"/>
  <c r="EF145" i="2"/>
  <c r="EF135" i="2"/>
  <c r="AR153" i="2"/>
  <c r="AR145" i="2"/>
  <c r="AR135" i="2"/>
  <c r="AI145" i="2"/>
  <c r="AI153" i="2"/>
  <c r="AI135" i="2"/>
  <c r="Z153" i="2"/>
  <c r="Z145" i="2"/>
  <c r="Z135" i="2"/>
  <c r="FU144" i="2"/>
  <c r="FU146" i="2" s="1"/>
  <c r="FU152" i="2"/>
  <c r="FU134" i="2"/>
  <c r="FM144" i="2"/>
  <c r="FM152" i="2"/>
  <c r="FM134" i="2"/>
  <c r="FD152" i="2"/>
  <c r="FD144" i="2"/>
  <c r="FD134" i="2"/>
  <c r="EU152" i="2"/>
  <c r="EU144" i="2"/>
  <c r="EU134" i="2"/>
  <c r="EB152" i="2"/>
  <c r="EB144" i="2"/>
  <c r="EB134" i="2"/>
  <c r="DS152" i="2"/>
  <c r="DS144" i="2"/>
  <c r="DS134" i="2"/>
  <c r="DJ152" i="2"/>
  <c r="DJ144" i="2"/>
  <c r="DJ134" i="2"/>
  <c r="CG152" i="2"/>
  <c r="CG144" i="2"/>
  <c r="CG134" i="2"/>
  <c r="BX152" i="2"/>
  <c r="BX154" i="2" s="1"/>
  <c r="BX144" i="2"/>
  <c r="BX134" i="2"/>
  <c r="BO152" i="2"/>
  <c r="BO144" i="2"/>
  <c r="BO134" i="2"/>
  <c r="AW152" i="2"/>
  <c r="AW144" i="2"/>
  <c r="AW134" i="2"/>
  <c r="AN152" i="2"/>
  <c r="AN144" i="2"/>
  <c r="AN134" i="2"/>
  <c r="AE152" i="2"/>
  <c r="AE144" i="2"/>
  <c r="AE134" i="2"/>
  <c r="V152" i="2"/>
  <c r="V144" i="2"/>
  <c r="V134" i="2"/>
  <c r="FQ153" i="2"/>
  <c r="FQ145" i="2"/>
  <c r="FQ135" i="2"/>
  <c r="CC153" i="2"/>
  <c r="CC145" i="2"/>
  <c r="CC135" i="2"/>
  <c r="EX153" i="2"/>
  <c r="EX145" i="2"/>
  <c r="EX135" i="2"/>
  <c r="DV153" i="2"/>
  <c r="DV145" i="2"/>
  <c r="DV135" i="2"/>
  <c r="CK153" i="2"/>
  <c r="CK145" i="2"/>
  <c r="CK135" i="2"/>
  <c r="BS153" i="2"/>
  <c r="BS135" i="2"/>
  <c r="BS145" i="2"/>
  <c r="BJ153" i="2"/>
  <c r="BJ145" i="2"/>
  <c r="BJ135" i="2"/>
  <c r="AQ145" i="2"/>
  <c r="AQ153" i="2"/>
  <c r="AQ135" i="2"/>
  <c r="AH153" i="2"/>
  <c r="AH145" i="2"/>
  <c r="AH135" i="2"/>
  <c r="Y153" i="2"/>
  <c r="Y145" i="2"/>
  <c r="Y135" i="2"/>
  <c r="FT152" i="2"/>
  <c r="FT154" i="2" s="1"/>
  <c r="FT144" i="2"/>
  <c r="FT134" i="2"/>
  <c r="FK152" i="2"/>
  <c r="FK144" i="2"/>
  <c r="FK134" i="2"/>
  <c r="FC152" i="2"/>
  <c r="FC144" i="2"/>
  <c r="FC134" i="2"/>
  <c r="FC136" i="2" s="1"/>
  <c r="ET152" i="2"/>
  <c r="ET144" i="2"/>
  <c r="ET134" i="2"/>
  <c r="EA152" i="2"/>
  <c r="EA144" i="2"/>
  <c r="EA134" i="2"/>
  <c r="DR152" i="2"/>
  <c r="DR144" i="2"/>
  <c r="DR134" i="2"/>
  <c r="DI152" i="2"/>
  <c r="DI144" i="2"/>
  <c r="DI134" i="2"/>
  <c r="CF152" i="2"/>
  <c r="CF144" i="2"/>
  <c r="CF134" i="2"/>
  <c r="BW152" i="2"/>
  <c r="BW154" i="2" s="1"/>
  <c r="BW144" i="2"/>
  <c r="BW134" i="2"/>
  <c r="BN152" i="2"/>
  <c r="BN144" i="2"/>
  <c r="BN134" i="2"/>
  <c r="AU152" i="2"/>
  <c r="AU144" i="2"/>
  <c r="AU134" i="2"/>
  <c r="AU136" i="2" s="1"/>
  <c r="AM152" i="2"/>
  <c r="AM144" i="2"/>
  <c r="AM134" i="2"/>
  <c r="AD152" i="2"/>
  <c r="AD144" i="2"/>
  <c r="AD134" i="2"/>
  <c r="U152" i="2"/>
  <c r="U144" i="2"/>
  <c r="U134" i="2"/>
  <c r="T113" i="2"/>
  <c r="T192" i="2"/>
  <c r="AC113" i="2"/>
  <c r="AC192" i="2"/>
  <c r="AK113" i="2"/>
  <c r="AK192" i="2"/>
  <c r="AK194" i="2" s="1"/>
  <c r="AT113" i="2"/>
  <c r="AT192" i="2"/>
  <c r="FH153" i="2"/>
  <c r="FH145" i="2"/>
  <c r="FH135" i="2"/>
  <c r="BT153" i="2"/>
  <c r="BT145" i="2"/>
  <c r="BT135" i="2"/>
  <c r="EE153" i="2"/>
  <c r="EE135" i="2"/>
  <c r="EE145" i="2"/>
  <c r="DM153" i="2"/>
  <c r="DM145" i="2"/>
  <c r="DM135" i="2"/>
  <c r="CB153" i="2"/>
  <c r="CB145" i="2"/>
  <c r="CB135" i="2"/>
  <c r="FO145" i="2"/>
  <c r="FO135" i="2"/>
  <c r="FO153" i="2"/>
  <c r="FF153" i="2"/>
  <c r="FF145" i="2"/>
  <c r="FF135" i="2"/>
  <c r="EW153" i="2"/>
  <c r="EW145" i="2"/>
  <c r="EW135" i="2"/>
  <c r="ED153" i="2"/>
  <c r="ED145" i="2"/>
  <c r="ED135" i="2"/>
  <c r="DU153" i="2"/>
  <c r="DU145" i="2"/>
  <c r="DU135" i="2"/>
  <c r="DL153" i="2"/>
  <c r="DL145" i="2"/>
  <c r="DL135" i="2"/>
  <c r="CI153" i="2"/>
  <c r="CI145" i="2"/>
  <c r="CI135" i="2"/>
  <c r="CA153" i="2"/>
  <c r="CA135" i="2"/>
  <c r="CA145" i="2"/>
  <c r="BR153" i="2"/>
  <c r="BR145" i="2"/>
  <c r="BR135" i="2"/>
  <c r="BI153" i="2"/>
  <c r="BI145" i="2"/>
  <c r="BI135" i="2"/>
  <c r="AP153" i="2"/>
  <c r="AP145" i="2"/>
  <c r="AP135" i="2"/>
  <c r="AG153" i="2"/>
  <c r="AG145" i="2"/>
  <c r="AG135" i="2"/>
  <c r="X153" i="2"/>
  <c r="X145" i="2"/>
  <c r="X135" i="2"/>
  <c r="FS152" i="2"/>
  <c r="FS144" i="2"/>
  <c r="FS134" i="2"/>
  <c r="FS136" i="2" s="1"/>
  <c r="FJ152" i="2"/>
  <c r="FJ144" i="2"/>
  <c r="FJ134" i="2"/>
  <c r="FA152" i="2"/>
  <c r="FA144" i="2"/>
  <c r="FA134" i="2"/>
  <c r="EI152" i="2"/>
  <c r="EI144" i="2"/>
  <c r="EI134" i="2"/>
  <c r="DZ152" i="2"/>
  <c r="DZ144" i="2"/>
  <c r="DZ134" i="2"/>
  <c r="DQ144" i="2"/>
  <c r="DQ152" i="2"/>
  <c r="DQ134" i="2"/>
  <c r="DH152" i="2"/>
  <c r="DH154" i="2" s="1"/>
  <c r="DH144" i="2"/>
  <c r="DH134" i="2"/>
  <c r="CE152" i="2"/>
  <c r="CE144" i="2"/>
  <c r="CE134" i="2"/>
  <c r="BV152" i="2"/>
  <c r="BV144" i="2"/>
  <c r="BV134" i="2"/>
  <c r="BV136" i="2" s="1"/>
  <c r="BM144" i="2"/>
  <c r="BM152" i="2"/>
  <c r="BM134" i="2"/>
  <c r="AT152" i="2"/>
  <c r="AT144" i="2"/>
  <c r="AT134" i="2"/>
  <c r="AK152" i="2"/>
  <c r="AK144" i="2"/>
  <c r="AK134" i="2"/>
  <c r="AC152" i="2"/>
  <c r="AC144" i="2"/>
  <c r="AC134" i="2"/>
  <c r="T152" i="2"/>
  <c r="T144" i="2"/>
  <c r="T134" i="2"/>
  <c r="Y101" i="2"/>
  <c r="Y172" i="2"/>
  <c r="AH101" i="2"/>
  <c r="AH172" i="2"/>
  <c r="AQ101" i="2"/>
  <c r="AQ172" i="2"/>
  <c r="BJ101" i="2"/>
  <c r="BJ172" i="2"/>
  <c r="BJ174" i="2" s="1"/>
  <c r="BS101" i="2"/>
  <c r="BS172" i="2"/>
  <c r="BS174" i="2" s="1"/>
  <c r="CB101" i="2"/>
  <c r="CB172" i="2"/>
  <c r="CK101" i="2"/>
  <c r="CK172" i="2"/>
  <c r="CK174" i="2" s="1"/>
  <c r="DM101" i="2"/>
  <c r="DM172" i="2"/>
  <c r="DV101" i="2"/>
  <c r="DV172" i="2"/>
  <c r="DV174" i="2" s="1"/>
  <c r="EE101" i="2"/>
  <c r="EE172" i="2"/>
  <c r="EX101" i="2"/>
  <c r="EX172" i="2"/>
  <c r="EX174" i="2" s="1"/>
  <c r="FG101" i="2"/>
  <c r="FG172" i="2"/>
  <c r="FG174" i="2" s="1"/>
  <c r="FP101" i="2"/>
  <c r="FP172" i="2"/>
  <c r="AH121" i="2"/>
  <c r="AQ121" i="2"/>
  <c r="BS121" i="2"/>
  <c r="CK121" i="2"/>
  <c r="DM121" i="2"/>
  <c r="DG92" i="2"/>
  <c r="DP92" i="2"/>
  <c r="DY92" i="2"/>
  <c r="EG92" i="2"/>
  <c r="EZ92" i="2"/>
  <c r="FI92" i="2"/>
  <c r="FR92" i="2"/>
  <c r="AO91" i="2"/>
  <c r="EC91" i="2"/>
  <c r="EV91" i="2"/>
  <c r="CH109" i="2"/>
  <c r="AM112" i="2"/>
  <c r="BW112" i="2"/>
  <c r="DR112" i="2"/>
  <c r="FC112" i="2"/>
  <c r="FK112" i="2"/>
  <c r="DY118" i="2"/>
  <c r="EG118" i="2"/>
  <c r="FR118" i="2"/>
  <c r="X109" i="2"/>
  <c r="BI109" i="2"/>
  <c r="FO109" i="2"/>
  <c r="BX112" i="2"/>
  <c r="FD112" i="2"/>
  <c r="FM112" i="2"/>
  <c r="BM113" i="2"/>
  <c r="BV113" i="2"/>
  <c r="CE113" i="2"/>
  <c r="DH113" i="2"/>
  <c r="DQ113" i="2"/>
  <c r="DZ113" i="2"/>
  <c r="EI113" i="2"/>
  <c r="FA113" i="2"/>
  <c r="FJ113" i="2"/>
  <c r="FS113" i="2"/>
  <c r="AP114" i="2"/>
  <c r="X47" i="2"/>
  <c r="AG47" i="2"/>
  <c r="BI47" i="2"/>
  <c r="BR47" i="2"/>
  <c r="CA47" i="2"/>
  <c r="DL47" i="2"/>
  <c r="EW47" i="2"/>
  <c r="FO47" i="2"/>
  <c r="FS21" i="2"/>
  <c r="V38" i="2"/>
  <c r="AE38" i="2"/>
  <c r="AN38" i="2"/>
  <c r="AW38" i="2"/>
  <c r="BO38" i="2"/>
  <c r="BX38" i="2"/>
  <c r="CG38" i="2"/>
  <c r="DJ38" i="2"/>
  <c r="DS38" i="2"/>
  <c r="EB38" i="2"/>
  <c r="EU38" i="2"/>
  <c r="FD38" i="2"/>
  <c r="FM38" i="2"/>
  <c r="FU38" i="2"/>
  <c r="T47" i="2"/>
  <c r="AC47" i="2"/>
  <c r="AK47" i="2"/>
  <c r="AT47" i="2"/>
  <c r="BM47" i="2"/>
  <c r="BV47" i="2"/>
  <c r="CE47" i="2"/>
  <c r="DH47" i="2"/>
  <c r="DQ47" i="2"/>
  <c r="DZ47" i="2"/>
  <c r="EI47" i="2"/>
  <c r="FA47" i="2"/>
  <c r="FJ47" i="2"/>
  <c r="FS47" i="2"/>
  <c r="X65" i="2"/>
  <c r="AG65" i="2"/>
  <c r="AP65" i="2"/>
  <c r="BI65" i="2"/>
  <c r="BR65" i="2"/>
  <c r="CA65" i="2"/>
  <c r="CI65" i="2"/>
  <c r="DL65" i="2"/>
  <c r="DU65" i="2"/>
  <c r="ED65" i="2"/>
  <c r="DL112" i="2"/>
  <c r="ED112" i="2"/>
  <c r="FM118" i="2"/>
  <c r="T121" i="2"/>
  <c r="BM121" i="2"/>
  <c r="DZ121" i="2"/>
  <c r="EI121" i="2"/>
  <c r="FS121" i="2"/>
  <c r="AI124" i="2"/>
  <c r="W47" i="2"/>
  <c r="BH47" i="2"/>
  <c r="BQ47" i="2"/>
  <c r="BY47" i="2"/>
  <c r="CH47" i="2"/>
  <c r="DK47" i="2"/>
  <c r="DT47" i="2"/>
  <c r="FE47" i="2"/>
  <c r="FN47" i="2"/>
  <c r="FW47" i="2"/>
  <c r="AA65" i="2"/>
  <c r="AJ65" i="2"/>
  <c r="AS65" i="2"/>
  <c r="BL65" i="2"/>
  <c r="BU65" i="2"/>
  <c r="CD65" i="2"/>
  <c r="DG65" i="2"/>
  <c r="DP65" i="2"/>
  <c r="V92" i="2"/>
  <c r="AE92" i="2"/>
  <c r="AN92" i="2"/>
  <c r="AW92" i="2"/>
  <c r="BO92" i="2"/>
  <c r="BX92" i="2"/>
  <c r="CG92" i="2"/>
  <c r="DJ92" i="2"/>
  <c r="DS92" i="2"/>
  <c r="EB92" i="2"/>
  <c r="EU92" i="2"/>
  <c r="FD92" i="2"/>
  <c r="FM92" i="2"/>
  <c r="FU92" i="2"/>
  <c r="X101" i="2"/>
  <c r="AG101" i="2"/>
  <c r="AP101" i="2"/>
  <c r="BI101" i="2"/>
  <c r="BR101" i="2"/>
  <c r="CA101" i="2"/>
  <c r="CI101" i="2"/>
  <c r="DL101" i="2"/>
  <c r="DU101" i="2"/>
  <c r="ED101" i="2"/>
  <c r="EW101" i="2"/>
  <c r="FF101" i="2"/>
  <c r="FO101" i="2"/>
  <c r="BR114" i="2"/>
  <c r="AJ19" i="2"/>
  <c r="BU19" i="2"/>
  <c r="CD19" i="2"/>
  <c r="FR19" i="2"/>
  <c r="Y38" i="2"/>
  <c r="AH38" i="2"/>
  <c r="AQ38" i="2"/>
  <c r="BJ38" i="2"/>
  <c r="BS38" i="2"/>
  <c r="CB38" i="2"/>
  <c r="CK38" i="2"/>
  <c r="DM38" i="2"/>
  <c r="DV38" i="2"/>
  <c r="EE38" i="2"/>
  <c r="EX38" i="2"/>
  <c r="FG38" i="2"/>
  <c r="FP38" i="2"/>
  <c r="AF28" i="2"/>
  <c r="AJ34" i="2"/>
  <c r="BU34" i="2"/>
  <c r="CD34" i="2"/>
  <c r="CB37" i="2"/>
  <c r="EZ65" i="2"/>
  <c r="FI65" i="2"/>
  <c r="FR65" i="2"/>
  <c r="AQ70" i="2"/>
  <c r="DV70" i="2"/>
  <c r="BV76" i="2"/>
  <c r="EI76" i="2"/>
  <c r="Z79" i="2"/>
  <c r="EF79" i="2"/>
  <c r="DU82" i="2"/>
  <c r="AG73" i="2"/>
  <c r="DL73" i="2"/>
  <c r="ED73" i="2"/>
  <c r="FO73" i="2"/>
  <c r="AW13" i="2"/>
  <c r="CG13" i="2"/>
  <c r="FD13" i="2"/>
  <c r="FM13" i="2"/>
  <c r="AT16" i="2"/>
  <c r="BT31" i="2"/>
  <c r="FQ31" i="2"/>
  <c r="AE55" i="2"/>
  <c r="FM55" i="2"/>
  <c r="FU55" i="2"/>
  <c r="CB76" i="2"/>
  <c r="DM76" i="2"/>
  <c r="DV76" i="2"/>
  <c r="EG124" i="2"/>
  <c r="EA82" i="2"/>
  <c r="EB112" i="2"/>
  <c r="DU73" i="2"/>
  <c r="DU91" i="2"/>
  <c r="DU109" i="2"/>
  <c r="DQ121" i="2"/>
  <c r="DR58" i="2"/>
  <c r="DR118" i="2"/>
  <c r="DU47" i="2"/>
  <c r="ED47" i="2"/>
  <c r="DS13" i="2"/>
  <c r="FP21" i="2"/>
  <c r="FG21" i="2"/>
  <c r="EX21" i="2"/>
  <c r="EE21" i="2"/>
  <c r="DV21" i="2"/>
  <c r="DM21" i="2"/>
  <c r="CK21" i="2"/>
  <c r="CB21" i="2"/>
  <c r="BS21" i="2"/>
  <c r="BJ21" i="2"/>
  <c r="AQ21" i="2"/>
  <c r="AH21" i="2"/>
  <c r="Y21" i="2"/>
  <c r="FE21" i="2"/>
  <c r="Z38" i="2"/>
  <c r="AI38" i="2"/>
  <c r="AR38" i="2"/>
  <c r="BK38" i="2"/>
  <c r="BT38" i="2"/>
  <c r="CC38" i="2"/>
  <c r="DF38" i="2"/>
  <c r="DO38" i="2"/>
  <c r="DW38" i="2"/>
  <c r="EF38" i="2"/>
  <c r="EY38" i="2"/>
  <c r="FH38" i="2"/>
  <c r="FQ38" i="2"/>
  <c r="T65" i="2"/>
  <c r="AC65" i="2"/>
  <c r="AK65" i="2"/>
  <c r="AT65" i="2"/>
  <c r="BM65" i="2"/>
  <c r="BV65" i="2"/>
  <c r="CE65" i="2"/>
  <c r="DH65" i="2"/>
  <c r="DQ65" i="2"/>
  <c r="DZ65" i="2"/>
  <c r="EI65" i="2"/>
  <c r="FA65" i="2"/>
  <c r="FJ65" i="2"/>
  <c r="FS65" i="2"/>
  <c r="W92" i="2"/>
  <c r="AF92" i="2"/>
  <c r="AO92" i="2"/>
  <c r="BH92" i="2"/>
  <c r="BQ92" i="2"/>
  <c r="BY92" i="2"/>
  <c r="CH92" i="2"/>
  <c r="DK92" i="2"/>
  <c r="DT92" i="2"/>
  <c r="EC92" i="2"/>
  <c r="EV92" i="2"/>
  <c r="FE92" i="2"/>
  <c r="FN92" i="2"/>
  <c r="FW92" i="2"/>
  <c r="BL93" i="2"/>
  <c r="DP93" i="2"/>
  <c r="U113" i="2"/>
  <c r="AD113" i="2"/>
  <c r="AM113" i="2"/>
  <c r="AU113" i="2"/>
  <c r="BN113" i="2"/>
  <c r="BW113" i="2"/>
  <c r="CF113" i="2"/>
  <c r="DI113" i="2"/>
  <c r="ET113" i="2"/>
  <c r="FC113" i="2"/>
  <c r="FK113" i="2"/>
  <c r="FT113" i="2"/>
  <c r="Y114" i="2"/>
  <c r="FW21" i="2"/>
  <c r="EV21" i="2"/>
  <c r="CB73" i="2"/>
  <c r="FN21" i="2"/>
  <c r="EC21" i="2"/>
  <c r="FJ70" i="2"/>
  <c r="FS70" i="2"/>
  <c r="DR79" i="2"/>
  <c r="BN91" i="2"/>
  <c r="FT91" i="2"/>
  <c r="AO121" i="2"/>
  <c r="BH121" i="2"/>
  <c r="CH121" i="2"/>
  <c r="EC121" i="2"/>
  <c r="FE121" i="2"/>
  <c r="AA92" i="2"/>
  <c r="AJ92" i="2"/>
  <c r="AS92" i="2"/>
  <c r="W93" i="2"/>
  <c r="U101" i="2"/>
  <c r="AD101" i="2"/>
  <c r="AM101" i="2"/>
  <c r="AU101" i="2"/>
  <c r="BN101" i="2"/>
  <c r="BW101" i="2"/>
  <c r="CF101" i="2"/>
  <c r="DI101" i="2"/>
  <c r="DR101" i="2"/>
  <c r="EA101" i="2"/>
  <c r="ET101" i="2"/>
  <c r="FC101" i="2"/>
  <c r="FK101" i="2"/>
  <c r="FT101" i="2"/>
  <c r="Y113" i="2"/>
  <c r="AH113" i="2"/>
  <c r="AQ113" i="2"/>
  <c r="BJ113" i="2"/>
  <c r="BS113" i="2"/>
  <c r="CB113" i="2"/>
  <c r="CK113" i="2"/>
  <c r="DM113" i="2"/>
  <c r="DV113" i="2"/>
  <c r="EE113" i="2"/>
  <c r="EX113" i="2"/>
  <c r="FG113" i="2"/>
  <c r="FP113" i="2"/>
  <c r="U114" i="2"/>
  <c r="FQ21" i="2"/>
  <c r="FH21" i="2"/>
  <c r="EY21" i="2"/>
  <c r="EF21" i="2"/>
  <c r="DW21" i="2"/>
  <c r="DO21" i="2"/>
  <c r="DF21" i="2"/>
  <c r="CC21" i="2"/>
  <c r="FT20" i="2"/>
  <c r="FK20" i="2"/>
  <c r="FC20" i="2"/>
  <c r="ET20" i="2"/>
  <c r="EA20" i="2"/>
  <c r="DR20" i="2"/>
  <c r="DI20" i="2"/>
  <c r="CF20" i="2"/>
  <c r="BW20" i="2"/>
  <c r="BN20" i="2"/>
  <c r="AU20" i="2"/>
  <c r="AM20" i="2"/>
  <c r="AD20" i="2"/>
  <c r="U20" i="2"/>
  <c r="DK21" i="2"/>
  <c r="BQ21" i="2"/>
  <c r="AF21" i="2"/>
  <c r="FI20" i="2"/>
  <c r="DY20" i="2"/>
  <c r="CD20" i="2"/>
  <c r="AS20" i="2"/>
  <c r="AA20" i="2"/>
  <c r="DZ19" i="2"/>
  <c r="EI19" i="2"/>
  <c r="DF37" i="2"/>
  <c r="FH37" i="2"/>
  <c r="FQ37" i="2"/>
  <c r="AE46" i="2"/>
  <c r="AN46" i="2"/>
  <c r="AW46" i="2"/>
  <c r="BX46" i="2"/>
  <c r="DS46" i="2"/>
  <c r="FD46" i="2"/>
  <c r="CG61" i="2"/>
  <c r="FM61" i="2"/>
  <c r="CE64" i="2"/>
  <c r="DZ64" i="2"/>
  <c r="AR70" i="2"/>
  <c r="BU79" i="2"/>
  <c r="AQ82" i="2"/>
  <c r="DT21" i="2"/>
  <c r="BY21" i="2"/>
  <c r="AO21" i="2"/>
  <c r="EG20" i="2"/>
  <c r="DG20" i="2"/>
  <c r="BL20" i="2"/>
  <c r="FM21" i="2"/>
  <c r="EU21" i="2"/>
  <c r="DS21" i="2"/>
  <c r="CG21" i="2"/>
  <c r="BO21" i="2"/>
  <c r="AN21" i="2"/>
  <c r="V21" i="2"/>
  <c r="Y47" i="2"/>
  <c r="AH47" i="2"/>
  <c r="AQ47" i="2"/>
  <c r="BJ47" i="2"/>
  <c r="BS47" i="2"/>
  <c r="CB47" i="2"/>
  <c r="CK47" i="2"/>
  <c r="DM47" i="2"/>
  <c r="DV47" i="2"/>
  <c r="EE47" i="2"/>
  <c r="EX47" i="2"/>
  <c r="FG47" i="2"/>
  <c r="FP47" i="2"/>
  <c r="BR92" i="2"/>
  <c r="Z101" i="2"/>
  <c r="AI101" i="2"/>
  <c r="AR101" i="2"/>
  <c r="BK101" i="2"/>
  <c r="BT101" i="2"/>
  <c r="CC101" i="2"/>
  <c r="DF101" i="2"/>
  <c r="DO101" i="2"/>
  <c r="DW101" i="2"/>
  <c r="EF101" i="2"/>
  <c r="EY101" i="2"/>
  <c r="FH101" i="2"/>
  <c r="FQ101" i="2"/>
  <c r="FD113" i="2"/>
  <c r="FM113" i="2"/>
  <c r="FU113" i="2"/>
  <c r="CH21" i="2"/>
  <c r="BH21" i="2"/>
  <c r="W21" i="2"/>
  <c r="EZ20" i="2"/>
  <c r="DP20" i="2"/>
  <c r="BU20" i="2"/>
  <c r="AJ20" i="2"/>
  <c r="FU21" i="2"/>
  <c r="FD21" i="2"/>
  <c r="EB21" i="2"/>
  <c r="DJ21" i="2"/>
  <c r="BX21" i="2"/>
  <c r="AW21" i="2"/>
  <c r="AE21" i="2"/>
  <c r="BV112" i="2"/>
  <c r="CE112" i="2"/>
  <c r="DZ112" i="2"/>
  <c r="FJ112" i="2"/>
  <c r="FS112" i="2"/>
  <c r="AR118" i="2"/>
  <c r="BT118" i="2"/>
  <c r="CC118" i="2"/>
  <c r="AE124" i="2"/>
  <c r="AN124" i="2"/>
  <c r="AW124" i="2"/>
  <c r="DS124" i="2"/>
  <c r="EB124" i="2"/>
  <c r="FM124" i="2"/>
  <c r="BT21" i="2"/>
  <c r="BK21" i="2"/>
  <c r="AR21" i="2"/>
  <c r="AI21" i="2"/>
  <c r="Z21" i="2"/>
  <c r="FU20" i="2"/>
  <c r="FM20" i="2"/>
  <c r="FD20" i="2"/>
  <c r="EU20" i="2"/>
  <c r="EU22" i="2" s="1"/>
  <c r="EB20" i="2"/>
  <c r="DS20" i="2"/>
  <c r="DJ20" i="2"/>
  <c r="CG20" i="2"/>
  <c r="BX20" i="2"/>
  <c r="BO20" i="2"/>
  <c r="AW20" i="2"/>
  <c r="AN20" i="2"/>
  <c r="AE20" i="2"/>
  <c r="V20" i="2"/>
  <c r="U47" i="2"/>
  <c r="AD47" i="2"/>
  <c r="AM47" i="2"/>
  <c r="AU47" i="2"/>
  <c r="BN47" i="2"/>
  <c r="BW47" i="2"/>
  <c r="CF47" i="2"/>
  <c r="DI47" i="2"/>
  <c r="DR47" i="2"/>
  <c r="EA47" i="2"/>
  <c r="ET47" i="2"/>
  <c r="FC47" i="2"/>
  <c r="FK47" i="2"/>
  <c r="FT47" i="2"/>
  <c r="Y65" i="2"/>
  <c r="AH65" i="2"/>
  <c r="AQ65" i="2"/>
  <c r="BJ65" i="2"/>
  <c r="BS65" i="2"/>
  <c r="CB65" i="2"/>
  <c r="CK65" i="2"/>
  <c r="DM65" i="2"/>
  <c r="DV65" i="2"/>
  <c r="EE65" i="2"/>
  <c r="EX65" i="2"/>
  <c r="FG65" i="2"/>
  <c r="FP65" i="2"/>
  <c r="T92" i="2"/>
  <c r="AC92" i="2"/>
  <c r="AK92" i="2"/>
  <c r="AT92" i="2"/>
  <c r="BM92" i="2"/>
  <c r="BV92" i="2"/>
  <c r="CE92" i="2"/>
  <c r="DQ92" i="2"/>
  <c r="DZ92" i="2"/>
  <c r="EI92" i="2"/>
  <c r="FA92" i="2"/>
  <c r="FJ92" i="2"/>
  <c r="FS92" i="2"/>
  <c r="ED93" i="2"/>
  <c r="V101" i="2"/>
  <c r="AE101" i="2"/>
  <c r="AN101" i="2"/>
  <c r="AW101" i="2"/>
  <c r="BO101" i="2"/>
  <c r="BX101" i="2"/>
  <c r="CG101" i="2"/>
  <c r="DJ101" i="2"/>
  <c r="DS101" i="2"/>
  <c r="EB101" i="2"/>
  <c r="EU101" i="2"/>
  <c r="FD101" i="2"/>
  <c r="FM101" i="2"/>
  <c r="FU101" i="2"/>
  <c r="AI113" i="2"/>
  <c r="AR113" i="2"/>
  <c r="BK113" i="2"/>
  <c r="BT113" i="2"/>
  <c r="CC113" i="2"/>
  <c r="DF113" i="2"/>
  <c r="DO113" i="2"/>
  <c r="EF113" i="2"/>
  <c r="EY113" i="2"/>
  <c r="FH113" i="2"/>
  <c r="V114" i="2"/>
  <c r="DI92" i="2"/>
  <c r="AA113" i="2"/>
  <c r="AJ113" i="2"/>
  <c r="AS113" i="2"/>
  <c r="BL113" i="2"/>
  <c r="BU113" i="2"/>
  <c r="CD113" i="2"/>
  <c r="DG113" i="2"/>
  <c r="DP113" i="2"/>
  <c r="AF43" i="2"/>
  <c r="AF47" i="2"/>
  <c r="AO43" i="2"/>
  <c r="AO47" i="2"/>
  <c r="EC43" i="2"/>
  <c r="EC47" i="2"/>
  <c r="EV43" i="2"/>
  <c r="EV47" i="2"/>
  <c r="DY52" i="2"/>
  <c r="DY65" i="2"/>
  <c r="EG52" i="2"/>
  <c r="EG65" i="2"/>
  <c r="FQ20" i="2"/>
  <c r="FQ22" i="2" s="1"/>
  <c r="DW20" i="2"/>
  <c r="BT20" i="2"/>
  <c r="DY10" i="2"/>
  <c r="AP43" i="2"/>
  <c r="AP47" i="2"/>
  <c r="CI43" i="2"/>
  <c r="CI47" i="2"/>
  <c r="FF43" i="2"/>
  <c r="FF47" i="2"/>
  <c r="EY20" i="2"/>
  <c r="DO20" i="2"/>
  <c r="BK20" i="2"/>
  <c r="FT21" i="2"/>
  <c r="FK21" i="2"/>
  <c r="FC21" i="2"/>
  <c r="ET21" i="2"/>
  <c r="EA21" i="2"/>
  <c r="DR21" i="2"/>
  <c r="DI21" i="2"/>
  <c r="CF21" i="2"/>
  <c r="BW21" i="2"/>
  <c r="BN21" i="2"/>
  <c r="BN22" i="2" s="1"/>
  <c r="AU21" i="2"/>
  <c r="AU22" i="2" s="1"/>
  <c r="AM21" i="2"/>
  <c r="AD21" i="2"/>
  <c r="U21" i="2"/>
  <c r="FP20" i="2"/>
  <c r="FG20" i="2"/>
  <c r="EX20" i="2"/>
  <c r="EE20" i="2"/>
  <c r="DV20" i="2"/>
  <c r="DM20" i="2"/>
  <c r="CK20" i="2"/>
  <c r="CB20" i="2"/>
  <c r="BS20" i="2"/>
  <c r="BJ20" i="2"/>
  <c r="AQ20" i="2"/>
  <c r="AH20" i="2"/>
  <c r="Y20" i="2"/>
  <c r="AH13" i="2"/>
  <c r="CB13" i="2"/>
  <c r="FG13" i="2"/>
  <c r="FP13" i="2"/>
  <c r="BW19" i="2"/>
  <c r="AA38" i="2"/>
  <c r="AJ25" i="2"/>
  <c r="AJ38" i="2"/>
  <c r="AS38" i="2"/>
  <c r="BL38" i="2"/>
  <c r="BU38" i="2"/>
  <c r="CD38" i="2"/>
  <c r="DG38" i="2"/>
  <c r="DP25" i="2"/>
  <c r="DP38" i="2"/>
  <c r="DY38" i="2"/>
  <c r="EG38" i="2"/>
  <c r="EZ38" i="2"/>
  <c r="FI38" i="2"/>
  <c r="FR38" i="2"/>
  <c r="FT34" i="2"/>
  <c r="AJ37" i="2"/>
  <c r="U65" i="2"/>
  <c r="AD65" i="2"/>
  <c r="AM65" i="2"/>
  <c r="AU65" i="2"/>
  <c r="BN65" i="2"/>
  <c r="BW65" i="2"/>
  <c r="CF52" i="2"/>
  <c r="CF65" i="2"/>
  <c r="DI65" i="2"/>
  <c r="DR65" i="2"/>
  <c r="EA65" i="2"/>
  <c r="ET65" i="2"/>
  <c r="FC65" i="2"/>
  <c r="FK65" i="2"/>
  <c r="FT65" i="2"/>
  <c r="FR20" i="2"/>
  <c r="DO10" i="2"/>
  <c r="FH20" i="2"/>
  <c r="FH22" i="2" s="1"/>
  <c r="DF20" i="2"/>
  <c r="AR20" i="2"/>
  <c r="FJ21" i="2"/>
  <c r="EI21" i="2"/>
  <c r="DQ21" i="2"/>
  <c r="CE21" i="2"/>
  <c r="BM21" i="2"/>
  <c r="AK21" i="2"/>
  <c r="T21" i="2"/>
  <c r="FF20" i="2"/>
  <c r="ED20" i="2"/>
  <c r="DL20" i="2"/>
  <c r="CA20" i="2"/>
  <c r="BI20" i="2"/>
  <c r="AG20" i="2"/>
  <c r="X20" i="2"/>
  <c r="T38" i="2"/>
  <c r="AC38" i="2"/>
  <c r="AK38" i="2"/>
  <c r="AT38" i="2"/>
  <c r="BM38" i="2"/>
  <c r="BV38" i="2"/>
  <c r="CE38" i="2"/>
  <c r="DH38" i="2"/>
  <c r="DQ38" i="2"/>
  <c r="DZ38" i="2"/>
  <c r="EI38" i="2"/>
  <c r="FA38" i="2"/>
  <c r="FJ38" i="2"/>
  <c r="FS38" i="2"/>
  <c r="Z47" i="2"/>
  <c r="AI47" i="2"/>
  <c r="AR47" i="2"/>
  <c r="BK47" i="2"/>
  <c r="BT47" i="2"/>
  <c r="CC47" i="2"/>
  <c r="DF47" i="2"/>
  <c r="DO47" i="2"/>
  <c r="DW47" i="2"/>
  <c r="EF47" i="2"/>
  <c r="EY47" i="2"/>
  <c r="FH47" i="2"/>
  <c r="FQ47" i="2"/>
  <c r="V65" i="2"/>
  <c r="AE65" i="2"/>
  <c r="AN65" i="2"/>
  <c r="AW65" i="2"/>
  <c r="BO65" i="2"/>
  <c r="BX65" i="2"/>
  <c r="CG65" i="2"/>
  <c r="DJ65" i="2"/>
  <c r="DS65" i="2"/>
  <c r="EB65" i="2"/>
  <c r="EU65" i="2"/>
  <c r="FD65" i="2"/>
  <c r="FM65" i="2"/>
  <c r="FU65" i="2"/>
  <c r="FH66" i="2"/>
  <c r="EF20" i="2"/>
  <c r="EF22" i="2" s="1"/>
  <c r="CC20" i="2"/>
  <c r="AI20" i="2"/>
  <c r="Z20" i="2"/>
  <c r="FA21" i="2"/>
  <c r="DZ21" i="2"/>
  <c r="DH21" i="2"/>
  <c r="BV21" i="2"/>
  <c r="AT21" i="2"/>
  <c r="AC21" i="2"/>
  <c r="FO20" i="2"/>
  <c r="EW20" i="2"/>
  <c r="DU20" i="2"/>
  <c r="CI20" i="2"/>
  <c r="BR20" i="2"/>
  <c r="AP20" i="2"/>
  <c r="FR21" i="2"/>
  <c r="FI21" i="2"/>
  <c r="EZ21" i="2"/>
  <c r="EG21" i="2"/>
  <c r="DY21" i="2"/>
  <c r="DP21" i="2"/>
  <c r="DG21" i="2"/>
  <c r="CD21" i="2"/>
  <c r="BU21" i="2"/>
  <c r="BL21" i="2"/>
  <c r="AS21" i="2"/>
  <c r="AJ21" i="2"/>
  <c r="AA21" i="2"/>
  <c r="FW20" i="2"/>
  <c r="FN20" i="2"/>
  <c r="FE20" i="2"/>
  <c r="EV20" i="2"/>
  <c r="EC20" i="2"/>
  <c r="DT20" i="2"/>
  <c r="DK20" i="2"/>
  <c r="DK22" i="2" s="1"/>
  <c r="CH20" i="2"/>
  <c r="BY20" i="2"/>
  <c r="BY22" i="2" s="1"/>
  <c r="BQ20" i="2"/>
  <c r="BH20" i="2"/>
  <c r="AO20" i="2"/>
  <c r="AF20" i="2"/>
  <c r="W20" i="2"/>
  <c r="W22" i="2" s="1"/>
  <c r="U38" i="2"/>
  <c r="AD38" i="2"/>
  <c r="AM38" i="2"/>
  <c r="AU38" i="2"/>
  <c r="BN38" i="2"/>
  <c r="BW38" i="2"/>
  <c r="CF38" i="2"/>
  <c r="DI38" i="2"/>
  <c r="DR38" i="2"/>
  <c r="EA38" i="2"/>
  <c r="ET38" i="2"/>
  <c r="FC38" i="2"/>
  <c r="FK38" i="2"/>
  <c r="FT38" i="2"/>
  <c r="AA47" i="2"/>
  <c r="AJ47" i="2"/>
  <c r="AS47" i="2"/>
  <c r="BL47" i="2"/>
  <c r="BU47" i="2"/>
  <c r="CD47" i="2"/>
  <c r="DG47" i="2"/>
  <c r="DP47" i="2"/>
  <c r="DY47" i="2"/>
  <c r="EG47" i="2"/>
  <c r="EZ47" i="2"/>
  <c r="FI47" i="2"/>
  <c r="FR47" i="2"/>
  <c r="W65" i="2"/>
  <c r="AF65" i="2"/>
  <c r="AO65" i="2"/>
  <c r="BH65" i="2"/>
  <c r="BQ65" i="2"/>
  <c r="BY65" i="2"/>
  <c r="CH65" i="2"/>
  <c r="EC65" i="2"/>
  <c r="FJ39" i="2"/>
  <c r="W38" i="2"/>
  <c r="AF38" i="2"/>
  <c r="AO38" i="2"/>
  <c r="BH38" i="2"/>
  <c r="BQ38" i="2"/>
  <c r="BY38" i="2"/>
  <c r="CH38" i="2"/>
  <c r="DK38" i="2"/>
  <c r="DT38" i="2"/>
  <c r="EC38" i="2"/>
  <c r="EV38" i="2"/>
  <c r="FE38" i="2"/>
  <c r="FN38" i="2"/>
  <c r="FW38" i="2"/>
  <c r="FO21" i="2"/>
  <c r="FF21" i="2"/>
  <c r="FF22" i="2" s="1"/>
  <c r="EW21" i="2"/>
  <c r="ED21" i="2"/>
  <c r="DU21" i="2"/>
  <c r="DL21" i="2"/>
  <c r="CI21" i="2"/>
  <c r="CA21" i="2"/>
  <c r="BR21" i="2"/>
  <c r="BI21" i="2"/>
  <c r="AP21" i="2"/>
  <c r="AG21" i="2"/>
  <c r="X21" i="2"/>
  <c r="FS20" i="2"/>
  <c r="FJ20" i="2"/>
  <c r="FA20" i="2"/>
  <c r="EI20" i="2"/>
  <c r="DZ20" i="2"/>
  <c r="DQ20" i="2"/>
  <c r="DH20" i="2"/>
  <c r="CE20" i="2"/>
  <c r="BV20" i="2"/>
  <c r="BV22" i="2" s="1"/>
  <c r="BM20" i="2"/>
  <c r="AT20" i="2"/>
  <c r="AK20" i="2"/>
  <c r="AC20" i="2"/>
  <c r="T20" i="2"/>
  <c r="X38" i="2"/>
  <c r="AG38" i="2"/>
  <c r="AP38" i="2"/>
  <c r="BI38" i="2"/>
  <c r="BR38" i="2"/>
  <c r="CA38" i="2"/>
  <c r="CI38" i="2"/>
  <c r="DL38" i="2"/>
  <c r="DU25" i="2"/>
  <c r="DU38" i="2"/>
  <c r="ED38" i="2"/>
  <c r="EW25" i="2"/>
  <c r="EW38" i="2"/>
  <c r="FF38" i="2"/>
  <c r="FO38" i="2"/>
  <c r="V47" i="2"/>
  <c r="AE47" i="2"/>
  <c r="AN47" i="2"/>
  <c r="AW47" i="2"/>
  <c r="BO47" i="2"/>
  <c r="BX47" i="2"/>
  <c r="CG47" i="2"/>
  <c r="DJ47" i="2"/>
  <c r="DS47" i="2"/>
  <c r="EB47" i="2"/>
  <c r="EU47" i="2"/>
  <c r="FD47" i="2"/>
  <c r="FM43" i="2"/>
  <c r="FM47" i="2"/>
  <c r="FU47" i="2"/>
  <c r="Z65" i="2"/>
  <c r="AI65" i="2"/>
  <c r="AR65" i="2"/>
  <c r="BK65" i="2"/>
  <c r="BT65" i="2"/>
  <c r="CC65" i="2"/>
  <c r="DF65" i="2"/>
  <c r="DO65" i="2"/>
  <c r="DW65" i="2"/>
  <c r="EF65" i="2"/>
  <c r="EY65" i="2"/>
  <c r="FH65" i="2"/>
  <c r="FQ65" i="2"/>
  <c r="DL70" i="2"/>
  <c r="EW70" i="2"/>
  <c r="AJ76" i="2"/>
  <c r="AS76" i="2"/>
  <c r="U92" i="2"/>
  <c r="AD92" i="2"/>
  <c r="AM92" i="2"/>
  <c r="AU92" i="2"/>
  <c r="BN92" i="2"/>
  <c r="BW92" i="2"/>
  <c r="CF92" i="2"/>
  <c r="DR92" i="2"/>
  <c r="EA92" i="2"/>
  <c r="ET92" i="2"/>
  <c r="FC92" i="2"/>
  <c r="FK92" i="2"/>
  <c r="FT92" i="2"/>
  <c r="W101" i="2"/>
  <c r="AF97" i="2"/>
  <c r="AF101" i="2"/>
  <c r="AO101" i="2"/>
  <c r="BH97" i="2"/>
  <c r="BH101" i="2"/>
  <c r="BQ101" i="2"/>
  <c r="BY101" i="2"/>
  <c r="CH101" i="2"/>
  <c r="DK101" i="2"/>
  <c r="DT101" i="2"/>
  <c r="EC101" i="2"/>
  <c r="EV101" i="2"/>
  <c r="FE101" i="2"/>
  <c r="FN101" i="2"/>
  <c r="FW101" i="2"/>
  <c r="DY113" i="2"/>
  <c r="EG113" i="2"/>
  <c r="EZ113" i="2"/>
  <c r="FI113" i="2"/>
  <c r="FR113" i="2"/>
  <c r="CF88" i="2"/>
  <c r="DR88" i="2"/>
  <c r="DR106" i="2"/>
  <c r="DR113" i="2"/>
  <c r="EA106" i="2"/>
  <c r="EA113" i="2"/>
  <c r="BS112" i="2"/>
  <c r="CK112" i="2"/>
  <c r="DV112" i="2"/>
  <c r="AD121" i="2"/>
  <c r="BW121" i="2"/>
  <c r="EA121" i="2"/>
  <c r="ET121" i="2"/>
  <c r="FC121" i="2"/>
  <c r="X92" i="2"/>
  <c r="AG92" i="2"/>
  <c r="AP92" i="2"/>
  <c r="BI92" i="2"/>
  <c r="CA85" i="2"/>
  <c r="CA92" i="2"/>
  <c r="CI92" i="2"/>
  <c r="DL92" i="2"/>
  <c r="DU92" i="2"/>
  <c r="ED92" i="2"/>
  <c r="EW92" i="2"/>
  <c r="FF92" i="2"/>
  <c r="FO92" i="2"/>
  <c r="AT93" i="2"/>
  <c r="FJ93" i="2"/>
  <c r="BV91" i="2"/>
  <c r="CE91" i="2"/>
  <c r="DQ91" i="2"/>
  <c r="EI91" i="2"/>
  <c r="FJ91" i="2"/>
  <c r="DL100" i="2"/>
  <c r="ED100" i="2"/>
  <c r="EW100" i="2"/>
  <c r="FF100" i="2"/>
  <c r="V106" i="2"/>
  <c r="V113" i="2"/>
  <c r="AE106" i="2"/>
  <c r="AE113" i="2"/>
  <c r="AW106" i="2"/>
  <c r="AW113" i="2"/>
  <c r="BX106" i="2"/>
  <c r="BX113" i="2"/>
  <c r="T109" i="2"/>
  <c r="DQ109" i="2"/>
  <c r="AP118" i="2"/>
  <c r="CA118" i="2"/>
  <c r="FF118" i="2"/>
  <c r="FO118" i="2"/>
  <c r="AW121" i="2"/>
  <c r="CG121" i="2"/>
  <c r="EB121" i="2"/>
  <c r="FD121" i="2"/>
  <c r="FM121" i="2"/>
  <c r="AC124" i="2"/>
  <c r="AT124" i="2"/>
  <c r="CE124" i="2"/>
  <c r="DQ124" i="2"/>
  <c r="EI124" i="2"/>
  <c r="FJ124" i="2"/>
  <c r="Y92" i="2"/>
  <c r="AH92" i="2"/>
  <c r="AQ92" i="2"/>
  <c r="BJ92" i="2"/>
  <c r="BS85" i="2"/>
  <c r="BS92" i="2"/>
  <c r="CB92" i="2"/>
  <c r="CK85" i="2"/>
  <c r="CK92" i="2"/>
  <c r="DM92" i="2"/>
  <c r="DV92" i="2"/>
  <c r="EE92" i="2"/>
  <c r="EX92" i="2"/>
  <c r="FG85" i="2"/>
  <c r="FG92" i="2"/>
  <c r="FP92" i="2"/>
  <c r="AD93" i="2"/>
  <c r="AA101" i="2"/>
  <c r="AJ97" i="2"/>
  <c r="AJ101" i="2"/>
  <c r="AS101" i="2"/>
  <c r="BL97" i="2"/>
  <c r="BL101" i="2"/>
  <c r="BU97" i="2"/>
  <c r="BU101" i="2"/>
  <c r="CD97" i="2"/>
  <c r="CD101" i="2"/>
  <c r="DG101" i="2"/>
  <c r="DP101" i="2"/>
  <c r="DY101" i="2"/>
  <c r="EG101" i="2"/>
  <c r="EZ101" i="2"/>
  <c r="FI101" i="2"/>
  <c r="FR97" i="2"/>
  <c r="FR101" i="2"/>
  <c r="W113" i="2"/>
  <c r="AF106" i="2"/>
  <c r="AF113" i="2"/>
  <c r="AO113" i="2"/>
  <c r="BH113" i="2"/>
  <c r="BQ113" i="2"/>
  <c r="BY113" i="2"/>
  <c r="CH106" i="2"/>
  <c r="CH113" i="2"/>
  <c r="DK113" i="2"/>
  <c r="DT113" i="2"/>
  <c r="EC113" i="2"/>
  <c r="EV113" i="2"/>
  <c r="FE113" i="2"/>
  <c r="FN113" i="2"/>
  <c r="FW113" i="2"/>
  <c r="AS114" i="2"/>
  <c r="BU114" i="2"/>
  <c r="DK65" i="2"/>
  <c r="DT65" i="2"/>
  <c r="EV65" i="2"/>
  <c r="FE65" i="2"/>
  <c r="FN65" i="2"/>
  <c r="FW65" i="2"/>
  <c r="Z92" i="2"/>
  <c r="AI92" i="2"/>
  <c r="AR92" i="2"/>
  <c r="BK92" i="2"/>
  <c r="BT92" i="2"/>
  <c r="CC92" i="2"/>
  <c r="DF92" i="2"/>
  <c r="DO92" i="2"/>
  <c r="DW92" i="2"/>
  <c r="EF92" i="2"/>
  <c r="EY92" i="2"/>
  <c r="FH92" i="2"/>
  <c r="FQ92" i="2"/>
  <c r="AE93" i="2"/>
  <c r="AE94" i="2" s="1"/>
  <c r="T101" i="2"/>
  <c r="AC101" i="2"/>
  <c r="AK101" i="2"/>
  <c r="AT101" i="2"/>
  <c r="BM101" i="2"/>
  <c r="BV101" i="2"/>
  <c r="CE101" i="2"/>
  <c r="DH101" i="2"/>
  <c r="DQ101" i="2"/>
  <c r="DZ101" i="2"/>
  <c r="EI101" i="2"/>
  <c r="FA101" i="2"/>
  <c r="FJ101" i="2"/>
  <c r="FS101" i="2"/>
  <c r="X113" i="2"/>
  <c r="AG113" i="2"/>
  <c r="AP113" i="2"/>
  <c r="BI113" i="2"/>
  <c r="BR113" i="2"/>
  <c r="CA113" i="2"/>
  <c r="CI113" i="2"/>
  <c r="DL113" i="2"/>
  <c r="DU113" i="2"/>
  <c r="ED113" i="2"/>
  <c r="EW113" i="2"/>
  <c r="FF113" i="2"/>
  <c r="FO113" i="2"/>
  <c r="BV114" i="2"/>
  <c r="CF66" i="2"/>
  <c r="DL66" i="2"/>
  <c r="AP66" i="2"/>
  <c r="AD66" i="2"/>
  <c r="EB66" i="2"/>
  <c r="DH85" i="2"/>
  <c r="DH92" i="2"/>
  <c r="Z106" i="2"/>
  <c r="Z113" i="2"/>
  <c r="DW106" i="2"/>
  <c r="DW113" i="2"/>
  <c r="FQ106" i="2"/>
  <c r="FQ113" i="2"/>
  <c r="ET39" i="2"/>
  <c r="CH39" i="2"/>
  <c r="V39" i="2"/>
  <c r="V40" i="2" s="1"/>
  <c r="CF102" i="2"/>
  <c r="FQ102" i="2"/>
  <c r="BR102" i="2"/>
  <c r="FD102" i="2"/>
  <c r="AS102" i="2"/>
  <c r="ED102" i="2"/>
  <c r="AF102" i="2"/>
  <c r="DR102" i="2"/>
  <c r="T102" i="2"/>
  <c r="FJ114" i="2"/>
  <c r="BS93" i="2"/>
  <c r="EV93" i="2"/>
  <c r="Z114" i="2"/>
  <c r="BY114" i="2"/>
  <c r="DU114" i="2"/>
  <c r="BT93" i="2"/>
  <c r="FD93" i="2"/>
  <c r="AC114" i="2"/>
  <c r="CG114" i="2"/>
  <c r="DV114" i="2"/>
  <c r="AK114" i="2"/>
  <c r="CH114" i="2"/>
  <c r="BI114" i="2"/>
  <c r="CK114" i="2"/>
  <c r="AO114" i="2"/>
  <c r="BQ114" i="2"/>
  <c r="FN114" i="2"/>
  <c r="DZ114" i="2"/>
  <c r="ET114" i="2"/>
  <c r="FQ114" i="2"/>
  <c r="DF114" i="2"/>
  <c r="DF115" i="2" s="1"/>
  <c r="EC114" i="2"/>
  <c r="EX114" i="2"/>
  <c r="FR114" i="2"/>
  <c r="DJ114" i="2"/>
  <c r="ED114" i="2"/>
  <c r="FA114" i="2"/>
  <c r="AD114" i="2"/>
  <c r="AD115" i="2" s="1"/>
  <c r="AT114" i="2"/>
  <c r="BJ114" i="2"/>
  <c r="DM114" i="2"/>
  <c r="DM115" i="2" s="1"/>
  <c r="AG114" i="2"/>
  <c r="AW114" i="2"/>
  <c r="BM114" i="2"/>
  <c r="CC114" i="2"/>
  <c r="FF114" i="2"/>
  <c r="AH114" i="2"/>
  <c r="BN114" i="2"/>
  <c r="CD114" i="2"/>
  <c r="DR114" i="2"/>
  <c r="FI114" i="2"/>
  <c r="FI115" i="2" s="1"/>
  <c r="W114" i="2"/>
  <c r="AE114" i="2"/>
  <c r="AM114" i="2"/>
  <c r="AU114" i="2"/>
  <c r="BK114" i="2"/>
  <c r="BS114" i="2"/>
  <c r="CA114" i="2"/>
  <c r="CI114" i="2"/>
  <c r="DG114" i="2"/>
  <c r="DO114" i="2"/>
  <c r="DW114" i="2"/>
  <c r="EE114" i="2"/>
  <c r="EU114" i="2"/>
  <c r="EU115" i="2" s="1"/>
  <c r="FC114" i="2"/>
  <c r="FK114" i="2"/>
  <c r="FS114" i="2"/>
  <c r="X114" i="2"/>
  <c r="AF114" i="2"/>
  <c r="AN114" i="2"/>
  <c r="BL114" i="2"/>
  <c r="BT114" i="2"/>
  <c r="CB114" i="2"/>
  <c r="DH114" i="2"/>
  <c r="DH115" i="2" s="1"/>
  <c r="DP114" i="2"/>
  <c r="EF114" i="2"/>
  <c r="EV114" i="2"/>
  <c r="FD114" i="2"/>
  <c r="FT114" i="2"/>
  <c r="DI114" i="2"/>
  <c r="DQ114" i="2"/>
  <c r="DQ115" i="2" s="1"/>
  <c r="DY114" i="2"/>
  <c r="EG114" i="2"/>
  <c r="EW114" i="2"/>
  <c r="FE114" i="2"/>
  <c r="FM114" i="2"/>
  <c r="FM115" i="2" s="1"/>
  <c r="FU114" i="2"/>
  <c r="AA114" i="2"/>
  <c r="AI114" i="2"/>
  <c r="AI115" i="2" s="1"/>
  <c r="AQ114" i="2"/>
  <c r="BO114" i="2"/>
  <c r="BW114" i="2"/>
  <c r="BW115" i="2" s="1"/>
  <c r="CE114" i="2"/>
  <c r="CE115" i="2" s="1"/>
  <c r="DK114" i="2"/>
  <c r="DS114" i="2"/>
  <c r="EA114" i="2"/>
  <c r="EI114" i="2"/>
  <c r="EY114" i="2"/>
  <c r="FG114" i="2"/>
  <c r="FO114" i="2"/>
  <c r="FW114" i="2"/>
  <c r="T114" i="2"/>
  <c r="T115" i="2" s="1"/>
  <c r="AJ114" i="2"/>
  <c r="AR114" i="2"/>
  <c r="AR115" i="2" s="1"/>
  <c r="BH114" i="2"/>
  <c r="BX114" i="2"/>
  <c r="CF114" i="2"/>
  <c r="DL114" i="2"/>
  <c r="DT114" i="2"/>
  <c r="EB114" i="2"/>
  <c r="EB115" i="2" s="1"/>
  <c r="EZ114" i="2"/>
  <c r="FH114" i="2"/>
  <c r="FH115" i="2" s="1"/>
  <c r="FP114" i="2"/>
  <c r="U102" i="2"/>
  <c r="AH102" i="2"/>
  <c r="AT102" i="2"/>
  <c r="BH102" i="2"/>
  <c r="BT102" i="2"/>
  <c r="CG102" i="2"/>
  <c r="DF102" i="2"/>
  <c r="DT102" i="2"/>
  <c r="EF102" i="2"/>
  <c r="FF102" i="2"/>
  <c r="FR102" i="2"/>
  <c r="V102" i="2"/>
  <c r="AJ102" i="2"/>
  <c r="BI102" i="2"/>
  <c r="BV102" i="2"/>
  <c r="CH102" i="2"/>
  <c r="DH102" i="2"/>
  <c r="DU102" i="2"/>
  <c r="ET102" i="2"/>
  <c r="FH102" i="2"/>
  <c r="FT102" i="2"/>
  <c r="X102" i="2"/>
  <c r="X103" i="2" s="1"/>
  <c r="AK102" i="2"/>
  <c r="BJ102" i="2"/>
  <c r="BX102" i="2"/>
  <c r="DJ102" i="2"/>
  <c r="DV102" i="2"/>
  <c r="EV102" i="2"/>
  <c r="FI102" i="2"/>
  <c r="Z102" i="2"/>
  <c r="BL102" i="2"/>
  <c r="BY102" i="2"/>
  <c r="DL102" i="2"/>
  <c r="EX102" i="2"/>
  <c r="FJ102" i="2"/>
  <c r="AN102" i="2"/>
  <c r="BN102" i="2"/>
  <c r="BN103" i="2" s="1"/>
  <c r="DM102" i="2"/>
  <c r="DZ102" i="2"/>
  <c r="EZ102" i="2"/>
  <c r="AC102" i="2"/>
  <c r="AP102" i="2"/>
  <c r="CB102" i="2"/>
  <c r="EB102" i="2"/>
  <c r="FA102" i="2"/>
  <c r="FN102" i="2"/>
  <c r="AD102" i="2"/>
  <c r="AR102" i="2"/>
  <c r="BQ102" i="2"/>
  <c r="CD102" i="2"/>
  <c r="DP102" i="2"/>
  <c r="EC102" i="2"/>
  <c r="FP102" i="2"/>
  <c r="W102" i="2"/>
  <c r="AE102" i="2"/>
  <c r="AM102" i="2"/>
  <c r="AU102" i="2"/>
  <c r="BK102" i="2"/>
  <c r="BS102" i="2"/>
  <c r="CA102" i="2"/>
  <c r="CI102" i="2"/>
  <c r="DG102" i="2"/>
  <c r="DO102" i="2"/>
  <c r="DW102" i="2"/>
  <c r="EE102" i="2"/>
  <c r="EU102" i="2"/>
  <c r="FC102" i="2"/>
  <c r="FK102" i="2"/>
  <c r="FS102" i="2"/>
  <c r="Y102" i="2"/>
  <c r="AG102" i="2"/>
  <c r="AO102" i="2"/>
  <c r="AW102" i="2"/>
  <c r="BM102" i="2"/>
  <c r="BU102" i="2"/>
  <c r="CC102" i="2"/>
  <c r="CC103" i="2" s="1"/>
  <c r="CK102" i="2"/>
  <c r="DI102" i="2"/>
  <c r="DQ102" i="2"/>
  <c r="DY102" i="2"/>
  <c r="EG102" i="2"/>
  <c r="EW102" i="2"/>
  <c r="FE102" i="2"/>
  <c r="FM102" i="2"/>
  <c r="FU102" i="2"/>
  <c r="AA102" i="2"/>
  <c r="AI102" i="2"/>
  <c r="AQ102" i="2"/>
  <c r="BO102" i="2"/>
  <c r="BW102" i="2"/>
  <c r="BW103" i="2" s="1"/>
  <c r="CE102" i="2"/>
  <c r="DK102" i="2"/>
  <c r="DS102" i="2"/>
  <c r="EA102" i="2"/>
  <c r="EI102" i="2"/>
  <c r="EY102" i="2"/>
  <c r="FG102" i="2"/>
  <c r="FO102" i="2"/>
  <c r="FW102" i="2"/>
  <c r="X93" i="2"/>
  <c r="AU93" i="2"/>
  <c r="BR93" i="2"/>
  <c r="DV93" i="2"/>
  <c r="AF93" i="2"/>
  <c r="EF93" i="2"/>
  <c r="CA93" i="2"/>
  <c r="DF93" i="2"/>
  <c r="FR93" i="2"/>
  <c r="AM93" i="2"/>
  <c r="BJ93" i="2"/>
  <c r="CB93" i="2"/>
  <c r="DH93" i="2"/>
  <c r="FT93" i="2"/>
  <c r="V93" i="2"/>
  <c r="AN93" i="2"/>
  <c r="BK93" i="2"/>
  <c r="CH93" i="2"/>
  <c r="ET93" i="2"/>
  <c r="CI93" i="2"/>
  <c r="DG93" i="2"/>
  <c r="DO93" i="2"/>
  <c r="DW93" i="2"/>
  <c r="EE93" i="2"/>
  <c r="EU93" i="2"/>
  <c r="FC93" i="2"/>
  <c r="FK93" i="2"/>
  <c r="FS93" i="2"/>
  <c r="Y93" i="2"/>
  <c r="AG93" i="2"/>
  <c r="AO93" i="2"/>
  <c r="AW93" i="2"/>
  <c r="BM93" i="2"/>
  <c r="BU93" i="2"/>
  <c r="CC93" i="2"/>
  <c r="CK93" i="2"/>
  <c r="DI93" i="2"/>
  <c r="DQ93" i="2"/>
  <c r="DY93" i="2"/>
  <c r="EG93" i="2"/>
  <c r="EW93" i="2"/>
  <c r="FE93" i="2"/>
  <c r="FM93" i="2"/>
  <c r="FU93" i="2"/>
  <c r="Z93" i="2"/>
  <c r="AH93" i="2"/>
  <c r="AP93" i="2"/>
  <c r="BN93" i="2"/>
  <c r="BV93" i="2"/>
  <c r="CD93" i="2"/>
  <c r="CD94" i="2" s="1"/>
  <c r="DJ93" i="2"/>
  <c r="DR93" i="2"/>
  <c r="DZ93" i="2"/>
  <c r="EX93" i="2"/>
  <c r="FF93" i="2"/>
  <c r="FN93" i="2"/>
  <c r="AA93" i="2"/>
  <c r="AA94" i="2" s="1"/>
  <c r="AI93" i="2"/>
  <c r="AQ93" i="2"/>
  <c r="BO93" i="2"/>
  <c r="BW93" i="2"/>
  <c r="CE93" i="2"/>
  <c r="CE94" i="2" s="1"/>
  <c r="DK93" i="2"/>
  <c r="DS93" i="2"/>
  <c r="EA93" i="2"/>
  <c r="EI93" i="2"/>
  <c r="EY93" i="2"/>
  <c r="FG93" i="2"/>
  <c r="FO93" i="2"/>
  <c r="FW93" i="2"/>
  <c r="T93" i="2"/>
  <c r="AJ93" i="2"/>
  <c r="AJ94" i="2" s="1"/>
  <c r="AR93" i="2"/>
  <c r="BH93" i="2"/>
  <c r="BX93" i="2"/>
  <c r="CF93" i="2"/>
  <c r="DL93" i="2"/>
  <c r="DT93" i="2"/>
  <c r="EB93" i="2"/>
  <c r="EZ93" i="2"/>
  <c r="EZ94" i="2" s="1"/>
  <c r="FH93" i="2"/>
  <c r="FP93" i="2"/>
  <c r="U93" i="2"/>
  <c r="AC93" i="2"/>
  <c r="AK93" i="2"/>
  <c r="AS93" i="2"/>
  <c r="AS94" i="2" s="1"/>
  <c r="BI93" i="2"/>
  <c r="BQ93" i="2"/>
  <c r="BY93" i="2"/>
  <c r="CG93" i="2"/>
  <c r="DM93" i="2"/>
  <c r="DU93" i="2"/>
  <c r="EC93" i="2"/>
  <c r="FA93" i="2"/>
  <c r="FI93" i="2"/>
  <c r="FQ93" i="2"/>
  <c r="AE66" i="2"/>
  <c r="AR66" i="2"/>
  <c r="BR66" i="2"/>
  <c r="BR67" i="2" s="1"/>
  <c r="CH66" i="2"/>
  <c r="ED66" i="2"/>
  <c r="ET66" i="2"/>
  <c r="FJ66" i="2"/>
  <c r="T66" i="2"/>
  <c r="AG66" i="2"/>
  <c r="AT66" i="2"/>
  <c r="BU66" i="2"/>
  <c r="CK66" i="2"/>
  <c r="DQ66" i="2"/>
  <c r="EG66" i="2"/>
  <c r="EW66" i="2"/>
  <c r="EW67" i="2" s="1"/>
  <c r="FM66" i="2"/>
  <c r="V66" i="2"/>
  <c r="AH66" i="2"/>
  <c r="AU66" i="2"/>
  <c r="AU67" i="2" s="1"/>
  <c r="BH66" i="2"/>
  <c r="BV66" i="2"/>
  <c r="DR66" i="2"/>
  <c r="EX66" i="2"/>
  <c r="EX67" i="2" s="1"/>
  <c r="FN66" i="2"/>
  <c r="W66" i="2"/>
  <c r="AJ66" i="2"/>
  <c r="AW66" i="2"/>
  <c r="AW67" i="2" s="1"/>
  <c r="BJ66" i="2"/>
  <c r="BX66" i="2"/>
  <c r="DT66" i="2"/>
  <c r="EZ66" i="2"/>
  <c r="EZ67" i="2" s="1"/>
  <c r="FP66" i="2"/>
  <c r="Y66" i="2"/>
  <c r="BK66" i="2"/>
  <c r="DF66" i="2"/>
  <c r="DV66" i="2"/>
  <c r="FR66" i="2"/>
  <c r="Z66" i="2"/>
  <c r="Z67" i="2" s="1"/>
  <c r="AM66" i="2"/>
  <c r="BM66" i="2"/>
  <c r="BM67" i="2" s="1"/>
  <c r="CC66" i="2"/>
  <c r="DI66" i="2"/>
  <c r="DY66" i="2"/>
  <c r="FE66" i="2"/>
  <c r="FU66" i="2"/>
  <c r="AO66" i="2"/>
  <c r="BN66" i="2"/>
  <c r="CD66" i="2"/>
  <c r="CD67" i="2" s="1"/>
  <c r="DJ66" i="2"/>
  <c r="DZ66" i="2"/>
  <c r="FF66" i="2"/>
  <c r="BS66" i="2"/>
  <c r="CA66" i="2"/>
  <c r="CA67" i="2" s="1"/>
  <c r="CI66" i="2"/>
  <c r="CI67" i="2" s="1"/>
  <c r="DG66" i="2"/>
  <c r="DO66" i="2"/>
  <c r="DW66" i="2"/>
  <c r="EE66" i="2"/>
  <c r="EE67" i="2" s="1"/>
  <c r="EU66" i="2"/>
  <c r="FC66" i="2"/>
  <c r="FK66" i="2"/>
  <c r="FS66" i="2"/>
  <c r="X66" i="2"/>
  <c r="AF66" i="2"/>
  <c r="AF67" i="2" s="1"/>
  <c r="AN66" i="2"/>
  <c r="BL66" i="2"/>
  <c r="BT66" i="2"/>
  <c r="CB66" i="2"/>
  <c r="DH66" i="2"/>
  <c r="DP66" i="2"/>
  <c r="EF66" i="2"/>
  <c r="EF67" i="2" s="1"/>
  <c r="EV66" i="2"/>
  <c r="FD66" i="2"/>
  <c r="FT66" i="2"/>
  <c r="AA66" i="2"/>
  <c r="AA67" i="2" s="1"/>
  <c r="AI66" i="2"/>
  <c r="AI67" i="2" s="1"/>
  <c r="AQ66" i="2"/>
  <c r="AQ67" i="2" s="1"/>
  <c r="BO66" i="2"/>
  <c r="BW66" i="2"/>
  <c r="CE66" i="2"/>
  <c r="DK66" i="2"/>
  <c r="DS66" i="2"/>
  <c r="EA66" i="2"/>
  <c r="EI66" i="2"/>
  <c r="EY66" i="2"/>
  <c r="FG66" i="2"/>
  <c r="FO66" i="2"/>
  <c r="FW66" i="2"/>
  <c r="U66" i="2"/>
  <c r="AC66" i="2"/>
  <c r="AK66" i="2"/>
  <c r="AS66" i="2"/>
  <c r="BI66" i="2"/>
  <c r="BI67" i="2" s="1"/>
  <c r="BQ66" i="2"/>
  <c r="BY66" i="2"/>
  <c r="CG66" i="2"/>
  <c r="CG67" i="2" s="1"/>
  <c r="DM66" i="2"/>
  <c r="DU66" i="2"/>
  <c r="EC66" i="2"/>
  <c r="FA66" i="2"/>
  <c r="FA67" i="2" s="1"/>
  <c r="FI66" i="2"/>
  <c r="FQ66" i="2"/>
  <c r="AN48" i="2"/>
  <c r="BT48" i="2"/>
  <c r="EF48" i="2"/>
  <c r="T48" i="2"/>
  <c r="AD48" i="2"/>
  <c r="AO48" i="2"/>
  <c r="AO49" i="2" s="1"/>
  <c r="BJ48" i="2"/>
  <c r="BU48" i="2"/>
  <c r="CF48" i="2"/>
  <c r="CF49" i="2" s="1"/>
  <c r="DL48" i="2"/>
  <c r="DL49" i="2" s="1"/>
  <c r="DV48" i="2"/>
  <c r="EG48" i="2"/>
  <c r="FM48" i="2"/>
  <c r="AC48" i="2"/>
  <c r="BI48" i="2"/>
  <c r="BI49" i="2" s="1"/>
  <c r="CD48" i="2"/>
  <c r="CD49" i="2" s="1"/>
  <c r="DJ48" i="2"/>
  <c r="U48" i="2"/>
  <c r="U49" i="2" s="1"/>
  <c r="AF48" i="2"/>
  <c r="AP48" i="2"/>
  <c r="BL48" i="2"/>
  <c r="BL49" i="2" s="1"/>
  <c r="BV48" i="2"/>
  <c r="BV49" i="2" s="1"/>
  <c r="CG48" i="2"/>
  <c r="DM48" i="2"/>
  <c r="FD48" i="2"/>
  <c r="FN48" i="2"/>
  <c r="FN49" i="2" s="1"/>
  <c r="DU48" i="2"/>
  <c r="DU49" i="2" s="1"/>
  <c r="FA48" i="2"/>
  <c r="FA49" i="2" s="1"/>
  <c r="V48" i="2"/>
  <c r="AG48" i="2"/>
  <c r="AR48" i="2"/>
  <c r="AR49" i="2" s="1"/>
  <c r="BM48" i="2"/>
  <c r="BM49" i="2" s="1"/>
  <c r="BX48" i="2"/>
  <c r="CH48" i="2"/>
  <c r="DY48" i="2"/>
  <c r="ET48" i="2"/>
  <c r="FE48" i="2"/>
  <c r="FE49" i="2" s="1"/>
  <c r="FP48" i="2"/>
  <c r="FP49" i="2" s="1"/>
  <c r="X48" i="2"/>
  <c r="AH48" i="2"/>
  <c r="AS48" i="2"/>
  <c r="BN48" i="2"/>
  <c r="BY48" i="2"/>
  <c r="DP48" i="2"/>
  <c r="DZ48" i="2"/>
  <c r="EV48" i="2"/>
  <c r="FF48" i="2"/>
  <c r="FF49" i="2" s="1"/>
  <c r="FQ48" i="2"/>
  <c r="FQ49" i="2" s="1"/>
  <c r="Y48" i="2"/>
  <c r="AJ48" i="2"/>
  <c r="AT48" i="2"/>
  <c r="AT49" i="2" s="1"/>
  <c r="CK48" i="2"/>
  <c r="DF48" i="2"/>
  <c r="DQ48" i="2"/>
  <c r="DQ49" i="2" s="1"/>
  <c r="EB48" i="2"/>
  <c r="EW48" i="2"/>
  <c r="EW49" i="2" s="1"/>
  <c r="FH48" i="2"/>
  <c r="FH49" i="2" s="1"/>
  <c r="FR48" i="2"/>
  <c r="Z48" i="2"/>
  <c r="Z49" i="2" s="1"/>
  <c r="AK48" i="2"/>
  <c r="BQ48" i="2"/>
  <c r="BQ49" i="2" s="1"/>
  <c r="CB48" i="2"/>
  <c r="CB49" i="2" s="1"/>
  <c r="DH48" i="2"/>
  <c r="DR48" i="2"/>
  <c r="DR49" i="2" s="1"/>
  <c r="EC48" i="2"/>
  <c r="EX48" i="2"/>
  <c r="EX49" i="2" s="1"/>
  <c r="FI48" i="2"/>
  <c r="FT48" i="2"/>
  <c r="AW48" i="2"/>
  <c r="BH48" i="2"/>
  <c r="BH49" i="2" s="1"/>
  <c r="BR48" i="2"/>
  <c r="BR49" i="2" s="1"/>
  <c r="CC48" i="2"/>
  <c r="DI48" i="2"/>
  <c r="DI49" i="2" s="1"/>
  <c r="DT48" i="2"/>
  <c r="ED48" i="2"/>
  <c r="ED49" i="2" s="1"/>
  <c r="EZ48" i="2"/>
  <c r="FJ48" i="2"/>
  <c r="FU48" i="2"/>
  <c r="W48" i="2"/>
  <c r="AE48" i="2"/>
  <c r="AM48" i="2"/>
  <c r="AU48" i="2"/>
  <c r="BK48" i="2"/>
  <c r="BK49" i="2" s="1"/>
  <c r="BS48" i="2"/>
  <c r="BS49" i="2" s="1"/>
  <c r="CA48" i="2"/>
  <c r="CA49" i="2" s="1"/>
  <c r="CI48" i="2"/>
  <c r="DG48" i="2"/>
  <c r="DO48" i="2"/>
  <c r="DW48" i="2"/>
  <c r="EE48" i="2"/>
  <c r="EU48" i="2"/>
  <c r="FC48" i="2"/>
  <c r="FK48" i="2"/>
  <c r="FS48" i="2"/>
  <c r="AA48" i="2"/>
  <c r="AI48" i="2"/>
  <c r="AQ48" i="2"/>
  <c r="AQ49" i="2" s="1"/>
  <c r="BO48" i="2"/>
  <c r="BW48" i="2"/>
  <c r="CE48" i="2"/>
  <c r="CE49" i="2" s="1"/>
  <c r="DK48" i="2"/>
  <c r="DS48" i="2"/>
  <c r="EA48" i="2"/>
  <c r="EA49" i="2" s="1"/>
  <c r="EI48" i="2"/>
  <c r="EI49" i="2" s="1"/>
  <c r="EY48" i="2"/>
  <c r="FG48" i="2"/>
  <c r="FG49" i="2" s="1"/>
  <c r="FO48" i="2"/>
  <c r="FO49" i="2" s="1"/>
  <c r="FW48" i="2"/>
  <c r="FW49" i="2" s="1"/>
  <c r="AD39" i="2"/>
  <c r="AD40" i="2" s="1"/>
  <c r="AT39" i="2"/>
  <c r="DF39" i="2"/>
  <c r="DF40" i="2" s="1"/>
  <c r="FR39" i="2"/>
  <c r="BJ39" i="2"/>
  <c r="DV39" i="2"/>
  <c r="DV40" i="2" s="1"/>
  <c r="BR39" i="2"/>
  <c r="ED39" i="2"/>
  <c r="W39" i="2"/>
  <c r="AE39" i="2"/>
  <c r="AE40" i="2" s="1"/>
  <c r="AM39" i="2"/>
  <c r="AU39" i="2"/>
  <c r="AU40" i="2" s="1"/>
  <c r="BK39" i="2"/>
  <c r="BS39" i="2"/>
  <c r="CA39" i="2"/>
  <c r="CI39" i="2"/>
  <c r="DG39" i="2"/>
  <c r="DO39" i="2"/>
  <c r="DO40" i="2" s="1"/>
  <c r="DW39" i="2"/>
  <c r="DW40" i="2" s="1"/>
  <c r="EE39" i="2"/>
  <c r="EU39" i="2"/>
  <c r="FC39" i="2"/>
  <c r="FK39" i="2"/>
  <c r="FK40" i="2" s="1"/>
  <c r="FS39" i="2"/>
  <c r="X39" i="2"/>
  <c r="AF39" i="2"/>
  <c r="AF40" i="2" s="1"/>
  <c r="AN39" i="2"/>
  <c r="BL39" i="2"/>
  <c r="BL40" i="2" s="1"/>
  <c r="BT39" i="2"/>
  <c r="CB39" i="2"/>
  <c r="CB40" i="2" s="1"/>
  <c r="DH39" i="2"/>
  <c r="DP39" i="2"/>
  <c r="EF39" i="2"/>
  <c r="EF40" i="2" s="1"/>
  <c r="EV39" i="2"/>
  <c r="FD39" i="2"/>
  <c r="FT39" i="2"/>
  <c r="Y39" i="2"/>
  <c r="Y40" i="2" s="1"/>
  <c r="AG39" i="2"/>
  <c r="AO39" i="2"/>
  <c r="AW39" i="2"/>
  <c r="BM39" i="2"/>
  <c r="BU39" i="2"/>
  <c r="BU40" i="2" s="1"/>
  <c r="CC39" i="2"/>
  <c r="CC40" i="2" s="1"/>
  <c r="CK39" i="2"/>
  <c r="CK40" i="2" s="1"/>
  <c r="DI39" i="2"/>
  <c r="DQ39" i="2"/>
  <c r="DQ40" i="2" s="1"/>
  <c r="DY39" i="2"/>
  <c r="EG39" i="2"/>
  <c r="EG40" i="2" s="1"/>
  <c r="EW39" i="2"/>
  <c r="EW40" i="2" s="1"/>
  <c r="FE39" i="2"/>
  <c r="FM39" i="2"/>
  <c r="FM40" i="2" s="1"/>
  <c r="FU39" i="2"/>
  <c r="Z39" i="2"/>
  <c r="Z40" i="2" s="1"/>
  <c r="AH39" i="2"/>
  <c r="AP39" i="2"/>
  <c r="BN39" i="2"/>
  <c r="BN40" i="2" s="1"/>
  <c r="BV39" i="2"/>
  <c r="CD39" i="2"/>
  <c r="DJ39" i="2"/>
  <c r="DJ40" i="2" s="1"/>
  <c r="DR39" i="2"/>
  <c r="DZ39" i="2"/>
  <c r="DZ40" i="2" s="1"/>
  <c r="EX39" i="2"/>
  <c r="FF39" i="2"/>
  <c r="FN39" i="2"/>
  <c r="AA39" i="2"/>
  <c r="AI39" i="2"/>
  <c r="AI40" i="2" s="1"/>
  <c r="AQ39" i="2"/>
  <c r="BO39" i="2"/>
  <c r="BO40" i="2" s="1"/>
  <c r="BW39" i="2"/>
  <c r="CE39" i="2"/>
  <c r="CE40" i="2" s="1"/>
  <c r="DK39" i="2"/>
  <c r="DK40" i="2" s="1"/>
  <c r="DS39" i="2"/>
  <c r="DS40" i="2" s="1"/>
  <c r="EA39" i="2"/>
  <c r="EI39" i="2"/>
  <c r="EY39" i="2"/>
  <c r="EY40" i="2" s="1"/>
  <c r="FG39" i="2"/>
  <c r="FG40" i="2" s="1"/>
  <c r="FO39" i="2"/>
  <c r="FW39" i="2"/>
  <c r="T39" i="2"/>
  <c r="AJ39" i="2"/>
  <c r="AR39" i="2"/>
  <c r="BH39" i="2"/>
  <c r="BX39" i="2"/>
  <c r="BX40" i="2" s="1"/>
  <c r="CF39" i="2"/>
  <c r="DL39" i="2"/>
  <c r="DT39" i="2"/>
  <c r="EB39" i="2"/>
  <c r="EB40" i="2" s="1"/>
  <c r="EZ39" i="2"/>
  <c r="EZ40" i="2" s="1"/>
  <c r="FH39" i="2"/>
  <c r="FP39" i="2"/>
  <c r="U39" i="2"/>
  <c r="AC39" i="2"/>
  <c r="AK39" i="2"/>
  <c r="AS39" i="2"/>
  <c r="BI39" i="2"/>
  <c r="BQ39" i="2"/>
  <c r="BY39" i="2"/>
  <c r="BY40" i="2" s="1"/>
  <c r="CG39" i="2"/>
  <c r="CG40" i="2" s="1"/>
  <c r="DM39" i="2"/>
  <c r="DM40" i="2" s="1"/>
  <c r="DU39" i="2"/>
  <c r="EC39" i="2"/>
  <c r="FA39" i="2"/>
  <c r="FI39" i="2"/>
  <c r="FQ39" i="2"/>
  <c r="FQ40" i="2" s="1"/>
  <c r="EV22" i="2"/>
  <c r="FC22" i="2"/>
  <c r="EA22" i="2"/>
  <c r="AK22" i="2"/>
  <c r="DY22" i="2"/>
  <c r="DP22" i="2"/>
  <c r="CD22" i="2"/>
  <c r="BU22" i="2"/>
  <c r="AJ22" i="2"/>
  <c r="BT22" i="2"/>
  <c r="AR22" i="2"/>
  <c r="EX22" i="2"/>
  <c r="Y22" i="2"/>
  <c r="CA28" i="2"/>
  <c r="DL28" i="2"/>
  <c r="DU28" i="2"/>
  <c r="FF28" i="2"/>
  <c r="FD31" i="2"/>
  <c r="FM31" i="2"/>
  <c r="FU31" i="2"/>
  <c r="BW76" i="2"/>
  <c r="BA5" i="2"/>
  <c r="FC10" i="2"/>
  <c r="FK10" i="2"/>
  <c r="AE34" i="2"/>
  <c r="AW34" i="2"/>
  <c r="FQ58" i="2"/>
  <c r="FO61" i="2"/>
  <c r="BA8" i="2"/>
  <c r="FR13" i="2"/>
  <c r="EV34" i="2"/>
  <c r="FT55" i="2"/>
  <c r="BU58" i="2"/>
  <c r="EC64" i="2"/>
  <c r="FE64" i="2"/>
  <c r="CF70" i="2"/>
  <c r="DI70" i="2"/>
  <c r="DR70" i="2"/>
  <c r="FD79" i="2"/>
  <c r="EI82" i="2"/>
  <c r="Z85" i="2"/>
  <c r="AI85" i="2"/>
  <c r="BT85" i="2"/>
  <c r="EF85" i="2"/>
  <c r="FH85" i="2"/>
  <c r="FQ85" i="2"/>
  <c r="AG88" i="2"/>
  <c r="BR88" i="2"/>
  <c r="AE91" i="2"/>
  <c r="AW91" i="2"/>
  <c r="BX91" i="2"/>
  <c r="EU91" i="2"/>
  <c r="FM91" i="2"/>
  <c r="CC100" i="2"/>
  <c r="DW100" i="2"/>
  <c r="T22" i="2"/>
  <c r="BY10" i="2"/>
  <c r="CH10" i="2"/>
  <c r="EC10" i="2"/>
  <c r="EV10" i="2"/>
  <c r="AI82" i="2"/>
  <c r="AR82" i="2"/>
  <c r="AJ106" i="2"/>
  <c r="AC118" i="2"/>
  <c r="AK118" i="2"/>
  <c r="AT118" i="2"/>
  <c r="DQ118" i="2"/>
  <c r="EX52" i="2"/>
  <c r="FS58" i="2"/>
  <c r="CC61" i="2"/>
  <c r="AW70" i="2"/>
  <c r="BO70" i="2"/>
  <c r="CA76" i="2"/>
  <c r="CI76" i="2"/>
  <c r="AN79" i="2"/>
  <c r="DJ79" i="2"/>
  <c r="BV88" i="2"/>
  <c r="CE88" i="2"/>
  <c r="AI91" i="2"/>
  <c r="EF91" i="2"/>
  <c r="FQ91" i="2"/>
  <c r="AG97" i="2"/>
  <c r="CA97" i="2"/>
  <c r="DU97" i="2"/>
  <c r="EW97" i="2"/>
  <c r="FO97" i="2"/>
  <c r="AW100" i="2"/>
  <c r="DY106" i="2"/>
  <c r="EG106" i="2"/>
  <c r="FR106" i="2"/>
  <c r="AH109" i="2"/>
  <c r="AQ109" i="2"/>
  <c r="BS109" i="2"/>
  <c r="EE109" i="2"/>
  <c r="AO112" i="2"/>
  <c r="EI118" i="2"/>
  <c r="FS118" i="2"/>
  <c r="FF124" i="2"/>
  <c r="DS82" i="2"/>
  <c r="DM25" i="2"/>
  <c r="AI25" i="2"/>
  <c r="AR25" i="2"/>
  <c r="BT25" i="2"/>
  <c r="AE52" i="2"/>
  <c r="AW52" i="2"/>
  <c r="BO52" i="2"/>
  <c r="AE61" i="2"/>
  <c r="AJ73" i="2"/>
  <c r="BU73" i="2"/>
  <c r="DY73" i="2"/>
  <c r="EG73" i="2"/>
  <c r="FR73" i="2"/>
  <c r="BQ88" i="2"/>
  <c r="EB88" i="2"/>
  <c r="AC106" i="2"/>
  <c r="AT106" i="2"/>
  <c r="BO28" i="2"/>
  <c r="FH34" i="2"/>
  <c r="AG37" i="2"/>
  <c r="AJ43" i="2"/>
  <c r="CD43" i="2"/>
  <c r="DG43" i="2"/>
  <c r="DY43" i="2"/>
  <c r="DS52" i="2"/>
  <c r="AA64" i="2"/>
  <c r="DG64" i="2"/>
  <c r="DY64" i="2"/>
  <c r="EG64" i="2"/>
  <c r="FR64" i="2"/>
  <c r="DY91" i="2"/>
  <c r="DV97" i="2"/>
  <c r="FP97" i="2"/>
  <c r="AF100" i="2"/>
  <c r="FN100" i="2"/>
  <c r="FT10" i="2"/>
  <c r="EE37" i="2"/>
  <c r="AE25" i="2"/>
  <c r="AN25" i="2"/>
  <c r="BT37" i="2"/>
  <c r="CB61" i="2"/>
  <c r="AJ70" i="2"/>
  <c r="AD13" i="2"/>
  <c r="DR13" i="2"/>
  <c r="BU16" i="2"/>
  <c r="CD16" i="2"/>
  <c r="AH19" i="2"/>
  <c r="AQ19" i="2"/>
  <c r="BS19" i="2"/>
  <c r="CB19" i="2"/>
  <c r="AH28" i="2"/>
  <c r="AQ28" i="2"/>
  <c r="CB28" i="2"/>
  <c r="AS37" i="2"/>
  <c r="BK52" i="2"/>
  <c r="FG61" i="2"/>
  <c r="FP61" i="2"/>
  <c r="AF73" i="2"/>
  <c r="DW88" i="2"/>
  <c r="EF88" i="2"/>
  <c r="EF19" i="2"/>
  <c r="AU31" i="2"/>
  <c r="BN31" i="2"/>
  <c r="CF31" i="2"/>
  <c r="DW73" i="2"/>
  <c r="EF73" i="2"/>
  <c r="DT76" i="2"/>
  <c r="FM76" i="2"/>
  <c r="FU76" i="2"/>
  <c r="BR82" i="2"/>
  <c r="CA82" i="2"/>
  <c r="EV82" i="2"/>
  <c r="FN82" i="2"/>
  <c r="DP85" i="2"/>
  <c r="FC91" i="2"/>
  <c r="Z97" i="2"/>
  <c r="AI97" i="2"/>
  <c r="CC97" i="2"/>
  <c r="CD13" i="2"/>
  <c r="DP13" i="2"/>
  <c r="BR25" i="2"/>
  <c r="EI34" i="2"/>
  <c r="FT52" i="2"/>
  <c r="AJ61" i="2"/>
  <c r="DP61" i="2"/>
  <c r="AN64" i="2"/>
  <c r="BU70" i="2"/>
  <c r="DO70" i="2"/>
  <c r="DW70" i="2"/>
  <c r="AQ76" i="2"/>
  <c r="BR79" i="2"/>
  <c r="DK79" i="2"/>
  <c r="AE85" i="2"/>
  <c r="AW85" i="2"/>
  <c r="Z88" i="2"/>
  <c r="CK91" i="2"/>
  <c r="DV91" i="2"/>
  <c r="AQ100" i="2"/>
  <c r="CK100" i="2"/>
  <c r="FD106" i="2"/>
  <c r="AQ112" i="2"/>
  <c r="AE118" i="2"/>
  <c r="AN118" i="2"/>
  <c r="AW118" i="2"/>
  <c r="FC118" i="2"/>
  <c r="X121" i="2"/>
  <c r="AP121" i="2"/>
  <c r="DU121" i="2"/>
  <c r="FO121" i="2"/>
  <c r="AQ10" i="2"/>
  <c r="AC13" i="2"/>
  <c r="BV13" i="2"/>
  <c r="CE13" i="2"/>
  <c r="EI13" i="2"/>
  <c r="FO16" i="2"/>
  <c r="EA19" i="2"/>
  <c r="FC19" i="2"/>
  <c r="AQ25" i="2"/>
  <c r="AG31" i="2"/>
  <c r="AP31" i="2"/>
  <c r="CA31" i="2"/>
  <c r="DU31" i="2"/>
  <c r="ED31" i="2"/>
  <c r="BN34" i="2"/>
  <c r="DR34" i="2"/>
  <c r="ET34" i="2"/>
  <c r="CI37" i="2"/>
  <c r="FF37" i="2"/>
  <c r="CH52" i="2"/>
  <c r="DP55" i="2"/>
  <c r="DY55" i="2"/>
  <c r="AQ79" i="2"/>
  <c r="CA79" i="2"/>
  <c r="BX85" i="2"/>
  <c r="FC85" i="2"/>
  <c r="FK85" i="2"/>
  <c r="CK88" i="2"/>
  <c r="FF88" i="2"/>
  <c r="AK91" i="2"/>
  <c r="FF91" i="2"/>
  <c r="FW91" i="2"/>
  <c r="CF97" i="2"/>
  <c r="AG106" i="2"/>
  <c r="AP106" i="2"/>
  <c r="BI106" i="2"/>
  <c r="U109" i="2"/>
  <c r="AM109" i="2"/>
  <c r="BK112" i="2"/>
  <c r="FQ112" i="2"/>
  <c r="AF118" i="2"/>
  <c r="AO118" i="2"/>
  <c r="CH118" i="2"/>
  <c r="DS118" i="2"/>
  <c r="EB118" i="2"/>
  <c r="FD118" i="2"/>
  <c r="CN117" i="2"/>
  <c r="FW10" i="2"/>
  <c r="FS13" i="2"/>
  <c r="FD19" i="2"/>
  <c r="DW25" i="2"/>
  <c r="BU28" i="2"/>
  <c r="AI46" i="2"/>
  <c r="AR46" i="2"/>
  <c r="BT46" i="2"/>
  <c r="EF46" i="2"/>
  <c r="FH46" i="2"/>
  <c r="DT52" i="2"/>
  <c r="CA58" i="2"/>
  <c r="DL64" i="2"/>
  <c r="AR79" i="2"/>
  <c r="EB85" i="2"/>
  <c r="FM85" i="2"/>
  <c r="DM88" i="2"/>
  <c r="FG88" i="2"/>
  <c r="AM91" i="2"/>
  <c r="AW97" i="2"/>
  <c r="CG97" i="2"/>
  <c r="DS97" i="2"/>
  <c r="FM97" i="2"/>
  <c r="FU97" i="2"/>
  <c r="AJ100" i="2"/>
  <c r="AE109" i="2"/>
  <c r="BW109" i="2"/>
  <c r="CF109" i="2"/>
  <c r="EA109" i="2"/>
  <c r="Z121" i="2"/>
  <c r="DF121" i="2"/>
  <c r="FY120" i="2"/>
  <c r="AP124" i="2"/>
  <c r="CA124" i="2"/>
  <c r="DU124" i="2"/>
  <c r="FT43" i="2"/>
  <c r="AJ46" i="2"/>
  <c r="CE100" i="2"/>
  <c r="DZ100" i="2"/>
  <c r="FJ100" i="2"/>
  <c r="FP106" i="2"/>
  <c r="CG109" i="2"/>
  <c r="DS109" i="2"/>
  <c r="FD109" i="2"/>
  <c r="FM109" i="2"/>
  <c r="FU109" i="2"/>
  <c r="AT112" i="2"/>
  <c r="AS121" i="2"/>
  <c r="BU121" i="2"/>
  <c r="CD121" i="2"/>
  <c r="DP121" i="2"/>
  <c r="AQ124" i="2"/>
  <c r="CB124" i="2"/>
  <c r="DV124" i="2"/>
  <c r="FG124" i="2"/>
  <c r="CE28" i="2"/>
  <c r="FS28" i="2"/>
  <c r="CE10" i="2"/>
  <c r="AT25" i="2"/>
  <c r="EQ54" i="2"/>
  <c r="ES56" i="2"/>
  <c r="AG70" i="2"/>
  <c r="V88" i="2"/>
  <c r="DR91" i="2"/>
  <c r="X97" i="2"/>
  <c r="FG118" i="2"/>
  <c r="CC16" i="2"/>
  <c r="DH28" i="2"/>
  <c r="EI28" i="2"/>
  <c r="BR13" i="2"/>
  <c r="CA13" i="2"/>
  <c r="DU13" i="2"/>
  <c r="ED13" i="2"/>
  <c r="CF25" i="2"/>
  <c r="BV31" i="2"/>
  <c r="DT55" i="2"/>
  <c r="EC55" i="2"/>
  <c r="FE55" i="2"/>
  <c r="EV70" i="2"/>
  <c r="AE76" i="2"/>
  <c r="AM79" i="2"/>
  <c r="AU79" i="2"/>
  <c r="AJ85" i="2"/>
  <c r="BU85" i="2"/>
  <c r="FA88" i="2"/>
  <c r="FJ88" i="2"/>
  <c r="AG91" i="2"/>
  <c r="AP91" i="2"/>
  <c r="AJ118" i="2"/>
  <c r="AS118" i="2"/>
  <c r="FH118" i="2"/>
  <c r="FQ118" i="2"/>
  <c r="CU123" i="2"/>
  <c r="AF10" i="2"/>
  <c r="BQ10" i="2"/>
  <c r="DR16" i="2"/>
  <c r="EA16" i="2"/>
  <c r="EG28" i="2"/>
  <c r="EZ28" i="2"/>
  <c r="EV31" i="2"/>
  <c r="FN31" i="2"/>
  <c r="EG34" i="2"/>
  <c r="AN37" i="2"/>
  <c r="Y43" i="2"/>
  <c r="FG43" i="2"/>
  <c r="AF46" i="2"/>
  <c r="FO52" i="2"/>
  <c r="AM55" i="2"/>
  <c r="DH55" i="2"/>
  <c r="EI55" i="2"/>
  <c r="GE53" i="2"/>
  <c r="Z64" i="2"/>
  <c r="BK64" i="2"/>
  <c r="CB64" i="2"/>
  <c r="EW64" i="2"/>
  <c r="FN64" i="2"/>
  <c r="FW64" i="2"/>
  <c r="BY73" i="2"/>
  <c r="DS73" i="2"/>
  <c r="EB73" i="2"/>
  <c r="AI76" i="2"/>
  <c r="BS76" i="2"/>
  <c r="DH79" i="2"/>
  <c r="AP100" i="2"/>
  <c r="BX100" i="2"/>
  <c r="EB100" i="2"/>
  <c r="FC100" i="2"/>
  <c r="CC109" i="2"/>
  <c r="DF109" i="2"/>
  <c r="EF109" i="2"/>
  <c r="FP109" i="2"/>
  <c r="EM5" i="2"/>
  <c r="AI13" i="2"/>
  <c r="CC13" i="2"/>
  <c r="CG16" i="2"/>
  <c r="DY19" i="2"/>
  <c r="FH19" i="2"/>
  <c r="FQ19" i="2"/>
  <c r="BW28" i="2"/>
  <c r="BJ31" i="2"/>
  <c r="CB31" i="2"/>
  <c r="AF37" i="2"/>
  <c r="FH43" i="2"/>
  <c r="DW52" i="2"/>
  <c r="DR61" i="2"/>
  <c r="DZ61" i="2"/>
  <c r="EI61" i="2"/>
  <c r="FO64" i="2"/>
  <c r="DP70" i="2"/>
  <c r="FH70" i="2"/>
  <c r="FQ70" i="2"/>
  <c r="EV73" i="2"/>
  <c r="FE73" i="2"/>
  <c r="FN73" i="2"/>
  <c r="GB72" i="2"/>
  <c r="GB163" i="2" s="1"/>
  <c r="FG76" i="2"/>
  <c r="FP76" i="2"/>
  <c r="CE82" i="2"/>
  <c r="BQ85" i="2"/>
  <c r="CE97" i="2"/>
  <c r="DQ97" i="2"/>
  <c r="FD100" i="2"/>
  <c r="CE121" i="2"/>
  <c r="GA6" i="2"/>
  <c r="EP6" i="2"/>
  <c r="CM6" i="2"/>
  <c r="BB6" i="2"/>
  <c r="EL5" i="2"/>
  <c r="CQ5" i="2"/>
  <c r="BG5" i="2"/>
  <c r="AX5" i="2"/>
  <c r="AT19" i="2"/>
  <c r="BV19" i="2"/>
  <c r="CE19" i="2"/>
  <c r="AE28" i="2"/>
  <c r="CF28" i="2"/>
  <c r="FT28" i="2"/>
  <c r="GC50" i="2"/>
  <c r="FH52" i="2"/>
  <c r="DS61" i="2"/>
  <c r="EA61" i="2"/>
  <c r="EI70" i="2"/>
  <c r="FW73" i="2"/>
  <c r="FQ76" i="2"/>
  <c r="EN12" i="2"/>
  <c r="EC25" i="2"/>
  <c r="FD25" i="2"/>
  <c r="AK43" i="2"/>
  <c r="AT43" i="2"/>
  <c r="GA42" i="2"/>
  <c r="AI58" i="2"/>
  <c r="EO59" i="2"/>
  <c r="DT61" i="2"/>
  <c r="FC61" i="2"/>
  <c r="EG76" i="2"/>
  <c r="EZ76" i="2"/>
  <c r="FI76" i="2"/>
  <c r="AT88" i="2"/>
  <c r="Z91" i="2"/>
  <c r="AQ91" i="2"/>
  <c r="CP111" i="2"/>
  <c r="CO120" i="2"/>
  <c r="DL61" i="2"/>
  <c r="AM88" i="2"/>
  <c r="EF100" i="2"/>
  <c r="AK10" i="2"/>
  <c r="EV58" i="2"/>
  <c r="FE58" i="2"/>
  <c r="BS61" i="2"/>
  <c r="ED61" i="2"/>
  <c r="FE61" i="2"/>
  <c r="AF64" i="2"/>
  <c r="AP70" i="2"/>
  <c r="DT70" i="2"/>
  <c r="CE73" i="2"/>
  <c r="W76" i="2"/>
  <c r="AF76" i="2"/>
  <c r="AO76" i="2"/>
  <c r="DS76" i="2"/>
  <c r="AN106" i="2"/>
  <c r="CI121" i="2"/>
  <c r="AC10" i="2"/>
  <c r="CH13" i="2"/>
  <c r="DT13" i="2"/>
  <c r="AP19" i="2"/>
  <c r="BR19" i="2"/>
  <c r="CA19" i="2"/>
  <c r="DL19" i="2"/>
  <c r="FE19" i="2"/>
  <c r="AI28" i="2"/>
  <c r="BT28" i="2"/>
  <c r="CC28" i="2"/>
  <c r="DV28" i="2"/>
  <c r="DR31" i="2"/>
  <c r="FK31" i="2"/>
  <c r="FT31" i="2"/>
  <c r="AI34" i="2"/>
  <c r="FP34" i="2"/>
  <c r="CB52" i="2"/>
  <c r="CC55" i="2"/>
  <c r="DO55" i="2"/>
  <c r="DW55" i="2"/>
  <c r="FF58" i="2"/>
  <c r="DK64" i="2"/>
  <c r="EL71" i="2"/>
  <c r="EL162" i="2" s="1"/>
  <c r="DQ73" i="2"/>
  <c r="EI73" i="2"/>
  <c r="GE71" i="2"/>
  <c r="GE162" i="2" s="1"/>
  <c r="FJ73" i="2"/>
  <c r="EK6" i="2"/>
  <c r="FK16" i="2"/>
  <c r="ES6" i="2"/>
  <c r="CL6" i="2"/>
  <c r="DL10" i="2"/>
  <c r="AE13" i="2"/>
  <c r="FN19" i="2"/>
  <c r="FW19" i="2"/>
  <c r="DS37" i="2"/>
  <c r="EB37" i="2"/>
  <c r="FD37" i="2"/>
  <c r="FM37" i="2"/>
  <c r="FU37" i="2"/>
  <c r="GD6" i="2"/>
  <c r="CU6" i="2"/>
  <c r="BA6" i="2"/>
  <c r="FQ7" i="2"/>
  <c r="FH7" i="2"/>
  <c r="EY7" i="2"/>
  <c r="EF7" i="2"/>
  <c r="DW7" i="2"/>
  <c r="DO7" i="2"/>
  <c r="DF7" i="2"/>
  <c r="CC7" i="2"/>
  <c r="BT7" i="2"/>
  <c r="BK7" i="2"/>
  <c r="AR7" i="2"/>
  <c r="AI7" i="2"/>
  <c r="Z7" i="2"/>
  <c r="CK10" i="2"/>
  <c r="DU10" i="2"/>
  <c r="ED10" i="2"/>
  <c r="FE10" i="2"/>
  <c r="AF13" i="2"/>
  <c r="AG16" i="2"/>
  <c r="BR16" i="2"/>
  <c r="FN16" i="2"/>
  <c r="AR19" i="2"/>
  <c r="BK19" i="2"/>
  <c r="EW19" i="2"/>
  <c r="FF19" i="2"/>
  <c r="FO19" i="2"/>
  <c r="AP28" i="2"/>
  <c r="CG28" i="2"/>
  <c r="EB28" i="2"/>
  <c r="FM28" i="2"/>
  <c r="AJ31" i="2"/>
  <c r="Z10" i="2"/>
  <c r="AI10" i="2"/>
  <c r="AR10" i="2"/>
  <c r="FN10" i="2"/>
  <c r="AH16" i="2"/>
  <c r="DU16" i="2"/>
  <c r="FG19" i="2"/>
  <c r="EM18" i="2"/>
  <c r="AK25" i="2"/>
  <c r="DY25" i="2"/>
  <c r="FG25" i="2"/>
  <c r="FO25" i="2"/>
  <c r="AX24" i="2"/>
  <c r="EC28" i="2"/>
  <c r="FN28" i="2"/>
  <c r="FW28" i="2"/>
  <c r="BR37" i="2"/>
  <c r="EZ43" i="2"/>
  <c r="EX10" i="2"/>
  <c r="CO14" i="2"/>
  <c r="BV25" i="2"/>
  <c r="DH25" i="2"/>
  <c r="DZ25" i="2"/>
  <c r="DH43" i="2"/>
  <c r="BD6" i="2"/>
  <c r="FY5" i="2"/>
  <c r="CS5" i="2"/>
  <c r="AU25" i="2"/>
  <c r="EI25" i="2"/>
  <c r="V31" i="2"/>
  <c r="FF31" i="2"/>
  <c r="EJ6" i="2"/>
  <c r="CP6" i="2"/>
  <c r="BE6" i="2"/>
  <c r="FZ5" i="2"/>
  <c r="EN5" i="2"/>
  <c r="CU5" i="2"/>
  <c r="BW10" i="2"/>
  <c r="CF10" i="2"/>
  <c r="DQ10" i="2"/>
  <c r="EI10" i="2"/>
  <c r="GD8" i="2"/>
  <c r="FH10" i="2"/>
  <c r="AY9" i="2"/>
  <c r="AJ13" i="2"/>
  <c r="AS13" i="2"/>
  <c r="AN19" i="2"/>
  <c r="DS19" i="2"/>
  <c r="EB19" i="2"/>
  <c r="FJ19" i="2"/>
  <c r="AT28" i="2"/>
  <c r="AF31" i="2"/>
  <c r="AW31" i="2"/>
  <c r="DY31" i="2"/>
  <c r="EG31" i="2"/>
  <c r="FG31" i="2"/>
  <c r="FP31" i="2"/>
  <c r="CO6" i="2"/>
  <c r="AE10" i="2"/>
  <c r="AD16" i="2"/>
  <c r="DZ16" i="2"/>
  <c r="EI16" i="2"/>
  <c r="AF19" i="2"/>
  <c r="AG25" i="2"/>
  <c r="BY25" i="2"/>
  <c r="FJ25" i="2"/>
  <c r="FS25" i="2"/>
  <c r="CS24" i="2"/>
  <c r="AD28" i="2"/>
  <c r="AM28" i="2"/>
  <c r="DZ31" i="2"/>
  <c r="EI31" i="2"/>
  <c r="EZ31" i="2"/>
  <c r="FH31" i="2"/>
  <c r="BE54" i="2"/>
  <c r="AH58" i="2"/>
  <c r="AM64" i="2"/>
  <c r="CD64" i="2"/>
  <c r="FH64" i="2"/>
  <c r="AI70" i="2"/>
  <c r="AI73" i="2"/>
  <c r="DZ79" i="2"/>
  <c r="EG79" i="2"/>
  <c r="BI82" i="2"/>
  <c r="BA81" i="2"/>
  <c r="AJ88" i="2"/>
  <c r="AS88" i="2"/>
  <c r="AZ105" i="2"/>
  <c r="AN61" i="2"/>
  <c r="BW64" i="2"/>
  <c r="AS73" i="2"/>
  <c r="BU88" i="2"/>
  <c r="AF34" i="2"/>
  <c r="BV37" i="2"/>
  <c r="DY37" i="2"/>
  <c r="V43" i="2"/>
  <c r="DQ43" i="2"/>
  <c r="EI43" i="2"/>
  <c r="FR43" i="2"/>
  <c r="BY46" i="2"/>
  <c r="CH46" i="2"/>
  <c r="FE46" i="2"/>
  <c r="FN46" i="2"/>
  <c r="BL52" i="2"/>
  <c r="FE52" i="2"/>
  <c r="FU52" i="2"/>
  <c r="CF55" i="2"/>
  <c r="EA55" i="2"/>
  <c r="AS58" i="2"/>
  <c r="EB58" i="2"/>
  <c r="FC58" i="2"/>
  <c r="BX64" i="2"/>
  <c r="DR64" i="2"/>
  <c r="EQ68" i="2"/>
  <c r="EQ157" i="2" s="1"/>
  <c r="EE70" i="2"/>
  <c r="CK73" i="2"/>
  <c r="DV73" i="2"/>
  <c r="AJ79" i="2"/>
  <c r="AJ82" i="2"/>
  <c r="CK82" i="2"/>
  <c r="X85" i="2"/>
  <c r="CF85" i="2"/>
  <c r="DQ85" i="2"/>
  <c r="FT88" i="2"/>
  <c r="BQ91" i="2"/>
  <c r="DS91" i="2"/>
  <c r="Y97" i="2"/>
  <c r="AH97" i="2"/>
  <c r="DT97" i="2"/>
  <c r="EP96" i="2"/>
  <c r="EC100" i="2"/>
  <c r="DQ106" i="2"/>
  <c r="FJ106" i="2"/>
  <c r="AT109" i="2"/>
  <c r="EG109" i="2"/>
  <c r="BT112" i="2"/>
  <c r="GE111" i="2"/>
  <c r="DS34" i="2"/>
  <c r="AW43" i="2"/>
  <c r="DR43" i="2"/>
  <c r="EA43" i="2"/>
  <c r="FJ43" i="2"/>
  <c r="AP46" i="2"/>
  <c r="CA46" i="2"/>
  <c r="DU46" i="2"/>
  <c r="DP52" i="2"/>
  <c r="EE52" i="2"/>
  <c r="AF55" i="2"/>
  <c r="CG55" i="2"/>
  <c r="DS55" i="2"/>
  <c r="FR55" i="2"/>
  <c r="EK54" i="2"/>
  <c r="AT58" i="2"/>
  <c r="BS58" i="2"/>
  <c r="DU58" i="2"/>
  <c r="CA61" i="2"/>
  <c r="FC64" i="2"/>
  <c r="AE70" i="2"/>
  <c r="AM70" i="2"/>
  <c r="BV70" i="2"/>
  <c r="EF70" i="2"/>
  <c r="AD73" i="2"/>
  <c r="AM73" i="2"/>
  <c r="AU73" i="2"/>
  <c r="EP77" i="2"/>
  <c r="EC79" i="2"/>
  <c r="AC82" i="2"/>
  <c r="AT82" i="2"/>
  <c r="FD82" i="2"/>
  <c r="FM82" i="2"/>
  <c r="AP85" i="2"/>
  <c r="CG85" i="2"/>
  <c r="DZ85" i="2"/>
  <c r="EI85" i="2"/>
  <c r="FJ85" i="2"/>
  <c r="FY84" i="2"/>
  <c r="AE88" i="2"/>
  <c r="AN88" i="2"/>
  <c r="AW88" i="2"/>
  <c r="DP88" i="2"/>
  <c r="BI91" i="2"/>
  <c r="FR91" i="2"/>
  <c r="AI100" i="2"/>
  <c r="BR100" i="2"/>
  <c r="CA100" i="2"/>
  <c r="CB106" i="2"/>
  <c r="CK106" i="2"/>
  <c r="AJ112" i="2"/>
  <c r="AS112" i="2"/>
  <c r="DY112" i="2"/>
  <c r="AD52" i="2"/>
  <c r="BM52" i="2"/>
  <c r="AG55" i="2"/>
  <c r="FM58" i="2"/>
  <c r="BR64" i="2"/>
  <c r="BB63" i="2"/>
  <c r="AF70" i="2"/>
  <c r="BN70" i="2"/>
  <c r="CE70" i="2"/>
  <c r="AT76" i="2"/>
  <c r="BM76" i="2"/>
  <c r="AY75" i="2"/>
  <c r="AY183" i="2" s="1"/>
  <c r="ED79" i="2"/>
  <c r="BU82" i="2"/>
  <c r="CD82" i="2"/>
  <c r="AQ85" i="2"/>
  <c r="AF88" i="2"/>
  <c r="DY88" i="2"/>
  <c r="FW88" i="2"/>
  <c r="FD91" i="2"/>
  <c r="EJ99" i="2"/>
  <c r="BT106" i="2"/>
  <c r="CC106" i="2"/>
  <c r="EN111" i="2"/>
  <c r="AG121" i="2"/>
  <c r="GA53" i="2"/>
  <c r="AT97" i="2"/>
  <c r="AD112" i="2"/>
  <c r="DL121" i="2"/>
  <c r="AQ37" i="2"/>
  <c r="CA37" i="2"/>
  <c r="DK37" i="2"/>
  <c r="EC37" i="2"/>
  <c r="FN37" i="2"/>
  <c r="FW37" i="2"/>
  <c r="BS43" i="2"/>
  <c r="CK43" i="2"/>
  <c r="DU43" i="2"/>
  <c r="ED43" i="2"/>
  <c r="DY46" i="2"/>
  <c r="FR46" i="2"/>
  <c r="BH52" i="2"/>
  <c r="DZ52" i="2"/>
  <c r="EZ52" i="2"/>
  <c r="FI52" i="2"/>
  <c r="DV55" i="2"/>
  <c r="EX55" i="2"/>
  <c r="BD57" i="2"/>
  <c r="GD57" i="2"/>
  <c r="AS61" i="2"/>
  <c r="BL61" i="2"/>
  <c r="BU61" i="2"/>
  <c r="FW61" i="2"/>
  <c r="BA69" i="2"/>
  <c r="BA158" i="2" s="1"/>
  <c r="DR73" i="2"/>
  <c r="EA73" i="2"/>
  <c r="EA76" i="2"/>
  <c r="FG82" i="2"/>
  <c r="FP82" i="2"/>
  <c r="CB85" i="2"/>
  <c r="EC85" i="2"/>
  <c r="FE85" i="2"/>
  <c r="FN85" i="2"/>
  <c r="FU85" i="2"/>
  <c r="CH88" i="2"/>
  <c r="AT91" i="2"/>
  <c r="BU91" i="2"/>
  <c r="DW91" i="2"/>
  <c r="EE91" i="2"/>
  <c r="U97" i="2"/>
  <c r="AD97" i="2"/>
  <c r="DP97" i="2"/>
  <c r="DY97" i="2"/>
  <c r="BU100" i="2"/>
  <c r="CD100" i="2"/>
  <c r="DG100" i="2"/>
  <c r="DP100" i="2"/>
  <c r="DY100" i="2"/>
  <c r="EC109" i="2"/>
  <c r="BC108" i="2"/>
  <c r="AQ118" i="2"/>
  <c r="AI121" i="2"/>
  <c r="GD122" i="2"/>
  <c r="DO34" i="2"/>
  <c r="Z37" i="2"/>
  <c r="GB36" i="2"/>
  <c r="AI43" i="2"/>
  <c r="AR43" i="2"/>
  <c r="DV43" i="2"/>
  <c r="EE43" i="2"/>
  <c r="BV46" i="2"/>
  <c r="CE46" i="2"/>
  <c r="EL44" i="2"/>
  <c r="DQ46" i="2"/>
  <c r="AG52" i="2"/>
  <c r="FR52" i="2"/>
  <c r="BA51" i="2"/>
  <c r="AJ55" i="2"/>
  <c r="BL55" i="2"/>
  <c r="FO55" i="2"/>
  <c r="AP58" i="2"/>
  <c r="FP58" i="2"/>
  <c r="BV61" i="2"/>
  <c r="AT64" i="2"/>
  <c r="BU64" i="2"/>
  <c r="BR70" i="2"/>
  <c r="CA70" i="2"/>
  <c r="AQ73" i="2"/>
  <c r="CH76" i="2"/>
  <c r="DP79" i="2"/>
  <c r="AG82" i="2"/>
  <c r="FH82" i="2"/>
  <c r="FQ82" i="2"/>
  <c r="ED85" i="2"/>
  <c r="FW85" i="2"/>
  <c r="AR88" i="2"/>
  <c r="FI88" i="2"/>
  <c r="CD91" i="2"/>
  <c r="BV100" i="2"/>
  <c r="EI100" i="2"/>
  <c r="CF106" i="2"/>
  <c r="FN109" i="2"/>
  <c r="DK112" i="2"/>
  <c r="EC112" i="2"/>
  <c r="FE112" i="2"/>
  <c r="FN112" i="2"/>
  <c r="FW112" i="2"/>
  <c r="CB118" i="2"/>
  <c r="CK118" i="2"/>
  <c r="BT121" i="2"/>
  <c r="EF121" i="2"/>
  <c r="FZ123" i="2"/>
  <c r="AO10" i="2"/>
  <c r="BX10" i="2"/>
  <c r="AX9" i="2"/>
  <c r="EN6" i="2"/>
  <c r="CR6" i="2"/>
  <c r="AY6" i="2"/>
  <c r="BC5" i="2"/>
  <c r="AH10" i="2"/>
  <c r="BR10" i="2"/>
  <c r="EA10" i="2"/>
  <c r="FQ10" i="2"/>
  <c r="BV16" i="2"/>
  <c r="CE16" i="2"/>
  <c r="DP16" i="2"/>
  <c r="EG16" i="2"/>
  <c r="GE6" i="2"/>
  <c r="EL6" i="2"/>
  <c r="GA5" i="2"/>
  <c r="EP5" i="2"/>
  <c r="CM5" i="2"/>
  <c r="CB10" i="2"/>
  <c r="DS10" i="2"/>
  <c r="AM16" i="2"/>
  <c r="CC10" i="2"/>
  <c r="DT10" i="2"/>
  <c r="BG9" i="2"/>
  <c r="CU9" i="2"/>
  <c r="AW16" i="2"/>
  <c r="FY6" i="2"/>
  <c r="AT10" i="2"/>
  <c r="FH13" i="2"/>
  <c r="GC6" i="2"/>
  <c r="GB6" i="2"/>
  <c r="CN6" i="2"/>
  <c r="BC6" i="2"/>
  <c r="GG5" i="2"/>
  <c r="FX5" i="2"/>
  <c r="AY5" i="2"/>
  <c r="AM10" i="2"/>
  <c r="DV10" i="2"/>
  <c r="FI13" i="2"/>
  <c r="FQ13" i="2"/>
  <c r="DT16" i="2"/>
  <c r="EC16" i="2"/>
  <c r="EV16" i="2"/>
  <c r="BE15" i="2"/>
  <c r="BD18" i="2"/>
  <c r="CP5" i="2"/>
  <c r="AN10" i="2"/>
  <c r="EL8" i="2"/>
  <c r="EJ12" i="2"/>
  <c r="BS16" i="2"/>
  <c r="CU26" i="2"/>
  <c r="AR34" i="2"/>
  <c r="BX34" i="2"/>
  <c r="GD56" i="2"/>
  <c r="FJ61" i="2"/>
  <c r="GG60" i="2"/>
  <c r="AD70" i="2"/>
  <c r="CU18" i="2"/>
  <c r="DQ25" i="2"/>
  <c r="FH25" i="2"/>
  <c r="FP25" i="2"/>
  <c r="CO24" i="2"/>
  <c r="FO28" i="2"/>
  <c r="AP37" i="2"/>
  <c r="DH37" i="2"/>
  <c r="W43" i="2"/>
  <c r="AM43" i="2"/>
  <c r="CD52" i="2"/>
  <c r="ES50" i="2"/>
  <c r="DU52" i="2"/>
  <c r="ED52" i="2"/>
  <c r="CA55" i="2"/>
  <c r="FX53" i="2"/>
  <c r="FJ55" i="2"/>
  <c r="EL54" i="2"/>
  <c r="AF58" i="2"/>
  <c r="AO58" i="2"/>
  <c r="DS58" i="2"/>
  <c r="EI58" i="2"/>
  <c r="X61" i="2"/>
  <c r="AF61" i="2"/>
  <c r="CA64" i="2"/>
  <c r="DQ70" i="2"/>
  <c r="BV73" i="2"/>
  <c r="FG73" i="2"/>
  <c r="AJ16" i="2"/>
  <c r="DM16" i="2"/>
  <c r="AS19" i="2"/>
  <c r="CK19" i="2"/>
  <c r="EC19" i="2"/>
  <c r="AD25" i="2"/>
  <c r="DJ25" i="2"/>
  <c r="EA25" i="2"/>
  <c r="AJ28" i="2"/>
  <c r="DS28" i="2"/>
  <c r="AE31" i="2"/>
  <c r="CH31" i="2"/>
  <c r="DK31" i="2"/>
  <c r="AD34" i="2"/>
  <c r="CA34" i="2"/>
  <c r="EB34" i="2"/>
  <c r="AN43" i="2"/>
  <c r="EQ41" i="2"/>
  <c r="FE43" i="2"/>
  <c r="BD45" i="2"/>
  <c r="FY45" i="2"/>
  <c r="EW52" i="2"/>
  <c r="AI55" i="2"/>
  <c r="CB55" i="2"/>
  <c r="CK55" i="2"/>
  <c r="FQ55" i="2"/>
  <c r="AZ54" i="2"/>
  <c r="CP54" i="2"/>
  <c r="AW58" i="2"/>
  <c r="AZ57" i="2"/>
  <c r="BR61" i="2"/>
  <c r="AS70" i="2"/>
  <c r="CP69" i="2"/>
  <c r="CP158" i="2" s="1"/>
  <c r="AE16" i="2"/>
  <c r="AK16" i="2"/>
  <c r="EF16" i="2"/>
  <c r="FT16" i="2"/>
  <c r="CM15" i="2"/>
  <c r="CC19" i="2"/>
  <c r="FK19" i="2"/>
  <c r="CA25" i="2"/>
  <c r="DK25" i="2"/>
  <c r="AK28" i="2"/>
  <c r="CH28" i="2"/>
  <c r="DK28" i="2"/>
  <c r="EA28" i="2"/>
  <c r="FH28" i="2"/>
  <c r="EJ27" i="2"/>
  <c r="AN31" i="2"/>
  <c r="DS31" i="2"/>
  <c r="EB31" i="2"/>
  <c r="AM34" i="2"/>
  <c r="DU34" i="2"/>
  <c r="AR37" i="2"/>
  <c r="DR37" i="2"/>
  <c r="EF43" i="2"/>
  <c r="CB46" i="2"/>
  <c r="CK46" i="2"/>
  <c r="DM46" i="2"/>
  <c r="DV46" i="2"/>
  <c r="FO46" i="2"/>
  <c r="FN52" i="2"/>
  <c r="ED55" i="2"/>
  <c r="FZ53" i="2"/>
  <c r="CC58" i="2"/>
  <c r="CK58" i="2"/>
  <c r="AQ61" i="2"/>
  <c r="FY24" i="2"/>
  <c r="FR28" i="2"/>
  <c r="EK27" i="2"/>
  <c r="FR31" i="2"/>
  <c r="FC34" i="2"/>
  <c r="FJ37" i="2"/>
  <c r="BW43" i="2"/>
  <c r="FW43" i="2"/>
  <c r="AM46" i="2"/>
  <c r="AT46" i="2"/>
  <c r="DW46" i="2"/>
  <c r="FG46" i="2"/>
  <c r="AD55" i="2"/>
  <c r="BU55" i="2"/>
  <c r="EN54" i="2"/>
  <c r="AI61" i="2"/>
  <c r="AR61" i="2"/>
  <c r="AN70" i="2"/>
  <c r="GB30" i="2"/>
  <c r="BH34" i="2"/>
  <c r="ED34" i="2"/>
  <c r="BA33" i="2"/>
  <c r="BE41" i="2"/>
  <c r="GA56" i="2"/>
  <c r="EG61" i="2"/>
  <c r="CS14" i="2"/>
  <c r="FX14" i="2"/>
  <c r="AO19" i="2"/>
  <c r="CF19" i="2"/>
  <c r="Y25" i="2"/>
  <c r="AW25" i="2"/>
  <c r="BO25" i="2"/>
  <c r="FM25" i="2"/>
  <c r="AO28" i="2"/>
  <c r="BV28" i="2"/>
  <c r="CD28" i="2"/>
  <c r="DO28" i="2"/>
  <c r="Z31" i="2"/>
  <c r="AI31" i="2"/>
  <c r="AQ31" i="2"/>
  <c r="DG31" i="2"/>
  <c r="DO31" i="2"/>
  <c r="BA30" i="2"/>
  <c r="DH34" i="2"/>
  <c r="EE34" i="2"/>
  <c r="FN34" i="2"/>
  <c r="AM37" i="2"/>
  <c r="BU37" i="2"/>
  <c r="CC37" i="2"/>
  <c r="CH43" i="2"/>
  <c r="FA43" i="2"/>
  <c r="AJ52" i="2"/>
  <c r="CA52" i="2"/>
  <c r="EA52" i="2"/>
  <c r="AW55" i="2"/>
  <c r="CS62" i="2"/>
  <c r="GB63" i="2"/>
  <c r="DV13" i="2"/>
  <c r="DS16" i="2"/>
  <c r="GE14" i="2"/>
  <c r="FH16" i="2"/>
  <c r="BX19" i="2"/>
  <c r="DR19" i="2"/>
  <c r="CE25" i="2"/>
  <c r="EK23" i="2"/>
  <c r="AW28" i="2"/>
  <c r="DP28" i="2"/>
  <c r="CE31" i="2"/>
  <c r="DH31" i="2"/>
  <c r="EF31" i="2"/>
  <c r="BB30" i="2"/>
  <c r="AQ34" i="2"/>
  <c r="CF34" i="2"/>
  <c r="DQ34" i="2"/>
  <c r="EF34" i="2"/>
  <c r="FF34" i="2"/>
  <c r="FO34" i="2"/>
  <c r="DM37" i="2"/>
  <c r="DV37" i="2"/>
  <c r="DK43" i="2"/>
  <c r="FI43" i="2"/>
  <c r="X46" i="2"/>
  <c r="AG46" i="2"/>
  <c r="BW46" i="2"/>
  <c r="CF46" i="2"/>
  <c r="DZ46" i="2"/>
  <c r="EI46" i="2"/>
  <c r="CI52" i="2"/>
  <c r="DL52" i="2"/>
  <c r="FA52" i="2"/>
  <c r="FJ52" i="2"/>
  <c r="DR55" i="2"/>
  <c r="AM61" i="2"/>
  <c r="AP64" i="2"/>
  <c r="FF64" i="2"/>
  <c r="AN76" i="2"/>
  <c r="BU76" i="2"/>
  <c r="CD76" i="2"/>
  <c r="GG75" i="2"/>
  <c r="GG183" i="2" s="1"/>
  <c r="CC79" i="2"/>
  <c r="DQ100" i="2"/>
  <c r="AN109" i="2"/>
  <c r="BL118" i="2"/>
  <c r="AT121" i="2"/>
  <c r="EJ84" i="2"/>
  <c r="AQ88" i="2"/>
  <c r="BI88" i="2"/>
  <c r="ED88" i="2"/>
  <c r="GA87" i="2"/>
  <c r="AD91" i="2"/>
  <c r="AS91" i="2"/>
  <c r="BT91" i="2"/>
  <c r="DT91" i="2"/>
  <c r="EB91" i="2"/>
  <c r="FN91" i="2"/>
  <c r="AP97" i="2"/>
  <c r="CF100" i="2"/>
  <c r="BV106" i="2"/>
  <c r="EL105" i="2"/>
  <c r="EE118" i="2"/>
  <c r="W121" i="2"/>
  <c r="CH73" i="2"/>
  <c r="AG76" i="2"/>
  <c r="DQ76" i="2"/>
  <c r="DY76" i="2"/>
  <c r="FN76" i="2"/>
  <c r="FW76" i="2"/>
  <c r="EQ75" i="2"/>
  <c r="EQ183" i="2" s="1"/>
  <c r="BX79" i="2"/>
  <c r="CE79" i="2"/>
  <c r="EA79" i="2"/>
  <c r="EI79" i="2"/>
  <c r="FA79" i="2"/>
  <c r="FJ82" i="2"/>
  <c r="GB81" i="2"/>
  <c r="T88" i="2"/>
  <c r="CP99" i="2"/>
  <c r="FI109" i="2"/>
  <c r="EO108" i="2"/>
  <c r="DR121" i="2"/>
  <c r="CC70" i="2"/>
  <c r="CI70" i="2"/>
  <c r="FE70" i="2"/>
  <c r="FQ73" i="2"/>
  <c r="CG76" i="2"/>
  <c r="DI76" i="2"/>
  <c r="DR76" i="2"/>
  <c r="FO76" i="2"/>
  <c r="EB79" i="2"/>
  <c r="FJ79" i="2"/>
  <c r="FS79" i="2"/>
  <c r="AP82" i="2"/>
  <c r="DV82" i="2"/>
  <c r="FT82" i="2"/>
  <c r="CH85" i="2"/>
  <c r="FI85" i="2"/>
  <c r="AK88" i="2"/>
  <c r="DZ88" i="2"/>
  <c r="AF91" i="2"/>
  <c r="DM91" i="2"/>
  <c r="AR97" i="2"/>
  <c r="CB97" i="2"/>
  <c r="EI97" i="2"/>
  <c r="AR100" i="2"/>
  <c r="FO106" i="2"/>
  <c r="BR109" i="2"/>
  <c r="FR109" i="2"/>
  <c r="GG111" i="2"/>
  <c r="DK121" i="2"/>
  <c r="ES72" i="2"/>
  <c r="ES163" i="2" s="1"/>
  <c r="BT79" i="2"/>
  <c r="CF79" i="2"/>
  <c r="DU79" i="2"/>
  <c r="GE78" i="2"/>
  <c r="CU80" i="2"/>
  <c r="CF82" i="2"/>
  <c r="CU81" i="2"/>
  <c r="GD87" i="2"/>
  <c r="BT97" i="2"/>
  <c r="FH106" i="2"/>
  <c r="CA109" i="2"/>
  <c r="FH76" i="2"/>
  <c r="AH91" i="2"/>
  <c r="BK100" i="2"/>
  <c r="BS100" i="2"/>
  <c r="FI106" i="2"/>
  <c r="ED124" i="2"/>
  <c r="CD73" i="2"/>
  <c r="FT73" i="2"/>
  <c r="DL76" i="2"/>
  <c r="AF79" i="2"/>
  <c r="EO81" i="2"/>
  <c r="X88" i="2"/>
  <c r="EC97" i="2"/>
  <c r="FK100" i="2"/>
  <c r="AE112" i="2"/>
  <c r="FG121" i="2"/>
  <c r="FW121" i="2"/>
  <c r="BQ73" i="2"/>
  <c r="BT76" i="2"/>
  <c r="CC76" i="2"/>
  <c r="DU76" i="2"/>
  <c r="EC76" i="2"/>
  <c r="AG79" i="2"/>
  <c r="FO79" i="2"/>
  <c r="FQ88" i="2"/>
  <c r="ED97" i="2"/>
  <c r="EQ105" i="2"/>
  <c r="GB108" i="2"/>
  <c r="AY111" i="2"/>
  <c r="FE118" i="2"/>
  <c r="CU117" i="2"/>
  <c r="FX117" i="2"/>
  <c r="EK119" i="2"/>
  <c r="FZ6" i="2"/>
  <c r="EO6" i="2"/>
  <c r="FR7" i="2"/>
  <c r="FI7" i="2"/>
  <c r="EZ7" i="2"/>
  <c r="GD5" i="2"/>
  <c r="EG7" i="2"/>
  <c r="DY7" i="2"/>
  <c r="DP7" i="2"/>
  <c r="DG7" i="2"/>
  <c r="CD7" i="2"/>
  <c r="BU7" i="2"/>
  <c r="BL7" i="2"/>
  <c r="AS7" i="2"/>
  <c r="AJ7" i="2"/>
  <c r="AA7" i="2"/>
  <c r="CM11" i="2"/>
  <c r="BD5" i="2"/>
  <c r="EQ6" i="2"/>
  <c r="GB5" i="2"/>
  <c r="CS6" i="2"/>
  <c r="AZ6" i="2"/>
  <c r="GG6" i="2"/>
  <c r="FX6" i="2"/>
  <c r="EM6" i="2"/>
  <c r="FP7" i="2"/>
  <c r="FG7" i="2"/>
  <c r="EX7" i="2"/>
  <c r="EE7" i="2"/>
  <c r="DV7" i="2"/>
  <c r="DM7" i="2"/>
  <c r="EQ5" i="2"/>
  <c r="CK7" i="2"/>
  <c r="CB7" i="2"/>
  <c r="BS7" i="2"/>
  <c r="BJ7" i="2"/>
  <c r="AQ7" i="2"/>
  <c r="AH7" i="2"/>
  <c r="Y7" i="2"/>
  <c r="BE5" i="2"/>
  <c r="GC5" i="2"/>
  <c r="EM8" i="2"/>
  <c r="FG10" i="2"/>
  <c r="CQ6" i="2"/>
  <c r="BG6" i="2"/>
  <c r="AX6" i="2"/>
  <c r="BB5" i="2"/>
  <c r="ES5" i="2"/>
  <c r="GE5" i="2"/>
  <c r="Q8" i="2"/>
  <c r="EO5" i="2"/>
  <c r="CL5" i="2"/>
  <c r="EJ5" i="2"/>
  <c r="FX8" i="2"/>
  <c r="DZ43" i="2"/>
  <c r="BE51" i="2"/>
  <c r="AZ5" i="2"/>
  <c r="CN5" i="2"/>
  <c r="EK5" i="2"/>
  <c r="CR5" i="2"/>
  <c r="CO5" i="2"/>
  <c r="DP10" i="2"/>
  <c r="FP10" i="2"/>
  <c r="CP9" i="2"/>
  <c r="BW13" i="2"/>
  <c r="GC11" i="2"/>
  <c r="CP12" i="2"/>
  <c r="FZ12" i="2"/>
  <c r="AI16" i="2"/>
  <c r="BH16" i="2"/>
  <c r="FY18" i="2"/>
  <c r="AM25" i="2"/>
  <c r="DS25" i="2"/>
  <c r="BG24" i="2"/>
  <c r="X28" i="2"/>
  <c r="AN28" i="2"/>
  <c r="BB36" i="2"/>
  <c r="CO36" i="2"/>
  <c r="BS37" i="2"/>
  <c r="FY36" i="2"/>
  <c r="CU41" i="2"/>
  <c r="CR42" i="2"/>
  <c r="EK42" i="2"/>
  <c r="FW52" i="2"/>
  <c r="CE55" i="2"/>
  <c r="FI55" i="2"/>
  <c r="GC54" i="2"/>
  <c r="DP58" i="2"/>
  <c r="AO61" i="2"/>
  <c r="DV61" i="2"/>
  <c r="BR73" i="2"/>
  <c r="CL72" i="2"/>
  <c r="CL163" i="2" s="1"/>
  <c r="GA12" i="2"/>
  <c r="AQ16" i="2"/>
  <c r="FM16" i="2"/>
  <c r="BB15" i="2"/>
  <c r="EJ18" i="2"/>
  <c r="AF25" i="2"/>
  <c r="BK25" i="2"/>
  <c r="DL25" i="2"/>
  <c r="FI25" i="2"/>
  <c r="FQ25" i="2"/>
  <c r="FA28" i="2"/>
  <c r="FI28" i="2"/>
  <c r="FI31" i="2"/>
  <c r="CP30" i="2"/>
  <c r="BG33" i="2"/>
  <c r="BU46" i="2"/>
  <c r="GE44" i="2"/>
  <c r="AX45" i="2"/>
  <c r="GB45" i="2"/>
  <c r="EN50" i="2"/>
  <c r="AX51" i="2"/>
  <c r="GB51" i="2"/>
  <c r="CU53" i="2"/>
  <c r="BX55" i="2"/>
  <c r="FP55" i="2"/>
  <c r="BT58" i="2"/>
  <c r="FD10" i="2"/>
  <c r="T13" i="2"/>
  <c r="AR16" i="2"/>
  <c r="CQ17" i="2"/>
  <c r="X25" i="2"/>
  <c r="AO25" i="2"/>
  <c r="GG26" i="2"/>
  <c r="AS34" i="2"/>
  <c r="CK34" i="2"/>
  <c r="DL34" i="2"/>
  <c r="AO46" i="2"/>
  <c r="EC46" i="2"/>
  <c r="CL8" i="2"/>
  <c r="EJ9" i="2"/>
  <c r="U13" i="2"/>
  <c r="CF13" i="2"/>
  <c r="EB16" i="2"/>
  <c r="FG16" i="2"/>
  <c r="DT19" i="2"/>
  <c r="CG25" i="2"/>
  <c r="DW28" i="2"/>
  <c r="EQ27" i="2"/>
  <c r="AM31" i="2"/>
  <c r="BW31" i="2"/>
  <c r="CC31" i="2"/>
  <c r="EE31" i="2"/>
  <c r="FC31" i="2"/>
  <c r="EO30" i="2"/>
  <c r="AT34" i="2"/>
  <c r="BB33" i="2"/>
  <c r="CU33" i="2"/>
  <c r="AH52" i="2"/>
  <c r="BV52" i="2"/>
  <c r="CU54" i="2"/>
  <c r="CO57" i="2"/>
  <c r="BT16" i="2"/>
  <c r="GC18" i="2"/>
  <c r="CH25" i="2"/>
  <c r="ED25" i="2"/>
  <c r="FK25" i="2"/>
  <c r="BG27" i="2"/>
  <c r="DG34" i="2"/>
  <c r="FJ34" i="2"/>
  <c r="FW34" i="2"/>
  <c r="EJ33" i="2"/>
  <c r="EO42" i="2"/>
  <c r="AH46" i="2"/>
  <c r="FS52" i="2"/>
  <c r="AZ51" i="2"/>
  <c r="BT55" i="2"/>
  <c r="FY54" i="2"/>
  <c r="DM10" i="2"/>
  <c r="FS10" i="2"/>
  <c r="EL9" i="2"/>
  <c r="GG9" i="2"/>
  <c r="FE13" i="2"/>
  <c r="CM18" i="2"/>
  <c r="EN18" i="2"/>
  <c r="CB25" i="2"/>
  <c r="AR28" i="2"/>
  <c r="GA26" i="2"/>
  <c r="GB27" i="2"/>
  <c r="DL31" i="2"/>
  <c r="EJ30" i="2"/>
  <c r="AH34" i="2"/>
  <c r="AO34" i="2"/>
  <c r="BL34" i="2"/>
  <c r="BS34" i="2"/>
  <c r="CL36" i="2"/>
  <c r="CS36" i="2"/>
  <c r="EL36" i="2"/>
  <c r="GC36" i="2"/>
  <c r="BD41" i="2"/>
  <c r="EP42" i="2"/>
  <c r="Z46" i="2"/>
  <c r="FX45" i="2"/>
  <c r="GG45" i="2"/>
  <c r="EI52" i="2"/>
  <c r="FM52" i="2"/>
  <c r="FX51" i="2"/>
  <c r="AT55" i="2"/>
  <c r="BB11" i="2"/>
  <c r="FF13" i="2"/>
  <c r="GA14" i="2"/>
  <c r="CN15" i="2"/>
  <c r="EM15" i="2"/>
  <c r="CU23" i="2"/>
  <c r="CC25" i="2"/>
  <c r="EF25" i="2"/>
  <c r="FN25" i="2"/>
  <c r="FW25" i="2"/>
  <c r="BB24" i="2"/>
  <c r="AS28" i="2"/>
  <c r="BG30" i="2"/>
  <c r="AH37" i="2"/>
  <c r="CM36" i="2"/>
  <c r="EP45" i="2"/>
  <c r="AS52" i="2"/>
  <c r="EB52" i="2"/>
  <c r="CO60" i="2"/>
  <c r="AD10" i="2"/>
  <c r="EB10" i="2"/>
  <c r="AG13" i="2"/>
  <c r="DY13" i="2"/>
  <c r="GB11" i="2"/>
  <c r="BA12" i="2"/>
  <c r="FY12" i="2"/>
  <c r="DW16" i="2"/>
  <c r="EG25" i="2"/>
  <c r="GA24" i="2"/>
  <c r="CO26" i="2"/>
  <c r="FG28" i="2"/>
  <c r="CN27" i="2"/>
  <c r="CU27" i="2"/>
  <c r="DT31" i="2"/>
  <c r="CG34" i="2"/>
  <c r="EC34" i="2"/>
  <c r="GC32" i="2"/>
  <c r="AY33" i="2"/>
  <c r="EL33" i="2"/>
  <c r="GD33" i="2"/>
  <c r="FX36" i="2"/>
  <c r="BV43" i="2"/>
  <c r="CO44" i="2"/>
  <c r="BY52" i="2"/>
  <c r="BB51" i="2"/>
  <c r="CM51" i="2"/>
  <c r="CE58" i="2"/>
  <c r="AW61" i="2"/>
  <c r="BA63" i="2"/>
  <c r="AX69" i="2"/>
  <c r="AX158" i="2" s="1"/>
  <c r="CF73" i="2"/>
  <c r="CU72" i="2"/>
  <c r="CU163" i="2" s="1"/>
  <c r="ES75" i="2"/>
  <c r="ES183" i="2" s="1"/>
  <c r="AI79" i="2"/>
  <c r="CS77" i="2"/>
  <c r="DI79" i="2"/>
  <c r="BB78" i="2"/>
  <c r="DT82" i="2"/>
  <c r="W70" i="2"/>
  <c r="AN73" i="2"/>
  <c r="FT79" i="2"/>
  <c r="X82" i="2"/>
  <c r="DM82" i="2"/>
  <c r="BV55" i="2"/>
  <c r="EP53" i="2"/>
  <c r="AX54" i="2"/>
  <c r="GA54" i="2"/>
  <c r="FN58" i="2"/>
  <c r="FU58" i="2"/>
  <c r="BB57" i="2"/>
  <c r="AG61" i="2"/>
  <c r="CE61" i="2"/>
  <c r="DU61" i="2"/>
  <c r="FI61" i="2"/>
  <c r="FQ61" i="2"/>
  <c r="AW64" i="2"/>
  <c r="BV64" i="2"/>
  <c r="CC64" i="2"/>
  <c r="CK64" i="2"/>
  <c r="EO63" i="2"/>
  <c r="DH70" i="2"/>
  <c r="AW73" i="2"/>
  <c r="BT73" i="2"/>
  <c r="AH76" i="2"/>
  <c r="AP76" i="2"/>
  <c r="AW76" i="2"/>
  <c r="CE76" i="2"/>
  <c r="DP76" i="2"/>
  <c r="ED76" i="2"/>
  <c r="FR76" i="2"/>
  <c r="AE82" i="2"/>
  <c r="AK82" i="2"/>
  <c r="BS82" i="2"/>
  <c r="CG82" i="2"/>
  <c r="DO82" i="2"/>
  <c r="FW82" i="2"/>
  <c r="GA83" i="2"/>
  <c r="FF85" i="2"/>
  <c r="AY54" i="2"/>
  <c r="BB54" i="2"/>
  <c r="AJ58" i="2"/>
  <c r="CB58" i="2"/>
  <c r="CH58" i="2"/>
  <c r="DZ58" i="2"/>
  <c r="EG58" i="2"/>
  <c r="FG58" i="2"/>
  <c r="FW58" i="2"/>
  <c r="AH61" i="2"/>
  <c r="DM61" i="2"/>
  <c r="AY60" i="2"/>
  <c r="EM60" i="2"/>
  <c r="AG64" i="2"/>
  <c r="DS64" i="2"/>
  <c r="BL70" i="2"/>
  <c r="DZ70" i="2"/>
  <c r="AP73" i="2"/>
  <c r="CA73" i="2"/>
  <c r="CO72" i="2"/>
  <c r="CO163" i="2" s="1"/>
  <c r="CF76" i="2"/>
  <c r="FC76" i="2"/>
  <c r="FS76" i="2"/>
  <c r="GC75" i="2"/>
  <c r="GC183" i="2" s="1"/>
  <c r="AD79" i="2"/>
  <c r="CD79" i="2"/>
  <c r="CP78" i="2"/>
  <c r="AF82" i="2"/>
  <c r="AM82" i="2"/>
  <c r="BT82" i="2"/>
  <c r="CH82" i="2"/>
  <c r="DP82" i="2"/>
  <c r="ED82" i="2"/>
  <c r="CS81" i="2"/>
  <c r="DV85" i="2"/>
  <c r="FT85" i="2"/>
  <c r="BB84" i="2"/>
  <c r="CC91" i="2"/>
  <c r="DU70" i="2"/>
  <c r="FM73" i="2"/>
  <c r="CP72" i="2"/>
  <c r="CP163" i="2" s="1"/>
  <c r="BR76" i="2"/>
  <c r="EE76" i="2"/>
  <c r="FD76" i="2"/>
  <c r="FK76" i="2"/>
  <c r="FT76" i="2"/>
  <c r="CP75" i="2"/>
  <c r="CP183" i="2" s="1"/>
  <c r="EO75" i="2"/>
  <c r="EO183" i="2" s="1"/>
  <c r="AE79" i="2"/>
  <c r="FG79" i="2"/>
  <c r="FP79" i="2"/>
  <c r="EP78" i="2"/>
  <c r="CB82" i="2"/>
  <c r="DQ82" i="2"/>
  <c r="EE82" i="2"/>
  <c r="GE81" i="2"/>
  <c r="GD84" i="2"/>
  <c r="FR100" i="2"/>
  <c r="FG55" i="2"/>
  <c r="FS55" i="2"/>
  <c r="AE58" i="2"/>
  <c r="AM58" i="2"/>
  <c r="BX58" i="2"/>
  <c r="CD58" i="2"/>
  <c r="DT58" i="2"/>
  <c r="GE56" i="2"/>
  <c r="CR57" i="2"/>
  <c r="GA57" i="2"/>
  <c r="FD61" i="2"/>
  <c r="FT61" i="2"/>
  <c r="CP60" i="2"/>
  <c r="EO60" i="2"/>
  <c r="AQ64" i="2"/>
  <c r="EM63" i="2"/>
  <c r="AH70" i="2"/>
  <c r="EB70" i="2"/>
  <c r="EO69" i="2"/>
  <c r="EO158" i="2" s="1"/>
  <c r="FF73" i="2"/>
  <c r="GB74" i="2"/>
  <c r="GB182" i="2" s="1"/>
  <c r="FE76" i="2"/>
  <c r="FH79" i="2"/>
  <c r="FQ79" i="2"/>
  <c r="AW82" i="2"/>
  <c r="CC82" i="2"/>
  <c r="CN81" i="2"/>
  <c r="FX81" i="2"/>
  <c r="GG81" i="2"/>
  <c r="AD85" i="2"/>
  <c r="AT85" i="2"/>
  <c r="CN84" i="2"/>
  <c r="GE120" i="2"/>
  <c r="BQ58" i="2"/>
  <c r="EP56" i="2"/>
  <c r="FJ58" i="2"/>
  <c r="BE57" i="2"/>
  <c r="CL57" i="2"/>
  <c r="AD61" i="2"/>
  <c r="CH61" i="2"/>
  <c r="DQ61" i="2"/>
  <c r="AJ64" i="2"/>
  <c r="CO63" i="2"/>
  <c r="EC70" i="2"/>
  <c r="EJ69" i="2"/>
  <c r="EJ158" i="2" s="1"/>
  <c r="AE73" i="2"/>
  <c r="BW73" i="2"/>
  <c r="AM76" i="2"/>
  <c r="AR76" i="2"/>
  <c r="BD75" i="2"/>
  <c r="BD183" i="2" s="1"/>
  <c r="FX75" i="2"/>
  <c r="FX183" i="2" s="1"/>
  <c r="FI79" i="2"/>
  <c r="GC78" i="2"/>
  <c r="BV82" i="2"/>
  <c r="DK82" i="2"/>
  <c r="EF82" i="2"/>
  <c r="GA80" i="2"/>
  <c r="CC85" i="2"/>
  <c r="BE84" i="2"/>
  <c r="CO84" i="2"/>
  <c r="EC58" i="2"/>
  <c r="EJ57" i="2"/>
  <c r="EF61" i="2"/>
  <c r="GD60" i="2"/>
  <c r="AK64" i="2"/>
  <c r="DW64" i="2"/>
  <c r="FD64" i="2"/>
  <c r="CK70" i="2"/>
  <c r="FA70" i="2"/>
  <c r="BB69" i="2"/>
  <c r="BB158" i="2" s="1"/>
  <c r="AT73" i="2"/>
  <c r="BX73" i="2"/>
  <c r="EC73" i="2"/>
  <c r="FH73" i="2"/>
  <c r="FP73" i="2"/>
  <c r="BD72" i="2"/>
  <c r="BD163" i="2" s="1"/>
  <c r="FY75" i="2"/>
  <c r="FY183" i="2" s="1"/>
  <c r="AH79" i="2"/>
  <c r="CG79" i="2"/>
  <c r="DV79" i="2"/>
  <c r="FC79" i="2"/>
  <c r="FY78" i="2"/>
  <c r="GD78" i="2"/>
  <c r="FK82" i="2"/>
  <c r="EM81" i="2"/>
  <c r="FZ81" i="2"/>
  <c r="CP84" i="2"/>
  <c r="EP84" i="2"/>
  <c r="DT118" i="2"/>
  <c r="EN87" i="2"/>
  <c r="AJ91" i="2"/>
  <c r="AH100" i="2"/>
  <c r="CQ99" i="2"/>
  <c r="EP99" i="2"/>
  <c r="GE99" i="2"/>
  <c r="BE105" i="2"/>
  <c r="EK105" i="2"/>
  <c r="GB105" i="2"/>
  <c r="FG109" i="2"/>
  <c r="CL108" i="2"/>
  <c r="BU112" i="2"/>
  <c r="DG112" i="2"/>
  <c r="BS118" i="2"/>
  <c r="GD116" i="2"/>
  <c r="FI118" i="2"/>
  <c r="EM117" i="2"/>
  <c r="DI121" i="2"/>
  <c r="FH124" i="2"/>
  <c r="FO124" i="2"/>
  <c r="FW124" i="2"/>
  <c r="BX88" i="2"/>
  <c r="EE88" i="2"/>
  <c r="FD88" i="2"/>
  <c r="GC87" i="2"/>
  <c r="V91" i="2"/>
  <c r="AC91" i="2"/>
  <c r="BS97" i="2"/>
  <c r="DR97" i="2"/>
  <c r="DZ97" i="2"/>
  <c r="BB96" i="2"/>
  <c r="EO96" i="2"/>
  <c r="BW100" i="2"/>
  <c r="EG100" i="2"/>
  <c r="BB99" i="2"/>
  <c r="AI106" i="2"/>
  <c r="AR106" i="2"/>
  <c r="GG104" i="2"/>
  <c r="EN107" i="2"/>
  <c r="AF112" i="2"/>
  <c r="AW112" i="2"/>
  <c r="DZ118" i="2"/>
  <c r="GE116" i="2"/>
  <c r="BG117" i="2"/>
  <c r="BV121" i="2"/>
  <c r="CC121" i="2"/>
  <c r="FH121" i="2"/>
  <c r="CS120" i="2"/>
  <c r="GG120" i="2"/>
  <c r="X124" i="2"/>
  <c r="BX124" i="2"/>
  <c r="DO124" i="2"/>
  <c r="CN123" i="2"/>
  <c r="BR91" i="2"/>
  <c r="FG91" i="2"/>
  <c r="GE90" i="2"/>
  <c r="CH97" i="2"/>
  <c r="BC96" i="2"/>
  <c r="DS100" i="2"/>
  <c r="EA100" i="2"/>
  <c r="AS106" i="2"/>
  <c r="CD106" i="2"/>
  <c r="FZ104" i="2"/>
  <c r="AG112" i="2"/>
  <c r="DP112" i="2"/>
  <c r="BG111" i="2"/>
  <c r="EA118" i="2"/>
  <c r="FK118" i="2"/>
  <c r="FQ121" i="2"/>
  <c r="GA120" i="2"/>
  <c r="DU88" i="2"/>
  <c r="AZ87" i="2"/>
  <c r="FX87" i="2"/>
  <c r="CR90" i="2"/>
  <c r="ES90" i="2"/>
  <c r="GG90" i="2"/>
  <c r="AE97" i="2"/>
  <c r="GD95" i="2"/>
  <c r="BD96" i="2"/>
  <c r="EQ96" i="2"/>
  <c r="AK100" i="2"/>
  <c r="DK100" i="2"/>
  <c r="ED106" i="2"/>
  <c r="EW106" i="2"/>
  <c r="BA105" i="2"/>
  <c r="CP105" i="2"/>
  <c r="AF109" i="2"/>
  <c r="CB109" i="2"/>
  <c r="DT109" i="2"/>
  <c r="EB109" i="2"/>
  <c r="FY111" i="2"/>
  <c r="BV118" i="2"/>
  <c r="DM118" i="2"/>
  <c r="AA121" i="2"/>
  <c r="FJ121" i="2"/>
  <c r="GG123" i="2"/>
  <c r="FS88" i="2"/>
  <c r="CQ87" i="2"/>
  <c r="EJ87" i="2"/>
  <c r="ES87" i="2"/>
  <c r="AN91" i="2"/>
  <c r="CA91" i="2"/>
  <c r="FP91" i="2"/>
  <c r="FZ90" i="2"/>
  <c r="W97" i="2"/>
  <c r="GE95" i="2"/>
  <c r="BW106" i="2"/>
  <c r="DV106" i="2"/>
  <c r="FF106" i="2"/>
  <c r="FM106" i="2"/>
  <c r="AG109" i="2"/>
  <c r="AO109" i="2"/>
  <c r="BU109" i="2"/>
  <c r="EC118" i="2"/>
  <c r="FZ116" i="2"/>
  <c r="FW118" i="2"/>
  <c r="CR117" i="2"/>
  <c r="EJ117" i="2"/>
  <c r="EV121" i="2"/>
  <c r="AG124" i="2"/>
  <c r="CG124" i="2"/>
  <c r="CR87" i="2"/>
  <c r="CH91" i="2"/>
  <c r="DJ91" i="2"/>
  <c r="GA90" i="2"/>
  <c r="GG96" i="2"/>
  <c r="BV109" i="2"/>
  <c r="FT109" i="2"/>
  <c r="DS112" i="2"/>
  <c r="BX118" i="2"/>
  <c r="CE118" i="2"/>
  <c r="DP118" i="2"/>
  <c r="DU118" i="2"/>
  <c r="AM121" i="2"/>
  <c r="EQ120" i="2"/>
  <c r="EE97" i="2"/>
  <c r="BT100" i="2"/>
  <c r="GC99" i="2"/>
  <c r="BQ106" i="2"/>
  <c r="EF112" i="2"/>
  <c r="CO111" i="2"/>
  <c r="EJ111" i="2"/>
  <c r="CF118" i="2"/>
  <c r="DV118" i="2"/>
  <c r="CM117" i="2"/>
  <c r="GD117" i="2"/>
  <c r="AE121" i="2"/>
  <c r="DV121" i="2"/>
  <c r="BR106" i="2"/>
  <c r="DZ106" i="2"/>
  <c r="DP109" i="2"/>
  <c r="EF118" i="2"/>
  <c r="FU121" i="2"/>
  <c r="EN117" i="2"/>
  <c r="AX123" i="2"/>
  <c r="FX123" i="2"/>
  <c r="ES116" i="2"/>
  <c r="GA122" i="2"/>
  <c r="ED118" i="2"/>
  <c r="GA116" i="2"/>
  <c r="CL117" i="2"/>
  <c r="ED121" i="2"/>
  <c r="EJ123" i="2"/>
  <c r="FF121" i="2"/>
  <c r="CG118" i="2"/>
  <c r="DI118" i="2"/>
  <c r="CL123" i="2"/>
  <c r="BD117" i="2"/>
  <c r="CB121" i="2"/>
  <c r="BB120" i="2"/>
  <c r="EL120" i="2"/>
  <c r="GC120" i="2"/>
  <c r="FE124" i="2"/>
  <c r="BC123" i="2"/>
  <c r="EO123" i="2"/>
  <c r="FY117" i="2"/>
  <c r="CP120" i="2"/>
  <c r="FX120" i="2"/>
  <c r="DP124" i="2"/>
  <c r="CO123" i="2"/>
  <c r="GA123" i="2"/>
  <c r="AG118" i="2"/>
  <c r="BI118" i="2"/>
  <c r="BU118" i="2"/>
  <c r="FT118" i="2"/>
  <c r="DY121" i="2"/>
  <c r="FR121" i="2"/>
  <c r="BC120" i="2"/>
  <c r="EM120" i="2"/>
  <c r="AY123" i="2"/>
  <c r="EK123" i="2"/>
  <c r="AY117" i="2"/>
  <c r="AH118" i="2"/>
  <c r="BA117" i="2"/>
  <c r="CP117" i="2"/>
  <c r="EK117" i="2"/>
  <c r="EP117" i="2"/>
  <c r="GA117" i="2"/>
  <c r="AJ121" i="2"/>
  <c r="BR121" i="2"/>
  <c r="DS121" i="2"/>
  <c r="BD120" i="2"/>
  <c r="CL120" i="2"/>
  <c r="AR124" i="2"/>
  <c r="BV124" i="2"/>
  <c r="CC124" i="2"/>
  <c r="FS124" i="2"/>
  <c r="BR118" i="2"/>
  <c r="AI118" i="2"/>
  <c r="FJ118" i="2"/>
  <c r="FP118" i="2"/>
  <c r="CQ117" i="2"/>
  <c r="AK121" i="2"/>
  <c r="AH124" i="2"/>
  <c r="AS124" i="2"/>
  <c r="BW124" i="2"/>
  <c r="EE124" i="2"/>
  <c r="GE122" i="2"/>
  <c r="CQ123" i="2"/>
  <c r="GC123" i="2"/>
  <c r="BB117" i="2"/>
  <c r="GB117" i="2"/>
  <c r="AR121" i="2"/>
  <c r="BX121" i="2"/>
  <c r="FN121" i="2"/>
  <c r="AZ120" i="2"/>
  <c r="EP120" i="2"/>
  <c r="AD124" i="2"/>
  <c r="FI124" i="2"/>
  <c r="BW118" i="2"/>
  <c r="AD118" i="2"/>
  <c r="CD118" i="2"/>
  <c r="ES117" i="2"/>
  <c r="GC117" i="2"/>
  <c r="AF121" i="2"/>
  <c r="CF121" i="2"/>
  <c r="BR124" i="2"/>
  <c r="DT124" i="2"/>
  <c r="DZ124" i="2"/>
  <c r="AX117" i="2"/>
  <c r="AN121" i="2"/>
  <c r="CA121" i="2"/>
  <c r="CU120" i="2"/>
  <c r="GB120" i="2"/>
  <c r="AO124" i="2"/>
  <c r="BS124" i="2"/>
  <c r="EA124" i="2"/>
  <c r="FD124" i="2"/>
  <c r="BB123" i="2"/>
  <c r="CM123" i="2"/>
  <c r="EN123" i="2"/>
  <c r="FY123" i="2"/>
  <c r="Y118" i="2"/>
  <c r="BC116" i="2"/>
  <c r="Z118" i="2"/>
  <c r="BD116" i="2"/>
  <c r="BN118" i="2"/>
  <c r="CR116" i="2"/>
  <c r="AA118" i="2"/>
  <c r="BE116" i="2"/>
  <c r="T118" i="2"/>
  <c r="AX116" i="2"/>
  <c r="X118" i="2"/>
  <c r="BB116" i="2"/>
  <c r="U118" i="2"/>
  <c r="AY116" i="2"/>
  <c r="BQ118" i="2"/>
  <c r="CU116" i="2"/>
  <c r="V118" i="2"/>
  <c r="AZ116" i="2"/>
  <c r="W118" i="2"/>
  <c r="BA116" i="2"/>
  <c r="AU118" i="2"/>
  <c r="CN116" i="2"/>
  <c r="BJ118" i="2"/>
  <c r="DF118" i="2"/>
  <c r="EJ116" i="2"/>
  <c r="GE117" i="2"/>
  <c r="V121" i="2"/>
  <c r="AZ119" i="2"/>
  <c r="CS116" i="2"/>
  <c r="BO118" i="2"/>
  <c r="CM116" i="2"/>
  <c r="EK116" i="2"/>
  <c r="DG118" i="2"/>
  <c r="DL118" i="2"/>
  <c r="EP116" i="2"/>
  <c r="AZ117" i="2"/>
  <c r="CO117" i="2"/>
  <c r="GG117" i="2"/>
  <c r="CU119" i="2"/>
  <c r="CU121" i="2" s="1"/>
  <c r="BQ121" i="2"/>
  <c r="CO116" i="2"/>
  <c r="BK118" i="2"/>
  <c r="CP116" i="2"/>
  <c r="BE117" i="2"/>
  <c r="EO117" i="2"/>
  <c r="FZ117" i="2"/>
  <c r="AU121" i="2"/>
  <c r="BG116" i="2"/>
  <c r="EL116" i="2"/>
  <c r="DH118" i="2"/>
  <c r="GB116" i="2"/>
  <c r="EX118" i="2"/>
  <c r="Q116" i="2"/>
  <c r="BP116" i="2" s="1"/>
  <c r="GC116" i="2"/>
  <c r="GC118" i="2" s="1"/>
  <c r="EY118" i="2"/>
  <c r="EL117" i="2"/>
  <c r="BH118" i="2"/>
  <c r="CL116" i="2"/>
  <c r="CQ116" i="2"/>
  <c r="BM118" i="2"/>
  <c r="ET118" i="2"/>
  <c r="FX116" i="2"/>
  <c r="EQ117" i="2"/>
  <c r="DJ118" i="2"/>
  <c r="EN116" i="2"/>
  <c r="EU118" i="2"/>
  <c r="FY116" i="2"/>
  <c r="CS117" i="2"/>
  <c r="BY121" i="2"/>
  <c r="BY118" i="2"/>
  <c r="CI118" i="2"/>
  <c r="DK118" i="2"/>
  <c r="EO116" i="2"/>
  <c r="BC117" i="2"/>
  <c r="EM116" i="2"/>
  <c r="DO118" i="2"/>
  <c r="DW118" i="2"/>
  <c r="EV118" i="2"/>
  <c r="FU118" i="2"/>
  <c r="BG119" i="2"/>
  <c r="AC121" i="2"/>
  <c r="CP119" i="2"/>
  <c r="BL121" i="2"/>
  <c r="CQ119" i="2"/>
  <c r="DH121" i="2"/>
  <c r="EL119" i="2"/>
  <c r="FA121" i="2"/>
  <c r="GE119" i="2"/>
  <c r="GG116" i="2"/>
  <c r="EW118" i="2"/>
  <c r="AY119" i="2"/>
  <c r="U121" i="2"/>
  <c r="Y121" i="2"/>
  <c r="BC119" i="2"/>
  <c r="AX119" i="2"/>
  <c r="EW121" i="2"/>
  <c r="GA119" i="2"/>
  <c r="AX120" i="2"/>
  <c r="CQ120" i="2"/>
  <c r="GD120" i="2"/>
  <c r="BI124" i="2"/>
  <c r="CM122" i="2"/>
  <c r="CM119" i="2"/>
  <c r="BI121" i="2"/>
  <c r="CR119" i="2"/>
  <c r="BN121" i="2"/>
  <c r="ES119" i="2"/>
  <c r="DO121" i="2"/>
  <c r="EJ119" i="2"/>
  <c r="EN120" i="2"/>
  <c r="ES120" i="2"/>
  <c r="EQ116" i="2"/>
  <c r="EZ118" i="2"/>
  <c r="BA119" i="2"/>
  <c r="BO121" i="2"/>
  <c r="CS119" i="2"/>
  <c r="CS121" i="2" s="1"/>
  <c r="DJ121" i="2"/>
  <c r="EN119" i="2"/>
  <c r="AY120" i="2"/>
  <c r="CM120" i="2"/>
  <c r="CR120" i="2"/>
  <c r="FZ120" i="2"/>
  <c r="BA122" i="2"/>
  <c r="W124" i="2"/>
  <c r="FA118" i="2"/>
  <c r="BB119" i="2"/>
  <c r="CN119" i="2"/>
  <c r="BJ121" i="2"/>
  <c r="EY121" i="2"/>
  <c r="GC119" i="2"/>
  <c r="FT121" i="2"/>
  <c r="BE120" i="2"/>
  <c r="EJ120" i="2"/>
  <c r="EO120" i="2"/>
  <c r="FN118" i="2"/>
  <c r="Q119" i="2"/>
  <c r="BZ119" i="2" s="1"/>
  <c r="BD119" i="2"/>
  <c r="CO119" i="2"/>
  <c r="BK121" i="2"/>
  <c r="CN120" i="2"/>
  <c r="Y124" i="2"/>
  <c r="BC122" i="2"/>
  <c r="BE119" i="2"/>
  <c r="CL119" i="2"/>
  <c r="DW121" i="2"/>
  <c r="EU121" i="2"/>
  <c r="FY119" i="2"/>
  <c r="GD119" i="2"/>
  <c r="FP121" i="2"/>
  <c r="BA120" i="2"/>
  <c r="BG120" i="2"/>
  <c r="EK120" i="2"/>
  <c r="EG121" i="2"/>
  <c r="EZ121" i="2"/>
  <c r="Q122" i="2"/>
  <c r="Q123" i="2" s="1"/>
  <c r="AK124" i="2"/>
  <c r="BJ124" i="2"/>
  <c r="CN122" i="2"/>
  <c r="CS122" i="2"/>
  <c r="BO124" i="2"/>
  <c r="EL122" i="2"/>
  <c r="DH124" i="2"/>
  <c r="GC122" i="2"/>
  <c r="EY124" i="2"/>
  <c r="DT121" i="2"/>
  <c r="EM119" i="2"/>
  <c r="FX119" i="2"/>
  <c r="DG121" i="2"/>
  <c r="FK121" i="2"/>
  <c r="T124" i="2"/>
  <c r="AX122" i="2"/>
  <c r="AY122" i="2"/>
  <c r="CD124" i="2"/>
  <c r="CK124" i="2"/>
  <c r="EM122" i="2"/>
  <c r="DI124" i="2"/>
  <c r="FX122" i="2"/>
  <c r="ET124" i="2"/>
  <c r="BD123" i="2"/>
  <c r="EP123" i="2"/>
  <c r="GG119" i="2"/>
  <c r="BB122" i="2"/>
  <c r="CO122" i="2"/>
  <c r="BK124" i="2"/>
  <c r="DJ124" i="2"/>
  <c r="EN122" i="2"/>
  <c r="EU124" i="2"/>
  <c r="FY122" i="2"/>
  <c r="EO119" i="2"/>
  <c r="FZ119" i="2"/>
  <c r="CP122" i="2"/>
  <c r="BL124" i="2"/>
  <c r="CU122" i="2"/>
  <c r="DK124" i="2"/>
  <c r="EO122" i="2"/>
  <c r="DR124" i="2"/>
  <c r="DW124" i="2"/>
  <c r="AZ123" i="2"/>
  <c r="BE123" i="2"/>
  <c r="CP123" i="2"/>
  <c r="EL123" i="2"/>
  <c r="EQ123" i="2"/>
  <c r="GB123" i="2"/>
  <c r="EP119" i="2"/>
  <c r="Z124" i="2"/>
  <c r="BD122" i="2"/>
  <c r="BG122" i="2"/>
  <c r="BY124" i="2"/>
  <c r="CF124" i="2"/>
  <c r="EV124" i="2"/>
  <c r="BG123" i="2"/>
  <c r="ES123" i="2"/>
  <c r="EQ119" i="2"/>
  <c r="GB119" i="2"/>
  <c r="AZ122" i="2"/>
  <c r="V124" i="2"/>
  <c r="CL122" i="2"/>
  <c r="BH124" i="2"/>
  <c r="CQ122" i="2"/>
  <c r="BM124" i="2"/>
  <c r="DF124" i="2"/>
  <c r="EJ122" i="2"/>
  <c r="DL124" i="2"/>
  <c r="EP122" i="2"/>
  <c r="DY124" i="2"/>
  <c r="EF124" i="2"/>
  <c r="BA123" i="2"/>
  <c r="CR123" i="2"/>
  <c r="EM123" i="2"/>
  <c r="GD123" i="2"/>
  <c r="FI121" i="2"/>
  <c r="AA124" i="2"/>
  <c r="BE122" i="2"/>
  <c r="CR122" i="2"/>
  <c r="BN124" i="2"/>
  <c r="DG124" i="2"/>
  <c r="EK122" i="2"/>
  <c r="DM124" i="2"/>
  <c r="EQ122" i="2"/>
  <c r="FP124" i="2"/>
  <c r="CS123" i="2"/>
  <c r="GE123" i="2"/>
  <c r="GB122" i="2"/>
  <c r="EX124" i="2"/>
  <c r="GG122" i="2"/>
  <c r="CI124" i="2"/>
  <c r="EW124" i="2"/>
  <c r="FU124" i="2"/>
  <c r="FZ122" i="2"/>
  <c r="EZ124" i="2"/>
  <c r="FA124" i="2"/>
  <c r="ES122" i="2"/>
  <c r="BQ109" i="2"/>
  <c r="CU107" i="2"/>
  <c r="EX109" i="2"/>
  <c r="CQ111" i="2"/>
  <c r="DJ112" i="2"/>
  <c r="EE112" i="2"/>
  <c r="CG106" i="2"/>
  <c r="DM106" i="2"/>
  <c r="DT106" i="2"/>
  <c r="EE106" i="2"/>
  <c r="AX105" i="2"/>
  <c r="EJ105" i="2"/>
  <c r="FF109" i="2"/>
  <c r="EN108" i="2"/>
  <c r="AH112" i="2"/>
  <c r="DU112" i="2"/>
  <c r="FI112" i="2"/>
  <c r="FP112" i="2"/>
  <c r="GA111" i="2"/>
  <c r="AD106" i="2"/>
  <c r="GE104" i="2"/>
  <c r="AY105" i="2"/>
  <c r="DV109" i="2"/>
  <c r="EI109" i="2"/>
  <c r="BB108" i="2"/>
  <c r="AI112" i="2"/>
  <c r="CB112" i="2"/>
  <c r="GB111" i="2"/>
  <c r="DP106" i="2"/>
  <c r="FS106" i="2"/>
  <c r="GC105" i="2"/>
  <c r="CK109" i="2"/>
  <c r="CQ108" i="2"/>
  <c r="GC108" i="2"/>
  <c r="FR112" i="2"/>
  <c r="AZ111" i="2"/>
  <c r="EK111" i="2"/>
  <c r="ES111" i="2"/>
  <c r="DI106" i="2"/>
  <c r="BG105" i="2"/>
  <c r="CQ105" i="2"/>
  <c r="AI109" i="2"/>
  <c r="AP109" i="2"/>
  <c r="CD109" i="2"/>
  <c r="ED109" i="2"/>
  <c r="FH109" i="2"/>
  <c r="FW109" i="2"/>
  <c r="EJ108" i="2"/>
  <c r="EP108" i="2"/>
  <c r="FX108" i="2"/>
  <c r="CD112" i="2"/>
  <c r="EG112" i="2"/>
  <c r="BA111" i="2"/>
  <c r="GC111" i="2"/>
  <c r="AO106" i="2"/>
  <c r="BL106" i="2"/>
  <c r="BS106" i="2"/>
  <c r="CR105" i="2"/>
  <c r="AD109" i="2"/>
  <c r="AJ109" i="2"/>
  <c r="AW109" i="2"/>
  <c r="BL109" i="2"/>
  <c r="BX109" i="2"/>
  <c r="CE109" i="2"/>
  <c r="DR109" i="2"/>
  <c r="GG107" i="2"/>
  <c r="AX108" i="2"/>
  <c r="BD108" i="2"/>
  <c r="CM108" i="2"/>
  <c r="CR108" i="2"/>
  <c r="FY108" i="2"/>
  <c r="GD108" i="2"/>
  <c r="DQ112" i="2"/>
  <c r="FT112" i="2"/>
  <c r="EM111" i="2"/>
  <c r="AH106" i="2"/>
  <c r="BB107" i="2"/>
  <c r="BT109" i="2"/>
  <c r="DZ109" i="2"/>
  <c r="FQ109" i="2"/>
  <c r="CF112" i="2"/>
  <c r="FG112" i="2"/>
  <c r="BB111" i="2"/>
  <c r="CR111" i="2"/>
  <c r="BB105" i="2"/>
  <c r="CM105" i="2"/>
  <c r="EN105" i="2"/>
  <c r="AR109" i="2"/>
  <c r="FJ109" i="2"/>
  <c r="CU108" i="2"/>
  <c r="EL108" i="2"/>
  <c r="GG108" i="2"/>
  <c r="CG112" i="2"/>
  <c r="BC111" i="2"/>
  <c r="CN111" i="2"/>
  <c r="GA108" i="2"/>
  <c r="CH112" i="2"/>
  <c r="EO111" i="2"/>
  <c r="X106" i="2"/>
  <c r="BB104" i="2"/>
  <c r="AK106" i="2"/>
  <c r="BC104" i="2"/>
  <c r="Y106" i="2"/>
  <c r="AM106" i="2"/>
  <c r="BG104" i="2"/>
  <c r="CN104" i="2"/>
  <c r="BJ106" i="2"/>
  <c r="T106" i="2"/>
  <c r="AX104" i="2"/>
  <c r="BK106" i="2"/>
  <c r="CO104" i="2"/>
  <c r="U106" i="2"/>
  <c r="AY104" i="2"/>
  <c r="AA106" i="2"/>
  <c r="BE104" i="2"/>
  <c r="BN106" i="2"/>
  <c r="CR104" i="2"/>
  <c r="W106" i="2"/>
  <c r="BA104" i="2"/>
  <c r="CS104" i="2"/>
  <c r="BO106" i="2"/>
  <c r="AQ106" i="2"/>
  <c r="AU106" i="2"/>
  <c r="CA106" i="2"/>
  <c r="DH106" i="2"/>
  <c r="EL104" i="2"/>
  <c r="BD105" i="2"/>
  <c r="CO105" i="2"/>
  <c r="EP105" i="2"/>
  <c r="Z109" i="2"/>
  <c r="BD107" i="2"/>
  <c r="CU104" i="2"/>
  <c r="DO106" i="2"/>
  <c r="ES104" i="2"/>
  <c r="DU106" i="2"/>
  <c r="EF106" i="2"/>
  <c r="FG106" i="2"/>
  <c r="AA109" i="2"/>
  <c r="BE107" i="2"/>
  <c r="CQ104" i="2"/>
  <c r="BM106" i="2"/>
  <c r="AC109" i="2"/>
  <c r="BG107" i="2"/>
  <c r="CO107" i="2"/>
  <c r="BK109" i="2"/>
  <c r="CL104" i="2"/>
  <c r="BH106" i="2"/>
  <c r="EN104" i="2"/>
  <c r="DJ106" i="2"/>
  <c r="EB106" i="2"/>
  <c r="FN106" i="2"/>
  <c r="FT106" i="2"/>
  <c r="ES105" i="2"/>
  <c r="GD105" i="2"/>
  <c r="Q104" i="2"/>
  <c r="AB104" i="2" s="1"/>
  <c r="CI106" i="2"/>
  <c r="EO104" i="2"/>
  <c r="DK106" i="2"/>
  <c r="EX106" i="2"/>
  <c r="GB104" i="2"/>
  <c r="EM105" i="2"/>
  <c r="FX105" i="2"/>
  <c r="GE105" i="2"/>
  <c r="W109" i="2"/>
  <c r="BA107" i="2"/>
  <c r="DF106" i="2"/>
  <c r="EJ104" i="2"/>
  <c r="EC106" i="2"/>
  <c r="EI106" i="2"/>
  <c r="GC104" i="2"/>
  <c r="EY106" i="2"/>
  <c r="FU106" i="2"/>
  <c r="CL105" i="2"/>
  <c r="CS105" i="2"/>
  <c r="FY105" i="2"/>
  <c r="GG105" i="2"/>
  <c r="AK109" i="2"/>
  <c r="AZ104" i="2"/>
  <c r="BY106" i="2"/>
  <c r="CE106" i="2"/>
  <c r="CM104" i="2"/>
  <c r="DG106" i="2"/>
  <c r="EK104" i="2"/>
  <c r="DL106" i="2"/>
  <c r="EP104" i="2"/>
  <c r="FX104" i="2"/>
  <c r="ET106" i="2"/>
  <c r="FE106" i="2"/>
  <c r="FW106" i="2"/>
  <c r="CU105" i="2"/>
  <c r="FZ105" i="2"/>
  <c r="BD104" i="2"/>
  <c r="BU106" i="2"/>
  <c r="CP104" i="2"/>
  <c r="DS106" i="2"/>
  <c r="FY104" i="2"/>
  <c r="EU106" i="2"/>
  <c r="GD104" i="2"/>
  <c r="BC105" i="2"/>
  <c r="CN105" i="2"/>
  <c r="EO105" i="2"/>
  <c r="GA105" i="2"/>
  <c r="CS107" i="2"/>
  <c r="BO109" i="2"/>
  <c r="GA104" i="2"/>
  <c r="DH109" i="2"/>
  <c r="EL107" i="2"/>
  <c r="ES107" i="2"/>
  <c r="DO109" i="2"/>
  <c r="EY109" i="2"/>
  <c r="GC107" i="2"/>
  <c r="EQ104" i="2"/>
  <c r="EZ106" i="2"/>
  <c r="V109" i="2"/>
  <c r="AZ107" i="2"/>
  <c r="CM107" i="2"/>
  <c r="DI109" i="2"/>
  <c r="EM107" i="2"/>
  <c r="GD107" i="2"/>
  <c r="EZ109" i="2"/>
  <c r="CP108" i="2"/>
  <c r="FA106" i="2"/>
  <c r="AU109" i="2"/>
  <c r="BM109" i="2"/>
  <c r="CQ107" i="2"/>
  <c r="DW109" i="2"/>
  <c r="FX107" i="2"/>
  <c r="ET109" i="2"/>
  <c r="GE107" i="2"/>
  <c r="FA109" i="2"/>
  <c r="EQ108" i="2"/>
  <c r="X112" i="2"/>
  <c r="BB110" i="2"/>
  <c r="CL107" i="2"/>
  <c r="CR107" i="2"/>
  <c r="BN109" i="2"/>
  <c r="FY107" i="2"/>
  <c r="EU109" i="2"/>
  <c r="AK112" i="2"/>
  <c r="FC106" i="2"/>
  <c r="FK106" i="2"/>
  <c r="Q107" i="2"/>
  <c r="AV107" i="2" s="1"/>
  <c r="AX107" i="2"/>
  <c r="BY109" i="2"/>
  <c r="EO107" i="2"/>
  <c r="DK109" i="2"/>
  <c r="FZ107" i="2"/>
  <c r="EV109" i="2"/>
  <c r="T112" i="2"/>
  <c r="AX110" i="2"/>
  <c r="EM104" i="2"/>
  <c r="EV106" i="2"/>
  <c r="AY107" i="2"/>
  <c r="CN107" i="2"/>
  <c r="BJ109" i="2"/>
  <c r="GA107" i="2"/>
  <c r="EW109" i="2"/>
  <c r="AY108" i="2"/>
  <c r="BA108" i="2"/>
  <c r="CS108" i="2"/>
  <c r="EK108" i="2"/>
  <c r="GE108" i="2"/>
  <c r="Z112" i="2"/>
  <c r="BD110" i="2"/>
  <c r="BC107" i="2"/>
  <c r="Y109" i="2"/>
  <c r="DG109" i="2"/>
  <c r="EK107" i="2"/>
  <c r="EP107" i="2"/>
  <c r="DL109" i="2"/>
  <c r="AZ108" i="2"/>
  <c r="BE108" i="2"/>
  <c r="CN108" i="2"/>
  <c r="ES108" i="2"/>
  <c r="FZ108" i="2"/>
  <c r="AS109" i="2"/>
  <c r="CI109" i="2"/>
  <c r="DM109" i="2"/>
  <c r="EQ107" i="2"/>
  <c r="FE109" i="2"/>
  <c r="FS109" i="2"/>
  <c r="BG108" i="2"/>
  <c r="CO108" i="2"/>
  <c r="EM108" i="2"/>
  <c r="V112" i="2"/>
  <c r="AZ110" i="2"/>
  <c r="CP107" i="2"/>
  <c r="GB107" i="2"/>
  <c r="CP110" i="2"/>
  <c r="BL112" i="2"/>
  <c r="GA110" i="2"/>
  <c r="EW112" i="2"/>
  <c r="AX111" i="2"/>
  <c r="BE111" i="2"/>
  <c r="CU111" i="2"/>
  <c r="EP111" i="2"/>
  <c r="EJ107" i="2"/>
  <c r="Q110" i="2"/>
  <c r="BZ110" i="2" s="1"/>
  <c r="BA110" i="2"/>
  <c r="W112" i="2"/>
  <c r="AA112" i="2"/>
  <c r="BE110" i="2"/>
  <c r="CQ110" i="2"/>
  <c r="BM112" i="2"/>
  <c r="EM110" i="2"/>
  <c r="DI112" i="2"/>
  <c r="DM112" i="2"/>
  <c r="EQ110" i="2"/>
  <c r="GB110" i="2"/>
  <c r="EX112" i="2"/>
  <c r="EQ111" i="2"/>
  <c r="BH109" i="2"/>
  <c r="FK109" i="2"/>
  <c r="CR110" i="2"/>
  <c r="BN112" i="2"/>
  <c r="DO112" i="2"/>
  <c r="ES110" i="2"/>
  <c r="DW112" i="2"/>
  <c r="GC110" i="2"/>
  <c r="EY112" i="2"/>
  <c r="FC109" i="2"/>
  <c r="CS110" i="2"/>
  <c r="BO112" i="2"/>
  <c r="DF112" i="2"/>
  <c r="GD110" i="2"/>
  <c r="EZ112" i="2"/>
  <c r="FF112" i="2"/>
  <c r="CL111" i="2"/>
  <c r="EL111" i="2"/>
  <c r="DJ109" i="2"/>
  <c r="AC112" i="2"/>
  <c r="BG110" i="2"/>
  <c r="CL110" i="2"/>
  <c r="BH112" i="2"/>
  <c r="BY112" i="2"/>
  <c r="EI112" i="2"/>
  <c r="GE110" i="2"/>
  <c r="FA112" i="2"/>
  <c r="FX111" i="2"/>
  <c r="GD111" i="2"/>
  <c r="DY109" i="2"/>
  <c r="U112" i="2"/>
  <c r="AY110" i="2"/>
  <c r="Y112" i="2"/>
  <c r="BC110" i="2"/>
  <c r="AU112" i="2"/>
  <c r="BI112" i="2"/>
  <c r="CM110" i="2"/>
  <c r="BQ112" i="2"/>
  <c r="CU110" i="2"/>
  <c r="CI112" i="2"/>
  <c r="FX110" i="2"/>
  <c r="ET112" i="2"/>
  <c r="FU112" i="2"/>
  <c r="CM111" i="2"/>
  <c r="BJ112" i="2"/>
  <c r="CN110" i="2"/>
  <c r="EU112" i="2"/>
  <c r="FY110" i="2"/>
  <c r="AN112" i="2"/>
  <c r="AR112" i="2"/>
  <c r="BR112" i="2"/>
  <c r="CC112" i="2"/>
  <c r="CO110" i="2"/>
  <c r="EL110" i="2"/>
  <c r="DT112" i="2"/>
  <c r="EN110" i="2"/>
  <c r="EA112" i="2"/>
  <c r="EV112" i="2"/>
  <c r="FZ110" i="2"/>
  <c r="FH112" i="2"/>
  <c r="FO112" i="2"/>
  <c r="BD111" i="2"/>
  <c r="CS111" i="2"/>
  <c r="FZ111" i="2"/>
  <c r="GG110" i="2"/>
  <c r="DH112" i="2"/>
  <c r="EO110" i="2"/>
  <c r="EP110" i="2"/>
  <c r="EJ110" i="2"/>
  <c r="EK110" i="2"/>
  <c r="AO100" i="2"/>
  <c r="AA97" i="2"/>
  <c r="DJ100" i="2"/>
  <c r="AD100" i="2"/>
  <c r="AX99" i="2"/>
  <c r="AN97" i="2"/>
  <c r="BR97" i="2"/>
  <c r="DI97" i="2"/>
  <c r="EB97" i="2"/>
  <c r="FE97" i="2"/>
  <c r="BG96" i="2"/>
  <c r="CP96" i="2"/>
  <c r="EJ96" i="2"/>
  <c r="GD96" i="2"/>
  <c r="CS98" i="2"/>
  <c r="CH100" i="2"/>
  <c r="EE100" i="2"/>
  <c r="FG100" i="2"/>
  <c r="GA99" i="2"/>
  <c r="AO97" i="2"/>
  <c r="FF97" i="2"/>
  <c r="AX96" i="2"/>
  <c r="AG100" i="2"/>
  <c r="CB100" i="2"/>
  <c r="DU100" i="2"/>
  <c r="FT100" i="2"/>
  <c r="BA99" i="2"/>
  <c r="GB99" i="2"/>
  <c r="FG97" i="2"/>
  <c r="CR96" i="2"/>
  <c r="EK96" i="2"/>
  <c r="FX96" i="2"/>
  <c r="AS100" i="2"/>
  <c r="CL99" i="2"/>
  <c r="CK97" i="2"/>
  <c r="FH97" i="2"/>
  <c r="AZ96" i="2"/>
  <c r="EL96" i="2"/>
  <c r="FY96" i="2"/>
  <c r="FI100" i="2"/>
  <c r="CP95" i="2"/>
  <c r="EF97" i="2"/>
  <c r="FI97" i="2"/>
  <c r="CL96" i="2"/>
  <c r="CU96" i="2"/>
  <c r="FZ96" i="2"/>
  <c r="FP100" i="2"/>
  <c r="BC99" i="2"/>
  <c r="FX99" i="2"/>
  <c r="BV97" i="2"/>
  <c r="FJ97" i="2"/>
  <c r="CM96" i="2"/>
  <c r="BD99" i="2"/>
  <c r="CN99" i="2"/>
  <c r="AS97" i="2"/>
  <c r="BW97" i="2"/>
  <c r="CN96" i="2"/>
  <c r="AM97" i="2"/>
  <c r="BX97" i="2"/>
  <c r="EA97" i="2"/>
  <c r="FD97" i="2"/>
  <c r="FW97" i="2"/>
  <c r="AE100" i="2"/>
  <c r="GE98" i="2"/>
  <c r="AY99" i="2"/>
  <c r="CO99" i="2"/>
  <c r="CU99" i="2"/>
  <c r="EO99" i="2"/>
  <c r="FZ99" i="2"/>
  <c r="GG99" i="2"/>
  <c r="BY97" i="2"/>
  <c r="AQ97" i="2"/>
  <c r="BA95" i="2"/>
  <c r="CQ95" i="2"/>
  <c r="BM97" i="2"/>
  <c r="AC97" i="2"/>
  <c r="BG95" i="2"/>
  <c r="CM95" i="2"/>
  <c r="BI97" i="2"/>
  <c r="BJ97" i="2"/>
  <c r="CN95" i="2"/>
  <c r="AU97" i="2"/>
  <c r="CU95" i="2"/>
  <c r="BQ97" i="2"/>
  <c r="V97" i="2"/>
  <c r="AZ95" i="2"/>
  <c r="BC95" i="2"/>
  <c r="EN95" i="2"/>
  <c r="DJ97" i="2"/>
  <c r="EX97" i="2"/>
  <c r="GB95" i="2"/>
  <c r="Z100" i="2"/>
  <c r="BD98" i="2"/>
  <c r="BD95" i="2"/>
  <c r="CR95" i="2"/>
  <c r="BN97" i="2"/>
  <c r="EO95" i="2"/>
  <c r="DK97" i="2"/>
  <c r="FX95" i="2"/>
  <c r="ET97" i="2"/>
  <c r="GC95" i="2"/>
  <c r="EY97" i="2"/>
  <c r="CQ96" i="2"/>
  <c r="GE96" i="2"/>
  <c r="T100" i="2"/>
  <c r="AX98" i="2"/>
  <c r="T97" i="2"/>
  <c r="AX95" i="2"/>
  <c r="BE95" i="2"/>
  <c r="CI97" i="2"/>
  <c r="DL97" i="2"/>
  <c r="EP95" i="2"/>
  <c r="FY95" i="2"/>
  <c r="EU97" i="2"/>
  <c r="U100" i="2"/>
  <c r="AY98" i="2"/>
  <c r="Q95" i="2"/>
  <c r="Q96" i="2" s="1"/>
  <c r="AK97" i="2"/>
  <c r="BK97" i="2"/>
  <c r="CO95" i="2"/>
  <c r="CS95" i="2"/>
  <c r="BO97" i="2"/>
  <c r="EQ95" i="2"/>
  <c r="DM97" i="2"/>
  <c r="FS97" i="2"/>
  <c r="AY96" i="2"/>
  <c r="CS96" i="2"/>
  <c r="V100" i="2"/>
  <c r="AZ98" i="2"/>
  <c r="CL95" i="2"/>
  <c r="DF97" i="2"/>
  <c r="EJ95" i="2"/>
  <c r="EG97" i="2"/>
  <c r="FZ95" i="2"/>
  <c r="FT97" i="2"/>
  <c r="AY95" i="2"/>
  <c r="DG97" i="2"/>
  <c r="EK95" i="2"/>
  <c r="ES95" i="2"/>
  <c r="EM96" i="2"/>
  <c r="GA96" i="2"/>
  <c r="DH97" i="2"/>
  <c r="EL95" i="2"/>
  <c r="GG95" i="2"/>
  <c r="FC97" i="2"/>
  <c r="FK97" i="2"/>
  <c r="ES96" i="2"/>
  <c r="GB96" i="2"/>
  <c r="X100" i="2"/>
  <c r="BB98" i="2"/>
  <c r="BB95" i="2"/>
  <c r="EM95" i="2"/>
  <c r="FQ97" i="2"/>
  <c r="BA96" i="2"/>
  <c r="BE96" i="2"/>
  <c r="CO96" i="2"/>
  <c r="EN96" i="2"/>
  <c r="GC96" i="2"/>
  <c r="Y100" i="2"/>
  <c r="BC98" i="2"/>
  <c r="GA95" i="2"/>
  <c r="AN100" i="2"/>
  <c r="CO98" i="2"/>
  <c r="DT100" i="2"/>
  <c r="EV100" i="2"/>
  <c r="FZ98" i="2"/>
  <c r="FM100" i="2"/>
  <c r="FS100" i="2"/>
  <c r="AZ99" i="2"/>
  <c r="DW97" i="2"/>
  <c r="EZ97" i="2"/>
  <c r="CP98" i="2"/>
  <c r="BL100" i="2"/>
  <c r="EM98" i="2"/>
  <c r="DI100" i="2"/>
  <c r="DM100" i="2"/>
  <c r="EQ98" i="2"/>
  <c r="EQ99" i="2"/>
  <c r="DO97" i="2"/>
  <c r="FA97" i="2"/>
  <c r="Q98" i="2"/>
  <c r="BP98" i="2" s="1"/>
  <c r="BA98" i="2"/>
  <c r="W100" i="2"/>
  <c r="AA100" i="2"/>
  <c r="BE98" i="2"/>
  <c r="CQ98" i="2"/>
  <c r="BM100" i="2"/>
  <c r="DO100" i="2"/>
  <c r="ES98" i="2"/>
  <c r="DV100" i="2"/>
  <c r="EP98" i="2"/>
  <c r="FH100" i="2"/>
  <c r="FU100" i="2"/>
  <c r="EK99" i="2"/>
  <c r="ES99" i="2"/>
  <c r="FN97" i="2"/>
  <c r="CR98" i="2"/>
  <c r="BN100" i="2"/>
  <c r="DF100" i="2"/>
  <c r="EJ98" i="2"/>
  <c r="GB98" i="2"/>
  <c r="EX100" i="2"/>
  <c r="FO100" i="2"/>
  <c r="EL99" i="2"/>
  <c r="AT100" i="2"/>
  <c r="BY100" i="2"/>
  <c r="CG100" i="2"/>
  <c r="GC98" i="2"/>
  <c r="EY100" i="2"/>
  <c r="FE100" i="2"/>
  <c r="FW100" i="2"/>
  <c r="CM99" i="2"/>
  <c r="CR99" i="2"/>
  <c r="EM99" i="2"/>
  <c r="GD99" i="2"/>
  <c r="AC100" i="2"/>
  <c r="BG98" i="2"/>
  <c r="CL98" i="2"/>
  <c r="BH100" i="2"/>
  <c r="GD98" i="2"/>
  <c r="EZ100" i="2"/>
  <c r="FQ100" i="2"/>
  <c r="GA98" i="2"/>
  <c r="EV97" i="2"/>
  <c r="AU100" i="2"/>
  <c r="BI100" i="2"/>
  <c r="CM98" i="2"/>
  <c r="BQ100" i="2"/>
  <c r="CU98" i="2"/>
  <c r="CI100" i="2"/>
  <c r="FX98" i="2"/>
  <c r="ET100" i="2"/>
  <c r="BE99" i="2"/>
  <c r="CS99" i="2"/>
  <c r="EN99" i="2"/>
  <c r="FY99" i="2"/>
  <c r="BJ100" i="2"/>
  <c r="CN98" i="2"/>
  <c r="EL98" i="2"/>
  <c r="EU100" i="2"/>
  <c r="FY98" i="2"/>
  <c r="BG99" i="2"/>
  <c r="EN98" i="2"/>
  <c r="GG98" i="2"/>
  <c r="DH100" i="2"/>
  <c r="EO98" i="2"/>
  <c r="BO100" i="2"/>
  <c r="FA100" i="2"/>
  <c r="EK98" i="2"/>
  <c r="BW85" i="2"/>
  <c r="BB90" i="2"/>
  <c r="AS85" i="2"/>
  <c r="GB84" i="2"/>
  <c r="FH91" i="2"/>
  <c r="FY87" i="2"/>
  <c r="CL90" i="2"/>
  <c r="GE83" i="2"/>
  <c r="AX90" i="2"/>
  <c r="AX84" i="2"/>
  <c r="EQ83" i="2"/>
  <c r="EA85" i="2"/>
  <c r="FD85" i="2"/>
  <c r="BC84" i="2"/>
  <c r="EO84" i="2"/>
  <c r="FX84" i="2"/>
  <c r="BS88" i="2"/>
  <c r="DF88" i="2"/>
  <c r="FE88" i="2"/>
  <c r="AX87" i="2"/>
  <c r="EP87" i="2"/>
  <c r="CB91" i="2"/>
  <c r="FS91" i="2"/>
  <c r="BE90" i="2"/>
  <c r="CP90" i="2"/>
  <c r="AO85" i="2"/>
  <c r="DU85" i="2"/>
  <c r="BD84" i="2"/>
  <c r="BA84" i="2"/>
  <c r="EM84" i="2"/>
  <c r="AY87" i="2"/>
  <c r="BG87" i="2"/>
  <c r="DP91" i="2"/>
  <c r="CQ90" i="2"/>
  <c r="FR85" i="2"/>
  <c r="AY84" i="2"/>
  <c r="EK84" i="2"/>
  <c r="FZ84" i="2"/>
  <c r="AH88" i="2"/>
  <c r="EK87" i="2"/>
  <c r="GG87" i="2"/>
  <c r="BW91" i="2"/>
  <c r="FI91" i="2"/>
  <c r="FO91" i="2"/>
  <c r="GB90" i="2"/>
  <c r="T85" i="2"/>
  <c r="DI85" i="2"/>
  <c r="FS85" i="2"/>
  <c r="GA84" i="2"/>
  <c r="AI88" i="2"/>
  <c r="CG88" i="2"/>
  <c r="DT88" i="2"/>
  <c r="FM88" i="2"/>
  <c r="BA87" i="2"/>
  <c r="EL87" i="2"/>
  <c r="EN89" i="2"/>
  <c r="GC90" i="2"/>
  <c r="CQ84" i="2"/>
  <c r="AO88" i="2"/>
  <c r="CM90" i="2"/>
  <c r="EM90" i="2"/>
  <c r="AR85" i="2"/>
  <c r="BV85" i="2"/>
  <c r="BR85" i="2"/>
  <c r="CR84" i="2"/>
  <c r="AP88" i="2"/>
  <c r="EM86" i="2"/>
  <c r="DV88" i="2"/>
  <c r="EA88" i="2"/>
  <c r="BB87" i="2"/>
  <c r="CM87" i="2"/>
  <c r="CF91" i="2"/>
  <c r="ED91" i="2"/>
  <c r="BC90" i="2"/>
  <c r="EN90" i="2"/>
  <c r="FX90" i="2"/>
  <c r="AN85" i="2"/>
  <c r="EE85" i="2"/>
  <c r="FP85" i="2"/>
  <c r="AD88" i="2"/>
  <c r="CC88" i="2"/>
  <c r="FO88" i="2"/>
  <c r="BC87" i="2"/>
  <c r="FZ87" i="2"/>
  <c r="CG91" i="2"/>
  <c r="BD90" i="2"/>
  <c r="CO90" i="2"/>
  <c r="EO90" i="2"/>
  <c r="FY90" i="2"/>
  <c r="DT85" i="2"/>
  <c r="CM84" i="2"/>
  <c r="CU84" i="2"/>
  <c r="EN84" i="2"/>
  <c r="BW88" i="2"/>
  <c r="CD88" i="2"/>
  <c r="DJ88" i="2"/>
  <c r="DQ88" i="2"/>
  <c r="FP88" i="2"/>
  <c r="EO87" i="2"/>
  <c r="AR91" i="2"/>
  <c r="DZ91" i="2"/>
  <c r="GE89" i="2"/>
  <c r="AY90" i="2"/>
  <c r="EJ90" i="2"/>
  <c r="AY83" i="2"/>
  <c r="U85" i="2"/>
  <c r="BN85" i="2"/>
  <c r="CR83" i="2"/>
  <c r="ES83" i="2"/>
  <c r="DO85" i="2"/>
  <c r="GC83" i="2"/>
  <c r="EY85" i="2"/>
  <c r="U88" i="2"/>
  <c r="AY86" i="2"/>
  <c r="BM85" i="2"/>
  <c r="CQ83" i="2"/>
  <c r="Y88" i="2"/>
  <c r="BC86" i="2"/>
  <c r="AA85" i="2"/>
  <c r="BE83" i="2"/>
  <c r="BO85" i="2"/>
  <c r="CS83" i="2"/>
  <c r="AZ83" i="2"/>
  <c r="AC85" i="2"/>
  <c r="BG83" i="2"/>
  <c r="AK85" i="2"/>
  <c r="CL83" i="2"/>
  <c r="BH85" i="2"/>
  <c r="CI85" i="2"/>
  <c r="DJ85" i="2"/>
  <c r="EN83" i="2"/>
  <c r="FX83" i="2"/>
  <c r="ET85" i="2"/>
  <c r="GD83" i="2"/>
  <c r="AZ84" i="2"/>
  <c r="EL84" i="2"/>
  <c r="EQ84" i="2"/>
  <c r="W85" i="2"/>
  <c r="BA83" i="2"/>
  <c r="BI85" i="2"/>
  <c r="CM83" i="2"/>
  <c r="EO83" i="2"/>
  <c r="DK85" i="2"/>
  <c r="DR85" i="2"/>
  <c r="EU85" i="2"/>
  <c r="FY83" i="2"/>
  <c r="BG84" i="2"/>
  <c r="ES84" i="2"/>
  <c r="BJ85" i="2"/>
  <c r="CN83" i="2"/>
  <c r="CD85" i="2"/>
  <c r="DF85" i="2"/>
  <c r="EJ83" i="2"/>
  <c r="FZ83" i="2"/>
  <c r="EV85" i="2"/>
  <c r="FO85" i="2"/>
  <c r="AC88" i="2"/>
  <c r="BG86" i="2"/>
  <c r="AF85" i="2"/>
  <c r="BK85" i="2"/>
  <c r="CO83" i="2"/>
  <c r="CE85" i="2"/>
  <c r="DG85" i="2"/>
  <c r="EK83" i="2"/>
  <c r="EP83" i="2"/>
  <c r="DS85" i="2"/>
  <c r="CL84" i="2"/>
  <c r="CS84" i="2"/>
  <c r="BB83" i="2"/>
  <c r="AH85" i="2"/>
  <c r="EX85" i="2"/>
  <c r="GB83" i="2"/>
  <c r="Y85" i="2"/>
  <c r="BC83" i="2"/>
  <c r="AG85" i="2"/>
  <c r="BL85" i="2"/>
  <c r="CP83" i="2"/>
  <c r="GC84" i="2"/>
  <c r="CU83" i="2"/>
  <c r="DY85" i="2"/>
  <c r="EG85" i="2"/>
  <c r="GG83" i="2"/>
  <c r="GG84" i="2"/>
  <c r="BY85" i="2"/>
  <c r="AZ86" i="2"/>
  <c r="DG88" i="2"/>
  <c r="EK86" i="2"/>
  <c r="EN86" i="2"/>
  <c r="EZ88" i="2"/>
  <c r="GD86" i="2"/>
  <c r="BE87" i="2"/>
  <c r="T91" i="2"/>
  <c r="AX89" i="2"/>
  <c r="V85" i="2"/>
  <c r="DL85" i="2"/>
  <c r="EW85" i="2"/>
  <c r="BB86" i="2"/>
  <c r="CO86" i="2"/>
  <c r="BK88" i="2"/>
  <c r="CB88" i="2"/>
  <c r="CI88" i="2"/>
  <c r="DL88" i="2"/>
  <c r="EP86" i="2"/>
  <c r="DS88" i="2"/>
  <c r="FX86" i="2"/>
  <c r="ET88" i="2"/>
  <c r="CP87" i="2"/>
  <c r="EQ87" i="2"/>
  <c r="GE87" i="2"/>
  <c r="U91" i="2"/>
  <c r="AY89" i="2"/>
  <c r="BD83" i="2"/>
  <c r="DM85" i="2"/>
  <c r="BD86" i="2"/>
  <c r="CP86" i="2"/>
  <c r="BL88" i="2"/>
  <c r="EL86" i="2"/>
  <c r="DH88" i="2"/>
  <c r="EU88" i="2"/>
  <c r="FY86" i="2"/>
  <c r="Q83" i="2"/>
  <c r="Q84" i="2" s="1"/>
  <c r="GE84" i="2"/>
  <c r="DW85" i="2"/>
  <c r="EZ85" i="2"/>
  <c r="CQ86" i="2"/>
  <c r="BM88" i="2"/>
  <c r="CM86" i="2"/>
  <c r="EV88" i="2"/>
  <c r="FZ86" i="2"/>
  <c r="CL87" i="2"/>
  <c r="AX83" i="2"/>
  <c r="FA85" i="2"/>
  <c r="AU88" i="2"/>
  <c r="CR86" i="2"/>
  <c r="BN88" i="2"/>
  <c r="CU86" i="2"/>
  <c r="DO88" i="2"/>
  <c r="ES86" i="2"/>
  <c r="FC88" i="2"/>
  <c r="EM87" i="2"/>
  <c r="GB87" i="2"/>
  <c r="Q86" i="2"/>
  <c r="FB87" i="2" s="1"/>
  <c r="FB88" i="2" s="1"/>
  <c r="BA86" i="2"/>
  <c r="W88" i="2"/>
  <c r="AA88" i="2"/>
  <c r="BE86" i="2"/>
  <c r="CL86" i="2"/>
  <c r="BH88" i="2"/>
  <c r="BT88" i="2"/>
  <c r="EW88" i="2"/>
  <c r="FH88" i="2"/>
  <c r="FU88" i="2"/>
  <c r="CS87" i="2"/>
  <c r="AM85" i="2"/>
  <c r="AU85" i="2"/>
  <c r="EL83" i="2"/>
  <c r="AX86" i="2"/>
  <c r="CS86" i="2"/>
  <c r="BO88" i="2"/>
  <c r="BY88" i="2"/>
  <c r="EG88" i="2"/>
  <c r="EX88" i="2"/>
  <c r="GB86" i="2"/>
  <c r="CN87" i="2"/>
  <c r="CU87" i="2"/>
  <c r="X91" i="2"/>
  <c r="BB89" i="2"/>
  <c r="EM83" i="2"/>
  <c r="BJ88" i="2"/>
  <c r="CN86" i="2"/>
  <c r="CA88" i="2"/>
  <c r="DK88" i="2"/>
  <c r="EO86" i="2"/>
  <c r="EC88" i="2"/>
  <c r="EI88" i="2"/>
  <c r="EY88" i="2"/>
  <c r="GC86" i="2"/>
  <c r="BD87" i="2"/>
  <c r="CO87" i="2"/>
  <c r="Y91" i="2"/>
  <c r="BC89" i="2"/>
  <c r="GG86" i="2"/>
  <c r="FK88" i="2"/>
  <c r="CO89" i="2"/>
  <c r="BK91" i="2"/>
  <c r="GD89" i="2"/>
  <c r="FK91" i="2"/>
  <c r="FY89" i="2"/>
  <c r="AZ90" i="2"/>
  <c r="EK90" i="2"/>
  <c r="DI88" i="2"/>
  <c r="BD89" i="2"/>
  <c r="CP89" i="2"/>
  <c r="BL91" i="2"/>
  <c r="CM89" i="2"/>
  <c r="EL89" i="2"/>
  <c r="DH91" i="2"/>
  <c r="GG89" i="2"/>
  <c r="BG90" i="2"/>
  <c r="EL90" i="2"/>
  <c r="EQ90" i="2"/>
  <c r="GA86" i="2"/>
  <c r="CQ89" i="2"/>
  <c r="BM91" i="2"/>
  <c r="CR89" i="2"/>
  <c r="EQ86" i="2"/>
  <c r="AU91" i="2"/>
  <c r="BG89" i="2"/>
  <c r="BY91" i="2"/>
  <c r="CU89" i="2"/>
  <c r="EM89" i="2"/>
  <c r="DO91" i="2"/>
  <c r="EA91" i="2"/>
  <c r="EJ86" i="2"/>
  <c r="CL89" i="2"/>
  <c r="BH91" i="2"/>
  <c r="EG91" i="2"/>
  <c r="GA89" i="2"/>
  <c r="CS90" i="2"/>
  <c r="GD90" i="2"/>
  <c r="FN88" i="2"/>
  <c r="CS89" i="2"/>
  <c r="BO91" i="2"/>
  <c r="DK91" i="2"/>
  <c r="EO89" i="2"/>
  <c r="GB89" i="2"/>
  <c r="EX91" i="2"/>
  <c r="CN90" i="2"/>
  <c r="CU90" i="2"/>
  <c r="GE86" i="2"/>
  <c r="BJ91" i="2"/>
  <c r="CN89" i="2"/>
  <c r="DF91" i="2"/>
  <c r="EJ89" i="2"/>
  <c r="GC89" i="2"/>
  <c r="EY91" i="2"/>
  <c r="BA90" i="2"/>
  <c r="Q89" i="2"/>
  <c r="DN90" i="2" s="1"/>
  <c r="DN91" i="2" s="1"/>
  <c r="BA89" i="2"/>
  <c r="W91" i="2"/>
  <c r="AA91" i="2"/>
  <c r="BE89" i="2"/>
  <c r="AZ89" i="2"/>
  <c r="DG91" i="2"/>
  <c r="EK89" i="2"/>
  <c r="DL91" i="2"/>
  <c r="EP89" i="2"/>
  <c r="FX89" i="2"/>
  <c r="ET91" i="2"/>
  <c r="FE91" i="2"/>
  <c r="EP90" i="2"/>
  <c r="CI91" i="2"/>
  <c r="EW91" i="2"/>
  <c r="FU91" i="2"/>
  <c r="FZ89" i="2"/>
  <c r="DI91" i="2"/>
  <c r="EQ89" i="2"/>
  <c r="EZ91" i="2"/>
  <c r="FA91" i="2"/>
  <c r="ES89" i="2"/>
  <c r="EN72" i="2"/>
  <c r="EN163" i="2" s="1"/>
  <c r="GB68" i="2"/>
  <c r="GB157" i="2" s="1"/>
  <c r="EN69" i="2"/>
  <c r="EN158" i="2" s="1"/>
  <c r="CQ78" i="2"/>
  <c r="AN82" i="2"/>
  <c r="EJ81" i="2"/>
  <c r="AR73" i="2"/>
  <c r="BB72" i="2"/>
  <c r="BB163" i="2" s="1"/>
  <c r="DM73" i="2"/>
  <c r="EQ71" i="2"/>
  <c r="EQ162" i="2" s="1"/>
  <c r="EJ72" i="2"/>
  <c r="EJ163" i="2" s="1"/>
  <c r="AD76" i="2"/>
  <c r="DZ82" i="2"/>
  <c r="FR82" i="2"/>
  <c r="GC69" i="2"/>
  <c r="GC158" i="2" s="1"/>
  <c r="DF76" i="2"/>
  <c r="EJ74" i="2"/>
  <c r="EJ182" i="2" s="1"/>
  <c r="EN81" i="2"/>
  <c r="BC69" i="2"/>
  <c r="BC158" i="2" s="1"/>
  <c r="CL69" i="2"/>
  <c r="CL158" i="2" s="1"/>
  <c r="CQ69" i="2"/>
  <c r="CQ158" i="2" s="1"/>
  <c r="EK69" i="2"/>
  <c r="EK158" i="2" s="1"/>
  <c r="EP69" i="2"/>
  <c r="EP158" i="2" s="1"/>
  <c r="GG69" i="2"/>
  <c r="GG158" i="2" s="1"/>
  <c r="AH73" i="2"/>
  <c r="CS71" i="2"/>
  <c r="CS162" i="2" s="1"/>
  <c r="CG73" i="2"/>
  <c r="FC73" i="2"/>
  <c r="FI73" i="2"/>
  <c r="EM72" i="2"/>
  <c r="EM163" i="2" s="1"/>
  <c r="DZ76" i="2"/>
  <c r="FX74" i="2"/>
  <c r="FX182" i="2" s="1"/>
  <c r="FF76" i="2"/>
  <c r="EJ75" i="2"/>
  <c r="EJ183" i="2" s="1"/>
  <c r="BW79" i="2"/>
  <c r="DQ79" i="2"/>
  <c r="DW79" i="2"/>
  <c r="AO82" i="2"/>
  <c r="CP80" i="2"/>
  <c r="BW82" i="2"/>
  <c r="BB81" i="2"/>
  <c r="CL81" i="2"/>
  <c r="FT70" i="2"/>
  <c r="AY69" i="2"/>
  <c r="AY158" i="2" s="1"/>
  <c r="CR69" i="2"/>
  <c r="CR158" i="2" s="1"/>
  <c r="FZ69" i="2"/>
  <c r="FZ158" i="2" s="1"/>
  <c r="AA73" i="2"/>
  <c r="DP73" i="2"/>
  <c r="FD73" i="2"/>
  <c r="CM72" i="2"/>
  <c r="CM163" i="2" s="1"/>
  <c r="EP72" i="2"/>
  <c r="EP163" i="2" s="1"/>
  <c r="GC72" i="2"/>
  <c r="GC163" i="2" s="1"/>
  <c r="FR79" i="2"/>
  <c r="DJ82" i="2"/>
  <c r="CM81" i="2"/>
  <c r="Q68" i="2"/>
  <c r="Q69" i="2" s="1"/>
  <c r="FI70" i="2"/>
  <c r="AO73" i="2"/>
  <c r="CC73" i="2"/>
  <c r="BC72" i="2"/>
  <c r="BC163" i="2" s="1"/>
  <c r="CN72" i="2"/>
  <c r="CN163" i="2" s="1"/>
  <c r="CK76" i="2"/>
  <c r="EF76" i="2"/>
  <c r="AZ75" i="2"/>
  <c r="AZ183" i="2" s="1"/>
  <c r="FZ75" i="2"/>
  <c r="FZ183" i="2" s="1"/>
  <c r="BD77" i="2"/>
  <c r="FM79" i="2"/>
  <c r="BA78" i="2"/>
  <c r="EJ78" i="2"/>
  <c r="AD82" i="2"/>
  <c r="GE80" i="2"/>
  <c r="AX81" i="2"/>
  <c r="GC81" i="2"/>
  <c r="AT70" i="2"/>
  <c r="BW70" i="2"/>
  <c r="CH70" i="2"/>
  <c r="FD70" i="2"/>
  <c r="FP70" i="2"/>
  <c r="FK73" i="2"/>
  <c r="AX72" i="2"/>
  <c r="AX163" i="2" s="1"/>
  <c r="FX72" i="2"/>
  <c r="FX163" i="2" s="1"/>
  <c r="CQ74" i="2"/>
  <c r="CQ182" i="2" s="1"/>
  <c r="EB76" i="2"/>
  <c r="GA75" i="2"/>
  <c r="GA183" i="2" s="1"/>
  <c r="EK78" i="2"/>
  <c r="AY81" i="2"/>
  <c r="CO81" i="2"/>
  <c r="CD70" i="2"/>
  <c r="ED70" i="2"/>
  <c r="FW70" i="2"/>
  <c r="BG69" i="2"/>
  <c r="BG158" i="2" s="1"/>
  <c r="BX76" i="2"/>
  <c r="CR75" i="2"/>
  <c r="CR183" i="2" s="1"/>
  <c r="GB75" i="2"/>
  <c r="GB183" i="2" s="1"/>
  <c r="DT79" i="2"/>
  <c r="ES78" i="2"/>
  <c r="GA78" i="2"/>
  <c r="GB78" i="2"/>
  <c r="FS82" i="2"/>
  <c r="BE68" i="2"/>
  <c r="BE157" i="2" s="1"/>
  <c r="BX70" i="2"/>
  <c r="AO70" i="2"/>
  <c r="FF70" i="2"/>
  <c r="BS73" i="2"/>
  <c r="EE73" i="2"/>
  <c r="FS73" i="2"/>
  <c r="BB75" i="2"/>
  <c r="BB183" i="2" s="1"/>
  <c r="CL75" i="2"/>
  <c r="CL183" i="2" s="1"/>
  <c r="AS79" i="2"/>
  <c r="CH79" i="2"/>
  <c r="EQ77" i="2"/>
  <c r="GA77" i="2"/>
  <c r="BC78" i="2"/>
  <c r="AS82" i="2"/>
  <c r="DW82" i="2"/>
  <c r="FI82" i="2"/>
  <c r="BG81" i="2"/>
  <c r="CP81" i="2"/>
  <c r="FY81" i="2"/>
  <c r="FX69" i="2"/>
  <c r="FX158" i="2" s="1"/>
  <c r="GD69" i="2"/>
  <c r="GD158" i="2" s="1"/>
  <c r="DT73" i="2"/>
  <c r="DZ73" i="2"/>
  <c r="CQ72" i="2"/>
  <c r="CQ163" i="2" s="1"/>
  <c r="BY76" i="2"/>
  <c r="EM75" i="2"/>
  <c r="EM183" i="2" s="1"/>
  <c r="GD75" i="2"/>
  <c r="GD183" i="2" s="1"/>
  <c r="AA82" i="2"/>
  <c r="FO82" i="2"/>
  <c r="CQ81" i="2"/>
  <c r="EK81" i="2"/>
  <c r="EP81" i="2"/>
  <c r="BS70" i="2"/>
  <c r="EA70" i="2"/>
  <c r="FJ76" i="2"/>
  <c r="AX75" i="2"/>
  <c r="AX183" i="2" s="1"/>
  <c r="AH82" i="2"/>
  <c r="BC68" i="2"/>
  <c r="BC157" i="2" s="1"/>
  <c r="Y70" i="2"/>
  <c r="AK70" i="2"/>
  <c r="CN68" i="2"/>
  <c r="CN157" i="2" s="1"/>
  <c r="BJ70" i="2"/>
  <c r="FC70" i="2"/>
  <c r="BD69" i="2"/>
  <c r="BD158" i="2" s="1"/>
  <c r="EL69" i="2"/>
  <c r="EL158" i="2" s="1"/>
  <c r="BD68" i="2"/>
  <c r="BD157" i="2" s="1"/>
  <c r="Z70" i="2"/>
  <c r="CG70" i="2"/>
  <c r="FO70" i="2"/>
  <c r="AZ69" i="2"/>
  <c r="AZ158" i="2" s="1"/>
  <c r="CM69" i="2"/>
  <c r="CM158" i="2" s="1"/>
  <c r="CS69" i="2"/>
  <c r="CS158" i="2" s="1"/>
  <c r="EQ69" i="2"/>
  <c r="EQ158" i="2" s="1"/>
  <c r="GA69" i="2"/>
  <c r="GA158" i="2" s="1"/>
  <c r="AC73" i="2"/>
  <c r="BG71" i="2"/>
  <c r="BG162" i="2" s="1"/>
  <c r="CM68" i="2"/>
  <c r="CM157" i="2" s="1"/>
  <c r="BI70" i="2"/>
  <c r="AX68" i="2"/>
  <c r="AX157" i="2" s="1"/>
  <c r="T70" i="2"/>
  <c r="CO68" i="2"/>
  <c r="CO157" i="2" s="1"/>
  <c r="BQ70" i="2"/>
  <c r="CU68" i="2"/>
  <c r="CU157" i="2" s="1"/>
  <c r="DS70" i="2"/>
  <c r="ET70" i="2"/>
  <c r="FX68" i="2"/>
  <c r="FX157" i="2" s="1"/>
  <c r="GC68" i="2"/>
  <c r="GC157" i="2" s="1"/>
  <c r="EY70" i="2"/>
  <c r="BE69" i="2"/>
  <c r="BE158" i="2" s="1"/>
  <c r="CN69" i="2"/>
  <c r="CN158" i="2" s="1"/>
  <c r="CU69" i="2"/>
  <c r="CU158" i="2" s="1"/>
  <c r="EM69" i="2"/>
  <c r="EM158" i="2" s="1"/>
  <c r="ES69" i="2"/>
  <c r="ES158" i="2" s="1"/>
  <c r="GB69" i="2"/>
  <c r="GB158" i="2" s="1"/>
  <c r="U70" i="2"/>
  <c r="AY68" i="2"/>
  <c r="AY157" i="2" s="1"/>
  <c r="AU70" i="2"/>
  <c r="EU70" i="2"/>
  <c r="FY68" i="2"/>
  <c r="FY157" i="2" s="1"/>
  <c r="CO69" i="2"/>
  <c r="CO158" i="2" s="1"/>
  <c r="V70" i="2"/>
  <c r="AZ68" i="2"/>
  <c r="AZ157" i="2" s="1"/>
  <c r="AZ159" i="2" s="1"/>
  <c r="AC70" i="2"/>
  <c r="BG68" i="2"/>
  <c r="BG157" i="2" s="1"/>
  <c r="DJ70" i="2"/>
  <c r="EN68" i="2"/>
  <c r="EN157" i="2" s="1"/>
  <c r="EZ70" i="2"/>
  <c r="T73" i="2"/>
  <c r="AX71" i="2"/>
  <c r="AX162" i="2" s="1"/>
  <c r="Y73" i="2"/>
  <c r="BC71" i="2"/>
  <c r="BC162" i="2" s="1"/>
  <c r="CQ68" i="2"/>
  <c r="CQ157" i="2" s="1"/>
  <c r="BM70" i="2"/>
  <c r="BY70" i="2"/>
  <c r="DK70" i="2"/>
  <c r="EO68" i="2"/>
  <c r="EO157" i="2" s="1"/>
  <c r="U73" i="2"/>
  <c r="AY71" i="2"/>
  <c r="AY162" i="2" s="1"/>
  <c r="BB68" i="2"/>
  <c r="BB157" i="2" s="1"/>
  <c r="X70" i="2"/>
  <c r="DG70" i="2"/>
  <c r="EK68" i="2"/>
  <c r="EK157" i="2" s="1"/>
  <c r="BH70" i="2"/>
  <c r="BT70" i="2"/>
  <c r="EJ68" i="2"/>
  <c r="EJ157" i="2" s="1"/>
  <c r="EJ159" i="2" s="1"/>
  <c r="DF70" i="2"/>
  <c r="FG70" i="2"/>
  <c r="FM70" i="2"/>
  <c r="FR70" i="2"/>
  <c r="GE69" i="2"/>
  <c r="GE158" i="2" s="1"/>
  <c r="CB70" i="2"/>
  <c r="CR68" i="2"/>
  <c r="CR157" i="2" s="1"/>
  <c r="ES68" i="2"/>
  <c r="ES157" i="2" s="1"/>
  <c r="FN70" i="2"/>
  <c r="GD68" i="2"/>
  <c r="GD157" i="2" s="1"/>
  <c r="DM70" i="2"/>
  <c r="DO73" i="2"/>
  <c r="ES71" i="2"/>
  <c r="ES162" i="2" s="1"/>
  <c r="GA71" i="2"/>
  <c r="GA162" i="2" s="1"/>
  <c r="EW73" i="2"/>
  <c r="CS72" i="2"/>
  <c r="T76" i="2"/>
  <c r="AX74" i="2"/>
  <c r="AX182" i="2" s="1"/>
  <c r="CS68" i="2"/>
  <c r="CS157" i="2" s="1"/>
  <c r="CS159" i="2" s="1"/>
  <c r="EL68" i="2"/>
  <c r="EL157" i="2" s="1"/>
  <c r="GE68" i="2"/>
  <c r="GE157" i="2" s="1"/>
  <c r="BJ73" i="2"/>
  <c r="CN71" i="2"/>
  <c r="CN162" i="2" s="1"/>
  <c r="EM71" i="2"/>
  <c r="EM162" i="2" s="1"/>
  <c r="EM164" i="2" s="1"/>
  <c r="DI73" i="2"/>
  <c r="GB71" i="2"/>
  <c r="GB162" i="2" s="1"/>
  <c r="EX73" i="2"/>
  <c r="BA68" i="2"/>
  <c r="BA157" i="2" s="1"/>
  <c r="CL68" i="2"/>
  <c r="CL157" i="2" s="1"/>
  <c r="EM68" i="2"/>
  <c r="EM157" i="2" s="1"/>
  <c r="EX70" i="2"/>
  <c r="BK70" i="2"/>
  <c r="CO71" i="2"/>
  <c r="CO162" i="2" s="1"/>
  <c r="BK73" i="2"/>
  <c r="DJ73" i="2"/>
  <c r="EN71" i="2"/>
  <c r="EN162" i="2" s="1"/>
  <c r="GC71" i="2"/>
  <c r="GC162" i="2" s="1"/>
  <c r="EY73" i="2"/>
  <c r="GD72" i="2"/>
  <c r="GD163" i="2" s="1"/>
  <c r="AZ74" i="2"/>
  <c r="AZ182" i="2" s="1"/>
  <c r="V76" i="2"/>
  <c r="DY70" i="2"/>
  <c r="EG70" i="2"/>
  <c r="GG68" i="2"/>
  <c r="GG157" i="2" s="1"/>
  <c r="AA70" i="2"/>
  <c r="FK70" i="2"/>
  <c r="FU70" i="2"/>
  <c r="AZ71" i="2"/>
  <c r="AZ162" i="2" s="1"/>
  <c r="V73" i="2"/>
  <c r="Z73" i="2"/>
  <c r="BD71" i="2"/>
  <c r="BD162" i="2" s="1"/>
  <c r="CP71" i="2"/>
  <c r="CP162" i="2" s="1"/>
  <c r="BL73" i="2"/>
  <c r="DK73" i="2"/>
  <c r="EO71" i="2"/>
  <c r="EO162" i="2" s="1"/>
  <c r="EO72" i="2"/>
  <c r="EO163" i="2" s="1"/>
  <c r="GE72" i="2"/>
  <c r="GE163" i="2" s="1"/>
  <c r="FZ68" i="2"/>
  <c r="FZ157" i="2" s="1"/>
  <c r="AK73" i="2"/>
  <c r="CQ71" i="2"/>
  <c r="CQ162" i="2" s="1"/>
  <c r="BM73" i="2"/>
  <c r="FX71" i="2"/>
  <c r="FX162" i="2" s="1"/>
  <c r="ET73" i="2"/>
  <c r="GD71" i="2"/>
  <c r="GD162" i="2" s="1"/>
  <c r="AY72" i="2"/>
  <c r="AY163" i="2" s="1"/>
  <c r="FY72" i="2"/>
  <c r="FY163" i="2" s="1"/>
  <c r="AU76" i="2"/>
  <c r="EP68" i="2"/>
  <c r="EP157" i="2" s="1"/>
  <c r="GA68" i="2"/>
  <c r="GA157" i="2" s="1"/>
  <c r="FY69" i="2"/>
  <c r="FY158" i="2" s="1"/>
  <c r="Q71" i="2"/>
  <c r="EH72" i="2" s="1"/>
  <c r="BA71" i="2"/>
  <c r="BA162" i="2" s="1"/>
  <c r="W73" i="2"/>
  <c r="BE71" i="2"/>
  <c r="BE162" i="2" s="1"/>
  <c r="DF73" i="2"/>
  <c r="EJ71" i="2"/>
  <c r="EJ162" i="2" s="1"/>
  <c r="EU73" i="2"/>
  <c r="FY71" i="2"/>
  <c r="FY162" i="2" s="1"/>
  <c r="AZ72" i="2"/>
  <c r="AZ163" i="2" s="1"/>
  <c r="BE72" i="2"/>
  <c r="BE163" i="2" s="1"/>
  <c r="EK72" i="2"/>
  <c r="EK163" i="2" s="1"/>
  <c r="FZ72" i="2"/>
  <c r="FZ163" i="2" s="1"/>
  <c r="GG72" i="2"/>
  <c r="GG163" i="2" s="1"/>
  <c r="X76" i="2"/>
  <c r="BB74" i="2"/>
  <c r="BB182" i="2" s="1"/>
  <c r="CP68" i="2"/>
  <c r="CP157" i="2" s="1"/>
  <c r="CL71" i="2"/>
  <c r="CL162" i="2" s="1"/>
  <c r="BH73" i="2"/>
  <c r="CR71" i="2"/>
  <c r="CR162" i="2" s="1"/>
  <c r="BN73" i="2"/>
  <c r="DG73" i="2"/>
  <c r="EK71" i="2"/>
  <c r="EK162" i="2" s="1"/>
  <c r="BG72" i="2"/>
  <c r="BG163" i="2" s="1"/>
  <c r="EL72" i="2"/>
  <c r="EL163" i="2" s="1"/>
  <c r="GA72" i="2"/>
  <c r="GA163" i="2" s="1"/>
  <c r="X73" i="2"/>
  <c r="BB71" i="2"/>
  <c r="BB162" i="2" s="1"/>
  <c r="BI73" i="2"/>
  <c r="CM71" i="2"/>
  <c r="CM162" i="2" s="1"/>
  <c r="BA72" i="2"/>
  <c r="BA163" i="2" s="1"/>
  <c r="CR72" i="2"/>
  <c r="CR163" i="2" s="1"/>
  <c r="EQ72" i="2"/>
  <c r="EQ163" i="2" s="1"/>
  <c r="Z76" i="2"/>
  <c r="BD74" i="2"/>
  <c r="BD182" i="2" s="1"/>
  <c r="CU71" i="2"/>
  <c r="CU162" i="2" s="1"/>
  <c r="GG71" i="2"/>
  <c r="GG162" i="2" s="1"/>
  <c r="CI73" i="2"/>
  <c r="DH73" i="2"/>
  <c r="FU73" i="2"/>
  <c r="Q74" i="2"/>
  <c r="AV75" i="2" s="1"/>
  <c r="AV183" i="2" s="1"/>
  <c r="AV184" i="2" s="1"/>
  <c r="AC76" i="2"/>
  <c r="BG74" i="2"/>
  <c r="BG182" i="2" s="1"/>
  <c r="CO75" i="2"/>
  <c r="CO183" i="2" s="1"/>
  <c r="FZ71" i="2"/>
  <c r="FZ162" i="2" s="1"/>
  <c r="CP74" i="2"/>
  <c r="CP182" i="2" s="1"/>
  <c r="BL76" i="2"/>
  <c r="DO76" i="2"/>
  <c r="ES74" i="2"/>
  <c r="ES182" i="2" s="1"/>
  <c r="EU76" i="2"/>
  <c r="FY74" i="2"/>
  <c r="FY182" i="2" s="1"/>
  <c r="FY184" i="2" s="1"/>
  <c r="FA76" i="2"/>
  <c r="GE74" i="2"/>
  <c r="GE182" i="2" s="1"/>
  <c r="AC79" i="2"/>
  <c r="BG77" i="2"/>
  <c r="EP71" i="2"/>
  <c r="EP162" i="2" s="1"/>
  <c r="Y76" i="2"/>
  <c r="BC74" i="2"/>
  <c r="BC182" i="2" s="1"/>
  <c r="EV76" i="2"/>
  <c r="FZ74" i="2"/>
  <c r="FZ182" i="2" s="1"/>
  <c r="BE75" i="2"/>
  <c r="BE183" i="2" s="1"/>
  <c r="EK75" i="2"/>
  <c r="EK183" i="2" s="1"/>
  <c r="EZ73" i="2"/>
  <c r="U76" i="2"/>
  <c r="AY74" i="2"/>
  <c r="AY182" i="2" s="1"/>
  <c r="CR74" i="2"/>
  <c r="BN76" i="2"/>
  <c r="DJ76" i="2"/>
  <c r="EN74" i="2"/>
  <c r="EN182" i="2" s="1"/>
  <c r="DW76" i="2"/>
  <c r="EW76" i="2"/>
  <c r="GA74" i="2"/>
  <c r="GA182" i="2" s="1"/>
  <c r="BG75" i="2"/>
  <c r="BG183" i="2" s="1"/>
  <c r="CQ75" i="2"/>
  <c r="CQ183" i="2" s="1"/>
  <c r="EP75" i="2"/>
  <c r="EP183" i="2" s="1"/>
  <c r="BO73" i="2"/>
  <c r="FA73" i="2"/>
  <c r="AK76" i="2"/>
  <c r="CL74" i="2"/>
  <c r="CL182" i="2" s="1"/>
  <c r="BH76" i="2"/>
  <c r="CS74" i="2"/>
  <c r="CS182" i="2" s="1"/>
  <c r="BO76" i="2"/>
  <c r="DK76" i="2"/>
  <c r="EO74" i="2"/>
  <c r="EO182" i="2" s="1"/>
  <c r="BA75" i="2"/>
  <c r="BA183" i="2" s="1"/>
  <c r="EL75" i="2"/>
  <c r="EL183" i="2" s="1"/>
  <c r="T79" i="2"/>
  <c r="AX77" i="2"/>
  <c r="BI76" i="2"/>
  <c r="CM74" i="2"/>
  <c r="CM182" i="2" s="1"/>
  <c r="BQ76" i="2"/>
  <c r="CU74" i="2"/>
  <c r="CU182" i="2" s="1"/>
  <c r="DG76" i="2"/>
  <c r="EK74" i="2"/>
  <c r="EK182" i="2" s="1"/>
  <c r="CS75" i="2"/>
  <c r="CS183" i="2" s="1"/>
  <c r="U79" i="2"/>
  <c r="AY77" i="2"/>
  <c r="AA76" i="2"/>
  <c r="BE74" i="2"/>
  <c r="BE182" i="2" s="1"/>
  <c r="BJ76" i="2"/>
  <c r="CN74" i="2"/>
  <c r="CN182" i="2" s="1"/>
  <c r="EY76" i="2"/>
  <c r="GC74" i="2"/>
  <c r="GC182" i="2" s="1"/>
  <c r="CM75" i="2"/>
  <c r="CM183" i="2" s="1"/>
  <c r="CU75" i="2"/>
  <c r="CU183" i="2" s="1"/>
  <c r="V79" i="2"/>
  <c r="AZ77" i="2"/>
  <c r="BA74" i="2"/>
  <c r="BA182" i="2" s="1"/>
  <c r="CO74" i="2"/>
  <c r="CO182" i="2" s="1"/>
  <c r="BK76" i="2"/>
  <c r="EL74" i="2"/>
  <c r="EL182" i="2" s="1"/>
  <c r="BC75" i="2"/>
  <c r="BC183" i="2" s="1"/>
  <c r="CN75" i="2"/>
  <c r="CN183" i="2" s="1"/>
  <c r="EN75" i="2"/>
  <c r="EN183" i="2" s="1"/>
  <c r="GE75" i="2"/>
  <c r="GG74" i="2"/>
  <c r="GG182" i="2" s="1"/>
  <c r="DH76" i="2"/>
  <c r="ET76" i="2"/>
  <c r="X79" i="2"/>
  <c r="BB77" i="2"/>
  <c r="CP77" i="2"/>
  <c r="BL79" i="2"/>
  <c r="DF79" i="2"/>
  <c r="EJ77" i="2"/>
  <c r="EZ79" i="2"/>
  <c r="GD77" i="2"/>
  <c r="FF79" i="2"/>
  <c r="AY78" i="2"/>
  <c r="BE78" i="2"/>
  <c r="CO78" i="2"/>
  <c r="CU78" i="2"/>
  <c r="EO78" i="2"/>
  <c r="AW79" i="2"/>
  <c r="BM79" i="2"/>
  <c r="CQ77" i="2"/>
  <c r="BS79" i="2"/>
  <c r="DG79" i="2"/>
  <c r="EK77" i="2"/>
  <c r="ET79" i="2"/>
  <c r="FX77" i="2"/>
  <c r="AZ78" i="2"/>
  <c r="BG78" i="2"/>
  <c r="EP74" i="2"/>
  <c r="EP182" i="2" s="1"/>
  <c r="Y79" i="2"/>
  <c r="BC77" i="2"/>
  <c r="AK79" i="2"/>
  <c r="BN79" i="2"/>
  <c r="CR77" i="2"/>
  <c r="EU79" i="2"/>
  <c r="FY77" i="2"/>
  <c r="EQ74" i="2"/>
  <c r="EQ182" i="2" s="1"/>
  <c r="CL77" i="2"/>
  <c r="BH79" i="2"/>
  <c r="DS79" i="2"/>
  <c r="EE79" i="2"/>
  <c r="EV79" i="2"/>
  <c r="FZ77" i="2"/>
  <c r="EQ78" i="2"/>
  <c r="FZ78" i="2"/>
  <c r="Y82" i="2"/>
  <c r="BC80" i="2"/>
  <c r="CM77" i="2"/>
  <c r="BI79" i="2"/>
  <c r="FU79" i="2"/>
  <c r="CL78" i="2"/>
  <c r="EL78" i="2"/>
  <c r="Z82" i="2"/>
  <c r="BD80" i="2"/>
  <c r="BJ82" i="2"/>
  <c r="CN80" i="2"/>
  <c r="GD74" i="2"/>
  <c r="GD182" i="2" s="1"/>
  <c r="CN77" i="2"/>
  <c r="BJ79" i="2"/>
  <c r="FW79" i="2"/>
  <c r="CR78" i="2"/>
  <c r="EM78" i="2"/>
  <c r="U82" i="2"/>
  <c r="AY80" i="2"/>
  <c r="Q77" i="2"/>
  <c r="BP78" i="2" s="1"/>
  <c r="W79" i="2"/>
  <c r="BA77" i="2"/>
  <c r="BE77" i="2"/>
  <c r="AA79" i="2"/>
  <c r="AO79" i="2"/>
  <c r="AT79" i="2"/>
  <c r="CU77" i="2"/>
  <c r="BV79" i="2"/>
  <c r="CB79" i="2"/>
  <c r="CI79" i="2"/>
  <c r="DO79" i="2"/>
  <c r="ES77" i="2"/>
  <c r="EX79" i="2"/>
  <c r="GB77" i="2"/>
  <c r="BD78" i="2"/>
  <c r="CM78" i="2"/>
  <c r="GG78" i="2"/>
  <c r="V82" i="2"/>
  <c r="AZ80" i="2"/>
  <c r="EM74" i="2"/>
  <c r="EM182" i="2" s="1"/>
  <c r="EX76" i="2"/>
  <c r="AP79" i="2"/>
  <c r="CO77" i="2"/>
  <c r="CK79" i="2"/>
  <c r="EY79" i="2"/>
  <c r="GC77" i="2"/>
  <c r="FE79" i="2"/>
  <c r="AX78" i="2"/>
  <c r="CN78" i="2"/>
  <c r="CS78" i="2"/>
  <c r="EN78" i="2"/>
  <c r="FX78" i="2"/>
  <c r="BO79" i="2"/>
  <c r="DL79" i="2"/>
  <c r="EW79" i="2"/>
  <c r="CR80" i="2"/>
  <c r="BN82" i="2"/>
  <c r="BY82" i="2"/>
  <c r="EU82" i="2"/>
  <c r="FY80" i="2"/>
  <c r="GD80" i="2"/>
  <c r="FF82" i="2"/>
  <c r="EQ81" i="2"/>
  <c r="FN79" i="2"/>
  <c r="DM79" i="2"/>
  <c r="BC81" i="2"/>
  <c r="ES81" i="2"/>
  <c r="EL77" i="2"/>
  <c r="GE77" i="2"/>
  <c r="BQ79" i="2"/>
  <c r="BY79" i="2"/>
  <c r="BB80" i="2"/>
  <c r="CS80" i="2"/>
  <c r="BO82" i="2"/>
  <c r="DF82" i="2"/>
  <c r="EJ80" i="2"/>
  <c r="EB82" i="2"/>
  <c r="BD81" i="2"/>
  <c r="EM77" i="2"/>
  <c r="Q80" i="2"/>
  <c r="BZ80" i="2" s="1"/>
  <c r="BA80" i="2"/>
  <c r="W82" i="2"/>
  <c r="CO80" i="2"/>
  <c r="BK82" i="2"/>
  <c r="DG82" i="2"/>
  <c r="EK80" i="2"/>
  <c r="EG82" i="2"/>
  <c r="GD81" i="2"/>
  <c r="DY79" i="2"/>
  <c r="EN77" i="2"/>
  <c r="GG77" i="2"/>
  <c r="BK79" i="2"/>
  <c r="FK79" i="2"/>
  <c r="BE80" i="2"/>
  <c r="BQ82" i="2"/>
  <c r="DL82" i="2"/>
  <c r="EP80" i="2"/>
  <c r="DR82" i="2"/>
  <c r="EC82" i="2"/>
  <c r="FC82" i="2"/>
  <c r="AZ81" i="2"/>
  <c r="BE81" i="2"/>
  <c r="EO77" i="2"/>
  <c r="T82" i="2"/>
  <c r="AX80" i="2"/>
  <c r="AU82" i="2"/>
  <c r="BG80" i="2"/>
  <c r="EL80" i="2"/>
  <c r="DH82" i="2"/>
  <c r="GB80" i="2"/>
  <c r="EX82" i="2"/>
  <c r="CL80" i="2"/>
  <c r="BH82" i="2"/>
  <c r="CQ80" i="2"/>
  <c r="BM82" i="2"/>
  <c r="BX82" i="2"/>
  <c r="DY82" i="2"/>
  <c r="EN80" i="2"/>
  <c r="GC80" i="2"/>
  <c r="EY82" i="2"/>
  <c r="CM80" i="2"/>
  <c r="EM80" i="2"/>
  <c r="FX80" i="2"/>
  <c r="ET82" i="2"/>
  <c r="FE82" i="2"/>
  <c r="CR81" i="2"/>
  <c r="EL81" i="2"/>
  <c r="GA81" i="2"/>
  <c r="GG80" i="2"/>
  <c r="CI82" i="2"/>
  <c r="EW82" i="2"/>
  <c r="FU82" i="2"/>
  <c r="EO80" i="2"/>
  <c r="FZ80" i="2"/>
  <c r="BL82" i="2"/>
  <c r="DI82" i="2"/>
  <c r="EQ80" i="2"/>
  <c r="EZ82" i="2"/>
  <c r="FA82" i="2"/>
  <c r="ES80" i="2"/>
  <c r="FZ51" i="2"/>
  <c r="AH55" i="2"/>
  <c r="EU52" i="2"/>
  <c r="FP52" i="2"/>
  <c r="GE60" i="2"/>
  <c r="EL56" i="2"/>
  <c r="CQ63" i="2"/>
  <c r="AQ55" i="2"/>
  <c r="FX57" i="2"/>
  <c r="EJ63" i="2"/>
  <c r="EN60" i="2"/>
  <c r="AE64" i="2"/>
  <c r="BS64" i="2"/>
  <c r="FK64" i="2"/>
  <c r="EO57" i="2"/>
  <c r="DH61" i="2"/>
  <c r="BR52" i="2"/>
  <c r="CN51" i="2"/>
  <c r="CH55" i="2"/>
  <c r="DZ55" i="2"/>
  <c r="FZ54" i="2"/>
  <c r="BR58" i="2"/>
  <c r="ED58" i="2"/>
  <c r="AT61" i="2"/>
  <c r="AZ60" i="2"/>
  <c r="BX52" i="2"/>
  <c r="CO56" i="2"/>
  <c r="AX57" i="2"/>
  <c r="AO52" i="2"/>
  <c r="AP52" i="2"/>
  <c r="BS52" i="2"/>
  <c r="CE52" i="2"/>
  <c r="CO51" i="2"/>
  <c r="EO51" i="2"/>
  <c r="AO55" i="2"/>
  <c r="BW55" i="2"/>
  <c r="DU55" i="2"/>
  <c r="EG55" i="2"/>
  <c r="FN55" i="2"/>
  <c r="AQ58" i="2"/>
  <c r="BY58" i="2"/>
  <c r="EE58" i="2"/>
  <c r="CP57" i="2"/>
  <c r="EP57" i="2"/>
  <c r="FY57" i="2"/>
  <c r="AA61" i="2"/>
  <c r="BW61" i="2"/>
  <c r="EB61" i="2"/>
  <c r="FH61" i="2"/>
  <c r="FN61" i="2"/>
  <c r="BG60" i="2"/>
  <c r="FX60" i="2"/>
  <c r="CF64" i="2"/>
  <c r="EE64" i="2"/>
  <c r="FT64" i="2"/>
  <c r="EK63" i="2"/>
  <c r="AA55" i="2"/>
  <c r="AI52" i="2"/>
  <c r="AQ52" i="2"/>
  <c r="BT52" i="2"/>
  <c r="CK52" i="2"/>
  <c r="DQ52" i="2"/>
  <c r="CP51" i="2"/>
  <c r="GG51" i="2"/>
  <c r="AP55" i="2"/>
  <c r="CD55" i="2"/>
  <c r="DQ55" i="2"/>
  <c r="EB55" i="2"/>
  <c r="BD54" i="2"/>
  <c r="CL54" i="2"/>
  <c r="AR58" i="2"/>
  <c r="EF58" i="2"/>
  <c r="FH58" i="2"/>
  <c r="CQ57" i="2"/>
  <c r="AP61" i="2"/>
  <c r="BX61" i="2"/>
  <c r="AS64" i="2"/>
  <c r="CG64" i="2"/>
  <c r="DT64" i="2"/>
  <c r="CR63" i="2"/>
  <c r="AD58" i="2"/>
  <c r="EL51" i="2"/>
  <c r="GG53" i="2"/>
  <c r="CM54" i="2"/>
  <c r="AG58" i="2"/>
  <c r="FI58" i="2"/>
  <c r="FO58" i="2"/>
  <c r="EQ57" i="2"/>
  <c r="W61" i="2"/>
  <c r="CK61" i="2"/>
  <c r="EC61" i="2"/>
  <c r="BB60" i="2"/>
  <c r="CR60" i="2"/>
  <c r="FZ60" i="2"/>
  <c r="V64" i="2"/>
  <c r="CH64" i="2"/>
  <c r="DU64" i="2"/>
  <c r="EA64" i="2"/>
  <c r="EF64" i="2"/>
  <c r="FI64" i="2"/>
  <c r="BC63" i="2"/>
  <c r="CM63" i="2"/>
  <c r="AS55" i="2"/>
  <c r="AR52" i="2"/>
  <c r="AY51" i="2"/>
  <c r="AF52" i="2"/>
  <c r="FD52" i="2"/>
  <c r="CR51" i="2"/>
  <c r="BS55" i="2"/>
  <c r="FD55" i="2"/>
  <c r="CN54" i="2"/>
  <c r="GD54" i="2"/>
  <c r="CG58" i="2"/>
  <c r="EA58" i="2"/>
  <c r="BT61" i="2"/>
  <c r="CL60" i="2"/>
  <c r="GA60" i="2"/>
  <c r="AH64" i="2"/>
  <c r="AO64" i="2"/>
  <c r="FP64" i="2"/>
  <c r="CU51" i="2"/>
  <c r="EJ51" i="2"/>
  <c r="EF55" i="2"/>
  <c r="DR52" i="2"/>
  <c r="EC52" i="2"/>
  <c r="FX50" i="2"/>
  <c r="BR55" i="2"/>
  <c r="BA54" i="2"/>
  <c r="BG54" i="2"/>
  <c r="CO54" i="2"/>
  <c r="EM54" i="2"/>
  <c r="AN58" i="2"/>
  <c r="CS56" i="2"/>
  <c r="BV58" i="2"/>
  <c r="FD58" i="2"/>
  <c r="CM57" i="2"/>
  <c r="CF61" i="2"/>
  <c r="EQ59" i="2"/>
  <c r="AX60" i="2"/>
  <c r="CS60" i="2"/>
  <c r="EQ60" i="2"/>
  <c r="EP60" i="2"/>
  <c r="GB60" i="2"/>
  <c r="AI64" i="2"/>
  <c r="DP64" i="2"/>
  <c r="FJ64" i="2"/>
  <c r="AX63" i="2"/>
  <c r="CU63" i="2"/>
  <c r="EN63" i="2"/>
  <c r="GD63" i="2"/>
  <c r="AN52" i="2"/>
  <c r="EV52" i="2"/>
  <c r="AN55" i="2"/>
  <c r="X52" i="2"/>
  <c r="BU52" i="2"/>
  <c r="T52" i="2"/>
  <c r="AM52" i="2"/>
  <c r="AT52" i="2"/>
  <c r="BW52" i="2"/>
  <c r="CC52" i="2"/>
  <c r="EF52" i="2"/>
  <c r="FQ52" i="2"/>
  <c r="CL51" i="2"/>
  <c r="AR55" i="2"/>
  <c r="EE55" i="2"/>
  <c r="FF55" i="2"/>
  <c r="FW55" i="2"/>
  <c r="FX54" i="2"/>
  <c r="GG54" i="2"/>
  <c r="BW58" i="2"/>
  <c r="FK58" i="2"/>
  <c r="BC57" i="2"/>
  <c r="EN57" i="2"/>
  <c r="GC57" i="2"/>
  <c r="DY61" i="2"/>
  <c r="EE61" i="2"/>
  <c r="FF61" i="2"/>
  <c r="FR61" i="2"/>
  <c r="BD60" i="2"/>
  <c r="CU60" i="2"/>
  <c r="AD64" i="2"/>
  <c r="DQ64" i="2"/>
  <c r="AY63" i="2"/>
  <c r="BG63" i="2"/>
  <c r="U52" i="2"/>
  <c r="AY50" i="2"/>
  <c r="AC52" i="2"/>
  <c r="BG50" i="2"/>
  <c r="AU52" i="2"/>
  <c r="BQ52" i="2"/>
  <c r="CU50" i="2"/>
  <c r="EN51" i="2"/>
  <c r="GC51" i="2"/>
  <c r="V52" i="2"/>
  <c r="AZ50" i="2"/>
  <c r="BG51" i="2"/>
  <c r="GD51" i="2"/>
  <c r="V55" i="2"/>
  <c r="AZ53" i="2"/>
  <c r="AC55" i="2"/>
  <c r="BG53" i="2"/>
  <c r="W52" i="2"/>
  <c r="BA50" i="2"/>
  <c r="EO50" i="2"/>
  <c r="DK52" i="2"/>
  <c r="FY51" i="2"/>
  <c r="X55" i="2"/>
  <c r="BB53" i="2"/>
  <c r="DF52" i="2"/>
  <c r="EJ50" i="2"/>
  <c r="BC51" i="2"/>
  <c r="CQ51" i="2"/>
  <c r="EP51" i="2"/>
  <c r="BC50" i="2"/>
  <c r="Y52" i="2"/>
  <c r="BN52" i="2"/>
  <c r="CR50" i="2"/>
  <c r="EK50" i="2"/>
  <c r="DG52" i="2"/>
  <c r="DM52" i="2"/>
  <c r="EQ50" i="2"/>
  <c r="GE51" i="2"/>
  <c r="AK55" i="2"/>
  <c r="BE53" i="2"/>
  <c r="Z52" i="2"/>
  <c r="BD50" i="2"/>
  <c r="BJ52" i="2"/>
  <c r="CN50" i="2"/>
  <c r="EL50" i="2"/>
  <c r="DH52" i="2"/>
  <c r="BD51" i="2"/>
  <c r="CS51" i="2"/>
  <c r="EM51" i="2"/>
  <c r="GA51" i="2"/>
  <c r="AA52" i="2"/>
  <c r="BE50" i="2"/>
  <c r="EM50" i="2"/>
  <c r="DI52" i="2"/>
  <c r="FZ50" i="2"/>
  <c r="FF52" i="2"/>
  <c r="T55" i="2"/>
  <c r="AX53" i="2"/>
  <c r="Q50" i="2"/>
  <c r="AB50" i="2" s="1"/>
  <c r="CO50" i="2"/>
  <c r="EP50" i="2"/>
  <c r="GA50" i="2"/>
  <c r="DO52" i="2"/>
  <c r="GD53" i="2"/>
  <c r="CQ54" i="2"/>
  <c r="AZ56" i="2"/>
  <c r="V58" i="2"/>
  <c r="BI52" i="2"/>
  <c r="CP50" i="2"/>
  <c r="DV52" i="2"/>
  <c r="GB50" i="2"/>
  <c r="EK51" i="2"/>
  <c r="ET52" i="2"/>
  <c r="Q53" i="2"/>
  <c r="AL54" i="2" s="1"/>
  <c r="AL55" i="2" s="1"/>
  <c r="K54" i="2"/>
  <c r="U55" i="2"/>
  <c r="AY53" i="2"/>
  <c r="BD53" i="2"/>
  <c r="Z55" i="2"/>
  <c r="CI55" i="2"/>
  <c r="DI55" i="2"/>
  <c r="EM53" i="2"/>
  <c r="CR54" i="2"/>
  <c r="EJ54" i="2"/>
  <c r="AX50" i="2"/>
  <c r="CQ50" i="2"/>
  <c r="EQ51" i="2"/>
  <c r="AK52" i="2"/>
  <c r="BM55" i="2"/>
  <c r="CQ53" i="2"/>
  <c r="DJ55" i="2"/>
  <c r="EN53" i="2"/>
  <c r="FH55" i="2"/>
  <c r="GB53" i="2"/>
  <c r="BC54" i="2"/>
  <c r="CS54" i="2"/>
  <c r="EO54" i="2"/>
  <c r="X58" i="2"/>
  <c r="BB56" i="2"/>
  <c r="GD50" i="2"/>
  <c r="AU55" i="2"/>
  <c r="CL53" i="2"/>
  <c r="CP53" i="2"/>
  <c r="EO53" i="2"/>
  <c r="DK55" i="2"/>
  <c r="EP54" i="2"/>
  <c r="GB54" i="2"/>
  <c r="Y58" i="2"/>
  <c r="BC56" i="2"/>
  <c r="CS50" i="2"/>
  <c r="GE50" i="2"/>
  <c r="DJ52" i="2"/>
  <c r="W55" i="2"/>
  <c r="BA53" i="2"/>
  <c r="CM53" i="2"/>
  <c r="BI55" i="2"/>
  <c r="CR53" i="2"/>
  <c r="BN55" i="2"/>
  <c r="CG52" i="2"/>
  <c r="CL50" i="2"/>
  <c r="CS53" i="2"/>
  <c r="BO55" i="2"/>
  <c r="DF55" i="2"/>
  <c r="EJ53" i="2"/>
  <c r="BB50" i="2"/>
  <c r="CM50" i="2"/>
  <c r="FC52" i="2"/>
  <c r="FG52" i="2"/>
  <c r="FK52" i="2"/>
  <c r="FY50" i="2"/>
  <c r="GG50" i="2"/>
  <c r="CN53" i="2"/>
  <c r="BJ55" i="2"/>
  <c r="DG55" i="2"/>
  <c r="EK53" i="2"/>
  <c r="DM55" i="2"/>
  <c r="EQ53" i="2"/>
  <c r="EY55" i="2"/>
  <c r="GC53" i="2"/>
  <c r="ES54" i="2"/>
  <c r="GE54" i="2"/>
  <c r="EY52" i="2"/>
  <c r="ES51" i="2"/>
  <c r="BC53" i="2"/>
  <c r="Y55" i="2"/>
  <c r="CO53" i="2"/>
  <c r="BK55" i="2"/>
  <c r="FY53" i="2"/>
  <c r="EU55" i="2"/>
  <c r="BG56" i="2"/>
  <c r="AC58" i="2"/>
  <c r="EZ55" i="2"/>
  <c r="AY56" i="2"/>
  <c r="U58" i="2"/>
  <c r="EO56" i="2"/>
  <c r="DK58" i="2"/>
  <c r="ET58" i="2"/>
  <c r="FX56" i="2"/>
  <c r="T61" i="2"/>
  <c r="AX59" i="2"/>
  <c r="Z61" i="2"/>
  <c r="BD59" i="2"/>
  <c r="CN59" i="2"/>
  <c r="BJ61" i="2"/>
  <c r="DL55" i="2"/>
  <c r="FA55" i="2"/>
  <c r="Z58" i="2"/>
  <c r="BD56" i="2"/>
  <c r="CP56" i="2"/>
  <c r="BL58" i="2"/>
  <c r="EU58" i="2"/>
  <c r="FY56" i="2"/>
  <c r="FR58" i="2"/>
  <c r="AY57" i="2"/>
  <c r="GE57" i="2"/>
  <c r="ES53" i="2"/>
  <c r="BH55" i="2"/>
  <c r="ET55" i="2"/>
  <c r="AA58" i="2"/>
  <c r="BE56" i="2"/>
  <c r="AK58" i="2"/>
  <c r="CQ56" i="2"/>
  <c r="BM58" i="2"/>
  <c r="DF58" i="2"/>
  <c r="EJ56" i="2"/>
  <c r="EK57" i="2"/>
  <c r="V61" i="2"/>
  <c r="AZ59" i="2"/>
  <c r="EL53" i="2"/>
  <c r="BQ55" i="2"/>
  <c r="BY55" i="2"/>
  <c r="FC55" i="2"/>
  <c r="FK55" i="2"/>
  <c r="W58" i="2"/>
  <c r="BA56" i="2"/>
  <c r="BH58" i="2"/>
  <c r="CL56" i="2"/>
  <c r="EK56" i="2"/>
  <c r="DG58" i="2"/>
  <c r="EQ56" i="2"/>
  <c r="DM58" i="2"/>
  <c r="DY58" i="2"/>
  <c r="BG57" i="2"/>
  <c r="EL57" i="2"/>
  <c r="FZ57" i="2"/>
  <c r="GG57" i="2"/>
  <c r="EV55" i="2"/>
  <c r="BI58" i="2"/>
  <c r="CM56" i="2"/>
  <c r="CR56" i="2"/>
  <c r="BA57" i="2"/>
  <c r="EW55" i="2"/>
  <c r="CS57" i="2"/>
  <c r="EM57" i="2"/>
  <c r="ES57" i="2"/>
  <c r="T58" i="2"/>
  <c r="AX56" i="2"/>
  <c r="CN56" i="2"/>
  <c r="DI58" i="2"/>
  <c r="EM56" i="2"/>
  <c r="GB56" i="2"/>
  <c r="EX58" i="2"/>
  <c r="CU57" i="2"/>
  <c r="GB57" i="2"/>
  <c r="K57" i="2"/>
  <c r="Q56" i="2"/>
  <c r="Q57" i="2" s="1"/>
  <c r="AU58" i="2"/>
  <c r="DJ58" i="2"/>
  <c r="EN56" i="2"/>
  <c r="DQ58" i="2"/>
  <c r="GC56" i="2"/>
  <c r="EY58" i="2"/>
  <c r="CN57" i="2"/>
  <c r="BJ58" i="2"/>
  <c r="CI58" i="2"/>
  <c r="EW58" i="2"/>
  <c r="BE59" i="2"/>
  <c r="DG61" i="2"/>
  <c r="EK59" i="2"/>
  <c r="DW61" i="2"/>
  <c r="Y64" i="2"/>
  <c r="BC62" i="2"/>
  <c r="CU56" i="2"/>
  <c r="GG56" i="2"/>
  <c r="BK58" i="2"/>
  <c r="DL58" i="2"/>
  <c r="AK61" i="2"/>
  <c r="AU61" i="2"/>
  <c r="GB59" i="2"/>
  <c r="BE60" i="2"/>
  <c r="EJ60" i="2"/>
  <c r="T64" i="2"/>
  <c r="AX62" i="2"/>
  <c r="CR62" i="2"/>
  <c r="BN64" i="2"/>
  <c r="FZ56" i="2"/>
  <c r="DW58" i="2"/>
  <c r="CQ59" i="2"/>
  <c r="BM61" i="2"/>
  <c r="EY61" i="2"/>
  <c r="GC59" i="2"/>
  <c r="U64" i="2"/>
  <c r="AY62" i="2"/>
  <c r="DO58" i="2"/>
  <c r="EZ58" i="2"/>
  <c r="Q59" i="2"/>
  <c r="CJ59" i="2" s="1"/>
  <c r="AC61" i="2"/>
  <c r="BG59" i="2"/>
  <c r="CL59" i="2"/>
  <c r="BH61" i="2"/>
  <c r="CD61" i="2"/>
  <c r="CI61" i="2"/>
  <c r="DI61" i="2"/>
  <c r="EM59" i="2"/>
  <c r="ET61" i="2"/>
  <c r="BA60" i="2"/>
  <c r="CQ60" i="2"/>
  <c r="EK60" i="2"/>
  <c r="FY60" i="2"/>
  <c r="DV58" i="2"/>
  <c r="BN58" i="2"/>
  <c r="FA58" i="2"/>
  <c r="CM59" i="2"/>
  <c r="BI61" i="2"/>
  <c r="CR59" i="2"/>
  <c r="BN61" i="2"/>
  <c r="DJ61" i="2"/>
  <c r="EN59" i="2"/>
  <c r="DO61" i="2"/>
  <c r="ES59" i="2"/>
  <c r="EU61" i="2"/>
  <c r="FY59" i="2"/>
  <c r="EZ61" i="2"/>
  <c r="GD59" i="2"/>
  <c r="FS61" i="2"/>
  <c r="BO58" i="2"/>
  <c r="DH58" i="2"/>
  <c r="BC59" i="2"/>
  <c r="Y61" i="2"/>
  <c r="BA59" i="2"/>
  <c r="CS59" i="2"/>
  <c r="BO61" i="2"/>
  <c r="BY61" i="2"/>
  <c r="CP59" i="2"/>
  <c r="FA61" i="2"/>
  <c r="GE59" i="2"/>
  <c r="EL60" i="2"/>
  <c r="U61" i="2"/>
  <c r="AY59" i="2"/>
  <c r="BB59" i="2"/>
  <c r="FZ59" i="2"/>
  <c r="EV61" i="2"/>
  <c r="BC60" i="2"/>
  <c r="CM60" i="2"/>
  <c r="BK61" i="2"/>
  <c r="CO59" i="2"/>
  <c r="CU59" i="2"/>
  <c r="BQ61" i="2"/>
  <c r="DF61" i="2"/>
  <c r="EJ59" i="2"/>
  <c r="EW61" i="2"/>
  <c r="GA59" i="2"/>
  <c r="FU61" i="2"/>
  <c r="CN60" i="2"/>
  <c r="ES60" i="2"/>
  <c r="GC60" i="2"/>
  <c r="X64" i="2"/>
  <c r="BB62" i="2"/>
  <c r="EP59" i="2"/>
  <c r="DK61" i="2"/>
  <c r="BJ64" i="2"/>
  <c r="CN62" i="2"/>
  <c r="FX62" i="2"/>
  <c r="ET64" i="2"/>
  <c r="AZ63" i="2"/>
  <c r="CP63" i="2"/>
  <c r="FZ63" i="2"/>
  <c r="GG63" i="2"/>
  <c r="AR64" i="2"/>
  <c r="AZ62" i="2"/>
  <c r="ED64" i="2"/>
  <c r="EU64" i="2"/>
  <c r="FY62" i="2"/>
  <c r="GE62" i="2"/>
  <c r="FG64" i="2"/>
  <c r="FM64" i="2"/>
  <c r="FS64" i="2"/>
  <c r="EP63" i="2"/>
  <c r="GA63" i="2"/>
  <c r="BQ64" i="2"/>
  <c r="CU62" i="2"/>
  <c r="CI64" i="2"/>
  <c r="EV64" i="2"/>
  <c r="FZ62" i="2"/>
  <c r="CL63" i="2"/>
  <c r="EQ63" i="2"/>
  <c r="BD62" i="2"/>
  <c r="CP62" i="2"/>
  <c r="BL64" i="2"/>
  <c r="EL62" i="2"/>
  <c r="FU64" i="2"/>
  <c r="EL63" i="2"/>
  <c r="ES63" i="2"/>
  <c r="EL59" i="2"/>
  <c r="Q62" i="2"/>
  <c r="BZ63" i="2" s="1"/>
  <c r="BZ64" i="2" s="1"/>
  <c r="BA62" i="2"/>
  <c r="W64" i="2"/>
  <c r="BE62" i="2"/>
  <c r="CQ62" i="2"/>
  <c r="BM64" i="2"/>
  <c r="CO62" i="2"/>
  <c r="DM64" i="2"/>
  <c r="EQ62" i="2"/>
  <c r="EX61" i="2"/>
  <c r="FX59" i="2"/>
  <c r="FK61" i="2"/>
  <c r="CL62" i="2"/>
  <c r="BH64" i="2"/>
  <c r="EM62" i="2"/>
  <c r="DI64" i="2"/>
  <c r="DO64" i="2"/>
  <c r="ES62" i="2"/>
  <c r="DV64" i="2"/>
  <c r="EP62" i="2"/>
  <c r="EB64" i="2"/>
  <c r="GB62" i="2"/>
  <c r="EX64" i="2"/>
  <c r="BD63" i="2"/>
  <c r="CN63" i="2"/>
  <c r="CS63" i="2"/>
  <c r="FX63" i="2"/>
  <c r="GC63" i="2"/>
  <c r="GG59" i="2"/>
  <c r="AU64" i="2"/>
  <c r="BI64" i="2"/>
  <c r="CM62" i="2"/>
  <c r="DJ64" i="2"/>
  <c r="EN62" i="2"/>
  <c r="GC62" i="2"/>
  <c r="EY64" i="2"/>
  <c r="FQ64" i="2"/>
  <c r="GA62" i="2"/>
  <c r="BE63" i="2"/>
  <c r="AC64" i="2"/>
  <c r="BG62" i="2"/>
  <c r="BY64" i="2"/>
  <c r="DF64" i="2"/>
  <c r="EJ62" i="2"/>
  <c r="EI64" i="2"/>
  <c r="GD62" i="2"/>
  <c r="EZ64" i="2"/>
  <c r="FY63" i="2"/>
  <c r="GE63" i="2"/>
  <c r="GF63" i="2" s="1"/>
  <c r="GG62" i="2"/>
  <c r="DH64" i="2"/>
  <c r="EO62" i="2"/>
  <c r="BO64" i="2"/>
  <c r="FA64" i="2"/>
  <c r="EK62" i="2"/>
  <c r="BQ46" i="2"/>
  <c r="GA44" i="2"/>
  <c r="CG46" i="2"/>
  <c r="EA46" i="2"/>
  <c r="AY45" i="2"/>
  <c r="CO45" i="2"/>
  <c r="EO45" i="2"/>
  <c r="EM44" i="2"/>
  <c r="EG46" i="2"/>
  <c r="FK46" i="2"/>
  <c r="EJ45" i="2"/>
  <c r="DP46" i="2"/>
  <c r="FS46" i="2"/>
  <c r="AS46" i="2"/>
  <c r="CC46" i="2"/>
  <c r="FT46" i="2"/>
  <c r="CQ45" i="2"/>
  <c r="CR45" i="2"/>
  <c r="ES45" i="2"/>
  <c r="DL46" i="2"/>
  <c r="BB45" i="2"/>
  <c r="GC45" i="2"/>
  <c r="AD46" i="2"/>
  <c r="AQ46" i="2"/>
  <c r="EE46" i="2"/>
  <c r="FI46" i="2"/>
  <c r="FP46" i="2"/>
  <c r="BC45" i="2"/>
  <c r="CM45" i="2"/>
  <c r="BS46" i="2"/>
  <c r="DT46" i="2"/>
  <c r="EN45" i="2"/>
  <c r="AX42" i="2"/>
  <c r="EM42" i="2"/>
  <c r="EN42" i="2"/>
  <c r="CC43" i="2"/>
  <c r="BB42" i="2"/>
  <c r="CL42" i="2"/>
  <c r="EQ42" i="2"/>
  <c r="BR43" i="2"/>
  <c r="DI43" i="2"/>
  <c r="AD43" i="2"/>
  <c r="DP43" i="2"/>
  <c r="GB42" i="2"/>
  <c r="AG43" i="2"/>
  <c r="FS43" i="2"/>
  <c r="Q41" i="2"/>
  <c r="DX42" i="2" s="1"/>
  <c r="DW43" i="2"/>
  <c r="FN43" i="2"/>
  <c r="FX42" i="2"/>
  <c r="GD42" i="2"/>
  <c r="AH43" i="2"/>
  <c r="AS43" i="2"/>
  <c r="CS41" i="2"/>
  <c r="CF43" i="2"/>
  <c r="FD43" i="2"/>
  <c r="FO43" i="2"/>
  <c r="BG42" i="2"/>
  <c r="EJ42" i="2"/>
  <c r="EJ48" i="2" s="1"/>
  <c r="FY42" i="2"/>
  <c r="CG43" i="2"/>
  <c r="DS43" i="2"/>
  <c r="CP42" i="2"/>
  <c r="CB43" i="2"/>
  <c r="DT43" i="2"/>
  <c r="CQ42" i="2"/>
  <c r="CP41" i="2"/>
  <c r="BL43" i="2"/>
  <c r="AE43" i="2"/>
  <c r="AU43" i="2"/>
  <c r="BM43" i="2"/>
  <c r="CQ41" i="2"/>
  <c r="DO43" i="2"/>
  <c r="ES41" i="2"/>
  <c r="BC42" i="2"/>
  <c r="CM42" i="2"/>
  <c r="ES42" i="2"/>
  <c r="T43" i="2"/>
  <c r="AX41" i="2"/>
  <c r="AQ43" i="2"/>
  <c r="BX43" i="2"/>
  <c r="DJ43" i="2"/>
  <c r="EN41" i="2"/>
  <c r="BD42" i="2"/>
  <c r="CN42" i="2"/>
  <c r="CS42" i="2"/>
  <c r="U43" i="2"/>
  <c r="AY41" i="2"/>
  <c r="CL41" i="2"/>
  <c r="BH43" i="2"/>
  <c r="BN43" i="2"/>
  <c r="BT43" i="2"/>
  <c r="CE43" i="2"/>
  <c r="DF43" i="2"/>
  <c r="EJ41" i="2"/>
  <c r="EW43" i="2"/>
  <c r="GA41" i="2"/>
  <c r="FC43" i="2"/>
  <c r="AY42" i="2"/>
  <c r="CU42" i="2"/>
  <c r="GC42" i="2"/>
  <c r="EU43" i="2"/>
  <c r="FY41" i="2"/>
  <c r="CM41" i="2"/>
  <c r="BI43" i="2"/>
  <c r="GB41" i="2"/>
  <c r="EX43" i="2"/>
  <c r="AZ42" i="2"/>
  <c r="BE42" i="2"/>
  <c r="CO42" i="2"/>
  <c r="CO48" i="2" s="1"/>
  <c r="U46" i="2"/>
  <c r="AY44" i="2"/>
  <c r="BU43" i="2"/>
  <c r="EY43" i="2"/>
  <c r="GC41" i="2"/>
  <c r="AA46" i="2"/>
  <c r="BE44" i="2"/>
  <c r="X43" i="2"/>
  <c r="BB41" i="2"/>
  <c r="CN41" i="2"/>
  <c r="CA43" i="2"/>
  <c r="FP43" i="2"/>
  <c r="FU43" i="2"/>
  <c r="BA42" i="2"/>
  <c r="FZ42" i="2"/>
  <c r="GE42" i="2"/>
  <c r="AC43" i="2"/>
  <c r="BG41" i="2"/>
  <c r="CO41" i="2"/>
  <c r="BK43" i="2"/>
  <c r="ET43" i="2"/>
  <c r="FX41" i="2"/>
  <c r="EL42" i="2"/>
  <c r="GG42" i="2"/>
  <c r="BA44" i="2"/>
  <c r="W46" i="2"/>
  <c r="Z43" i="2"/>
  <c r="BO43" i="2"/>
  <c r="DM43" i="2"/>
  <c r="CL44" i="2"/>
  <c r="BH46" i="2"/>
  <c r="GB44" i="2"/>
  <c r="EX46" i="2"/>
  <c r="CR41" i="2"/>
  <c r="EK41" i="2"/>
  <c r="GD41" i="2"/>
  <c r="K42" i="2"/>
  <c r="AA43" i="2"/>
  <c r="BI46" i="2"/>
  <c r="CM44" i="2"/>
  <c r="CS44" i="2"/>
  <c r="DO46" i="2"/>
  <c r="EB46" i="2"/>
  <c r="GC44" i="2"/>
  <c r="EY46" i="2"/>
  <c r="FF46" i="2"/>
  <c r="BE45" i="2"/>
  <c r="FZ45" i="2"/>
  <c r="AZ41" i="2"/>
  <c r="EB43" i="2"/>
  <c r="EL41" i="2"/>
  <c r="GE41" i="2"/>
  <c r="BQ43" i="2"/>
  <c r="BY43" i="2"/>
  <c r="EG43" i="2"/>
  <c r="Q44" i="2"/>
  <c r="AB45" i="2" s="1"/>
  <c r="AC46" i="2"/>
  <c r="BG44" i="2"/>
  <c r="BJ46" i="2"/>
  <c r="CN44" i="2"/>
  <c r="CI46" i="2"/>
  <c r="DJ46" i="2"/>
  <c r="EN44" i="2"/>
  <c r="GD44" i="2"/>
  <c r="EZ46" i="2"/>
  <c r="FM46" i="2"/>
  <c r="AZ45" i="2"/>
  <c r="BG45" i="2"/>
  <c r="CP45" i="2"/>
  <c r="EK45" i="2"/>
  <c r="GA45" i="2"/>
  <c r="BA41" i="2"/>
  <c r="EM41" i="2"/>
  <c r="BJ43" i="2"/>
  <c r="FK43" i="2"/>
  <c r="T46" i="2"/>
  <c r="AX44" i="2"/>
  <c r="DK46" i="2"/>
  <c r="EO44" i="2"/>
  <c r="FX44" i="2"/>
  <c r="ET46" i="2"/>
  <c r="BA45" i="2"/>
  <c r="EQ45" i="2"/>
  <c r="DL43" i="2"/>
  <c r="GG41" i="2"/>
  <c r="Y46" i="2"/>
  <c r="BC44" i="2"/>
  <c r="AU46" i="2"/>
  <c r="CD46" i="2"/>
  <c r="DF46" i="2"/>
  <c r="EJ44" i="2"/>
  <c r="DR46" i="2"/>
  <c r="EU46" i="2"/>
  <c r="FY44" i="2"/>
  <c r="FU46" i="2"/>
  <c r="EL45" i="2"/>
  <c r="BC41" i="2"/>
  <c r="EO41" i="2"/>
  <c r="FZ41" i="2"/>
  <c r="CP44" i="2"/>
  <c r="BL46" i="2"/>
  <c r="BR46" i="2"/>
  <c r="DG46" i="2"/>
  <c r="EK44" i="2"/>
  <c r="ED46" i="2"/>
  <c r="EV46" i="2"/>
  <c r="FZ44" i="2"/>
  <c r="FW46" i="2"/>
  <c r="CL45" i="2"/>
  <c r="CS45" i="2"/>
  <c r="EM45" i="2"/>
  <c r="EP41" i="2"/>
  <c r="AK46" i="2"/>
  <c r="BB44" i="2"/>
  <c r="CQ44" i="2"/>
  <c r="BM46" i="2"/>
  <c r="FC46" i="2"/>
  <c r="GD45" i="2"/>
  <c r="FQ43" i="2"/>
  <c r="AZ44" i="2"/>
  <c r="V46" i="2"/>
  <c r="BD44" i="2"/>
  <c r="CR44" i="2"/>
  <c r="BN46" i="2"/>
  <c r="FJ46" i="2"/>
  <c r="FQ46" i="2"/>
  <c r="CN45" i="2"/>
  <c r="CU45" i="2"/>
  <c r="GE45" i="2"/>
  <c r="CU44" i="2"/>
  <c r="GG44" i="2"/>
  <c r="BK46" i="2"/>
  <c r="DH46" i="2"/>
  <c r="EW46" i="2"/>
  <c r="DI46" i="2"/>
  <c r="EP44" i="2"/>
  <c r="EQ44" i="2"/>
  <c r="BO46" i="2"/>
  <c r="FA46" i="2"/>
  <c r="ES44" i="2"/>
  <c r="FR25" i="2"/>
  <c r="EM23" i="2"/>
  <c r="FC37" i="2"/>
  <c r="GG35" i="2"/>
  <c r="BW25" i="2"/>
  <c r="CL24" i="2"/>
  <c r="BS25" i="2"/>
  <c r="CM24" i="2"/>
  <c r="EM24" i="2"/>
  <c r="ES24" i="2"/>
  <c r="GB24" i="2"/>
  <c r="DJ37" i="2"/>
  <c r="EN35" i="2"/>
  <c r="FE25" i="2"/>
  <c r="BC24" i="2"/>
  <c r="GC24" i="2"/>
  <c r="CO23" i="2"/>
  <c r="EN27" i="2"/>
  <c r="FX24" i="2"/>
  <c r="AS25" i="2"/>
  <c r="EJ24" i="2"/>
  <c r="GG24" i="2"/>
  <c r="AX27" i="2"/>
  <c r="CP27" i="2"/>
  <c r="AX33" i="2"/>
  <c r="EE25" i="2"/>
  <c r="AZ24" i="2"/>
  <c r="EK24" i="2"/>
  <c r="BE32" i="2"/>
  <c r="AA34" i="2"/>
  <c r="CQ36" i="2"/>
  <c r="CG31" i="2"/>
  <c r="CO30" i="2"/>
  <c r="GC30" i="2"/>
  <c r="X34" i="2"/>
  <c r="AN34" i="2"/>
  <c r="FE34" i="2"/>
  <c r="CN33" i="2"/>
  <c r="BI37" i="2"/>
  <c r="CH37" i="2"/>
  <c r="EK36" i="2"/>
  <c r="CQ27" i="2"/>
  <c r="GC27" i="2"/>
  <c r="FW31" i="2"/>
  <c r="EN30" i="2"/>
  <c r="AI37" i="2"/>
  <c r="DT37" i="2"/>
  <c r="EA37" i="2"/>
  <c r="EU37" i="2"/>
  <c r="CQ24" i="2"/>
  <c r="BL28" i="2"/>
  <c r="BR28" i="2"/>
  <c r="BX28" i="2"/>
  <c r="DQ28" i="2"/>
  <c r="FD28" i="2"/>
  <c r="FP28" i="2"/>
  <c r="BX31" i="2"/>
  <c r="DP31" i="2"/>
  <c r="FY30" i="2"/>
  <c r="AP34" i="2"/>
  <c r="BW34" i="2"/>
  <c r="FZ33" i="2"/>
  <c r="CO35" i="2"/>
  <c r="DU37" i="2"/>
  <c r="FO37" i="2"/>
  <c r="BC36" i="2"/>
  <c r="EM36" i="2"/>
  <c r="AA28" i="2"/>
  <c r="BE26" i="2"/>
  <c r="BS28" i="2"/>
  <c r="FE28" i="2"/>
  <c r="BB27" i="2"/>
  <c r="CZ27" i="2" s="1"/>
  <c r="CL27" i="2"/>
  <c r="EM27" i="2"/>
  <c r="BR31" i="2"/>
  <c r="CD31" i="2"/>
  <c r="EA31" i="2"/>
  <c r="AX30" i="2"/>
  <c r="BC30" i="2"/>
  <c r="CQ30" i="2"/>
  <c r="EP30" i="2"/>
  <c r="FZ30" i="2"/>
  <c r="CU32" i="2"/>
  <c r="CC34" i="2"/>
  <c r="DT34" i="2"/>
  <c r="DZ34" i="2"/>
  <c r="FG34" i="2"/>
  <c r="CP33" i="2"/>
  <c r="GA33" i="2"/>
  <c r="EM35" i="2"/>
  <c r="FI37" i="2"/>
  <c r="FP37" i="2"/>
  <c r="AX36" i="2"/>
  <c r="BD36" i="2"/>
  <c r="GD36" i="2"/>
  <c r="ED28" i="2"/>
  <c r="CM27" i="2"/>
  <c r="AA31" i="2"/>
  <c r="AR31" i="2"/>
  <c r="BS31" i="2"/>
  <c r="DQ31" i="2"/>
  <c r="FS31" i="2"/>
  <c r="BR34" i="2"/>
  <c r="DP34" i="2"/>
  <c r="EA34" i="2"/>
  <c r="GB32" i="2"/>
  <c r="FS34" i="2"/>
  <c r="CQ33" i="2"/>
  <c r="EN33" i="2"/>
  <c r="DV34" i="2"/>
  <c r="X37" i="2"/>
  <c r="AD37" i="2"/>
  <c r="BW37" i="2"/>
  <c r="CD37" i="2"/>
  <c r="FE37" i="2"/>
  <c r="BA36" i="2"/>
  <c r="EE28" i="2"/>
  <c r="BD27" i="2"/>
  <c r="FY27" i="2"/>
  <c r="GG27" i="2"/>
  <c r="AH31" i="2"/>
  <c r="CK31" i="2"/>
  <c r="FO31" i="2"/>
  <c r="U34" i="2"/>
  <c r="FI34" i="2"/>
  <c r="AE37" i="2"/>
  <c r="DP37" i="2"/>
  <c r="FR37" i="2"/>
  <c r="EO36" i="2"/>
  <c r="FZ36" i="2"/>
  <c r="AC31" i="2"/>
  <c r="AS31" i="2"/>
  <c r="EC31" i="2"/>
  <c r="FJ31" i="2"/>
  <c r="AZ30" i="2"/>
  <c r="CM30" i="2"/>
  <c r="EM30" i="2"/>
  <c r="GG30" i="2"/>
  <c r="BT34" i="2"/>
  <c r="EO33" i="2"/>
  <c r="GC33" i="2"/>
  <c r="FQ34" i="2"/>
  <c r="AW37" i="2"/>
  <c r="CF37" i="2"/>
  <c r="DQ37" i="2"/>
  <c r="EI37" i="2"/>
  <c r="AT37" i="2"/>
  <c r="CU36" i="2"/>
  <c r="EF37" i="2"/>
  <c r="GG36" i="2"/>
  <c r="DT28" i="2"/>
  <c r="DZ28" i="2"/>
  <c r="AD31" i="2"/>
  <c r="AO31" i="2"/>
  <c r="AT31" i="2"/>
  <c r="BU31" i="2"/>
  <c r="FE31" i="2"/>
  <c r="FX30" i="2"/>
  <c r="EX34" i="2"/>
  <c r="FD34" i="2"/>
  <c r="CM33" i="2"/>
  <c r="DG37" i="2"/>
  <c r="FT37" i="2"/>
  <c r="EJ36" i="2"/>
  <c r="CQ23" i="2"/>
  <c r="BM25" i="2"/>
  <c r="GG23" i="2"/>
  <c r="FT25" i="2"/>
  <c r="BA24" i="2"/>
  <c r="CP24" i="2"/>
  <c r="EO24" i="2"/>
  <c r="CS23" i="2"/>
  <c r="CI25" i="2"/>
  <c r="CR23" i="2"/>
  <c r="BN25" i="2"/>
  <c r="CD25" i="2"/>
  <c r="CK25" i="2"/>
  <c r="DO25" i="2"/>
  <c r="ES23" i="2"/>
  <c r="DV25" i="2"/>
  <c r="GE23" i="2"/>
  <c r="FU25" i="2"/>
  <c r="EL24" i="2"/>
  <c r="CP23" i="2"/>
  <c r="BL25" i="2"/>
  <c r="EV25" i="2"/>
  <c r="FZ23" i="2"/>
  <c r="CL23" i="2"/>
  <c r="BH25" i="2"/>
  <c r="BX25" i="2"/>
  <c r="DF25" i="2"/>
  <c r="EJ23" i="2"/>
  <c r="EX25" i="2"/>
  <c r="GB23" i="2"/>
  <c r="CR24" i="2"/>
  <c r="EP24" i="2"/>
  <c r="GE24" i="2"/>
  <c r="V28" i="2"/>
  <c r="AZ26" i="2"/>
  <c r="AX23" i="2"/>
  <c r="CM23" i="2"/>
  <c r="BI25" i="2"/>
  <c r="EY25" i="2"/>
  <c r="GC23" i="2"/>
  <c r="EQ24" i="2"/>
  <c r="BA23" i="2"/>
  <c r="W25" i="2"/>
  <c r="Z25" i="2"/>
  <c r="BD23" i="2"/>
  <c r="AH25" i="2"/>
  <c r="BB23" i="2"/>
  <c r="BJ25" i="2"/>
  <c r="CN23" i="2"/>
  <c r="EL23" i="2"/>
  <c r="DR25" i="2"/>
  <c r="EZ25" i="2"/>
  <c r="GD23" i="2"/>
  <c r="BD24" i="2"/>
  <c r="CN24" i="2"/>
  <c r="GD24" i="2"/>
  <c r="DT25" i="2"/>
  <c r="EN23" i="2"/>
  <c r="AY23" i="2"/>
  <c r="BE23" i="2"/>
  <c r="AA25" i="2"/>
  <c r="FX23" i="2"/>
  <c r="ET25" i="2"/>
  <c r="FF25" i="2"/>
  <c r="BE24" i="2"/>
  <c r="CU24" i="2"/>
  <c r="EN24" i="2"/>
  <c r="FZ24" i="2"/>
  <c r="V25" i="2"/>
  <c r="AZ23" i="2"/>
  <c r="BG23" i="2"/>
  <c r="AC25" i="2"/>
  <c r="FY23" i="2"/>
  <c r="EU25" i="2"/>
  <c r="AY24" i="2"/>
  <c r="Y28" i="2"/>
  <c r="BC26" i="2"/>
  <c r="BC23" i="2"/>
  <c r="EO23" i="2"/>
  <c r="BU25" i="2"/>
  <c r="DG25" i="2"/>
  <c r="Z28" i="2"/>
  <c r="BD26" i="2"/>
  <c r="BB26" i="2"/>
  <c r="CI28" i="2"/>
  <c r="DI28" i="2"/>
  <c r="EM26" i="2"/>
  <c r="Y31" i="2"/>
  <c r="BC29" i="2"/>
  <c r="EP23" i="2"/>
  <c r="GA23" i="2"/>
  <c r="FC25" i="2"/>
  <c r="CQ26" i="2"/>
  <c r="BM28" i="2"/>
  <c r="CK28" i="2"/>
  <c r="DJ28" i="2"/>
  <c r="EN26" i="2"/>
  <c r="BA27" i="2"/>
  <c r="EL27" i="2"/>
  <c r="T31" i="2"/>
  <c r="AX29" i="2"/>
  <c r="AK31" i="2"/>
  <c r="Q23" i="2"/>
  <c r="FV23" i="2" s="1"/>
  <c r="EQ23" i="2"/>
  <c r="T25" i="2"/>
  <c r="DI25" i="2"/>
  <c r="CL26" i="2"/>
  <c r="BH28" i="2"/>
  <c r="CP26" i="2"/>
  <c r="GB26" i="2"/>
  <c r="EX28" i="2"/>
  <c r="FJ28" i="2"/>
  <c r="CR27" i="2"/>
  <c r="ES27" i="2"/>
  <c r="GD27" i="2"/>
  <c r="U31" i="2"/>
  <c r="AY29" i="2"/>
  <c r="AP25" i="2"/>
  <c r="U25" i="2"/>
  <c r="W28" i="2"/>
  <c r="BA26" i="2"/>
  <c r="CM26" i="2"/>
  <c r="BI28" i="2"/>
  <c r="BN28" i="2"/>
  <c r="CR26" i="2"/>
  <c r="GC26" i="2"/>
  <c r="EY28" i="2"/>
  <c r="FA25" i="2"/>
  <c r="BQ25" i="2"/>
  <c r="Q26" i="2"/>
  <c r="BZ26" i="2" s="1"/>
  <c r="AG28" i="2"/>
  <c r="AU28" i="2"/>
  <c r="EJ26" i="2"/>
  <c r="DF28" i="2"/>
  <c r="DR28" i="2"/>
  <c r="FX26" i="2"/>
  <c r="ET28" i="2"/>
  <c r="FQ28" i="2"/>
  <c r="BC27" i="2"/>
  <c r="CS27" i="2"/>
  <c r="FX27" i="2"/>
  <c r="GE27" i="2"/>
  <c r="EB25" i="2"/>
  <c r="AX26" i="2"/>
  <c r="T28" i="2"/>
  <c r="AC28" i="2"/>
  <c r="BG26" i="2"/>
  <c r="CN26" i="2"/>
  <c r="BJ28" i="2"/>
  <c r="DG28" i="2"/>
  <c r="EK26" i="2"/>
  <c r="FY26" i="2"/>
  <c r="EU28" i="2"/>
  <c r="EQ26" i="2"/>
  <c r="DM28" i="2"/>
  <c r="DY28" i="2"/>
  <c r="AY27" i="2"/>
  <c r="CO27" i="2"/>
  <c r="EO27" i="2"/>
  <c r="FZ27" i="2"/>
  <c r="U28" i="2"/>
  <c r="AY26" i="2"/>
  <c r="EF28" i="2"/>
  <c r="FZ26" i="2"/>
  <c r="AZ27" i="2"/>
  <c r="BE27" i="2"/>
  <c r="EP27" i="2"/>
  <c r="GA27" i="2"/>
  <c r="X31" i="2"/>
  <c r="BB29" i="2"/>
  <c r="ES26" i="2"/>
  <c r="GD26" i="2"/>
  <c r="BD29" i="2"/>
  <c r="CN29" i="2"/>
  <c r="ES29" i="2"/>
  <c r="EX31" i="2"/>
  <c r="GB29" i="2"/>
  <c r="CS26" i="2"/>
  <c r="EL26" i="2"/>
  <c r="GE26" i="2"/>
  <c r="BQ28" i="2"/>
  <c r="BY28" i="2"/>
  <c r="FC28" i="2"/>
  <c r="FK28" i="2"/>
  <c r="BE29" i="2"/>
  <c r="CS29" i="2"/>
  <c r="BO31" i="2"/>
  <c r="CR29" i="2"/>
  <c r="DI31" i="2"/>
  <c r="EM29" i="2"/>
  <c r="ET31" i="2"/>
  <c r="FX29" i="2"/>
  <c r="AY30" i="2"/>
  <c r="EV28" i="2"/>
  <c r="BK31" i="2"/>
  <c r="CO29" i="2"/>
  <c r="EN29" i="2"/>
  <c r="DJ31" i="2"/>
  <c r="EY31" i="2"/>
  <c r="GC29" i="2"/>
  <c r="BD30" i="2"/>
  <c r="BK28" i="2"/>
  <c r="EW28" i="2"/>
  <c r="FU28" i="2"/>
  <c r="Q29" i="2"/>
  <c r="AL29" i="2" s="1"/>
  <c r="BA29" i="2"/>
  <c r="W31" i="2"/>
  <c r="BG29" i="2"/>
  <c r="BL31" i="2"/>
  <c r="CP29" i="2"/>
  <c r="EU31" i="2"/>
  <c r="FY29" i="2"/>
  <c r="EK30" i="2"/>
  <c r="EO26" i="2"/>
  <c r="CL29" i="2"/>
  <c r="BH31" i="2"/>
  <c r="BE30" i="2"/>
  <c r="CR30" i="2"/>
  <c r="EQ30" i="2"/>
  <c r="EP26" i="2"/>
  <c r="AZ29" i="2"/>
  <c r="BM31" i="2"/>
  <c r="CQ29" i="2"/>
  <c r="DF31" i="2"/>
  <c r="EJ29" i="2"/>
  <c r="CL30" i="2"/>
  <c r="CS30" i="2"/>
  <c r="EL30" i="2"/>
  <c r="ES30" i="2"/>
  <c r="GA30" i="2"/>
  <c r="BI31" i="2"/>
  <c r="CM29" i="2"/>
  <c r="DM31" i="2"/>
  <c r="EQ29" i="2"/>
  <c r="DW31" i="2"/>
  <c r="EK29" i="2"/>
  <c r="FA31" i="2"/>
  <c r="GE29" i="2"/>
  <c r="FZ29" i="2"/>
  <c r="V34" i="2"/>
  <c r="AZ32" i="2"/>
  <c r="EO29" i="2"/>
  <c r="EW31" i="2"/>
  <c r="GA29" i="2"/>
  <c r="GD29" i="2"/>
  <c r="CN30" i="2"/>
  <c r="CU30" i="2"/>
  <c r="W34" i="2"/>
  <c r="BA32" i="2"/>
  <c r="CR32" i="2"/>
  <c r="DK34" i="2"/>
  <c r="EO32" i="2"/>
  <c r="EP29" i="2"/>
  <c r="CI31" i="2"/>
  <c r="AY32" i="2"/>
  <c r="CN32" i="2"/>
  <c r="BJ34" i="2"/>
  <c r="FA34" i="2"/>
  <c r="GE32" i="2"/>
  <c r="GA35" i="2"/>
  <c r="EW37" i="2"/>
  <c r="DV31" i="2"/>
  <c r="AC34" i="2"/>
  <c r="AG34" i="2"/>
  <c r="AK34" i="2"/>
  <c r="BB32" i="2"/>
  <c r="BO34" i="2"/>
  <c r="CS32" i="2"/>
  <c r="BV34" i="2"/>
  <c r="CP32" i="2"/>
  <c r="CB34" i="2"/>
  <c r="EJ32" i="2"/>
  <c r="DF34" i="2"/>
  <c r="EK32" i="2"/>
  <c r="EW34" i="2"/>
  <c r="GA32" i="2"/>
  <c r="CO33" i="2"/>
  <c r="GD30" i="2"/>
  <c r="GE30" i="2"/>
  <c r="Q32" i="2"/>
  <c r="AV32" i="2" s="1"/>
  <c r="Y34" i="2"/>
  <c r="BC32" i="2"/>
  <c r="CO32" i="2"/>
  <c r="BK34" i="2"/>
  <c r="EQ32" i="2"/>
  <c r="DW34" i="2"/>
  <c r="ES32" i="2"/>
  <c r="EK33" i="2"/>
  <c r="GB33" i="2"/>
  <c r="DM34" i="2"/>
  <c r="BD35" i="2"/>
  <c r="CS35" i="2"/>
  <c r="BO37" i="2"/>
  <c r="BX37" i="2"/>
  <c r="AX32" i="2"/>
  <c r="T34" i="2"/>
  <c r="BG32" i="2"/>
  <c r="CH34" i="2"/>
  <c r="BC33" i="2"/>
  <c r="EP33" i="2"/>
  <c r="AZ35" i="2"/>
  <c r="V37" i="2"/>
  <c r="EL29" i="2"/>
  <c r="Z34" i="2"/>
  <c r="BD32" i="2"/>
  <c r="BD33" i="2"/>
  <c r="AU34" i="2"/>
  <c r="CL32" i="2"/>
  <c r="CQ32" i="2"/>
  <c r="BM34" i="2"/>
  <c r="DI34" i="2"/>
  <c r="EM32" i="2"/>
  <c r="EU34" i="2"/>
  <c r="FY32" i="2"/>
  <c r="GD32" i="2"/>
  <c r="AZ33" i="2"/>
  <c r="CR33" i="2"/>
  <c r="EM33" i="2"/>
  <c r="EQ33" i="2"/>
  <c r="FX33" i="2"/>
  <c r="GE33" i="2"/>
  <c r="BQ31" i="2"/>
  <c r="BY31" i="2"/>
  <c r="CU29" i="2"/>
  <c r="GG29" i="2"/>
  <c r="CM32" i="2"/>
  <c r="BI34" i="2"/>
  <c r="CE34" i="2"/>
  <c r="DJ34" i="2"/>
  <c r="EN32" i="2"/>
  <c r="EZ34" i="2"/>
  <c r="FM34" i="2"/>
  <c r="FR34" i="2"/>
  <c r="BE33" i="2"/>
  <c r="CL33" i="2"/>
  <c r="CS33" i="2"/>
  <c r="ES33" i="2"/>
  <c r="FY33" i="2"/>
  <c r="GG33" i="2"/>
  <c r="EY34" i="2"/>
  <c r="EL32" i="2"/>
  <c r="BQ34" i="2"/>
  <c r="BY34" i="2"/>
  <c r="AO37" i="2"/>
  <c r="CL35" i="2"/>
  <c r="BH37" i="2"/>
  <c r="CG37" i="2"/>
  <c r="DO37" i="2"/>
  <c r="ES35" i="2"/>
  <c r="DW37" i="2"/>
  <c r="GB35" i="2"/>
  <c r="EX37" i="2"/>
  <c r="EN36" i="2"/>
  <c r="FX32" i="2"/>
  <c r="Q35" i="2"/>
  <c r="Q36" i="2" s="1"/>
  <c r="BA35" i="2"/>
  <c r="W37" i="2"/>
  <c r="AA37" i="2"/>
  <c r="BE35" i="2"/>
  <c r="BQ37" i="2"/>
  <c r="BY37" i="2"/>
  <c r="EG37" i="2"/>
  <c r="GC35" i="2"/>
  <c r="EY37" i="2"/>
  <c r="CP36" i="2"/>
  <c r="DY34" i="2"/>
  <c r="GG32" i="2"/>
  <c r="CI34" i="2"/>
  <c r="FK34" i="2"/>
  <c r="AC37" i="2"/>
  <c r="BG35" i="2"/>
  <c r="AK37" i="2"/>
  <c r="BJ37" i="2"/>
  <c r="CN35" i="2"/>
  <c r="GD35" i="2"/>
  <c r="EZ37" i="2"/>
  <c r="FS37" i="2"/>
  <c r="EP36" i="2"/>
  <c r="GE36" i="2"/>
  <c r="GF36" i="2" s="1"/>
  <c r="FZ32" i="2"/>
  <c r="FU34" i="2"/>
  <c r="T37" i="2"/>
  <c r="AX35" i="2"/>
  <c r="ED37" i="2"/>
  <c r="GE35" i="2"/>
  <c r="FA37" i="2"/>
  <c r="FK37" i="2"/>
  <c r="EQ36" i="2"/>
  <c r="GA36" i="2"/>
  <c r="EP32" i="2"/>
  <c r="AU37" i="2"/>
  <c r="CP35" i="2"/>
  <c r="BL37" i="2"/>
  <c r="CK37" i="2"/>
  <c r="DZ37" i="2"/>
  <c r="FX35" i="2"/>
  <c r="ET37" i="2"/>
  <c r="FG37" i="2"/>
  <c r="AY36" i="2"/>
  <c r="CR36" i="2"/>
  <c r="ES36" i="2"/>
  <c r="U37" i="2"/>
  <c r="AY35" i="2"/>
  <c r="Y37" i="2"/>
  <c r="BC35" i="2"/>
  <c r="CQ35" i="2"/>
  <c r="BM37" i="2"/>
  <c r="CM35" i="2"/>
  <c r="EL35" i="2"/>
  <c r="DL37" i="2"/>
  <c r="EP35" i="2"/>
  <c r="AZ36" i="2"/>
  <c r="BE36" i="2"/>
  <c r="BK37" i="2"/>
  <c r="BB35" i="2"/>
  <c r="CR35" i="2"/>
  <c r="BN37" i="2"/>
  <c r="CE37" i="2"/>
  <c r="CU35" i="2"/>
  <c r="EV37" i="2"/>
  <c r="FZ35" i="2"/>
  <c r="FY35" i="2"/>
  <c r="BG36" i="2"/>
  <c r="CN36" i="2"/>
  <c r="EO35" i="2"/>
  <c r="DI37" i="2"/>
  <c r="EQ35" i="2"/>
  <c r="EJ35" i="2"/>
  <c r="EK35" i="2"/>
  <c r="CQ18" i="2"/>
  <c r="BB17" i="2"/>
  <c r="DU19" i="2"/>
  <c r="EG19" i="2"/>
  <c r="FM19" i="2"/>
  <c r="BC18" i="2"/>
  <c r="FX18" i="2"/>
  <c r="GD18" i="2"/>
  <c r="BT19" i="2"/>
  <c r="CG19" i="2"/>
  <c r="AI19" i="2"/>
  <c r="CH19" i="2"/>
  <c r="DP19" i="2"/>
  <c r="FP19" i="2"/>
  <c r="FZ18" i="2"/>
  <c r="AW19" i="2"/>
  <c r="ED19" i="2"/>
  <c r="FI19" i="2"/>
  <c r="EO18" i="2"/>
  <c r="GA18" i="2"/>
  <c r="AD19" i="2"/>
  <c r="EE19" i="2"/>
  <c r="CN18" i="2"/>
  <c r="AE19" i="2"/>
  <c r="Q17" i="2"/>
  <c r="Q18" i="2" s="1"/>
  <c r="FT19" i="2"/>
  <c r="BB18" i="2"/>
  <c r="ED16" i="2"/>
  <c r="FJ16" i="2"/>
  <c r="CF16" i="2"/>
  <c r="FR16" i="2"/>
  <c r="EN15" i="2"/>
  <c r="AN16" i="2"/>
  <c r="W16" i="2"/>
  <c r="BX16" i="2"/>
  <c r="CK16" i="2"/>
  <c r="DK16" i="2"/>
  <c r="GB14" i="2"/>
  <c r="FD16" i="2"/>
  <c r="CP15" i="2"/>
  <c r="FX15" i="2"/>
  <c r="AP16" i="2"/>
  <c r="CQ15" i="2"/>
  <c r="GG15" i="2"/>
  <c r="BA14" i="2"/>
  <c r="EE16" i="2"/>
  <c r="FF16" i="2"/>
  <c r="FW16" i="2"/>
  <c r="EL15" i="2"/>
  <c r="GB15" i="2"/>
  <c r="AS16" i="2"/>
  <c r="EM14" i="2"/>
  <c r="AX15" i="2"/>
  <c r="CU15" i="2"/>
  <c r="EQ15" i="2"/>
  <c r="GC15" i="2"/>
  <c r="AO16" i="2"/>
  <c r="GD15" i="2"/>
  <c r="BW16" i="2"/>
  <c r="FI16" i="2"/>
  <c r="BD15" i="2"/>
  <c r="EE13" i="2"/>
  <c r="CQ11" i="2"/>
  <c r="EO12" i="2"/>
  <c r="BX13" i="2"/>
  <c r="CR12" i="2"/>
  <c r="CK13" i="2"/>
  <c r="AN13" i="2"/>
  <c r="AO13" i="2"/>
  <c r="AP13" i="2"/>
  <c r="BS13" i="2"/>
  <c r="AQ13" i="2"/>
  <c r="BT13" i="2"/>
  <c r="EF13" i="2"/>
  <c r="AZ12" i="2"/>
  <c r="CU12" i="2"/>
  <c r="GC12" i="2"/>
  <c r="W13" i="2"/>
  <c r="AR13" i="2"/>
  <c r="BU13" i="2"/>
  <c r="FJ13" i="2"/>
  <c r="EA13" i="2"/>
  <c r="FW13" i="2"/>
  <c r="BE12" i="2"/>
  <c r="EB13" i="2"/>
  <c r="BG12" i="2"/>
  <c r="AM13" i="2"/>
  <c r="AT13" i="2"/>
  <c r="EN11" i="2"/>
  <c r="EC13" i="2"/>
  <c r="FX11" i="2"/>
  <c r="AX12" i="2"/>
  <c r="BB12" i="2"/>
  <c r="CZ12" i="2" s="1"/>
  <c r="CQ12" i="2"/>
  <c r="GG12" i="2"/>
  <c r="CI19" i="2"/>
  <c r="EL17" i="2"/>
  <c r="Y19" i="2"/>
  <c r="BC17" i="2"/>
  <c r="T19" i="2"/>
  <c r="AX17" i="2"/>
  <c r="AG19" i="2"/>
  <c r="BI19" i="2"/>
  <c r="CM17" i="2"/>
  <c r="BQ19" i="2"/>
  <c r="CU17" i="2"/>
  <c r="CO17" i="2"/>
  <c r="EM17" i="2"/>
  <c r="DI19" i="2"/>
  <c r="FX17" i="2"/>
  <c r="ET19" i="2"/>
  <c r="GA17" i="2"/>
  <c r="BA18" i="2"/>
  <c r="CR18" i="2"/>
  <c r="EL18" i="2"/>
  <c r="GB18" i="2"/>
  <c r="BM19" i="2"/>
  <c r="BD17" i="2"/>
  <c r="CS17" i="2"/>
  <c r="BO19" i="2"/>
  <c r="DM19" i="2"/>
  <c r="EQ17" i="2"/>
  <c r="U19" i="2"/>
  <c r="AY17" i="2"/>
  <c r="Z19" i="2"/>
  <c r="BJ19" i="2"/>
  <c r="CN17" i="2"/>
  <c r="DJ19" i="2"/>
  <c r="EN17" i="2"/>
  <c r="DQ19" i="2"/>
  <c r="EU19" i="2"/>
  <c r="FY17" i="2"/>
  <c r="CS18" i="2"/>
  <c r="CO18" i="2"/>
  <c r="X19" i="2"/>
  <c r="AZ17" i="2"/>
  <c r="V19" i="2"/>
  <c r="AA19" i="2"/>
  <c r="BE17" i="2"/>
  <c r="DG19" i="2"/>
  <c r="EK17" i="2"/>
  <c r="GB17" i="2"/>
  <c r="EX19" i="2"/>
  <c r="FS19" i="2"/>
  <c r="BE18" i="2"/>
  <c r="GE18" i="2"/>
  <c r="AU19" i="2"/>
  <c r="CP17" i="2"/>
  <c r="BL19" i="2"/>
  <c r="DF19" i="2"/>
  <c r="EJ17" i="2"/>
  <c r="AC19" i="2"/>
  <c r="BG17" i="2"/>
  <c r="BA17" i="2"/>
  <c r="W19" i="2"/>
  <c r="AK19" i="2"/>
  <c r="CR17" i="2"/>
  <c r="BN19" i="2"/>
  <c r="BY19" i="2"/>
  <c r="EY19" i="2"/>
  <c r="GC17" i="2"/>
  <c r="AX18" i="2"/>
  <c r="BG18" i="2"/>
  <c r="CP18" i="2"/>
  <c r="EP18" i="2"/>
  <c r="GG18" i="2"/>
  <c r="EV19" i="2"/>
  <c r="FZ17" i="2"/>
  <c r="DV19" i="2"/>
  <c r="FU19" i="2"/>
  <c r="AY18" i="2"/>
  <c r="EQ18" i="2"/>
  <c r="DK19" i="2"/>
  <c r="EO17" i="2"/>
  <c r="GD17" i="2"/>
  <c r="EZ19" i="2"/>
  <c r="AM19" i="2"/>
  <c r="CL17" i="2"/>
  <c r="BH19" i="2"/>
  <c r="DO19" i="2"/>
  <c r="ES17" i="2"/>
  <c r="DW19" i="2"/>
  <c r="EP17" i="2"/>
  <c r="GE17" i="2"/>
  <c r="FA19" i="2"/>
  <c r="AZ18" i="2"/>
  <c r="CL18" i="2"/>
  <c r="EK18" i="2"/>
  <c r="ES18" i="2"/>
  <c r="GG17" i="2"/>
  <c r="DH19" i="2"/>
  <c r="V13" i="2"/>
  <c r="AZ11" i="2"/>
  <c r="AU13" i="2"/>
  <c r="CR11" i="2"/>
  <c r="BN13" i="2"/>
  <c r="DI13" i="2"/>
  <c r="EM11" i="2"/>
  <c r="FK13" i="2"/>
  <c r="CO12" i="2"/>
  <c r="GE12" i="2"/>
  <c r="V16" i="2"/>
  <c r="AZ14" i="2"/>
  <c r="L12" i="2"/>
  <c r="Q11" i="2"/>
  <c r="Q12" i="2" s="1"/>
  <c r="BJ13" i="2"/>
  <c r="CN11" i="2"/>
  <c r="FX12" i="2"/>
  <c r="AY11" i="2"/>
  <c r="CS11" i="2"/>
  <c r="BO13" i="2"/>
  <c r="BA11" i="2"/>
  <c r="BK13" i="2"/>
  <c r="CO11" i="2"/>
  <c r="CU11" i="2"/>
  <c r="BQ13" i="2"/>
  <c r="CI13" i="2"/>
  <c r="DK13" i="2"/>
  <c r="EO11" i="2"/>
  <c r="X16" i="2"/>
  <c r="BB14" i="2"/>
  <c r="AU16" i="2"/>
  <c r="Y13" i="2"/>
  <c r="BC11" i="2"/>
  <c r="BG11" i="2"/>
  <c r="BY13" i="2"/>
  <c r="EP11" i="2"/>
  <c r="DL13" i="2"/>
  <c r="FY11" i="2"/>
  <c r="GD11" i="2"/>
  <c r="EZ13" i="2"/>
  <c r="AY12" i="2"/>
  <c r="BC12" i="2"/>
  <c r="CS12" i="2"/>
  <c r="EK12" i="2"/>
  <c r="Y16" i="2"/>
  <c r="BC14" i="2"/>
  <c r="Z13" i="2"/>
  <c r="BD11" i="2"/>
  <c r="CP11" i="2"/>
  <c r="BL13" i="2"/>
  <c r="DF13" i="2"/>
  <c r="EJ11" i="2"/>
  <c r="EQ11" i="2"/>
  <c r="DM13" i="2"/>
  <c r="EV13" i="2"/>
  <c r="FZ11" i="2"/>
  <c r="FO13" i="2"/>
  <c r="CL12" i="2"/>
  <c r="EP12" i="2"/>
  <c r="GB12" i="2"/>
  <c r="Z16" i="2"/>
  <c r="BD14" i="2"/>
  <c r="AA13" i="2"/>
  <c r="BE11" i="2"/>
  <c r="AK13" i="2"/>
  <c r="CL11" i="2"/>
  <c r="BH13" i="2"/>
  <c r="DG13" i="2"/>
  <c r="EK11" i="2"/>
  <c r="GE11" i="2"/>
  <c r="FT13" i="2"/>
  <c r="BD12" i="2"/>
  <c r="CM12" i="2"/>
  <c r="EL12" i="2"/>
  <c r="EQ12" i="2"/>
  <c r="T16" i="2"/>
  <c r="AX14" i="2"/>
  <c r="DH13" i="2"/>
  <c r="EL11" i="2"/>
  <c r="ES11" i="2"/>
  <c r="DZ13" i="2"/>
  <c r="EG13" i="2"/>
  <c r="GA11" i="2"/>
  <c r="GG11" i="2"/>
  <c r="FC13" i="2"/>
  <c r="FU13" i="2"/>
  <c r="CN12" i="2"/>
  <c r="EM12" i="2"/>
  <c r="ES12" i="2"/>
  <c r="GD12" i="2"/>
  <c r="U16" i="2"/>
  <c r="AY14" i="2"/>
  <c r="DQ13" i="2"/>
  <c r="EW13" i="2"/>
  <c r="X13" i="2"/>
  <c r="BM13" i="2"/>
  <c r="EY13" i="2"/>
  <c r="BY16" i="2"/>
  <c r="CL14" i="2"/>
  <c r="DJ16" i="2"/>
  <c r="EN14" i="2"/>
  <c r="FC16" i="2"/>
  <c r="GG14" i="2"/>
  <c r="BC15" i="2"/>
  <c r="ES15" i="2"/>
  <c r="DW13" i="2"/>
  <c r="CP14" i="2"/>
  <c r="BL16" i="2"/>
  <c r="CA16" i="2"/>
  <c r="DQ16" i="2"/>
  <c r="DV16" i="2"/>
  <c r="FS16" i="2"/>
  <c r="AY15" i="2"/>
  <c r="CO15" i="2"/>
  <c r="AX11" i="2"/>
  <c r="DO13" i="2"/>
  <c r="FA13" i="2"/>
  <c r="Q14" i="2"/>
  <c r="AV14" i="2" s="1"/>
  <c r="AA16" i="2"/>
  <c r="BE14" i="2"/>
  <c r="AF16" i="2"/>
  <c r="CQ14" i="2"/>
  <c r="BM16" i="2"/>
  <c r="AZ15" i="2"/>
  <c r="FN13" i="2"/>
  <c r="CR14" i="2"/>
  <c r="BN16" i="2"/>
  <c r="CB16" i="2"/>
  <c r="DF16" i="2"/>
  <c r="EJ14" i="2"/>
  <c r="DL16" i="2"/>
  <c r="EP14" i="2"/>
  <c r="GC14" i="2"/>
  <c r="EY16" i="2"/>
  <c r="FE16" i="2"/>
  <c r="FP16" i="2"/>
  <c r="EJ15" i="2"/>
  <c r="FY15" i="2"/>
  <c r="BI13" i="2"/>
  <c r="ET13" i="2"/>
  <c r="BI16" i="2"/>
  <c r="CM14" i="2"/>
  <c r="CH16" i="2"/>
  <c r="DG16" i="2"/>
  <c r="EK14" i="2"/>
  <c r="DY16" i="2"/>
  <c r="EU16" i="2"/>
  <c r="FY14" i="2"/>
  <c r="BA15" i="2"/>
  <c r="BG15" i="2"/>
  <c r="CR15" i="2"/>
  <c r="EO15" i="2"/>
  <c r="FZ15" i="2"/>
  <c r="GE15" i="2"/>
  <c r="EX13" i="2"/>
  <c r="DJ13" i="2"/>
  <c r="EU13" i="2"/>
  <c r="AC16" i="2"/>
  <c r="BG14" i="2"/>
  <c r="BJ16" i="2"/>
  <c r="CN14" i="2"/>
  <c r="EL14" i="2"/>
  <c r="DH16" i="2"/>
  <c r="GD14" i="2"/>
  <c r="FQ16" i="2"/>
  <c r="EK15" i="2"/>
  <c r="EP15" i="2"/>
  <c r="GA15" i="2"/>
  <c r="BQ16" i="2"/>
  <c r="CU14" i="2"/>
  <c r="DO16" i="2"/>
  <c r="ES14" i="2"/>
  <c r="CL15" i="2"/>
  <c r="CS15" i="2"/>
  <c r="BK16" i="2"/>
  <c r="CI16" i="2"/>
  <c r="EW16" i="2"/>
  <c r="FU16" i="2"/>
  <c r="EO14" i="2"/>
  <c r="FZ14" i="2"/>
  <c r="DI16" i="2"/>
  <c r="EX16" i="2"/>
  <c r="EQ14" i="2"/>
  <c r="EZ16" i="2"/>
  <c r="BO16" i="2"/>
  <c r="FA16" i="2"/>
  <c r="ET16" i="2"/>
  <c r="GE8" i="2"/>
  <c r="CG10" i="2"/>
  <c r="BC9" i="2"/>
  <c r="DW10" i="2"/>
  <c r="EQ8" i="2"/>
  <c r="EQ9" i="2"/>
  <c r="AA10" i="2"/>
  <c r="CP8" i="2"/>
  <c r="EE10" i="2"/>
  <c r="GB9" i="2"/>
  <c r="DZ10" i="2"/>
  <c r="EF10" i="2"/>
  <c r="FF10" i="2"/>
  <c r="EN9" i="2"/>
  <c r="GC9" i="2"/>
  <c r="BT10" i="2"/>
  <c r="GB8" i="2"/>
  <c r="GD9" i="2"/>
  <c r="BS10" i="2"/>
  <c r="FR10" i="2"/>
  <c r="BB9" i="2"/>
  <c r="CQ9" i="2"/>
  <c r="EO9" i="2"/>
  <c r="FX9" i="2"/>
  <c r="FM10" i="2"/>
  <c r="CS8" i="2"/>
  <c r="GA8" i="2"/>
  <c r="AS10" i="2"/>
  <c r="FZ9" i="2"/>
  <c r="CO8" i="2"/>
  <c r="BV10" i="2"/>
  <c r="FI10" i="2"/>
  <c r="FO10" i="2"/>
  <c r="BD9" i="2"/>
  <c r="BA9" i="2"/>
  <c r="CM9" i="2"/>
  <c r="AP10" i="2"/>
  <c r="FJ10" i="2"/>
  <c r="AW10" i="2"/>
  <c r="CD10" i="2"/>
  <c r="EN8" i="2"/>
  <c r="DJ10" i="2"/>
  <c r="EU10" i="2"/>
  <c r="FY8" i="2"/>
  <c r="BE9" i="2"/>
  <c r="CO9" i="2"/>
  <c r="T10" i="2"/>
  <c r="AX8" i="2"/>
  <c r="CQ8" i="2"/>
  <c r="BM10" i="2"/>
  <c r="DK10" i="2"/>
  <c r="EO8" i="2"/>
  <c r="U10" i="2"/>
  <c r="AY8" i="2"/>
  <c r="CR8" i="2"/>
  <c r="BN10" i="2"/>
  <c r="DF10" i="2"/>
  <c r="EJ8" i="2"/>
  <c r="AZ8" i="2"/>
  <c r="V10" i="2"/>
  <c r="AG10" i="2"/>
  <c r="BI10" i="2"/>
  <c r="CM8" i="2"/>
  <c r="CA10" i="2"/>
  <c r="DG10" i="2"/>
  <c r="EK8" i="2"/>
  <c r="BJ10" i="2"/>
  <c r="CN8" i="2"/>
  <c r="BU10" i="2"/>
  <c r="DR10" i="2"/>
  <c r="CR9" i="2"/>
  <c r="EK9" i="2"/>
  <c r="EP9" i="2"/>
  <c r="EM9" i="2"/>
  <c r="FY9" i="2"/>
  <c r="GE9" i="2"/>
  <c r="CL9" i="2"/>
  <c r="CS9" i="2"/>
  <c r="BB8" i="2"/>
  <c r="X10" i="2"/>
  <c r="GA9" i="2"/>
  <c r="EW10" i="2"/>
  <c r="FU10" i="2"/>
  <c r="Y10" i="2"/>
  <c r="BC8" i="2"/>
  <c r="AJ10" i="2"/>
  <c r="AU10" i="2"/>
  <c r="GC8" i="2"/>
  <c r="EY10" i="2"/>
  <c r="AZ9" i="2"/>
  <c r="CN9" i="2"/>
  <c r="ES9" i="2"/>
  <c r="BK10" i="2"/>
  <c r="CI10" i="2"/>
  <c r="DH10" i="2"/>
  <c r="FZ8" i="2"/>
  <c r="W10" i="2"/>
  <c r="BL10" i="2"/>
  <c r="DI10" i="2"/>
  <c r="EG10" i="2"/>
  <c r="EP8" i="2"/>
  <c r="EZ10" i="2"/>
  <c r="GG8" i="2"/>
  <c r="N9" i="2"/>
  <c r="BD8" i="2"/>
  <c r="BE8" i="2"/>
  <c r="BO10" i="2"/>
  <c r="FA10" i="2"/>
  <c r="CU8" i="2"/>
  <c r="BG8" i="2"/>
  <c r="ES8" i="2"/>
  <c r="BH10" i="2"/>
  <c r="ET10" i="2"/>
  <c r="FO7" i="2"/>
  <c r="FF7" i="2"/>
  <c r="EW7" i="2"/>
  <c r="ED7" i="2"/>
  <c r="DU7" i="2"/>
  <c r="DL7" i="2"/>
  <c r="CI7" i="2"/>
  <c r="CA7" i="2"/>
  <c r="BR7" i="2"/>
  <c r="BI7" i="2"/>
  <c r="AP7" i="2"/>
  <c r="AG7" i="2"/>
  <c r="X7" i="2"/>
  <c r="FW7" i="2"/>
  <c r="FN7" i="2"/>
  <c r="FE7" i="2"/>
  <c r="EV7" i="2"/>
  <c r="EC7" i="2"/>
  <c r="DT7" i="2"/>
  <c r="DK7" i="2"/>
  <c r="CH7" i="2"/>
  <c r="BY7" i="2"/>
  <c r="BQ7" i="2"/>
  <c r="BH7" i="2"/>
  <c r="AO7" i="2"/>
  <c r="AF7" i="2"/>
  <c r="W7" i="2"/>
  <c r="FU7" i="2"/>
  <c r="FM7" i="2"/>
  <c r="FD7" i="2"/>
  <c r="EU7" i="2"/>
  <c r="EB7" i="2"/>
  <c r="DS7" i="2"/>
  <c r="DJ7" i="2"/>
  <c r="CG7" i="2"/>
  <c r="BX7" i="2"/>
  <c r="BO7" i="2"/>
  <c r="AW7" i="2"/>
  <c r="AN7" i="2"/>
  <c r="AE7" i="2"/>
  <c r="V7" i="2"/>
  <c r="FT7" i="2"/>
  <c r="FK7" i="2"/>
  <c r="FC7" i="2"/>
  <c r="ET7" i="2"/>
  <c r="EA7" i="2"/>
  <c r="DR7" i="2"/>
  <c r="DI7" i="2"/>
  <c r="CF7" i="2"/>
  <c r="BW7" i="2"/>
  <c r="BN7" i="2"/>
  <c r="AU7" i="2"/>
  <c r="AM7" i="2"/>
  <c r="AD7" i="2"/>
  <c r="U7" i="2"/>
  <c r="FS7" i="2"/>
  <c r="FJ7" i="2"/>
  <c r="FA7" i="2"/>
  <c r="EI7" i="2"/>
  <c r="DZ7" i="2"/>
  <c r="DQ7" i="2"/>
  <c r="DH7" i="2"/>
  <c r="CE7" i="2"/>
  <c r="BV7" i="2"/>
  <c r="BM7" i="2"/>
  <c r="AT7" i="2"/>
  <c r="AK7" i="2"/>
  <c r="AC7" i="2"/>
  <c r="T7" i="2"/>
  <c r="Q5" i="2"/>
  <c r="FV6" i="2" s="1"/>
  <c r="DK151" i="4" l="1"/>
  <c r="DO147" i="4"/>
  <c r="DK155" i="4"/>
  <c r="DM47" i="4"/>
  <c r="DL147" i="4"/>
  <c r="HC22" i="4"/>
  <c r="DL151" i="4"/>
  <c r="HH43" i="4"/>
  <c r="HD22" i="4"/>
  <c r="DL68" i="4"/>
  <c r="DF142" i="4"/>
  <c r="DF144" i="4" s="1"/>
  <c r="HJ111" i="4"/>
  <c r="DN111" i="4"/>
  <c r="HI25" i="4"/>
  <c r="DL162" i="4"/>
  <c r="DJ162" i="4"/>
  <c r="DG47" i="4"/>
  <c r="DG49" i="4" s="1"/>
  <c r="DO167" i="4"/>
  <c r="DK26" i="4"/>
  <c r="DH137" i="4"/>
  <c r="DG68" i="4"/>
  <c r="DF137" i="4"/>
  <c r="DO26" i="4"/>
  <c r="DJ167" i="4"/>
  <c r="DF34" i="4"/>
  <c r="DL167" i="4"/>
  <c r="DO162" i="4"/>
  <c r="DK162" i="4"/>
  <c r="DJ182" i="4"/>
  <c r="DF79" i="4"/>
  <c r="DK147" i="4"/>
  <c r="DI167" i="4"/>
  <c r="DF147" i="4"/>
  <c r="DO137" i="4"/>
  <c r="DL25" i="4"/>
  <c r="DK112" i="4"/>
  <c r="DF94" i="4"/>
  <c r="DM181" i="4"/>
  <c r="HJ125" i="4"/>
  <c r="DN125" i="4"/>
  <c r="DN75" i="4"/>
  <c r="DN166" i="4" s="1"/>
  <c r="HG22" i="4"/>
  <c r="DF162" i="4"/>
  <c r="DF187" i="4"/>
  <c r="DK137" i="4"/>
  <c r="DK139" i="4" s="1"/>
  <c r="DO132" i="4"/>
  <c r="DF40" i="4"/>
  <c r="DK166" i="4"/>
  <c r="DK167" i="4" s="1"/>
  <c r="DN185" i="4"/>
  <c r="DN77" i="4"/>
  <c r="DN181" i="4"/>
  <c r="DN81" i="4"/>
  <c r="DN161" i="4"/>
  <c r="DN72" i="4"/>
  <c r="HI19" i="4"/>
  <c r="HC19" i="4"/>
  <c r="DG187" i="4"/>
  <c r="DH26" i="4"/>
  <c r="DH28" i="4" s="1"/>
  <c r="DL182" i="4"/>
  <c r="DJ187" i="4"/>
  <c r="DF116" i="4"/>
  <c r="DO155" i="4"/>
  <c r="DK182" i="4"/>
  <c r="DH187" i="4"/>
  <c r="DM182" i="4"/>
  <c r="DF95" i="4"/>
  <c r="DF97" i="4" s="1"/>
  <c r="DF26" i="4"/>
  <c r="DH162" i="4"/>
  <c r="DF47" i="4"/>
  <c r="DF49" i="4" s="1"/>
  <c r="DG161" i="4"/>
  <c r="DG162" i="4" s="1"/>
  <c r="DN78" i="4"/>
  <c r="DN186" i="4" s="1"/>
  <c r="HJ126" i="4"/>
  <c r="DN126" i="4"/>
  <c r="DM162" i="4"/>
  <c r="DF182" i="4"/>
  <c r="DH149" i="4"/>
  <c r="DF155" i="4"/>
  <c r="DH132" i="4"/>
  <c r="DK34" i="4"/>
  <c r="HJ42" i="4"/>
  <c r="DN42" i="4"/>
  <c r="HJ54" i="4"/>
  <c r="DN54" i="4"/>
  <c r="DN152" i="4" s="1"/>
  <c r="HJ24" i="4"/>
  <c r="DN24" i="4"/>
  <c r="DN138" i="4" s="1"/>
  <c r="DL28" i="4"/>
  <c r="DL149" i="4"/>
  <c r="DH144" i="4"/>
  <c r="DF172" i="4"/>
  <c r="DK172" i="4"/>
  <c r="DM118" i="4"/>
  <c r="DH70" i="4"/>
  <c r="DG177" i="4"/>
  <c r="DK49" i="4"/>
  <c r="DG172" i="4"/>
  <c r="DI153" i="4"/>
  <c r="DO49" i="4"/>
  <c r="DG97" i="4"/>
  <c r="DI49" i="4"/>
  <c r="DM197" i="4"/>
  <c r="DH139" i="4"/>
  <c r="DH49" i="4"/>
  <c r="DH153" i="4"/>
  <c r="DG106" i="4"/>
  <c r="DG144" i="4"/>
  <c r="DL106" i="4"/>
  <c r="DL177" i="4"/>
  <c r="DN176" i="4"/>
  <c r="DN105" i="4"/>
  <c r="DJ97" i="4"/>
  <c r="DL157" i="4"/>
  <c r="DF69" i="4"/>
  <c r="DF70" i="4" s="1"/>
  <c r="DM70" i="4"/>
  <c r="DM48" i="4"/>
  <c r="DM49" i="4" s="1"/>
  <c r="DL97" i="4"/>
  <c r="DG153" i="4"/>
  <c r="DM156" i="4"/>
  <c r="DM157" i="4" s="1"/>
  <c r="DK152" i="4"/>
  <c r="DK153" i="4" s="1"/>
  <c r="DO149" i="4"/>
  <c r="DI97" i="4"/>
  <c r="DG112" i="4"/>
  <c r="HJ21" i="4"/>
  <c r="DF156" i="4"/>
  <c r="DO27" i="4"/>
  <c r="DO28" i="4" s="1"/>
  <c r="DJ172" i="4"/>
  <c r="DL64" i="4"/>
  <c r="DF152" i="4"/>
  <c r="DF153" i="4" s="1"/>
  <c r="DG117" i="4"/>
  <c r="DG118" i="4" s="1"/>
  <c r="DM153" i="4"/>
  <c r="DI139" i="4"/>
  <c r="DM143" i="4"/>
  <c r="DM144" i="4" s="1"/>
  <c r="DH106" i="4"/>
  <c r="DI103" i="4"/>
  <c r="DI104" i="4"/>
  <c r="DI106" i="4" s="1"/>
  <c r="DI175" i="4"/>
  <c r="DI177" i="4" s="1"/>
  <c r="DJ27" i="4"/>
  <c r="DJ28" i="4" s="1"/>
  <c r="DG26" i="4"/>
  <c r="DG28" i="4" s="1"/>
  <c r="DO25" i="4"/>
  <c r="DM177" i="4"/>
  <c r="DK117" i="4"/>
  <c r="DK118" i="4" s="1"/>
  <c r="DN170" i="4"/>
  <c r="DN95" i="4"/>
  <c r="HK25" i="4"/>
  <c r="DO138" i="4"/>
  <c r="DO139" i="4" s="1"/>
  <c r="DL49" i="4"/>
  <c r="DG196" i="4"/>
  <c r="DG197" i="4" s="1"/>
  <c r="DM94" i="4"/>
  <c r="DO197" i="4"/>
  <c r="DH177" i="4"/>
  <c r="DI27" i="4"/>
  <c r="DI28" i="4" s="1"/>
  <c r="DO106" i="4"/>
  <c r="DL172" i="4"/>
  <c r="DJ157" i="4"/>
  <c r="DM96" i="4"/>
  <c r="DM97" i="4" s="1"/>
  <c r="DJ138" i="4"/>
  <c r="DJ10" i="4"/>
  <c r="DL69" i="4"/>
  <c r="DL70" i="4" s="1"/>
  <c r="DG40" i="4"/>
  <c r="DO134" i="4"/>
  <c r="DK196" i="4"/>
  <c r="DK197" i="4" s="1"/>
  <c r="DD83" i="4"/>
  <c r="DN83" i="4" s="1"/>
  <c r="GZ41" i="4"/>
  <c r="GZ43" i="4" s="1"/>
  <c r="DO156" i="4"/>
  <c r="DO157" i="4" s="1"/>
  <c r="DK177" i="4"/>
  <c r="DL144" i="4"/>
  <c r="DJ118" i="4"/>
  <c r="DH181" i="4"/>
  <c r="DH182" i="4" s="1"/>
  <c r="DH82" i="4"/>
  <c r="DI133" i="4"/>
  <c r="DI134" i="4" s="1"/>
  <c r="DO177" i="4"/>
  <c r="DL118" i="4"/>
  <c r="DJ133" i="4"/>
  <c r="DJ134" i="4" s="1"/>
  <c r="DF28" i="4"/>
  <c r="DL152" i="4"/>
  <c r="DL153" i="4" s="1"/>
  <c r="DG137" i="4"/>
  <c r="DG139" i="4" s="1"/>
  <c r="DL133" i="4"/>
  <c r="DL134" i="4" s="1"/>
  <c r="DO97" i="4"/>
  <c r="DI148" i="4"/>
  <c r="DI149" i="4" s="1"/>
  <c r="DJ69" i="4"/>
  <c r="DJ70" i="4" s="1"/>
  <c r="DK105" i="4"/>
  <c r="DK106" i="4" s="1"/>
  <c r="DK28" i="4"/>
  <c r="DH157" i="4"/>
  <c r="DL197" i="4"/>
  <c r="DJ148" i="4"/>
  <c r="DJ149" i="4" s="1"/>
  <c r="DK70" i="4"/>
  <c r="DM27" i="4"/>
  <c r="DM28" i="4" s="1"/>
  <c r="DG132" i="4"/>
  <c r="DG134" i="4" s="1"/>
  <c r="DO117" i="4"/>
  <c r="DO118" i="4" s="1"/>
  <c r="DF197" i="4"/>
  <c r="DN171" i="4"/>
  <c r="DN96" i="4"/>
  <c r="DM149" i="4"/>
  <c r="DH97" i="4"/>
  <c r="DI117" i="4"/>
  <c r="DI118" i="4" s="1"/>
  <c r="DO144" i="4"/>
  <c r="DJ197" i="4"/>
  <c r="DO182" i="4"/>
  <c r="DO152" i="4"/>
  <c r="DO153" i="4" s="1"/>
  <c r="DH197" i="4"/>
  <c r="DO172" i="4"/>
  <c r="DI156" i="4"/>
  <c r="DI157" i="4" s="1"/>
  <c r="DJ152" i="4"/>
  <c r="DJ153" i="4" s="1"/>
  <c r="DO70" i="4"/>
  <c r="DK134" i="4"/>
  <c r="DJ143" i="4"/>
  <c r="DJ144" i="4" s="1"/>
  <c r="DJ48" i="4"/>
  <c r="DJ49" i="4" s="1"/>
  <c r="DF139" i="4"/>
  <c r="DM138" i="4"/>
  <c r="DM139" i="4" s="1"/>
  <c r="DG147" i="4"/>
  <c r="DG149" i="4" s="1"/>
  <c r="DF105" i="4"/>
  <c r="DF106" i="4" s="1"/>
  <c r="DI115" i="4"/>
  <c r="DI197" i="4"/>
  <c r="DM172" i="4"/>
  <c r="DI144" i="4"/>
  <c r="DH118" i="4"/>
  <c r="DK149" i="4"/>
  <c r="DG70" i="4"/>
  <c r="DF117" i="4"/>
  <c r="DF118" i="4" s="1"/>
  <c r="DF134" i="4"/>
  <c r="DM133" i="4"/>
  <c r="DM134" i="4" s="1"/>
  <c r="DG155" i="4"/>
  <c r="DG157" i="4" s="1"/>
  <c r="DF176" i="4"/>
  <c r="DF177" i="4" s="1"/>
  <c r="DI172" i="4"/>
  <c r="DH133" i="4"/>
  <c r="DH134" i="4" s="1"/>
  <c r="DN27" i="4"/>
  <c r="DN69" i="4"/>
  <c r="DH172" i="4"/>
  <c r="DN196" i="4"/>
  <c r="DI70" i="4"/>
  <c r="DJ139" i="4"/>
  <c r="DK157" i="4"/>
  <c r="DM13" i="4"/>
  <c r="DF149" i="4"/>
  <c r="DM106" i="4"/>
  <c r="AA22" i="2"/>
  <c r="CF141" i="2"/>
  <c r="EY141" i="2"/>
  <c r="W174" i="2"/>
  <c r="EG174" i="2"/>
  <c r="U169" i="2"/>
  <c r="DR141" i="2"/>
  <c r="AH150" i="2"/>
  <c r="HD19" i="4"/>
  <c r="GZ20" i="4"/>
  <c r="GZ22" i="4" s="1"/>
  <c r="CV118" i="4"/>
  <c r="CX187" i="4"/>
  <c r="CT68" i="4"/>
  <c r="BP134" i="4"/>
  <c r="HE25" i="4"/>
  <c r="DD53" i="4"/>
  <c r="HJ53" i="4" s="1"/>
  <c r="GZ122" i="4"/>
  <c r="GZ124" i="4" s="1"/>
  <c r="HC25" i="4"/>
  <c r="HG48" i="4"/>
  <c r="HB22" i="4"/>
  <c r="HD25" i="4"/>
  <c r="EZ194" i="2"/>
  <c r="AS174" i="2"/>
  <c r="AU179" i="2"/>
  <c r="ET169" i="2"/>
  <c r="Y179" i="2"/>
  <c r="AF194" i="2"/>
  <c r="DP194" i="2"/>
  <c r="AA194" i="2"/>
  <c r="DH141" i="2"/>
  <c r="CE141" i="2"/>
  <c r="BS141" i="2"/>
  <c r="AJ194" i="2"/>
  <c r="EC174" i="2"/>
  <c r="AC194" i="2"/>
  <c r="AC40" i="2"/>
  <c r="AC174" i="2"/>
  <c r="N129" i="2"/>
  <c r="HK64" i="4"/>
  <c r="HJ62" i="4"/>
  <c r="GS134" i="4"/>
  <c r="DE197" i="4"/>
  <c r="HF25" i="4"/>
  <c r="HG25" i="4"/>
  <c r="DD41" i="4"/>
  <c r="DN41" i="4" s="1"/>
  <c r="DC177" i="4"/>
  <c r="HA97" i="4"/>
  <c r="CW144" i="4"/>
  <c r="CY144" i="4"/>
  <c r="GR144" i="4"/>
  <c r="GR118" i="4"/>
  <c r="GT197" i="4"/>
  <c r="CV153" i="4"/>
  <c r="CV157" i="4"/>
  <c r="GV157" i="4"/>
  <c r="GS49" i="4"/>
  <c r="DC106" i="4"/>
  <c r="GY144" i="4"/>
  <c r="HG43" i="4"/>
  <c r="HA106" i="4"/>
  <c r="DB177" i="4"/>
  <c r="HK22" i="4"/>
  <c r="ER139" i="4"/>
  <c r="CV49" i="4"/>
  <c r="CX149" i="4"/>
  <c r="GV28" i="4"/>
  <c r="HA172" i="4"/>
  <c r="GT118" i="4"/>
  <c r="DC153" i="4"/>
  <c r="CT151" i="4"/>
  <c r="HE143" i="4"/>
  <c r="HC143" i="4"/>
  <c r="HJ32" i="4"/>
  <c r="CV70" i="4"/>
  <c r="BZ177" i="4"/>
  <c r="HJ23" i="4"/>
  <c r="GY182" i="4"/>
  <c r="CW197" i="4"/>
  <c r="CX28" i="4"/>
  <c r="CV187" i="4"/>
  <c r="CX177" i="4"/>
  <c r="CW172" i="4"/>
  <c r="DB106" i="4"/>
  <c r="DC167" i="4"/>
  <c r="HB19" i="4"/>
  <c r="GZ91" i="4"/>
  <c r="HJ89" i="4"/>
  <c r="DD17" i="4"/>
  <c r="DN17" i="4" s="1"/>
  <c r="AB182" i="4"/>
  <c r="GT70" i="4"/>
  <c r="GW97" i="4"/>
  <c r="CZ97" i="4"/>
  <c r="CX172" i="4"/>
  <c r="GR177" i="4"/>
  <c r="GS139" i="4"/>
  <c r="CW157" i="4"/>
  <c r="GR106" i="4"/>
  <c r="GY197" i="4"/>
  <c r="CV167" i="4"/>
  <c r="GX49" i="4"/>
  <c r="HI43" i="4"/>
  <c r="DB118" i="4"/>
  <c r="HG19" i="4"/>
  <c r="DA172" i="4"/>
  <c r="HI95" i="4"/>
  <c r="GW197" i="4"/>
  <c r="DA167" i="4"/>
  <c r="CJ157" i="4"/>
  <c r="HA182" i="4"/>
  <c r="DB144" i="4"/>
  <c r="AB157" i="4"/>
  <c r="DD20" i="4"/>
  <c r="DN20" i="4" s="1"/>
  <c r="CY167" i="4"/>
  <c r="CW118" i="4"/>
  <c r="GS157" i="4"/>
  <c r="CX139" i="4"/>
  <c r="CV97" i="4"/>
  <c r="AV182" i="4"/>
  <c r="CX106" i="4"/>
  <c r="GY177" i="4"/>
  <c r="CV139" i="4"/>
  <c r="CW28" i="4"/>
  <c r="CZ153" i="4"/>
  <c r="GV177" i="4"/>
  <c r="CY187" i="4"/>
  <c r="GZ19" i="4"/>
  <c r="GS149" i="4"/>
  <c r="CX70" i="4"/>
  <c r="HA177" i="4"/>
  <c r="GR197" i="4"/>
  <c r="DA49" i="4"/>
  <c r="CY172" i="4"/>
  <c r="DB187" i="4"/>
  <c r="DA187" i="4"/>
  <c r="HJ18" i="4"/>
  <c r="CX157" i="4"/>
  <c r="CZ167" i="4"/>
  <c r="DC187" i="4"/>
  <c r="GZ143" i="4"/>
  <c r="DD35" i="4"/>
  <c r="DN35" i="4" s="1"/>
  <c r="CV197" i="4"/>
  <c r="CV28" i="4"/>
  <c r="BF68" i="4"/>
  <c r="HJ119" i="4"/>
  <c r="GV97" i="4"/>
  <c r="GZ110" i="4"/>
  <c r="GZ112" i="4" s="1"/>
  <c r="BF151" i="4"/>
  <c r="GP180" i="4"/>
  <c r="BF47" i="4"/>
  <c r="GS28" i="4"/>
  <c r="FB47" i="4"/>
  <c r="DC182" i="4"/>
  <c r="GV106" i="4"/>
  <c r="GP116" i="4"/>
  <c r="GV149" i="4"/>
  <c r="DB197" i="4"/>
  <c r="DE162" i="4"/>
  <c r="CX134" i="4"/>
  <c r="DC162" i="4"/>
  <c r="GY118" i="4"/>
  <c r="CZ70" i="4"/>
  <c r="GY106" i="4"/>
  <c r="CJ149" i="4"/>
  <c r="AB134" i="4"/>
  <c r="AB149" i="4"/>
  <c r="DE144" i="4"/>
  <c r="GW172" i="4"/>
  <c r="CW182" i="4"/>
  <c r="CY97" i="4"/>
  <c r="CX97" i="4"/>
  <c r="CV182" i="4"/>
  <c r="GT139" i="4"/>
  <c r="GX70" i="4"/>
  <c r="GW139" i="4"/>
  <c r="GX177" i="4"/>
  <c r="DB182" i="4"/>
  <c r="CW187" i="4"/>
  <c r="CZ162" i="4"/>
  <c r="CV172" i="4"/>
  <c r="GR97" i="4"/>
  <c r="DA97" i="4"/>
  <c r="CZ172" i="4"/>
  <c r="CW97" i="4"/>
  <c r="CY182" i="4"/>
  <c r="GW118" i="4"/>
  <c r="GU28" i="4"/>
  <c r="HE196" i="4"/>
  <c r="HE117" i="4"/>
  <c r="HB155" i="4"/>
  <c r="HB147" i="4"/>
  <c r="HB137" i="4"/>
  <c r="HB132" i="4"/>
  <c r="HB26" i="4"/>
  <c r="HB7" i="4"/>
  <c r="HI175" i="4"/>
  <c r="HI104" i="4"/>
  <c r="HI100" i="4"/>
  <c r="HE151" i="4"/>
  <c r="HE68" i="4"/>
  <c r="HE52" i="4"/>
  <c r="BF175" i="4"/>
  <c r="BF104" i="4"/>
  <c r="DD98" i="4"/>
  <c r="DN98" i="4" s="1"/>
  <c r="HG170" i="4"/>
  <c r="HG95" i="4"/>
  <c r="HG88" i="4"/>
  <c r="BF195" i="4"/>
  <c r="BF116" i="4"/>
  <c r="DD107" i="4"/>
  <c r="DN107" i="4" s="1"/>
  <c r="DE157" i="4"/>
  <c r="GT157" i="4"/>
  <c r="HF196" i="4"/>
  <c r="HF117" i="4"/>
  <c r="HC176" i="4"/>
  <c r="HC105" i="4"/>
  <c r="DD166" i="4"/>
  <c r="HJ75" i="4"/>
  <c r="HJ166" i="4" s="1"/>
  <c r="CW153" i="4"/>
  <c r="GW106" i="4"/>
  <c r="HK152" i="4"/>
  <c r="HK69" i="4"/>
  <c r="HC180" i="4"/>
  <c r="HC182" i="4" s="1"/>
  <c r="HC82" i="4"/>
  <c r="CY149" i="4"/>
  <c r="HI91" i="4"/>
  <c r="CY118" i="4"/>
  <c r="HD165" i="4"/>
  <c r="HD167" i="4" s="1"/>
  <c r="HD76" i="4"/>
  <c r="DD143" i="4"/>
  <c r="HJ15" i="4"/>
  <c r="HC170" i="4"/>
  <c r="HC95" i="4"/>
  <c r="HC88" i="4"/>
  <c r="DD196" i="4"/>
  <c r="DD117" i="4"/>
  <c r="HJ108" i="4"/>
  <c r="DB167" i="4"/>
  <c r="HD152" i="4"/>
  <c r="HD69" i="4"/>
  <c r="DE177" i="4"/>
  <c r="DB134" i="4"/>
  <c r="HC196" i="4"/>
  <c r="HC117" i="4"/>
  <c r="HB165" i="4"/>
  <c r="HB167" i="4" s="1"/>
  <c r="HB76" i="4"/>
  <c r="GP151" i="4"/>
  <c r="HE47" i="4"/>
  <c r="HE49" i="4" s="1"/>
  <c r="HE31" i="4"/>
  <c r="DA118" i="4"/>
  <c r="GW28" i="4"/>
  <c r="GU134" i="4"/>
  <c r="HC171" i="4"/>
  <c r="HC96" i="4"/>
  <c r="HG185" i="4"/>
  <c r="HG187" i="4" s="1"/>
  <c r="HG79" i="4"/>
  <c r="HI160" i="4"/>
  <c r="HI162" i="4" s="1"/>
  <c r="HI73" i="4"/>
  <c r="GT172" i="4"/>
  <c r="GY149" i="4"/>
  <c r="HB160" i="4"/>
  <c r="HB162" i="4" s="1"/>
  <c r="HB73" i="4"/>
  <c r="CW149" i="4"/>
  <c r="GZ196" i="4"/>
  <c r="GZ117" i="4"/>
  <c r="HE175" i="4"/>
  <c r="DC197" i="4"/>
  <c r="CX49" i="4"/>
  <c r="HK170" i="4"/>
  <c r="HK95" i="4"/>
  <c r="HK88" i="4"/>
  <c r="HE160" i="4"/>
  <c r="HE162" i="4" s="1"/>
  <c r="HE73" i="4"/>
  <c r="DB97" i="4"/>
  <c r="HF180" i="4"/>
  <c r="HF182" i="4" s="1"/>
  <c r="HF82" i="4"/>
  <c r="CZ28" i="4"/>
  <c r="GX97" i="4"/>
  <c r="GS70" i="4"/>
  <c r="HJ113" i="4"/>
  <c r="HH185" i="4"/>
  <c r="HH187" i="4" s="1"/>
  <c r="HH79" i="4"/>
  <c r="HD160" i="4"/>
  <c r="HD162" i="4" s="1"/>
  <c r="HD73" i="4"/>
  <c r="HD196" i="4"/>
  <c r="HD117" i="4"/>
  <c r="HB151" i="4"/>
  <c r="HB68" i="4"/>
  <c r="HB52" i="4"/>
  <c r="HF175" i="4"/>
  <c r="HF177" i="4" s="1"/>
  <c r="HF104" i="4"/>
  <c r="HF106" i="4" s="1"/>
  <c r="HF100" i="4"/>
  <c r="HC195" i="4"/>
  <c r="HC116" i="4"/>
  <c r="HC109" i="4"/>
  <c r="GW177" i="4"/>
  <c r="HF152" i="4"/>
  <c r="HF69" i="4"/>
  <c r="GX118" i="4"/>
  <c r="GZ176" i="4"/>
  <c r="GZ105" i="4"/>
  <c r="DA28" i="4"/>
  <c r="HD142" i="4"/>
  <c r="HD144" i="4" s="1"/>
  <c r="HD16" i="4"/>
  <c r="CY157" i="4"/>
  <c r="HA118" i="4"/>
  <c r="CY197" i="4"/>
  <c r="GS97" i="4"/>
  <c r="HG151" i="4"/>
  <c r="HG68" i="4"/>
  <c r="HG52" i="4"/>
  <c r="HI176" i="4"/>
  <c r="HI105" i="4"/>
  <c r="HD170" i="4"/>
  <c r="HD95" i="4"/>
  <c r="HD88" i="4"/>
  <c r="HE180" i="4"/>
  <c r="HE182" i="4" s="1"/>
  <c r="HE82" i="4"/>
  <c r="GW182" i="4"/>
  <c r="GP175" i="4"/>
  <c r="GP104" i="4"/>
  <c r="DB149" i="4"/>
  <c r="HC175" i="4"/>
  <c r="HC104" i="4"/>
  <c r="HC100" i="4"/>
  <c r="HK151" i="4"/>
  <c r="HK68" i="4"/>
  <c r="HK52" i="4"/>
  <c r="CY49" i="4"/>
  <c r="HC185" i="4"/>
  <c r="HC187" i="4" s="1"/>
  <c r="HC79" i="4"/>
  <c r="GT144" i="4"/>
  <c r="DA197" i="4"/>
  <c r="GW134" i="4"/>
  <c r="CV144" i="4"/>
  <c r="HK196" i="4"/>
  <c r="HK117" i="4"/>
  <c r="GS106" i="4"/>
  <c r="GU149" i="4"/>
  <c r="HI196" i="4"/>
  <c r="HI117" i="4"/>
  <c r="GX106" i="4"/>
  <c r="DD186" i="4"/>
  <c r="HJ78" i="4"/>
  <c r="HJ186" i="4" s="1"/>
  <c r="HD156" i="4"/>
  <c r="HD148" i="4"/>
  <c r="HD138" i="4"/>
  <c r="HD133" i="4"/>
  <c r="HD27" i="4"/>
  <c r="CJ139" i="4"/>
  <c r="HH142" i="4"/>
  <c r="HH16" i="4"/>
  <c r="DD181" i="4"/>
  <c r="HJ81" i="4"/>
  <c r="HJ181" i="4" s="1"/>
  <c r="HI142" i="4"/>
  <c r="HI16" i="4"/>
  <c r="GY157" i="4"/>
  <c r="DE187" i="4"/>
  <c r="DB162" i="4"/>
  <c r="HI155" i="4"/>
  <c r="HI147" i="4"/>
  <c r="HI137" i="4"/>
  <c r="HI132" i="4"/>
  <c r="HI26" i="4"/>
  <c r="HI7" i="4"/>
  <c r="GX28" i="4"/>
  <c r="CY162" i="4"/>
  <c r="DB172" i="4"/>
  <c r="CZ139" i="4"/>
  <c r="GX172" i="4"/>
  <c r="CW167" i="4"/>
  <c r="GS153" i="4"/>
  <c r="BF165" i="4"/>
  <c r="DD74" i="4"/>
  <c r="HH152" i="4"/>
  <c r="HH69" i="4"/>
  <c r="HE165" i="4"/>
  <c r="HE167" i="4" s="1"/>
  <c r="HE76" i="4"/>
  <c r="HK155" i="4"/>
  <c r="HK147" i="4"/>
  <c r="HK137" i="4"/>
  <c r="HK132" i="4"/>
  <c r="HK26" i="4"/>
  <c r="HK7" i="4"/>
  <c r="HF47" i="4"/>
  <c r="HF49" i="4" s="1"/>
  <c r="HF31" i="4"/>
  <c r="HH195" i="4"/>
  <c r="HH116" i="4"/>
  <c r="HH109" i="4"/>
  <c r="HK176" i="4"/>
  <c r="HK105" i="4"/>
  <c r="GX197" i="4"/>
  <c r="HK47" i="4"/>
  <c r="HK49" i="4" s="1"/>
  <c r="HK31" i="4"/>
  <c r="FB142" i="4"/>
  <c r="GZ14" i="4"/>
  <c r="HF185" i="4"/>
  <c r="HF187" i="4" s="1"/>
  <c r="HF79" i="4"/>
  <c r="DA139" i="4"/>
  <c r="BF155" i="4"/>
  <c r="BF147" i="4"/>
  <c r="BF132" i="4"/>
  <c r="BF137" i="4"/>
  <c r="BF26" i="4"/>
  <c r="DD5" i="4"/>
  <c r="DN5" i="4" s="1"/>
  <c r="HA197" i="4"/>
  <c r="GS172" i="4"/>
  <c r="GZ152" i="4"/>
  <c r="GZ69" i="4"/>
  <c r="CX167" i="4"/>
  <c r="HK142" i="4"/>
  <c r="HK144" i="4" s="1"/>
  <c r="HK16" i="4"/>
  <c r="HC47" i="4"/>
  <c r="HC49" i="4" s="1"/>
  <c r="HC31" i="4"/>
  <c r="GZ47" i="4"/>
  <c r="GZ31" i="4"/>
  <c r="HG176" i="4"/>
  <c r="HG105" i="4"/>
  <c r="DB157" i="4"/>
  <c r="GS177" i="4"/>
  <c r="HB152" i="4"/>
  <c r="HB69" i="4"/>
  <c r="GU157" i="4"/>
  <c r="HD175" i="4"/>
  <c r="HD104" i="4"/>
  <c r="HD100" i="4"/>
  <c r="HH47" i="4"/>
  <c r="HH49" i="4" s="1"/>
  <c r="HH31" i="4"/>
  <c r="HG175" i="4"/>
  <c r="HG104" i="4"/>
  <c r="HG100" i="4"/>
  <c r="GY49" i="4"/>
  <c r="CV162" i="4"/>
  <c r="CT142" i="4"/>
  <c r="HC156" i="4"/>
  <c r="HC148" i="4"/>
  <c r="HC138" i="4"/>
  <c r="HC133" i="4"/>
  <c r="HC27" i="4"/>
  <c r="HC28" i="4" s="1"/>
  <c r="DE97" i="4"/>
  <c r="GR28" i="4"/>
  <c r="DC28" i="4"/>
  <c r="GX134" i="4"/>
  <c r="CW134" i="4"/>
  <c r="GS118" i="4"/>
  <c r="CZ182" i="4"/>
  <c r="CZ134" i="4"/>
  <c r="HC160" i="4"/>
  <c r="HC162" i="4" s="1"/>
  <c r="HC73" i="4"/>
  <c r="GP155" i="4"/>
  <c r="GP147" i="4"/>
  <c r="GP137" i="4"/>
  <c r="GP132" i="4"/>
  <c r="GP26" i="4"/>
  <c r="HI165" i="4"/>
  <c r="HI167" i="4" s="1"/>
  <c r="HI76" i="4"/>
  <c r="HB180" i="4"/>
  <c r="HB182" i="4" s="1"/>
  <c r="HB82" i="4"/>
  <c r="GR172" i="4"/>
  <c r="HB171" i="4"/>
  <c r="HB96" i="4"/>
  <c r="HE156" i="4"/>
  <c r="HE148" i="4"/>
  <c r="HE138" i="4"/>
  <c r="HE133" i="4"/>
  <c r="HE27" i="4"/>
  <c r="HB185" i="4"/>
  <c r="HB187" i="4" s="1"/>
  <c r="HB79" i="4"/>
  <c r="HH175" i="4"/>
  <c r="HH104" i="4"/>
  <c r="HH100" i="4"/>
  <c r="DD185" i="4"/>
  <c r="HJ77" i="4"/>
  <c r="HJ185" i="4" s="1"/>
  <c r="HH151" i="4"/>
  <c r="HH68" i="4"/>
  <c r="HH52" i="4"/>
  <c r="HJ30" i="4"/>
  <c r="HJ48" i="4" s="1"/>
  <c r="DD48" i="4"/>
  <c r="DA134" i="4"/>
  <c r="CX144" i="4"/>
  <c r="HE155" i="4"/>
  <c r="HE147" i="4"/>
  <c r="HE137" i="4"/>
  <c r="HE132" i="4"/>
  <c r="HE26" i="4"/>
  <c r="HE7" i="4"/>
  <c r="DD170" i="4"/>
  <c r="DD95" i="4"/>
  <c r="HJ86" i="4"/>
  <c r="DA70" i="4"/>
  <c r="HG180" i="4"/>
  <c r="HG182" i="4" s="1"/>
  <c r="HG82" i="4"/>
  <c r="CW106" i="4"/>
  <c r="DE70" i="4"/>
  <c r="DD156" i="4"/>
  <c r="DD148" i="4"/>
  <c r="DD138" i="4"/>
  <c r="DD133" i="4"/>
  <c r="HJ6" i="4"/>
  <c r="DD27" i="4"/>
  <c r="GW149" i="4"/>
  <c r="AB139" i="4"/>
  <c r="HA28" i="4"/>
  <c r="HD195" i="4"/>
  <c r="HD116" i="4"/>
  <c r="HD109" i="4"/>
  <c r="GY70" i="4"/>
  <c r="HD176" i="4"/>
  <c r="HD105" i="4"/>
  <c r="DC144" i="4"/>
  <c r="DD161" i="4"/>
  <c r="HJ72" i="4"/>
  <c r="HJ161" i="4" s="1"/>
  <c r="DE172" i="4"/>
  <c r="HE152" i="4"/>
  <c r="HE69" i="4"/>
  <c r="GR134" i="4"/>
  <c r="DC134" i="4"/>
  <c r="GX139" i="4"/>
  <c r="GS197" i="4"/>
  <c r="GT106" i="4"/>
  <c r="HI152" i="4"/>
  <c r="HI69" i="4"/>
  <c r="CZ149" i="4"/>
  <c r="FB175" i="4"/>
  <c r="FB104" i="4"/>
  <c r="GZ98" i="4"/>
  <c r="HE142" i="4"/>
  <c r="HE144" i="4" s="1"/>
  <c r="HE16" i="4"/>
  <c r="HB176" i="4"/>
  <c r="HB105" i="4"/>
  <c r="HB195" i="4"/>
  <c r="HB116" i="4"/>
  <c r="HB109" i="4"/>
  <c r="HK180" i="4"/>
  <c r="HK182" i="4" s="1"/>
  <c r="HK82" i="4"/>
  <c r="HF165" i="4"/>
  <c r="HF167" i="4" s="1"/>
  <c r="HF76" i="4"/>
  <c r="GU144" i="4"/>
  <c r="BF142" i="4"/>
  <c r="DD14" i="4"/>
  <c r="DN14" i="4" s="1"/>
  <c r="HK195" i="4"/>
  <c r="HK116" i="4"/>
  <c r="HK109" i="4"/>
  <c r="DE28" i="4"/>
  <c r="GT28" i="4"/>
  <c r="HG47" i="4"/>
  <c r="HG49" i="4" s="1"/>
  <c r="HG31" i="4"/>
  <c r="HF171" i="4"/>
  <c r="HF96" i="4"/>
  <c r="CZ187" i="4"/>
  <c r="DA149" i="4"/>
  <c r="HC137" i="4"/>
  <c r="HC142" i="4"/>
  <c r="HC144" i="4" s="1"/>
  <c r="HC16" i="4"/>
  <c r="HE170" i="4"/>
  <c r="HE88" i="4"/>
  <c r="HE95" i="4"/>
  <c r="HG165" i="4"/>
  <c r="HG167" i="4" s="1"/>
  <c r="HG76" i="4"/>
  <c r="HD151" i="4"/>
  <c r="HD68" i="4"/>
  <c r="HD52" i="4"/>
  <c r="DA153" i="4"/>
  <c r="HH196" i="4"/>
  <c r="HH117" i="4"/>
  <c r="CW49" i="4"/>
  <c r="HK160" i="4"/>
  <c r="HK162" i="4" s="1"/>
  <c r="HK73" i="4"/>
  <c r="BF180" i="4"/>
  <c r="DD80" i="4"/>
  <c r="HH176" i="4"/>
  <c r="HH105" i="4"/>
  <c r="HH155" i="4"/>
  <c r="HH147" i="4"/>
  <c r="HH137" i="4"/>
  <c r="HH132" i="4"/>
  <c r="HH26" i="4"/>
  <c r="HH7" i="4"/>
  <c r="CW177" i="4"/>
  <c r="DE153" i="4"/>
  <c r="GW157" i="4"/>
  <c r="HI103" i="4"/>
  <c r="HA134" i="4"/>
  <c r="DA106" i="4"/>
  <c r="GZ116" i="4"/>
  <c r="GZ109" i="4"/>
  <c r="GY153" i="4"/>
  <c r="HG142" i="4"/>
  <c r="HG144" i="4" s="1"/>
  <c r="HG16" i="4"/>
  <c r="GV70" i="4"/>
  <c r="HK171" i="4"/>
  <c r="HK96" i="4"/>
  <c r="FB160" i="4"/>
  <c r="GZ71" i="4"/>
  <c r="HB156" i="4"/>
  <c r="HB148" i="4"/>
  <c r="HB138" i="4"/>
  <c r="HB133" i="4"/>
  <c r="HB27" i="4"/>
  <c r="GR139" i="4"/>
  <c r="DC139" i="4"/>
  <c r="GX149" i="4"/>
  <c r="HF195" i="4"/>
  <c r="HF197" i="4" s="1"/>
  <c r="HF116" i="4"/>
  <c r="HF118" i="4" s="1"/>
  <c r="HF109" i="4"/>
  <c r="GT177" i="4"/>
  <c r="HK165" i="4"/>
  <c r="HK167" i="4" s="1"/>
  <c r="HK76" i="4"/>
  <c r="CZ157" i="4"/>
  <c r="CW162" i="4"/>
  <c r="HI151" i="4"/>
  <c r="HI68" i="4"/>
  <c r="HI52" i="4"/>
  <c r="HE176" i="4"/>
  <c r="HE105" i="4"/>
  <c r="HK156" i="4"/>
  <c r="HK148" i="4"/>
  <c r="HK138" i="4"/>
  <c r="HK133" i="4"/>
  <c r="HK27" i="4"/>
  <c r="HD185" i="4"/>
  <c r="HD187" i="4" s="1"/>
  <c r="HD79" i="4"/>
  <c r="DE139" i="4"/>
  <c r="GT134" i="4"/>
  <c r="CT175" i="4"/>
  <c r="CT104" i="4"/>
  <c r="HG156" i="4"/>
  <c r="HG148" i="4"/>
  <c r="HG138" i="4"/>
  <c r="HG133" i="4"/>
  <c r="HG27" i="4"/>
  <c r="HF142" i="4"/>
  <c r="HF144" i="4" s="1"/>
  <c r="HF16" i="4"/>
  <c r="HC151" i="4"/>
  <c r="HC68" i="4"/>
  <c r="HC52" i="4"/>
  <c r="GZ56" i="4"/>
  <c r="GZ58" i="4" s="1"/>
  <c r="DB70" i="4"/>
  <c r="DA157" i="4"/>
  <c r="HH171" i="4"/>
  <c r="HH96" i="4"/>
  <c r="HH156" i="4"/>
  <c r="HH148" i="4"/>
  <c r="HH138" i="4"/>
  <c r="HH133" i="4"/>
  <c r="HH27" i="4"/>
  <c r="CY28" i="4"/>
  <c r="HC132" i="4"/>
  <c r="DA182" i="4"/>
  <c r="HI10" i="4"/>
  <c r="HB175" i="4"/>
  <c r="HB104" i="4"/>
  <c r="HB100" i="4"/>
  <c r="HK175" i="4"/>
  <c r="HK104" i="4"/>
  <c r="HK100" i="4"/>
  <c r="HI185" i="4"/>
  <c r="HI187" i="4" s="1"/>
  <c r="HI79" i="4"/>
  <c r="HD155" i="4"/>
  <c r="HD147" i="4"/>
  <c r="HD149" i="4" s="1"/>
  <c r="HD132" i="4"/>
  <c r="HD137" i="4"/>
  <c r="HD26" i="4"/>
  <c r="HD7" i="4"/>
  <c r="HI171" i="4"/>
  <c r="HI172" i="4" s="1"/>
  <c r="HI96" i="4"/>
  <c r="HI97" i="4" s="1"/>
  <c r="HE185" i="4"/>
  <c r="HE187" i="4" s="1"/>
  <c r="HE79" i="4"/>
  <c r="HA139" i="4"/>
  <c r="CX118" i="4"/>
  <c r="HF156" i="4"/>
  <c r="HF138" i="4"/>
  <c r="HF148" i="4"/>
  <c r="HF133" i="4"/>
  <c r="HF27" i="4"/>
  <c r="HB196" i="4"/>
  <c r="HB117" i="4"/>
  <c r="DA177" i="4"/>
  <c r="GY28" i="4"/>
  <c r="HG160" i="4"/>
  <c r="HG162" i="4" s="1"/>
  <c r="HG73" i="4"/>
  <c r="HH143" i="4"/>
  <c r="GV153" i="4"/>
  <c r="HI195" i="4"/>
  <c r="HI116" i="4"/>
  <c r="HI109" i="4"/>
  <c r="GR149" i="4"/>
  <c r="DC149" i="4"/>
  <c r="GX157" i="4"/>
  <c r="HI47" i="4"/>
  <c r="HI49" i="4" s="1"/>
  <c r="HI31" i="4"/>
  <c r="DD47" i="4"/>
  <c r="HJ29" i="4"/>
  <c r="DD171" i="4"/>
  <c r="HJ87" i="4"/>
  <c r="DD96" i="4"/>
  <c r="HD82" i="4"/>
  <c r="GZ185" i="4"/>
  <c r="GZ79" i="4"/>
  <c r="DD152" i="4"/>
  <c r="HJ51" i="4"/>
  <c r="DD69" i="4"/>
  <c r="BF160" i="4"/>
  <c r="DD71" i="4"/>
  <c r="HG171" i="4"/>
  <c r="HG96" i="4"/>
  <c r="DE134" i="4"/>
  <c r="FB155" i="4"/>
  <c r="FB147" i="4"/>
  <c r="FB132" i="4"/>
  <c r="FB137" i="4"/>
  <c r="FB26" i="4"/>
  <c r="GZ5" i="4"/>
  <c r="DD176" i="4"/>
  <c r="DD105" i="4"/>
  <c r="HJ99" i="4"/>
  <c r="DB153" i="4"/>
  <c r="HI156" i="4"/>
  <c r="HI148" i="4"/>
  <c r="HI138" i="4"/>
  <c r="HI133" i="4"/>
  <c r="HI27" i="4"/>
  <c r="CY139" i="4"/>
  <c r="HC147" i="4"/>
  <c r="FB165" i="4"/>
  <c r="GZ74" i="4"/>
  <c r="CV106" i="4"/>
  <c r="HH165" i="4"/>
  <c r="HH167" i="4" s="1"/>
  <c r="HH76" i="4"/>
  <c r="DB28" i="4"/>
  <c r="HB47" i="4"/>
  <c r="HB49" i="4" s="1"/>
  <c r="HB31" i="4"/>
  <c r="HG195" i="4"/>
  <c r="HG116" i="4"/>
  <c r="HG109" i="4"/>
  <c r="HA149" i="4"/>
  <c r="CX197" i="4"/>
  <c r="HA144" i="4"/>
  <c r="GU70" i="4"/>
  <c r="GZ52" i="4"/>
  <c r="GY134" i="4"/>
  <c r="GW70" i="4"/>
  <c r="DA144" i="4"/>
  <c r="HE100" i="4"/>
  <c r="HD47" i="4"/>
  <c r="HD49" i="4" s="1"/>
  <c r="HD31" i="4"/>
  <c r="GR157" i="4"/>
  <c r="DC157" i="4"/>
  <c r="CZ118" i="4"/>
  <c r="GR70" i="4"/>
  <c r="HH170" i="4"/>
  <c r="HH95" i="4"/>
  <c r="HH88" i="4"/>
  <c r="DE167" i="4"/>
  <c r="HF155" i="4"/>
  <c r="HF147" i="4"/>
  <c r="HF137" i="4"/>
  <c r="HF132" i="4"/>
  <c r="HF26" i="4"/>
  <c r="HF7" i="4"/>
  <c r="HJ122" i="4"/>
  <c r="HD182" i="4"/>
  <c r="HB170" i="4"/>
  <c r="HB95" i="4"/>
  <c r="HB88" i="4"/>
  <c r="HG196" i="4"/>
  <c r="HG117" i="4"/>
  <c r="HH180" i="4"/>
  <c r="HH182" i="4" s="1"/>
  <c r="HH82" i="4"/>
  <c r="HC152" i="4"/>
  <c r="HC69" i="4"/>
  <c r="DE149" i="4"/>
  <c r="HF170" i="4"/>
  <c r="HF95" i="4"/>
  <c r="HF88" i="4"/>
  <c r="HF151" i="4"/>
  <c r="HF153" i="4" s="1"/>
  <c r="HF68" i="4"/>
  <c r="HF70" i="4" s="1"/>
  <c r="HF52" i="4"/>
  <c r="GT149" i="4"/>
  <c r="GZ156" i="4"/>
  <c r="GZ148" i="4"/>
  <c r="GZ138" i="4"/>
  <c r="GZ133" i="4"/>
  <c r="GZ27" i="4"/>
  <c r="CW70" i="4"/>
  <c r="FB180" i="4"/>
  <c r="GZ80" i="4"/>
  <c r="HI143" i="4"/>
  <c r="HG155" i="4"/>
  <c r="HG147" i="4"/>
  <c r="HG137" i="4"/>
  <c r="HG132" i="4"/>
  <c r="HG26" i="4"/>
  <c r="HG7" i="4"/>
  <c r="HG152" i="4"/>
  <c r="HG69" i="4"/>
  <c r="CY134" i="4"/>
  <c r="HC155" i="4"/>
  <c r="GX153" i="4"/>
  <c r="HE195" i="4"/>
  <c r="HE197" i="4" s="1"/>
  <c r="HE116" i="4"/>
  <c r="HE118" i="4" s="1"/>
  <c r="HE109" i="4"/>
  <c r="CX153" i="4"/>
  <c r="DD151" i="4"/>
  <c r="DD68" i="4"/>
  <c r="HJ50" i="4"/>
  <c r="CV177" i="4"/>
  <c r="DE106" i="4"/>
  <c r="HE171" i="4"/>
  <c r="HE96" i="4"/>
  <c r="DB139" i="4"/>
  <c r="HD171" i="4"/>
  <c r="HD96" i="4"/>
  <c r="GP68" i="4"/>
  <c r="HB142" i="4"/>
  <c r="HB144" i="4" s="1"/>
  <c r="HB16" i="4"/>
  <c r="GU139" i="4"/>
  <c r="HA157" i="4"/>
  <c r="GZ170" i="4"/>
  <c r="GZ95" i="4"/>
  <c r="GZ88" i="4"/>
  <c r="CT155" i="4"/>
  <c r="CT147" i="4"/>
  <c r="CT132" i="4"/>
  <c r="CT137" i="4"/>
  <c r="CT26" i="4"/>
  <c r="HJ110" i="4"/>
  <c r="GU153" i="4"/>
  <c r="GT97" i="4"/>
  <c r="HI180" i="4"/>
  <c r="HI182" i="4" s="1"/>
  <c r="HI82" i="4"/>
  <c r="FB68" i="4"/>
  <c r="HD40" i="4"/>
  <c r="GY139" i="4"/>
  <c r="DA162" i="4"/>
  <c r="GW153" i="4"/>
  <c r="HF160" i="4"/>
  <c r="HF162" i="4" s="1"/>
  <c r="HF73" i="4"/>
  <c r="GZ171" i="4"/>
  <c r="GZ96" i="4"/>
  <c r="HE104" i="4"/>
  <c r="DC118" i="4"/>
  <c r="HK185" i="4"/>
  <c r="HK187" i="4" s="1"/>
  <c r="HK79" i="4"/>
  <c r="HH160" i="4"/>
  <c r="HH162" i="4" s="1"/>
  <c r="HH73" i="4"/>
  <c r="DC49" i="4"/>
  <c r="CZ197" i="4"/>
  <c r="GR153" i="4"/>
  <c r="GZ83" i="4"/>
  <c r="GZ85" i="4" s="1"/>
  <c r="HC165" i="4"/>
  <c r="HC167" i="4" s="1"/>
  <c r="HC76" i="4"/>
  <c r="HJ11" i="4"/>
  <c r="FG150" i="2"/>
  <c r="EX150" i="2"/>
  <c r="BB48" i="2"/>
  <c r="DV150" i="2"/>
  <c r="V194" i="2"/>
  <c r="AQ150" i="2"/>
  <c r="GE159" i="2"/>
  <c r="EX141" i="2"/>
  <c r="AM141" i="2"/>
  <c r="AT141" i="2"/>
  <c r="CK141" i="2"/>
  <c r="BY174" i="2"/>
  <c r="DL194" i="2"/>
  <c r="ED194" i="2"/>
  <c r="EW194" i="2"/>
  <c r="FO194" i="2"/>
  <c r="DH150" i="2"/>
  <c r="AG150" i="2"/>
  <c r="AP150" i="2"/>
  <c r="ED150" i="2"/>
  <c r="FE22" i="2"/>
  <c r="AN194" i="2"/>
  <c r="CG194" i="2"/>
  <c r="DS194" i="2"/>
  <c r="EB194" i="2"/>
  <c r="FP136" i="2"/>
  <c r="DG22" i="2"/>
  <c r="AP103" i="2"/>
  <c r="FP103" i="2"/>
  <c r="CA103" i="2"/>
  <c r="DO103" i="2"/>
  <c r="AG103" i="2"/>
  <c r="CK103" i="2"/>
  <c r="EW103" i="2"/>
  <c r="FU103" i="2"/>
  <c r="AQ103" i="2"/>
  <c r="FR94" i="2"/>
  <c r="V94" i="2"/>
  <c r="CH94" i="2"/>
  <c r="AW94" i="2"/>
  <c r="BU94" i="2"/>
  <c r="EG94" i="2"/>
  <c r="FU94" i="2"/>
  <c r="DJ94" i="2"/>
  <c r="DS94" i="2"/>
  <c r="FG94" i="2"/>
  <c r="BX94" i="2"/>
  <c r="BQ94" i="2"/>
  <c r="BY94" i="2"/>
  <c r="FJ67" i="2"/>
  <c r="DI150" i="2"/>
  <c r="CQ109" i="2"/>
  <c r="CQ173" i="2"/>
  <c r="CB150" i="2"/>
  <c r="CL55" i="2"/>
  <c r="CO55" i="2"/>
  <c r="BS150" i="2"/>
  <c r="BY194" i="2"/>
  <c r="CH194" i="2"/>
  <c r="FE194" i="2"/>
  <c r="CV30" i="2"/>
  <c r="CB169" i="2"/>
  <c r="FR194" i="2"/>
  <c r="CB179" i="2"/>
  <c r="DR169" i="2"/>
  <c r="U141" i="2"/>
  <c r="BV141" i="2"/>
  <c r="FL9" i="2"/>
  <c r="FB8" i="2"/>
  <c r="BB184" i="2"/>
  <c r="CI49" i="2"/>
  <c r="V115" i="2"/>
  <c r="FI194" i="2"/>
  <c r="CG94" i="2"/>
  <c r="FS22" i="2"/>
  <c r="DW141" i="2"/>
  <c r="FD40" i="2"/>
  <c r="FA115" i="2"/>
  <c r="BN115" i="2"/>
  <c r="CK115" i="2"/>
  <c r="DJ179" i="2"/>
  <c r="BK141" i="2"/>
  <c r="FM194" i="2"/>
  <c r="GM9" i="2"/>
  <c r="EK184" i="2"/>
  <c r="FN22" i="2"/>
  <c r="CG22" i="2"/>
  <c r="FK22" i="2"/>
  <c r="FD194" i="2"/>
  <c r="CI194" i="2"/>
  <c r="GE177" i="2"/>
  <c r="X22" i="2"/>
  <c r="AU194" i="2"/>
  <c r="FC169" i="2"/>
  <c r="ET150" i="2"/>
  <c r="CR159" i="2"/>
  <c r="W49" i="2"/>
  <c r="BJ49" i="2"/>
  <c r="BT174" i="2"/>
  <c r="CT15" i="2"/>
  <c r="GB48" i="2"/>
  <c r="DH40" i="2"/>
  <c r="FW40" i="2"/>
  <c r="EI67" i="2"/>
  <c r="DV67" i="2"/>
  <c r="FH40" i="2"/>
  <c r="DF67" i="2"/>
  <c r="FI94" i="2"/>
  <c r="GK111" i="2"/>
  <c r="DZ49" i="2"/>
  <c r="GL11" i="2"/>
  <c r="DW136" i="2"/>
  <c r="EY49" i="2"/>
  <c r="FO67" i="2"/>
  <c r="DJ115" i="2"/>
  <c r="AK115" i="2"/>
  <c r="DZ22" i="2"/>
  <c r="AE22" i="2"/>
  <c r="DM22" i="2"/>
  <c r="BL94" i="2"/>
  <c r="AG49" i="2"/>
  <c r="CB94" i="2"/>
  <c r="DH22" i="2"/>
  <c r="FA22" i="2"/>
  <c r="AN150" i="2"/>
  <c r="CN164" i="2"/>
  <c r="BT40" i="2"/>
  <c r="BJ40" i="2"/>
  <c r="EA67" i="2"/>
  <c r="DP67" i="2"/>
  <c r="AT67" i="2"/>
  <c r="FW94" i="2"/>
  <c r="BT194" i="2"/>
  <c r="BJ141" i="2"/>
  <c r="EX103" i="2"/>
  <c r="FK141" i="2"/>
  <c r="AK49" i="2"/>
  <c r="AH67" i="2"/>
  <c r="FT103" i="2"/>
  <c r="EY115" i="2"/>
  <c r="BN150" i="2"/>
  <c r="EG194" i="2"/>
  <c r="GL33" i="2"/>
  <c r="BC159" i="2"/>
  <c r="DV49" i="2"/>
  <c r="DO179" i="2"/>
  <c r="FC141" i="2"/>
  <c r="BO141" i="2"/>
  <c r="FZ164" i="2"/>
  <c r="AS40" i="2"/>
  <c r="FC40" i="2"/>
  <c r="AU49" i="2"/>
  <c r="FS94" i="2"/>
  <c r="FH169" i="2"/>
  <c r="FJ141" i="2"/>
  <c r="AG141" i="2"/>
  <c r="FS141" i="2"/>
  <c r="AW141" i="2"/>
  <c r="AC49" i="2"/>
  <c r="FN94" i="2"/>
  <c r="ET115" i="2"/>
  <c r="FJ94" i="2"/>
  <c r="V136" i="2"/>
  <c r="AW150" i="2"/>
  <c r="EO184" i="2"/>
  <c r="EI40" i="2"/>
  <c r="EA40" i="2"/>
  <c r="AK67" i="2"/>
  <c r="DG67" i="2"/>
  <c r="EB94" i="2"/>
  <c r="EF115" i="2"/>
  <c r="U146" i="2"/>
  <c r="DR146" i="2"/>
  <c r="V146" i="2"/>
  <c r="DS146" i="2"/>
  <c r="BV174" i="2"/>
  <c r="EL159" i="2"/>
  <c r="FP174" i="2"/>
  <c r="Y174" i="2"/>
  <c r="V154" i="2"/>
  <c r="AI179" i="2"/>
  <c r="AR141" i="2"/>
  <c r="AE136" i="2"/>
  <c r="BR169" i="2"/>
  <c r="DQ150" i="2"/>
  <c r="V150" i="2"/>
  <c r="EP164" i="2"/>
  <c r="EN159" i="2"/>
  <c r="FS49" i="2"/>
  <c r="DR94" i="2"/>
  <c r="FK103" i="2"/>
  <c r="DT103" i="2"/>
  <c r="FP146" i="2"/>
  <c r="Z141" i="2"/>
  <c r="CT33" i="2"/>
  <c r="CP10" i="2"/>
  <c r="DF103" i="2"/>
  <c r="ED115" i="2"/>
  <c r="AE154" i="2"/>
  <c r="FP154" i="2"/>
  <c r="AG194" i="2"/>
  <c r="AE141" i="2"/>
  <c r="CA141" i="2"/>
  <c r="Y141" i="2"/>
  <c r="AJ40" i="2"/>
  <c r="AE49" i="2"/>
  <c r="FG67" i="2"/>
  <c r="FS67" i="2"/>
  <c r="EG67" i="2"/>
  <c r="DU103" i="2"/>
  <c r="AP22" i="2"/>
  <c r="CH146" i="2"/>
  <c r="AQ40" i="2"/>
  <c r="T169" i="2"/>
  <c r="AW40" i="2"/>
  <c r="CI40" i="2"/>
  <c r="CG115" i="2"/>
  <c r="AQ174" i="2"/>
  <c r="T194" i="2"/>
  <c r="DQ174" i="2"/>
  <c r="CG150" i="2"/>
  <c r="T49" i="2"/>
  <c r="AV69" i="2"/>
  <c r="CM124" i="2"/>
  <c r="FF40" i="2"/>
  <c r="AN40" i="2"/>
  <c r="X49" i="2"/>
  <c r="EF49" i="2"/>
  <c r="Y67" i="2"/>
  <c r="BM94" i="2"/>
  <c r="DG94" i="2"/>
  <c r="BX103" i="2"/>
  <c r="FD115" i="2"/>
  <c r="ED103" i="2"/>
  <c r="AI22" i="2"/>
  <c r="AK146" i="2"/>
  <c r="EI146" i="2"/>
  <c r="FM179" i="2"/>
  <c r="BO179" i="2"/>
  <c r="FQ150" i="2"/>
  <c r="BT150" i="2"/>
  <c r="EU141" i="2"/>
  <c r="AN141" i="2"/>
  <c r="CI141" i="2"/>
  <c r="ED174" i="2"/>
  <c r="AG174" i="2"/>
  <c r="FM169" i="2"/>
  <c r="BO169" i="2"/>
  <c r="BJ22" i="2"/>
  <c r="BO22" i="2"/>
  <c r="EU179" i="2"/>
  <c r="GA159" i="2"/>
  <c r="AO22" i="2"/>
  <c r="CB22" i="2"/>
  <c r="EY22" i="2"/>
  <c r="BK22" i="2"/>
  <c r="BR174" i="2"/>
  <c r="FU169" i="2"/>
  <c r="ED169" i="2"/>
  <c r="AG169" i="2"/>
  <c r="FD179" i="2"/>
  <c r="EF150" i="2"/>
  <c r="FF141" i="2"/>
  <c r="BI141" i="2"/>
  <c r="BR40" i="2"/>
  <c r="BW49" i="2"/>
  <c r="FT49" i="2"/>
  <c r="AC67" i="2"/>
  <c r="DZ67" i="2"/>
  <c r="DI67" i="2"/>
  <c r="BH94" i="2"/>
  <c r="FE94" i="2"/>
  <c r="FT115" i="2"/>
  <c r="AU115" i="2"/>
  <c r="FI49" i="2"/>
  <c r="DM67" i="2"/>
  <c r="U67" i="2"/>
  <c r="FD67" i="2"/>
  <c r="BT103" i="2"/>
  <c r="FQ179" i="2"/>
  <c r="BT179" i="2"/>
  <c r="DJ141" i="2"/>
  <c r="FM103" i="2"/>
  <c r="DO115" i="2"/>
  <c r="AP115" i="2"/>
  <c r="CI174" i="2"/>
  <c r="EB169" i="2"/>
  <c r="DW49" i="2"/>
  <c r="BX49" i="2"/>
  <c r="FC103" i="2"/>
  <c r="CB103" i="2"/>
  <c r="AG22" i="2"/>
  <c r="FA94" i="2"/>
  <c r="AH103" i="2"/>
  <c r="AP67" i="2"/>
  <c r="DH194" i="2"/>
  <c r="AK94" i="2"/>
  <c r="BO103" i="2"/>
  <c r="EE103" i="2"/>
  <c r="AU103" i="2"/>
  <c r="DL103" i="2"/>
  <c r="AC115" i="2"/>
  <c r="FQ103" i="2"/>
  <c r="CH67" i="2"/>
  <c r="CB115" i="2"/>
  <c r="EE174" i="2"/>
  <c r="AH174" i="2"/>
  <c r="DL150" i="2"/>
  <c r="FS150" i="2"/>
  <c r="BV150" i="2"/>
  <c r="FQ141" i="2"/>
  <c r="BT141" i="2"/>
  <c r="DZ141" i="2"/>
  <c r="AC141" i="2"/>
  <c r="FH150" i="2"/>
  <c r="BK150" i="2"/>
  <c r="DQ169" i="2"/>
  <c r="FO22" i="2"/>
  <c r="FJ40" i="2"/>
  <c r="CF22" i="2"/>
  <c r="DJ22" i="2"/>
  <c r="Y49" i="2"/>
  <c r="X67" i="2"/>
  <c r="T94" i="2"/>
  <c r="BS103" i="2"/>
  <c r="DV103" i="2"/>
  <c r="BM115" i="2"/>
  <c r="AT22" i="2"/>
  <c r="U22" i="2"/>
  <c r="CH22" i="2"/>
  <c r="AN22" i="2"/>
  <c r="EG22" i="2"/>
  <c r="AM22" i="2"/>
  <c r="ET22" i="2"/>
  <c r="DP94" i="2"/>
  <c r="EW141" i="2"/>
  <c r="AP141" i="2"/>
  <c r="DQ141" i="2"/>
  <c r="T141" i="2"/>
  <c r="CG141" i="2"/>
  <c r="FH141" i="2"/>
  <c r="BH40" i="2"/>
  <c r="FE40" i="2"/>
  <c r="FQ67" i="2"/>
  <c r="BQ67" i="2"/>
  <c r="BO115" i="2"/>
  <c r="BM40" i="2"/>
  <c r="DG40" i="2"/>
  <c r="DK49" i="2"/>
  <c r="FI67" i="2"/>
  <c r="DH67" i="2"/>
  <c r="EC94" i="2"/>
  <c r="AF94" i="2"/>
  <c r="FJ115" i="2"/>
  <c r="FJ174" i="2"/>
  <c r="ED40" i="2"/>
  <c r="DF49" i="2"/>
  <c r="CB67" i="2"/>
  <c r="EY103" i="2"/>
  <c r="AR103" i="2"/>
  <c r="FC115" i="2"/>
  <c r="FD94" i="2"/>
  <c r="AD103" i="2"/>
  <c r="AP40" i="2"/>
  <c r="FC49" i="2"/>
  <c r="DU67" i="2"/>
  <c r="FT67" i="2"/>
  <c r="BL67" i="2"/>
  <c r="Y103" i="2"/>
  <c r="AR40" i="2"/>
  <c r="X40" i="2"/>
  <c r="BV67" i="2"/>
  <c r="FF103" i="2"/>
  <c r="CG136" i="2"/>
  <c r="FJ49" i="2"/>
  <c r="FC67" i="2"/>
  <c r="BJ67" i="2"/>
  <c r="FG103" i="2"/>
  <c r="FH179" i="2"/>
  <c r="BK179" i="2"/>
  <c r="FI40" i="2"/>
  <c r="CK49" i="2"/>
  <c r="AD49" i="2"/>
  <c r="FF67" i="2"/>
  <c r="BJ103" i="2"/>
  <c r="EI115" i="2"/>
  <c r="CB174" i="2"/>
  <c r="W136" i="2"/>
  <c r="AO154" i="2"/>
  <c r="BY146" i="2"/>
  <c r="DT136" i="2"/>
  <c r="CI150" i="2"/>
  <c r="FJ150" i="2"/>
  <c r="AH40" i="2"/>
  <c r="AJ67" i="2"/>
  <c r="DI115" i="2"/>
  <c r="BK115" i="2"/>
  <c r="AC154" i="2"/>
  <c r="DH136" i="2"/>
  <c r="DZ154" i="2"/>
  <c r="FJ146" i="2"/>
  <c r="FM154" i="2"/>
  <c r="AK40" i="2"/>
  <c r="DI103" i="2"/>
  <c r="DM103" i="2"/>
  <c r="Z103" i="2"/>
  <c r="BI103" i="2"/>
  <c r="DS115" i="2"/>
  <c r="EE115" i="2"/>
  <c r="AH115" i="2"/>
  <c r="AT115" i="2"/>
  <c r="BM146" i="2"/>
  <c r="EC40" i="2"/>
  <c r="BW40" i="2"/>
  <c r="EU40" i="2"/>
  <c r="BY49" i="2"/>
  <c r="DJ67" i="2"/>
  <c r="FT40" i="2"/>
  <c r="EE40" i="2"/>
  <c r="BT49" i="2"/>
  <c r="DS103" i="2"/>
  <c r="AN115" i="2"/>
  <c r="AM146" i="2"/>
  <c r="BW136" i="2"/>
  <c r="DI154" i="2"/>
  <c r="ET146" i="2"/>
  <c r="FT136" i="2"/>
  <c r="BX136" i="2"/>
  <c r="DW150" i="2"/>
  <c r="BN67" i="2"/>
  <c r="DK94" i="2"/>
  <c r="BS22" i="2"/>
  <c r="FP22" i="2"/>
  <c r="AT194" i="2"/>
  <c r="EU154" i="2"/>
  <c r="ES159" i="2"/>
  <c r="BR179" i="2"/>
  <c r="EP159" i="2"/>
  <c r="FJ194" i="2"/>
  <c r="EF141" i="2"/>
  <c r="AI141" i="2"/>
  <c r="CO159" i="2"/>
  <c r="CQ159" i="2"/>
  <c r="BM194" i="2"/>
  <c r="GD159" i="2"/>
  <c r="BB159" i="2"/>
  <c r="GC159" i="2"/>
  <c r="AX159" i="2"/>
  <c r="V179" i="2"/>
  <c r="CC179" i="2"/>
  <c r="EY150" i="2"/>
  <c r="FO141" i="2"/>
  <c r="BR141" i="2"/>
  <c r="EI141" i="2"/>
  <c r="AK141" i="2"/>
  <c r="CC141" i="2"/>
  <c r="DS141" i="2"/>
  <c r="V141" i="2"/>
  <c r="BL103" i="2"/>
  <c r="AA115" i="2"/>
  <c r="BJ115" i="2"/>
  <c r="BU115" i="2"/>
  <c r="AT94" i="2"/>
  <c r="GG159" i="2"/>
  <c r="BA159" i="2"/>
  <c r="BG159" i="2"/>
  <c r="AY159" i="2"/>
  <c r="FO40" i="2"/>
  <c r="DI40" i="2"/>
  <c r="FR49" i="2"/>
  <c r="AJ49" i="2"/>
  <c r="AE67" i="2"/>
  <c r="EA103" i="2"/>
  <c r="CG103" i="2"/>
  <c r="BL115" i="2"/>
  <c r="Z22" i="2"/>
  <c r="W154" i="2"/>
  <c r="BH146" i="2"/>
  <c r="DT154" i="2"/>
  <c r="EI194" i="2"/>
  <c r="AN179" i="2"/>
  <c r="CL159" i="2"/>
  <c r="FD49" i="2"/>
  <c r="DJ49" i="2"/>
  <c r="AN103" i="2"/>
  <c r="EB67" i="2"/>
  <c r="AF22" i="2"/>
  <c r="EC22" i="2"/>
  <c r="BL22" i="2"/>
  <c r="FI22" i="2"/>
  <c r="DK169" i="2"/>
  <c r="CA174" i="2"/>
  <c r="DS169" i="2"/>
  <c r="CM159" i="2"/>
  <c r="DO94" i="2"/>
  <c r="CN159" i="2"/>
  <c r="EO159" i="2"/>
  <c r="FU67" i="2"/>
  <c r="BX67" i="2"/>
  <c r="DZ94" i="2"/>
  <c r="FG115" i="2"/>
  <c r="FD146" i="2"/>
  <c r="BL179" i="2"/>
  <c r="DG150" i="2"/>
  <c r="CE194" i="2"/>
  <c r="FF174" i="2"/>
  <c r="BI174" i="2"/>
  <c r="CG169" i="2"/>
  <c r="CG179" i="2"/>
  <c r="EK159" i="2"/>
  <c r="BD159" i="2"/>
  <c r="EV146" i="2"/>
  <c r="EI174" i="2"/>
  <c r="GB159" i="2"/>
  <c r="AI94" i="2"/>
  <c r="CH103" i="2"/>
  <c r="EB146" i="2"/>
  <c r="FG136" i="2"/>
  <c r="DZ174" i="2"/>
  <c r="FZ159" i="2"/>
  <c r="AV70" i="2"/>
  <c r="AV158" i="2"/>
  <c r="AV159" i="2" s="1"/>
  <c r="W103" i="2"/>
  <c r="AS115" i="2"/>
  <c r="DJ146" i="2"/>
  <c r="FX159" i="2"/>
  <c r="EQ159" i="2"/>
  <c r="EX94" i="2"/>
  <c r="EF94" i="2"/>
  <c r="DU22" i="2"/>
  <c r="CC22" i="2"/>
  <c r="AN154" i="2"/>
  <c r="AF146" i="2"/>
  <c r="BQ136" i="2"/>
  <c r="CH154" i="2"/>
  <c r="FN136" i="2"/>
  <c r="DL174" i="2"/>
  <c r="EU169" i="2"/>
  <c r="BW94" i="2"/>
  <c r="AT103" i="2"/>
  <c r="T146" i="2"/>
  <c r="AT136" i="2"/>
  <c r="BV154" i="2"/>
  <c r="FA136" i="2"/>
  <c r="FS154" i="2"/>
  <c r="BU169" i="2"/>
  <c r="CP159" i="2"/>
  <c r="EM159" i="2"/>
  <c r="FY159" i="2"/>
  <c r="CU159" i="2"/>
  <c r="BE159" i="2"/>
  <c r="DU150" i="2"/>
  <c r="X150" i="2"/>
  <c r="CE150" i="2"/>
  <c r="DQ194" i="2"/>
  <c r="DS179" i="2"/>
  <c r="FU22" i="2"/>
  <c r="FS194" i="2"/>
  <c r="BV194" i="2"/>
  <c r="FO174" i="2"/>
  <c r="DJ169" i="2"/>
  <c r="FU179" i="2"/>
  <c r="EI169" i="2"/>
  <c r="BH22" i="2"/>
  <c r="FG22" i="2"/>
  <c r="DM174" i="2"/>
  <c r="DS136" i="2"/>
  <c r="EC146" i="2"/>
  <c r="FK67" i="2"/>
  <c r="EA194" i="2"/>
  <c r="FA194" i="2"/>
  <c r="EW174" i="2"/>
  <c r="AP174" i="2"/>
  <c r="BX169" i="2"/>
  <c r="AW179" i="2"/>
  <c r="AW49" i="2"/>
  <c r="AS67" i="2"/>
  <c r="FO103" i="2"/>
  <c r="BR103" i="2"/>
  <c r="DQ146" i="2"/>
  <c r="AW146" i="2"/>
  <c r="EW150" i="2"/>
  <c r="AO136" i="2"/>
  <c r="BQ154" i="2"/>
  <c r="FN154" i="2"/>
  <c r="AT150" i="2"/>
  <c r="AO40" i="2"/>
  <c r="BT67" i="2"/>
  <c r="AC136" i="2"/>
  <c r="AT154" i="2"/>
  <c r="CE146" i="2"/>
  <c r="DZ136" i="2"/>
  <c r="FA154" i="2"/>
  <c r="DK154" i="2"/>
  <c r="DF179" i="2"/>
  <c r="EX40" i="2"/>
  <c r="FM136" i="2"/>
  <c r="FE169" i="2"/>
  <c r="BH169" i="2"/>
  <c r="BK40" i="2"/>
  <c r="EU94" i="2"/>
  <c r="AD154" i="2"/>
  <c r="BN146" i="2"/>
  <c r="DI136" i="2"/>
  <c r="EA154" i="2"/>
  <c r="FK146" i="2"/>
  <c r="BO146" i="2"/>
  <c r="CH49" i="2"/>
  <c r="CE67" i="2"/>
  <c r="AN94" i="2"/>
  <c r="AU94" i="2"/>
  <c r="BR115" i="2"/>
  <c r="BM22" i="2"/>
  <c r="FJ22" i="2"/>
  <c r="AQ22" i="2"/>
  <c r="EU136" i="2"/>
  <c r="EZ150" i="2"/>
  <c r="AS150" i="2"/>
  <c r="DL169" i="2"/>
  <c r="U154" i="2"/>
  <c r="AU146" i="2"/>
  <c r="CF136" i="2"/>
  <c r="DR154" i="2"/>
  <c r="FC146" i="2"/>
  <c r="EV136" i="2"/>
  <c r="FS174" i="2"/>
  <c r="CC150" i="2"/>
  <c r="EB136" i="2"/>
  <c r="FE154" i="2"/>
  <c r="AP169" i="2"/>
  <c r="DW179" i="2"/>
  <c r="Z179" i="2"/>
  <c r="AN146" i="2"/>
  <c r="AF136" i="2"/>
  <c r="BH154" i="2"/>
  <c r="CD169" i="2"/>
  <c r="FO179" i="2"/>
  <c r="DK103" i="2"/>
  <c r="T136" i="2"/>
  <c r="AK154" i="2"/>
  <c r="BV146" i="2"/>
  <c r="DQ136" i="2"/>
  <c r="EI154" i="2"/>
  <c r="FS146" i="2"/>
  <c r="FU154" i="2"/>
  <c r="ET194" i="2"/>
  <c r="DU169" i="2"/>
  <c r="X169" i="2"/>
  <c r="AC150" i="2"/>
  <c r="AD67" i="2"/>
  <c r="EW179" i="2"/>
  <c r="AP179" i="2"/>
  <c r="BI150" i="2"/>
  <c r="DZ150" i="2"/>
  <c r="BX179" i="2"/>
  <c r="EY179" i="2"/>
  <c r="AR179" i="2"/>
  <c r="DO150" i="2"/>
  <c r="DU174" i="2"/>
  <c r="X174" i="2"/>
  <c r="FD169" i="2"/>
  <c r="AW169" i="2"/>
  <c r="EB179" i="2"/>
  <c r="DL22" i="2"/>
  <c r="EB22" i="2"/>
  <c r="V22" i="2"/>
  <c r="AS22" i="2"/>
  <c r="AD22" i="2"/>
  <c r="DW22" i="2"/>
  <c r="DR103" i="2"/>
  <c r="DP115" i="2"/>
  <c r="DK146" i="2"/>
  <c r="FA40" i="2"/>
  <c r="AG40" i="2"/>
  <c r="EU49" i="2"/>
  <c r="ET49" i="2"/>
  <c r="DS67" i="2"/>
  <c r="FC94" i="2"/>
  <c r="U103" i="2"/>
  <c r="AQ115" i="2"/>
  <c r="DL67" i="2"/>
  <c r="AW154" i="2"/>
  <c r="AO146" i="2"/>
  <c r="BY136" i="2"/>
  <c r="DL179" i="2"/>
  <c r="CA150" i="2"/>
  <c r="FA150" i="2"/>
  <c r="EF179" i="2"/>
  <c r="DF150" i="2"/>
  <c r="DY49" i="2"/>
  <c r="V67" i="2"/>
  <c r="AI103" i="2"/>
  <c r="EZ103" i="2"/>
  <c r="BH115" i="2"/>
  <c r="CF194" i="2"/>
  <c r="FR150" i="2"/>
  <c r="BU150" i="2"/>
  <c r="DU40" i="2"/>
  <c r="CF40" i="2"/>
  <c r="FR40" i="2"/>
  <c r="AM49" i="2"/>
  <c r="EV67" i="2"/>
  <c r="FP67" i="2"/>
  <c r="FQ94" i="2"/>
  <c r="AA49" i="2"/>
  <c r="CC49" i="2"/>
  <c r="BW67" i="2"/>
  <c r="AM136" i="2"/>
  <c r="BN154" i="2"/>
  <c r="DI146" i="2"/>
  <c r="ET136" i="2"/>
  <c r="FK154" i="2"/>
  <c r="BO154" i="2"/>
  <c r="FM146" i="2"/>
  <c r="CD40" i="2"/>
  <c r="EV40" i="2"/>
  <c r="AT40" i="2"/>
  <c r="DM49" i="2"/>
  <c r="DT94" i="2"/>
  <c r="DQ94" i="2"/>
  <c r="EU146" i="2"/>
  <c r="DT169" i="2"/>
  <c r="W169" i="2"/>
  <c r="DU179" i="2"/>
  <c r="X179" i="2"/>
  <c r="EV49" i="2"/>
  <c r="BS67" i="2"/>
  <c r="DU94" i="2"/>
  <c r="BR150" i="2"/>
  <c r="EI150" i="2"/>
  <c r="CI169" i="2"/>
  <c r="BC164" i="2"/>
  <c r="FX184" i="2"/>
  <c r="GG184" i="2"/>
  <c r="DZ194" i="2"/>
  <c r="FX178" i="2"/>
  <c r="ED179" i="2"/>
  <c r="AG179" i="2"/>
  <c r="FA174" i="2"/>
  <c r="CR168" i="2"/>
  <c r="BD184" i="2"/>
  <c r="FY173" i="2"/>
  <c r="EJ164" i="2"/>
  <c r="CO164" i="2"/>
  <c r="BL141" i="2"/>
  <c r="DZ169" i="2"/>
  <c r="FK194" i="2"/>
  <c r="FF179" i="2"/>
  <c r="BI179" i="2"/>
  <c r="CI179" i="2"/>
  <c r="FA169" i="2"/>
  <c r="T154" i="2"/>
  <c r="AT146" i="2"/>
  <c r="CE136" i="2"/>
  <c r="FA146" i="2"/>
  <c r="DI194" i="2"/>
  <c r="FI141" i="2"/>
  <c r="AD146" i="2"/>
  <c r="BN136" i="2"/>
  <c r="CF154" i="2"/>
  <c r="EA146" i="2"/>
  <c r="FK136" i="2"/>
  <c r="BO136" i="2"/>
  <c r="EV154" i="2"/>
  <c r="BI169" i="2"/>
  <c r="EB154" i="2"/>
  <c r="FG146" i="2"/>
  <c r="AJ179" i="2"/>
  <c r="EG141" i="2"/>
  <c r="AJ141" i="2"/>
  <c r="AA179" i="2"/>
  <c r="FI150" i="2"/>
  <c r="BL150" i="2"/>
  <c r="DJ154" i="2"/>
  <c r="EC169" i="2"/>
  <c r="AF169" i="2"/>
  <c r="DP141" i="2"/>
  <c r="EG150" i="2"/>
  <c r="AJ150" i="2"/>
  <c r="DQ154" i="2"/>
  <c r="AW136" i="2"/>
  <c r="AF154" i="2"/>
  <c r="BQ146" i="2"/>
  <c r="DK136" i="2"/>
  <c r="FN146" i="2"/>
  <c r="DY150" i="2"/>
  <c r="AA150" i="2"/>
  <c r="FW136" i="2"/>
  <c r="CH169" i="2"/>
  <c r="CD141" i="2"/>
  <c r="EY154" i="2"/>
  <c r="FR146" i="2"/>
  <c r="FR141" i="2"/>
  <c r="BU141" i="2"/>
  <c r="Y115" i="2"/>
  <c r="DG141" i="2"/>
  <c r="CA179" i="2"/>
  <c r="EZ141" i="2"/>
  <c r="AS141" i="2"/>
  <c r="X94" i="2"/>
  <c r="CG146" i="2"/>
  <c r="DS49" i="2"/>
  <c r="DG49" i="2"/>
  <c r="ET67" i="2"/>
  <c r="FU115" i="2"/>
  <c r="CD115" i="2"/>
  <c r="CF103" i="2"/>
  <c r="FW146" i="2"/>
  <c r="FS169" i="2"/>
  <c r="W40" i="2"/>
  <c r="DL94" i="2"/>
  <c r="CE103" i="2"/>
  <c r="BM154" i="2"/>
  <c r="FE136" i="2"/>
  <c r="FW154" i="2"/>
  <c r="AS179" i="2"/>
  <c r="CD150" i="2"/>
  <c r="FJ169" i="2"/>
  <c r="DY141" i="2"/>
  <c r="AA141" i="2"/>
  <c r="AK136" i="2"/>
  <c r="DH146" i="2"/>
  <c r="EI136" i="2"/>
  <c r="FJ154" i="2"/>
  <c r="FO150" i="2"/>
  <c r="CA169" i="2"/>
  <c r="BG178" i="2"/>
  <c r="BD164" i="2"/>
  <c r="V49" i="2"/>
  <c r="U94" i="2"/>
  <c r="EG103" i="2"/>
  <c r="FU136" i="2"/>
  <c r="EO172" i="2"/>
  <c r="CN172" i="2"/>
  <c r="BA172" i="2"/>
  <c r="CN173" i="2"/>
  <c r="GG173" i="2"/>
  <c r="DT40" i="2"/>
  <c r="FP94" i="2"/>
  <c r="AO103" i="2"/>
  <c r="DJ103" i="2"/>
  <c r="CF115" i="2"/>
  <c r="FH67" i="2"/>
  <c r="U136" i="2"/>
  <c r="AM154" i="2"/>
  <c r="BW146" i="2"/>
  <c r="DR136" i="2"/>
  <c r="ET154" i="2"/>
  <c r="FT146" i="2"/>
  <c r="BX146" i="2"/>
  <c r="CN184" i="2"/>
  <c r="EN184" i="2"/>
  <c r="GG178" i="2"/>
  <c r="DL40" i="2"/>
  <c r="DW67" i="2"/>
  <c r="W67" i="2"/>
  <c r="FH94" i="2"/>
  <c r="BV94" i="2"/>
  <c r="BK94" i="2"/>
  <c r="BR94" i="2"/>
  <c r="BX115" i="2"/>
  <c r="DZ115" i="2"/>
  <c r="DV115" i="2"/>
  <c r="ED94" i="2"/>
  <c r="FD136" i="2"/>
  <c r="EI179" i="2"/>
  <c r="AK179" i="2"/>
  <c r="FW141" i="2"/>
  <c r="BY141" i="2"/>
  <c r="EY146" i="2"/>
  <c r="FR136" i="2"/>
  <c r="DZ179" i="2"/>
  <c r="AC179" i="2"/>
  <c r="FN141" i="2"/>
  <c r="BQ141" i="2"/>
  <c r="DQ179" i="2"/>
  <c r="T179" i="2"/>
  <c r="FE141" i="2"/>
  <c r="BH141" i="2"/>
  <c r="GA140" i="2"/>
  <c r="GA149" i="2"/>
  <c r="BA177" i="2"/>
  <c r="BE164" i="2"/>
  <c r="BE167" i="2"/>
  <c r="FX168" i="2"/>
  <c r="GA172" i="2"/>
  <c r="CS172" i="2"/>
  <c r="CP172" i="2"/>
  <c r="BC192" i="2"/>
  <c r="GD172" i="2"/>
  <c r="FO169" i="2"/>
  <c r="DH179" i="2"/>
  <c r="EV141" i="2"/>
  <c r="AO141" i="2"/>
  <c r="CP140" i="2"/>
  <c r="GG172" i="2"/>
  <c r="AY172" i="2"/>
  <c r="FF169" i="2"/>
  <c r="CE179" i="2"/>
  <c r="EC141" i="2"/>
  <c r="AF141" i="2"/>
  <c r="EW169" i="2"/>
  <c r="FS179" i="2"/>
  <c r="BV179" i="2"/>
  <c r="DT141" i="2"/>
  <c r="W141" i="2"/>
  <c r="FJ179" i="2"/>
  <c r="BM179" i="2"/>
  <c r="DK141" i="2"/>
  <c r="FA179" i="2"/>
  <c r="AT179" i="2"/>
  <c r="CH141" i="2"/>
  <c r="EO178" i="2"/>
  <c r="EC154" i="2"/>
  <c r="DS154" i="2"/>
  <c r="ER9" i="2"/>
  <c r="AY184" i="2"/>
  <c r="DO136" i="2"/>
  <c r="CT9" i="2"/>
  <c r="EM178" i="2"/>
  <c r="DO146" i="2"/>
  <c r="FW169" i="2"/>
  <c r="BY169" i="2"/>
  <c r="DO154" i="2"/>
  <c r="FN169" i="2"/>
  <c r="BQ169" i="2"/>
  <c r="GF9" i="2"/>
  <c r="EQ184" i="2"/>
  <c r="ES139" i="2"/>
  <c r="EP140" i="2"/>
  <c r="CP184" i="2"/>
  <c r="BB167" i="2"/>
  <c r="FY193" i="2"/>
  <c r="FC194" i="2"/>
  <c r="AY177" i="2"/>
  <c r="ER36" i="2"/>
  <c r="CR164" i="2"/>
  <c r="CT123" i="2"/>
  <c r="BB140" i="2"/>
  <c r="EQ140" i="2"/>
  <c r="BA164" i="2"/>
  <c r="GG167" i="2"/>
  <c r="BC168" i="2"/>
  <c r="FY148" i="2"/>
  <c r="EL140" i="2"/>
  <c r="EN178" i="2"/>
  <c r="CL164" i="2"/>
  <c r="EN168" i="2"/>
  <c r="CL178" i="2"/>
  <c r="CS184" i="2"/>
  <c r="ES184" i="2"/>
  <c r="CQ178" i="2"/>
  <c r="ES168" i="2"/>
  <c r="EN173" i="2"/>
  <c r="GA173" i="2"/>
  <c r="CU173" i="2"/>
  <c r="CO139" i="2"/>
  <c r="GA139" i="2"/>
  <c r="EK139" i="2"/>
  <c r="CM164" i="2"/>
  <c r="EJ184" i="2"/>
  <c r="AY167" i="2"/>
  <c r="BA173" i="2"/>
  <c r="BA174" i="2" s="1"/>
  <c r="GA177" i="2"/>
  <c r="GE167" i="2"/>
  <c r="EL177" i="2"/>
  <c r="CU178" i="2"/>
  <c r="GD164" i="2"/>
  <c r="AZ164" i="2"/>
  <c r="DR194" i="2"/>
  <c r="GC173" i="2"/>
  <c r="FD154" i="2"/>
  <c r="CS178" i="2"/>
  <c r="GD140" i="2"/>
  <c r="CN178" i="2"/>
  <c r="AY178" i="2"/>
  <c r="ES164" i="2"/>
  <c r="EY136" i="2"/>
  <c r="FT194" i="2"/>
  <c r="BW194" i="2"/>
  <c r="BU179" i="2"/>
  <c r="DP150" i="2"/>
  <c r="BA178" i="2"/>
  <c r="BW22" i="2"/>
  <c r="FT22" i="2"/>
  <c r="FG154" i="2"/>
  <c r="AY193" i="2"/>
  <c r="GG192" i="2"/>
  <c r="FR154" i="2"/>
  <c r="BG140" i="2"/>
  <c r="EO140" i="2"/>
  <c r="GC149" i="2"/>
  <c r="CU149" i="2"/>
  <c r="AY149" i="2"/>
  <c r="CN177" i="2"/>
  <c r="CR177" i="2"/>
  <c r="FX177" i="2"/>
  <c r="EJ177" i="2"/>
  <c r="CU184" i="2"/>
  <c r="FZ184" i="2"/>
  <c r="CU164" i="2"/>
  <c r="BB164" i="2"/>
  <c r="EQ177" i="2"/>
  <c r="AX167" i="2"/>
  <c r="GG168" i="2"/>
  <c r="CL168" i="2"/>
  <c r="AZ168" i="2"/>
  <c r="EM172" i="2"/>
  <c r="CO172" i="2"/>
  <c r="EP172" i="2"/>
  <c r="GE173" i="2"/>
  <c r="EN172" i="2"/>
  <c r="GA192" i="2"/>
  <c r="CM192" i="2"/>
  <c r="CL193" i="2"/>
  <c r="CR192" i="2"/>
  <c r="AX192" i="2"/>
  <c r="BB193" i="2"/>
  <c r="DW154" i="2"/>
  <c r="EV169" i="2"/>
  <c r="AO169" i="2"/>
  <c r="DP179" i="2"/>
  <c r="DG179" i="2"/>
  <c r="GA164" i="2"/>
  <c r="GA193" i="2"/>
  <c r="FX192" i="2"/>
  <c r="ES140" i="2"/>
  <c r="CR139" i="2"/>
  <c r="CS140" i="2"/>
  <c r="GG148" i="2"/>
  <c r="BC149" i="2"/>
  <c r="EO177" i="2"/>
  <c r="EM177" i="2"/>
  <c r="FY177" i="2"/>
  <c r="CO167" i="2"/>
  <c r="EJ167" i="2"/>
  <c r="EJ192" i="2"/>
  <c r="CO192" i="2"/>
  <c r="ES178" i="2"/>
  <c r="EL193" i="2"/>
  <c r="AX139" i="2"/>
  <c r="AZ148" i="2"/>
  <c r="BE177" i="2"/>
  <c r="BC178" i="2"/>
  <c r="GA178" i="2"/>
  <c r="EQ168" i="2"/>
  <c r="EK172" i="2"/>
  <c r="BC193" i="2"/>
  <c r="EN193" i="2"/>
  <c r="GC193" i="2"/>
  <c r="BD173" i="2"/>
  <c r="BB173" i="2"/>
  <c r="BE193" i="2"/>
  <c r="FG194" i="2"/>
  <c r="CF174" i="2"/>
  <c r="EG169" i="2"/>
  <c r="FN179" i="2"/>
  <c r="BQ179" i="2"/>
  <c r="DK150" i="2"/>
  <c r="AG136" i="2"/>
  <c r="BI154" i="2"/>
  <c r="CI146" i="2"/>
  <c r="ED136" i="2"/>
  <c r="FF154" i="2"/>
  <c r="EX194" i="2"/>
  <c r="FT174" i="2"/>
  <c r="BW174" i="2"/>
  <c r="DY169" i="2"/>
  <c r="FE179" i="2"/>
  <c r="BH179" i="2"/>
  <c r="CH150" i="2"/>
  <c r="CL167" i="2"/>
  <c r="EO168" i="2"/>
  <c r="FX173" i="2"/>
  <c r="BA193" i="2"/>
  <c r="EE194" i="2"/>
  <c r="FK174" i="2"/>
  <c r="BN174" i="2"/>
  <c r="DP169" i="2"/>
  <c r="CD179" i="2"/>
  <c r="EV179" i="2"/>
  <c r="AO179" i="2"/>
  <c r="FW150" i="2"/>
  <c r="BY150" i="2"/>
  <c r="BA184" i="2"/>
  <c r="GD184" i="2"/>
  <c r="BG184" i="2"/>
  <c r="AZ184" i="2"/>
  <c r="FZ168" i="2"/>
  <c r="BB172" i="2"/>
  <c r="CR172" i="2"/>
  <c r="CT108" i="2"/>
  <c r="DV194" i="2"/>
  <c r="FC174" i="2"/>
  <c r="AU174" i="2"/>
  <c r="DG169" i="2"/>
  <c r="FR179" i="2"/>
  <c r="EC179" i="2"/>
  <c r="AF179" i="2"/>
  <c r="FN150" i="2"/>
  <c r="BQ150" i="2"/>
  <c r="AA136" i="2"/>
  <c r="AS154" i="2"/>
  <c r="CD146" i="2"/>
  <c r="DY136" i="2"/>
  <c r="EZ154" i="2"/>
  <c r="DM194" i="2"/>
  <c r="ET174" i="2"/>
  <c r="AM174" i="2"/>
  <c r="AS169" i="2"/>
  <c r="FI179" i="2"/>
  <c r="DT179" i="2"/>
  <c r="W179" i="2"/>
  <c r="FE150" i="2"/>
  <c r="BH150" i="2"/>
  <c r="GF42" i="2"/>
  <c r="CR148" i="2"/>
  <c r="CO149" i="2"/>
  <c r="FZ139" i="2"/>
  <c r="FX193" i="2"/>
  <c r="AI146" i="2"/>
  <c r="BT136" i="2"/>
  <c r="EF146" i="2"/>
  <c r="CK194" i="2"/>
  <c r="EA174" i="2"/>
  <c r="AD174" i="2"/>
  <c r="FR169" i="2"/>
  <c r="AJ169" i="2"/>
  <c r="EZ179" i="2"/>
  <c r="DK179" i="2"/>
  <c r="EV150" i="2"/>
  <c r="AO150" i="2"/>
  <c r="BE139" i="2"/>
  <c r="CT42" i="2"/>
  <c r="GD149" i="2"/>
  <c r="CL177" i="2"/>
  <c r="BB177" i="2"/>
  <c r="GA184" i="2"/>
  <c r="GC164" i="2"/>
  <c r="EM173" i="2"/>
  <c r="EO193" i="2"/>
  <c r="K129" i="2"/>
  <c r="L129" i="2"/>
  <c r="CB194" i="2"/>
  <c r="DR174" i="2"/>
  <c r="U174" i="2"/>
  <c r="FI169" i="2"/>
  <c r="AA169" i="2"/>
  <c r="EG179" i="2"/>
  <c r="CH179" i="2"/>
  <c r="EC150" i="2"/>
  <c r="AF150" i="2"/>
  <c r="AY140" i="2"/>
  <c r="AX178" i="2"/>
  <c r="CL184" i="2"/>
  <c r="CQ164" i="2"/>
  <c r="CP164" i="2"/>
  <c r="CQ168" i="2"/>
  <c r="Y154" i="2"/>
  <c r="BJ146" i="2"/>
  <c r="CK136" i="2"/>
  <c r="DV154" i="2"/>
  <c r="FP194" i="2"/>
  <c r="BS194" i="2"/>
  <c r="DI174" i="2"/>
  <c r="EZ169" i="2"/>
  <c r="DY179" i="2"/>
  <c r="FW179" i="2"/>
  <c r="BY179" i="2"/>
  <c r="DT150" i="2"/>
  <c r="W150" i="2"/>
  <c r="EL178" i="2"/>
  <c r="EQ178" i="2"/>
  <c r="GD177" i="2"/>
  <c r="CP167" i="2"/>
  <c r="GA168" i="2"/>
  <c r="CL172" i="2"/>
  <c r="CQ172" i="2"/>
  <c r="CQ174" i="2" s="1"/>
  <c r="FZ193" i="2"/>
  <c r="EK192" i="2"/>
  <c r="BD193" i="2"/>
  <c r="BA192" i="2"/>
  <c r="FZ192" i="2"/>
  <c r="EP168" i="2"/>
  <c r="CN168" i="2"/>
  <c r="GC140" i="2"/>
  <c r="EK152" i="2"/>
  <c r="EK144" i="2"/>
  <c r="EK134" i="2"/>
  <c r="EO152" i="2"/>
  <c r="EO144" i="2"/>
  <c r="EO134" i="2"/>
  <c r="EQ153" i="2"/>
  <c r="EQ145" i="2"/>
  <c r="EQ135" i="2"/>
  <c r="EJ168" i="2"/>
  <c r="BC153" i="2"/>
  <c r="BC145" i="2"/>
  <c r="BC135" i="2"/>
  <c r="EP152" i="2"/>
  <c r="EP144" i="2"/>
  <c r="EP134" i="2"/>
  <c r="EP177" i="2"/>
  <c r="CU152" i="2"/>
  <c r="CU144" i="2"/>
  <c r="CU134" i="2"/>
  <c r="CL153" i="2"/>
  <c r="CL145" i="2"/>
  <c r="CL135" i="2"/>
  <c r="EL164" i="2"/>
  <c r="EP153" i="2"/>
  <c r="EP145" i="2"/>
  <c r="EP135" i="2"/>
  <c r="BH103" i="2"/>
  <c r="BX22" i="2"/>
  <c r="AN136" i="2"/>
  <c r="X146" i="2"/>
  <c r="BI136" i="2"/>
  <c r="CA154" i="2"/>
  <c r="DU136" i="2"/>
  <c r="FF136" i="2"/>
  <c r="Y136" i="2"/>
  <c r="AQ154" i="2"/>
  <c r="CB146" i="2"/>
  <c r="DV136" i="2"/>
  <c r="EX154" i="2"/>
  <c r="FQ154" i="2"/>
  <c r="Z154" i="2"/>
  <c r="BK146" i="2"/>
  <c r="DF136" i="2"/>
  <c r="AS136" i="2"/>
  <c r="BU154" i="2"/>
  <c r="DP146" i="2"/>
  <c r="EZ136" i="2"/>
  <c r="BA148" i="2"/>
  <c r="CL149" i="2"/>
  <c r="EK140" i="2"/>
  <c r="CP139" i="2"/>
  <c r="FY139" i="2"/>
  <c r="AY139" i="2"/>
  <c r="GB140" i="2"/>
  <c r="EM139" i="2"/>
  <c r="BD148" i="2"/>
  <c r="EK148" i="2"/>
  <c r="EJ148" i="2"/>
  <c r="AY148" i="2"/>
  <c r="EJ149" i="2"/>
  <c r="EL149" i="2"/>
  <c r="EO149" i="2"/>
  <c r="CN149" i="2"/>
  <c r="GC177" i="2"/>
  <c r="FZ177" i="2"/>
  <c r="AZ178" i="2"/>
  <c r="CO184" i="2"/>
  <c r="GG164" i="2"/>
  <c r="GB164" i="2"/>
  <c r="AX184" i="2"/>
  <c r="EL167" i="2"/>
  <c r="CS168" i="2"/>
  <c r="EL168" i="2"/>
  <c r="FY172" i="2"/>
  <c r="FY174" i="2" s="1"/>
  <c r="GD192" i="2"/>
  <c r="CU193" i="2"/>
  <c r="CS193" i="2"/>
  <c r="ES192" i="2"/>
  <c r="EL192" i="2"/>
  <c r="CM193" i="2"/>
  <c r="GF123" i="2"/>
  <c r="ER123" i="2"/>
  <c r="CP193" i="2"/>
  <c r="CP168" i="2"/>
  <c r="GD168" i="2"/>
  <c r="CQ139" i="2"/>
  <c r="GB149" i="2"/>
  <c r="CN152" i="2"/>
  <c r="CN144" i="2"/>
  <c r="CN134" i="2"/>
  <c r="BD152" i="2"/>
  <c r="BD144" i="2"/>
  <c r="BD134" i="2"/>
  <c r="EO153" i="2"/>
  <c r="EO145" i="2"/>
  <c r="EO135" i="2"/>
  <c r="EQ193" i="2"/>
  <c r="CN153" i="2"/>
  <c r="CN145" i="2"/>
  <c r="CN135" i="2"/>
  <c r="GA7" i="2"/>
  <c r="GA152" i="2"/>
  <c r="GA144" i="2"/>
  <c r="GA134" i="2"/>
  <c r="EN152" i="2"/>
  <c r="EN144" i="2"/>
  <c r="EN134" i="2"/>
  <c r="ES153" i="2"/>
  <c r="ES145" i="2"/>
  <c r="ES135" i="2"/>
  <c r="GA153" i="2"/>
  <c r="GA145" i="2"/>
  <c r="GA135" i="2"/>
  <c r="EM152" i="2"/>
  <c r="EM144" i="2"/>
  <c r="EM134" i="2"/>
  <c r="BK67" i="2"/>
  <c r="DM94" i="2"/>
  <c r="EC136" i="2"/>
  <c r="FE146" i="2"/>
  <c r="X154" i="2"/>
  <c r="BI146" i="2"/>
  <c r="CI136" i="2"/>
  <c r="DU154" i="2"/>
  <c r="FF146" i="2"/>
  <c r="Y146" i="2"/>
  <c r="BJ136" i="2"/>
  <c r="CB154" i="2"/>
  <c r="DV146" i="2"/>
  <c r="AI136" i="2"/>
  <c r="BK154" i="2"/>
  <c r="DF146" i="2"/>
  <c r="EF136" i="2"/>
  <c r="AS146" i="2"/>
  <c r="CD136" i="2"/>
  <c r="DP154" i="2"/>
  <c r="EZ146" i="2"/>
  <c r="BC139" i="2"/>
  <c r="AX152" i="2"/>
  <c r="AX144" i="2"/>
  <c r="AX134" i="2"/>
  <c r="DF154" i="2"/>
  <c r="CL140" i="2"/>
  <c r="EO192" i="2"/>
  <c r="AZ140" i="2"/>
  <c r="AX140" i="2"/>
  <c r="EQ139" i="2"/>
  <c r="CR140" i="2"/>
  <c r="EK149" i="2"/>
  <c r="CT51" i="2"/>
  <c r="CS149" i="2"/>
  <c r="GG149" i="2"/>
  <c r="CM178" i="2"/>
  <c r="BP79" i="2"/>
  <c r="GF75" i="2"/>
  <c r="GF183" i="2" s="1"/>
  <c r="GE183" i="2"/>
  <c r="GE184" i="2" s="1"/>
  <c r="AZ177" i="2"/>
  <c r="BE184" i="2"/>
  <c r="CT72" i="2"/>
  <c r="CT163" i="2" s="1"/>
  <c r="CS163" i="2"/>
  <c r="CS164" i="2" s="1"/>
  <c r="AX164" i="2"/>
  <c r="GF84" i="2"/>
  <c r="GE168" i="2"/>
  <c r="BC167" i="2"/>
  <c r="CN167" i="2"/>
  <c r="EO167" i="2"/>
  <c r="GD167" i="2"/>
  <c r="EM168" i="2"/>
  <c r="EL172" i="2"/>
  <c r="CT96" i="2"/>
  <c r="CS173" i="2"/>
  <c r="BC172" i="2"/>
  <c r="EK173" i="2"/>
  <c r="EQ192" i="2"/>
  <c r="FY192" i="2"/>
  <c r="EN192" i="2"/>
  <c r="CQ192" i="2"/>
  <c r="CU192" i="2"/>
  <c r="BB192" i="2"/>
  <c r="BB194" i="2" s="1"/>
  <c r="EJ193" i="2"/>
  <c r="GC178" i="2"/>
  <c r="GB184" i="2"/>
  <c r="GA167" i="2"/>
  <c r="GA169" i="2" s="1"/>
  <c r="BB178" i="2"/>
  <c r="BB179" i="2" s="1"/>
  <c r="EN140" i="2"/>
  <c r="EN148" i="2"/>
  <c r="BE149" i="2"/>
  <c r="ES152" i="2"/>
  <c r="ES144" i="2"/>
  <c r="ES134" i="2"/>
  <c r="BE144" i="2"/>
  <c r="BE152" i="2"/>
  <c r="BE134" i="2"/>
  <c r="EQ152" i="2"/>
  <c r="EQ144" i="2"/>
  <c r="EQ134" i="2"/>
  <c r="FX153" i="2"/>
  <c r="FX145" i="2"/>
  <c r="FX135" i="2"/>
  <c r="GE178" i="2"/>
  <c r="GE179" i="2" s="1"/>
  <c r="CP152" i="2"/>
  <c r="CP144" i="2"/>
  <c r="CP134" i="2"/>
  <c r="GC153" i="2"/>
  <c r="GC145" i="2"/>
  <c r="GC135" i="2"/>
  <c r="GE153" i="2"/>
  <c r="GE145" i="2"/>
  <c r="GE135" i="2"/>
  <c r="EP173" i="2"/>
  <c r="CO153" i="2"/>
  <c r="CO145" i="2"/>
  <c r="CO135" i="2"/>
  <c r="BE153" i="2"/>
  <c r="BE145" i="2"/>
  <c r="BE135" i="2"/>
  <c r="FY152" i="2"/>
  <c r="FY144" i="2"/>
  <c r="FY134" i="2"/>
  <c r="EK153" i="2"/>
  <c r="EK145" i="2"/>
  <c r="EK135" i="2"/>
  <c r="GC148" i="2"/>
  <c r="GC150" i="2" s="1"/>
  <c r="BG152" i="2"/>
  <c r="BG144" i="2"/>
  <c r="BG134" i="2"/>
  <c r="FN67" i="2"/>
  <c r="EW94" i="2"/>
  <c r="DQ103" i="2"/>
  <c r="EF103" i="2"/>
  <c r="AG146" i="2"/>
  <c r="BR136" i="2"/>
  <c r="CI154" i="2"/>
  <c r="ED146" i="2"/>
  <c r="FO136" i="2"/>
  <c r="AH136" i="2"/>
  <c r="BJ154" i="2"/>
  <c r="CK154" i="2"/>
  <c r="EE136" i="2"/>
  <c r="AI154" i="2"/>
  <c r="BT146" i="2"/>
  <c r="EF154" i="2"/>
  <c r="AA146" i="2"/>
  <c r="BL136" i="2"/>
  <c r="CD154" i="2"/>
  <c r="DY154" i="2"/>
  <c r="FI136" i="2"/>
  <c r="GE192" i="2"/>
  <c r="ER12" i="2"/>
  <c r="CT12" i="2"/>
  <c r="CL139" i="2"/>
  <c r="CL141" i="2" s="1"/>
  <c r="BA139" i="2"/>
  <c r="GF18" i="2"/>
  <c r="GE140" i="2"/>
  <c r="CU139" i="2"/>
  <c r="BB139" i="2"/>
  <c r="BB141" i="2" s="1"/>
  <c r="GF30" i="2"/>
  <c r="CL148" i="2"/>
  <c r="CT54" i="2"/>
  <c r="EN149" i="2"/>
  <c r="ER57" i="2"/>
  <c r="GF15" i="2"/>
  <c r="GF12" i="2"/>
  <c r="GC139" i="2"/>
  <c r="BG139" i="2"/>
  <c r="BE140" i="2"/>
  <c r="EN139" i="2"/>
  <c r="BA140" i="2"/>
  <c r="EL139" i="2"/>
  <c r="EL141" i="2" s="1"/>
  <c r="CQ140" i="2"/>
  <c r="GF27" i="2"/>
  <c r="GF57" i="2"/>
  <c r="ES149" i="2"/>
  <c r="GE148" i="2"/>
  <c r="ER51" i="2"/>
  <c r="EQ149" i="2"/>
  <c r="GB148" i="2"/>
  <c r="GB150" i="2" s="1"/>
  <c r="FZ148" i="2"/>
  <c r="BD149" i="2"/>
  <c r="CU148" i="2"/>
  <c r="CU150" i="2" s="1"/>
  <c r="CP149" i="2"/>
  <c r="GG177" i="2"/>
  <c r="GG179" i="2" s="1"/>
  <c r="CO177" i="2"/>
  <c r="BD178" i="2"/>
  <c r="CU177" i="2"/>
  <c r="CM177" i="2"/>
  <c r="EK177" i="2"/>
  <c r="CO178" i="2"/>
  <c r="CM184" i="2"/>
  <c r="CR76" i="2"/>
  <c r="CR182" i="2"/>
  <c r="CR184" i="2" s="1"/>
  <c r="BC184" i="2"/>
  <c r="EH73" i="2"/>
  <c r="EH163" i="2"/>
  <c r="EH164" i="2" s="1"/>
  <c r="EO164" i="2"/>
  <c r="BG164" i="2"/>
  <c r="EK178" i="2"/>
  <c r="EJ178" i="2"/>
  <c r="EP167" i="2"/>
  <c r="EP169" i="2" s="1"/>
  <c r="CM167" i="2"/>
  <c r="BG167" i="2"/>
  <c r="ES167" i="2"/>
  <c r="EK168" i="2"/>
  <c r="BA168" i="2"/>
  <c r="FZ172" i="2"/>
  <c r="AY173" i="2"/>
  <c r="AY174" i="2" s="1"/>
  <c r="BD172" i="2"/>
  <c r="AZ172" i="2"/>
  <c r="CM172" i="2"/>
  <c r="FZ173" i="2"/>
  <c r="EL173" i="2"/>
  <c r="CR173" i="2"/>
  <c r="AX173" i="2"/>
  <c r="GD173" i="2"/>
  <c r="GD174" i="2" s="1"/>
  <c r="EM192" i="2"/>
  <c r="GF105" i="2"/>
  <c r="GE193" i="2"/>
  <c r="BE192" i="2"/>
  <c r="AX193" i="2"/>
  <c r="AX194" i="2" s="1"/>
  <c r="CO168" i="2"/>
  <c r="CM140" i="2"/>
  <c r="AZ149" i="2"/>
  <c r="AZ150" i="2" s="1"/>
  <c r="FY140" i="2"/>
  <c r="BB144" i="2"/>
  <c r="BB152" i="2"/>
  <c r="BB134" i="2"/>
  <c r="GG153" i="2"/>
  <c r="GG145" i="2"/>
  <c r="GG135" i="2"/>
  <c r="ES148" i="2"/>
  <c r="BD140" i="2"/>
  <c r="BC152" i="2"/>
  <c r="BC144" i="2"/>
  <c r="BC134" i="2"/>
  <c r="BC136" i="2" s="1"/>
  <c r="CP153" i="2"/>
  <c r="CP145" i="2"/>
  <c r="CP135" i="2"/>
  <c r="BD153" i="2"/>
  <c r="BD145" i="2"/>
  <c r="BD135" i="2"/>
  <c r="BA153" i="2"/>
  <c r="BA145" i="2"/>
  <c r="BA135" i="2"/>
  <c r="CQ152" i="2"/>
  <c r="CQ144" i="2"/>
  <c r="CQ134" i="2"/>
  <c r="AN49" i="2"/>
  <c r="DF94" i="2"/>
  <c r="AA103" i="2"/>
  <c r="AE103" i="2"/>
  <c r="AG154" i="2"/>
  <c r="BR146" i="2"/>
  <c r="DL136" i="2"/>
  <c r="ED154" i="2"/>
  <c r="FO146" i="2"/>
  <c r="AH146" i="2"/>
  <c r="BS136" i="2"/>
  <c r="CK146" i="2"/>
  <c r="EE146" i="2"/>
  <c r="AR136" i="2"/>
  <c r="BT154" i="2"/>
  <c r="FH136" i="2"/>
  <c r="AA154" i="2"/>
  <c r="BL146" i="2"/>
  <c r="DG136" i="2"/>
  <c r="DY146" i="2"/>
  <c r="FI146" i="2"/>
  <c r="AZ139" i="2"/>
  <c r="CM139" i="2"/>
  <c r="CM148" i="2"/>
  <c r="CS148" i="2"/>
  <c r="CQ148" i="2"/>
  <c r="GA148" i="2"/>
  <c r="GF51" i="2"/>
  <c r="GE149" i="2"/>
  <c r="BC148" i="2"/>
  <c r="BC150" i="2" s="1"/>
  <c r="FY149" i="2"/>
  <c r="FX148" i="2"/>
  <c r="EN177" i="2"/>
  <c r="EN179" i="2" s="1"/>
  <c r="GB177" i="2"/>
  <c r="BC177" i="2"/>
  <c r="BE178" i="2"/>
  <c r="CP177" i="2"/>
  <c r="FY164" i="2"/>
  <c r="FX164" i="2"/>
  <c r="EM167" i="2"/>
  <c r="BD167" i="2"/>
  <c r="GB167" i="2"/>
  <c r="EK167" i="2"/>
  <c r="FX167" i="2"/>
  <c r="FX169" i="2" s="1"/>
  <c r="CQ167" i="2"/>
  <c r="CR167" i="2"/>
  <c r="CR169" i="2" s="1"/>
  <c r="CU168" i="2"/>
  <c r="AY168" i="2"/>
  <c r="AY169" i="2" s="1"/>
  <c r="BD168" i="2"/>
  <c r="GB168" i="2"/>
  <c r="BE172" i="2"/>
  <c r="GC172" i="2"/>
  <c r="BG172" i="2"/>
  <c r="AZ173" i="2"/>
  <c r="EJ173" i="2"/>
  <c r="CP192" i="2"/>
  <c r="CP194" i="2" s="1"/>
  <c r="AZ192" i="2"/>
  <c r="GC192" i="2"/>
  <c r="GD193" i="2"/>
  <c r="CL192" i="2"/>
  <c r="CN192" i="2"/>
  <c r="CR193" i="2"/>
  <c r="CR194" i="2" s="1"/>
  <c r="GE172" i="2"/>
  <c r="BC173" i="2"/>
  <c r="GD178" i="2"/>
  <c r="BE168" i="2"/>
  <c r="BB168" i="2"/>
  <c r="CS177" i="2"/>
  <c r="CS179" i="2" s="1"/>
  <c r="FX149" i="2"/>
  <c r="AX153" i="2"/>
  <c r="AX145" i="2"/>
  <c r="AX135" i="2"/>
  <c r="AZ153" i="2"/>
  <c r="AZ145" i="2"/>
  <c r="AZ135" i="2"/>
  <c r="GD152" i="2"/>
  <c r="GD144" i="2"/>
  <c r="GD134" i="2"/>
  <c r="AY152" i="2"/>
  <c r="AY144" i="2"/>
  <c r="AY134" i="2"/>
  <c r="AY145" i="2"/>
  <c r="AY153" i="2"/>
  <c r="AY135" i="2"/>
  <c r="FY168" i="2"/>
  <c r="AZ193" i="2"/>
  <c r="EJ153" i="2"/>
  <c r="EJ145" i="2"/>
  <c r="EJ135" i="2"/>
  <c r="EM140" i="2"/>
  <c r="CU145" i="2"/>
  <c r="CU135" i="2"/>
  <c r="CU153" i="2"/>
  <c r="GE164" i="2"/>
  <c r="EL152" i="2"/>
  <c r="EL144" i="2"/>
  <c r="EL134" i="2"/>
  <c r="AP94" i="2"/>
  <c r="BT115" i="2"/>
  <c r="AD136" i="2"/>
  <c r="AU154" i="2"/>
  <c r="CF146" i="2"/>
  <c r="EA136" i="2"/>
  <c r="FC154" i="2"/>
  <c r="AP146" i="2"/>
  <c r="BR154" i="2"/>
  <c r="DL146" i="2"/>
  <c r="EW136" i="2"/>
  <c r="FO154" i="2"/>
  <c r="AH154" i="2"/>
  <c r="BS146" i="2"/>
  <c r="DM136" i="2"/>
  <c r="EE154" i="2"/>
  <c r="AR146" i="2"/>
  <c r="CC136" i="2"/>
  <c r="FH146" i="2"/>
  <c r="AJ136" i="2"/>
  <c r="BL154" i="2"/>
  <c r="DG146" i="2"/>
  <c r="EG136" i="2"/>
  <c r="FI154" i="2"/>
  <c r="EJ140" i="2"/>
  <c r="GE152" i="2"/>
  <c r="GE144" i="2"/>
  <c r="GE134" i="2"/>
  <c r="GC144" i="2"/>
  <c r="GC152" i="2"/>
  <c r="GC134" i="2"/>
  <c r="EM153" i="2"/>
  <c r="EM135" i="2"/>
  <c r="EM145" i="2"/>
  <c r="FZ153" i="2"/>
  <c r="FZ145" i="2"/>
  <c r="FZ135" i="2"/>
  <c r="GB153" i="2"/>
  <c r="GB145" i="2"/>
  <c r="GB135" i="2"/>
  <c r="EL153" i="2"/>
  <c r="EL145" i="2"/>
  <c r="EL135" i="2"/>
  <c r="FZ152" i="2"/>
  <c r="FZ144" i="2"/>
  <c r="FZ134" i="2"/>
  <c r="EP139" i="2"/>
  <c r="EJ139" i="2"/>
  <c r="CS139" i="2"/>
  <c r="CS141" i="2" s="1"/>
  <c r="ER15" i="2"/>
  <c r="FZ140" i="2"/>
  <c r="CT57" i="2"/>
  <c r="GF54" i="2"/>
  <c r="AX148" i="2"/>
  <c r="EP148" i="2"/>
  <c r="EM148" i="2"/>
  <c r="EQ148" i="2"/>
  <c r="EQ150" i="2" s="1"/>
  <c r="EP149" i="2"/>
  <c r="ER60" i="2"/>
  <c r="GF60" i="2"/>
  <c r="CL179" i="2"/>
  <c r="AX177" i="2"/>
  <c r="AX179" i="2" s="1"/>
  <c r="GF69" i="2"/>
  <c r="GF158" i="2" s="1"/>
  <c r="CU167" i="2"/>
  <c r="BG168" i="2"/>
  <c r="BA167" i="2"/>
  <c r="EN167" i="2"/>
  <c r="AZ167" i="2"/>
  <c r="CM168" i="2"/>
  <c r="EQ167" i="2"/>
  <c r="CO173" i="2"/>
  <c r="CO174" i="2" s="1"/>
  <c r="GB102" i="2"/>
  <c r="GB173" i="2"/>
  <c r="EJ172" i="2"/>
  <c r="AX172" i="2"/>
  <c r="CM173" i="2"/>
  <c r="CL173" i="2"/>
  <c r="CP173" i="2"/>
  <c r="CP174" i="2" s="1"/>
  <c r="EP192" i="2"/>
  <c r="EM193" i="2"/>
  <c r="ES193" i="2"/>
  <c r="EP193" i="2"/>
  <c r="AY192" i="2"/>
  <c r="AY194" i="2" s="1"/>
  <c r="BG192" i="2"/>
  <c r="CQ193" i="2"/>
  <c r="GB193" i="2"/>
  <c r="FY178" i="2"/>
  <c r="FY179" i="2" s="1"/>
  <c r="EP178" i="2"/>
  <c r="CM149" i="2"/>
  <c r="CO152" i="2"/>
  <c r="CO144" i="2"/>
  <c r="CO146" i="2" s="1"/>
  <c r="CO134" i="2"/>
  <c r="CO136" i="2" s="1"/>
  <c r="EJ152" i="2"/>
  <c r="EJ144" i="2"/>
  <c r="EJ134" i="2"/>
  <c r="BG145" i="2"/>
  <c r="BG153" i="2"/>
  <c r="BG135" i="2"/>
  <c r="CS153" i="2"/>
  <c r="CS145" i="2"/>
  <c r="CS135" i="2"/>
  <c r="FX152" i="2"/>
  <c r="FX154" i="2" s="1"/>
  <c r="FX144" i="2"/>
  <c r="FX134" i="2"/>
  <c r="FY153" i="2"/>
  <c r="FY145" i="2"/>
  <c r="FY135" i="2"/>
  <c r="CR153" i="2"/>
  <c r="CR145" i="2"/>
  <c r="CR135" i="2"/>
  <c r="BA149" i="2"/>
  <c r="GD145" i="2"/>
  <c r="GD153" i="2"/>
  <c r="GD135" i="2"/>
  <c r="BB153" i="2"/>
  <c r="BB145" i="2"/>
  <c r="BB135" i="2"/>
  <c r="BA152" i="2"/>
  <c r="BA144" i="2"/>
  <c r="BA134" i="2"/>
  <c r="AH94" i="2"/>
  <c r="EX115" i="2"/>
  <c r="AC146" i="2"/>
  <c r="BM136" i="2"/>
  <c r="CE154" i="2"/>
  <c r="DZ146" i="2"/>
  <c r="FJ136" i="2"/>
  <c r="AE146" i="2"/>
  <c r="CG154" i="2"/>
  <c r="AP136" i="2"/>
  <c r="CA136" i="2"/>
  <c r="DL154" i="2"/>
  <c r="EW146" i="2"/>
  <c r="AQ136" i="2"/>
  <c r="BS154" i="2"/>
  <c r="DM146" i="2"/>
  <c r="EX136" i="2"/>
  <c r="FQ136" i="2"/>
  <c r="Z136" i="2"/>
  <c r="AR154" i="2"/>
  <c r="CC146" i="2"/>
  <c r="FH154" i="2"/>
  <c r="AJ146" i="2"/>
  <c r="BU136" i="2"/>
  <c r="DG154" i="2"/>
  <c r="EG146" i="2"/>
  <c r="EM149" i="2"/>
  <c r="FZ149" i="2"/>
  <c r="AY164" i="2"/>
  <c r="GC167" i="2"/>
  <c r="AX149" i="2"/>
  <c r="AZ152" i="2"/>
  <c r="AZ144" i="2"/>
  <c r="AZ134" i="2"/>
  <c r="CS144" i="2"/>
  <c r="CS152" i="2"/>
  <c r="CS134" i="2"/>
  <c r="GE139" i="2"/>
  <c r="GD139" i="2"/>
  <c r="CN139" i="2"/>
  <c r="CN140" i="2"/>
  <c r="FX140" i="2"/>
  <c r="CT27" i="2"/>
  <c r="BB148" i="2"/>
  <c r="CP148" i="2"/>
  <c r="EL148" i="2"/>
  <c r="EL150" i="2" s="1"/>
  <c r="GG139" i="2"/>
  <c r="EO139" i="2"/>
  <c r="GG140" i="2"/>
  <c r="GB139" i="2"/>
  <c r="CO140" i="2"/>
  <c r="BD139" i="2"/>
  <c r="FX139" i="2"/>
  <c r="BC140" i="2"/>
  <c r="GD148" i="2"/>
  <c r="CO148" i="2"/>
  <c r="BE148" i="2"/>
  <c r="CN148" i="2"/>
  <c r="CQ149" i="2"/>
  <c r="EO148" i="2"/>
  <c r="EO150" i="2" s="1"/>
  <c r="BG149" i="2"/>
  <c r="BG148" i="2"/>
  <c r="CT60" i="2"/>
  <c r="CR149" i="2"/>
  <c r="EM184" i="2"/>
  <c r="ES177" i="2"/>
  <c r="CR178" i="2"/>
  <c r="FZ178" i="2"/>
  <c r="EP184" i="2"/>
  <c r="CQ177" i="2"/>
  <c r="EL184" i="2"/>
  <c r="GC184" i="2"/>
  <c r="BG177" i="2"/>
  <c r="EK164" i="2"/>
  <c r="EN164" i="2"/>
  <c r="ER69" i="2"/>
  <c r="ER158" i="2" s="1"/>
  <c r="GB178" i="2"/>
  <c r="CQ184" i="2"/>
  <c r="BD177" i="2"/>
  <c r="EQ164" i="2"/>
  <c r="GC168" i="2"/>
  <c r="FZ167" i="2"/>
  <c r="FY167" i="2"/>
  <c r="CS167" i="2"/>
  <c r="AX168" i="2"/>
  <c r="BE173" i="2"/>
  <c r="ES173" i="2"/>
  <c r="ES172" i="2"/>
  <c r="EQ172" i="2"/>
  <c r="FX172" i="2"/>
  <c r="GB172" i="2"/>
  <c r="CU172" i="2"/>
  <c r="BG173" i="2"/>
  <c r="CN193" i="2"/>
  <c r="BD192" i="2"/>
  <c r="GG193" i="2"/>
  <c r="GB192" i="2"/>
  <c r="CO193" i="2"/>
  <c r="CS192" i="2"/>
  <c r="BG193" i="2"/>
  <c r="EQ173" i="2"/>
  <c r="EO173" i="2"/>
  <c r="EO174" i="2" s="1"/>
  <c r="EK193" i="2"/>
  <c r="CP178" i="2"/>
  <c r="BB149" i="2"/>
  <c r="CR152" i="2"/>
  <c r="CR144" i="2"/>
  <c r="CR134" i="2"/>
  <c r="CL152" i="2"/>
  <c r="CL154" i="2" s="1"/>
  <c r="CL144" i="2"/>
  <c r="CL146" i="2" s="1"/>
  <c r="CL134" i="2"/>
  <c r="CL136" i="2" s="1"/>
  <c r="CQ153" i="2"/>
  <c r="CQ145" i="2"/>
  <c r="CQ135" i="2"/>
  <c r="GB152" i="2"/>
  <c r="GB144" i="2"/>
  <c r="GB134" i="2"/>
  <c r="CU140" i="2"/>
  <c r="GG152" i="2"/>
  <c r="GG144" i="2"/>
  <c r="GG134" i="2"/>
  <c r="CM152" i="2"/>
  <c r="CM144" i="2"/>
  <c r="CM134" i="2"/>
  <c r="EN153" i="2"/>
  <c r="EN145" i="2"/>
  <c r="EN135" i="2"/>
  <c r="CM153" i="2"/>
  <c r="CM145" i="2"/>
  <c r="CM135" i="2"/>
  <c r="BH67" i="2"/>
  <c r="DI94" i="2"/>
  <c r="FE103" i="2"/>
  <c r="EB103" i="2"/>
  <c r="DJ136" i="2"/>
  <c r="W146" i="2"/>
  <c r="BH136" i="2"/>
  <c r="BY154" i="2"/>
  <c r="DT146" i="2"/>
  <c r="X136" i="2"/>
  <c r="AP154" i="2"/>
  <c r="CA146" i="2"/>
  <c r="DU146" i="2"/>
  <c r="EW154" i="2"/>
  <c r="AQ146" i="2"/>
  <c r="CB136" i="2"/>
  <c r="DM154" i="2"/>
  <c r="EX146" i="2"/>
  <c r="FQ146" i="2"/>
  <c r="Z146" i="2"/>
  <c r="BK136" i="2"/>
  <c r="CC154" i="2"/>
  <c r="DW146" i="2"/>
  <c r="AJ154" i="2"/>
  <c r="BU146" i="2"/>
  <c r="DP136" i="2"/>
  <c r="EG154" i="2"/>
  <c r="T130" i="2"/>
  <c r="T129" i="2"/>
  <c r="AW22" i="2"/>
  <c r="FD22" i="2"/>
  <c r="DT115" i="2"/>
  <c r="AF115" i="2"/>
  <c r="CE22" i="2"/>
  <c r="FR22" i="2"/>
  <c r="ET103" i="2"/>
  <c r="U40" i="2"/>
  <c r="AS49" i="2"/>
  <c r="BY67" i="2"/>
  <c r="BN94" i="2"/>
  <c r="EW22" i="2"/>
  <c r="BI22" i="2"/>
  <c r="CF67" i="2"/>
  <c r="FD103" i="2"/>
  <c r="EZ22" i="2"/>
  <c r="FM22" i="2"/>
  <c r="DI22" i="2"/>
  <c r="DF22" i="2"/>
  <c r="AH22" i="2"/>
  <c r="EE22" i="2"/>
  <c r="BV115" i="2"/>
  <c r="DY94" i="2"/>
  <c r="AO94" i="2"/>
  <c r="FS115" i="2"/>
  <c r="AA40" i="2"/>
  <c r="BV40" i="2"/>
  <c r="FR67" i="2"/>
  <c r="DQ67" i="2"/>
  <c r="FT94" i="2"/>
  <c r="BY103" i="2"/>
  <c r="FK115" i="2"/>
  <c r="DH49" i="2"/>
  <c r="AH49" i="2"/>
  <c r="BQ40" i="2"/>
  <c r="FN40" i="2"/>
  <c r="FS40" i="2"/>
  <c r="FK49" i="2"/>
  <c r="CK67" i="2"/>
  <c r="ED67" i="2"/>
  <c r="FO94" i="2"/>
  <c r="Z94" i="2"/>
  <c r="DH94" i="2"/>
  <c r="FW103" i="2"/>
  <c r="DG103" i="2"/>
  <c r="DZ103" i="2"/>
  <c r="FP115" i="2"/>
  <c r="BS115" i="2"/>
  <c r="EV94" i="2"/>
  <c r="FP40" i="2"/>
  <c r="BI40" i="2"/>
  <c r="EZ49" i="2"/>
  <c r="EU67" i="2"/>
  <c r="DY67" i="2"/>
  <c r="BU67" i="2"/>
  <c r="AC94" i="2"/>
  <c r="BO94" i="2"/>
  <c r="CI103" i="2"/>
  <c r="BS40" i="2"/>
  <c r="BO49" i="2"/>
  <c r="AP49" i="2"/>
  <c r="FM94" i="2"/>
  <c r="BJ94" i="2"/>
  <c r="AJ115" i="2"/>
  <c r="EE49" i="2"/>
  <c r="DT49" i="2"/>
  <c r="AF49" i="2"/>
  <c r="AN67" i="2"/>
  <c r="CC67" i="2"/>
  <c r="AG67" i="2"/>
  <c r="EI94" i="2"/>
  <c r="AM115" i="2"/>
  <c r="DR40" i="2"/>
  <c r="FU40" i="2"/>
  <c r="BN49" i="2"/>
  <c r="T67" i="2"/>
  <c r="BK103" i="2"/>
  <c r="FH103" i="2"/>
  <c r="EV115" i="2"/>
  <c r="T40" i="2"/>
  <c r="BM129" i="2"/>
  <c r="FJ129" i="2"/>
  <c r="CI130" i="2"/>
  <c r="DK129" i="2"/>
  <c r="AJ130" i="2"/>
  <c r="EG130" i="2"/>
  <c r="EW129" i="2"/>
  <c r="Z129" i="2"/>
  <c r="BI129" i="2"/>
  <c r="CE130" i="2"/>
  <c r="FR129" i="2"/>
  <c r="AQ129" i="2"/>
  <c r="EX129" i="2"/>
  <c r="BW130" i="2"/>
  <c r="FT130" i="2"/>
  <c r="AW129" i="2"/>
  <c r="FD129" i="2"/>
  <c r="BX130" i="2"/>
  <c r="EZ129" i="2"/>
  <c r="FM130" i="2"/>
  <c r="DK130" i="2"/>
  <c r="DI129" i="2"/>
  <c r="DF130" i="2"/>
  <c r="AH130" i="2"/>
  <c r="EE130" i="2"/>
  <c r="BV129" i="2"/>
  <c r="FS129" i="2"/>
  <c r="DL130" i="2"/>
  <c r="W129" i="2"/>
  <c r="DT129" i="2"/>
  <c r="AS130" i="2"/>
  <c r="EZ130" i="2"/>
  <c r="FO129" i="2"/>
  <c r="AI129" i="2"/>
  <c r="CA129" i="2"/>
  <c r="DQ130" i="2"/>
  <c r="BJ129" i="2"/>
  <c r="FG129" i="2"/>
  <c r="CF130" i="2"/>
  <c r="BK129" i="2"/>
  <c r="BO129" i="2"/>
  <c r="FM129" i="2"/>
  <c r="DJ130" i="2"/>
  <c r="W130" i="2"/>
  <c r="BL129" i="2"/>
  <c r="AA129" i="2"/>
  <c r="U129" i="2"/>
  <c r="DR129" i="2"/>
  <c r="DO130" i="2"/>
  <c r="EC130" i="2"/>
  <c r="AQ130" i="2"/>
  <c r="EX130" i="2"/>
  <c r="CE129" i="2"/>
  <c r="X130" i="2"/>
  <c r="DU130" i="2"/>
  <c r="AF129" i="2"/>
  <c r="EC129" i="2"/>
  <c r="BL130" i="2"/>
  <c r="FI130" i="2"/>
  <c r="AC130" i="2"/>
  <c r="CC129" i="2"/>
  <c r="DL129" i="2"/>
  <c r="EI130" i="2"/>
  <c r="BS129" i="2"/>
  <c r="FP129" i="2"/>
  <c r="DI130" i="2"/>
  <c r="DO129" i="2"/>
  <c r="BX129" i="2"/>
  <c r="FU129" i="2"/>
  <c r="EB130" i="2"/>
  <c r="BH130" i="2"/>
  <c r="V130" i="2"/>
  <c r="DG129" i="2"/>
  <c r="AS129" i="2"/>
  <c r="AD129" i="2"/>
  <c r="EA129" i="2"/>
  <c r="DW130" i="2"/>
  <c r="FN130" i="2"/>
  <c r="BJ130" i="2"/>
  <c r="FG130" i="2"/>
  <c r="DH129" i="2"/>
  <c r="AG130" i="2"/>
  <c r="ED22" i="2"/>
  <c r="ED130" i="2"/>
  <c r="AO129" i="2"/>
  <c r="EV129" i="2"/>
  <c r="BU130" i="2"/>
  <c r="FR130" i="2"/>
  <c r="AT130" i="2"/>
  <c r="EF129" i="2"/>
  <c r="ED129" i="2"/>
  <c r="FJ130" i="2"/>
  <c r="CB129" i="2"/>
  <c r="U130" i="2"/>
  <c r="DR130" i="2"/>
  <c r="EY129" i="2"/>
  <c r="BT129" i="2"/>
  <c r="CG129" i="2"/>
  <c r="Z130" i="2"/>
  <c r="FD130" i="2"/>
  <c r="CH130" i="2"/>
  <c r="AN130" i="2"/>
  <c r="EG129" i="2"/>
  <c r="CD129" i="2"/>
  <c r="AM129" i="2"/>
  <c r="ET129" i="2"/>
  <c r="EF130" i="2"/>
  <c r="BS130" i="2"/>
  <c r="FP130" i="2"/>
  <c r="DQ129" i="2"/>
  <c r="AP130" i="2"/>
  <c r="EW130" i="2"/>
  <c r="BH129" i="2"/>
  <c r="FE129" i="2"/>
  <c r="CD130" i="2"/>
  <c r="AP129" i="2"/>
  <c r="BV130" i="2"/>
  <c r="FF129" i="2"/>
  <c r="AR129" i="2"/>
  <c r="CK22" i="2"/>
  <c r="CK129" i="2"/>
  <c r="AD130" i="2"/>
  <c r="EA130" i="2"/>
  <c r="DW129" i="2"/>
  <c r="DJ129" i="2"/>
  <c r="AI130" i="2"/>
  <c r="FU130" i="2"/>
  <c r="BO130" i="2"/>
  <c r="AO130" i="2"/>
  <c r="DY129" i="2"/>
  <c r="AU129" i="2"/>
  <c r="FC129" i="2"/>
  <c r="EY130" i="2"/>
  <c r="EV130" i="2"/>
  <c r="CB130" i="2"/>
  <c r="AC129" i="2"/>
  <c r="DZ129" i="2"/>
  <c r="BI130" i="2"/>
  <c r="FF130" i="2"/>
  <c r="BQ22" i="2"/>
  <c r="BQ129" i="2"/>
  <c r="FN129" i="2"/>
  <c r="DG130" i="2"/>
  <c r="BR129" i="2"/>
  <c r="DH130" i="2"/>
  <c r="DF129" i="2"/>
  <c r="DM129" i="2"/>
  <c r="AM130" i="2"/>
  <c r="ET130" i="2"/>
  <c r="FQ129" i="2"/>
  <c r="V129" i="2"/>
  <c r="DS129" i="2"/>
  <c r="AR130" i="2"/>
  <c r="AJ129" i="2"/>
  <c r="CG130" i="2"/>
  <c r="BY130" i="2"/>
  <c r="FI129" i="2"/>
  <c r="BN129" i="2"/>
  <c r="FK129" i="2"/>
  <c r="FH130" i="2"/>
  <c r="FW130" i="2"/>
  <c r="CK130" i="2"/>
  <c r="AK129" i="2"/>
  <c r="EI129" i="2"/>
  <c r="BR22" i="2"/>
  <c r="BR130" i="2"/>
  <c r="FO130" i="2"/>
  <c r="BY129" i="2"/>
  <c r="FW22" i="2"/>
  <c r="FW129" i="2"/>
  <c r="DP130" i="2"/>
  <c r="CI129" i="2"/>
  <c r="DZ130" i="2"/>
  <c r="X129" i="2"/>
  <c r="X131" i="2" s="1"/>
  <c r="AK130" i="2"/>
  <c r="FH129" i="2"/>
  <c r="FH131" i="2" s="1"/>
  <c r="Y129" i="2"/>
  <c r="DV22" i="2"/>
  <c r="DV129" i="2"/>
  <c r="AU130" i="2"/>
  <c r="FC130" i="2"/>
  <c r="AE129" i="2"/>
  <c r="EB129" i="2"/>
  <c r="BK130" i="2"/>
  <c r="AE130" i="2"/>
  <c r="BU129" i="2"/>
  <c r="DS130" i="2"/>
  <c r="DT130" i="2"/>
  <c r="AF130" i="2"/>
  <c r="BW129" i="2"/>
  <c r="FT129" i="2"/>
  <c r="FQ130" i="2"/>
  <c r="FE130" i="2"/>
  <c r="DM130" i="2"/>
  <c r="FS130" i="2"/>
  <c r="AT129" i="2"/>
  <c r="FA129" i="2"/>
  <c r="CA130" i="2"/>
  <c r="CH129" i="2"/>
  <c r="AA130" i="2"/>
  <c r="DY130" i="2"/>
  <c r="DU129" i="2"/>
  <c r="FA130" i="2"/>
  <c r="AG129" i="2"/>
  <c r="BM130" i="2"/>
  <c r="AH129" i="2"/>
  <c r="EE129" i="2"/>
  <c r="BN130" i="2"/>
  <c r="FK130" i="2"/>
  <c r="AN129" i="2"/>
  <c r="EU129" i="2"/>
  <c r="BT130" i="2"/>
  <c r="AW130" i="2"/>
  <c r="DP129" i="2"/>
  <c r="EU130" i="2"/>
  <c r="BQ130" i="2"/>
  <c r="CF129" i="2"/>
  <c r="CC130" i="2"/>
  <c r="Y130" i="2"/>
  <c r="DV130" i="2"/>
  <c r="ER33" i="2"/>
  <c r="CT45" i="2"/>
  <c r="ER90" i="2"/>
  <c r="CT87" i="2"/>
  <c r="CT63" i="2"/>
  <c r="ER72" i="2"/>
  <c r="ER163" i="2" s="1"/>
  <c r="CT69" i="2"/>
  <c r="CT158" i="2" s="1"/>
  <c r="ER18" i="2"/>
  <c r="GF33" i="2"/>
  <c r="ER24" i="2"/>
  <c r="GF24" i="2"/>
  <c r="GF45" i="2"/>
  <c r="ER42" i="2"/>
  <c r="ER87" i="2"/>
  <c r="CT84" i="2"/>
  <c r="CT111" i="2"/>
  <c r="GF108" i="2"/>
  <c r="CT105" i="2"/>
  <c r="GF117" i="2"/>
  <c r="GF99" i="2"/>
  <c r="ER105" i="2"/>
  <c r="ER75" i="2"/>
  <c r="ER183" i="2" s="1"/>
  <c r="CT24" i="2"/>
  <c r="ER54" i="2"/>
  <c r="CT78" i="2"/>
  <c r="GF72" i="2"/>
  <c r="GF163" i="2" s="1"/>
  <c r="CT90" i="2"/>
  <c r="GF96" i="2"/>
  <c r="GF81" i="2"/>
  <c r="ER117" i="2"/>
  <c r="GF111" i="2"/>
  <c r="FN115" i="2"/>
  <c r="GF78" i="2"/>
  <c r="GF6" i="2"/>
  <c r="CT6" i="2"/>
  <c r="CT30" i="2"/>
  <c r="ER30" i="2"/>
  <c r="ER45" i="2"/>
  <c r="ER63" i="2"/>
  <c r="CT75" i="2"/>
  <c r="CT183" i="2" s="1"/>
  <c r="CT117" i="2"/>
  <c r="ER96" i="2"/>
  <c r="GF90" i="2"/>
  <c r="CT120" i="2"/>
  <c r="GF120" i="2"/>
  <c r="CT36" i="2"/>
  <c r="ER27" i="2"/>
  <c r="BS94" i="2"/>
  <c r="EI22" i="2"/>
  <c r="ET40" i="2"/>
  <c r="CI22" i="2"/>
  <c r="CT18" i="2"/>
  <c r="ER81" i="2"/>
  <c r="ER78" i="2"/>
  <c r="GF87" i="2"/>
  <c r="ER84" i="2"/>
  <c r="CT99" i="2"/>
  <c r="CT102" i="2" s="1"/>
  <c r="ER99" i="2"/>
  <c r="ER111" i="2"/>
  <c r="ER108" i="2"/>
  <c r="ER120" i="2"/>
  <c r="CT81" i="2"/>
  <c r="ER6" i="2"/>
  <c r="CF94" i="2"/>
  <c r="CI94" i="2"/>
  <c r="DK67" i="2"/>
  <c r="EY94" i="2"/>
  <c r="AI49" i="2"/>
  <c r="FA103" i="2"/>
  <c r="AK103" i="2"/>
  <c r="AS103" i="2"/>
  <c r="AM40" i="2"/>
  <c r="DO67" i="2"/>
  <c r="FM67" i="2"/>
  <c r="AR94" i="2"/>
  <c r="EI103" i="2"/>
  <c r="BM103" i="2"/>
  <c r="BU49" i="2"/>
  <c r="BO67" i="2"/>
  <c r="EE94" i="2"/>
  <c r="AJ103" i="2"/>
  <c r="FU49" i="2"/>
  <c r="CG49" i="2"/>
  <c r="DR67" i="2"/>
  <c r="FJ103" i="2"/>
  <c r="DK115" i="2"/>
  <c r="CA40" i="2"/>
  <c r="EC67" i="2"/>
  <c r="FO115" i="2"/>
  <c r="W115" i="2"/>
  <c r="EY67" i="2"/>
  <c r="AO67" i="2"/>
  <c r="V103" i="2"/>
  <c r="DB45" i="2"/>
  <c r="DG115" i="2"/>
  <c r="GB64" i="2"/>
  <c r="AR67" i="2"/>
  <c r="CY14" i="2"/>
  <c r="DO22" i="2"/>
  <c r="DR22" i="2"/>
  <c r="DQ22" i="2"/>
  <c r="GA13" i="2"/>
  <c r="CU34" i="2"/>
  <c r="GG10" i="2"/>
  <c r="GQ9" i="2"/>
  <c r="CZ57" i="2"/>
  <c r="CW60" i="2"/>
  <c r="GL108" i="2"/>
  <c r="W94" i="2"/>
  <c r="AD94" i="2"/>
  <c r="X115" i="2"/>
  <c r="BU103" i="2"/>
  <c r="CA22" i="2"/>
  <c r="GK15" i="2"/>
  <c r="FZ13" i="2"/>
  <c r="CS37" i="2"/>
  <c r="BA10" i="2"/>
  <c r="FE67" i="2"/>
  <c r="AG94" i="2"/>
  <c r="FI103" i="2"/>
  <c r="GC34" i="2"/>
  <c r="CR58" i="2"/>
  <c r="Y94" i="2"/>
  <c r="EV103" i="2"/>
  <c r="AG115" i="2"/>
  <c r="FR115" i="2"/>
  <c r="AF103" i="2"/>
  <c r="FE115" i="2"/>
  <c r="DS22" i="2"/>
  <c r="DT22" i="2"/>
  <c r="GK18" i="2"/>
  <c r="FX10" i="2"/>
  <c r="DE30" i="2"/>
  <c r="DC6" i="2"/>
  <c r="CC94" i="2"/>
  <c r="ET94" i="2"/>
  <c r="GE16" i="2"/>
  <c r="GJ12" i="2"/>
  <c r="GB28" i="2"/>
  <c r="GL27" i="2"/>
  <c r="GV27" i="2" s="1"/>
  <c r="GC102" i="2"/>
  <c r="DH103" i="2"/>
  <c r="U115" i="2"/>
  <c r="FM49" i="2"/>
  <c r="EG49" i="2"/>
  <c r="EC103" i="2"/>
  <c r="EC49" i="2"/>
  <c r="EB49" i="2"/>
  <c r="EA94" i="2"/>
  <c r="DY115" i="2"/>
  <c r="DW103" i="2"/>
  <c r="DY40" i="2"/>
  <c r="DW94" i="2"/>
  <c r="DY103" i="2"/>
  <c r="EM16" i="2"/>
  <c r="DT67" i="2"/>
  <c r="EL10" i="2"/>
  <c r="DR115" i="2"/>
  <c r="DP49" i="2"/>
  <c r="DP103" i="2"/>
  <c r="DP40" i="2"/>
  <c r="GJ9" i="2"/>
  <c r="DO49" i="2"/>
  <c r="GO54" i="2"/>
  <c r="EG115" i="2"/>
  <c r="GK8" i="2"/>
  <c r="DW115" i="2"/>
  <c r="CK94" i="2"/>
  <c r="CA115" i="2"/>
  <c r="CA94" i="2"/>
  <c r="AW103" i="2"/>
  <c r="AW115" i="2"/>
  <c r="AM94" i="2"/>
  <c r="AM103" i="2"/>
  <c r="AM67" i="2"/>
  <c r="AC22" i="2"/>
  <c r="CO28" i="2"/>
  <c r="GJ36" i="2"/>
  <c r="CN16" i="2"/>
  <c r="CP13" i="2"/>
  <c r="GH12" i="2"/>
  <c r="CW9" i="2"/>
  <c r="DE36" i="2"/>
  <c r="FY37" i="2"/>
  <c r="CP70" i="2"/>
  <c r="FY88" i="2"/>
  <c r="ES93" i="2"/>
  <c r="BD93" i="2"/>
  <c r="FS103" i="2"/>
  <c r="BV103" i="2"/>
  <c r="EA115" i="2"/>
  <c r="CY12" i="2"/>
  <c r="EZ115" i="2"/>
  <c r="CZ15" i="2"/>
  <c r="GI36" i="2"/>
  <c r="GD10" i="2"/>
  <c r="GL18" i="2"/>
  <c r="CY87" i="2"/>
  <c r="CZ87" i="2"/>
  <c r="GE7" i="2"/>
  <c r="DL115" i="2"/>
  <c r="CO37" i="2"/>
  <c r="AX48" i="2"/>
  <c r="GJ33" i="2"/>
  <c r="GM81" i="2"/>
  <c r="CR93" i="2"/>
  <c r="FY114" i="2"/>
  <c r="BB102" i="2"/>
  <c r="CU118" i="2"/>
  <c r="DE117" i="2"/>
  <c r="EP48" i="2"/>
  <c r="GI24" i="2"/>
  <c r="GG61" i="2"/>
  <c r="CU73" i="2"/>
  <c r="CO73" i="2"/>
  <c r="CZ105" i="2"/>
  <c r="BB109" i="2"/>
  <c r="CU124" i="2"/>
  <c r="CS7" i="2"/>
  <c r="AB8" i="2"/>
  <c r="DN8" i="2"/>
  <c r="GB37" i="2"/>
  <c r="CQ31" i="2"/>
  <c r="CZ63" i="2"/>
  <c r="FX55" i="2"/>
  <c r="CO16" i="2"/>
  <c r="BD48" i="2"/>
  <c r="CP55" i="2"/>
  <c r="CX54" i="2"/>
  <c r="CY69" i="2"/>
  <c r="CY158" i="2" s="1"/>
  <c r="DE81" i="2"/>
  <c r="AY102" i="2"/>
  <c r="AZ101" i="2"/>
  <c r="GH111" i="2"/>
  <c r="EM113" i="2"/>
  <c r="GN60" i="2"/>
  <c r="EL73" i="2"/>
  <c r="BE101" i="2"/>
  <c r="BG101" i="2"/>
  <c r="GK63" i="2"/>
  <c r="GQ60" i="2"/>
  <c r="GL63" i="2"/>
  <c r="CP100" i="2"/>
  <c r="CO47" i="2"/>
  <c r="CO49" i="2" s="1"/>
  <c r="GQ56" i="2"/>
  <c r="GL5" i="2"/>
  <c r="EJ102" i="2"/>
  <c r="CZ9" i="2"/>
  <c r="FX37" i="2"/>
  <c r="CZ33" i="2"/>
  <c r="GV33" i="2" s="1"/>
  <c r="GG82" i="2"/>
  <c r="CW75" i="2"/>
  <c r="CW183" i="2" s="1"/>
  <c r="CZ75" i="2"/>
  <c r="CZ183" i="2" s="1"/>
  <c r="CM13" i="2"/>
  <c r="EL47" i="2"/>
  <c r="FY55" i="2"/>
  <c r="CQ66" i="2"/>
  <c r="CZ60" i="2"/>
  <c r="CV57" i="2"/>
  <c r="GK81" i="2"/>
  <c r="EQ70" i="2"/>
  <c r="GG91" i="2"/>
  <c r="GG112" i="2"/>
  <c r="AZ113" i="2"/>
  <c r="FY13" i="2"/>
  <c r="CU39" i="2"/>
  <c r="GJ60" i="2"/>
  <c r="CY57" i="2"/>
  <c r="GQ87" i="2"/>
  <c r="CQ100" i="2"/>
  <c r="EK101" i="2"/>
  <c r="GD58" i="2"/>
  <c r="CY5" i="2"/>
  <c r="GB73" i="2"/>
  <c r="GH36" i="2"/>
  <c r="DE54" i="2"/>
  <c r="GE79" i="2"/>
  <c r="GQ78" i="2"/>
  <c r="GM78" i="2"/>
  <c r="ES48" i="2"/>
  <c r="CP61" i="2"/>
  <c r="GK5" i="2"/>
  <c r="AY93" i="2"/>
  <c r="CU100" i="2"/>
  <c r="EN102" i="2"/>
  <c r="GA102" i="2"/>
  <c r="CU102" i="2"/>
  <c r="EL39" i="2"/>
  <c r="CS82" i="2"/>
  <c r="DE72" i="2"/>
  <c r="DE163" i="2" s="1"/>
  <c r="AZ92" i="2"/>
  <c r="Z115" i="2"/>
  <c r="CL113" i="2"/>
  <c r="CN113" i="2"/>
  <c r="CI115" i="2"/>
  <c r="CL37" i="2"/>
  <c r="CV36" i="2"/>
  <c r="AX47" i="2"/>
  <c r="CP48" i="2"/>
  <c r="DE99" i="2"/>
  <c r="BA102" i="2"/>
  <c r="GA58" i="2"/>
  <c r="CL39" i="2"/>
  <c r="BG66" i="2"/>
  <c r="FX113" i="2"/>
  <c r="CX15" i="2"/>
  <c r="GM18" i="2"/>
  <c r="GH33" i="2"/>
  <c r="GA28" i="2"/>
  <c r="GG48" i="2"/>
  <c r="CL48" i="2"/>
  <c r="CS93" i="2"/>
  <c r="GA101" i="2"/>
  <c r="EC115" i="2"/>
  <c r="GC19" i="2"/>
  <c r="CP34" i="2"/>
  <c r="FZ61" i="2"/>
  <c r="GC58" i="2"/>
  <c r="BC101" i="2"/>
  <c r="GI108" i="2"/>
  <c r="CZ108" i="2"/>
  <c r="GV108" i="2" s="1"/>
  <c r="ES113" i="2"/>
  <c r="EL113" i="2"/>
  <c r="BC113" i="2"/>
  <c r="GQ111" i="2"/>
  <c r="GN84" i="2"/>
  <c r="BG39" i="2"/>
  <c r="DA108" i="2"/>
  <c r="GQ45" i="2"/>
  <c r="GD61" i="2"/>
  <c r="GK99" i="2"/>
  <c r="BD101" i="2"/>
  <c r="FZ102" i="2"/>
  <c r="AX102" i="2"/>
  <c r="GA112" i="2"/>
  <c r="CL114" i="2"/>
  <c r="BB114" i="2"/>
  <c r="GG39" i="2"/>
  <c r="GQ18" i="2"/>
  <c r="CP31" i="2"/>
  <c r="CR66" i="2"/>
  <c r="DX8" i="2"/>
  <c r="FL8" i="2"/>
  <c r="FL10" i="2" s="1"/>
  <c r="Q9" i="2"/>
  <c r="EQ39" i="2"/>
  <c r="EJ39" i="2"/>
  <c r="EM47" i="2"/>
  <c r="FY47" i="2"/>
  <c r="EJ47" i="2"/>
  <c r="EJ49" i="2" s="1"/>
  <c r="EQ48" i="2"/>
  <c r="GG65" i="2"/>
  <c r="CO58" i="2"/>
  <c r="GJ81" i="2"/>
  <c r="FY79" i="2"/>
  <c r="GC76" i="2"/>
  <c r="CY72" i="2"/>
  <c r="CY163" i="2" s="1"/>
  <c r="GC93" i="2"/>
  <c r="FY92" i="2"/>
  <c r="GM87" i="2"/>
  <c r="GL90" i="2"/>
  <c r="CO102" i="2"/>
  <c r="EM102" i="2"/>
  <c r="CW108" i="2"/>
  <c r="GS108" i="2" s="1"/>
  <c r="GL111" i="2"/>
  <c r="AX39" i="2"/>
  <c r="FR103" i="2"/>
  <c r="DE15" i="2"/>
  <c r="CO65" i="2"/>
  <c r="EN92" i="2"/>
  <c r="CJ9" i="2"/>
  <c r="GE39" i="2"/>
  <c r="GL30" i="2"/>
  <c r="BC47" i="2"/>
  <c r="BB47" i="2"/>
  <c r="BB49" i="2" s="1"/>
  <c r="BP8" i="2"/>
  <c r="EH8" i="2"/>
  <c r="DX9" i="2"/>
  <c r="EM10" i="2"/>
  <c r="EH9" i="2"/>
  <c r="EH10" i="2" s="1"/>
  <c r="CJ8" i="2"/>
  <c r="GI12" i="2"/>
  <c r="DE18" i="2"/>
  <c r="EQ38" i="2"/>
  <c r="GD39" i="2"/>
  <c r="GC38" i="2"/>
  <c r="EP39" i="2"/>
  <c r="CL38" i="2"/>
  <c r="GE48" i="2"/>
  <c r="CS48" i="2"/>
  <c r="CX57" i="2"/>
  <c r="FY65" i="2"/>
  <c r="GA66" i="2"/>
  <c r="BD65" i="2"/>
  <c r="EK65" i="2"/>
  <c r="EO66" i="2"/>
  <c r="FZ82" i="2"/>
  <c r="GC79" i="2"/>
  <c r="GI75" i="2"/>
  <c r="GI183" i="2" s="1"/>
  <c r="CP76" i="2"/>
  <c r="CM73" i="2"/>
  <c r="GQ72" i="2"/>
  <c r="GQ163" i="2" s="1"/>
  <c r="GH69" i="2"/>
  <c r="GH158" i="2" s="1"/>
  <c r="GL72" i="2"/>
  <c r="GL163" i="2" s="1"/>
  <c r="GL87" i="2"/>
  <c r="CQ88" i="2"/>
  <c r="CP92" i="2"/>
  <c r="CO92" i="2"/>
  <c r="EQ93" i="2"/>
  <c r="CQ93" i="2"/>
  <c r="BE102" i="2"/>
  <c r="GB109" i="2"/>
  <c r="GA114" i="2"/>
  <c r="CZ99" i="2"/>
  <c r="BA7" i="2"/>
  <c r="CS39" i="2"/>
  <c r="AQ94" i="2"/>
  <c r="EU103" i="2"/>
  <c r="CD103" i="2"/>
  <c r="GM75" i="2"/>
  <c r="GM183" i="2" s="1"/>
  <c r="CN39" i="2"/>
  <c r="GB39" i="2"/>
  <c r="GH57" i="2"/>
  <c r="EL93" i="2"/>
  <c r="CQ101" i="2"/>
  <c r="FK94" i="2"/>
  <c r="BQ103" i="2"/>
  <c r="AC103" i="2"/>
  <c r="FW115" i="2"/>
  <c r="GN57" i="2"/>
  <c r="GD37" i="2"/>
  <c r="CL101" i="2"/>
  <c r="AV8" i="2"/>
  <c r="CQ37" i="2"/>
  <c r="BC38" i="2"/>
  <c r="CP39" i="2"/>
  <c r="DC54" i="2"/>
  <c r="GY54" i="2" s="1"/>
  <c r="EO101" i="2"/>
  <c r="GH99" i="2"/>
  <c r="CM109" i="2"/>
  <c r="CO39" i="2"/>
  <c r="EW115" i="2"/>
  <c r="AE115" i="2"/>
  <c r="BE65" i="2"/>
  <c r="AL8" i="2"/>
  <c r="BZ8" i="2"/>
  <c r="FB9" i="2"/>
  <c r="FB10" i="2" s="1"/>
  <c r="EO38" i="2"/>
  <c r="CR39" i="2"/>
  <c r="AZ39" i="2"/>
  <c r="AZ38" i="2"/>
  <c r="ES39" i="2"/>
  <c r="BA48" i="2"/>
  <c r="AZ48" i="2"/>
  <c r="GG93" i="2"/>
  <c r="AB9" i="2"/>
  <c r="AB10" i="2" s="1"/>
  <c r="BZ9" i="2"/>
  <c r="BZ10" i="2" s="1"/>
  <c r="AV9" i="2"/>
  <c r="AV10" i="2" s="1"/>
  <c r="FV8" i="2"/>
  <c r="CZ36" i="2"/>
  <c r="CY33" i="2"/>
  <c r="CW33" i="2"/>
  <c r="CY30" i="2"/>
  <c r="GM60" i="2"/>
  <c r="GK57" i="2"/>
  <c r="EQ66" i="2"/>
  <c r="CO82" i="2"/>
  <c r="GQ81" i="2"/>
  <c r="FY76" i="2"/>
  <c r="GB76" i="2"/>
  <c r="GB91" i="2"/>
  <c r="GD88" i="2"/>
  <c r="GC92" i="2"/>
  <c r="GE102" i="2"/>
  <c r="DA99" i="2"/>
  <c r="DV94" i="2"/>
  <c r="FF115" i="2"/>
  <c r="BG65" i="2"/>
  <c r="CU92" i="2"/>
  <c r="FV9" i="2"/>
  <c r="FV10" i="2" s="1"/>
  <c r="AL9" i="2"/>
  <c r="AL10" i="2" s="1"/>
  <c r="CU19" i="2"/>
  <c r="EO114" i="2"/>
  <c r="DN9" i="2"/>
  <c r="DN10" i="2" s="1"/>
  <c r="BP9" i="2"/>
  <c r="CU16" i="2"/>
  <c r="BD39" i="2"/>
  <c r="GK12" i="2"/>
  <c r="GH18" i="2"/>
  <c r="GG28" i="2"/>
  <c r="GE47" i="2"/>
  <c r="ES47" i="2"/>
  <c r="CQ48" i="2"/>
  <c r="FX48" i="2"/>
  <c r="CL58" i="2"/>
  <c r="CV54" i="2"/>
  <c r="EH75" i="2"/>
  <c r="EH183" i="2" s="1"/>
  <c r="EH184" i="2" s="1"/>
  <c r="DB75" i="2"/>
  <c r="DB183" i="2" s="1"/>
  <c r="GI78" i="2"/>
  <c r="GC88" i="2"/>
  <c r="FX88" i="2"/>
  <c r="EL101" i="2"/>
  <c r="CS102" i="2"/>
  <c r="CQ102" i="2"/>
  <c r="EK102" i="2"/>
  <c r="GD113" i="2"/>
  <c r="BD114" i="2"/>
  <c r="GC114" i="2"/>
  <c r="DE123" i="2"/>
  <c r="CZ54" i="2"/>
  <c r="FW67" i="2"/>
  <c r="BI94" i="2"/>
  <c r="FF94" i="2"/>
  <c r="FN103" i="2"/>
  <c r="CC115" i="2"/>
  <c r="FQ115" i="2"/>
  <c r="AZ47" i="2"/>
  <c r="FX39" i="2"/>
  <c r="CQ39" i="2"/>
  <c r="FV45" i="2"/>
  <c r="FV46" i="2" s="1"/>
  <c r="AY39" i="2"/>
  <c r="GN36" i="2"/>
  <c r="EP38" i="2"/>
  <c r="EN38" i="2"/>
  <c r="EL38" i="2"/>
  <c r="BA38" i="2"/>
  <c r="CR38" i="2"/>
  <c r="FZ47" i="2"/>
  <c r="EK47" i="2"/>
  <c r="GA43" i="2"/>
  <c r="GA47" i="2"/>
  <c r="CL43" i="2"/>
  <c r="CL47" i="2"/>
  <c r="FY61" i="2"/>
  <c r="BB65" i="2"/>
  <c r="CS65" i="2"/>
  <c r="CQ65" i="2"/>
  <c r="GA65" i="2"/>
  <c r="GE66" i="2"/>
  <c r="BC65" i="2"/>
  <c r="FY66" i="2"/>
  <c r="FX65" i="2"/>
  <c r="EP92" i="2"/>
  <c r="CM92" i="2"/>
  <c r="BG92" i="2"/>
  <c r="FZ93" i="2"/>
  <c r="EM93" i="2"/>
  <c r="BC93" i="2"/>
  <c r="EM101" i="2"/>
  <c r="CS101" i="2"/>
  <c r="FY101" i="2"/>
  <c r="CN97" i="2"/>
  <c r="CN101" i="2"/>
  <c r="BA101" i="2"/>
  <c r="CN102" i="2"/>
  <c r="CP101" i="2"/>
  <c r="CN114" i="2"/>
  <c r="BD113" i="2"/>
  <c r="EP113" i="2"/>
  <c r="EM114" i="2"/>
  <c r="ES114" i="2"/>
  <c r="EP114" i="2"/>
  <c r="AY113" i="2"/>
  <c r="BG113" i="2"/>
  <c r="CQ114" i="2"/>
  <c r="GK123" i="2"/>
  <c r="GM117" i="2"/>
  <c r="GB114" i="2"/>
  <c r="CM66" i="2"/>
  <c r="CU38" i="2"/>
  <c r="AX7" i="2"/>
  <c r="AX21" i="2"/>
  <c r="CX6" i="2"/>
  <c r="AZ21" i="2"/>
  <c r="GD20" i="2"/>
  <c r="CP20" i="2"/>
  <c r="GC21" i="2"/>
  <c r="GE21" i="2"/>
  <c r="EP102" i="2"/>
  <c r="CO21" i="2"/>
  <c r="BE21" i="2"/>
  <c r="FY7" i="2"/>
  <c r="FY20" i="2"/>
  <c r="EK21" i="2"/>
  <c r="GC65" i="2"/>
  <c r="BG20" i="2"/>
  <c r="EK39" i="2"/>
  <c r="BB38" i="2"/>
  <c r="FY25" i="2"/>
  <c r="FY38" i="2"/>
  <c r="BE39" i="2"/>
  <c r="CN38" i="2"/>
  <c r="GE38" i="2"/>
  <c r="CQ38" i="2"/>
  <c r="EO47" i="2"/>
  <c r="CR47" i="2"/>
  <c r="BG47" i="2"/>
  <c r="CN47" i="2"/>
  <c r="CM47" i="2"/>
  <c r="AY47" i="2"/>
  <c r="CQ47" i="2"/>
  <c r="AX65" i="2"/>
  <c r="CP65" i="2"/>
  <c r="EP65" i="2"/>
  <c r="EM65" i="2"/>
  <c r="EL65" i="2"/>
  <c r="EQ65" i="2"/>
  <c r="EP66" i="2"/>
  <c r="GD66" i="2"/>
  <c r="EM92" i="2"/>
  <c r="BD92" i="2"/>
  <c r="GB92" i="2"/>
  <c r="EK92" i="2"/>
  <c r="FX85" i="2"/>
  <c r="FX92" i="2"/>
  <c r="CQ92" i="2"/>
  <c r="ES92" i="2"/>
  <c r="EN93" i="2"/>
  <c r="GI84" i="2"/>
  <c r="EK93" i="2"/>
  <c r="BA93" i="2"/>
  <c r="BB101" i="2"/>
  <c r="GG101" i="2"/>
  <c r="AY101" i="2"/>
  <c r="CO101" i="2"/>
  <c r="EP101" i="2"/>
  <c r="EN101" i="2"/>
  <c r="FX102" i="2"/>
  <c r="DA105" i="2"/>
  <c r="BC114" i="2"/>
  <c r="FZ106" i="2"/>
  <c r="FZ114" i="2"/>
  <c r="GG114" i="2"/>
  <c r="GB113" i="2"/>
  <c r="CO114" i="2"/>
  <c r="CS113" i="2"/>
  <c r="BG114" i="2"/>
  <c r="EQ102" i="2"/>
  <c r="EO102" i="2"/>
  <c r="EK114" i="2"/>
  <c r="DB57" i="2"/>
  <c r="GX57" i="2" s="1"/>
  <c r="CZ78" i="2"/>
  <c r="GQ75" i="2"/>
  <c r="GQ183" i="2" s="1"/>
  <c r="BB66" i="2"/>
  <c r="GA39" i="2"/>
  <c r="EO48" i="2"/>
  <c r="CV72" i="2"/>
  <c r="CV163" i="2" s="1"/>
  <c r="CO7" i="2"/>
  <c r="CO20" i="2"/>
  <c r="EJ20" i="2"/>
  <c r="BG21" i="2"/>
  <c r="CS21" i="2"/>
  <c r="ES65" i="2"/>
  <c r="BC20" i="2"/>
  <c r="CZ6" i="2"/>
  <c r="CP21" i="2"/>
  <c r="BD21" i="2"/>
  <c r="BA21" i="2"/>
  <c r="CQ20" i="2"/>
  <c r="GD65" i="2"/>
  <c r="CN65" i="2"/>
  <c r="EO65" i="2"/>
  <c r="BG93" i="2"/>
  <c r="BA92" i="2"/>
  <c r="CR92" i="2"/>
  <c r="CU93" i="2"/>
  <c r="GB93" i="2"/>
  <c r="CR101" i="2"/>
  <c r="FY102" i="2"/>
  <c r="CU114" i="2"/>
  <c r="EK113" i="2"/>
  <c r="EJ113" i="2"/>
  <c r="BA113" i="2"/>
  <c r="CO113" i="2"/>
  <c r="GL105" i="2"/>
  <c r="EN114" i="2"/>
  <c r="BD102" i="2"/>
  <c r="FZ113" i="2"/>
  <c r="BE114" i="2"/>
  <c r="EP93" i="2"/>
  <c r="CN93" i="2"/>
  <c r="EK48" i="2"/>
  <c r="CR7" i="2"/>
  <c r="CR20" i="2"/>
  <c r="CL20" i="2"/>
  <c r="DA6" i="2"/>
  <c r="CQ21" i="2"/>
  <c r="GB20" i="2"/>
  <c r="AY20" i="2"/>
  <c r="CW6" i="2"/>
  <c r="AY21" i="2"/>
  <c r="FY93" i="2"/>
  <c r="AZ114" i="2"/>
  <c r="EJ21" i="2"/>
  <c r="CU21" i="2"/>
  <c r="EL20" i="2"/>
  <c r="EP47" i="2"/>
  <c r="BA47" i="2"/>
  <c r="CS47" i="2"/>
  <c r="BC66" i="2"/>
  <c r="BA65" i="2"/>
  <c r="AZ65" i="2"/>
  <c r="CV51" i="2"/>
  <c r="CL66" i="2"/>
  <c r="FZ85" i="2"/>
  <c r="FZ92" i="2"/>
  <c r="CS92" i="2"/>
  <c r="CM93" i="2"/>
  <c r="EQ92" i="2"/>
  <c r="FZ101" i="2"/>
  <c r="CM101" i="2"/>
  <c r="EL102" i="2"/>
  <c r="DB96" i="2"/>
  <c r="CR102" i="2"/>
  <c r="GD97" i="2"/>
  <c r="GD102" i="2"/>
  <c r="GA113" i="2"/>
  <c r="CS114" i="2"/>
  <c r="CM114" i="2"/>
  <c r="AY114" i="2"/>
  <c r="GG102" i="2"/>
  <c r="CP114" i="2"/>
  <c r="GD101" i="2"/>
  <c r="GG113" i="2"/>
  <c r="CP93" i="2"/>
  <c r="GD93" i="2"/>
  <c r="BB39" i="2"/>
  <c r="GB66" i="2"/>
  <c r="CR48" i="2"/>
  <c r="EK20" i="2"/>
  <c r="EO20" i="2"/>
  <c r="EQ21" i="2"/>
  <c r="FX20" i="2"/>
  <c r="FY21" i="2"/>
  <c r="CR21" i="2"/>
  <c r="BA66" i="2"/>
  <c r="GD21" i="2"/>
  <c r="BB21" i="2"/>
  <c r="EO39" i="2"/>
  <c r="EM38" i="2"/>
  <c r="GJ42" i="2"/>
  <c r="EL48" i="2"/>
  <c r="EJ65" i="2"/>
  <c r="AY65" i="2"/>
  <c r="EJ66" i="2"/>
  <c r="EL66" i="2"/>
  <c r="CN66" i="2"/>
  <c r="BB92" i="2"/>
  <c r="EJ92" i="2"/>
  <c r="AX93" i="2"/>
  <c r="GC101" i="2"/>
  <c r="AZ102" i="2"/>
  <c r="EQ113" i="2"/>
  <c r="FY113" i="2"/>
  <c r="CM113" i="2"/>
  <c r="EO113" i="2"/>
  <c r="CR113" i="2"/>
  <c r="AX113" i="2"/>
  <c r="GE113" i="2"/>
  <c r="BA114" i="2"/>
  <c r="AX66" i="2"/>
  <c r="CU47" i="2"/>
  <c r="CN7" i="2"/>
  <c r="CN20" i="2"/>
  <c r="BD20" i="2"/>
  <c r="EO21" i="2"/>
  <c r="GG20" i="2"/>
  <c r="CM7" i="2"/>
  <c r="CM20" i="2"/>
  <c r="EN21" i="2"/>
  <c r="GA48" i="2"/>
  <c r="CM21" i="2"/>
  <c r="FX38" i="2"/>
  <c r="FZ48" i="2"/>
  <c r="BE48" i="2"/>
  <c r="CN48" i="2"/>
  <c r="CQ34" i="2"/>
  <c r="GD38" i="2"/>
  <c r="BD38" i="2"/>
  <c r="BD40" i="2" s="1"/>
  <c r="CM38" i="2"/>
  <c r="CY24" i="2"/>
  <c r="BA39" i="2"/>
  <c r="CO25" i="2"/>
  <c r="CO38" i="2"/>
  <c r="GK24" i="2"/>
  <c r="EM39" i="2"/>
  <c r="FX47" i="2"/>
  <c r="CU43" i="2"/>
  <c r="CU48" i="2"/>
  <c r="CM48" i="2"/>
  <c r="GI42" i="2"/>
  <c r="FY48" i="2"/>
  <c r="EM66" i="2"/>
  <c r="CR65" i="2"/>
  <c r="GC52" i="2"/>
  <c r="GC66" i="2"/>
  <c r="CU66" i="2"/>
  <c r="CW51" i="2"/>
  <c r="AY66" i="2"/>
  <c r="CY51" i="2"/>
  <c r="CO66" i="2"/>
  <c r="CO67" i="2" s="1"/>
  <c r="FZ66" i="2"/>
  <c r="EL92" i="2"/>
  <c r="BE92" i="2"/>
  <c r="AY92" i="2"/>
  <c r="AY94" i="2" s="1"/>
  <c r="GA85" i="2"/>
  <c r="GA93" i="2"/>
  <c r="CL100" i="2"/>
  <c r="FV95" i="2"/>
  <c r="DX96" i="2"/>
  <c r="EJ101" i="2"/>
  <c r="AX101" i="2"/>
  <c r="CM102" i="2"/>
  <c r="CL102" i="2"/>
  <c r="CZ96" i="2"/>
  <c r="CP102" i="2"/>
  <c r="EN113" i="2"/>
  <c r="CQ113" i="2"/>
  <c r="CU113" i="2"/>
  <c r="BB113" i="2"/>
  <c r="EJ114" i="2"/>
  <c r="GA92" i="2"/>
  <c r="EN65" i="2"/>
  <c r="AZ20" i="2"/>
  <c r="GE20" i="2"/>
  <c r="GC20" i="2"/>
  <c r="GK6" i="2"/>
  <c r="GK7" i="2" s="1"/>
  <c r="EM21" i="2"/>
  <c r="FZ7" i="2"/>
  <c r="FZ21" i="2"/>
  <c r="EJ93" i="2"/>
  <c r="EK38" i="2"/>
  <c r="FY39" i="2"/>
  <c r="BC21" i="2"/>
  <c r="EP7" i="2"/>
  <c r="EP20" i="2"/>
  <c r="CU20" i="2"/>
  <c r="CL21" i="2"/>
  <c r="EP21" i="2"/>
  <c r="CS25" i="2"/>
  <c r="CS38" i="2"/>
  <c r="FZ38" i="2"/>
  <c r="FX19" i="2"/>
  <c r="CU37" i="2"/>
  <c r="FZ39" i="2"/>
  <c r="BE38" i="2"/>
  <c r="AX38" i="2"/>
  <c r="EJ38" i="2"/>
  <c r="CP38" i="2"/>
  <c r="GC39" i="2"/>
  <c r="CM39" i="2"/>
  <c r="GG47" i="2"/>
  <c r="GC47" i="2"/>
  <c r="AY48" i="2"/>
  <c r="EN47" i="2"/>
  <c r="BC48" i="2"/>
  <c r="CP47" i="2"/>
  <c r="GN42" i="2"/>
  <c r="GD48" i="2"/>
  <c r="EN48" i="2"/>
  <c r="ES66" i="2"/>
  <c r="CL65" i="2"/>
  <c r="EK66" i="2"/>
  <c r="CS66" i="2"/>
  <c r="CS67" i="2" s="1"/>
  <c r="EN66" i="2"/>
  <c r="GG66" i="2"/>
  <c r="GL69" i="2"/>
  <c r="GL158" i="2" s="1"/>
  <c r="CM91" i="2"/>
  <c r="AX92" i="2"/>
  <c r="CL93" i="2"/>
  <c r="CX84" i="2"/>
  <c r="AZ93" i="2"/>
  <c r="CL92" i="2"/>
  <c r="GH84" i="2"/>
  <c r="FX93" i="2"/>
  <c r="GE92" i="2"/>
  <c r="ES102" i="2"/>
  <c r="ES101" i="2"/>
  <c r="EQ101" i="2"/>
  <c r="FX101" i="2"/>
  <c r="GB101" i="2"/>
  <c r="CU101" i="2"/>
  <c r="BG102" i="2"/>
  <c r="CP113" i="2"/>
  <c r="GO105" i="2"/>
  <c r="GE114" i="2"/>
  <c r="BE113" i="2"/>
  <c r="AX114" i="2"/>
  <c r="GH123" i="2"/>
  <c r="CO93" i="2"/>
  <c r="BD47" i="2"/>
  <c r="BD49" i="2" s="1"/>
  <c r="AZ66" i="2"/>
  <c r="BE66" i="2"/>
  <c r="ES7" i="2"/>
  <c r="ES20" i="2"/>
  <c r="BE20" i="2"/>
  <c r="EQ20" i="2"/>
  <c r="FX21" i="2"/>
  <c r="EQ114" i="2"/>
  <c r="CN21" i="2"/>
  <c r="GA20" i="2"/>
  <c r="EN20" i="2"/>
  <c r="ES21" i="2"/>
  <c r="GA21" i="2"/>
  <c r="EM20" i="2"/>
  <c r="BG38" i="2"/>
  <c r="ES38" i="2"/>
  <c r="ES40" i="2" s="1"/>
  <c r="GB25" i="2"/>
  <c r="GB38" i="2"/>
  <c r="GM42" i="2"/>
  <c r="GC48" i="2"/>
  <c r="DA33" i="2"/>
  <c r="GA25" i="2"/>
  <c r="GA38" i="2"/>
  <c r="EN39" i="2"/>
  <c r="AY38" i="2"/>
  <c r="GG38" i="2"/>
  <c r="BC39" i="2"/>
  <c r="GD43" i="2"/>
  <c r="GD47" i="2"/>
  <c r="GB47" i="2"/>
  <c r="GB49" i="2" s="1"/>
  <c r="BG48" i="2"/>
  <c r="GK42" i="2"/>
  <c r="EM48" i="2"/>
  <c r="EM49" i="2" s="1"/>
  <c r="CM52" i="2"/>
  <c r="CM65" i="2"/>
  <c r="GE65" i="2"/>
  <c r="GB65" i="2"/>
  <c r="FZ65" i="2"/>
  <c r="BD66" i="2"/>
  <c r="CU65" i="2"/>
  <c r="CZ51" i="2"/>
  <c r="CP66" i="2"/>
  <c r="CP67" i="2" s="1"/>
  <c r="GE93" i="2"/>
  <c r="GG92" i="2"/>
  <c r="GG94" i="2" s="1"/>
  <c r="BC92" i="2"/>
  <c r="CN85" i="2"/>
  <c r="CN92" i="2"/>
  <c r="EO92" i="2"/>
  <c r="GD92" i="2"/>
  <c r="EO93" i="2"/>
  <c r="GC113" i="2"/>
  <c r="FX114" i="2"/>
  <c r="GD114" i="2"/>
  <c r="CR114" i="2"/>
  <c r="GE101" i="2"/>
  <c r="BC102" i="2"/>
  <c r="BC103" i="2" s="1"/>
  <c r="BE93" i="2"/>
  <c r="BB93" i="2"/>
  <c r="FX66" i="2"/>
  <c r="BB7" i="2"/>
  <c r="BB20" i="2"/>
  <c r="GG21" i="2"/>
  <c r="EL114" i="2"/>
  <c r="BE47" i="2"/>
  <c r="EQ47" i="2"/>
  <c r="GB21" i="2"/>
  <c r="GB130" i="2" s="1"/>
  <c r="EL21" i="2"/>
  <c r="FZ20" i="2"/>
  <c r="CS20" i="2"/>
  <c r="AX20" i="2"/>
  <c r="AO115" i="2"/>
  <c r="BI115" i="2"/>
  <c r="T103" i="2"/>
  <c r="CH115" i="2"/>
  <c r="CH40" i="2"/>
  <c r="DU115" i="2"/>
  <c r="BT94" i="2"/>
  <c r="BY115" i="2"/>
  <c r="BQ115" i="2"/>
  <c r="BA20" i="2"/>
  <c r="EL46" i="2"/>
  <c r="GI45" i="2"/>
  <c r="FY46" i="2"/>
  <c r="GG46" i="2"/>
  <c r="GJ44" i="2"/>
  <c r="CQ16" i="2"/>
  <c r="CW72" i="2"/>
  <c r="CW163" i="2" s="1"/>
  <c r="CX87" i="2"/>
  <c r="FZ124" i="2"/>
  <c r="FY118" i="2"/>
  <c r="BC7" i="2"/>
  <c r="DB6" i="2"/>
  <c r="FV7" i="2"/>
  <c r="FB36" i="2"/>
  <c r="FB37" i="2" s="1"/>
  <c r="CP79" i="2"/>
  <c r="CO121" i="2"/>
  <c r="EK7" i="2"/>
  <c r="DB9" i="2"/>
  <c r="GO8" i="2"/>
  <c r="GG34" i="2"/>
  <c r="CL82" i="2"/>
  <c r="CL73" i="2"/>
  <c r="DN122" i="2"/>
  <c r="BZ122" i="2"/>
  <c r="GJ123" i="2"/>
  <c r="CZ69" i="2"/>
  <c r="CZ158" i="2" s="1"/>
  <c r="GM6" i="2"/>
  <c r="GI6" i="2"/>
  <c r="CX30" i="2"/>
  <c r="DA36" i="2"/>
  <c r="GE91" i="2"/>
  <c r="GE121" i="2"/>
  <c r="GJ90" i="2"/>
  <c r="GG124" i="2"/>
  <c r="GQ120" i="2"/>
  <c r="GL123" i="2"/>
  <c r="BE7" i="2"/>
  <c r="AL36" i="2"/>
  <c r="AL37" i="2" s="1"/>
  <c r="FZ91" i="2"/>
  <c r="GM96" i="2"/>
  <c r="GB106" i="2"/>
  <c r="CY120" i="2"/>
  <c r="GI105" i="2"/>
  <c r="GQ123" i="2"/>
  <c r="CM19" i="2"/>
  <c r="CX60" i="2"/>
  <c r="CO85" i="2"/>
  <c r="DE105" i="2"/>
  <c r="FX118" i="2"/>
  <c r="DX17" i="2"/>
  <c r="GM33" i="2"/>
  <c r="GL45" i="2"/>
  <c r="CS52" i="2"/>
  <c r="FX82" i="2"/>
  <c r="GH81" i="2"/>
  <c r="GK87" i="2"/>
  <c r="GU87" i="2" s="1"/>
  <c r="GA88" i="2"/>
  <c r="GI111" i="2"/>
  <c r="CX120" i="2"/>
  <c r="GN120" i="2"/>
  <c r="CV117" i="2"/>
  <c r="GL6" i="2"/>
  <c r="GI18" i="2"/>
  <c r="GB46" i="2"/>
  <c r="CM58" i="2"/>
  <c r="GC55" i="2"/>
  <c r="GG52" i="2"/>
  <c r="GH54" i="2"/>
  <c r="FZ55" i="2"/>
  <c r="GG70" i="2"/>
  <c r="CV75" i="2"/>
  <c r="CV183" i="2" s="1"/>
  <c r="GE112" i="2"/>
  <c r="CP112" i="2"/>
  <c r="CV123" i="2"/>
  <c r="DA5" i="2"/>
  <c r="GB13" i="2"/>
  <c r="FY19" i="2"/>
  <c r="GN33" i="2"/>
  <c r="CX27" i="2"/>
  <c r="GH27" i="2"/>
  <c r="GN45" i="2"/>
  <c r="GX45" i="2" s="1"/>
  <c r="GM63" i="2"/>
  <c r="AB69" i="2"/>
  <c r="BZ68" i="2"/>
  <c r="BZ157" i="2" s="1"/>
  <c r="CL109" i="2"/>
  <c r="CZ111" i="2"/>
  <c r="CV108" i="2"/>
  <c r="GJ120" i="2"/>
  <c r="GH117" i="2"/>
  <c r="CP7" i="2"/>
  <c r="CW18" i="2"/>
  <c r="GD34" i="2"/>
  <c r="CN28" i="2"/>
  <c r="GQ57" i="2"/>
  <c r="GN54" i="2"/>
  <c r="CQ55" i="2"/>
  <c r="BP68" i="2"/>
  <c r="BP69" i="2"/>
  <c r="BP158" i="2" s="1"/>
  <c r="CY84" i="2"/>
  <c r="FY112" i="2"/>
  <c r="DB120" i="2"/>
  <c r="DB18" i="2"/>
  <c r="CW57" i="2"/>
  <c r="GM54" i="2"/>
  <c r="GJ51" i="2"/>
  <c r="CX51" i="2"/>
  <c r="DB72" i="2"/>
  <c r="DB163" i="2" s="1"/>
  <c r="DN68" i="2"/>
  <c r="DN157" i="2" s="1"/>
  <c r="GD124" i="2"/>
  <c r="GJ117" i="2"/>
  <c r="CY6" i="2"/>
  <c r="BB19" i="2"/>
  <c r="CM82" i="2"/>
  <c r="GC73" i="2"/>
  <c r="CV84" i="2"/>
  <c r="CY123" i="2"/>
  <c r="CQ124" i="2"/>
  <c r="ES118" i="2"/>
  <c r="CY63" i="2"/>
  <c r="GU63" i="2" s="1"/>
  <c r="EN7" i="2"/>
  <c r="CU82" i="2"/>
  <c r="CV63" i="2"/>
  <c r="DA120" i="2"/>
  <c r="CP118" i="2"/>
  <c r="GM51" i="2"/>
  <c r="GA109" i="2"/>
  <c r="GC106" i="2"/>
  <c r="GC121" i="2"/>
  <c r="CP121" i="2"/>
  <c r="GK117" i="2"/>
  <c r="GO120" i="2"/>
  <c r="CW5" i="2"/>
  <c r="EK25" i="2"/>
  <c r="CR52" i="2"/>
  <c r="GC70" i="2"/>
  <c r="DA78" i="2"/>
  <c r="GH72" i="2"/>
  <c r="GH163" i="2" s="1"/>
  <c r="CZ81" i="2"/>
  <c r="GH74" i="2"/>
  <c r="GH182" i="2" s="1"/>
  <c r="FX124" i="2"/>
  <c r="CQ19" i="2"/>
  <c r="EO7" i="2"/>
  <c r="GJ54" i="2"/>
  <c r="GE73" i="2"/>
  <c r="EO61" i="2"/>
  <c r="EL7" i="2"/>
  <c r="CM34" i="2"/>
  <c r="GK33" i="2"/>
  <c r="CL76" i="2"/>
  <c r="GD100" i="2"/>
  <c r="CO124" i="2"/>
  <c r="CL121" i="2"/>
  <c r="CU31" i="2"/>
  <c r="CW81" i="2"/>
  <c r="GG121" i="2"/>
  <c r="GM120" i="2"/>
  <c r="GQ90" i="2"/>
  <c r="DE5" i="2"/>
  <c r="GI5" i="2"/>
  <c r="CQ10" i="2"/>
  <c r="AB15" i="2"/>
  <c r="AB16" i="2" s="1"/>
  <c r="CW15" i="2"/>
  <c r="GG31" i="2"/>
  <c r="DA27" i="2"/>
  <c r="CL28" i="2"/>
  <c r="CX42" i="2"/>
  <c r="DB42" i="2"/>
  <c r="DB48" i="2" s="1"/>
  <c r="GH63" i="2"/>
  <c r="CP58" i="2"/>
  <c r="GL51" i="2"/>
  <c r="CP73" i="2"/>
  <c r="CP91" i="2"/>
  <c r="GD85" i="2"/>
  <c r="EN91" i="2"/>
  <c r="CM106" i="2"/>
  <c r="GK120" i="2"/>
  <c r="CY105" i="2"/>
  <c r="GE82" i="2"/>
  <c r="CV69" i="2"/>
  <c r="CV158" i="2" s="1"/>
  <c r="GI54" i="2"/>
  <c r="FZ10" i="2"/>
  <c r="GB31" i="2"/>
  <c r="CM28" i="2"/>
  <c r="DE24" i="2"/>
  <c r="GI27" i="2"/>
  <c r="GH45" i="2"/>
  <c r="CU52" i="2"/>
  <c r="GH78" i="2"/>
  <c r="GQ96" i="2"/>
  <c r="CR109" i="2"/>
  <c r="CU28" i="2"/>
  <c r="DB15" i="2"/>
  <c r="GG16" i="2"/>
  <c r="FX16" i="2"/>
  <c r="GN30" i="2"/>
  <c r="FZ31" i="2"/>
  <c r="DB27" i="2"/>
  <c r="CQ58" i="2"/>
  <c r="GG76" i="2"/>
  <c r="FX97" i="2"/>
  <c r="FX112" i="2"/>
  <c r="CP106" i="2"/>
  <c r="CL124" i="2"/>
  <c r="EH123" i="2"/>
  <c r="EH124" i="2" s="1"/>
  <c r="DN117" i="2"/>
  <c r="DN118" i="2" s="1"/>
  <c r="CN118" i="2"/>
  <c r="GH6" i="2"/>
  <c r="DE9" i="2"/>
  <c r="EP79" i="2"/>
  <c r="CY81" i="2"/>
  <c r="CV24" i="2"/>
  <c r="GN6" i="2"/>
  <c r="CM16" i="2"/>
  <c r="GK30" i="2"/>
  <c r="GU30" i="2" s="1"/>
  <c r="CO61" i="2"/>
  <c r="GM59" i="2"/>
  <c r="GM61" i="2" s="1"/>
  <c r="GI90" i="2"/>
  <c r="GG88" i="2"/>
  <c r="CN100" i="2"/>
  <c r="GM108" i="2"/>
  <c r="GW108" i="2" s="1"/>
  <c r="FY121" i="2"/>
  <c r="DA87" i="2"/>
  <c r="DE111" i="2"/>
  <c r="DA96" i="2"/>
  <c r="DA173" i="2" s="1"/>
  <c r="EP58" i="2"/>
  <c r="CZ84" i="2"/>
  <c r="GM36" i="2"/>
  <c r="CY36" i="2"/>
  <c r="GL81" i="2"/>
  <c r="DC41" i="2"/>
  <c r="CV15" i="2"/>
  <c r="BA16" i="2"/>
  <c r="FV11" i="2"/>
  <c r="CY45" i="2"/>
  <c r="CR43" i="2"/>
  <c r="CN43" i="2"/>
  <c r="CY60" i="2"/>
  <c r="FL54" i="2"/>
  <c r="FL55" i="2" s="1"/>
  <c r="GK78" i="2"/>
  <c r="GK178" i="2" s="1"/>
  <c r="GO71" i="2"/>
  <c r="GO162" i="2" s="1"/>
  <c r="GI69" i="2"/>
  <c r="GI158" i="2" s="1"/>
  <c r="CZ72" i="2"/>
  <c r="FY85" i="2"/>
  <c r="GH90" i="2"/>
  <c r="GG97" i="2"/>
  <c r="CU112" i="2"/>
  <c r="CX105" i="2"/>
  <c r="CX117" i="2"/>
  <c r="GA34" i="2"/>
  <c r="DC32" i="2"/>
  <c r="CO31" i="2"/>
  <c r="BE28" i="2"/>
  <c r="GK54" i="2"/>
  <c r="CW54" i="2"/>
  <c r="GN81" i="2"/>
  <c r="FZ76" i="2"/>
  <c r="CP85" i="2"/>
  <c r="GE100" i="2"/>
  <c r="CN112" i="2"/>
  <c r="GG106" i="2"/>
  <c r="GB118" i="2"/>
  <c r="GH5" i="2"/>
  <c r="GJ5" i="2"/>
  <c r="CP16" i="2"/>
  <c r="GC13" i="2"/>
  <c r="CV33" i="2"/>
  <c r="CW27" i="2"/>
  <c r="CZ24" i="2"/>
  <c r="GM30" i="2"/>
  <c r="EM25" i="2"/>
  <c r="FX46" i="2"/>
  <c r="CO46" i="2"/>
  <c r="GB52" i="2"/>
  <c r="GI120" i="2"/>
  <c r="GA121" i="2"/>
  <c r="EH104" i="2"/>
  <c r="AV30" i="2"/>
  <c r="AV31" i="2" s="1"/>
  <c r="FV60" i="2"/>
  <c r="FV61" i="2" s="1"/>
  <c r="AV122" i="2"/>
  <c r="DX63" i="2"/>
  <c r="BP59" i="2"/>
  <c r="BZ60" i="2"/>
  <c r="BZ61" i="2" s="1"/>
  <c r="CJ111" i="2"/>
  <c r="CJ112" i="2" s="1"/>
  <c r="AB122" i="2"/>
  <c r="EH68" i="2"/>
  <c r="EH157" i="2" s="1"/>
  <c r="FB68" i="2"/>
  <c r="FB157" i="2" s="1"/>
  <c r="CJ69" i="2"/>
  <c r="CJ12" i="2"/>
  <c r="DX123" i="2"/>
  <c r="DX124" i="2" s="1"/>
  <c r="DN26" i="2"/>
  <c r="FB44" i="2"/>
  <c r="FB69" i="2"/>
  <c r="FB90" i="2"/>
  <c r="FB91" i="2" s="1"/>
  <c r="AB117" i="2"/>
  <c r="AB118" i="2" s="1"/>
  <c r="AV117" i="2"/>
  <c r="AV118" i="2" s="1"/>
  <c r="FL62" i="2"/>
  <c r="AV62" i="2"/>
  <c r="CJ96" i="2"/>
  <c r="FL116" i="2"/>
  <c r="EH116" i="2"/>
  <c r="AL116" i="2"/>
  <c r="CJ117" i="2"/>
  <c r="CJ118" i="2" s="1"/>
  <c r="AL123" i="2"/>
  <c r="FL117" i="2"/>
  <c r="FL118" i="2" s="1"/>
  <c r="BP117" i="2"/>
  <c r="BP118" i="2" s="1"/>
  <c r="GK14" i="2"/>
  <c r="FX31" i="2"/>
  <c r="BP63" i="2"/>
  <c r="BP64" i="2" s="1"/>
  <c r="AV63" i="2"/>
  <c r="AV64" i="2" s="1"/>
  <c r="GN63" i="2"/>
  <c r="GH60" i="2"/>
  <c r="DX53" i="2"/>
  <c r="GH51" i="2"/>
  <c r="CQ79" i="2"/>
  <c r="FX76" i="2"/>
  <c r="FX91" i="2"/>
  <c r="GA91" i="2"/>
  <c r="DC84" i="2"/>
  <c r="GJ108" i="2"/>
  <c r="GM111" i="2"/>
  <c r="CX123" i="2"/>
  <c r="GG7" i="2"/>
  <c r="CU7" i="2"/>
  <c r="GQ5" i="2"/>
  <c r="GC16" i="2"/>
  <c r="CV12" i="2"/>
  <c r="GQ36" i="2"/>
  <c r="GQ30" i="2"/>
  <c r="CM46" i="2"/>
  <c r="EQ43" i="2"/>
  <c r="FB62" i="2"/>
  <c r="EH62" i="2"/>
  <c r="AL62" i="2"/>
  <c r="CO64" i="2"/>
  <c r="GQ63" i="2"/>
  <c r="GC82" i="2"/>
  <c r="DA81" i="2"/>
  <c r="GL78" i="2"/>
  <c r="GD76" i="2"/>
  <c r="GD79" i="2"/>
  <c r="CQ76" i="2"/>
  <c r="CX72" i="2"/>
  <c r="CX163" i="2" s="1"/>
  <c r="CR70" i="2"/>
  <c r="GJ69" i="2"/>
  <c r="GJ158" i="2" s="1"/>
  <c r="FV68" i="2"/>
  <c r="FV157" i="2" s="1"/>
  <c r="GM69" i="2"/>
  <c r="GM158" i="2" s="1"/>
  <c r="DX89" i="2"/>
  <c r="DB87" i="2"/>
  <c r="GG100" i="2"/>
  <c r="FB95" i="2"/>
  <c r="CX99" i="2"/>
  <c r="FZ97" i="2"/>
  <c r="FL96" i="2"/>
  <c r="DN95" i="2"/>
  <c r="GM99" i="2"/>
  <c r="AL111" i="2"/>
  <c r="AL112" i="2" s="1"/>
  <c r="FY109" i="2"/>
  <c r="GD106" i="2"/>
  <c r="DB117" i="2"/>
  <c r="CV9" i="2"/>
  <c r="CM37" i="2"/>
  <c r="DB36" i="2"/>
  <c r="FZ34" i="2"/>
  <c r="GJ30" i="2"/>
  <c r="DX62" i="2"/>
  <c r="GD64" i="2"/>
  <c r="FV63" i="2"/>
  <c r="FV64" i="2" s="1"/>
  <c r="CM55" i="2"/>
  <c r="GL54" i="2"/>
  <c r="GB82" i="2"/>
  <c r="GB79" i="2"/>
  <c r="CN82" i="2"/>
  <c r="AB68" i="2"/>
  <c r="AB157" i="2" s="1"/>
  <c r="GM72" i="2"/>
  <c r="GM163" i="2" s="1"/>
  <c r="DX68" i="2"/>
  <c r="DX157" i="2" s="1"/>
  <c r="FX70" i="2"/>
  <c r="CW69" i="2"/>
  <c r="CW158" i="2" s="1"/>
  <c r="DB69" i="2"/>
  <c r="DB158" i="2" s="1"/>
  <c r="CV87" i="2"/>
  <c r="GJ99" i="2"/>
  <c r="FL95" i="2"/>
  <c r="EH95" i="2"/>
  <c r="GN96" i="2"/>
  <c r="FL110" i="2"/>
  <c r="GC112" i="2"/>
  <c r="EN109" i="2"/>
  <c r="CN124" i="2"/>
  <c r="DE6" i="2"/>
  <c r="EH14" i="2"/>
  <c r="CU13" i="2"/>
  <c r="GA19" i="2"/>
  <c r="CW36" i="2"/>
  <c r="CV45" i="2"/>
  <c r="BE43" i="2"/>
  <c r="BP62" i="2"/>
  <c r="CJ63" i="2"/>
  <c r="CQ64" i="2"/>
  <c r="FZ58" i="2"/>
  <c r="CW63" i="2"/>
  <c r="CX81" i="2"/>
  <c r="CO76" i="2"/>
  <c r="DN69" i="2"/>
  <c r="CL91" i="2"/>
  <c r="FZ88" i="2"/>
  <c r="CM85" i="2"/>
  <c r="BZ96" i="2"/>
  <c r="CO112" i="2"/>
  <c r="GN117" i="2"/>
  <c r="GA55" i="2"/>
  <c r="CZ30" i="2"/>
  <c r="FX7" i="2"/>
  <c r="CL7" i="2"/>
  <c r="GB7" i="2"/>
  <c r="CX33" i="2"/>
  <c r="GH30" i="2"/>
  <c r="GR30" i="2" s="1"/>
  <c r="FB63" i="2"/>
  <c r="FB64" i="2" s="1"/>
  <c r="AB63" i="2"/>
  <c r="AB64" i="2" s="1"/>
  <c r="FX61" i="2"/>
  <c r="FX52" i="2"/>
  <c r="CQ73" i="2"/>
  <c r="GB85" i="2"/>
  <c r="CW90" i="2"/>
  <c r="GQ99" i="2"/>
  <c r="CV105" i="2"/>
  <c r="GD121" i="2"/>
  <c r="GH120" i="2"/>
  <c r="CU10" i="2"/>
  <c r="GJ15" i="2"/>
  <c r="GQ15" i="2"/>
  <c r="DE12" i="2"/>
  <c r="FZ37" i="2"/>
  <c r="GC37" i="2"/>
  <c r="CN34" i="2"/>
  <c r="CL25" i="2"/>
  <c r="GC46" i="2"/>
  <c r="CW42" i="2"/>
  <c r="CM64" i="2"/>
  <c r="FB59" i="2"/>
  <c r="GI60" i="2"/>
  <c r="CR64" i="2"/>
  <c r="GN56" i="2"/>
  <c r="GK60" i="2"/>
  <c r="DA63" i="2"/>
  <c r="AB81" i="2"/>
  <c r="GG79" i="2"/>
  <c r="CY78" i="2"/>
  <c r="GL75" i="2"/>
  <c r="GJ75" i="2"/>
  <c r="GJ183" i="2" s="1"/>
  <c r="CJ68" i="2"/>
  <c r="CJ157" i="2" s="1"/>
  <c r="AL68" i="2"/>
  <c r="AL157" i="2" s="1"/>
  <c r="DE69" i="2"/>
  <c r="DE158" i="2" s="1"/>
  <c r="GK75" i="2"/>
  <c r="GK183" i="2" s="1"/>
  <c r="GI81" i="2"/>
  <c r="FL69" i="2"/>
  <c r="GC91" i="2"/>
  <c r="CR91" i="2"/>
  <c r="CM88" i="2"/>
  <c r="CU85" i="2"/>
  <c r="DE84" i="2"/>
  <c r="DB90" i="2"/>
  <c r="GC100" i="2"/>
  <c r="DN96" i="2"/>
  <c r="GE97" i="2"/>
  <c r="FB111" i="2"/>
  <c r="FB112" i="2" s="1"/>
  <c r="CW111" i="2"/>
  <c r="DX104" i="2"/>
  <c r="CY111" i="2"/>
  <c r="GU111" i="2" s="1"/>
  <c r="GC124" i="2"/>
  <c r="CM118" i="2"/>
  <c r="AY7" i="2"/>
  <c r="GM15" i="2"/>
  <c r="DA15" i="2"/>
  <c r="GC31" i="2"/>
  <c r="CQ28" i="2"/>
  <c r="GB43" i="2"/>
  <c r="BZ62" i="2"/>
  <c r="DN62" i="2"/>
  <c r="GQ54" i="2"/>
  <c r="GE52" i="2"/>
  <c r="GI51" i="2"/>
  <c r="GD55" i="2"/>
  <c r="DC51" i="2"/>
  <c r="DE51" i="2"/>
  <c r="DA57" i="2"/>
  <c r="CQ82" i="2"/>
  <c r="CX75" i="2"/>
  <c r="CX183" i="2" s="1"/>
  <c r="FB74" i="2"/>
  <c r="FB182" i="2" s="1"/>
  <c r="GK72" i="2"/>
  <c r="GD70" i="2"/>
  <c r="AV68" i="2"/>
  <c r="AV157" i="2" s="1"/>
  <c r="DX69" i="2"/>
  <c r="GH75" i="2"/>
  <c r="GH183" i="2" s="1"/>
  <c r="FY91" i="2"/>
  <c r="DE87" i="2"/>
  <c r="CR88" i="2"/>
  <c r="GM84" i="2"/>
  <c r="GK90" i="2"/>
  <c r="GN87" i="2"/>
  <c r="GA100" i="2"/>
  <c r="GN99" i="2"/>
  <c r="AB96" i="2"/>
  <c r="CR97" i="2"/>
  <c r="BP111" i="2"/>
  <c r="BP112" i="2" s="1"/>
  <c r="GK108" i="2"/>
  <c r="GM105" i="2"/>
  <c r="CQ106" i="2"/>
  <c r="CR118" i="2"/>
  <c r="GN72" i="2"/>
  <c r="GN163" i="2" s="1"/>
  <c r="BP36" i="2"/>
  <c r="BP37" i="2" s="1"/>
  <c r="GL24" i="2"/>
  <c r="DE63" i="2"/>
  <c r="FV35" i="2"/>
  <c r="AV35" i="2"/>
  <c r="CQ43" i="2"/>
  <c r="GG73" i="2"/>
  <c r="CX12" i="2"/>
  <c r="DA24" i="2"/>
  <c r="FX43" i="2"/>
  <c r="GC64" i="2"/>
  <c r="CR46" i="2"/>
  <c r="BE70" i="2"/>
  <c r="FV62" i="2"/>
  <c r="DX90" i="2"/>
  <c r="DX91" i="2" s="1"/>
  <c r="CJ36" i="2"/>
  <c r="DA42" i="2"/>
  <c r="BP105" i="2"/>
  <c r="CZ123" i="2"/>
  <c r="CY117" i="2"/>
  <c r="GL117" i="2"/>
  <c r="EM7" i="2"/>
  <c r="CW30" i="2"/>
  <c r="GC28" i="2"/>
  <c r="DA30" i="2"/>
  <c r="GJ63" i="2"/>
  <c r="CS61" i="2"/>
  <c r="FY52" i="2"/>
  <c r="GN53" i="2"/>
  <c r="CR55" i="2"/>
  <c r="FZ52" i="2"/>
  <c r="DB51" i="2"/>
  <c r="CV60" i="2"/>
  <c r="GE70" i="2"/>
  <c r="GL99" i="2"/>
  <c r="CM100" i="2"/>
  <c r="FB14" i="2"/>
  <c r="DB12" i="2"/>
  <c r="BZ12" i="2"/>
  <c r="CZ18" i="2"/>
  <c r="CP28" i="2"/>
  <c r="CX24" i="2"/>
  <c r="GK44" i="2"/>
  <c r="GI63" i="2"/>
  <c r="FZ64" i="2"/>
  <c r="CU61" i="2"/>
  <c r="GE61" i="2"/>
  <c r="GQ51" i="2"/>
  <c r="CJ50" i="2"/>
  <c r="GA76" i="2"/>
  <c r="DX86" i="2"/>
  <c r="GI87" i="2"/>
  <c r="GN108" i="2"/>
  <c r="CW117" i="2"/>
  <c r="GA118" i="2"/>
  <c r="CM10" i="2"/>
  <c r="CO10" i="2"/>
  <c r="BP14" i="2"/>
  <c r="DN14" i="2"/>
  <c r="FB11" i="2"/>
  <c r="EH12" i="2"/>
  <c r="GG13" i="2"/>
  <c r="AB11" i="2"/>
  <c r="DA12" i="2"/>
  <c r="CX18" i="2"/>
  <c r="GN27" i="2"/>
  <c r="FX25" i="2"/>
  <c r="GC25" i="2"/>
  <c r="FV59" i="2"/>
  <c r="GA70" i="2"/>
  <c r="FX73" i="2"/>
  <c r="FY97" i="2"/>
  <c r="CP97" i="2"/>
  <c r="FX109" i="2"/>
  <c r="GC109" i="2"/>
  <c r="DB105" i="2"/>
  <c r="DE33" i="2"/>
  <c r="AB12" i="2"/>
  <c r="AB13" i="2" s="1"/>
  <c r="DX12" i="2"/>
  <c r="CR34" i="2"/>
  <c r="GM27" i="2"/>
  <c r="GM24" i="2"/>
  <c r="GI57" i="2"/>
  <c r="EQ79" i="2"/>
  <c r="CQ85" i="2"/>
  <c r="GN9" i="2"/>
  <c r="GQ12" i="2"/>
  <c r="EH11" i="2"/>
  <c r="DN12" i="2"/>
  <c r="DN13" i="2" s="1"/>
  <c r="GQ27" i="2"/>
  <c r="CW24" i="2"/>
  <c r="CU64" i="2"/>
  <c r="FY58" i="2"/>
  <c r="DB54" i="2"/>
  <c r="FY82" i="2"/>
  <c r="GB100" i="2"/>
  <c r="EQ10" i="2"/>
  <c r="GI15" i="2"/>
  <c r="BF15" i="2"/>
  <c r="FZ19" i="2"/>
  <c r="FB27" i="2"/>
  <c r="GE28" i="2"/>
  <c r="GD28" i="2"/>
  <c r="FY28" i="2"/>
  <c r="CM25" i="2"/>
  <c r="CJ42" i="2"/>
  <c r="DB63" i="2"/>
  <c r="CJ60" i="2"/>
  <c r="CJ61" i="2" s="1"/>
  <c r="BZ59" i="2"/>
  <c r="AV60" i="2"/>
  <c r="AV61" i="2" s="1"/>
  <c r="CL61" i="2"/>
  <c r="DE78" i="2"/>
  <c r="FB71" i="2"/>
  <c r="AB72" i="2"/>
  <c r="AB163" i="2" s="1"/>
  <c r="AB164" i="2" s="1"/>
  <c r="GQ69" i="2"/>
  <c r="GQ158" i="2" s="1"/>
  <c r="CQ91" i="2"/>
  <c r="DB108" i="2"/>
  <c r="CX111" i="2"/>
  <c r="GH105" i="2"/>
  <c r="EJ7" i="2"/>
  <c r="BG7" i="2"/>
  <c r="DA9" i="2"/>
  <c r="GW9" i="2" s="1"/>
  <c r="DN15" i="2"/>
  <c r="DN16" i="2" s="1"/>
  <c r="FL14" i="2"/>
  <c r="BZ15" i="2"/>
  <c r="BZ16" i="2" s="1"/>
  <c r="EH15" i="2"/>
  <c r="EH16" i="2" s="1"/>
  <c r="CN19" i="2"/>
  <c r="BZ35" i="2"/>
  <c r="CM31" i="2"/>
  <c r="BZ44" i="2"/>
  <c r="GC43" i="2"/>
  <c r="CZ42" i="2"/>
  <c r="EH59" i="2"/>
  <c r="DN60" i="2"/>
  <c r="FV56" i="2"/>
  <c r="CN55" i="2"/>
  <c r="GO60" i="2"/>
  <c r="FB78" i="2"/>
  <c r="AV71" i="2"/>
  <c r="AV162" i="2" s="1"/>
  <c r="FZ70" i="2"/>
  <c r="BZ69" i="2"/>
  <c r="GJ84" i="2"/>
  <c r="GO83" i="2"/>
  <c r="DE108" i="2"/>
  <c r="GH87" i="2"/>
  <c r="GA16" i="2"/>
  <c r="GD19" i="2"/>
  <c r="EH32" i="2"/>
  <c r="GQ33" i="2"/>
  <c r="DX32" i="2"/>
  <c r="CQ25" i="2"/>
  <c r="DX44" i="2"/>
  <c r="GB58" i="2"/>
  <c r="DN54" i="2"/>
  <c r="DN55" i="2" s="1"/>
  <c r="BZ54" i="2"/>
  <c r="FB72" i="2"/>
  <c r="AZ7" i="2"/>
  <c r="CX5" i="2"/>
  <c r="GN5" i="2"/>
  <c r="GD7" i="2"/>
  <c r="CJ5" i="2"/>
  <c r="GA10" i="2"/>
  <c r="EN13" i="2"/>
  <c r="GB19" i="2"/>
  <c r="GM12" i="2"/>
  <c r="AL35" i="2"/>
  <c r="DX36" i="2"/>
  <c r="BP33" i="2"/>
  <c r="FB33" i="2"/>
  <c r="FB34" i="2" s="1"/>
  <c r="GH24" i="2"/>
  <c r="BP44" i="2"/>
  <c r="FL44" i="2"/>
  <c r="FB45" i="2"/>
  <c r="FB46" i="2" s="1"/>
  <c r="CJ45" i="2"/>
  <c r="GK45" i="2"/>
  <c r="EH45" i="2"/>
  <c r="CZ45" i="2"/>
  <c r="CP43" i="2"/>
  <c r="GH42" i="2"/>
  <c r="FX64" i="2"/>
  <c r="CU58" i="2"/>
  <c r="FB53" i="2"/>
  <c r="AB54" i="2"/>
  <c r="FL53" i="2"/>
  <c r="CR82" i="2"/>
  <c r="BP75" i="2"/>
  <c r="BP183" i="2" s="1"/>
  <c r="BP184" i="2" s="1"/>
  <c r="FL71" i="2"/>
  <c r="FL162" i="2" s="1"/>
  <c r="GK86" i="2"/>
  <c r="GM90" i="2"/>
  <c r="GK96" i="2"/>
  <c r="DX95" i="2"/>
  <c r="AL95" i="2"/>
  <c r="CW99" i="2"/>
  <c r="BZ111" i="2"/>
  <c r="BZ112" i="2" s="1"/>
  <c r="CU55" i="2"/>
  <c r="BP6" i="2"/>
  <c r="GM5" i="2"/>
  <c r="GC7" i="2"/>
  <c r="BD7" i="2"/>
  <c r="DB5" i="2"/>
  <c r="AV6" i="2"/>
  <c r="BF6" i="2"/>
  <c r="GN18" i="2"/>
  <c r="EM37" i="2"/>
  <c r="EH44" i="2"/>
  <c r="BP45" i="2"/>
  <c r="DN45" i="2"/>
  <c r="DN46" i="2" s="1"/>
  <c r="AV45" i="2"/>
  <c r="AV46" i="2" s="1"/>
  <c r="CY42" i="2"/>
  <c r="BD43" i="2"/>
  <c r="GJ57" i="2"/>
  <c r="FV53" i="2"/>
  <c r="FV54" i="2"/>
  <c r="FV55" i="2" s="1"/>
  <c r="EH54" i="2"/>
  <c r="BZ53" i="2"/>
  <c r="BP54" i="2"/>
  <c r="AV54" i="2"/>
  <c r="AV55" i="2" s="1"/>
  <c r="DN75" i="2"/>
  <c r="BZ71" i="2"/>
  <c r="BZ162" i="2" s="1"/>
  <c r="GL89" i="2"/>
  <c r="CX90" i="2"/>
  <c r="CQ112" i="2"/>
  <c r="GN78" i="2"/>
  <c r="DE27" i="2"/>
  <c r="AV5" i="2"/>
  <c r="DN5" i="2"/>
  <c r="FB6" i="2"/>
  <c r="FB5" i="2"/>
  <c r="FL6" i="2"/>
  <c r="AL5" i="2"/>
  <c r="FZ28" i="2"/>
  <c r="CS88" i="2"/>
  <c r="GE106" i="2"/>
  <c r="FZ121" i="2"/>
  <c r="CJ122" i="2"/>
  <c r="EQ7" i="2"/>
  <c r="GO5" i="2"/>
  <c r="AB6" i="2"/>
  <c r="GQ6" i="2"/>
  <c r="AL6" i="2"/>
  <c r="CQ7" i="2"/>
  <c r="Q6" i="2"/>
  <c r="BP5" i="2"/>
  <c r="FV5" i="2"/>
  <c r="EH5" i="2"/>
  <c r="BZ5" i="2"/>
  <c r="GJ18" i="2"/>
  <c r="GI23" i="2"/>
  <c r="AL45" i="2"/>
  <c r="CO43" i="2"/>
  <c r="FB54" i="2"/>
  <c r="FB55" i="2" s="1"/>
  <c r="DN53" i="2"/>
  <c r="BP53" i="2"/>
  <c r="AV53" i="2"/>
  <c r="GO77" i="2"/>
  <c r="BZ74" i="2"/>
  <c r="BZ182" i="2" s="1"/>
  <c r="AB71" i="2"/>
  <c r="AB162" i="2" s="1"/>
  <c r="BP96" i="2"/>
  <c r="FZ109" i="2"/>
  <c r="GH108" i="2"/>
  <c r="FX121" i="2"/>
  <c r="BP119" i="2"/>
  <c r="GD118" i="2"/>
  <c r="DC5" i="2"/>
  <c r="GJ6" i="2"/>
  <c r="CV6" i="2"/>
  <c r="CZ5" i="2"/>
  <c r="CY8" i="2"/>
  <c r="GU8" i="2" s="1"/>
  <c r="GB10" i="2"/>
  <c r="BB13" i="2"/>
  <c r="FX13" i="2"/>
  <c r="DA18" i="2"/>
  <c r="DN33" i="2"/>
  <c r="DN34" i="2" s="1"/>
  <c r="DE42" i="2"/>
  <c r="CJ54" i="2"/>
  <c r="CS55" i="2"/>
  <c r="CS58" i="2"/>
  <c r="GN77" i="2"/>
  <c r="CJ74" i="2"/>
  <c r="CJ182" i="2" s="1"/>
  <c r="BZ75" i="2"/>
  <c r="AV72" i="2"/>
  <c r="DC68" i="2"/>
  <c r="DC157" i="2" s="1"/>
  <c r="FV69" i="2"/>
  <c r="CN91" i="2"/>
  <c r="CR85" i="2"/>
  <c r="DB99" i="2"/>
  <c r="GH96" i="2"/>
  <c r="CV99" i="2"/>
  <c r="CR112" i="2"/>
  <c r="FZ118" i="2"/>
  <c r="AB116" i="2"/>
  <c r="GI117" i="2"/>
  <c r="FL5" i="2"/>
  <c r="DX5" i="2"/>
  <c r="AB5" i="2"/>
  <c r="EH6" i="2"/>
  <c r="GO6" i="2"/>
  <c r="BZ6" i="2"/>
  <c r="DN6" i="2"/>
  <c r="AB33" i="2"/>
  <c r="DN44" i="2"/>
  <c r="AL44" i="2"/>
  <c r="FZ46" i="2"/>
  <c r="FV44" i="2"/>
  <c r="CV42" i="2"/>
  <c r="EH53" i="2"/>
  <c r="DX54" i="2"/>
  <c r="DX55" i="2" s="1"/>
  <c r="BF54" i="2"/>
  <c r="CL52" i="2"/>
  <c r="CO79" i="2"/>
  <c r="FV75" i="2"/>
  <c r="EH69" i="2"/>
  <c r="DN89" i="2"/>
  <c r="CJ89" i="2"/>
  <c r="GB88" i="2"/>
  <c r="CL88" i="2"/>
  <c r="DB84" i="2"/>
  <c r="GL84" i="2"/>
  <c r="AV96" i="2"/>
  <c r="GJ111" i="2"/>
  <c r="DA111" i="2"/>
  <c r="CZ117" i="2"/>
  <c r="CV5" i="2"/>
  <c r="GA79" i="2"/>
  <c r="GN69" i="2"/>
  <c r="GN158" i="2" s="1"/>
  <c r="FL68" i="2"/>
  <c r="FL157" i="2" s="1"/>
  <c r="DA90" i="2"/>
  <c r="CO100" i="2"/>
  <c r="AV95" i="2"/>
  <c r="CY99" i="2"/>
  <c r="CR106" i="2"/>
  <c r="CJ6" i="2"/>
  <c r="DX6" i="2"/>
  <c r="EH120" i="2"/>
  <c r="DX119" i="2"/>
  <c r="AL117" i="2"/>
  <c r="AL118" i="2" s="1"/>
  <c r="GQ117" i="2"/>
  <c r="FY124" i="2"/>
  <c r="AL119" i="2"/>
  <c r="BZ120" i="2"/>
  <c r="BZ121" i="2" s="1"/>
  <c r="FV120" i="2"/>
  <c r="FV121" i="2" s="1"/>
  <c r="CJ116" i="2"/>
  <c r="BZ117" i="2"/>
  <c r="BZ118" i="2" s="1"/>
  <c r="GI123" i="2"/>
  <c r="GM123" i="2"/>
  <c r="DE120" i="2"/>
  <c r="GI119" i="2"/>
  <c r="GQ116" i="2"/>
  <c r="BZ116" i="2"/>
  <c r="FV116" i="2"/>
  <c r="CW123" i="2"/>
  <c r="DA123" i="2"/>
  <c r="GA124" i="2"/>
  <c r="FB119" i="2"/>
  <c r="DA117" i="2"/>
  <c r="AV116" i="2"/>
  <c r="GB121" i="2"/>
  <c r="FB116" i="2"/>
  <c r="CV120" i="2"/>
  <c r="EH117" i="2"/>
  <c r="EH118" i="2" s="1"/>
  <c r="CQ118" i="2"/>
  <c r="DX116" i="2"/>
  <c r="FV117" i="2"/>
  <c r="FV118" i="2" s="1"/>
  <c r="GL120" i="2"/>
  <c r="FL119" i="2"/>
  <c r="CL118" i="2"/>
  <c r="AV119" i="2"/>
  <c r="FB117" i="2"/>
  <c r="FB118" i="2" s="1"/>
  <c r="CZ120" i="2"/>
  <c r="EQ124" i="2"/>
  <c r="GO122" i="2"/>
  <c r="AZ124" i="2"/>
  <c r="CX122" i="2"/>
  <c r="EO121" i="2"/>
  <c r="GM119" i="2"/>
  <c r="CZ122" i="2"/>
  <c r="BB124" i="2"/>
  <c r="BE121" i="2"/>
  <c r="DC119" i="2"/>
  <c r="AY118" i="2"/>
  <c r="CW116" i="2"/>
  <c r="EL124" i="2"/>
  <c r="GJ122" i="2"/>
  <c r="BF120" i="2"/>
  <c r="DC120" i="2"/>
  <c r="EJ121" i="2"/>
  <c r="GH119" i="2"/>
  <c r="FB122" i="2"/>
  <c r="FL122" i="2"/>
  <c r="CJ123" i="2"/>
  <c r="CJ124" i="2" s="1"/>
  <c r="EJ124" i="2"/>
  <c r="GH122" i="2"/>
  <c r="GO123" i="2"/>
  <c r="EM124" i="2"/>
  <c r="GK122" i="2"/>
  <c r="AB119" i="2"/>
  <c r="BD121" i="2"/>
  <c r="DB119" i="2"/>
  <c r="BA121" i="2"/>
  <c r="CY119" i="2"/>
  <c r="ES121" i="2"/>
  <c r="GQ119" i="2"/>
  <c r="AX121" i="2"/>
  <c r="CV119" i="2"/>
  <c r="BG121" i="2"/>
  <c r="DE119" i="2"/>
  <c r="DX117" i="2"/>
  <c r="DX118" i="2" s="1"/>
  <c r="GN122" i="2"/>
  <c r="EP124" i="2"/>
  <c r="EK118" i="2"/>
  <c r="GI116" i="2"/>
  <c r="DX122" i="2"/>
  <c r="EH122" i="2"/>
  <c r="GB124" i="2"/>
  <c r="BP123" i="2"/>
  <c r="EK124" i="2"/>
  <c r="GI122" i="2"/>
  <c r="GO119" i="2"/>
  <c r="EQ121" i="2"/>
  <c r="BG124" i="2"/>
  <c r="DE122" i="2"/>
  <c r="GM122" i="2"/>
  <c r="EO124" i="2"/>
  <c r="GN123" i="2"/>
  <c r="GK119" i="2"/>
  <c r="EM121" i="2"/>
  <c r="BP122" i="2"/>
  <c r="DN120" i="2"/>
  <c r="AB120" i="2"/>
  <c r="FV119" i="2"/>
  <c r="Q120" i="2"/>
  <c r="DN119" i="2"/>
  <c r="FB120" i="2"/>
  <c r="FB121" i="2" s="1"/>
  <c r="DX120" i="2"/>
  <c r="BP120" i="2"/>
  <c r="AL120" i="2"/>
  <c r="CJ119" i="2"/>
  <c r="CJ120" i="2"/>
  <c r="BC121" i="2"/>
  <c r="DA119" i="2"/>
  <c r="EH119" i="2"/>
  <c r="GM116" i="2"/>
  <c r="EO118" i="2"/>
  <c r="BF117" i="2"/>
  <c r="DC117" i="2"/>
  <c r="GE118" i="2"/>
  <c r="CY116" i="2"/>
  <c r="BA118" i="2"/>
  <c r="BB118" i="2"/>
  <c r="CZ116" i="2"/>
  <c r="ES124" i="2"/>
  <c r="GQ122" i="2"/>
  <c r="DB122" i="2"/>
  <c r="BD124" i="2"/>
  <c r="BZ123" i="2"/>
  <c r="BZ124" i="2" s="1"/>
  <c r="CS124" i="2"/>
  <c r="DA122" i="2"/>
  <c r="BC124" i="2"/>
  <c r="CW120" i="2"/>
  <c r="EQ118" i="2"/>
  <c r="GO116" i="2"/>
  <c r="CR121" i="2"/>
  <c r="GG118" i="2"/>
  <c r="GJ119" i="2"/>
  <c r="EL121" i="2"/>
  <c r="GL116" i="2"/>
  <c r="EN118" i="2"/>
  <c r="CS118" i="2"/>
  <c r="BD118" i="2"/>
  <c r="DB116" i="2"/>
  <c r="GL122" i="2"/>
  <c r="EN124" i="2"/>
  <c r="DB123" i="2"/>
  <c r="AY124" i="2"/>
  <c r="CW122" i="2"/>
  <c r="BA124" i="2"/>
  <c r="CY122" i="2"/>
  <c r="GL119" i="2"/>
  <c r="EN121" i="2"/>
  <c r="EL118" i="2"/>
  <c r="GJ116" i="2"/>
  <c r="EP118" i="2"/>
  <c r="GN116" i="2"/>
  <c r="CX119" i="2"/>
  <c r="AZ121" i="2"/>
  <c r="EJ118" i="2"/>
  <c r="GH116" i="2"/>
  <c r="AZ118" i="2"/>
  <c r="CX116" i="2"/>
  <c r="AX118" i="2"/>
  <c r="CV116" i="2"/>
  <c r="DN123" i="2"/>
  <c r="DN124" i="2" s="1"/>
  <c r="FV123" i="2"/>
  <c r="FV124" i="2" s="1"/>
  <c r="FV122" i="2"/>
  <c r="CR124" i="2"/>
  <c r="GE124" i="2"/>
  <c r="GN119" i="2"/>
  <c r="EP121" i="2"/>
  <c r="AV123" i="2"/>
  <c r="AV124" i="2" s="1"/>
  <c r="AX124" i="2"/>
  <c r="CV122" i="2"/>
  <c r="EK121" i="2"/>
  <c r="CN121" i="2"/>
  <c r="FL120" i="2"/>
  <c r="FL121" i="2" s="1"/>
  <c r="CM121" i="2"/>
  <c r="AY121" i="2"/>
  <c r="CW119" i="2"/>
  <c r="AV120" i="2"/>
  <c r="CQ121" i="2"/>
  <c r="Q117" i="2"/>
  <c r="DN116" i="2"/>
  <c r="BG118" i="2"/>
  <c r="DE116" i="2"/>
  <c r="CO118" i="2"/>
  <c r="DA116" i="2"/>
  <c r="BC118" i="2"/>
  <c r="AB123" i="2"/>
  <c r="FB123" i="2"/>
  <c r="FB124" i="2" s="1"/>
  <c r="BE124" i="2"/>
  <c r="DC122" i="2"/>
  <c r="FL123" i="2"/>
  <c r="FL124" i="2" s="1"/>
  <c r="BF123" i="2"/>
  <c r="DC123" i="2"/>
  <c r="CP124" i="2"/>
  <c r="AL122" i="2"/>
  <c r="CZ119" i="2"/>
  <c r="BB121" i="2"/>
  <c r="GK116" i="2"/>
  <c r="EM118" i="2"/>
  <c r="GO117" i="2"/>
  <c r="BE118" i="2"/>
  <c r="DC116" i="2"/>
  <c r="AV108" i="2"/>
  <c r="AV109" i="2" s="1"/>
  <c r="BZ107" i="2"/>
  <c r="AB105" i="2"/>
  <c r="CJ104" i="2"/>
  <c r="CW105" i="2"/>
  <c r="EH107" i="2"/>
  <c r="FV104" i="2"/>
  <c r="DX105" i="2"/>
  <c r="CM112" i="2"/>
  <c r="DX107" i="2"/>
  <c r="FL105" i="2"/>
  <c r="AV104" i="2"/>
  <c r="FV111" i="2"/>
  <c r="FV112" i="2" s="1"/>
  <c r="CP109" i="2"/>
  <c r="DX108" i="2"/>
  <c r="DX109" i="2" s="1"/>
  <c r="FX106" i="2"/>
  <c r="BZ104" i="2"/>
  <c r="FV105" i="2"/>
  <c r="BZ105" i="2"/>
  <c r="DN107" i="2"/>
  <c r="GQ108" i="2"/>
  <c r="BZ108" i="2"/>
  <c r="GD109" i="2"/>
  <c r="CJ108" i="2"/>
  <c r="GA106" i="2"/>
  <c r="FL104" i="2"/>
  <c r="AV105" i="2"/>
  <c r="GG109" i="2"/>
  <c r="DB111" i="2"/>
  <c r="GB112" i="2"/>
  <c r="CZ107" i="2"/>
  <c r="BP108" i="2"/>
  <c r="FB104" i="2"/>
  <c r="FL107" i="2"/>
  <c r="AL107" i="2"/>
  <c r="AL105" i="2"/>
  <c r="CU109" i="2"/>
  <c r="BP107" i="2"/>
  <c r="CJ107" i="2"/>
  <c r="DN105" i="2"/>
  <c r="FY106" i="2"/>
  <c r="FB105" i="2"/>
  <c r="CO106" i="2"/>
  <c r="GN110" i="2"/>
  <c r="EP112" i="2"/>
  <c r="AY112" i="2"/>
  <c r="CW110" i="2"/>
  <c r="CS112" i="2"/>
  <c r="BA112" i="2"/>
  <c r="CY110" i="2"/>
  <c r="CV111" i="2"/>
  <c r="GO107" i="2"/>
  <c r="EQ109" i="2"/>
  <c r="CN109" i="2"/>
  <c r="CZ110" i="2"/>
  <c r="BB112" i="2"/>
  <c r="EM109" i="2"/>
  <c r="GK107" i="2"/>
  <c r="GN104" i="2"/>
  <c r="EP106" i="2"/>
  <c r="AZ106" i="2"/>
  <c r="CX104" i="2"/>
  <c r="GH104" i="2"/>
  <c r="EJ106" i="2"/>
  <c r="BD109" i="2"/>
  <c r="DB107" i="2"/>
  <c r="EL106" i="2"/>
  <c r="GJ104" i="2"/>
  <c r="CS106" i="2"/>
  <c r="AY106" i="2"/>
  <c r="CW104" i="2"/>
  <c r="BG106" i="2"/>
  <c r="DE104" i="2"/>
  <c r="GL110" i="2"/>
  <c r="EN112" i="2"/>
  <c r="Q111" i="2"/>
  <c r="FL111" i="2"/>
  <c r="FL112" i="2" s="1"/>
  <c r="EH111" i="2"/>
  <c r="EH112" i="2" s="1"/>
  <c r="CW107" i="2"/>
  <c r="AY109" i="2"/>
  <c r="EN106" i="2"/>
  <c r="GL104" i="2"/>
  <c r="BA106" i="2"/>
  <c r="CY104" i="2"/>
  <c r="GM110" i="2"/>
  <c r="EO112" i="2"/>
  <c r="EM112" i="2"/>
  <c r="GK110" i="2"/>
  <c r="GK112" i="2" s="1"/>
  <c r="GH107" i="2"/>
  <c r="EJ109" i="2"/>
  <c r="DC108" i="2"/>
  <c r="BF108" i="2"/>
  <c r="GO108" i="2"/>
  <c r="EK106" i="2"/>
  <c r="GI104" i="2"/>
  <c r="BA109" i="2"/>
  <c r="CY107" i="2"/>
  <c r="GQ105" i="2"/>
  <c r="GJ105" i="2"/>
  <c r="AB107" i="2"/>
  <c r="EH110" i="2"/>
  <c r="EL112" i="2"/>
  <c r="GJ110" i="2"/>
  <c r="FV110" i="2"/>
  <c r="AB110" i="2"/>
  <c r="GN111" i="2"/>
  <c r="CX108" i="2"/>
  <c r="BC109" i="2"/>
  <c r="DA107" i="2"/>
  <c r="CY108" i="2"/>
  <c r="EM106" i="2"/>
  <c r="GK104" i="2"/>
  <c r="EO109" i="2"/>
  <c r="GM107" i="2"/>
  <c r="GL107" i="2"/>
  <c r="AZ109" i="2"/>
  <c r="CX107" i="2"/>
  <c r="CS109" i="2"/>
  <c r="CL106" i="2"/>
  <c r="BE109" i="2"/>
  <c r="DC107" i="2"/>
  <c r="GN105" i="2"/>
  <c r="BC106" i="2"/>
  <c r="DA104" i="2"/>
  <c r="AV110" i="2"/>
  <c r="CL112" i="2"/>
  <c r="GD112" i="2"/>
  <c r="DB110" i="2"/>
  <c r="BD112" i="2"/>
  <c r="AX112" i="2"/>
  <c r="CV110" i="2"/>
  <c r="AL110" i="2"/>
  <c r="EO106" i="2"/>
  <c r="GM104" i="2"/>
  <c r="CV104" i="2"/>
  <c r="AX106" i="2"/>
  <c r="AL104" i="2"/>
  <c r="BG112" i="2"/>
  <c r="DE110" i="2"/>
  <c r="DX110" i="2"/>
  <c r="BE112" i="2"/>
  <c r="DC110" i="2"/>
  <c r="AV111" i="2"/>
  <c r="AV112" i="2" s="1"/>
  <c r="GN107" i="2"/>
  <c r="EP109" i="2"/>
  <c r="GQ107" i="2"/>
  <c r="ES109" i="2"/>
  <c r="CO109" i="2"/>
  <c r="BF105" i="2"/>
  <c r="EH105" i="2"/>
  <c r="ES106" i="2"/>
  <c r="GQ104" i="2"/>
  <c r="BE106" i="2"/>
  <c r="DC104" i="2"/>
  <c r="EK112" i="2"/>
  <c r="GI110" i="2"/>
  <c r="FZ112" i="2"/>
  <c r="DA110" i="2"/>
  <c r="BC112" i="2"/>
  <c r="FB110" i="2"/>
  <c r="DN111" i="2"/>
  <c r="DN112" i="2" s="1"/>
  <c r="DN110" i="2"/>
  <c r="AB111" i="2"/>
  <c r="AB112" i="2" s="1"/>
  <c r="GI107" i="2"/>
  <c r="EK109" i="2"/>
  <c r="FB108" i="2"/>
  <c r="FB109" i="2" s="1"/>
  <c r="FL108" i="2"/>
  <c r="FL109" i="2" s="1"/>
  <c r="CV107" i="2"/>
  <c r="AX109" i="2"/>
  <c r="FB107" i="2"/>
  <c r="GO104" i="2"/>
  <c r="EQ106" i="2"/>
  <c r="EL109" i="2"/>
  <c r="GJ107" i="2"/>
  <c r="CJ105" i="2"/>
  <c r="DE107" i="2"/>
  <c r="BG109" i="2"/>
  <c r="DC105" i="2"/>
  <c r="BB106" i="2"/>
  <c r="CZ104" i="2"/>
  <c r="EJ112" i="2"/>
  <c r="GH110" i="2"/>
  <c r="DX111" i="2"/>
  <c r="DX112" i="2" s="1"/>
  <c r="CJ110" i="2"/>
  <c r="BP110" i="2"/>
  <c r="ES112" i="2"/>
  <c r="GQ110" i="2"/>
  <c r="GO111" i="2"/>
  <c r="EQ112" i="2"/>
  <c r="GO110" i="2"/>
  <c r="BF111" i="2"/>
  <c r="DC111" i="2"/>
  <c r="AZ112" i="2"/>
  <c r="CX110" i="2"/>
  <c r="FV108" i="2"/>
  <c r="FV109" i="2" s="1"/>
  <c r="DN108" i="2"/>
  <c r="DN109" i="2" s="1"/>
  <c r="AB108" i="2"/>
  <c r="FV107" i="2"/>
  <c r="Q108" i="2"/>
  <c r="AL108" i="2"/>
  <c r="GE109" i="2"/>
  <c r="EH108" i="2"/>
  <c r="EH109" i="2" s="1"/>
  <c r="DB104" i="2"/>
  <c r="BD106" i="2"/>
  <c r="GK105" i="2"/>
  <c r="Q105" i="2"/>
  <c r="DN104" i="2"/>
  <c r="CU106" i="2"/>
  <c r="BP104" i="2"/>
  <c r="CN106" i="2"/>
  <c r="GA97" i="2"/>
  <c r="GO96" i="2"/>
  <c r="CW96" i="2"/>
  <c r="CM97" i="2"/>
  <c r="GJ96" i="2"/>
  <c r="CV96" i="2"/>
  <c r="CX96" i="2"/>
  <c r="CU97" i="2"/>
  <c r="FX100" i="2"/>
  <c r="FZ100" i="2"/>
  <c r="DE96" i="2"/>
  <c r="GL96" i="2"/>
  <c r="AB99" i="2"/>
  <c r="AB100" i="2" s="1"/>
  <c r="CL97" i="2"/>
  <c r="CS97" i="2"/>
  <c r="GI96" i="2"/>
  <c r="BP99" i="2"/>
  <c r="BP100" i="2" s="1"/>
  <c r="BZ98" i="2"/>
  <c r="EL100" i="2"/>
  <c r="GJ98" i="2"/>
  <c r="CJ99" i="2"/>
  <c r="CJ100" i="2" s="1"/>
  <c r="CJ98" i="2"/>
  <c r="AL99" i="2"/>
  <c r="AL100" i="2" s="1"/>
  <c r="GN98" i="2"/>
  <c r="EP100" i="2"/>
  <c r="DN99" i="2"/>
  <c r="DN100" i="2" s="1"/>
  <c r="EM100" i="2"/>
  <c r="GK98" i="2"/>
  <c r="DA98" i="2"/>
  <c r="BC100" i="2"/>
  <c r="EM97" i="2"/>
  <c r="GK95" i="2"/>
  <c r="AZ100" i="2"/>
  <c r="CX98" i="2"/>
  <c r="AX97" i="2"/>
  <c r="CV95" i="2"/>
  <c r="BG97" i="2"/>
  <c r="DE95" i="2"/>
  <c r="BG100" i="2"/>
  <c r="DE98" i="2"/>
  <c r="CR100" i="2"/>
  <c r="BA100" i="2"/>
  <c r="CY98" i="2"/>
  <c r="GO99" i="2"/>
  <c r="BB97" i="2"/>
  <c r="CZ95" i="2"/>
  <c r="CO97" i="2"/>
  <c r="GB97" i="2"/>
  <c r="EK100" i="2"/>
  <c r="GI98" i="2"/>
  <c r="ES100" i="2"/>
  <c r="GQ98" i="2"/>
  <c r="FB98" i="2"/>
  <c r="DX98" i="2"/>
  <c r="Q99" i="2"/>
  <c r="FL99" i="2"/>
  <c r="FL100" i="2" s="1"/>
  <c r="EH99" i="2"/>
  <c r="EH100" i="2" s="1"/>
  <c r="AB98" i="2"/>
  <c r="BZ99" i="2"/>
  <c r="CZ98" i="2"/>
  <c r="BB100" i="2"/>
  <c r="AX100" i="2"/>
  <c r="CV98" i="2"/>
  <c r="BD97" i="2"/>
  <c r="DB95" i="2"/>
  <c r="GL98" i="2"/>
  <c r="EN100" i="2"/>
  <c r="FV99" i="2"/>
  <c r="FV100" i="2" s="1"/>
  <c r="BF99" i="2"/>
  <c r="DC99" i="2"/>
  <c r="EL97" i="2"/>
  <c r="GJ95" i="2"/>
  <c r="ES97" i="2"/>
  <c r="GQ95" i="2"/>
  <c r="GN95" i="2"/>
  <c r="EP97" i="2"/>
  <c r="GC97" i="2"/>
  <c r="AB95" i="2"/>
  <c r="CQ97" i="2"/>
  <c r="GI99" i="2"/>
  <c r="DN98" i="2"/>
  <c r="EK97" i="2"/>
  <c r="GI95" i="2"/>
  <c r="FB96" i="2"/>
  <c r="DB98" i="2"/>
  <c r="BD100" i="2"/>
  <c r="GL95" i="2"/>
  <c r="EN97" i="2"/>
  <c r="BA97" i="2"/>
  <c r="CY95" i="2"/>
  <c r="FL98" i="2"/>
  <c r="AV98" i="2"/>
  <c r="EQ100" i="2"/>
  <c r="GO98" i="2"/>
  <c r="DC96" i="2"/>
  <c r="BF96" i="2"/>
  <c r="GH95" i="2"/>
  <c r="EJ97" i="2"/>
  <c r="GO95" i="2"/>
  <c r="EQ97" i="2"/>
  <c r="CJ95" i="2"/>
  <c r="BC97" i="2"/>
  <c r="DA95" i="2"/>
  <c r="GM98" i="2"/>
  <c r="EO100" i="2"/>
  <c r="FY100" i="2"/>
  <c r="DX99" i="2"/>
  <c r="CS100" i="2"/>
  <c r="EJ100" i="2"/>
  <c r="GH98" i="2"/>
  <c r="FV98" i="2"/>
  <c r="BE100" i="2"/>
  <c r="DC98" i="2"/>
  <c r="AV99" i="2"/>
  <c r="AV100" i="2" s="1"/>
  <c r="CY96" i="2"/>
  <c r="AY97" i="2"/>
  <c r="CW95" i="2"/>
  <c r="AY100" i="2"/>
  <c r="CW98" i="2"/>
  <c r="EH96" i="2"/>
  <c r="AZ97" i="2"/>
  <c r="CX95" i="2"/>
  <c r="BZ95" i="2"/>
  <c r="FB99" i="2"/>
  <c r="FB100" i="2" s="1"/>
  <c r="EH98" i="2"/>
  <c r="AL98" i="2"/>
  <c r="FV96" i="2"/>
  <c r="BP95" i="2"/>
  <c r="BP172" i="2" s="1"/>
  <c r="DC95" i="2"/>
  <c r="DC172" i="2" s="1"/>
  <c r="BE97" i="2"/>
  <c r="EO97" i="2"/>
  <c r="GM95" i="2"/>
  <c r="AL96" i="2"/>
  <c r="AB90" i="2"/>
  <c r="AB91" i="2" s="1"/>
  <c r="FB86" i="2"/>
  <c r="BZ86" i="2"/>
  <c r="EH87" i="2"/>
  <c r="EH88" i="2" s="1"/>
  <c r="GK84" i="2"/>
  <c r="DA84" i="2"/>
  <c r="DX87" i="2"/>
  <c r="DX88" i="2" s="1"/>
  <c r="BP87" i="2"/>
  <c r="BP88" i="2" s="1"/>
  <c r="BZ87" i="2"/>
  <c r="BZ88" i="2" s="1"/>
  <c r="AB83" i="2"/>
  <c r="AB86" i="2"/>
  <c r="AV83" i="2"/>
  <c r="CW84" i="2"/>
  <c r="AL87" i="2"/>
  <c r="DN84" i="2"/>
  <c r="FV84" i="2"/>
  <c r="FB89" i="2"/>
  <c r="CY90" i="2"/>
  <c r="DN86" i="2"/>
  <c r="CO91" i="2"/>
  <c r="AB84" i="2"/>
  <c r="CZ90" i="2"/>
  <c r="BZ90" i="2"/>
  <c r="FB83" i="2"/>
  <c r="CV90" i="2"/>
  <c r="FV89" i="2"/>
  <c r="BF90" i="2"/>
  <c r="EH86" i="2"/>
  <c r="CJ86" i="2"/>
  <c r="FL83" i="2"/>
  <c r="GJ87" i="2"/>
  <c r="CU91" i="2"/>
  <c r="FL84" i="2"/>
  <c r="CW87" i="2"/>
  <c r="EQ88" i="2"/>
  <c r="GO86" i="2"/>
  <c r="GO90" i="2"/>
  <c r="BF87" i="2"/>
  <c r="DC87" i="2"/>
  <c r="GN83" i="2"/>
  <c r="EP85" i="2"/>
  <c r="AZ91" i="2"/>
  <c r="CX89" i="2"/>
  <c r="EM91" i="2"/>
  <c r="GK89" i="2"/>
  <c r="DB89" i="2"/>
  <c r="BD91" i="2"/>
  <c r="AX88" i="2"/>
  <c r="CV86" i="2"/>
  <c r="DB83" i="2"/>
  <c r="BD85" i="2"/>
  <c r="BB85" i="2"/>
  <c r="CZ83" i="2"/>
  <c r="EK85" i="2"/>
  <c r="GI83" i="2"/>
  <c r="GO84" i="2"/>
  <c r="CL85" i="2"/>
  <c r="ES85" i="2"/>
  <c r="GQ83" i="2"/>
  <c r="ES91" i="2"/>
  <c r="GQ89" i="2"/>
  <c r="BE91" i="2"/>
  <c r="DC89" i="2"/>
  <c r="EJ91" i="2"/>
  <c r="GH89" i="2"/>
  <c r="CJ90" i="2"/>
  <c r="CJ91" i="2" s="1"/>
  <c r="BP89" i="2"/>
  <c r="EH89" i="2"/>
  <c r="FL90" i="2"/>
  <c r="FL91" i="2" s="1"/>
  <c r="DE90" i="2"/>
  <c r="AL89" i="2"/>
  <c r="DA89" i="2"/>
  <c r="BC91" i="2"/>
  <c r="BB91" i="2"/>
  <c r="CZ89" i="2"/>
  <c r="BE88" i="2"/>
  <c r="DC86" i="2"/>
  <c r="AV86" i="2"/>
  <c r="AY91" i="2"/>
  <c r="CW89" i="2"/>
  <c r="EH83" i="2"/>
  <c r="GG85" i="2"/>
  <c r="CJ84" i="2"/>
  <c r="EH84" i="2"/>
  <c r="EO85" i="2"/>
  <c r="GM83" i="2"/>
  <c r="AL83" i="2"/>
  <c r="EQ85" i="2"/>
  <c r="BE85" i="2"/>
  <c r="DC83" i="2"/>
  <c r="BZ83" i="2"/>
  <c r="AY88" i="2"/>
  <c r="CW86" i="2"/>
  <c r="CS91" i="2"/>
  <c r="BZ89" i="2"/>
  <c r="EH90" i="2"/>
  <c r="FL89" i="2"/>
  <c r="GJ83" i="2"/>
  <c r="EL85" i="2"/>
  <c r="FV86" i="2"/>
  <c r="GQ86" i="2"/>
  <c r="ES88" i="2"/>
  <c r="DN83" i="2"/>
  <c r="EL88" i="2"/>
  <c r="GJ86" i="2"/>
  <c r="AX91" i="2"/>
  <c r="CV89" i="2"/>
  <c r="BP84" i="2"/>
  <c r="BZ84" i="2"/>
  <c r="DX83" i="2"/>
  <c r="FB84" i="2"/>
  <c r="GK83" i="2"/>
  <c r="EM85" i="2"/>
  <c r="GN89" i="2"/>
  <c r="EP91" i="2"/>
  <c r="EO88" i="2"/>
  <c r="GM86" i="2"/>
  <c r="CO88" i="2"/>
  <c r="EN88" i="2"/>
  <c r="GL86" i="2"/>
  <c r="BC85" i="2"/>
  <c r="DA83" i="2"/>
  <c r="GE85" i="2"/>
  <c r="GQ84" i="2"/>
  <c r="AV84" i="2"/>
  <c r="GL83" i="2"/>
  <c r="EN85" i="2"/>
  <c r="DE83" i="2"/>
  <c r="BG85" i="2"/>
  <c r="DA86" i="2"/>
  <c r="BC88" i="2"/>
  <c r="BA91" i="2"/>
  <c r="CY89" i="2"/>
  <c r="BG91" i="2"/>
  <c r="DE89" i="2"/>
  <c r="EL91" i="2"/>
  <c r="GJ89" i="2"/>
  <c r="GD91" i="2"/>
  <c r="CP88" i="2"/>
  <c r="CZ86" i="2"/>
  <c r="BB88" i="2"/>
  <c r="EK88" i="2"/>
  <c r="GI86" i="2"/>
  <c r="GN90" i="2"/>
  <c r="EK91" i="2"/>
  <c r="GI89" i="2"/>
  <c r="Q90" i="2"/>
  <c r="AB89" i="2"/>
  <c r="GE88" i="2"/>
  <c r="EJ88" i="2"/>
  <c r="GH86" i="2"/>
  <c r="AV89" i="2"/>
  <c r="AV90" i="2"/>
  <c r="AV91" i="2" s="1"/>
  <c r="FV87" i="2"/>
  <c r="FV88" i="2" s="1"/>
  <c r="CJ87" i="2"/>
  <c r="CJ88" i="2" s="1"/>
  <c r="Q87" i="2"/>
  <c r="EM88" i="2"/>
  <c r="DB86" i="2"/>
  <c r="BD88" i="2"/>
  <c r="DN87" i="2"/>
  <c r="DN88" i="2" s="1"/>
  <c r="GN86" i="2"/>
  <c r="EP88" i="2"/>
  <c r="AV87" i="2"/>
  <c r="AV88" i="2" s="1"/>
  <c r="AL84" i="2"/>
  <c r="BF84" i="2"/>
  <c r="AZ85" i="2"/>
  <c r="CX83" i="2"/>
  <c r="BP83" i="2"/>
  <c r="AX85" i="2"/>
  <c r="CV83" i="2"/>
  <c r="BA88" i="2"/>
  <c r="CY86" i="2"/>
  <c r="BA85" i="2"/>
  <c r="CY83" i="2"/>
  <c r="BP90" i="2"/>
  <c r="BP91" i="2" s="1"/>
  <c r="EQ91" i="2"/>
  <c r="GO89" i="2"/>
  <c r="FV90" i="2"/>
  <c r="FV91" i="2" s="1"/>
  <c r="GM89" i="2"/>
  <c r="EO91" i="2"/>
  <c r="AL90" i="2"/>
  <c r="AL91" i="2" s="1"/>
  <c r="DC90" i="2"/>
  <c r="CN88" i="2"/>
  <c r="BP86" i="2"/>
  <c r="FL87" i="2"/>
  <c r="FL88" i="2" s="1"/>
  <c r="CU88" i="2"/>
  <c r="FV83" i="2"/>
  <c r="FL86" i="2"/>
  <c r="AL86" i="2"/>
  <c r="GO87" i="2"/>
  <c r="AB87" i="2"/>
  <c r="AB88" i="2" s="1"/>
  <c r="AZ88" i="2"/>
  <c r="CX86" i="2"/>
  <c r="BG88" i="2"/>
  <c r="DE86" i="2"/>
  <c r="EJ85" i="2"/>
  <c r="GH83" i="2"/>
  <c r="CJ83" i="2"/>
  <c r="DX84" i="2"/>
  <c r="CS85" i="2"/>
  <c r="GC85" i="2"/>
  <c r="AY85" i="2"/>
  <c r="CW83" i="2"/>
  <c r="FX79" i="2"/>
  <c r="FL74" i="2"/>
  <c r="FL182" i="2" s="1"/>
  <c r="AB74" i="2"/>
  <c r="AB182" i="2" s="1"/>
  <c r="DX71" i="2"/>
  <c r="DX162" i="2" s="1"/>
  <c r="AL75" i="2"/>
  <c r="AL183" i="2" s="1"/>
  <c r="AL184" i="2" s="1"/>
  <c r="FL72" i="2"/>
  <c r="CJ72" i="2"/>
  <c r="CJ163" i="2" s="1"/>
  <c r="CJ164" i="2" s="1"/>
  <c r="CQ70" i="2"/>
  <c r="EH74" i="2"/>
  <c r="EH182" i="2" s="1"/>
  <c r="DA75" i="2"/>
  <c r="BP71" i="2"/>
  <c r="BP162" i="2" s="1"/>
  <c r="EJ76" i="2"/>
  <c r="BP74" i="2"/>
  <c r="DN72" i="2"/>
  <c r="BZ72" i="2"/>
  <c r="CJ71" i="2"/>
  <c r="CJ162" i="2" s="1"/>
  <c r="FV71" i="2"/>
  <c r="FV162" i="2" s="1"/>
  <c r="CV81" i="2"/>
  <c r="AL69" i="2"/>
  <c r="AV74" i="2"/>
  <c r="CP82" i="2"/>
  <c r="DA69" i="2"/>
  <c r="DA158" i="2" s="1"/>
  <c r="AB78" i="2"/>
  <c r="AB75" i="2"/>
  <c r="AB183" i="2" s="1"/>
  <c r="DN74" i="2"/>
  <c r="DN182" i="2" s="1"/>
  <c r="FL75" i="2"/>
  <c r="CN76" i="2"/>
  <c r="GN75" i="2"/>
  <c r="GE76" i="2"/>
  <c r="GB70" i="2"/>
  <c r="CS70" i="2"/>
  <c r="FV72" i="2"/>
  <c r="GA82" i="2"/>
  <c r="DB78" i="2"/>
  <c r="CU79" i="2"/>
  <c r="FB75" i="2"/>
  <c r="DX75" i="2"/>
  <c r="CJ75" i="2"/>
  <c r="CJ183" i="2" s="1"/>
  <c r="CY75" i="2"/>
  <c r="CY183" i="2" s="1"/>
  <c r="AL74" i="2"/>
  <c r="AL182" i="2" s="1"/>
  <c r="EH71" i="2"/>
  <c r="EH162" i="2" s="1"/>
  <c r="AL71" i="2"/>
  <c r="AL162" i="2" s="1"/>
  <c r="CL70" i="2"/>
  <c r="CN73" i="2"/>
  <c r="DA72" i="2"/>
  <c r="DA163" i="2" s="1"/>
  <c r="DN78" i="2"/>
  <c r="CW78" i="2"/>
  <c r="EO76" i="2"/>
  <c r="GM74" i="2"/>
  <c r="DE75" i="2"/>
  <c r="DE183" i="2" s="1"/>
  <c r="BG76" i="2"/>
  <c r="DE74" i="2"/>
  <c r="DE182" i="2" s="1"/>
  <c r="CZ71" i="2"/>
  <c r="CZ162" i="2" s="1"/>
  <c r="BB73" i="2"/>
  <c r="EK70" i="2"/>
  <c r="GI68" i="2"/>
  <c r="GI157" i="2" s="1"/>
  <c r="EH80" i="2"/>
  <c r="GN68" i="2"/>
  <c r="GN157" i="2" s="1"/>
  <c r="EP70" i="2"/>
  <c r="GO78" i="2"/>
  <c r="BZ77" i="2"/>
  <c r="BZ177" i="2" s="1"/>
  <c r="BC79" i="2"/>
  <c r="DA77" i="2"/>
  <c r="BP81" i="2"/>
  <c r="BP178" i="2" s="1"/>
  <c r="EQ82" i="2"/>
  <c r="GO80" i="2"/>
  <c r="EL82" i="2"/>
  <c r="GJ80" i="2"/>
  <c r="EH77" i="2"/>
  <c r="EK82" i="2"/>
  <c r="GI80" i="2"/>
  <c r="EJ82" i="2"/>
  <c r="GH80" i="2"/>
  <c r="GD82" i="2"/>
  <c r="CV78" i="2"/>
  <c r="GK74" i="2"/>
  <c r="EM76" i="2"/>
  <c r="AY82" i="2"/>
  <c r="CW80" i="2"/>
  <c r="CM79" i="2"/>
  <c r="EK79" i="2"/>
  <c r="GI77" i="2"/>
  <c r="CX77" i="2"/>
  <c r="AZ79" i="2"/>
  <c r="CM76" i="2"/>
  <c r="AY76" i="2"/>
  <c r="CW74" i="2"/>
  <c r="CW182" i="2" s="1"/>
  <c r="DA74" i="2"/>
  <c r="DA182" i="2" s="1"/>
  <c r="BC76" i="2"/>
  <c r="FZ73" i="2"/>
  <c r="DB74" i="2"/>
  <c r="DB182" i="2" s="1"/>
  <c r="BD76" i="2"/>
  <c r="GI72" i="2"/>
  <c r="GI163" i="2" s="1"/>
  <c r="BE73" i="2"/>
  <c r="DC71" i="2"/>
  <c r="DC162" i="2" s="1"/>
  <c r="DX72" i="2"/>
  <c r="GA73" i="2"/>
  <c r="DC69" i="2"/>
  <c r="DC158" i="2" s="1"/>
  <c r="BF69" i="2"/>
  <c r="BF158" i="2" s="1"/>
  <c r="CO70" i="2"/>
  <c r="GO68" i="2"/>
  <c r="GO157" i="2" s="1"/>
  <c r="CS79" i="2"/>
  <c r="BA76" i="2"/>
  <c r="CY74" i="2"/>
  <c r="CY182" i="2" s="1"/>
  <c r="FB81" i="2"/>
  <c r="FB82" i="2" s="1"/>
  <c r="BZ81" i="2"/>
  <c r="BZ82" i="2" s="1"/>
  <c r="EO79" i="2"/>
  <c r="GM77" i="2"/>
  <c r="Q78" i="2"/>
  <c r="FL78" i="2"/>
  <c r="EH78" i="2"/>
  <c r="BZ78" i="2"/>
  <c r="FB80" i="2"/>
  <c r="EM82" i="2"/>
  <c r="GK80" i="2"/>
  <c r="CJ80" i="2"/>
  <c r="AV77" i="2"/>
  <c r="GN80" i="2"/>
  <c r="EP82" i="2"/>
  <c r="EN79" i="2"/>
  <c r="GL77" i="2"/>
  <c r="EM79" i="2"/>
  <c r="GK77" i="2"/>
  <c r="FB77" i="2"/>
  <c r="AZ82" i="2"/>
  <c r="CX80" i="2"/>
  <c r="GQ77" i="2"/>
  <c r="ES79" i="2"/>
  <c r="CN79" i="2"/>
  <c r="GJ78" i="2"/>
  <c r="FZ79" i="2"/>
  <c r="CL79" i="2"/>
  <c r="CR79" i="2"/>
  <c r="GN74" i="2"/>
  <c r="GN182" i="2" s="1"/>
  <c r="EP76" i="2"/>
  <c r="CW77" i="2"/>
  <c r="AY79" i="2"/>
  <c r="FV74" i="2"/>
  <c r="FV182" i="2" s="1"/>
  <c r="Q75" i="2"/>
  <c r="EK73" i="2"/>
  <c r="GI71" i="2"/>
  <c r="EL70" i="2"/>
  <c r="GJ68" i="2"/>
  <c r="GJ157" i="2" s="1"/>
  <c r="ES73" i="2"/>
  <c r="GQ71" i="2"/>
  <c r="GQ68" i="2"/>
  <c r="GQ157" i="2" s="1"/>
  <c r="ES70" i="2"/>
  <c r="CW68" i="2"/>
  <c r="CW157" i="2" s="1"/>
  <c r="AY70" i="2"/>
  <c r="GO69" i="2"/>
  <c r="GO158" i="2" s="1"/>
  <c r="CX68" i="2"/>
  <c r="CX157" i="2" s="1"/>
  <c r="AZ70" i="2"/>
  <c r="CV77" i="2"/>
  <c r="AX79" i="2"/>
  <c r="GN71" i="2"/>
  <c r="GN162" i="2" s="1"/>
  <c r="EP73" i="2"/>
  <c r="GO72" i="2"/>
  <c r="GO163" i="2" s="1"/>
  <c r="BF72" i="2"/>
  <c r="BF163" i="2" s="1"/>
  <c r="DC72" i="2"/>
  <c r="DC163" i="2" s="1"/>
  <c r="BA73" i="2"/>
  <c r="CY71" i="2"/>
  <c r="CY162" i="2" s="1"/>
  <c r="DB71" i="2"/>
  <c r="DB162" i="2" s="1"/>
  <c r="BD73" i="2"/>
  <c r="BB70" i="2"/>
  <c r="CZ68" i="2"/>
  <c r="CZ157" i="2" s="1"/>
  <c r="EN70" i="2"/>
  <c r="GL68" i="2"/>
  <c r="GL157" i="2" s="1"/>
  <c r="AX70" i="2"/>
  <c r="CV68" i="2"/>
  <c r="CV157" i="2" s="1"/>
  <c r="CN70" i="2"/>
  <c r="CU76" i="2"/>
  <c r="BG73" i="2"/>
  <c r="DE71" i="2"/>
  <c r="DE162" i="2" s="1"/>
  <c r="BG82" i="2"/>
  <c r="DE80" i="2"/>
  <c r="DX81" i="2"/>
  <c r="EL79" i="2"/>
  <c r="GJ77" i="2"/>
  <c r="AV78" i="2"/>
  <c r="ES82" i="2"/>
  <c r="GQ80" i="2"/>
  <c r="DN77" i="2"/>
  <c r="GL80" i="2"/>
  <c r="EN82" i="2"/>
  <c r="AV81" i="2"/>
  <c r="AV80" i="2"/>
  <c r="BF81" i="2"/>
  <c r="DC81" i="2"/>
  <c r="CJ81" i="2"/>
  <c r="BP80" i="2"/>
  <c r="DX77" i="2"/>
  <c r="FV78" i="2"/>
  <c r="CJ77" i="2"/>
  <c r="AB77" i="2"/>
  <c r="DA80" i="2"/>
  <c r="BC82" i="2"/>
  <c r="DB77" i="2"/>
  <c r="GO75" i="2"/>
  <c r="GO183" i="2" s="1"/>
  <c r="CS76" i="2"/>
  <c r="DX74" i="2"/>
  <c r="DX182" i="2" s="1"/>
  <c r="DE77" i="2"/>
  <c r="BG79" i="2"/>
  <c r="ES76" i="2"/>
  <c r="GQ74" i="2"/>
  <c r="GQ182" i="2" s="1"/>
  <c r="Q72" i="2"/>
  <c r="DN71" i="2"/>
  <c r="DN162" i="2" s="1"/>
  <c r="EM70" i="2"/>
  <c r="GK68" i="2"/>
  <c r="GK157" i="2" s="1"/>
  <c r="BP72" i="2"/>
  <c r="GJ71" i="2"/>
  <c r="GJ162" i="2" s="1"/>
  <c r="EJ70" i="2"/>
  <c r="GH68" i="2"/>
  <c r="GH157" i="2" s="1"/>
  <c r="AY73" i="2"/>
  <c r="CW71" i="2"/>
  <c r="CW162" i="2" s="1"/>
  <c r="DA71" i="2"/>
  <c r="DA162" i="2" s="1"/>
  <c r="BC73" i="2"/>
  <c r="FY70" i="2"/>
  <c r="BD70" i="2"/>
  <c r="DB68" i="2"/>
  <c r="DB157" i="2" s="1"/>
  <c r="Q81" i="2"/>
  <c r="DN80" i="2"/>
  <c r="AL80" i="2"/>
  <c r="BB79" i="2"/>
  <c r="CZ77" i="2"/>
  <c r="EJ73" i="2"/>
  <c r="GH71" i="2"/>
  <c r="GH162" i="2" s="1"/>
  <c r="AX76" i="2"/>
  <c r="CV74" i="2"/>
  <c r="CV182" i="2" s="1"/>
  <c r="EO70" i="2"/>
  <c r="GM68" i="2"/>
  <c r="GM157" i="2" s="1"/>
  <c r="CU70" i="2"/>
  <c r="DX80" i="2"/>
  <c r="FL81" i="2"/>
  <c r="FL82" i="2" s="1"/>
  <c r="EQ76" i="2"/>
  <c r="GO74" i="2"/>
  <c r="GO182" i="2" s="1"/>
  <c r="CJ78" i="2"/>
  <c r="EJ79" i="2"/>
  <c r="GH77" i="2"/>
  <c r="GJ74" i="2"/>
  <c r="GJ182" i="2" s="1"/>
  <c r="EL76" i="2"/>
  <c r="FL80" i="2"/>
  <c r="FV81" i="2"/>
  <c r="FV82" i="2" s="1"/>
  <c r="BE82" i="2"/>
  <c r="DC80" i="2"/>
  <c r="DB81" i="2"/>
  <c r="BP77" i="2"/>
  <c r="GO81" i="2"/>
  <c r="BE79" i="2"/>
  <c r="DC77" i="2"/>
  <c r="FV77" i="2"/>
  <c r="DX78" i="2"/>
  <c r="BD79" i="2"/>
  <c r="CX78" i="2"/>
  <c r="BE76" i="2"/>
  <c r="DC74" i="2"/>
  <c r="DC182" i="2" s="1"/>
  <c r="GI74" i="2"/>
  <c r="EK76" i="2"/>
  <c r="GL74" i="2"/>
  <c r="GL182" i="2" s="1"/>
  <c r="EN76" i="2"/>
  <c r="BF75" i="2"/>
  <c r="BF183" i="2" s="1"/>
  <c r="DC75" i="2"/>
  <c r="DC183" i="2" s="1"/>
  <c r="CR73" i="2"/>
  <c r="CZ74" i="2"/>
  <c r="CZ182" i="2" s="1"/>
  <c r="BB76" i="2"/>
  <c r="FY73" i="2"/>
  <c r="EQ73" i="2"/>
  <c r="EM73" i="2"/>
  <c r="GK71" i="2"/>
  <c r="GK162" i="2" s="1"/>
  <c r="BG70" i="2"/>
  <c r="DE68" i="2"/>
  <c r="DE157" i="2" s="1"/>
  <c r="DN81" i="2"/>
  <c r="DN82" i="2" s="1"/>
  <c r="GM80" i="2"/>
  <c r="EO82" i="2"/>
  <c r="FV80" i="2"/>
  <c r="AX82" i="2"/>
  <c r="CV80" i="2"/>
  <c r="AB80" i="2"/>
  <c r="BA82" i="2"/>
  <c r="CY80" i="2"/>
  <c r="CZ80" i="2"/>
  <c r="BB82" i="2"/>
  <c r="EH81" i="2"/>
  <c r="AL81" i="2"/>
  <c r="AL78" i="2"/>
  <c r="BA79" i="2"/>
  <c r="CY77" i="2"/>
  <c r="DB80" i="2"/>
  <c r="BD82" i="2"/>
  <c r="AL77" i="2"/>
  <c r="FL77" i="2"/>
  <c r="DC78" i="2"/>
  <c r="BF78" i="2"/>
  <c r="GJ72" i="2"/>
  <c r="GJ163" i="2" s="1"/>
  <c r="GD73" i="2"/>
  <c r="GM71" i="2"/>
  <c r="GM162" i="2" s="1"/>
  <c r="EO73" i="2"/>
  <c r="AZ73" i="2"/>
  <c r="CX71" i="2"/>
  <c r="CX162" i="2" s="1"/>
  <c r="AZ76" i="2"/>
  <c r="CX74" i="2"/>
  <c r="CX182" i="2" s="1"/>
  <c r="GL71" i="2"/>
  <c r="EN73" i="2"/>
  <c r="CY68" i="2"/>
  <c r="CY157" i="2" s="1"/>
  <c r="BA70" i="2"/>
  <c r="AL72" i="2"/>
  <c r="AL163" i="2" s="1"/>
  <c r="CS73" i="2"/>
  <c r="AX73" i="2"/>
  <c r="CV71" i="2"/>
  <c r="CV162" i="2" s="1"/>
  <c r="GK69" i="2"/>
  <c r="CM70" i="2"/>
  <c r="CX69" i="2"/>
  <c r="CX158" i="2" s="1"/>
  <c r="BC70" i="2"/>
  <c r="DA68" i="2"/>
  <c r="DA157" i="2" s="1"/>
  <c r="GA64" i="2"/>
  <c r="CR61" i="2"/>
  <c r="CQ61" i="2"/>
  <c r="CP52" i="2"/>
  <c r="DA60" i="2"/>
  <c r="CM61" i="2"/>
  <c r="FL60" i="2"/>
  <c r="FL61" i="2" s="1"/>
  <c r="EQ61" i="2"/>
  <c r="CO52" i="2"/>
  <c r="AL53" i="2"/>
  <c r="GM57" i="2"/>
  <c r="CP64" i="2"/>
  <c r="CJ62" i="2"/>
  <c r="AV59" i="2"/>
  <c r="DB60" i="2"/>
  <c r="GB61" i="2"/>
  <c r="EH63" i="2"/>
  <c r="EH64" i="2" s="1"/>
  <c r="GA61" i="2"/>
  <c r="FL59" i="2"/>
  <c r="EL58" i="2"/>
  <c r="CQ52" i="2"/>
  <c r="CJ53" i="2"/>
  <c r="DN63" i="2"/>
  <c r="DN64" i="2" s="1"/>
  <c r="GL57" i="2"/>
  <c r="CN58" i="2"/>
  <c r="FX58" i="2"/>
  <c r="GD52" i="2"/>
  <c r="CN52" i="2"/>
  <c r="GN51" i="2"/>
  <c r="GG55" i="2"/>
  <c r="DE60" i="2"/>
  <c r="EP55" i="2"/>
  <c r="CY54" i="2"/>
  <c r="GL60" i="2"/>
  <c r="GM62" i="2"/>
  <c r="EO64" i="2"/>
  <c r="BF63" i="2"/>
  <c r="DC63" i="2"/>
  <c r="AZ64" i="2"/>
  <c r="CX62" i="2"/>
  <c r="GH59" i="2"/>
  <c r="EJ61" i="2"/>
  <c r="AX64" i="2"/>
  <c r="CV62" i="2"/>
  <c r="GO59" i="2"/>
  <c r="AB56" i="2"/>
  <c r="EL55" i="2"/>
  <c r="GJ53" i="2"/>
  <c r="BF57" i="2"/>
  <c r="FB57" i="2"/>
  <c r="FB58" i="2" s="1"/>
  <c r="BC55" i="2"/>
  <c r="DA53" i="2"/>
  <c r="GI53" i="2"/>
  <c r="EK55" i="2"/>
  <c r="BA55" i="2"/>
  <c r="CY53" i="2"/>
  <c r="DA56" i="2"/>
  <c r="BC58" i="2"/>
  <c r="FL50" i="2"/>
  <c r="EH50" i="2"/>
  <c r="BZ50" i="2"/>
  <c r="Q51" i="2"/>
  <c r="EM52" i="2"/>
  <c r="GK50" i="2"/>
  <c r="BP51" i="2"/>
  <c r="AL50" i="2"/>
  <c r="EH51" i="2"/>
  <c r="DX51" i="2"/>
  <c r="DE53" i="2"/>
  <c r="BG55" i="2"/>
  <c r="AZ52" i="2"/>
  <c r="CX50" i="2"/>
  <c r="ES64" i="2"/>
  <c r="GQ62" i="2"/>
  <c r="DB62" i="2"/>
  <c r="BD64" i="2"/>
  <c r="CS64" i="2"/>
  <c r="BA61" i="2"/>
  <c r="CY59" i="2"/>
  <c r="ES61" i="2"/>
  <c r="GQ59" i="2"/>
  <c r="BG61" i="2"/>
  <c r="DE59" i="2"/>
  <c r="DA62" i="2"/>
  <c r="BC64" i="2"/>
  <c r="DC59" i="2"/>
  <c r="BE61" i="2"/>
  <c r="GK56" i="2"/>
  <c r="EM58" i="2"/>
  <c r="CY56" i="2"/>
  <c r="BA58" i="2"/>
  <c r="AL56" i="2"/>
  <c r="BG58" i="2"/>
  <c r="DE56" i="2"/>
  <c r="CV50" i="2"/>
  <c r="AX52" i="2"/>
  <c r="CV53" i="2"/>
  <c r="AX55" i="2"/>
  <c r="DB50" i="2"/>
  <c r="BD52" i="2"/>
  <c r="DN50" i="2"/>
  <c r="DA50" i="2"/>
  <c r="BC52" i="2"/>
  <c r="GH50" i="2"/>
  <c r="EJ52" i="2"/>
  <c r="BG64" i="2"/>
  <c r="DE62" i="2"/>
  <c r="CN64" i="2"/>
  <c r="GK59" i="2"/>
  <c r="EM61" i="2"/>
  <c r="BP57" i="2"/>
  <c r="FV57" i="2"/>
  <c r="FV58" i="2" s="1"/>
  <c r="DN56" i="2"/>
  <c r="AZ61" i="2"/>
  <c r="CX59" i="2"/>
  <c r="BE58" i="2"/>
  <c r="DC56" i="2"/>
  <c r="BD58" i="2"/>
  <c r="DB56" i="2"/>
  <c r="CN61" i="2"/>
  <c r="CZ50" i="2"/>
  <c r="BB52" i="2"/>
  <c r="DC50" i="2"/>
  <c r="BE52" i="2"/>
  <c r="EQ52" i="2"/>
  <c r="GO50" i="2"/>
  <c r="AL51" i="2"/>
  <c r="AZ55" i="2"/>
  <c r="CX53" i="2"/>
  <c r="AV50" i="2"/>
  <c r="GG64" i="2"/>
  <c r="AL63" i="2"/>
  <c r="AL64" i="2" s="1"/>
  <c r="BE64" i="2"/>
  <c r="DC62" i="2"/>
  <c r="GO63" i="2"/>
  <c r="BC61" i="2"/>
  <c r="DA59" i="2"/>
  <c r="GL59" i="2"/>
  <c r="EN61" i="2"/>
  <c r="FB60" i="2"/>
  <c r="FB61" i="2" s="1"/>
  <c r="DX60" i="2"/>
  <c r="DX61" i="2" s="1"/>
  <c r="BP60" i="2"/>
  <c r="BP61" i="2" s="1"/>
  <c r="AL60" i="2"/>
  <c r="AL61" i="2" s="1"/>
  <c r="Q60" i="2"/>
  <c r="DN59" i="2"/>
  <c r="AB59" i="2"/>
  <c r="FL56" i="2"/>
  <c r="AB60" i="2"/>
  <c r="AL59" i="2"/>
  <c r="EH60" i="2"/>
  <c r="EH61" i="2" s="1"/>
  <c r="EH57" i="2"/>
  <c r="EH58" i="2" s="1"/>
  <c r="GO57" i="2"/>
  <c r="EQ58" i="2"/>
  <c r="GO56" i="2"/>
  <c r="DB59" i="2"/>
  <c r="BD61" i="2"/>
  <c r="GM56" i="2"/>
  <c r="EO58" i="2"/>
  <c r="DA54" i="2"/>
  <c r="BD55" i="2"/>
  <c r="DB53" i="2"/>
  <c r="DC53" i="2"/>
  <c r="BE55" i="2"/>
  <c r="BB55" i="2"/>
  <c r="CZ53" i="2"/>
  <c r="EK64" i="2"/>
  <c r="GI62" i="2"/>
  <c r="EM64" i="2"/>
  <c r="GK62" i="2"/>
  <c r="GE64" i="2"/>
  <c r="BB61" i="2"/>
  <c r="CZ59" i="2"/>
  <c r="EH56" i="2"/>
  <c r="DC60" i="2"/>
  <c r="BF60" i="2"/>
  <c r="GL56" i="2"/>
  <c r="EN58" i="2"/>
  <c r="CJ57" i="2"/>
  <c r="AL57" i="2"/>
  <c r="EJ58" i="2"/>
  <c r="GH56" i="2"/>
  <c r="CJ56" i="2"/>
  <c r="GH53" i="2"/>
  <c r="EJ55" i="2"/>
  <c r="FB50" i="2"/>
  <c r="GB55" i="2"/>
  <c r="GO51" i="2"/>
  <c r="CW53" i="2"/>
  <c r="AY55" i="2"/>
  <c r="CJ51" i="2"/>
  <c r="BZ51" i="2"/>
  <c r="BG52" i="2"/>
  <c r="DE50" i="2"/>
  <c r="BA64" i="2"/>
  <c r="CY62" i="2"/>
  <c r="FY64" i="2"/>
  <c r="GN59" i="2"/>
  <c r="EP61" i="2"/>
  <c r="AY61" i="2"/>
  <c r="CW59" i="2"/>
  <c r="GC61" i="2"/>
  <c r="BZ56" i="2"/>
  <c r="DX57" i="2"/>
  <c r="DX58" i="2" s="1"/>
  <c r="AX58" i="2"/>
  <c r="CV56" i="2"/>
  <c r="BZ57" i="2"/>
  <c r="EK58" i="2"/>
  <c r="GI56" i="2"/>
  <c r="CV59" i="2"/>
  <c r="AX61" i="2"/>
  <c r="DX50" i="2"/>
  <c r="AB51" i="2"/>
  <c r="GA52" i="2"/>
  <c r="GQ50" i="2"/>
  <c r="DN51" i="2"/>
  <c r="EL52" i="2"/>
  <c r="GJ50" i="2"/>
  <c r="EK52" i="2"/>
  <c r="GI50" i="2"/>
  <c r="EO52" i="2"/>
  <c r="GM50" i="2"/>
  <c r="BF51" i="2"/>
  <c r="EJ64" i="2"/>
  <c r="GH62" i="2"/>
  <c r="GL62" i="2"/>
  <c r="EN64" i="2"/>
  <c r="CL64" i="2"/>
  <c r="EQ64" i="2"/>
  <c r="GO62" i="2"/>
  <c r="Q63" i="2"/>
  <c r="FL63" i="2"/>
  <c r="FL64" i="2" s="1"/>
  <c r="AB62" i="2"/>
  <c r="EL64" i="2"/>
  <c r="GJ62" i="2"/>
  <c r="CX63" i="2"/>
  <c r="CZ62" i="2"/>
  <c r="BB64" i="2"/>
  <c r="FB56" i="2"/>
  <c r="DN57" i="2"/>
  <c r="DN58" i="2" s="1"/>
  <c r="AY64" i="2"/>
  <c r="CW62" i="2"/>
  <c r="DX59" i="2"/>
  <c r="AV56" i="2"/>
  <c r="ES58" i="2"/>
  <c r="DE57" i="2"/>
  <c r="AV57" i="2"/>
  <c r="AV58" i="2" s="1"/>
  <c r="GQ53" i="2"/>
  <c r="ES55" i="2"/>
  <c r="AY58" i="2"/>
  <c r="CW56" i="2"/>
  <c r="GO53" i="2"/>
  <c r="EQ55" i="2"/>
  <c r="CZ56" i="2"/>
  <c r="BB58" i="2"/>
  <c r="GE55" i="2"/>
  <c r="FV50" i="2"/>
  <c r="EM55" i="2"/>
  <c r="GK53" i="2"/>
  <c r="EP52" i="2"/>
  <c r="GN50" i="2"/>
  <c r="ES52" i="2"/>
  <c r="GK51" i="2"/>
  <c r="FL51" i="2"/>
  <c r="AV51" i="2"/>
  <c r="FV51" i="2"/>
  <c r="CY50" i="2"/>
  <c r="BA52" i="2"/>
  <c r="GL50" i="2"/>
  <c r="AY52" i="2"/>
  <c r="CW50" i="2"/>
  <c r="GN62" i="2"/>
  <c r="EP64" i="2"/>
  <c r="EL61" i="2"/>
  <c r="GJ59" i="2"/>
  <c r="BP56" i="2"/>
  <c r="AB57" i="2"/>
  <c r="AB58" i="2" s="1"/>
  <c r="GG58" i="2"/>
  <c r="EK61" i="2"/>
  <c r="GI59" i="2"/>
  <c r="GJ56" i="2"/>
  <c r="GE58" i="2"/>
  <c r="DC57" i="2"/>
  <c r="FL57" i="2"/>
  <c r="FL58" i="2" s="1"/>
  <c r="DX56" i="2"/>
  <c r="BP50" i="2"/>
  <c r="EO55" i="2"/>
  <c r="GM53" i="2"/>
  <c r="EN55" i="2"/>
  <c r="GL53" i="2"/>
  <c r="Q54" i="2"/>
  <c r="AB53" i="2"/>
  <c r="AZ58" i="2"/>
  <c r="CX56" i="2"/>
  <c r="DA51" i="2"/>
  <c r="FB51" i="2"/>
  <c r="EN52" i="2"/>
  <c r="GA46" i="2"/>
  <c r="CQ46" i="2"/>
  <c r="GM45" i="2"/>
  <c r="DX45" i="2"/>
  <c r="DX46" i="2" s="1"/>
  <c r="GE46" i="2"/>
  <c r="AV44" i="2"/>
  <c r="BZ45" i="2"/>
  <c r="DE45" i="2"/>
  <c r="CJ44" i="2"/>
  <c r="DA45" i="2"/>
  <c r="CW45" i="2"/>
  <c r="AL41" i="2"/>
  <c r="DX41" i="2"/>
  <c r="DX43" i="2" s="1"/>
  <c r="FL41" i="2"/>
  <c r="AV41" i="2"/>
  <c r="DN42" i="2"/>
  <c r="FB41" i="2"/>
  <c r="FV42" i="2"/>
  <c r="FB42" i="2"/>
  <c r="AB42" i="2"/>
  <c r="AB48" i="2" s="1"/>
  <c r="DN41" i="2"/>
  <c r="EH42" i="2"/>
  <c r="BP42" i="2"/>
  <c r="FV41" i="2"/>
  <c r="BZ42" i="2"/>
  <c r="EH41" i="2"/>
  <c r="Q42" i="2"/>
  <c r="AV42" i="2"/>
  <c r="GL42" i="2"/>
  <c r="AB41" i="2"/>
  <c r="GG43" i="2"/>
  <c r="CJ41" i="2"/>
  <c r="BZ41" i="2"/>
  <c r="FY43" i="2"/>
  <c r="FZ43" i="2"/>
  <c r="BP41" i="2"/>
  <c r="CM43" i="2"/>
  <c r="FL42" i="2"/>
  <c r="AL42" i="2"/>
  <c r="ES46" i="2"/>
  <c r="GQ44" i="2"/>
  <c r="CZ44" i="2"/>
  <c r="BB46" i="2"/>
  <c r="GJ45" i="2"/>
  <c r="EJ46" i="2"/>
  <c r="GH44" i="2"/>
  <c r="GM44" i="2"/>
  <c r="EO46" i="2"/>
  <c r="EM43" i="2"/>
  <c r="GK41" i="2"/>
  <c r="CX45" i="2"/>
  <c r="CN46" i="2"/>
  <c r="GE43" i="2"/>
  <c r="EM46" i="2"/>
  <c r="GO41" i="2"/>
  <c r="GO42" i="2"/>
  <c r="ES43" i="2"/>
  <c r="GQ41" i="2"/>
  <c r="CP46" i="2"/>
  <c r="BA43" i="2"/>
  <c r="CY41" i="2"/>
  <c r="GJ41" i="2"/>
  <c r="EL43" i="2"/>
  <c r="BF45" i="2"/>
  <c r="DC45" i="2"/>
  <c r="CS46" i="2"/>
  <c r="AY46" i="2"/>
  <c r="CW44" i="2"/>
  <c r="GL41" i="2"/>
  <c r="EN43" i="2"/>
  <c r="AX46" i="2"/>
  <c r="CV44" i="2"/>
  <c r="BG46" i="2"/>
  <c r="DE44" i="2"/>
  <c r="CW41" i="2"/>
  <c r="AY43" i="2"/>
  <c r="GQ42" i="2"/>
  <c r="EQ46" i="2"/>
  <c r="GO44" i="2"/>
  <c r="DB44" i="2"/>
  <c r="BD46" i="2"/>
  <c r="GN41" i="2"/>
  <c r="EP43" i="2"/>
  <c r="GM41" i="2"/>
  <c r="EO43" i="2"/>
  <c r="GO45" i="2"/>
  <c r="GD46" i="2"/>
  <c r="EJ43" i="2"/>
  <c r="GH41" i="2"/>
  <c r="BC43" i="2"/>
  <c r="DA41" i="2"/>
  <c r="GL44" i="2"/>
  <c r="EN46" i="2"/>
  <c r="Q45" i="2"/>
  <c r="FL45" i="2"/>
  <c r="CX41" i="2"/>
  <c r="AZ43" i="2"/>
  <c r="BB43" i="2"/>
  <c r="CZ41" i="2"/>
  <c r="DC42" i="2"/>
  <c r="BF42" i="2"/>
  <c r="DB41" i="2"/>
  <c r="GN44" i="2"/>
  <c r="EP46" i="2"/>
  <c r="AZ46" i="2"/>
  <c r="CX44" i="2"/>
  <c r="EK46" i="2"/>
  <c r="GI44" i="2"/>
  <c r="CV41" i="2"/>
  <c r="AX43" i="2"/>
  <c r="CU46" i="2"/>
  <c r="DA44" i="2"/>
  <c r="BC46" i="2"/>
  <c r="CL46" i="2"/>
  <c r="AB44" i="2"/>
  <c r="CS43" i="2"/>
  <c r="GI41" i="2"/>
  <c r="EK43" i="2"/>
  <c r="BA46" i="2"/>
  <c r="CY44" i="2"/>
  <c r="DE41" i="2"/>
  <c r="BG43" i="2"/>
  <c r="BE46" i="2"/>
  <c r="DC44" i="2"/>
  <c r="BP27" i="2"/>
  <c r="FV32" i="2"/>
  <c r="DN27" i="2"/>
  <c r="EH26" i="2"/>
  <c r="FB26" i="2"/>
  <c r="BP24" i="2"/>
  <c r="CU25" i="2"/>
  <c r="CP37" i="2"/>
  <c r="AB27" i="2"/>
  <c r="AB28" i="2" s="1"/>
  <c r="GI30" i="2"/>
  <c r="FV27" i="2"/>
  <c r="FV28" i="2" s="1"/>
  <c r="BZ24" i="2"/>
  <c r="GG25" i="2"/>
  <c r="GG37" i="2"/>
  <c r="FX34" i="2"/>
  <c r="CL34" i="2"/>
  <c r="DX26" i="2"/>
  <c r="CJ27" i="2"/>
  <c r="FL27" i="2"/>
  <c r="FL28" i="2" s="1"/>
  <c r="AB24" i="2"/>
  <c r="GQ24" i="2"/>
  <c r="AV24" i="2"/>
  <c r="GA37" i="2"/>
  <c r="FY31" i="2"/>
  <c r="AV26" i="2"/>
  <c r="GK27" i="2"/>
  <c r="GO27" i="2"/>
  <c r="EH23" i="2"/>
  <c r="GE25" i="2"/>
  <c r="CX36" i="2"/>
  <c r="FY34" i="2"/>
  <c r="GD31" i="2"/>
  <c r="BP26" i="2"/>
  <c r="CJ26" i="2"/>
  <c r="BZ23" i="2"/>
  <c r="FZ25" i="2"/>
  <c r="GK36" i="2"/>
  <c r="GA31" i="2"/>
  <c r="DN23" i="2"/>
  <c r="CV27" i="2"/>
  <c r="GM35" i="2"/>
  <c r="EO37" i="2"/>
  <c r="ES37" i="2"/>
  <c r="GQ35" i="2"/>
  <c r="EL34" i="2"/>
  <c r="GJ32" i="2"/>
  <c r="Q33" i="2"/>
  <c r="AB32" i="2"/>
  <c r="EJ34" i="2"/>
  <c r="GH32" i="2"/>
  <c r="AL32" i="2"/>
  <c r="GK35" i="2"/>
  <c r="AL30" i="2"/>
  <c r="AL31" i="2" s="1"/>
  <c r="EP28" i="2"/>
  <c r="GN26" i="2"/>
  <c r="CL31" i="2"/>
  <c r="EN31" i="2"/>
  <c r="GL29" i="2"/>
  <c r="BP29" i="2"/>
  <c r="BB31" i="2"/>
  <c r="CZ29" i="2"/>
  <c r="EJ28" i="2"/>
  <c r="GH26" i="2"/>
  <c r="AY31" i="2"/>
  <c r="CW29" i="2"/>
  <c r="GO23" i="2"/>
  <c r="EQ25" i="2"/>
  <c r="BC31" i="2"/>
  <c r="DA29" i="2"/>
  <c r="BB28" i="2"/>
  <c r="CZ26" i="2"/>
  <c r="BF36" i="2"/>
  <c r="DC36" i="2"/>
  <c r="BA37" i="2"/>
  <c r="CY35" i="2"/>
  <c r="BD34" i="2"/>
  <c r="DB32" i="2"/>
  <c r="ES28" i="2"/>
  <c r="GQ26" i="2"/>
  <c r="EP25" i="2"/>
  <c r="GN23" i="2"/>
  <c r="GN35" i="2"/>
  <c r="EP37" i="2"/>
  <c r="AY37" i="2"/>
  <c r="CW35" i="2"/>
  <c r="GN32" i="2"/>
  <c r="EP34" i="2"/>
  <c r="FL35" i="2"/>
  <c r="AX37" i="2"/>
  <c r="CV35" i="2"/>
  <c r="EM34" i="2"/>
  <c r="GK32" i="2"/>
  <c r="EL31" i="2"/>
  <c r="GJ29" i="2"/>
  <c r="BP35" i="2"/>
  <c r="AV33" i="2"/>
  <c r="AV34" i="2" s="1"/>
  <c r="CW32" i="2"/>
  <c r="AY34" i="2"/>
  <c r="CY32" i="2"/>
  <c r="BA34" i="2"/>
  <c r="EH30" i="2"/>
  <c r="DX29" i="2"/>
  <c r="FL30" i="2"/>
  <c r="AB29" i="2"/>
  <c r="CS31" i="2"/>
  <c r="GJ26" i="2"/>
  <c r="EL28" i="2"/>
  <c r="GJ27" i="2"/>
  <c r="BD28" i="2"/>
  <c r="DB26" i="2"/>
  <c r="DA23" i="2"/>
  <c r="BC25" i="2"/>
  <c r="AB23" i="2"/>
  <c r="CN25" i="2"/>
  <c r="BA25" i="2"/>
  <c r="CY23" i="2"/>
  <c r="CR25" i="2"/>
  <c r="EK37" i="2"/>
  <c r="GI35" i="2"/>
  <c r="CR37" i="2"/>
  <c r="BG37" i="2"/>
  <c r="DE35" i="2"/>
  <c r="GL36" i="2"/>
  <c r="EN37" i="2"/>
  <c r="FL33" i="2"/>
  <c r="FL34" i="2" s="1"/>
  <c r="DC33" i="2"/>
  <c r="BF33" i="2"/>
  <c r="GO33" i="2"/>
  <c r="AV36" i="2"/>
  <c r="AV37" i="2" s="1"/>
  <c r="DN32" i="2"/>
  <c r="AL33" i="2"/>
  <c r="AL34" i="2" s="1"/>
  <c r="DX33" i="2"/>
  <c r="DN29" i="2"/>
  <c r="BE34" i="2"/>
  <c r="FB30" i="2"/>
  <c r="FB31" i="2" s="1"/>
  <c r="EO28" i="2"/>
  <c r="GM26" i="2"/>
  <c r="DC29" i="2"/>
  <c r="BE31" i="2"/>
  <c r="CW26" i="2"/>
  <c r="AY28" i="2"/>
  <c r="AX28" i="2"/>
  <c r="CV26" i="2"/>
  <c r="AL27" i="2"/>
  <c r="AL28" i="2" s="1"/>
  <c r="AB26" i="2"/>
  <c r="BP23" i="2"/>
  <c r="FV24" i="2"/>
  <c r="FL24" i="2"/>
  <c r="FB23" i="2"/>
  <c r="DX23" i="2"/>
  <c r="AL23" i="2"/>
  <c r="Q24" i="2"/>
  <c r="BZ27" i="2"/>
  <c r="BZ28" i="2" s="1"/>
  <c r="AV27" i="2"/>
  <c r="AV28" i="2" s="1"/>
  <c r="AV23" i="2"/>
  <c r="BG25" i="2"/>
  <c r="DE23" i="2"/>
  <c r="BF24" i="2"/>
  <c r="DC24" i="2"/>
  <c r="DC23" i="2"/>
  <c r="BE25" i="2"/>
  <c r="DB24" i="2"/>
  <c r="DN24" i="2"/>
  <c r="AX25" i="2"/>
  <c r="CV23" i="2"/>
  <c r="EH24" i="2"/>
  <c r="BB34" i="2"/>
  <c r="CZ32" i="2"/>
  <c r="CX32" i="2"/>
  <c r="AZ34" i="2"/>
  <c r="DX30" i="2"/>
  <c r="BG28" i="2"/>
  <c r="DE26" i="2"/>
  <c r="AB36" i="2"/>
  <c r="AB37" i="2" s="1"/>
  <c r="CZ35" i="2"/>
  <c r="BB37" i="2"/>
  <c r="EL37" i="2"/>
  <c r="GJ35" i="2"/>
  <c r="FL36" i="2"/>
  <c r="FL37" i="2" s="1"/>
  <c r="EH36" i="2"/>
  <c r="AB35" i="2"/>
  <c r="BZ36" i="2"/>
  <c r="CJ32" i="2"/>
  <c r="DB33" i="2"/>
  <c r="AZ37" i="2"/>
  <c r="CX35" i="2"/>
  <c r="BG34" i="2"/>
  <c r="DE32" i="2"/>
  <c r="DB35" i="2"/>
  <c r="BD37" i="2"/>
  <c r="GO32" i="2"/>
  <c r="EQ34" i="2"/>
  <c r="AB30" i="2"/>
  <c r="AB31" i="2" s="1"/>
  <c r="GB34" i="2"/>
  <c r="GN29" i="2"/>
  <c r="EP31" i="2"/>
  <c r="FV30" i="2"/>
  <c r="FV31" i="2" s="1"/>
  <c r="GO29" i="2"/>
  <c r="EQ31" i="2"/>
  <c r="EJ31" i="2"/>
  <c r="GH29" i="2"/>
  <c r="DN30" i="2"/>
  <c r="DN31" i="2" s="1"/>
  <c r="FV33" i="2"/>
  <c r="FV34" i="2" s="1"/>
  <c r="CS28" i="2"/>
  <c r="ES31" i="2"/>
  <c r="GQ29" i="2"/>
  <c r="EQ28" i="2"/>
  <c r="GO26" i="2"/>
  <c r="GI26" i="2"/>
  <c r="EK28" i="2"/>
  <c r="FL26" i="2"/>
  <c r="CY26" i="2"/>
  <c r="BA28" i="2"/>
  <c r="EH27" i="2"/>
  <c r="EH28" i="2" s="1"/>
  <c r="CY27" i="2"/>
  <c r="DC26" i="2"/>
  <c r="BC28" i="2"/>
  <c r="DA26" i="2"/>
  <c r="AZ25" i="2"/>
  <c r="CX23" i="2"/>
  <c r="AY25" i="2"/>
  <c r="CW23" i="2"/>
  <c r="GD25" i="2"/>
  <c r="CZ23" i="2"/>
  <c r="BB25" i="2"/>
  <c r="GO24" i="2"/>
  <c r="AZ28" i="2"/>
  <c r="CX26" i="2"/>
  <c r="EJ25" i="2"/>
  <c r="GH23" i="2"/>
  <c r="CJ23" i="2"/>
  <c r="GK23" i="2"/>
  <c r="DA35" i="2"/>
  <c r="BC37" i="2"/>
  <c r="GQ32" i="2"/>
  <c r="ES34" i="2"/>
  <c r="Q30" i="2"/>
  <c r="BZ29" i="2"/>
  <c r="FL29" i="2"/>
  <c r="EH29" i="2"/>
  <c r="AV29" i="2"/>
  <c r="GN24" i="2"/>
  <c r="EJ37" i="2"/>
  <c r="GH35" i="2"/>
  <c r="DN36" i="2"/>
  <c r="DN37" i="2" s="1"/>
  <c r="FB35" i="2"/>
  <c r="BE37" i="2"/>
  <c r="DC35" i="2"/>
  <c r="BZ32" i="2"/>
  <c r="FV29" i="2"/>
  <c r="BP32" i="2"/>
  <c r="FB32" i="2"/>
  <c r="CJ30" i="2"/>
  <c r="CJ31" i="2" s="1"/>
  <c r="GM29" i="2"/>
  <c r="EO31" i="2"/>
  <c r="FB29" i="2"/>
  <c r="GO30" i="2"/>
  <c r="BG31" i="2"/>
  <c r="DE29" i="2"/>
  <c r="DB30" i="2"/>
  <c r="GK29" i="2"/>
  <c r="EM31" i="2"/>
  <c r="CN31" i="2"/>
  <c r="Q27" i="2"/>
  <c r="AL26" i="2"/>
  <c r="GK26" i="2"/>
  <c r="EM28" i="2"/>
  <c r="AL24" i="2"/>
  <c r="CP25" i="2"/>
  <c r="ES25" i="2"/>
  <c r="GQ23" i="2"/>
  <c r="GI29" i="2"/>
  <c r="EK31" i="2"/>
  <c r="EQ37" i="2"/>
  <c r="GO35" i="2"/>
  <c r="GO36" i="2"/>
  <c r="GE37" i="2"/>
  <c r="CJ35" i="2"/>
  <c r="FL32" i="2"/>
  <c r="AX34" i="2"/>
  <c r="CV32" i="2"/>
  <c r="CO34" i="2"/>
  <c r="CS34" i="2"/>
  <c r="GE34" i="2"/>
  <c r="GE31" i="2"/>
  <c r="CJ29" i="2"/>
  <c r="BD31" i="2"/>
  <c r="DB29" i="2"/>
  <c r="DC27" i="2"/>
  <c r="BF27" i="2"/>
  <c r="FX28" i="2"/>
  <c r="AX31" i="2"/>
  <c r="CV29" i="2"/>
  <c r="FL23" i="2"/>
  <c r="CJ24" i="2"/>
  <c r="EN25" i="2"/>
  <c r="GL23" i="2"/>
  <c r="DB23" i="2"/>
  <c r="BD25" i="2"/>
  <c r="FB24" i="2"/>
  <c r="DX24" i="2"/>
  <c r="AZ31" i="2"/>
  <c r="CX29" i="2"/>
  <c r="DN35" i="2"/>
  <c r="GL35" i="2"/>
  <c r="FV36" i="2"/>
  <c r="FV37" i="2" s="1"/>
  <c r="CN37" i="2"/>
  <c r="EH35" i="2"/>
  <c r="DX35" i="2"/>
  <c r="BZ33" i="2"/>
  <c r="BZ34" i="2" s="1"/>
  <c r="GL32" i="2"/>
  <c r="GL34" i="2" s="1"/>
  <c r="EN34" i="2"/>
  <c r="GI33" i="2"/>
  <c r="BC34" i="2"/>
  <c r="DA32" i="2"/>
  <c r="EH33" i="2"/>
  <c r="EK34" i="2"/>
  <c r="GI32" i="2"/>
  <c r="EO34" i="2"/>
  <c r="GM32" i="2"/>
  <c r="BP30" i="2"/>
  <c r="DC30" i="2"/>
  <c r="BF30" i="2"/>
  <c r="BZ30" i="2"/>
  <c r="BA31" i="2"/>
  <c r="CY29" i="2"/>
  <c r="CJ33" i="2"/>
  <c r="CJ34" i="2" s="1"/>
  <c r="CR31" i="2"/>
  <c r="DX27" i="2"/>
  <c r="DX28" i="2" s="1"/>
  <c r="CR28" i="2"/>
  <c r="FV26" i="2"/>
  <c r="EN28" i="2"/>
  <c r="GL26" i="2"/>
  <c r="EO25" i="2"/>
  <c r="GM23" i="2"/>
  <c r="EL25" i="2"/>
  <c r="GJ23" i="2"/>
  <c r="GJ24" i="2"/>
  <c r="DN17" i="2"/>
  <c r="BZ18" i="2"/>
  <c r="AV17" i="2"/>
  <c r="FL17" i="2"/>
  <c r="DN18" i="2"/>
  <c r="FV18" i="2"/>
  <c r="BZ17" i="2"/>
  <c r="FB18" i="2"/>
  <c r="CJ18" i="2"/>
  <c r="EH17" i="2"/>
  <c r="BP18" i="2"/>
  <c r="FB17" i="2"/>
  <c r="CL19" i="2"/>
  <c r="AB18" i="2"/>
  <c r="AB17" i="2"/>
  <c r="BP17" i="2"/>
  <c r="DX18" i="2"/>
  <c r="GG19" i="2"/>
  <c r="AL18" i="2"/>
  <c r="FL18" i="2"/>
  <c r="EH18" i="2"/>
  <c r="FV17" i="2"/>
  <c r="AL17" i="2"/>
  <c r="CJ17" i="2"/>
  <c r="AV18" i="2"/>
  <c r="DX14" i="2"/>
  <c r="CJ14" i="2"/>
  <c r="GD16" i="2"/>
  <c r="AV15" i="2"/>
  <c r="AV16" i="2" s="1"/>
  <c r="GH15" i="2"/>
  <c r="FL15" i="2"/>
  <c r="FL16" i="2" s="1"/>
  <c r="GL15" i="2"/>
  <c r="DC15" i="2"/>
  <c r="GB16" i="2"/>
  <c r="CS16" i="2"/>
  <c r="FV15" i="2"/>
  <c r="FV16" i="2" s="1"/>
  <c r="FV14" i="2"/>
  <c r="GN15" i="2"/>
  <c r="GD13" i="2"/>
  <c r="CO13" i="2"/>
  <c r="CS13" i="2"/>
  <c r="CR13" i="2"/>
  <c r="BP12" i="2"/>
  <c r="BZ11" i="2"/>
  <c r="FV12" i="2"/>
  <c r="FV13" i="2" s="1"/>
  <c r="CQ13" i="2"/>
  <c r="DX11" i="2"/>
  <c r="CJ11" i="2"/>
  <c r="CN13" i="2"/>
  <c r="GN17" i="2"/>
  <c r="EP19" i="2"/>
  <c r="BE19" i="2"/>
  <c r="DC17" i="2"/>
  <c r="GL17" i="2"/>
  <c r="EN19" i="2"/>
  <c r="EQ19" i="2"/>
  <c r="GO17" i="2"/>
  <c r="EM19" i="2"/>
  <c r="GK17" i="2"/>
  <c r="GE19" i="2"/>
  <c r="CR19" i="2"/>
  <c r="EJ19" i="2"/>
  <c r="GH17" i="2"/>
  <c r="CO19" i="2"/>
  <c r="DA17" i="2"/>
  <c r="BC19" i="2"/>
  <c r="CV18" i="2"/>
  <c r="CY18" i="2"/>
  <c r="EL19" i="2"/>
  <c r="GJ17" i="2"/>
  <c r="GM17" i="2"/>
  <c r="EO19" i="2"/>
  <c r="CP19" i="2"/>
  <c r="AZ19" i="2"/>
  <c r="CX17" i="2"/>
  <c r="CS19" i="2"/>
  <c r="ES19" i="2"/>
  <c r="GQ17" i="2"/>
  <c r="BA19" i="2"/>
  <c r="CY17" i="2"/>
  <c r="AY19" i="2"/>
  <c r="CW17" i="2"/>
  <c r="DB17" i="2"/>
  <c r="BD19" i="2"/>
  <c r="BF18" i="2"/>
  <c r="DC18" i="2"/>
  <c r="BG19" i="2"/>
  <c r="DE17" i="2"/>
  <c r="EK19" i="2"/>
  <c r="GI17" i="2"/>
  <c r="GO18" i="2"/>
  <c r="AX19" i="2"/>
  <c r="CV17" i="2"/>
  <c r="CZ17" i="2"/>
  <c r="GM14" i="2"/>
  <c r="EO16" i="2"/>
  <c r="AX16" i="2"/>
  <c r="CV14" i="2"/>
  <c r="GO11" i="2"/>
  <c r="EQ13" i="2"/>
  <c r="DA11" i="2"/>
  <c r="BC13" i="2"/>
  <c r="ES16" i="2"/>
  <c r="GQ14" i="2"/>
  <c r="BG16" i="2"/>
  <c r="DE14" i="2"/>
  <c r="BE16" i="2"/>
  <c r="DC14" i="2"/>
  <c r="GL14" i="2"/>
  <c r="EN16" i="2"/>
  <c r="GO15" i="2"/>
  <c r="EJ13" i="2"/>
  <c r="GH11" i="2"/>
  <c r="DA14" i="2"/>
  <c r="BC16" i="2"/>
  <c r="AY13" i="2"/>
  <c r="CW11" i="2"/>
  <c r="EQ16" i="2"/>
  <c r="GO14" i="2"/>
  <c r="EK16" i="2"/>
  <c r="GI14" i="2"/>
  <c r="CR16" i="2"/>
  <c r="GE13" i="2"/>
  <c r="DC11" i="2"/>
  <c r="BE13" i="2"/>
  <c r="DC12" i="2"/>
  <c r="FB15" i="2"/>
  <c r="FB16" i="2" s="1"/>
  <c r="DX15" i="2"/>
  <c r="DX16" i="2" s="1"/>
  <c r="BP15" i="2"/>
  <c r="AL15" i="2"/>
  <c r="Q15" i="2"/>
  <c r="AB14" i="2"/>
  <c r="CL16" i="2"/>
  <c r="CJ15" i="2"/>
  <c r="CJ16" i="2" s="1"/>
  <c r="GO12" i="2"/>
  <c r="EK13" i="2"/>
  <c r="GI11" i="2"/>
  <c r="BF12" i="2"/>
  <c r="GN14" i="2"/>
  <c r="EP16" i="2"/>
  <c r="BZ14" i="2"/>
  <c r="BD16" i="2"/>
  <c r="DB14" i="2"/>
  <c r="GN11" i="2"/>
  <c r="EP13" i="2"/>
  <c r="CZ14" i="2"/>
  <c r="BB16" i="2"/>
  <c r="GL12" i="2"/>
  <c r="GV12" i="2" s="1"/>
  <c r="AZ16" i="2"/>
  <c r="CX14" i="2"/>
  <c r="AV11" i="2"/>
  <c r="EL16" i="2"/>
  <c r="GJ14" i="2"/>
  <c r="CY15" i="2"/>
  <c r="GU15" i="2" s="1"/>
  <c r="AY16" i="2"/>
  <c r="CW14" i="2"/>
  <c r="ES13" i="2"/>
  <c r="GQ11" i="2"/>
  <c r="DB11" i="2"/>
  <c r="BD13" i="2"/>
  <c r="AL12" i="2"/>
  <c r="FL11" i="2"/>
  <c r="FZ16" i="2"/>
  <c r="EJ16" i="2"/>
  <c r="GH14" i="2"/>
  <c r="EL13" i="2"/>
  <c r="GJ11" i="2"/>
  <c r="CL13" i="2"/>
  <c r="AV12" i="2"/>
  <c r="AV13" i="2" s="1"/>
  <c r="FL12" i="2"/>
  <c r="FL13" i="2" s="1"/>
  <c r="AZ13" i="2"/>
  <c r="CX11" i="2"/>
  <c r="FY16" i="2"/>
  <c r="AL14" i="2"/>
  <c r="AX13" i="2"/>
  <c r="CV11" i="2"/>
  <c r="AL11" i="2"/>
  <c r="GN12" i="2"/>
  <c r="DN11" i="2"/>
  <c r="CZ11" i="2"/>
  <c r="CW12" i="2"/>
  <c r="BG13" i="2"/>
  <c r="DE11" i="2"/>
  <c r="EO13" i="2"/>
  <c r="GM11" i="2"/>
  <c r="BA13" i="2"/>
  <c r="CY11" i="2"/>
  <c r="BP11" i="2"/>
  <c r="FB12" i="2"/>
  <c r="FB13" i="2" s="1"/>
  <c r="GK11" i="2"/>
  <c r="EM13" i="2"/>
  <c r="CX9" i="2"/>
  <c r="CS10" i="2"/>
  <c r="GK9" i="2"/>
  <c r="GC10" i="2"/>
  <c r="GH9" i="2"/>
  <c r="CY9" i="2"/>
  <c r="GO9" i="2"/>
  <c r="GP9" i="2"/>
  <c r="GE10" i="2"/>
  <c r="GL9" i="2"/>
  <c r="FY10" i="2"/>
  <c r="CR10" i="2"/>
  <c r="ES10" i="2"/>
  <c r="GQ8" i="2"/>
  <c r="DC8" i="2"/>
  <c r="BE10" i="2"/>
  <c r="CL10" i="2"/>
  <c r="AX10" i="2"/>
  <c r="CV8" i="2"/>
  <c r="BG10" i="2"/>
  <c r="DE8" i="2"/>
  <c r="DB8" i="2"/>
  <c r="BD10" i="2"/>
  <c r="CZ8" i="2"/>
  <c r="BB10" i="2"/>
  <c r="AZ10" i="2"/>
  <c r="CX8" i="2"/>
  <c r="AY10" i="2"/>
  <c r="CW8" i="2"/>
  <c r="GL8" i="2"/>
  <c r="EN10" i="2"/>
  <c r="GJ8" i="2"/>
  <c r="GI9" i="2"/>
  <c r="CN10" i="2"/>
  <c r="EK10" i="2"/>
  <c r="GI8" i="2"/>
  <c r="DA8" i="2"/>
  <c r="BC10" i="2"/>
  <c r="EJ10" i="2"/>
  <c r="GH8" i="2"/>
  <c r="GM8" i="2"/>
  <c r="EO10" i="2"/>
  <c r="BF9" i="2"/>
  <c r="DC9" i="2"/>
  <c r="GN8" i="2"/>
  <c r="EP10" i="2"/>
  <c r="DF157" i="4" l="1"/>
  <c r="DN148" i="4"/>
  <c r="DN133" i="4"/>
  <c r="DN156" i="4"/>
  <c r="DN180" i="4"/>
  <c r="DN80" i="4"/>
  <c r="DN71" i="4"/>
  <c r="DN160" i="4" s="1"/>
  <c r="DN165" i="4"/>
  <c r="DN74" i="4"/>
  <c r="DN53" i="4"/>
  <c r="DN151" i="4" s="1"/>
  <c r="HJ35" i="4"/>
  <c r="DN175" i="4"/>
  <c r="DN104" i="4"/>
  <c r="DN48" i="4"/>
  <c r="DN143" i="4"/>
  <c r="DN195" i="4"/>
  <c r="DN116" i="4"/>
  <c r="DN68" i="4"/>
  <c r="HJ20" i="4"/>
  <c r="HJ17" i="4"/>
  <c r="DN137" i="4"/>
  <c r="DN117" i="4"/>
  <c r="DN147" i="4"/>
  <c r="DN26" i="4"/>
  <c r="HJ41" i="4"/>
  <c r="HJ47" i="4" s="1"/>
  <c r="DN132" i="4"/>
  <c r="DN134" i="4" s="1"/>
  <c r="HB106" i="4"/>
  <c r="GC174" i="2"/>
  <c r="EQ136" i="2"/>
  <c r="BD174" i="2"/>
  <c r="EH34" i="2"/>
  <c r="FL46" i="2"/>
  <c r="EQ179" i="2"/>
  <c r="GZ195" i="4"/>
  <c r="GZ68" i="4"/>
  <c r="CJ10" i="2"/>
  <c r="BG179" i="2"/>
  <c r="GF48" i="2"/>
  <c r="GZ151" i="4"/>
  <c r="HH70" i="4"/>
  <c r="HC106" i="4"/>
  <c r="HK106" i="4"/>
  <c r="HB172" i="4"/>
  <c r="HD134" i="4"/>
  <c r="HK153" i="4"/>
  <c r="HG157" i="4"/>
  <c r="HC177" i="4"/>
  <c r="HD197" i="4"/>
  <c r="HB97" i="4"/>
  <c r="HC157" i="4"/>
  <c r="HD139" i="4"/>
  <c r="HF134" i="4"/>
  <c r="HG106" i="4"/>
  <c r="HF28" i="4"/>
  <c r="HF157" i="4"/>
  <c r="HK197" i="4"/>
  <c r="HE134" i="4"/>
  <c r="HF97" i="4"/>
  <c r="HK70" i="4"/>
  <c r="HG134" i="4"/>
  <c r="HH153" i="4"/>
  <c r="HK118" i="4"/>
  <c r="HC149" i="4"/>
  <c r="HK177" i="4"/>
  <c r="HC197" i="4"/>
  <c r="HD157" i="4"/>
  <c r="HI197" i="4"/>
  <c r="HD153" i="4"/>
  <c r="HD118" i="4"/>
  <c r="HG177" i="4"/>
  <c r="HE139" i="4"/>
  <c r="HG28" i="4"/>
  <c r="HG149" i="4"/>
  <c r="HC134" i="4"/>
  <c r="HE149" i="4"/>
  <c r="HI70" i="4"/>
  <c r="HE106" i="4"/>
  <c r="HF172" i="4"/>
  <c r="HD70" i="4"/>
  <c r="HG139" i="4"/>
  <c r="HF149" i="4"/>
  <c r="HC118" i="4"/>
  <c r="HH139" i="4"/>
  <c r="HF139" i="4"/>
  <c r="HI153" i="4"/>
  <c r="HH149" i="4"/>
  <c r="HC139" i="4"/>
  <c r="HG118" i="4"/>
  <c r="HD28" i="4"/>
  <c r="HE157" i="4"/>
  <c r="HI118" i="4"/>
  <c r="HJ148" i="4"/>
  <c r="HJ156" i="4"/>
  <c r="HJ138" i="4"/>
  <c r="HJ133" i="4"/>
  <c r="HJ27" i="4"/>
  <c r="HH177" i="4"/>
  <c r="HI28" i="4"/>
  <c r="HG70" i="4"/>
  <c r="HJ143" i="4"/>
  <c r="HB134" i="4"/>
  <c r="GZ180" i="4"/>
  <c r="GZ82" i="4"/>
  <c r="GZ165" i="4"/>
  <c r="GZ76" i="4"/>
  <c r="DD160" i="4"/>
  <c r="HJ71" i="4"/>
  <c r="HJ160" i="4" s="1"/>
  <c r="GZ160" i="4"/>
  <c r="GZ73" i="4"/>
  <c r="HH157" i="4"/>
  <c r="HI134" i="4"/>
  <c r="HI144" i="4"/>
  <c r="HD97" i="4"/>
  <c r="HG153" i="4"/>
  <c r="HK97" i="4"/>
  <c r="HE70" i="4"/>
  <c r="HB139" i="4"/>
  <c r="HG197" i="4"/>
  <c r="HJ171" i="4"/>
  <c r="HJ96" i="4"/>
  <c r="HI139" i="4"/>
  <c r="HD172" i="4"/>
  <c r="HK172" i="4"/>
  <c r="HJ196" i="4"/>
  <c r="HJ117" i="4"/>
  <c r="HE153" i="4"/>
  <c r="HB149" i="4"/>
  <c r="HJ176" i="4"/>
  <c r="HJ105" i="4"/>
  <c r="HE97" i="4"/>
  <c r="HJ170" i="4"/>
  <c r="HJ95" i="4"/>
  <c r="HK28" i="4"/>
  <c r="HI149" i="4"/>
  <c r="HG97" i="4"/>
  <c r="HB157" i="4"/>
  <c r="HJ152" i="4"/>
  <c r="HJ69" i="4"/>
  <c r="DD180" i="4"/>
  <c r="HJ80" i="4"/>
  <c r="DD155" i="4"/>
  <c r="DD147" i="4"/>
  <c r="DD132" i="4"/>
  <c r="DD134" i="4" s="1"/>
  <c r="DD137" i="4"/>
  <c r="DD26" i="4"/>
  <c r="HJ5" i="4"/>
  <c r="HK134" i="4"/>
  <c r="DD165" i="4"/>
  <c r="HJ74" i="4"/>
  <c r="HJ165" i="4" s="1"/>
  <c r="HI157" i="4"/>
  <c r="HG172" i="4"/>
  <c r="HI106" i="4"/>
  <c r="HH97" i="4"/>
  <c r="HH28" i="4"/>
  <c r="HE172" i="4"/>
  <c r="DD142" i="4"/>
  <c r="HJ14" i="4"/>
  <c r="HJ142" i="4" s="1"/>
  <c r="HB118" i="4"/>
  <c r="GZ175" i="4"/>
  <c r="GZ104" i="4"/>
  <c r="GZ100" i="4"/>
  <c r="HD106" i="4"/>
  <c r="GZ142" i="4"/>
  <c r="GZ16" i="4"/>
  <c r="HK139" i="4"/>
  <c r="HH144" i="4"/>
  <c r="HE177" i="4"/>
  <c r="DD175" i="4"/>
  <c r="DD104" i="4"/>
  <c r="HJ98" i="4"/>
  <c r="HI177" i="4"/>
  <c r="HH172" i="4"/>
  <c r="GZ155" i="4"/>
  <c r="GZ147" i="4"/>
  <c r="GZ137" i="4"/>
  <c r="GZ132" i="4"/>
  <c r="GZ134" i="4" s="1"/>
  <c r="GZ26" i="4"/>
  <c r="GZ7" i="4"/>
  <c r="HB177" i="4"/>
  <c r="HC70" i="4"/>
  <c r="HH134" i="4"/>
  <c r="HB197" i="4"/>
  <c r="HD177" i="4"/>
  <c r="HH118" i="4"/>
  <c r="HK149" i="4"/>
  <c r="HB70" i="4"/>
  <c r="HC97" i="4"/>
  <c r="HJ56" i="4"/>
  <c r="HJ151" i="4" s="1"/>
  <c r="HC153" i="4"/>
  <c r="HE28" i="4"/>
  <c r="HH106" i="4"/>
  <c r="HH197" i="4"/>
  <c r="HK157" i="4"/>
  <c r="HB153" i="4"/>
  <c r="HC172" i="4"/>
  <c r="DD195" i="4"/>
  <c r="DD116" i="4"/>
  <c r="HJ107" i="4"/>
  <c r="HB28" i="4"/>
  <c r="HJ83" i="4"/>
  <c r="GR36" i="2"/>
  <c r="FL31" i="2"/>
  <c r="GV63" i="2"/>
  <c r="GR57" i="2"/>
  <c r="EH37" i="2"/>
  <c r="EH91" i="2"/>
  <c r="DX37" i="2"/>
  <c r="EP174" i="2"/>
  <c r="GV105" i="2"/>
  <c r="GU12" i="2"/>
  <c r="EK141" i="2"/>
  <c r="CN169" i="2"/>
  <c r="GD141" i="2"/>
  <c r="CO141" i="2"/>
  <c r="GD150" i="2"/>
  <c r="CR150" i="2"/>
  <c r="BD179" i="2"/>
  <c r="FZ169" i="2"/>
  <c r="FX174" i="2"/>
  <c r="GK16" i="2"/>
  <c r="GV30" i="2"/>
  <c r="GT33" i="2"/>
  <c r="HA99" i="2"/>
  <c r="GT15" i="2"/>
  <c r="HA15" i="2"/>
  <c r="GS60" i="2"/>
  <c r="GN58" i="2"/>
  <c r="HA54" i="2"/>
  <c r="GT12" i="2"/>
  <c r="FB28" i="2"/>
  <c r="GT57" i="2"/>
  <c r="GL91" i="2"/>
  <c r="GH173" i="2"/>
  <c r="GU99" i="2"/>
  <c r="EH121" i="2"/>
  <c r="HA117" i="2"/>
  <c r="GK124" i="2"/>
  <c r="DN121" i="2"/>
  <c r="CZ109" i="2"/>
  <c r="GL112" i="2"/>
  <c r="GL109" i="2"/>
  <c r="GI109" i="2"/>
  <c r="DE173" i="2"/>
  <c r="GK100" i="2"/>
  <c r="GK82" i="2"/>
  <c r="GJ178" i="2"/>
  <c r="GH159" i="2"/>
  <c r="GJ34" i="2"/>
  <c r="GH37" i="2"/>
  <c r="GV15" i="2"/>
  <c r="GJ13" i="2"/>
  <c r="GT9" i="2"/>
  <c r="GV90" i="2"/>
  <c r="GQ88" i="2"/>
  <c r="CW184" i="2"/>
  <c r="GL31" i="2"/>
  <c r="EH31" i="2"/>
  <c r="DX34" i="2"/>
  <c r="GH13" i="2"/>
  <c r="GK10" i="2"/>
  <c r="GJ10" i="2"/>
  <c r="CY159" i="2"/>
  <c r="CV164" i="2"/>
  <c r="GW60" i="2"/>
  <c r="GX60" i="2"/>
  <c r="GV57" i="2"/>
  <c r="GV60" i="2"/>
  <c r="GK58" i="2"/>
  <c r="GK64" i="2"/>
  <c r="GL64" i="2"/>
  <c r="GO55" i="2"/>
  <c r="GQ48" i="2"/>
  <c r="GJ37" i="2"/>
  <c r="GK13" i="2"/>
  <c r="GQ10" i="2"/>
  <c r="GT36" i="2"/>
  <c r="GI13" i="2"/>
  <c r="GS9" i="2"/>
  <c r="GM10" i="2"/>
  <c r="DD9" i="2"/>
  <c r="CX172" i="2"/>
  <c r="HA18" i="2"/>
  <c r="HA81" i="2"/>
  <c r="GU57" i="2"/>
  <c r="GI159" i="2"/>
  <c r="GB40" i="2"/>
  <c r="GK177" i="2"/>
  <c r="CJ184" i="2"/>
  <c r="EJ169" i="2"/>
  <c r="AL164" i="2"/>
  <c r="CO194" i="2"/>
  <c r="GB141" i="2"/>
  <c r="ES169" i="2"/>
  <c r="GA150" i="2"/>
  <c r="CM49" i="2"/>
  <c r="EQ49" i="2"/>
  <c r="AZ94" i="2"/>
  <c r="EP141" i="2"/>
  <c r="EJ179" i="2"/>
  <c r="GL88" i="2"/>
  <c r="GL159" i="2"/>
  <c r="GR54" i="2"/>
  <c r="BW131" i="2"/>
  <c r="FN131" i="2"/>
  <c r="BA154" i="2"/>
  <c r="EJ146" i="2"/>
  <c r="BC40" i="2"/>
  <c r="GB146" i="2"/>
  <c r="GC194" i="2"/>
  <c r="CW178" i="2"/>
  <c r="GV9" i="2"/>
  <c r="GH34" i="2"/>
  <c r="GN61" i="2"/>
  <c r="GM118" i="2"/>
  <c r="GU81" i="2"/>
  <c r="GG40" i="2"/>
  <c r="BE67" i="2"/>
  <c r="GB103" i="2"/>
  <c r="CP49" i="2"/>
  <c r="DA139" i="2"/>
  <c r="GI37" i="2"/>
  <c r="DE159" i="2"/>
  <c r="BP177" i="2"/>
  <c r="HA72" i="2"/>
  <c r="HA163" i="2" s="1"/>
  <c r="GW117" i="2"/>
  <c r="GC146" i="2"/>
  <c r="HA36" i="2"/>
  <c r="GL28" i="2"/>
  <c r="GH58" i="2"/>
  <c r="DE164" i="2"/>
  <c r="CY164" i="2"/>
  <c r="GL168" i="2"/>
  <c r="GR33" i="2"/>
  <c r="DA159" i="2"/>
  <c r="EL194" i="2"/>
  <c r="FY194" i="2"/>
  <c r="GD40" i="2"/>
  <c r="CL115" i="2"/>
  <c r="CO40" i="2"/>
  <c r="AY103" i="2"/>
  <c r="CR154" i="2"/>
  <c r="GG146" i="2"/>
  <c r="GG194" i="2"/>
  <c r="BC179" i="2"/>
  <c r="EQ94" i="2"/>
  <c r="AZ115" i="2"/>
  <c r="BE169" i="2"/>
  <c r="CR141" i="2"/>
  <c r="CU174" i="2"/>
  <c r="GG136" i="2"/>
  <c r="BE194" i="2"/>
  <c r="FX94" i="2"/>
  <c r="CL150" i="2"/>
  <c r="BB174" i="2"/>
  <c r="CZ159" i="2"/>
  <c r="GQ159" i="2"/>
  <c r="GN159" i="2"/>
  <c r="GE136" i="2"/>
  <c r="EN174" i="2"/>
  <c r="GJ159" i="2"/>
  <c r="EQ146" i="2"/>
  <c r="BA179" i="2"/>
  <c r="GM159" i="2"/>
  <c r="CX184" i="2"/>
  <c r="AY150" i="2"/>
  <c r="GB174" i="2"/>
  <c r="GA179" i="2"/>
  <c r="BC194" i="2"/>
  <c r="GB136" i="2"/>
  <c r="CU194" i="2"/>
  <c r="CW159" i="2"/>
  <c r="BD141" i="2"/>
  <c r="GC154" i="2"/>
  <c r="AX141" i="2"/>
  <c r="DB159" i="2"/>
  <c r="ES94" i="2"/>
  <c r="EN194" i="2"/>
  <c r="CV159" i="2"/>
  <c r="AY49" i="2"/>
  <c r="FZ49" i="2"/>
  <c r="EO169" i="2"/>
  <c r="BZ70" i="2"/>
  <c r="BZ158" i="2"/>
  <c r="BZ159" i="2" s="1"/>
  <c r="DN70" i="2"/>
  <c r="DN158" i="2"/>
  <c r="DN159" i="2" s="1"/>
  <c r="FB70" i="2"/>
  <c r="FB158" i="2"/>
  <c r="FB159" i="2" s="1"/>
  <c r="AL70" i="2"/>
  <c r="AL158" i="2"/>
  <c r="AL159" i="2" s="1"/>
  <c r="AB70" i="2"/>
  <c r="AB158" i="2"/>
  <c r="AB159" i="2" s="1"/>
  <c r="FV70" i="2"/>
  <c r="FV158" i="2"/>
  <c r="FV159" i="2" s="1"/>
  <c r="DC159" i="2"/>
  <c r="FL70" i="2"/>
  <c r="FL158" i="2"/>
  <c r="FL159" i="2" s="1"/>
  <c r="CX159" i="2"/>
  <c r="EH70" i="2"/>
  <c r="EH158" i="2"/>
  <c r="EH159" i="2" s="1"/>
  <c r="CJ70" i="2"/>
  <c r="CJ158" i="2"/>
  <c r="CJ159" i="2" s="1"/>
  <c r="GU69" i="2"/>
  <c r="GU158" i="2" s="1"/>
  <c r="GK158" i="2"/>
  <c r="GK159" i="2" s="1"/>
  <c r="GO159" i="2"/>
  <c r="DX70" i="2"/>
  <c r="DX158" i="2"/>
  <c r="DX159" i="2" s="1"/>
  <c r="DX10" i="2"/>
  <c r="BB103" i="2"/>
  <c r="CM94" i="2"/>
  <c r="ES49" i="2"/>
  <c r="CS94" i="2"/>
  <c r="EN141" i="2"/>
  <c r="ES141" i="2"/>
  <c r="EO179" i="2"/>
  <c r="CY178" i="2"/>
  <c r="CX178" i="2"/>
  <c r="CY7" i="2"/>
  <c r="EJ194" i="2"/>
  <c r="GE169" i="2"/>
  <c r="CT66" i="2"/>
  <c r="GG169" i="2"/>
  <c r="AH131" i="2"/>
  <c r="AZ136" i="2"/>
  <c r="BA169" i="2"/>
  <c r="GE146" i="2"/>
  <c r="GG150" i="2"/>
  <c r="CM194" i="2"/>
  <c r="CR136" i="2"/>
  <c r="EL179" i="2"/>
  <c r="CV184" i="2"/>
  <c r="GQ184" i="2"/>
  <c r="GA174" i="2"/>
  <c r="EM115" i="2"/>
  <c r="BE94" i="2"/>
  <c r="BG141" i="2"/>
  <c r="CL169" i="2"/>
  <c r="GG174" i="2"/>
  <c r="GA141" i="2"/>
  <c r="GD115" i="2"/>
  <c r="FY40" i="2"/>
  <c r="AX67" i="2"/>
  <c r="CO103" i="2"/>
  <c r="CQ67" i="2"/>
  <c r="CS194" i="2"/>
  <c r="CR179" i="2"/>
  <c r="CM179" i="2"/>
  <c r="EQ194" i="2"/>
  <c r="GD169" i="2"/>
  <c r="GU123" i="2"/>
  <c r="GQ112" i="2"/>
  <c r="GV99" i="2"/>
  <c r="GW81" i="2"/>
  <c r="FX115" i="2"/>
  <c r="AZ103" i="2"/>
  <c r="CQ94" i="2"/>
  <c r="ES179" i="2"/>
  <c r="CN150" i="2"/>
  <c r="EM169" i="2"/>
  <c r="BC146" i="2"/>
  <c r="ES146" i="2"/>
  <c r="EK174" i="2"/>
  <c r="EM174" i="2"/>
  <c r="GX36" i="2"/>
  <c r="GM82" i="2"/>
  <c r="CZ184" i="2"/>
  <c r="GU5" i="2"/>
  <c r="HA87" i="2"/>
  <c r="HA30" i="2"/>
  <c r="GB194" i="2"/>
  <c r="EN169" i="2"/>
  <c r="GE174" i="2"/>
  <c r="FY150" i="2"/>
  <c r="FX179" i="2"/>
  <c r="AZ146" i="2"/>
  <c r="AZ141" i="2"/>
  <c r="GN37" i="2"/>
  <c r="GR12" i="2"/>
  <c r="HA9" i="2"/>
  <c r="GG154" i="2"/>
  <c r="GE154" i="2"/>
  <c r="CQ169" i="2"/>
  <c r="GS12" i="2"/>
  <c r="HA111" i="2"/>
  <c r="GT54" i="2"/>
  <c r="GE103" i="2"/>
  <c r="BB115" i="2"/>
  <c r="CQ179" i="2"/>
  <c r="BA136" i="2"/>
  <c r="FX136" i="2"/>
  <c r="CL194" i="2"/>
  <c r="BE179" i="2"/>
  <c r="EQ141" i="2"/>
  <c r="EM179" i="2"/>
  <c r="GS33" i="2"/>
  <c r="HA45" i="2"/>
  <c r="GQ61" i="2"/>
  <c r="CV140" i="2"/>
  <c r="HA60" i="2"/>
  <c r="DB184" i="2"/>
  <c r="GQ58" i="2"/>
  <c r="CZ114" i="2"/>
  <c r="BD67" i="2"/>
  <c r="CS49" i="2"/>
  <c r="EN103" i="2"/>
  <c r="CT48" i="2"/>
  <c r="AX169" i="2"/>
  <c r="BB169" i="2"/>
  <c r="CO169" i="2"/>
  <c r="CR174" i="2"/>
  <c r="GC141" i="2"/>
  <c r="DX168" i="2"/>
  <c r="DX169" i="2" s="1"/>
  <c r="DN167" i="2"/>
  <c r="GL173" i="2"/>
  <c r="GF66" i="2"/>
  <c r="GJ184" i="2"/>
  <c r="BA103" i="2"/>
  <c r="EB131" i="2"/>
  <c r="AY179" i="2"/>
  <c r="GK149" i="2"/>
  <c r="CV178" i="2"/>
  <c r="DE184" i="2"/>
  <c r="FB168" i="2"/>
  <c r="FB169" i="2" s="1"/>
  <c r="AL167" i="2"/>
  <c r="FL172" i="2"/>
  <c r="BD194" i="2"/>
  <c r="CO150" i="2"/>
  <c r="EO141" i="2"/>
  <c r="EJ174" i="2"/>
  <c r="CU179" i="2"/>
  <c r="BC154" i="2"/>
  <c r="CU169" i="2"/>
  <c r="CS174" i="2"/>
  <c r="BC169" i="2"/>
  <c r="AZ179" i="2"/>
  <c r="GQ168" i="2"/>
  <c r="CW193" i="2"/>
  <c r="GE141" i="2"/>
  <c r="FX146" i="2"/>
  <c r="AB184" i="2"/>
  <c r="GQ167" i="2"/>
  <c r="EQ169" i="2"/>
  <c r="GC136" i="2"/>
  <c r="CN174" i="2"/>
  <c r="CV139" i="2"/>
  <c r="DC139" i="2"/>
  <c r="ER32" i="2"/>
  <c r="FV47" i="2"/>
  <c r="AV149" i="2"/>
  <c r="AV150" i="2" s="1"/>
  <c r="FV148" i="2"/>
  <c r="FB148" i="2"/>
  <c r="ER56" i="2"/>
  <c r="BP149" i="2"/>
  <c r="BP150" i="2" s="1"/>
  <c r="AV177" i="2"/>
  <c r="EH177" i="2"/>
  <c r="AB172" i="2"/>
  <c r="AN131" i="2"/>
  <c r="AZ169" i="2"/>
  <c r="CP141" i="2"/>
  <c r="CV173" i="2"/>
  <c r="GL192" i="2"/>
  <c r="GQ149" i="2"/>
  <c r="BZ139" i="2"/>
  <c r="CV172" i="2"/>
  <c r="DN193" i="2"/>
  <c r="DN194" i="2" s="1"/>
  <c r="ER44" i="2"/>
  <c r="GA194" i="2"/>
  <c r="CX177" i="2"/>
  <c r="GO184" i="2"/>
  <c r="CT23" i="2"/>
  <c r="CY184" i="2"/>
  <c r="CN179" i="2"/>
  <c r="EP154" i="2"/>
  <c r="EG131" i="2"/>
  <c r="DA168" i="2"/>
  <c r="V131" i="2"/>
  <c r="EJ154" i="2"/>
  <c r="CZ148" i="2"/>
  <c r="DB164" i="2"/>
  <c r="GF114" i="2"/>
  <c r="AY141" i="2"/>
  <c r="FV167" i="2"/>
  <c r="CW164" i="2"/>
  <c r="CS154" i="2"/>
  <c r="ER80" i="2"/>
  <c r="EH167" i="2"/>
  <c r="GQ193" i="2"/>
  <c r="GF116" i="2"/>
  <c r="P132" i="2"/>
  <c r="AB139" i="2"/>
  <c r="FX194" i="2"/>
  <c r="GJ173" i="2"/>
  <c r="GH164" i="2"/>
  <c r="ES154" i="2"/>
  <c r="CJ149" i="2"/>
  <c r="CJ150" i="2" s="1"/>
  <c r="GN149" i="2"/>
  <c r="BP179" i="2"/>
  <c r="GI193" i="2"/>
  <c r="DE148" i="2"/>
  <c r="DB177" i="2"/>
  <c r="CZ172" i="2"/>
  <c r="DE172" i="2"/>
  <c r="DE174" i="2" s="1"/>
  <c r="GQ192" i="2"/>
  <c r="FB193" i="2"/>
  <c r="FB194" i="2" s="1"/>
  <c r="FV193" i="2"/>
  <c r="FV194" i="2" s="1"/>
  <c r="GO177" i="2"/>
  <c r="BZ173" i="2"/>
  <c r="EL136" i="2"/>
  <c r="AY136" i="2"/>
  <c r="BF140" i="2"/>
  <c r="AL173" i="2"/>
  <c r="AL174" i="2" s="1"/>
  <c r="DB168" i="2"/>
  <c r="GF53" i="2"/>
  <c r="GH193" i="2"/>
  <c r="FZ146" i="2"/>
  <c r="BA194" i="2"/>
  <c r="GM172" i="2"/>
  <c r="EH193" i="2"/>
  <c r="EH194" i="2" s="1"/>
  <c r="AL177" i="2"/>
  <c r="CY172" i="2"/>
  <c r="CZ192" i="2"/>
  <c r="GQ173" i="2"/>
  <c r="GF39" i="2"/>
  <c r="CO179" i="2"/>
  <c r="FY136" i="2"/>
  <c r="GA154" i="2"/>
  <c r="CQ141" i="2"/>
  <c r="DX177" i="2"/>
  <c r="ER86" i="2"/>
  <c r="EH173" i="2"/>
  <c r="EH174" i="2" s="1"/>
  <c r="ER110" i="2"/>
  <c r="GQ109" i="2"/>
  <c r="GH177" i="2"/>
  <c r="EP150" i="2"/>
  <c r="AZ194" i="2"/>
  <c r="FB149" i="2"/>
  <c r="FB150" i="2" s="1"/>
  <c r="CT140" i="2"/>
  <c r="EQ174" i="2"/>
  <c r="CN136" i="2"/>
  <c r="ES174" i="2"/>
  <c r="DX167" i="2"/>
  <c r="BA141" i="2"/>
  <c r="EK150" i="2"/>
  <c r="CP136" i="2"/>
  <c r="CW148" i="2"/>
  <c r="GN164" i="2"/>
  <c r="DN168" i="2"/>
  <c r="DN169" i="2" s="1"/>
  <c r="DX193" i="2"/>
  <c r="DX194" i="2" s="1"/>
  <c r="CT93" i="2"/>
  <c r="BE150" i="2"/>
  <c r="EL146" i="2"/>
  <c r="AY146" i="2"/>
  <c r="AX136" i="2"/>
  <c r="EL169" i="2"/>
  <c r="GI139" i="2"/>
  <c r="CW139" i="2"/>
  <c r="FB139" i="2"/>
  <c r="FL139" i="2"/>
  <c r="GM148" i="2"/>
  <c r="GO148" i="2"/>
  <c r="CX164" i="2"/>
  <c r="FL177" i="2"/>
  <c r="AB177" i="2"/>
  <c r="GJ177" i="2"/>
  <c r="GJ179" i="2" s="1"/>
  <c r="GK193" i="2"/>
  <c r="GL193" i="2"/>
  <c r="BD94" i="2"/>
  <c r="AX174" i="2"/>
  <c r="FZ154" i="2"/>
  <c r="EK179" i="2"/>
  <c r="GE194" i="2"/>
  <c r="GL148" i="2"/>
  <c r="GN148" i="2"/>
  <c r="BZ148" i="2"/>
  <c r="DC177" i="2"/>
  <c r="CJ177" i="2"/>
  <c r="CV177" i="2"/>
  <c r="BF168" i="2"/>
  <c r="GK168" i="2"/>
  <c r="GN140" i="2"/>
  <c r="AZ154" i="2"/>
  <c r="FZ141" i="2"/>
  <c r="CM141" i="2"/>
  <c r="BB136" i="2"/>
  <c r="EP146" i="2"/>
  <c r="DA149" i="2"/>
  <c r="DC178" i="2"/>
  <c r="GK179" i="2"/>
  <c r="AB148" i="2"/>
  <c r="EH168" i="2"/>
  <c r="EH169" i="2" s="1"/>
  <c r="AV167" i="2"/>
  <c r="DB172" i="2"/>
  <c r="EM129" i="2"/>
  <c r="EM67" i="2"/>
  <c r="CN194" i="2"/>
  <c r="BG174" i="2"/>
  <c r="DB139" i="2"/>
  <c r="GO149" i="2"/>
  <c r="DA164" i="2"/>
  <c r="CW167" i="2"/>
  <c r="BF173" i="2"/>
  <c r="AB192" i="2"/>
  <c r="CV193" i="2"/>
  <c r="GH184" i="2"/>
  <c r="FY49" i="2"/>
  <c r="CM136" i="2"/>
  <c r="CS169" i="2"/>
  <c r="FX141" i="2"/>
  <c r="CP150" i="2"/>
  <c r="CN146" i="2"/>
  <c r="CY148" i="2"/>
  <c r="GM164" i="2"/>
  <c r="FV149" i="2"/>
  <c r="FV150" i="2" s="1"/>
  <c r="DB167" i="2"/>
  <c r="DA172" i="2"/>
  <c r="DA174" i="2" s="1"/>
  <c r="CQ130" i="2"/>
  <c r="AG131" i="2"/>
  <c r="GB154" i="2"/>
  <c r="CR146" i="2"/>
  <c r="CS136" i="2"/>
  <c r="EJ136" i="2"/>
  <c r="EO194" i="2"/>
  <c r="GJ140" i="2"/>
  <c r="GN178" i="2"/>
  <c r="DB149" i="2"/>
  <c r="AB173" i="2"/>
  <c r="AB174" i="2" s="1"/>
  <c r="GN173" i="2"/>
  <c r="CY193" i="2"/>
  <c r="GJ149" i="2"/>
  <c r="ES150" i="2"/>
  <c r="BE141" i="2"/>
  <c r="GI73" i="2"/>
  <c r="GI162" i="2"/>
  <c r="GI164" i="2" s="1"/>
  <c r="DN79" i="2"/>
  <c r="DN178" i="2"/>
  <c r="DN179" i="2" s="1"/>
  <c r="AB152" i="2"/>
  <c r="AB144" i="2"/>
  <c r="AB134" i="2"/>
  <c r="GQ153" i="2"/>
  <c r="GQ135" i="2"/>
  <c r="GQ145" i="2"/>
  <c r="DX172" i="2"/>
  <c r="GN152" i="2"/>
  <c r="GN144" i="2"/>
  <c r="GN134" i="2"/>
  <c r="HA78" i="2"/>
  <c r="HA178" i="2" s="1"/>
  <c r="DE178" i="2"/>
  <c r="GV18" i="2"/>
  <c r="CZ140" i="2"/>
  <c r="GO164" i="2"/>
  <c r="CT68" i="2"/>
  <c r="CT157" i="2" s="1"/>
  <c r="BP157" i="2"/>
  <c r="BP159" i="2" s="1"/>
  <c r="CW149" i="2"/>
  <c r="DA153" i="2"/>
  <c r="DA145" i="2"/>
  <c r="DA135" i="2"/>
  <c r="GL140" i="2"/>
  <c r="ER140" i="2"/>
  <c r="GD146" i="2"/>
  <c r="FV145" i="2"/>
  <c r="FV146" i="2" s="1"/>
  <c r="FZ179" i="2"/>
  <c r="DN73" i="2"/>
  <c r="DN163" i="2"/>
  <c r="DN164" i="2" s="1"/>
  <c r="FL73" i="2"/>
  <c r="FL163" i="2"/>
  <c r="FL164" i="2" s="1"/>
  <c r="FL168" i="2"/>
  <c r="FL169" i="2" s="1"/>
  <c r="FL192" i="2"/>
  <c r="CT11" i="2"/>
  <c r="GU18" i="2"/>
  <c r="CY140" i="2"/>
  <c r="FV139" i="2"/>
  <c r="AB19" i="2"/>
  <c r="AB140" i="2"/>
  <c r="AB141" i="2" s="1"/>
  <c r="FV19" i="2"/>
  <c r="FV140" i="2"/>
  <c r="FV141" i="2" s="1"/>
  <c r="ER35" i="2"/>
  <c r="GF29" i="2"/>
  <c r="FL149" i="2"/>
  <c r="FL150" i="2" s="1"/>
  <c r="DN149" i="2"/>
  <c r="DN150" i="2" s="1"/>
  <c r="GH148" i="2"/>
  <c r="CX148" i="2"/>
  <c r="GK148" i="2"/>
  <c r="BF178" i="2"/>
  <c r="AL79" i="2"/>
  <c r="AL178" i="2"/>
  <c r="CJ79" i="2"/>
  <c r="CJ178" i="2"/>
  <c r="GF77" i="2"/>
  <c r="FB177" i="2"/>
  <c r="GM177" i="2"/>
  <c r="GK76" i="2"/>
  <c r="GK182" i="2"/>
  <c r="GK184" i="2" s="1"/>
  <c r="GO178" i="2"/>
  <c r="DX76" i="2"/>
  <c r="DX183" i="2"/>
  <c r="DX184" i="2" s="1"/>
  <c r="CT74" i="2"/>
  <c r="CT182" i="2" s="1"/>
  <c r="BP182" i="2"/>
  <c r="CT86" i="2"/>
  <c r="CT83" i="2"/>
  <c r="BP167" i="2"/>
  <c r="DE167" i="2"/>
  <c r="GK167" i="2"/>
  <c r="GO168" i="2"/>
  <c r="GN167" i="2"/>
  <c r="GF83" i="2"/>
  <c r="FB167" i="2"/>
  <c r="FV168" i="2"/>
  <c r="FV169" i="2" s="1"/>
  <c r="CW172" i="2"/>
  <c r="CJ172" i="2"/>
  <c r="GF98" i="2"/>
  <c r="ER104" i="2"/>
  <c r="DN192" i="2"/>
  <c r="CJ193" i="2"/>
  <c r="CJ194" i="2" s="1"/>
  <c r="CV192" i="2"/>
  <c r="DE192" i="2"/>
  <c r="GF104" i="2"/>
  <c r="FB192" i="2"/>
  <c r="BZ192" i="2"/>
  <c r="CT116" i="2"/>
  <c r="DX153" i="2"/>
  <c r="DX154" i="2" s="1"/>
  <c r="DX145" i="2"/>
  <c r="DX146" i="2" s="1"/>
  <c r="DX135" i="2"/>
  <c r="DX136" i="2" s="1"/>
  <c r="DX152" i="2"/>
  <c r="DX144" i="2"/>
  <c r="DX134" i="2"/>
  <c r="GN177" i="2"/>
  <c r="BZ152" i="2"/>
  <c r="BZ144" i="2"/>
  <c r="BZ134" i="2"/>
  <c r="AB153" i="2"/>
  <c r="AB154" i="2" s="1"/>
  <c r="AB145" i="2"/>
  <c r="AB146" i="2" s="1"/>
  <c r="AB135" i="2"/>
  <c r="AL152" i="2"/>
  <c r="AL144" i="2"/>
  <c r="AL134" i="2"/>
  <c r="GK102" i="2"/>
  <c r="GK173" i="2"/>
  <c r="CX152" i="2"/>
  <c r="CX144" i="2"/>
  <c r="CX134" i="2"/>
  <c r="GO167" i="2"/>
  <c r="EH172" i="2"/>
  <c r="GF95" i="2"/>
  <c r="FB172" i="2"/>
  <c r="DC168" i="2"/>
  <c r="GJ152" i="2"/>
  <c r="GJ144" i="2"/>
  <c r="GJ134" i="2"/>
  <c r="CX193" i="2"/>
  <c r="GW78" i="2"/>
  <c r="DA178" i="2"/>
  <c r="DE193" i="2"/>
  <c r="GM173" i="2"/>
  <c r="CZ66" i="2"/>
  <c r="CZ149" i="2"/>
  <c r="GO193" i="2"/>
  <c r="DA193" i="2"/>
  <c r="CX153" i="2"/>
  <c r="CX145" i="2"/>
  <c r="CX135" i="2"/>
  <c r="GF102" i="2"/>
  <c r="GF173" i="2"/>
  <c r="CT168" i="2"/>
  <c r="CM146" i="2"/>
  <c r="FY169" i="2"/>
  <c r="BB150" i="2"/>
  <c r="GC169" i="2"/>
  <c r="BA146" i="2"/>
  <c r="EP194" i="2"/>
  <c r="EM150" i="2"/>
  <c r="EJ141" i="2"/>
  <c r="GD154" i="2"/>
  <c r="CP179" i="2"/>
  <c r="BB154" i="2"/>
  <c r="FZ150" i="2"/>
  <c r="CU141" i="2"/>
  <c r="BG136" i="2"/>
  <c r="FY146" i="2"/>
  <c r="CP146" i="2"/>
  <c r="EQ154" i="2"/>
  <c r="EN150" i="2"/>
  <c r="CT149" i="2"/>
  <c r="FV153" i="2"/>
  <c r="FV154" i="2" s="1"/>
  <c r="AX146" i="2"/>
  <c r="BD136" i="2"/>
  <c r="GC179" i="2"/>
  <c r="BD150" i="2"/>
  <c r="EO136" i="2"/>
  <c r="CP169" i="2"/>
  <c r="GO140" i="2"/>
  <c r="CX139" i="2"/>
  <c r="GK19" i="2"/>
  <c r="GK139" i="2"/>
  <c r="EH19" i="2"/>
  <c r="EH140" i="2"/>
  <c r="DN19" i="2"/>
  <c r="DN140" i="2"/>
  <c r="DN141" i="2" s="1"/>
  <c r="BF149" i="2"/>
  <c r="GQ148" i="2"/>
  <c r="GQ150" i="2" s="1"/>
  <c r="BZ149" i="2"/>
  <c r="BZ150" i="2" s="1"/>
  <c r="AL149" i="2"/>
  <c r="AL150" i="2" s="1"/>
  <c r="CV148" i="2"/>
  <c r="DX79" i="2"/>
  <c r="DX178" i="2"/>
  <c r="DX179" i="2" s="1"/>
  <c r="AV79" i="2"/>
  <c r="AV178" i="2"/>
  <c r="AV179" i="2" s="1"/>
  <c r="FB76" i="2"/>
  <c r="FB183" i="2"/>
  <c r="FB184" i="2" s="1"/>
  <c r="GX75" i="2"/>
  <c r="GX183" i="2" s="1"/>
  <c r="GN183" i="2"/>
  <c r="AV76" i="2"/>
  <c r="AV182" i="2"/>
  <c r="CX167" i="2"/>
  <c r="GI167" i="2"/>
  <c r="FB173" i="2"/>
  <c r="FB174" i="2" s="1"/>
  <c r="CV174" i="2"/>
  <c r="GM192" i="2"/>
  <c r="GK192" i="2"/>
  <c r="CJ153" i="2"/>
  <c r="CJ154" i="2" s="1"/>
  <c r="CJ145" i="2"/>
  <c r="CJ146" i="2" s="1"/>
  <c r="CJ135" i="2"/>
  <c r="FL152" i="2"/>
  <c r="FL144" i="2"/>
  <c r="FL134" i="2"/>
  <c r="EH152" i="2"/>
  <c r="EH144" i="2"/>
  <c r="EH134" i="2"/>
  <c r="GO152" i="2"/>
  <c r="GO144" i="2"/>
  <c r="GO134" i="2"/>
  <c r="FL153" i="2"/>
  <c r="FL154" i="2" s="1"/>
  <c r="FL145" i="2"/>
  <c r="FL146" i="2" s="1"/>
  <c r="FL135" i="2"/>
  <c r="FL136" i="2" s="1"/>
  <c r="GM152" i="2"/>
  <c r="GM144" i="2"/>
  <c r="GM134" i="2"/>
  <c r="GJ168" i="2"/>
  <c r="DE149" i="2"/>
  <c r="DE150" i="2" s="1"/>
  <c r="DE168" i="2"/>
  <c r="DE153" i="2"/>
  <c r="DE145" i="2"/>
  <c r="DE135" i="2"/>
  <c r="GH152" i="2"/>
  <c r="GH144" i="2"/>
  <c r="GH134" i="2"/>
  <c r="GH153" i="2"/>
  <c r="GH145" i="2"/>
  <c r="GH135" i="2"/>
  <c r="GI152" i="2"/>
  <c r="GI144" i="2"/>
  <c r="GI134" i="2"/>
  <c r="CY153" i="2"/>
  <c r="CY145" i="2"/>
  <c r="CY135" i="2"/>
  <c r="GI140" i="2"/>
  <c r="GQ140" i="2"/>
  <c r="GM140" i="2"/>
  <c r="GK140" i="2"/>
  <c r="CT153" i="2"/>
  <c r="CT145" i="2"/>
  <c r="CT135" i="2"/>
  <c r="CM154" i="2"/>
  <c r="BE174" i="2"/>
  <c r="EK169" i="2"/>
  <c r="GF149" i="2"/>
  <c r="BB146" i="2"/>
  <c r="CM174" i="2"/>
  <c r="BG169" i="2"/>
  <c r="BG146" i="2"/>
  <c r="FY154" i="2"/>
  <c r="CP154" i="2"/>
  <c r="BE136" i="2"/>
  <c r="CQ194" i="2"/>
  <c r="CT173" i="2"/>
  <c r="AX154" i="2"/>
  <c r="EM136" i="2"/>
  <c r="BD146" i="2"/>
  <c r="EO146" i="2"/>
  <c r="FZ194" i="2"/>
  <c r="CL174" i="2"/>
  <c r="GD179" i="2"/>
  <c r="GI79" i="2"/>
  <c r="GI177" i="2"/>
  <c r="CJ167" i="2"/>
  <c r="CY167" i="2"/>
  <c r="GL167" i="2"/>
  <c r="GM167" i="2"/>
  <c r="FL167" i="2"/>
  <c r="BZ172" i="2"/>
  <c r="CY173" i="2"/>
  <c r="GO172" i="2"/>
  <c r="GI172" i="2"/>
  <c r="GN172" i="2"/>
  <c r="CW173" i="2"/>
  <c r="BF193" i="2"/>
  <c r="GI192" i="2"/>
  <c r="GI194" i="2" s="1"/>
  <c r="CW192" i="2"/>
  <c r="GH192" i="2"/>
  <c r="GH194" i="2" s="1"/>
  <c r="FV192" i="2"/>
  <c r="CV152" i="2"/>
  <c r="CV144" i="2"/>
  <c r="CV134" i="2"/>
  <c r="FV152" i="2"/>
  <c r="FV144" i="2"/>
  <c r="FV134" i="2"/>
  <c r="FB152" i="2"/>
  <c r="FB144" i="2"/>
  <c r="FB134" i="2"/>
  <c r="BP153" i="2"/>
  <c r="BP145" i="2"/>
  <c r="BP135" i="2"/>
  <c r="BP136" i="2" s="1"/>
  <c r="FB73" i="2"/>
  <c r="FB163" i="2"/>
  <c r="DC149" i="2"/>
  <c r="DX192" i="2"/>
  <c r="GQ152" i="2"/>
  <c r="GQ144" i="2"/>
  <c r="GQ146" i="2" s="1"/>
  <c r="GQ134" i="2"/>
  <c r="DE152" i="2"/>
  <c r="DE144" i="2"/>
  <c r="DE134" i="2"/>
  <c r="DB140" i="2"/>
  <c r="GL153" i="2"/>
  <c r="GL145" i="2"/>
  <c r="GL135" i="2"/>
  <c r="GK153" i="2"/>
  <c r="GK145" i="2"/>
  <c r="GK135" i="2"/>
  <c r="GI168" i="2"/>
  <c r="GI178" i="2"/>
  <c r="GK152" i="2"/>
  <c r="GK144" i="2"/>
  <c r="GK134" i="2"/>
  <c r="ER102" i="2"/>
  <c r="ER173" i="2"/>
  <c r="GF21" i="2"/>
  <c r="GF153" i="2"/>
  <c r="GF145" i="2"/>
  <c r="GF135" i="2"/>
  <c r="ER193" i="2"/>
  <c r="AJ131" i="2"/>
  <c r="CS146" i="2"/>
  <c r="AX150" i="2"/>
  <c r="FZ136" i="2"/>
  <c r="GB169" i="2"/>
  <c r="GF193" i="2"/>
  <c r="AZ174" i="2"/>
  <c r="CM169" i="2"/>
  <c r="GF140" i="2"/>
  <c r="BG154" i="2"/>
  <c r="BE154" i="2"/>
  <c r="EL174" i="2"/>
  <c r="BC141" i="2"/>
  <c r="EM146" i="2"/>
  <c r="EN136" i="2"/>
  <c r="BD154" i="2"/>
  <c r="ES194" i="2"/>
  <c r="EM141" i="2"/>
  <c r="CU136" i="2"/>
  <c r="EO154" i="2"/>
  <c r="FV177" i="2"/>
  <c r="GJ164" i="2"/>
  <c r="GO139" i="2"/>
  <c r="AL19" i="2"/>
  <c r="AL140" i="2"/>
  <c r="AL141" i="2" s="1"/>
  <c r="AV139" i="2"/>
  <c r="AB149" i="2"/>
  <c r="AB150" i="2" s="1"/>
  <c r="DN148" i="2"/>
  <c r="BP73" i="2"/>
  <c r="BP163" i="2"/>
  <c r="BP164" i="2" s="1"/>
  <c r="DE177" i="2"/>
  <c r="GQ73" i="2"/>
  <c r="GQ162" i="2"/>
  <c r="GQ164" i="2" s="1"/>
  <c r="GL177" i="2"/>
  <c r="DB178" i="2"/>
  <c r="DB179" i="2" s="1"/>
  <c r="FL76" i="2"/>
  <c r="FL183" i="2"/>
  <c r="FL184" i="2" s="1"/>
  <c r="GW75" i="2"/>
  <c r="GW183" i="2" s="1"/>
  <c r="DA183" i="2"/>
  <c r="DA184" i="2" s="1"/>
  <c r="GH167" i="2"/>
  <c r="AV168" i="2"/>
  <c r="AV169" i="2" s="1"/>
  <c r="BZ168" i="2"/>
  <c r="BZ169" i="2" s="1"/>
  <c r="CZ167" i="2"/>
  <c r="AB168" i="2"/>
  <c r="AB169" i="2" s="1"/>
  <c r="CW168" i="2"/>
  <c r="CW169" i="2" s="1"/>
  <c r="CY174" i="2"/>
  <c r="GQ172" i="2"/>
  <c r="GQ174" i="2" s="1"/>
  <c r="GO173" i="2"/>
  <c r="CX192" i="2"/>
  <c r="DN153" i="2"/>
  <c r="DN154" i="2" s="1"/>
  <c r="DN145" i="2"/>
  <c r="DN146" i="2" s="1"/>
  <c r="DN135" i="2"/>
  <c r="DN136" i="2" s="1"/>
  <c r="GV5" i="2"/>
  <c r="CZ152" i="2"/>
  <c r="CZ144" i="2"/>
  <c r="CZ134" i="2"/>
  <c r="BP152" i="2"/>
  <c r="BP144" i="2"/>
  <c r="BP134" i="2"/>
  <c r="FB153" i="2"/>
  <c r="FB154" i="2" s="1"/>
  <c r="FB145" i="2"/>
  <c r="FB146" i="2" s="1"/>
  <c r="FB135" i="2"/>
  <c r="FB136" i="2" s="1"/>
  <c r="DB193" i="2"/>
  <c r="GW105" i="2"/>
  <c r="GM193" i="2"/>
  <c r="EH192" i="2"/>
  <c r="GM149" i="2"/>
  <c r="GH168" i="2"/>
  <c r="DX173" i="2"/>
  <c r="DX174" i="2" s="1"/>
  <c r="CW153" i="2"/>
  <c r="CW145" i="2"/>
  <c r="CW135" i="2"/>
  <c r="CZ178" i="2"/>
  <c r="CY152" i="2"/>
  <c r="CY144" i="2"/>
  <c r="CY134" i="2"/>
  <c r="GF178" i="2"/>
  <c r="BG194" i="2"/>
  <c r="BD169" i="2"/>
  <c r="GB179" i="2"/>
  <c r="CQ150" i="2"/>
  <c r="CQ136" i="2"/>
  <c r="EM194" i="2"/>
  <c r="ER149" i="2"/>
  <c r="BE146" i="2"/>
  <c r="GF168" i="2"/>
  <c r="EM154" i="2"/>
  <c r="EN146" i="2"/>
  <c r="BA150" i="2"/>
  <c r="CU146" i="2"/>
  <c r="EK136" i="2"/>
  <c r="GN139" i="2"/>
  <c r="FL19" i="2"/>
  <c r="FL140" i="2"/>
  <c r="FL141" i="2" s="1"/>
  <c r="BP140" i="2"/>
  <c r="DE139" i="2"/>
  <c r="CY139" i="2"/>
  <c r="AV19" i="2"/>
  <c r="AV140" i="2"/>
  <c r="AV141" i="2" s="1"/>
  <c r="EH139" i="2"/>
  <c r="BZ140" i="2"/>
  <c r="BZ141" i="2" s="1"/>
  <c r="GI148" i="2"/>
  <c r="DX148" i="2"/>
  <c r="DX149" i="2"/>
  <c r="DX150" i="2" s="1"/>
  <c r="EH148" i="2"/>
  <c r="GI76" i="2"/>
  <c r="GI182" i="2"/>
  <c r="GI184" i="2" s="1"/>
  <c r="CZ177" i="2"/>
  <c r="FV79" i="2"/>
  <c r="FV178" i="2"/>
  <c r="FV179" i="2" s="1"/>
  <c r="CW177" i="2"/>
  <c r="CW179" i="2" s="1"/>
  <c r="BZ79" i="2"/>
  <c r="BZ178" i="2"/>
  <c r="BZ179" i="2" s="1"/>
  <c r="DX73" i="2"/>
  <c r="DX163" i="2"/>
  <c r="DX164" i="2" s="1"/>
  <c r="GM76" i="2"/>
  <c r="GM182" i="2"/>
  <c r="GM184" i="2" s="1"/>
  <c r="AL168" i="2"/>
  <c r="AL169" i="2" s="1"/>
  <c r="BP168" i="2"/>
  <c r="BP169" i="2" s="1"/>
  <c r="GH172" i="2"/>
  <c r="GH174" i="2" s="1"/>
  <c r="DB192" i="2"/>
  <c r="GO192" i="2"/>
  <c r="DA192" i="2"/>
  <c r="AV172" i="2"/>
  <c r="BZ153" i="2"/>
  <c r="BZ154" i="2" s="1"/>
  <c r="BZ145" i="2"/>
  <c r="BZ135" i="2"/>
  <c r="BZ136" i="2" s="1"/>
  <c r="CV153" i="2"/>
  <c r="CV145" i="2"/>
  <c r="CV135" i="2"/>
  <c r="BP173" i="2"/>
  <c r="BP174" i="2" s="1"/>
  <c r="DN144" i="2"/>
  <c r="DN152" i="2"/>
  <c r="DN134" i="2"/>
  <c r="DN76" i="2"/>
  <c r="DN183" i="2"/>
  <c r="DN184" i="2" s="1"/>
  <c r="BF153" i="2"/>
  <c r="BF145" i="2"/>
  <c r="BF135" i="2"/>
  <c r="GM168" i="2"/>
  <c r="GU72" i="2"/>
  <c r="GU163" i="2" s="1"/>
  <c r="GK163" i="2"/>
  <c r="GK164" i="2" s="1"/>
  <c r="GI149" i="2"/>
  <c r="DN172" i="2"/>
  <c r="GV78" i="2"/>
  <c r="GL178" i="2"/>
  <c r="GX6" i="2"/>
  <c r="GN153" i="2"/>
  <c r="GN145" i="2"/>
  <c r="GN135" i="2"/>
  <c r="GH178" i="2"/>
  <c r="CW152" i="2"/>
  <c r="CW144" i="2"/>
  <c r="CW134" i="2"/>
  <c r="GS6" i="2"/>
  <c r="GI153" i="2"/>
  <c r="GI135" i="2"/>
  <c r="GI145" i="2"/>
  <c r="DB153" i="2"/>
  <c r="DB145" i="2"/>
  <c r="DB135" i="2"/>
  <c r="FV172" i="2"/>
  <c r="DB173" i="2"/>
  <c r="DB174" i="2" s="1"/>
  <c r="GH140" i="2"/>
  <c r="CZ193" i="2"/>
  <c r="ER93" i="2"/>
  <c r="ER168" i="2"/>
  <c r="CN141" i="2"/>
  <c r="CS150" i="2"/>
  <c r="CQ146" i="2"/>
  <c r="GE150" i="2"/>
  <c r="ES136" i="2"/>
  <c r="EN154" i="2"/>
  <c r="CU154" i="2"/>
  <c r="EK146" i="2"/>
  <c r="GL73" i="2"/>
  <c r="GL162" i="2"/>
  <c r="GL164" i="2" s="1"/>
  <c r="GM19" i="2"/>
  <c r="GM139" i="2"/>
  <c r="CJ140" i="2"/>
  <c r="CJ141" i="2" s="1"/>
  <c r="DB148" i="2"/>
  <c r="DC184" i="2"/>
  <c r="GQ79" i="2"/>
  <c r="GQ177" i="2"/>
  <c r="EH79" i="2"/>
  <c r="EH178" i="2"/>
  <c r="EH179" i="2" s="1"/>
  <c r="DC164" i="2"/>
  <c r="DA177" i="2"/>
  <c r="FV73" i="2"/>
  <c r="FV163" i="2"/>
  <c r="FV164" i="2" s="1"/>
  <c r="BZ167" i="2"/>
  <c r="CJ168" i="2"/>
  <c r="CJ169" i="2" s="1"/>
  <c r="GJ172" i="2"/>
  <c r="GJ174" i="2" s="1"/>
  <c r="GK172" i="2"/>
  <c r="GI173" i="2"/>
  <c r="DC193" i="2"/>
  <c r="DC192" i="2"/>
  <c r="CY192" i="2"/>
  <c r="GJ192" i="2"/>
  <c r="AL193" i="2"/>
  <c r="AL194" i="2" s="1"/>
  <c r="AV192" i="2"/>
  <c r="CJ192" i="2"/>
  <c r="GO153" i="2"/>
  <c r="GO145" i="2"/>
  <c r="GO135" i="2"/>
  <c r="AV73" i="2"/>
  <c r="AV163" i="2"/>
  <c r="AV164" i="2" s="1"/>
  <c r="GJ153" i="2"/>
  <c r="GJ145" i="2"/>
  <c r="GJ135" i="2"/>
  <c r="AV152" i="2"/>
  <c r="AV144" i="2"/>
  <c r="AV134" i="2"/>
  <c r="AV153" i="2"/>
  <c r="AV154" i="2" s="1"/>
  <c r="AV145" i="2"/>
  <c r="AV146" i="2" s="1"/>
  <c r="AV135" i="2"/>
  <c r="AV136" i="2" s="1"/>
  <c r="CJ152" i="2"/>
  <c r="CJ144" i="2"/>
  <c r="CJ134" i="2"/>
  <c r="FB79" i="2"/>
  <c r="FB178" i="2"/>
  <c r="FB179" i="2" s="1"/>
  <c r="GV75" i="2"/>
  <c r="GV183" i="2" s="1"/>
  <c r="GL183" i="2"/>
  <c r="GL184" i="2" s="1"/>
  <c r="FL173" i="2"/>
  <c r="FL174" i="2" s="1"/>
  <c r="CJ173" i="2"/>
  <c r="CJ174" i="2" s="1"/>
  <c r="GV72" i="2"/>
  <c r="GV163" i="2" s="1"/>
  <c r="CZ163" i="2"/>
  <c r="CZ164" i="2" s="1"/>
  <c r="CV168" i="2"/>
  <c r="CY168" i="2"/>
  <c r="CW140" i="2"/>
  <c r="CW141" i="2" s="1"/>
  <c r="DA7" i="2"/>
  <c r="DA152" i="2"/>
  <c r="DA144" i="2"/>
  <c r="DA134" i="2"/>
  <c r="GW6" i="2"/>
  <c r="GM153" i="2"/>
  <c r="GM145" i="2"/>
  <c r="GM135" i="2"/>
  <c r="CY149" i="2"/>
  <c r="CN49" i="2"/>
  <c r="GM178" i="2"/>
  <c r="ER21" i="2"/>
  <c r="ER153" i="2"/>
  <c r="ER145" i="2"/>
  <c r="ER135" i="2"/>
  <c r="CT114" i="2"/>
  <c r="CT193" i="2"/>
  <c r="GG141" i="2"/>
  <c r="CO154" i="2"/>
  <c r="EL154" i="2"/>
  <c r="AY154" i="2"/>
  <c r="FX150" i="2"/>
  <c r="CM150" i="2"/>
  <c r="CQ154" i="2"/>
  <c r="FZ174" i="2"/>
  <c r="GA136" i="2"/>
  <c r="CN154" i="2"/>
  <c r="GD194" i="2"/>
  <c r="FY141" i="2"/>
  <c r="EP179" i="2"/>
  <c r="EK154" i="2"/>
  <c r="CZ150" i="2"/>
  <c r="CT50" i="2"/>
  <c r="BP148" i="2"/>
  <c r="DA148" i="2"/>
  <c r="DA150" i="2" s="1"/>
  <c r="GH139" i="2"/>
  <c r="CJ139" i="2"/>
  <c r="DX19" i="2"/>
  <c r="DX140" i="2"/>
  <c r="DX141" i="2" s="1"/>
  <c r="ER17" i="2"/>
  <c r="DN139" i="2"/>
  <c r="DC148" i="2"/>
  <c r="EH149" i="2"/>
  <c r="EH150" i="2" s="1"/>
  <c r="FL148" i="2"/>
  <c r="CZ139" i="2"/>
  <c r="DC140" i="2"/>
  <c r="GQ19" i="2"/>
  <c r="GQ139" i="2"/>
  <c r="GJ139" i="2"/>
  <c r="GJ141" i="2" s="1"/>
  <c r="GL19" i="2"/>
  <c r="GL139" i="2"/>
  <c r="GL141" i="2" s="1"/>
  <c r="AL139" i="2"/>
  <c r="BP139" i="2"/>
  <c r="FB19" i="2"/>
  <c r="FB140" i="2"/>
  <c r="FB141" i="2" s="1"/>
  <c r="CT29" i="2"/>
  <c r="GJ148" i="2"/>
  <c r="AV148" i="2"/>
  <c r="AL148" i="2"/>
  <c r="CY177" i="2"/>
  <c r="CY179" i="2" s="1"/>
  <c r="DN177" i="2"/>
  <c r="GN184" i="2"/>
  <c r="FL79" i="2"/>
  <c r="FL178" i="2"/>
  <c r="FL179" i="2" s="1"/>
  <c r="AB79" i="2"/>
  <c r="AB178" i="2"/>
  <c r="AB179" i="2" s="1"/>
  <c r="BZ73" i="2"/>
  <c r="BZ163" i="2"/>
  <c r="BZ164" i="2" s="1"/>
  <c r="CV167" i="2"/>
  <c r="DA167" i="2"/>
  <c r="DA169" i="2" s="1"/>
  <c r="GJ167" i="2"/>
  <c r="DC167" i="2"/>
  <c r="AB167" i="2"/>
  <c r="GF86" i="2"/>
  <c r="FV173" i="2"/>
  <c r="FV174" i="2" s="1"/>
  <c r="DC173" i="2"/>
  <c r="DC174" i="2" s="1"/>
  <c r="GL172" i="2"/>
  <c r="GL174" i="2" s="1"/>
  <c r="CX173" i="2"/>
  <c r="CX174" i="2" s="1"/>
  <c r="BP192" i="2"/>
  <c r="AL192" i="2"/>
  <c r="GN193" i="2"/>
  <c r="GJ193" i="2"/>
  <c r="GN192" i="2"/>
  <c r="AV193" i="2"/>
  <c r="AV194" i="2" s="1"/>
  <c r="BZ193" i="2"/>
  <c r="BZ194" i="2" s="1"/>
  <c r="FL193" i="2"/>
  <c r="FL194" i="2" s="1"/>
  <c r="AB193" i="2"/>
  <c r="AB194" i="2" s="1"/>
  <c r="ER116" i="2"/>
  <c r="AV173" i="2"/>
  <c r="AV174" i="2" s="1"/>
  <c r="FV76" i="2"/>
  <c r="FV183" i="2"/>
  <c r="FV184" i="2" s="1"/>
  <c r="EH153" i="2"/>
  <c r="EH154" i="2" s="1"/>
  <c r="EH145" i="2"/>
  <c r="EH135" i="2"/>
  <c r="EH136" i="2" s="1"/>
  <c r="BZ76" i="2"/>
  <c r="BZ183" i="2"/>
  <c r="BZ184" i="2" s="1"/>
  <c r="GW18" i="2"/>
  <c r="DA140" i="2"/>
  <c r="DC152" i="2"/>
  <c r="DC144" i="2"/>
  <c r="DC134" i="2"/>
  <c r="AL153" i="2"/>
  <c r="AL154" i="2" s="1"/>
  <c r="AL145" i="2"/>
  <c r="AL146" i="2" s="1"/>
  <c r="AL135" i="2"/>
  <c r="AL136" i="2" s="1"/>
  <c r="DB152" i="2"/>
  <c r="DB144" i="2"/>
  <c r="DB134" i="2"/>
  <c r="AL172" i="2"/>
  <c r="GF71" i="2"/>
  <c r="GF162" i="2" s="1"/>
  <c r="FB162" i="2"/>
  <c r="CX140" i="2"/>
  <c r="CJ148" i="2"/>
  <c r="BP193" i="2"/>
  <c r="BP194" i="2" s="1"/>
  <c r="DN173" i="2"/>
  <c r="DN174" i="2" s="1"/>
  <c r="GH149" i="2"/>
  <c r="CZ168" i="2"/>
  <c r="GL149" i="2"/>
  <c r="CX149" i="2"/>
  <c r="DX139" i="2"/>
  <c r="CX168" i="2"/>
  <c r="CZ102" i="2"/>
  <c r="CZ173" i="2"/>
  <c r="CV149" i="2"/>
  <c r="CZ153" i="2"/>
  <c r="CZ145" i="2"/>
  <c r="CZ135" i="2"/>
  <c r="EO103" i="2"/>
  <c r="DE140" i="2"/>
  <c r="GN168" i="2"/>
  <c r="GQ178" i="2"/>
  <c r="GL152" i="2"/>
  <c r="GL144" i="2"/>
  <c r="GL134" i="2"/>
  <c r="DC145" i="2"/>
  <c r="DC153" i="2"/>
  <c r="DC135" i="2"/>
  <c r="ER178" i="2"/>
  <c r="CT178" i="2"/>
  <c r="BG150" i="2"/>
  <c r="GD136" i="2"/>
  <c r="BC174" i="2"/>
  <c r="FV135" i="2"/>
  <c r="FV136" i="2" s="1"/>
  <c r="GA146" i="2"/>
  <c r="EJ150" i="2"/>
  <c r="EP136" i="2"/>
  <c r="EK194" i="2"/>
  <c r="CE131" i="2"/>
  <c r="BX131" i="2"/>
  <c r="CS103" i="2"/>
  <c r="EI131" i="2"/>
  <c r="DU131" i="2"/>
  <c r="BU131" i="2"/>
  <c r="DF131" i="2"/>
  <c r="CU94" i="2"/>
  <c r="CF131" i="2"/>
  <c r="EP94" i="2"/>
  <c r="BH131" i="2"/>
  <c r="FT131" i="2"/>
  <c r="BD115" i="2"/>
  <c r="BA129" i="2"/>
  <c r="EP129" i="2"/>
  <c r="CU40" i="2"/>
  <c r="AS131" i="2"/>
  <c r="EE131" i="2"/>
  <c r="AT131" i="2"/>
  <c r="AP131" i="2"/>
  <c r="DO131" i="2"/>
  <c r="BG67" i="2"/>
  <c r="EL40" i="2"/>
  <c r="GA130" i="2"/>
  <c r="DW131" i="2"/>
  <c r="CH131" i="2"/>
  <c r="BB129" i="2"/>
  <c r="FZ129" i="2"/>
  <c r="FZ67" i="2"/>
  <c r="AX49" i="2"/>
  <c r="FW131" i="2"/>
  <c r="GE40" i="2"/>
  <c r="EC131" i="2"/>
  <c r="AC131" i="2"/>
  <c r="GA129" i="2"/>
  <c r="DP131" i="2"/>
  <c r="AE131" i="2"/>
  <c r="GG130" i="2"/>
  <c r="EO67" i="2"/>
  <c r="DQ131" i="2"/>
  <c r="CI131" i="2"/>
  <c r="DJ131" i="2"/>
  <c r="EP130" i="2"/>
  <c r="CN130" i="2"/>
  <c r="EM103" i="2"/>
  <c r="FI131" i="2"/>
  <c r="BB67" i="2"/>
  <c r="EL130" i="2"/>
  <c r="GG103" i="2"/>
  <c r="AQ131" i="2"/>
  <c r="DK131" i="2"/>
  <c r="AX115" i="2"/>
  <c r="FY103" i="2"/>
  <c r="FY67" i="2"/>
  <c r="EM130" i="2"/>
  <c r="CM130" i="2"/>
  <c r="CN129" i="2"/>
  <c r="EQ130" i="2"/>
  <c r="CR129" i="2"/>
  <c r="BC129" i="2"/>
  <c r="AZ130" i="2"/>
  <c r="CR40" i="2"/>
  <c r="BN131" i="2"/>
  <c r="FQ131" i="2"/>
  <c r="AR131" i="2"/>
  <c r="CD131" i="2"/>
  <c r="EY131" i="2"/>
  <c r="BS131" i="2"/>
  <c r="AF131" i="2"/>
  <c r="DR131" i="2"/>
  <c r="BK131" i="2"/>
  <c r="AW131" i="2"/>
  <c r="Z131" i="2"/>
  <c r="AX22" i="2"/>
  <c r="AX129" i="2"/>
  <c r="CS22" i="2"/>
  <c r="CS129" i="2"/>
  <c r="EO129" i="2"/>
  <c r="AY130" i="2"/>
  <c r="BE130" i="2"/>
  <c r="FA131" i="2"/>
  <c r="FF131" i="2"/>
  <c r="U131" i="2"/>
  <c r="EW131" i="2"/>
  <c r="FX130" i="2"/>
  <c r="BC130" i="2"/>
  <c r="GC129" i="2"/>
  <c r="EN130" i="2"/>
  <c r="BB130" i="2"/>
  <c r="EK129" i="2"/>
  <c r="CS130" i="2"/>
  <c r="CO130" i="2"/>
  <c r="AX130" i="2"/>
  <c r="BQ131" i="2"/>
  <c r="T131" i="2"/>
  <c r="EV131" i="2"/>
  <c r="DL131" i="2"/>
  <c r="AA131" i="2"/>
  <c r="FG131" i="2"/>
  <c r="DT131" i="2"/>
  <c r="DI131" i="2"/>
  <c r="EQ129" i="2"/>
  <c r="GE129" i="2"/>
  <c r="CM129" i="2"/>
  <c r="CM131" i="2" s="1"/>
  <c r="GD130" i="2"/>
  <c r="AY129" i="2"/>
  <c r="CQ129" i="2"/>
  <c r="CQ131" i="2" s="1"/>
  <c r="BG130" i="2"/>
  <c r="EU131" i="2"/>
  <c r="DV131" i="2"/>
  <c r="AK131" i="2"/>
  <c r="DM131" i="2"/>
  <c r="FC131" i="2"/>
  <c r="CB131" i="2"/>
  <c r="AO131" i="2"/>
  <c r="FU131" i="2"/>
  <c r="CC131" i="2"/>
  <c r="BL131" i="2"/>
  <c r="BJ131" i="2"/>
  <c r="W131" i="2"/>
  <c r="EX131" i="2"/>
  <c r="BE129" i="2"/>
  <c r="AZ22" i="2"/>
  <c r="AZ129" i="2"/>
  <c r="EL129" i="2"/>
  <c r="GB129" i="2"/>
  <c r="GB131" i="2" s="1"/>
  <c r="BA130" i="2"/>
  <c r="EJ129" i="2"/>
  <c r="BG129" i="2"/>
  <c r="GE130" i="2"/>
  <c r="AU131" i="2"/>
  <c r="EA131" i="2"/>
  <c r="ES130" i="2"/>
  <c r="ES129" i="2"/>
  <c r="GG129" i="2"/>
  <c r="CR130" i="2"/>
  <c r="CU130" i="2"/>
  <c r="BD130" i="2"/>
  <c r="CO129" i="2"/>
  <c r="GC130" i="2"/>
  <c r="Y131" i="2"/>
  <c r="DY131" i="2"/>
  <c r="FE131" i="2"/>
  <c r="ED131" i="2"/>
  <c r="AD131" i="2"/>
  <c r="CA131" i="2"/>
  <c r="FS131" i="2"/>
  <c r="EZ131" i="2"/>
  <c r="FR131" i="2"/>
  <c r="EN22" i="2"/>
  <c r="EN129" i="2"/>
  <c r="CL130" i="2"/>
  <c r="FZ130" i="2"/>
  <c r="EO130" i="2"/>
  <c r="FY130" i="2"/>
  <c r="EJ130" i="2"/>
  <c r="CP130" i="2"/>
  <c r="EK130" i="2"/>
  <c r="CP129" i="2"/>
  <c r="BY131" i="2"/>
  <c r="DS131" i="2"/>
  <c r="DZ131" i="2"/>
  <c r="CK131" i="2"/>
  <c r="ET131" i="2"/>
  <c r="CG131" i="2"/>
  <c r="EF131" i="2"/>
  <c r="FM131" i="2"/>
  <c r="AI131" i="2"/>
  <c r="BV131" i="2"/>
  <c r="FJ131" i="2"/>
  <c r="CU129" i="2"/>
  <c r="BD22" i="2"/>
  <c r="BD129" i="2"/>
  <c r="FX129" i="2"/>
  <c r="CL129" i="2"/>
  <c r="FY129" i="2"/>
  <c r="GD129" i="2"/>
  <c r="FK131" i="2"/>
  <c r="BR131" i="2"/>
  <c r="AM131" i="2"/>
  <c r="BT131" i="2"/>
  <c r="DH131" i="2"/>
  <c r="DG131" i="2"/>
  <c r="FP131" i="2"/>
  <c r="BO131" i="2"/>
  <c r="FO131" i="2"/>
  <c r="FD131" i="2"/>
  <c r="BI131" i="2"/>
  <c r="BM131" i="2"/>
  <c r="CT53" i="2"/>
  <c r="GF68" i="2"/>
  <c r="GF157" i="2" s="1"/>
  <c r="GF8" i="2"/>
  <c r="CT98" i="2"/>
  <c r="CT26" i="2"/>
  <c r="ER83" i="2"/>
  <c r="CT89" i="2"/>
  <c r="GF107" i="2"/>
  <c r="ER107" i="2"/>
  <c r="ER119" i="2"/>
  <c r="GF74" i="2"/>
  <c r="GF182" i="2" s="1"/>
  <c r="GF17" i="2"/>
  <c r="GF35" i="2"/>
  <c r="CT35" i="2"/>
  <c r="ER23" i="2"/>
  <c r="CT122" i="2"/>
  <c r="ER114" i="2"/>
  <c r="ER48" i="2"/>
  <c r="CT119" i="2"/>
  <c r="ER122" i="2"/>
  <c r="ER53" i="2"/>
  <c r="GF14" i="2"/>
  <c r="CT62" i="2"/>
  <c r="CT41" i="2"/>
  <c r="ER50" i="2"/>
  <c r="GF80" i="2"/>
  <c r="CZ113" i="2"/>
  <c r="CZ115" i="2" s="1"/>
  <c r="CT107" i="2"/>
  <c r="GF119" i="2"/>
  <c r="CT5" i="2"/>
  <c r="CT44" i="2"/>
  <c r="GF11" i="2"/>
  <c r="GF62" i="2"/>
  <c r="ER8" i="2"/>
  <c r="GP8" i="2" s="1"/>
  <c r="GP10" i="2" s="1"/>
  <c r="ER11" i="2"/>
  <c r="GF122" i="2"/>
  <c r="ER41" i="2"/>
  <c r="ER47" i="2" s="1"/>
  <c r="CT71" i="2"/>
  <c r="CT162" i="2" s="1"/>
  <c r="GF5" i="2"/>
  <c r="GF32" i="2"/>
  <c r="GF23" i="2"/>
  <c r="ER29" i="2"/>
  <c r="CT56" i="2"/>
  <c r="ER74" i="2"/>
  <c r="ER182" i="2" s="1"/>
  <c r="ER98" i="2"/>
  <c r="ER89" i="2"/>
  <c r="ER5" i="2"/>
  <c r="ER14" i="2"/>
  <c r="ER95" i="2"/>
  <c r="GF44" i="2"/>
  <c r="ER68" i="2"/>
  <c r="ER157" i="2" s="1"/>
  <c r="CT32" i="2"/>
  <c r="CT14" i="2"/>
  <c r="ER26" i="2"/>
  <c r="ER39" i="2"/>
  <c r="BP101" i="2"/>
  <c r="CT95" i="2"/>
  <c r="CT17" i="2"/>
  <c r="GF26" i="2"/>
  <c r="GF41" i="2"/>
  <c r="CT77" i="2"/>
  <c r="ER71" i="2"/>
  <c r="ER162" i="2" s="1"/>
  <c r="CT80" i="2"/>
  <c r="ER77" i="2"/>
  <c r="CT104" i="2"/>
  <c r="CT110" i="2"/>
  <c r="GF59" i="2"/>
  <c r="CT59" i="2"/>
  <c r="BP70" i="2"/>
  <c r="GF93" i="2"/>
  <c r="GF130" i="2" s="1"/>
  <c r="CT21" i="2"/>
  <c r="GF50" i="2"/>
  <c r="ER59" i="2"/>
  <c r="GF89" i="2"/>
  <c r="GF110" i="2"/>
  <c r="ER62" i="2"/>
  <c r="ER66" i="2"/>
  <c r="CT39" i="2"/>
  <c r="GF56" i="2"/>
  <c r="GP56" i="2" s="1"/>
  <c r="BP10" i="2"/>
  <c r="CT8" i="2"/>
  <c r="DD90" i="2"/>
  <c r="FX49" i="2"/>
  <c r="GV87" i="2"/>
  <c r="HA75" i="2"/>
  <c r="HA183" i="2" s="1"/>
  <c r="GM79" i="2"/>
  <c r="GV54" i="2"/>
  <c r="GG67" i="2"/>
  <c r="EO40" i="2"/>
  <c r="BE22" i="2"/>
  <c r="CS40" i="2"/>
  <c r="FY115" i="2"/>
  <c r="GM88" i="2"/>
  <c r="GT84" i="2"/>
  <c r="GW87" i="2"/>
  <c r="CL49" i="2"/>
  <c r="BG49" i="2"/>
  <c r="CL103" i="2"/>
  <c r="GQ76" i="2"/>
  <c r="BG40" i="2"/>
  <c r="BA40" i="2"/>
  <c r="EL49" i="2"/>
  <c r="BG103" i="2"/>
  <c r="CL40" i="2"/>
  <c r="CO94" i="2"/>
  <c r="CU103" i="2"/>
  <c r="EJ103" i="2"/>
  <c r="DC48" i="2"/>
  <c r="GE115" i="2"/>
  <c r="AZ49" i="2"/>
  <c r="BE103" i="2"/>
  <c r="FZ22" i="2"/>
  <c r="CS115" i="2"/>
  <c r="GO10" i="2"/>
  <c r="GP33" i="2"/>
  <c r="GG49" i="2"/>
  <c r="AX103" i="2"/>
  <c r="BG115" i="2"/>
  <c r="CU49" i="2"/>
  <c r="BB40" i="2"/>
  <c r="CN115" i="2"/>
  <c r="AB82" i="2"/>
  <c r="BA22" i="2"/>
  <c r="CP94" i="2"/>
  <c r="CR94" i="2"/>
  <c r="CO22" i="2"/>
  <c r="AV48" i="2"/>
  <c r="CP103" i="2"/>
  <c r="GL79" i="2"/>
  <c r="CQ49" i="2"/>
  <c r="FY94" i="2"/>
  <c r="GU33" i="2"/>
  <c r="HA123" i="2"/>
  <c r="CM103" i="2"/>
  <c r="CR49" i="2"/>
  <c r="GL114" i="2"/>
  <c r="GC103" i="2"/>
  <c r="BC115" i="2"/>
  <c r="GC22" i="2"/>
  <c r="CP40" i="2"/>
  <c r="GC67" i="2"/>
  <c r="GI7" i="2"/>
  <c r="GS75" i="2"/>
  <c r="GS183" i="2" s="1"/>
  <c r="GU36" i="2"/>
  <c r="GV6" i="2"/>
  <c r="GQ124" i="2"/>
  <c r="BB22" i="2"/>
  <c r="BD103" i="2"/>
  <c r="BG94" i="2"/>
  <c r="GM28" i="2"/>
  <c r="GH73" i="2"/>
  <c r="GX90" i="2"/>
  <c r="GQ121" i="2"/>
  <c r="CO115" i="2"/>
  <c r="DX92" i="2"/>
  <c r="EK103" i="2"/>
  <c r="ES67" i="2"/>
  <c r="ES115" i="2"/>
  <c r="GQ16" i="2"/>
  <c r="EQ67" i="2"/>
  <c r="GU14" i="2"/>
  <c r="GU16" i="2" s="1"/>
  <c r="GM37" i="2"/>
  <c r="GV69" i="2"/>
  <c r="GV158" i="2" s="1"/>
  <c r="GR111" i="2"/>
  <c r="EJ94" i="2"/>
  <c r="EJ40" i="2"/>
  <c r="GI19" i="2"/>
  <c r="GI28" i="2"/>
  <c r="GH31" i="2"/>
  <c r="GH112" i="2"/>
  <c r="GS27" i="2"/>
  <c r="EJ115" i="2"/>
  <c r="EP67" i="2"/>
  <c r="GN28" i="2"/>
  <c r="EP49" i="2"/>
  <c r="GK34" i="2"/>
  <c r="GL70" i="2"/>
  <c r="GH70" i="2"/>
  <c r="EL115" i="2"/>
  <c r="GT60" i="2"/>
  <c r="EL94" i="2"/>
  <c r="EL67" i="2"/>
  <c r="EK22" i="2"/>
  <c r="EK67" i="2"/>
  <c r="GJ61" i="2"/>
  <c r="GS5" i="2"/>
  <c r="GH102" i="2"/>
  <c r="GR69" i="2"/>
  <c r="GR158" i="2" s="1"/>
  <c r="GT51" i="2"/>
  <c r="GH19" i="2"/>
  <c r="GR18" i="2"/>
  <c r="GS36" i="2"/>
  <c r="EL103" i="2"/>
  <c r="DX121" i="2"/>
  <c r="GJ46" i="2"/>
  <c r="DX82" i="2"/>
  <c r="EH13" i="2"/>
  <c r="DX13" i="2"/>
  <c r="GL20" i="2"/>
  <c r="DX100" i="2"/>
  <c r="DX31" i="2"/>
  <c r="EH55" i="2"/>
  <c r="GV45" i="2"/>
  <c r="EP40" i="2"/>
  <c r="GS45" i="2"/>
  <c r="GM64" i="2"/>
  <c r="EH82" i="2"/>
  <c r="EH46" i="2"/>
  <c r="EH76" i="2"/>
  <c r="GQ37" i="2"/>
  <c r="GN19" i="2"/>
  <c r="GN64" i="2"/>
  <c r="GQ55" i="2"/>
  <c r="GI55" i="2"/>
  <c r="GH79" i="2"/>
  <c r="GM70" i="2"/>
  <c r="GC49" i="2"/>
  <c r="GW72" i="2"/>
  <c r="GW163" i="2" s="1"/>
  <c r="GH55" i="2"/>
  <c r="GX12" i="2"/>
  <c r="GM34" i="2"/>
  <c r="GQ28" i="2"/>
  <c r="CJ101" i="2"/>
  <c r="GX72" i="2"/>
  <c r="GX163" i="2" s="1"/>
  <c r="GP15" i="2"/>
  <c r="CJ13" i="2"/>
  <c r="GQ70" i="2"/>
  <c r="DC70" i="2"/>
  <c r="GO79" i="2"/>
  <c r="GL76" i="2"/>
  <c r="GM91" i="2"/>
  <c r="GT99" i="2"/>
  <c r="GS54" i="2"/>
  <c r="GS18" i="2"/>
  <c r="GK46" i="2"/>
  <c r="DC21" i="2"/>
  <c r="GN31" i="2"/>
  <c r="GJ64" i="2"/>
  <c r="GP63" i="2"/>
  <c r="HA63" i="2"/>
  <c r="GW15" i="2"/>
  <c r="GO61" i="2"/>
  <c r="GW63" i="2"/>
  <c r="AB101" i="2"/>
  <c r="DC101" i="2"/>
  <c r="GV117" i="2"/>
  <c r="GU117" i="2"/>
  <c r="GS111" i="2"/>
  <c r="EO49" i="2"/>
  <c r="GI70" i="2"/>
  <c r="GX9" i="2"/>
  <c r="GX27" i="2"/>
  <c r="CW101" i="2"/>
  <c r="GI112" i="2"/>
  <c r="GK118" i="2"/>
  <c r="GI121" i="2"/>
  <c r="AL92" i="2"/>
  <c r="GL124" i="2"/>
  <c r="GX63" i="2"/>
  <c r="GV81" i="2"/>
  <c r="GQ102" i="2"/>
  <c r="GX120" i="2"/>
  <c r="FL47" i="2"/>
  <c r="GZ9" i="2"/>
  <c r="BP38" i="2"/>
  <c r="CZ47" i="2"/>
  <c r="DA47" i="2"/>
  <c r="DA101" i="2"/>
  <c r="GR84" i="2"/>
  <c r="GL118" i="2"/>
  <c r="GU120" i="2"/>
  <c r="GR63" i="2"/>
  <c r="GM102" i="2"/>
  <c r="GR72" i="2"/>
  <c r="GR163" i="2" s="1"/>
  <c r="EO115" i="2"/>
  <c r="BA49" i="2"/>
  <c r="BF8" i="2"/>
  <c r="GA115" i="2"/>
  <c r="CZ101" i="2"/>
  <c r="GK101" i="2"/>
  <c r="HA120" i="2"/>
  <c r="EM22" i="2"/>
  <c r="EQ22" i="2"/>
  <c r="CU22" i="2"/>
  <c r="CN67" i="2"/>
  <c r="FZ103" i="2"/>
  <c r="GX33" i="2"/>
  <c r="AV101" i="2"/>
  <c r="GM16" i="2"/>
  <c r="GX30" i="2"/>
  <c r="GM73" i="2"/>
  <c r="CV92" i="2"/>
  <c r="FB92" i="2"/>
  <c r="GJ124" i="2"/>
  <c r="GS15" i="2"/>
  <c r="BE115" i="2"/>
  <c r="GD103" i="2"/>
  <c r="CN40" i="2"/>
  <c r="GI61" i="2"/>
  <c r="GI91" i="2"/>
  <c r="GP75" i="2"/>
  <c r="GP183" i="2" s="1"/>
  <c r="GW99" i="2"/>
  <c r="GJ91" i="2"/>
  <c r="GJ109" i="2"/>
  <c r="DE113" i="2"/>
  <c r="FB113" i="2"/>
  <c r="GS120" i="2"/>
  <c r="GE22" i="2"/>
  <c r="CQ103" i="2"/>
  <c r="AZ40" i="2"/>
  <c r="GL7" i="2"/>
  <c r="GN39" i="2"/>
  <c r="GN34" i="2"/>
  <c r="BP48" i="2"/>
  <c r="BP65" i="2"/>
  <c r="HA57" i="2"/>
  <c r="GO102" i="2"/>
  <c r="BC49" i="2"/>
  <c r="GM31" i="2"/>
  <c r="AV38" i="2"/>
  <c r="CY38" i="2"/>
  <c r="GT27" i="2"/>
  <c r="AV47" i="2"/>
  <c r="GQ64" i="2"/>
  <c r="GS78" i="2"/>
  <c r="GJ118" i="2"/>
  <c r="GT123" i="2"/>
  <c r="GJ7" i="2"/>
  <c r="DA102" i="2"/>
  <c r="EQ115" i="2"/>
  <c r="AX40" i="2"/>
  <c r="CR67" i="2"/>
  <c r="GQ66" i="2"/>
  <c r="GW30" i="2"/>
  <c r="GA49" i="2"/>
  <c r="AY22" i="2"/>
  <c r="FB47" i="2"/>
  <c r="GX78" i="2"/>
  <c r="CJ92" i="2"/>
  <c r="BZ92" i="2"/>
  <c r="FL92" i="2"/>
  <c r="GM100" i="2"/>
  <c r="GM109" i="2"/>
  <c r="GY120" i="2"/>
  <c r="GV123" i="2"/>
  <c r="GT117" i="2"/>
  <c r="ES103" i="2"/>
  <c r="CL94" i="2"/>
  <c r="DN48" i="2"/>
  <c r="HA51" i="2"/>
  <c r="EH65" i="2"/>
  <c r="GS72" i="2"/>
  <c r="GS163" i="2" s="1"/>
  <c r="GR81" i="2"/>
  <c r="GW33" i="2"/>
  <c r="GA67" i="2"/>
  <c r="EQ40" i="2"/>
  <c r="FL38" i="2"/>
  <c r="GQ38" i="2"/>
  <c r="CY47" i="2"/>
  <c r="GT63" i="2"/>
  <c r="GX81" i="2"/>
  <c r="DB113" i="2"/>
  <c r="BF114" i="2"/>
  <c r="BP46" i="2"/>
  <c r="GR87" i="2"/>
  <c r="DE7" i="2"/>
  <c r="FZ40" i="2"/>
  <c r="EM40" i="2"/>
  <c r="CN103" i="2"/>
  <c r="DX47" i="2"/>
  <c r="GI102" i="2"/>
  <c r="GA103" i="2"/>
  <c r="BZ101" i="2"/>
  <c r="FV38" i="2"/>
  <c r="AV92" i="2"/>
  <c r="HA33" i="2"/>
  <c r="GU78" i="2"/>
  <c r="GU178" i="2" s="1"/>
  <c r="GW120" i="2"/>
  <c r="GN10" i="2"/>
  <c r="AB113" i="2"/>
  <c r="EJ67" i="2"/>
  <c r="BP47" i="2"/>
  <c r="GK91" i="2"/>
  <c r="GU90" i="2"/>
  <c r="GK79" i="2"/>
  <c r="CZ92" i="2"/>
  <c r="GT87" i="2"/>
  <c r="GK88" i="2"/>
  <c r="GW54" i="2"/>
  <c r="CJ93" i="2"/>
  <c r="CX101" i="2"/>
  <c r="CY102" i="2"/>
  <c r="CR115" i="2"/>
  <c r="GM48" i="2"/>
  <c r="GR123" i="2"/>
  <c r="CZ38" i="2"/>
  <c r="GQ92" i="2"/>
  <c r="GQ82" i="2"/>
  <c r="DC92" i="2"/>
  <c r="GW96" i="2"/>
  <c r="GV51" i="2"/>
  <c r="GN55" i="2"/>
  <c r="DC93" i="2"/>
  <c r="EH113" i="2"/>
  <c r="CZ39" i="2"/>
  <c r="GM66" i="2"/>
  <c r="GR117" i="2"/>
  <c r="GK48" i="2"/>
  <c r="BA67" i="2"/>
  <c r="AY115" i="2"/>
  <c r="GT69" i="2"/>
  <c r="GT158" i="2" s="1"/>
  <c r="GT5" i="2"/>
  <c r="BZ38" i="2"/>
  <c r="GR9" i="2"/>
  <c r="GQ31" i="2"/>
  <c r="BZ37" i="2"/>
  <c r="DN28" i="2"/>
  <c r="GQ47" i="2"/>
  <c r="GQ49" i="2" s="1"/>
  <c r="EH47" i="2"/>
  <c r="GH82" i="2"/>
  <c r="CX92" i="2"/>
  <c r="DE92" i="2"/>
  <c r="DB92" i="2"/>
  <c r="GJ102" i="2"/>
  <c r="GT108" i="2"/>
  <c r="CY113" i="2"/>
  <c r="GK121" i="2"/>
  <c r="CY20" i="2"/>
  <c r="GX18" i="2"/>
  <c r="GM39" i="2"/>
  <c r="GS81" i="2"/>
  <c r="CV114" i="2"/>
  <c r="GR45" i="2"/>
  <c r="GT30" i="2"/>
  <c r="GX87" i="2"/>
  <c r="CM40" i="2"/>
  <c r="AY67" i="2"/>
  <c r="CM22" i="2"/>
  <c r="GC94" i="2"/>
  <c r="GJ82" i="2"/>
  <c r="AB38" i="2"/>
  <c r="GY60" i="2"/>
  <c r="BP34" i="2"/>
  <c r="BZ47" i="2"/>
  <c r="AL47" i="2"/>
  <c r="GJ58" i="2"/>
  <c r="FV65" i="2"/>
  <c r="BF62" i="2"/>
  <c r="GH64" i="2"/>
  <c r="GO65" i="2"/>
  <c r="BP66" i="2"/>
  <c r="GO73" i="2"/>
  <c r="GP69" i="2"/>
  <c r="GP158" i="2" s="1"/>
  <c r="GJ70" i="2"/>
  <c r="CW92" i="2"/>
  <c r="GI88" i="2"/>
  <c r="AL102" i="2"/>
  <c r="GH101" i="2"/>
  <c r="GJ100" i="2"/>
  <c r="GQ113" i="2"/>
  <c r="GV111" i="2"/>
  <c r="GH118" i="2"/>
  <c r="GJ121" i="2"/>
  <c r="GP54" i="2"/>
  <c r="GR108" i="2"/>
  <c r="GT81" i="2"/>
  <c r="GT120" i="2"/>
  <c r="EN40" i="2"/>
  <c r="GC40" i="2"/>
  <c r="EK94" i="2"/>
  <c r="GE49" i="2"/>
  <c r="GV36" i="2"/>
  <c r="AB65" i="2"/>
  <c r="GI16" i="2"/>
  <c r="GX15" i="2"/>
  <c r="GR27" i="2"/>
  <c r="GO48" i="2"/>
  <c r="CJ47" i="2"/>
  <c r="GX42" i="2"/>
  <c r="GX48" i="2" s="1"/>
  <c r="GM55" i="2"/>
  <c r="DE65" i="2"/>
  <c r="CX65" i="2"/>
  <c r="GJ55" i="2"/>
  <c r="GJ76" i="2"/>
  <c r="GN82" i="2"/>
  <c r="GS87" i="2"/>
  <c r="BF102" i="2"/>
  <c r="FL113" i="2"/>
  <c r="AB124" i="2"/>
  <c r="GT90" i="2"/>
  <c r="CZ48" i="2"/>
  <c r="GN93" i="2"/>
  <c r="GC115" i="2"/>
  <c r="GR15" i="2"/>
  <c r="GH28" i="2"/>
  <c r="GO47" i="2"/>
  <c r="GM92" i="2"/>
  <c r="GH100" i="2"/>
  <c r="GK113" i="2"/>
  <c r="AV113" i="2"/>
  <c r="GR99" i="2"/>
  <c r="DB20" i="2"/>
  <c r="GX54" i="2"/>
  <c r="GI39" i="2"/>
  <c r="AZ67" i="2"/>
  <c r="GG115" i="2"/>
  <c r="EN94" i="2"/>
  <c r="EH106" i="2"/>
  <c r="EH114" i="2"/>
  <c r="GM106" i="2"/>
  <c r="GM113" i="2"/>
  <c r="DC38" i="2"/>
  <c r="GM25" i="2"/>
  <c r="GM38" i="2"/>
  <c r="DE38" i="2"/>
  <c r="AB39" i="2"/>
  <c r="GH43" i="2"/>
  <c r="GH47" i="2"/>
  <c r="GN43" i="2"/>
  <c r="GN47" i="2"/>
  <c r="FV43" i="2"/>
  <c r="FV48" i="2"/>
  <c r="CY65" i="2"/>
  <c r="DX65" i="2"/>
  <c r="EH52" i="2"/>
  <c r="EH66" i="2"/>
  <c r="GL82" i="2"/>
  <c r="HA90" i="2"/>
  <c r="GI85" i="2"/>
  <c r="GI92" i="2"/>
  <c r="FL85" i="2"/>
  <c r="FL93" i="2"/>
  <c r="AB85" i="2"/>
  <c r="AB93" i="2"/>
  <c r="GM97" i="2"/>
  <c r="GM101" i="2"/>
  <c r="DB101" i="2"/>
  <c r="HA96" i="2"/>
  <c r="DE102" i="2"/>
  <c r="HA105" i="2"/>
  <c r="GQ114" i="2"/>
  <c r="GN113" i="2"/>
  <c r="AV106" i="2"/>
  <c r="AV114" i="2"/>
  <c r="DX106" i="2"/>
  <c r="DX114" i="2"/>
  <c r="GX84" i="2"/>
  <c r="DB93" i="2"/>
  <c r="GT6" i="2"/>
  <c r="GJ21" i="2"/>
  <c r="BP102" i="2"/>
  <c r="BF21" i="2"/>
  <c r="CX7" i="2"/>
  <c r="CX20" i="2"/>
  <c r="GV24" i="2"/>
  <c r="GL39" i="2"/>
  <c r="FL101" i="2"/>
  <c r="GH66" i="2"/>
  <c r="CJ102" i="2"/>
  <c r="GH20" i="2"/>
  <c r="GH21" i="2"/>
  <c r="GI20" i="2"/>
  <c r="CY21" i="2"/>
  <c r="DE114" i="2"/>
  <c r="EO94" i="2"/>
  <c r="EJ22" i="2"/>
  <c r="FY22" i="2"/>
  <c r="GD22" i="2"/>
  <c r="GB115" i="2"/>
  <c r="EK49" i="2"/>
  <c r="AY40" i="2"/>
  <c r="GK25" i="2"/>
  <c r="GK38" i="2"/>
  <c r="DN25" i="2"/>
  <c r="DN39" i="2"/>
  <c r="FV25" i="2"/>
  <c r="FV39" i="2"/>
  <c r="GJ52" i="2"/>
  <c r="GJ65" i="2"/>
  <c r="CV65" i="2"/>
  <c r="DX85" i="2"/>
  <c r="DX93" i="2"/>
  <c r="FV106" i="2"/>
  <c r="FV114" i="2"/>
  <c r="BZ25" i="2"/>
  <c r="BZ39" i="2"/>
  <c r="GI43" i="2"/>
  <c r="GI47" i="2"/>
  <c r="AL39" i="2"/>
  <c r="CV38" i="2"/>
  <c r="FB38" i="2"/>
  <c r="GK43" i="2"/>
  <c r="GK47" i="2"/>
  <c r="GI65" i="2"/>
  <c r="FL65" i="2"/>
  <c r="GN73" i="2"/>
  <c r="FV92" i="2"/>
  <c r="AL85" i="2"/>
  <c r="AL93" i="2"/>
  <c r="AV85" i="2"/>
  <c r="AV93" i="2"/>
  <c r="CJ25" i="2"/>
  <c r="CJ39" i="2"/>
  <c r="GO39" i="2"/>
  <c r="FL25" i="2"/>
  <c r="FL39" i="2"/>
  <c r="GJ31" i="2"/>
  <c r="DN38" i="2"/>
  <c r="CX47" i="2"/>
  <c r="BZ48" i="2"/>
  <c r="FB52" i="2"/>
  <c r="FB66" i="2"/>
  <c r="FV52" i="2"/>
  <c r="FV66" i="2"/>
  <c r="GY51" i="2"/>
  <c r="GO66" i="2"/>
  <c r="AL66" i="2"/>
  <c r="GH52" i="2"/>
  <c r="GH65" i="2"/>
  <c r="AL65" i="2"/>
  <c r="GW57" i="2"/>
  <c r="GT72" i="2"/>
  <c r="GT163" i="2" s="1"/>
  <c r="DD69" i="2"/>
  <c r="DD158" i="2" s="1"/>
  <c r="GR78" i="2"/>
  <c r="GU75" i="2"/>
  <c r="GU183" i="2" s="1"/>
  <c r="HA84" i="2"/>
  <c r="GQ93" i="2"/>
  <c r="BZ85" i="2"/>
  <c r="BZ93" i="2"/>
  <c r="GQ91" i="2"/>
  <c r="GR90" i="2"/>
  <c r="GS84" i="2"/>
  <c r="CW93" i="2"/>
  <c r="DA93" i="2"/>
  <c r="DC102" i="2"/>
  <c r="GL101" i="2"/>
  <c r="GJ101" i="2"/>
  <c r="CW102" i="2"/>
  <c r="GU105" i="2"/>
  <c r="GK114" i="2"/>
  <c r="CJ106" i="2"/>
  <c r="CJ114" i="2"/>
  <c r="CV113" i="2"/>
  <c r="GL106" i="2"/>
  <c r="GL113" i="2"/>
  <c r="FB106" i="2"/>
  <c r="FB114" i="2"/>
  <c r="GR105" i="2"/>
  <c r="BZ106" i="2"/>
  <c r="BZ114" i="2"/>
  <c r="FV113" i="2"/>
  <c r="GN121" i="2"/>
  <c r="GO121" i="2"/>
  <c r="DC20" i="2"/>
  <c r="GH48" i="2"/>
  <c r="GW27" i="2"/>
  <c r="AB102" i="2"/>
  <c r="DN102" i="2"/>
  <c r="FB101" i="2"/>
  <c r="DC47" i="2"/>
  <c r="DC49" i="2" s="1"/>
  <c r="GT42" i="2"/>
  <c r="CX48" i="2"/>
  <c r="DE20" i="2"/>
  <c r="GL21" i="2"/>
  <c r="DX97" i="2"/>
  <c r="DX102" i="2"/>
  <c r="CW66" i="2"/>
  <c r="GI48" i="2"/>
  <c r="GK39" i="2"/>
  <c r="CN22" i="2"/>
  <c r="GJ48" i="2"/>
  <c r="GB67" i="2"/>
  <c r="CW21" i="2"/>
  <c r="EN115" i="2"/>
  <c r="CU115" i="2"/>
  <c r="GI93" i="2"/>
  <c r="GB94" i="2"/>
  <c r="EP115" i="2"/>
  <c r="CM115" i="2"/>
  <c r="DB102" i="2"/>
  <c r="CN94" i="2"/>
  <c r="EK115" i="2"/>
  <c r="CX21" i="2"/>
  <c r="FX67" i="2"/>
  <c r="CQ40" i="2"/>
  <c r="DB39" i="2"/>
  <c r="GN100" i="2"/>
  <c r="GI106" i="2"/>
  <c r="GI113" i="2"/>
  <c r="DN106" i="2"/>
  <c r="DN114" i="2"/>
  <c r="GI25" i="2"/>
  <c r="GI38" i="2"/>
  <c r="AL101" i="2"/>
  <c r="DE66" i="2"/>
  <c r="GN21" i="2"/>
  <c r="CW20" i="2"/>
  <c r="FV101" i="2"/>
  <c r="AX94" i="2"/>
  <c r="GD94" i="2"/>
  <c r="EL22" i="2"/>
  <c r="GB22" i="2"/>
  <c r="CZ21" i="2"/>
  <c r="FZ115" i="2"/>
  <c r="CQ115" i="2"/>
  <c r="FX40" i="2"/>
  <c r="EH85" i="2"/>
  <c r="EH93" i="2"/>
  <c r="GT24" i="2"/>
  <c r="GJ39" i="2"/>
  <c r="FB25" i="2"/>
  <c r="FB39" i="2"/>
  <c r="GH25" i="2"/>
  <c r="GH38" i="2"/>
  <c r="EH38" i="2"/>
  <c r="BP39" i="2"/>
  <c r="GW42" i="2"/>
  <c r="CV47" i="2"/>
  <c r="DD42" i="2"/>
  <c r="BF48" i="2"/>
  <c r="GP45" i="2"/>
  <c r="GJ43" i="2"/>
  <c r="GJ47" i="2"/>
  <c r="FL43" i="2"/>
  <c r="FL48" i="2"/>
  <c r="AB47" i="2"/>
  <c r="EH43" i="2"/>
  <c r="EH48" i="2"/>
  <c r="CW65" i="2"/>
  <c r="GU51" i="2"/>
  <c r="GK66" i="2"/>
  <c r="BF66" i="2"/>
  <c r="DN66" i="2"/>
  <c r="FB65" i="2"/>
  <c r="DN65" i="2"/>
  <c r="BP92" i="2"/>
  <c r="DA92" i="2"/>
  <c r="GJ85" i="2"/>
  <c r="GJ92" i="2"/>
  <c r="FB97" i="2"/>
  <c r="FB102" i="2"/>
  <c r="CW113" i="2"/>
  <c r="GH106" i="2"/>
  <c r="GH113" i="2"/>
  <c r="BZ113" i="2"/>
  <c r="FL106" i="2"/>
  <c r="FL114" i="2"/>
  <c r="GS105" i="2"/>
  <c r="CW114" i="2"/>
  <c r="GX69" i="2"/>
  <c r="GX158" i="2" s="1"/>
  <c r="GW111" i="2"/>
  <c r="DX101" i="2"/>
  <c r="CJ43" i="2"/>
  <c r="CJ48" i="2"/>
  <c r="DC66" i="2"/>
  <c r="DE93" i="2"/>
  <c r="GS90" i="2"/>
  <c r="BZ102" i="2"/>
  <c r="HA5" i="2"/>
  <c r="GQ20" i="2"/>
  <c r="GU45" i="2"/>
  <c r="GW36" i="2"/>
  <c r="CV39" i="2"/>
  <c r="CV93" i="2"/>
  <c r="CY93" i="2"/>
  <c r="DA20" i="2"/>
  <c r="GI21" i="2"/>
  <c r="DB21" i="2"/>
  <c r="ES22" i="2"/>
  <c r="GH93" i="2"/>
  <c r="EN49" i="2"/>
  <c r="BE49" i="2"/>
  <c r="FX22" i="2"/>
  <c r="BA115" i="2"/>
  <c r="CR103" i="2"/>
  <c r="DX48" i="2"/>
  <c r="BC22" i="2"/>
  <c r="EQ103" i="2"/>
  <c r="GD67" i="2"/>
  <c r="EK40" i="2"/>
  <c r="EP103" i="2"/>
  <c r="BC94" i="2"/>
  <c r="BC67" i="2"/>
  <c r="GP96" i="2"/>
  <c r="CX39" i="2"/>
  <c r="CJ38" i="2"/>
  <c r="DB47" i="2"/>
  <c r="DB49" i="2" s="1"/>
  <c r="AL43" i="2"/>
  <c r="AL48" i="2"/>
  <c r="GL43" i="2"/>
  <c r="GL47" i="2"/>
  <c r="GV42" i="2"/>
  <c r="GL48" i="2"/>
  <c r="DN47" i="2"/>
  <c r="GQ52" i="2"/>
  <c r="GQ65" i="2"/>
  <c r="BZ66" i="2"/>
  <c r="DC65" i="2"/>
  <c r="GH85" i="2"/>
  <c r="GH92" i="2"/>
  <c r="GH88" i="2"/>
  <c r="EH92" i="2"/>
  <c r="GH91" i="2"/>
  <c r="AB92" i="2"/>
  <c r="GO101" i="2"/>
  <c r="GI101" i="2"/>
  <c r="GQ100" i="2"/>
  <c r="DE101" i="2"/>
  <c r="CX102" i="2"/>
  <c r="BP113" i="2"/>
  <c r="GO106" i="2"/>
  <c r="GO113" i="2"/>
  <c r="DA113" i="2"/>
  <c r="CX113" i="2"/>
  <c r="CJ113" i="2"/>
  <c r="GH124" i="2"/>
  <c r="GQ21" i="2"/>
  <c r="GM20" i="2"/>
  <c r="GO92" i="2"/>
  <c r="DB66" i="2"/>
  <c r="GU6" i="2"/>
  <c r="GM114" i="2"/>
  <c r="DX113" i="2"/>
  <c r="GS42" i="2"/>
  <c r="GS48" i="2" s="1"/>
  <c r="CW48" i="2"/>
  <c r="DN101" i="2"/>
  <c r="CZ93" i="2"/>
  <c r="GL66" i="2"/>
  <c r="CX66" i="2"/>
  <c r="GI114" i="2"/>
  <c r="GM21" i="2"/>
  <c r="GD49" i="2"/>
  <c r="GA94" i="2"/>
  <c r="GU24" i="2"/>
  <c r="CY39" i="2"/>
  <c r="DA21" i="2"/>
  <c r="GA40" i="2"/>
  <c r="BG22" i="2"/>
  <c r="GK20" i="2"/>
  <c r="EM94" i="2"/>
  <c r="GE67" i="2"/>
  <c r="GW51" i="2"/>
  <c r="DA66" i="2"/>
  <c r="AV52" i="2"/>
  <c r="AV66" i="2"/>
  <c r="GU84" i="2"/>
  <c r="GK93" i="2"/>
  <c r="GR24" i="2"/>
  <c r="GH39" i="2"/>
  <c r="CJ65" i="2"/>
  <c r="FL52" i="2"/>
  <c r="FL66" i="2"/>
  <c r="GK65" i="2"/>
  <c r="GP36" i="2"/>
  <c r="DB38" i="2"/>
  <c r="DC39" i="2"/>
  <c r="AV39" i="2"/>
  <c r="GM43" i="2"/>
  <c r="GM47" i="2"/>
  <c r="GL52" i="2"/>
  <c r="GL65" i="2"/>
  <c r="GN52" i="2"/>
  <c r="GN65" i="2"/>
  <c r="GM52" i="2"/>
  <c r="GM65" i="2"/>
  <c r="CJ52" i="2"/>
  <c r="CJ66" i="2"/>
  <c r="AV65" i="2"/>
  <c r="DB65" i="2"/>
  <c r="BZ65" i="2"/>
  <c r="GI82" i="2"/>
  <c r="CY92" i="2"/>
  <c r="GK92" i="2"/>
  <c r="FV85" i="2"/>
  <c r="FV93" i="2"/>
  <c r="FV97" i="2"/>
  <c r="FV102" i="2"/>
  <c r="EH97" i="2"/>
  <c r="EH102" i="2"/>
  <c r="CY101" i="2"/>
  <c r="GN97" i="2"/>
  <c r="GN101" i="2"/>
  <c r="CV102" i="2"/>
  <c r="GY105" i="2"/>
  <c r="DC114" i="2"/>
  <c r="DC113" i="2"/>
  <c r="GM112" i="2"/>
  <c r="GM121" i="2"/>
  <c r="AV97" i="2"/>
  <c r="AV102" i="2"/>
  <c r="CV48" i="2"/>
  <c r="GY6" i="2"/>
  <c r="GO21" i="2"/>
  <c r="CZ7" i="2"/>
  <c r="CZ20" i="2"/>
  <c r="GU42" i="2"/>
  <c r="CY48" i="2"/>
  <c r="GN7" i="2"/>
  <c r="GN20" i="2"/>
  <c r="GJ93" i="2"/>
  <c r="GS24" i="2"/>
  <c r="CW39" i="2"/>
  <c r="BP106" i="2"/>
  <c r="BP114" i="2"/>
  <c r="GM93" i="2"/>
  <c r="GS51" i="2"/>
  <c r="GI66" i="2"/>
  <c r="GX96" i="2"/>
  <c r="GN102" i="2"/>
  <c r="FL97" i="2"/>
  <c r="FL102" i="2"/>
  <c r="CY114" i="2"/>
  <c r="GJ66" i="2"/>
  <c r="GA22" i="2"/>
  <c r="GN48" i="2"/>
  <c r="EP22" i="2"/>
  <c r="GG22" i="2"/>
  <c r="EO22" i="2"/>
  <c r="CL67" i="2"/>
  <c r="CL22" i="2"/>
  <c r="DA114" i="2"/>
  <c r="FZ94" i="2"/>
  <c r="BP85" i="2"/>
  <c r="BP93" i="2"/>
  <c r="DD6" i="2"/>
  <c r="CU67" i="2"/>
  <c r="DX25" i="2"/>
  <c r="DX39" i="2"/>
  <c r="DA65" i="2"/>
  <c r="CW38" i="2"/>
  <c r="GJ38" i="2"/>
  <c r="AL38" i="2"/>
  <c r="GO38" i="2"/>
  <c r="GL25" i="2"/>
  <c r="GL38" i="2"/>
  <c r="CX38" i="2"/>
  <c r="EH25" i="2"/>
  <c r="EH39" i="2"/>
  <c r="BF39" i="2"/>
  <c r="DX38" i="2"/>
  <c r="DA38" i="2"/>
  <c r="GN38" i="2"/>
  <c r="HA24" i="2"/>
  <c r="GQ39" i="2"/>
  <c r="DE47" i="2"/>
  <c r="CW47" i="2"/>
  <c r="FB43" i="2"/>
  <c r="FB48" i="2"/>
  <c r="BF53" i="2"/>
  <c r="AB52" i="2"/>
  <c r="AB66" i="2"/>
  <c r="CZ65" i="2"/>
  <c r="CZ67" i="2" s="1"/>
  <c r="DX66" i="2"/>
  <c r="GX51" i="2"/>
  <c r="GN66" i="2"/>
  <c r="DD84" i="2"/>
  <c r="BF93" i="2"/>
  <c r="GL85" i="2"/>
  <c r="GL92" i="2"/>
  <c r="FB85" i="2"/>
  <c r="FB93" i="2"/>
  <c r="DN92" i="2"/>
  <c r="GO85" i="2"/>
  <c r="GO93" i="2"/>
  <c r="GN85" i="2"/>
  <c r="GN92" i="2"/>
  <c r="DN85" i="2"/>
  <c r="DN93" i="2"/>
  <c r="GQ97" i="2"/>
  <c r="GQ101" i="2"/>
  <c r="GL100" i="2"/>
  <c r="CV101" i="2"/>
  <c r="GV96" i="2"/>
  <c r="GL102" i="2"/>
  <c r="DN113" i="2"/>
  <c r="AL113" i="2"/>
  <c r="GN114" i="2"/>
  <c r="GN115" i="2" s="1"/>
  <c r="GT105" i="2"/>
  <c r="GJ114" i="2"/>
  <c r="GJ113" i="2"/>
  <c r="AL106" i="2"/>
  <c r="AL114" i="2"/>
  <c r="AB106" i="2"/>
  <c r="AB114" i="2"/>
  <c r="GN118" i="2"/>
  <c r="DD117" i="2"/>
  <c r="CV20" i="2"/>
  <c r="CV129" i="2" s="1"/>
  <c r="GV84" i="2"/>
  <c r="GL93" i="2"/>
  <c r="DE48" i="2"/>
  <c r="GR6" i="2"/>
  <c r="CV21" i="2"/>
  <c r="GO20" i="2"/>
  <c r="CW7" i="2"/>
  <c r="GH114" i="2"/>
  <c r="GS57" i="2"/>
  <c r="DB114" i="2"/>
  <c r="DA48" i="2"/>
  <c r="DA39" i="2"/>
  <c r="DE21" i="2"/>
  <c r="EH101" i="2"/>
  <c r="GR51" i="2"/>
  <c r="GJ20" i="2"/>
  <c r="CX114" i="2"/>
  <c r="DE39" i="2"/>
  <c r="GE94" i="2"/>
  <c r="GO114" i="2"/>
  <c r="CX93" i="2"/>
  <c r="EN67" i="2"/>
  <c r="GK21" i="2"/>
  <c r="CY66" i="2"/>
  <c r="BB94" i="2"/>
  <c r="CP115" i="2"/>
  <c r="CV66" i="2"/>
  <c r="CR22" i="2"/>
  <c r="CQ22" i="2"/>
  <c r="FX103" i="2"/>
  <c r="BA94" i="2"/>
  <c r="BE40" i="2"/>
  <c r="CP22" i="2"/>
  <c r="CM67" i="2"/>
  <c r="GI46" i="2"/>
  <c r="GH46" i="2"/>
  <c r="GL46" i="2"/>
  <c r="GN46" i="2"/>
  <c r="GQ46" i="2"/>
  <c r="GO97" i="2"/>
  <c r="GM124" i="2"/>
  <c r="BZ7" i="2"/>
  <c r="BZ21" i="2"/>
  <c r="BZ130" i="2" s="1"/>
  <c r="BZ131" i="2" s="1"/>
  <c r="AV20" i="2"/>
  <c r="BZ20" i="2"/>
  <c r="AB21" i="2"/>
  <c r="BP7" i="2"/>
  <c r="BP21" i="2"/>
  <c r="EH7" i="2"/>
  <c r="EH21" i="2"/>
  <c r="EH20" i="2"/>
  <c r="AB20" i="2"/>
  <c r="AB129" i="2" s="1"/>
  <c r="FV20" i="2"/>
  <c r="AL20" i="2"/>
  <c r="DX20" i="2"/>
  <c r="BP20" i="2"/>
  <c r="FL7" i="2"/>
  <c r="FL21" i="2"/>
  <c r="AV7" i="2"/>
  <c r="AV21" i="2"/>
  <c r="GX117" i="2"/>
  <c r="DX7" i="2"/>
  <c r="DX21" i="2"/>
  <c r="FL20" i="2"/>
  <c r="FL129" i="2" s="1"/>
  <c r="FB20" i="2"/>
  <c r="GX108" i="2"/>
  <c r="CJ21" i="2"/>
  <c r="FB7" i="2"/>
  <c r="FB21" i="2"/>
  <c r="DN7" i="2"/>
  <c r="DN21" i="2"/>
  <c r="AL21" i="2"/>
  <c r="DN20" i="2"/>
  <c r="CJ20" i="2"/>
  <c r="FV21" i="2"/>
  <c r="GT75" i="2"/>
  <c r="GT183" i="2" s="1"/>
  <c r="GT111" i="2"/>
  <c r="GS99" i="2"/>
  <c r="DD111" i="2"/>
  <c r="GP120" i="2"/>
  <c r="GR120" i="2"/>
  <c r="HA6" i="2"/>
  <c r="HA69" i="2"/>
  <c r="HA158" i="2" s="1"/>
  <c r="HA12" i="2"/>
  <c r="GH76" i="2"/>
  <c r="GY78" i="2"/>
  <c r="GN88" i="2"/>
  <c r="BZ97" i="2"/>
  <c r="GJ112" i="2"/>
  <c r="BF122" i="2"/>
  <c r="GH121" i="2"/>
  <c r="GS69" i="2"/>
  <c r="GS158" i="2" s="1"/>
  <c r="GY75" i="2"/>
  <c r="GY183" i="2" s="1"/>
  <c r="GP42" i="2"/>
  <c r="GU60" i="2"/>
  <c r="HA27" i="2"/>
  <c r="BF11" i="2"/>
  <c r="GW12" i="2"/>
  <c r="GP72" i="2"/>
  <c r="GP163" i="2" s="1"/>
  <c r="GM85" i="2"/>
  <c r="GX105" i="2"/>
  <c r="GK73" i="2"/>
  <c r="GW84" i="2"/>
  <c r="GJ97" i="2"/>
  <c r="GN109" i="2"/>
  <c r="GS63" i="2"/>
  <c r="GJ16" i="2"/>
  <c r="GK31" i="2"/>
  <c r="GY57" i="2"/>
  <c r="GK55" i="2"/>
  <c r="DD60" i="2"/>
  <c r="GK109" i="2"/>
  <c r="GI118" i="2"/>
  <c r="GT18" i="2"/>
  <c r="GS30" i="2"/>
  <c r="GY41" i="2"/>
  <c r="GI52" i="2"/>
  <c r="GN70" i="2"/>
  <c r="GQ7" i="2"/>
  <c r="BZ13" i="2"/>
  <c r="GY27" i="2"/>
  <c r="DC43" i="2"/>
  <c r="BF71" i="2"/>
  <c r="BF162" i="2" s="1"/>
  <c r="GT96" i="2"/>
  <c r="GP111" i="2"/>
  <c r="GU108" i="2"/>
  <c r="GW90" i="2"/>
  <c r="AB34" i="2"/>
  <c r="GI58" i="2"/>
  <c r="GK61" i="2"/>
  <c r="GH61" i="2"/>
  <c r="GU54" i="2"/>
  <c r="GH7" i="2"/>
  <c r="AB55" i="2"/>
  <c r="BP25" i="2"/>
  <c r="AB97" i="2"/>
  <c r="CJ64" i="2"/>
  <c r="AB73" i="2"/>
  <c r="DX64" i="2"/>
  <c r="AV25" i="2"/>
  <c r="BP76" i="2"/>
  <c r="CJ73" i="2"/>
  <c r="AB7" i="2"/>
  <c r="DN61" i="2"/>
  <c r="AL76" i="2"/>
  <c r="AL124" i="2"/>
  <c r="AL88" i="2"/>
  <c r="BP16" i="2"/>
  <c r="DD78" i="2"/>
  <c r="DD123" i="2"/>
  <c r="BZ52" i="2"/>
  <c r="AL109" i="2"/>
  <c r="DD108" i="2"/>
  <c r="AB121" i="2"/>
  <c r="AL46" i="2"/>
  <c r="DD33" i="2"/>
  <c r="GZ33" i="2" s="1"/>
  <c r="AL13" i="2"/>
  <c r="BF68" i="2"/>
  <c r="BF157" i="2" s="1"/>
  <c r="CJ97" i="2"/>
  <c r="AL16" i="2"/>
  <c r="DN52" i="2"/>
  <c r="CJ55" i="2"/>
  <c r="BP124" i="2"/>
  <c r="GP123" i="2"/>
  <c r="BP97" i="2"/>
  <c r="DD63" i="2"/>
  <c r="DD81" i="2"/>
  <c r="AB76" i="2"/>
  <c r="DD12" i="2"/>
  <c r="DD75" i="2"/>
  <c r="DD183" i="2" s="1"/>
  <c r="BF95" i="2"/>
  <c r="BP121" i="2"/>
  <c r="BZ46" i="2"/>
  <c r="DD15" i="2"/>
  <c r="GZ15" i="2" s="1"/>
  <c r="CJ58" i="2"/>
  <c r="AL97" i="2"/>
  <c r="GP117" i="2"/>
  <c r="AV121" i="2"/>
  <c r="GW69" i="2"/>
  <c r="GW158" i="2" s="1"/>
  <c r="GJ88" i="2"/>
  <c r="GX111" i="2"/>
  <c r="HA108" i="2"/>
  <c r="GP105" i="2"/>
  <c r="DD54" i="2"/>
  <c r="GX99" i="2"/>
  <c r="GL37" i="2"/>
  <c r="BF44" i="2"/>
  <c r="GI64" i="2"/>
  <c r="BF50" i="2"/>
  <c r="BZ91" i="2"/>
  <c r="GY5" i="2"/>
  <c r="GR75" i="2"/>
  <c r="GR183" i="2" s="1"/>
  <c r="GQ34" i="2"/>
  <c r="BF35" i="2"/>
  <c r="DN97" i="2"/>
  <c r="GQ13" i="2"/>
  <c r="GJ19" i="2"/>
  <c r="GL55" i="2"/>
  <c r="GM58" i="2"/>
  <c r="GS123" i="2"/>
  <c r="GR60" i="2"/>
  <c r="HA42" i="2"/>
  <c r="HA48" i="2" s="1"/>
  <c r="AL52" i="2"/>
  <c r="CJ76" i="2"/>
  <c r="GH97" i="2"/>
  <c r="GR96" i="2"/>
  <c r="GR42" i="2"/>
  <c r="GR48" i="2" s="1"/>
  <c r="GU9" i="2"/>
  <c r="GU10" i="2" s="1"/>
  <c r="BZ31" i="2"/>
  <c r="CJ37" i="2"/>
  <c r="AL58" i="2"/>
  <c r="GW24" i="2"/>
  <c r="GH10" i="2"/>
  <c r="BZ55" i="2"/>
  <c r="GP81" i="2"/>
  <c r="GL13" i="2"/>
  <c r="GK28" i="2"/>
  <c r="GY33" i="2"/>
  <c r="GI97" i="2"/>
  <c r="DD18" i="2"/>
  <c r="GP18" i="2"/>
  <c r="GY15" i="2"/>
  <c r="GP27" i="2"/>
  <c r="BF41" i="2"/>
  <c r="CJ7" i="2"/>
  <c r="AL7" i="2"/>
  <c r="DD30" i="2"/>
  <c r="BF74" i="2"/>
  <c r="BF182" i="2" s="1"/>
  <c r="GX123" i="2"/>
  <c r="GN79" i="2"/>
  <c r="GU27" i="2"/>
  <c r="GO28" i="2"/>
  <c r="GS96" i="2"/>
  <c r="GW123" i="2"/>
  <c r="GS117" i="2"/>
  <c r="GY9" i="2"/>
  <c r="DD27" i="2"/>
  <c r="GO34" i="2"/>
  <c r="GK70" i="2"/>
  <c r="BF116" i="2"/>
  <c r="GL16" i="2"/>
  <c r="GU96" i="2"/>
  <c r="GK97" i="2"/>
  <c r="GH16" i="2"/>
  <c r="BP109" i="2"/>
  <c r="GX5" i="2"/>
  <c r="GM13" i="2"/>
  <c r="GO64" i="2"/>
  <c r="GP57" i="2"/>
  <c r="GV107" i="2"/>
  <c r="GV109" i="2" s="1"/>
  <c r="AV43" i="2"/>
  <c r="BP58" i="2"/>
  <c r="GN76" i="2"/>
  <c r="BP55" i="2"/>
  <c r="GP71" i="2"/>
  <c r="GP162" i="2" s="1"/>
  <c r="GY84" i="2"/>
  <c r="AB109" i="2"/>
  <c r="GN106" i="2"/>
  <c r="GW5" i="2"/>
  <c r="GM7" i="2"/>
  <c r="GK37" i="2"/>
  <c r="BZ100" i="2"/>
  <c r="GH109" i="2"/>
  <c r="GV120" i="2"/>
  <c r="CV7" i="2"/>
  <c r="GR5" i="2"/>
  <c r="GP6" i="2"/>
  <c r="GY12" i="2"/>
  <c r="BF17" i="2"/>
  <c r="GI34" i="2"/>
  <c r="GL58" i="2"/>
  <c r="BF59" i="2"/>
  <c r="GL61" i="2"/>
  <c r="BP52" i="2"/>
  <c r="AL82" i="2"/>
  <c r="GO76" i="2"/>
  <c r="GK85" i="2"/>
  <c r="GP90" i="2"/>
  <c r="GZ90" i="2" s="1"/>
  <c r="BF119" i="2"/>
  <c r="GO7" i="2"/>
  <c r="GN16" i="2"/>
  <c r="GP24" i="2"/>
  <c r="BF29" i="2"/>
  <c r="DD45" i="2"/>
  <c r="GZ45" i="2" s="1"/>
  <c r="AL73" i="2"/>
  <c r="CJ82" i="2"/>
  <c r="GY96" i="2"/>
  <c r="GY123" i="2"/>
  <c r="GL121" i="2"/>
  <c r="GI124" i="2"/>
  <c r="BF5" i="2"/>
  <c r="DC7" i="2"/>
  <c r="DB7" i="2"/>
  <c r="CJ121" i="2"/>
  <c r="GN124" i="2"/>
  <c r="AL121" i="2"/>
  <c r="GQ118" i="2"/>
  <c r="DE118" i="2"/>
  <c r="HA116" i="2"/>
  <c r="HA118" i="2" s="1"/>
  <c r="CY124" i="2"/>
  <c r="GU122" i="2"/>
  <c r="DA121" i="2"/>
  <c r="GW119" i="2"/>
  <c r="CW118" i="2"/>
  <c r="GS116" i="2"/>
  <c r="DC118" i="2"/>
  <c r="GY116" i="2"/>
  <c r="DC124" i="2"/>
  <c r="GY122" i="2"/>
  <c r="GT119" i="2"/>
  <c r="CX121" i="2"/>
  <c r="DB118" i="2"/>
  <c r="GX116" i="2"/>
  <c r="GU116" i="2"/>
  <c r="CY118" i="2"/>
  <c r="CZ121" i="2"/>
  <c r="GV119" i="2"/>
  <c r="CV118" i="2"/>
  <c r="GR116" i="2"/>
  <c r="CW124" i="2"/>
  <c r="GS122" i="2"/>
  <c r="CX124" i="2"/>
  <c r="GT122" i="2"/>
  <c r="GO118" i="2"/>
  <c r="DB124" i="2"/>
  <c r="GX122" i="2"/>
  <c r="GY117" i="2"/>
  <c r="CY121" i="2"/>
  <c r="GU119" i="2"/>
  <c r="CX118" i="2"/>
  <c r="GT116" i="2"/>
  <c r="DE124" i="2"/>
  <c r="HA122" i="2"/>
  <c r="DE121" i="2"/>
  <c r="HA119" i="2"/>
  <c r="DC121" i="2"/>
  <c r="GY119" i="2"/>
  <c r="GO124" i="2"/>
  <c r="DB121" i="2"/>
  <c r="GX119" i="2"/>
  <c r="DD120" i="2"/>
  <c r="DA118" i="2"/>
  <c r="GW116" i="2"/>
  <c r="GW118" i="2" s="1"/>
  <c r="CW121" i="2"/>
  <c r="GS119" i="2"/>
  <c r="CZ118" i="2"/>
  <c r="GV116" i="2"/>
  <c r="CV124" i="2"/>
  <c r="GR122" i="2"/>
  <c r="DA124" i="2"/>
  <c r="GW122" i="2"/>
  <c r="CV121" i="2"/>
  <c r="GR119" i="2"/>
  <c r="GV122" i="2"/>
  <c r="CZ124" i="2"/>
  <c r="GK106" i="2"/>
  <c r="GY108" i="2"/>
  <c r="GJ106" i="2"/>
  <c r="DD105" i="2"/>
  <c r="BZ109" i="2"/>
  <c r="BF104" i="2"/>
  <c r="BF107" i="2"/>
  <c r="GP108" i="2"/>
  <c r="CJ109" i="2"/>
  <c r="GX104" i="2"/>
  <c r="DB106" i="2"/>
  <c r="CV106" i="2"/>
  <c r="GR104" i="2"/>
  <c r="DB112" i="2"/>
  <c r="GX110" i="2"/>
  <c r="BF110" i="2"/>
  <c r="CY106" i="2"/>
  <c r="GU104" i="2"/>
  <c r="CX106" i="2"/>
  <c r="GT104" i="2"/>
  <c r="DA112" i="2"/>
  <c r="GW110" i="2"/>
  <c r="DC112" i="2"/>
  <c r="GY110" i="2"/>
  <c r="CY109" i="2"/>
  <c r="GU107" i="2"/>
  <c r="CW112" i="2"/>
  <c r="GS110" i="2"/>
  <c r="CZ106" i="2"/>
  <c r="GV104" i="2"/>
  <c r="CX112" i="2"/>
  <c r="GT110" i="2"/>
  <c r="GX107" i="2"/>
  <c r="DB109" i="2"/>
  <c r="DE112" i="2"/>
  <c r="HA110" i="2"/>
  <c r="CV112" i="2"/>
  <c r="GR110" i="2"/>
  <c r="DA106" i="2"/>
  <c r="GW104" i="2"/>
  <c r="CX109" i="2"/>
  <c r="GT107" i="2"/>
  <c r="DA109" i="2"/>
  <c r="GW107" i="2"/>
  <c r="GW109" i="2" s="1"/>
  <c r="DE106" i="2"/>
  <c r="HA104" i="2"/>
  <c r="GO109" i="2"/>
  <c r="GN112" i="2"/>
  <c r="GY111" i="2"/>
  <c r="DC106" i="2"/>
  <c r="GY104" i="2"/>
  <c r="CW109" i="2"/>
  <c r="GS107" i="2"/>
  <c r="GS109" i="2" s="1"/>
  <c r="CW106" i="2"/>
  <c r="GS104" i="2"/>
  <c r="CY112" i="2"/>
  <c r="GU110" i="2"/>
  <c r="GU112" i="2" s="1"/>
  <c r="GO112" i="2"/>
  <c r="HA107" i="2"/>
  <c r="DE109" i="2"/>
  <c r="CV109" i="2"/>
  <c r="GR107" i="2"/>
  <c r="GQ106" i="2"/>
  <c r="GY107" i="2"/>
  <c r="DC109" i="2"/>
  <c r="GV110" i="2"/>
  <c r="CZ112" i="2"/>
  <c r="GL97" i="2"/>
  <c r="DA97" i="2"/>
  <c r="GW95" i="2"/>
  <c r="DD96" i="2"/>
  <c r="GP99" i="2"/>
  <c r="HA95" i="2"/>
  <c r="DE97" i="2"/>
  <c r="CW97" i="2"/>
  <c r="GS95" i="2"/>
  <c r="BF98" i="2"/>
  <c r="GI100" i="2"/>
  <c r="CY100" i="2"/>
  <c r="GU98" i="2"/>
  <c r="GU100" i="2" s="1"/>
  <c r="DA100" i="2"/>
  <c r="GW98" i="2"/>
  <c r="DC97" i="2"/>
  <c r="GY95" i="2"/>
  <c r="GO100" i="2"/>
  <c r="GX95" i="2"/>
  <c r="DB97" i="2"/>
  <c r="CV97" i="2"/>
  <c r="GR95" i="2"/>
  <c r="CX97" i="2"/>
  <c r="GT95" i="2"/>
  <c r="DB100" i="2"/>
  <c r="GX98" i="2"/>
  <c r="CV100" i="2"/>
  <c r="GR98" i="2"/>
  <c r="DE100" i="2"/>
  <c r="HA98" i="2"/>
  <c r="HA100" i="2" s="1"/>
  <c r="CX100" i="2"/>
  <c r="GT98" i="2"/>
  <c r="GY99" i="2"/>
  <c r="CZ97" i="2"/>
  <c r="GV95" i="2"/>
  <c r="CY97" i="2"/>
  <c r="GU95" i="2"/>
  <c r="GU172" i="2" s="1"/>
  <c r="GV98" i="2"/>
  <c r="CZ100" i="2"/>
  <c r="CW100" i="2"/>
  <c r="GS98" i="2"/>
  <c r="DC100" i="2"/>
  <c r="GY98" i="2"/>
  <c r="DD99" i="2"/>
  <c r="GP87" i="2"/>
  <c r="BF83" i="2"/>
  <c r="GP84" i="2"/>
  <c r="BF86" i="2"/>
  <c r="DE88" i="2"/>
  <c r="HA86" i="2"/>
  <c r="GY90" i="2"/>
  <c r="CY91" i="2"/>
  <c r="GU89" i="2"/>
  <c r="DC91" i="2"/>
  <c r="GY89" i="2"/>
  <c r="CY85" i="2"/>
  <c r="GU83" i="2"/>
  <c r="GV86" i="2"/>
  <c r="CZ88" i="2"/>
  <c r="CW88" i="2"/>
  <c r="GS86" i="2"/>
  <c r="DC88" i="2"/>
  <c r="GY86" i="2"/>
  <c r="GX83" i="2"/>
  <c r="DB85" i="2"/>
  <c r="CX88" i="2"/>
  <c r="GT86" i="2"/>
  <c r="CX85" i="2"/>
  <c r="GT83" i="2"/>
  <c r="CV88" i="2"/>
  <c r="GR86" i="2"/>
  <c r="GR88" i="2" s="1"/>
  <c r="CX91" i="2"/>
  <c r="GT89" i="2"/>
  <c r="CY88" i="2"/>
  <c r="GU86" i="2"/>
  <c r="GU88" i="2" s="1"/>
  <c r="DB88" i="2"/>
  <c r="GX86" i="2"/>
  <c r="DA88" i="2"/>
  <c r="GW86" i="2"/>
  <c r="CV91" i="2"/>
  <c r="GR89" i="2"/>
  <c r="CJ85" i="2"/>
  <c r="GO88" i="2"/>
  <c r="DA85" i="2"/>
  <c r="GW83" i="2"/>
  <c r="GN91" i="2"/>
  <c r="GY83" i="2"/>
  <c r="DC85" i="2"/>
  <c r="GV89" i="2"/>
  <c r="GV91" i="2" s="1"/>
  <c r="CZ91" i="2"/>
  <c r="HA83" i="2"/>
  <c r="DE85" i="2"/>
  <c r="GQ85" i="2"/>
  <c r="GO91" i="2"/>
  <c r="DE91" i="2"/>
  <c r="HA89" i="2"/>
  <c r="CW91" i="2"/>
  <c r="GS89" i="2"/>
  <c r="CZ85" i="2"/>
  <c r="GV83" i="2"/>
  <c r="DB91" i="2"/>
  <c r="GX89" i="2"/>
  <c r="GY87" i="2"/>
  <c r="CW85" i="2"/>
  <c r="GS83" i="2"/>
  <c r="CV85" i="2"/>
  <c r="GR83" i="2"/>
  <c r="BF89" i="2"/>
  <c r="DA91" i="2"/>
  <c r="GW89" i="2"/>
  <c r="DD87" i="2"/>
  <c r="GJ79" i="2"/>
  <c r="GT78" i="2"/>
  <c r="BF80" i="2"/>
  <c r="AV82" i="2"/>
  <c r="BP82" i="2"/>
  <c r="CV73" i="2"/>
  <c r="GR71" i="2"/>
  <c r="CX76" i="2"/>
  <c r="GT74" i="2"/>
  <c r="GT182" i="2" s="1"/>
  <c r="HA68" i="2"/>
  <c r="HA157" i="2" s="1"/>
  <c r="DE70" i="2"/>
  <c r="DC82" i="2"/>
  <c r="GY80" i="2"/>
  <c r="CZ70" i="2"/>
  <c r="GV68" i="2"/>
  <c r="DD72" i="2"/>
  <c r="DD163" i="2" s="1"/>
  <c r="CX70" i="2"/>
  <c r="GT68" i="2"/>
  <c r="DE76" i="2"/>
  <c r="HA74" i="2"/>
  <c r="CV76" i="2"/>
  <c r="GR74" i="2"/>
  <c r="GR182" i="2" s="1"/>
  <c r="BF77" i="2"/>
  <c r="CW79" i="2"/>
  <c r="GS77" i="2"/>
  <c r="CY76" i="2"/>
  <c r="GU74" i="2"/>
  <c r="DA76" i="2"/>
  <c r="GW74" i="2"/>
  <c r="GO82" i="2"/>
  <c r="CX73" i="2"/>
  <c r="GT71" i="2"/>
  <c r="CV82" i="2"/>
  <c r="GR80" i="2"/>
  <c r="GR82" i="2" s="1"/>
  <c r="GV74" i="2"/>
  <c r="CZ76" i="2"/>
  <c r="DC79" i="2"/>
  <c r="GY77" i="2"/>
  <c r="DB70" i="2"/>
  <c r="GX68" i="2"/>
  <c r="GX157" i="2" s="1"/>
  <c r="DC73" i="2"/>
  <c r="GY71" i="2"/>
  <c r="GY162" i="2" s="1"/>
  <c r="CW76" i="2"/>
  <c r="GS74" i="2"/>
  <c r="DA70" i="2"/>
  <c r="GW68" i="2"/>
  <c r="GW157" i="2" s="1"/>
  <c r="GJ73" i="2"/>
  <c r="DB73" i="2"/>
  <c r="GX71" i="2"/>
  <c r="CX82" i="2"/>
  <c r="GT80" i="2"/>
  <c r="CW82" i="2"/>
  <c r="GS80" i="2"/>
  <c r="DC76" i="2"/>
  <c r="GY74" i="2"/>
  <c r="GY182" i="2" s="1"/>
  <c r="DB79" i="2"/>
  <c r="GX77" i="2"/>
  <c r="DE82" i="2"/>
  <c r="HA80" i="2"/>
  <c r="GR68" i="2"/>
  <c r="CV70" i="2"/>
  <c r="GS68" i="2"/>
  <c r="GS157" i="2" s="1"/>
  <c r="CW70" i="2"/>
  <c r="GO70" i="2"/>
  <c r="DA79" i="2"/>
  <c r="GW77" i="2"/>
  <c r="CY70" i="2"/>
  <c r="GU68" i="2"/>
  <c r="GV80" i="2"/>
  <c r="CZ82" i="2"/>
  <c r="CZ79" i="2"/>
  <c r="GV77" i="2"/>
  <c r="CY73" i="2"/>
  <c r="GU71" i="2"/>
  <c r="DB82" i="2"/>
  <c r="GX80" i="2"/>
  <c r="CY82" i="2"/>
  <c r="GU80" i="2"/>
  <c r="DA73" i="2"/>
  <c r="GW71" i="2"/>
  <c r="GR77" i="2"/>
  <c r="CV79" i="2"/>
  <c r="DB76" i="2"/>
  <c r="GX74" i="2"/>
  <c r="CY79" i="2"/>
  <c r="GU77" i="2"/>
  <c r="CW73" i="2"/>
  <c r="GS71" i="2"/>
  <c r="DE79" i="2"/>
  <c r="HA77" i="2"/>
  <c r="DA82" i="2"/>
  <c r="GW80" i="2"/>
  <c r="GY81" i="2"/>
  <c r="DE73" i="2"/>
  <c r="HA71" i="2"/>
  <c r="GY72" i="2"/>
  <c r="GY163" i="2" s="1"/>
  <c r="GY69" i="2"/>
  <c r="GY158" i="2" s="1"/>
  <c r="CX79" i="2"/>
  <c r="GT77" i="2"/>
  <c r="GT177" i="2" s="1"/>
  <c r="GP78" i="2"/>
  <c r="GY68" i="2"/>
  <c r="GY157" i="2" s="1"/>
  <c r="GV71" i="2"/>
  <c r="CZ73" i="2"/>
  <c r="DX52" i="2"/>
  <c r="GP60" i="2"/>
  <c r="CZ58" i="2"/>
  <c r="GV56" i="2"/>
  <c r="GV58" i="2" s="1"/>
  <c r="DA61" i="2"/>
  <c r="GW59" i="2"/>
  <c r="GW61" i="2" s="1"/>
  <c r="DC52" i="2"/>
  <c r="GY50" i="2"/>
  <c r="CX61" i="2"/>
  <c r="GT59" i="2"/>
  <c r="HA56" i="2"/>
  <c r="DE58" i="2"/>
  <c r="CY61" i="2"/>
  <c r="GU59" i="2"/>
  <c r="CX52" i="2"/>
  <c r="GT50" i="2"/>
  <c r="DA58" i="2"/>
  <c r="GW56" i="2"/>
  <c r="DD57" i="2"/>
  <c r="CY64" i="2"/>
  <c r="GU62" i="2"/>
  <c r="GU64" i="2" s="1"/>
  <c r="CW55" i="2"/>
  <c r="GS53" i="2"/>
  <c r="DE64" i="2"/>
  <c r="HA62" i="2"/>
  <c r="DC61" i="2"/>
  <c r="GY59" i="2"/>
  <c r="GK52" i="2"/>
  <c r="CY55" i="2"/>
  <c r="GU53" i="2"/>
  <c r="CX64" i="2"/>
  <c r="GT62" i="2"/>
  <c r="CV61" i="2"/>
  <c r="GR59" i="2"/>
  <c r="CZ55" i="2"/>
  <c r="GV53" i="2"/>
  <c r="CX55" i="2"/>
  <c r="GT53" i="2"/>
  <c r="GV50" i="2"/>
  <c r="CZ52" i="2"/>
  <c r="GX50" i="2"/>
  <c r="DB52" i="2"/>
  <c r="GU50" i="2"/>
  <c r="CY52" i="2"/>
  <c r="DD51" i="2"/>
  <c r="GP51" i="2"/>
  <c r="CZ61" i="2"/>
  <c r="GV59" i="2"/>
  <c r="GV61" i="2" s="1"/>
  <c r="DA64" i="2"/>
  <c r="GW62" i="2"/>
  <c r="DE55" i="2"/>
  <c r="HA53" i="2"/>
  <c r="HA55" i="2" s="1"/>
  <c r="BF56" i="2"/>
  <c r="GY63" i="2"/>
  <c r="GS56" i="2"/>
  <c r="CW58" i="2"/>
  <c r="GV62" i="2"/>
  <c r="GV64" i="2" s="1"/>
  <c r="CZ64" i="2"/>
  <c r="CW61" i="2"/>
  <c r="GS59" i="2"/>
  <c r="GS61" i="2" s="1"/>
  <c r="HA50" i="2"/>
  <c r="DE52" i="2"/>
  <c r="DC64" i="2"/>
  <c r="GY62" i="2"/>
  <c r="GX56" i="2"/>
  <c r="GX58" i="2" s="1"/>
  <c r="DB58" i="2"/>
  <c r="DE61" i="2"/>
  <c r="HA59" i="2"/>
  <c r="DB64" i="2"/>
  <c r="GX62" i="2"/>
  <c r="CX58" i="2"/>
  <c r="GT56" i="2"/>
  <c r="GT58" i="2" s="1"/>
  <c r="BZ58" i="2"/>
  <c r="GY53" i="2"/>
  <c r="GY55" i="2" s="1"/>
  <c r="DC55" i="2"/>
  <c r="GX59" i="2"/>
  <c r="GX61" i="2" s="1"/>
  <c r="DB61" i="2"/>
  <c r="AB61" i="2"/>
  <c r="GO52" i="2"/>
  <c r="CV55" i="2"/>
  <c r="GR53" i="2"/>
  <c r="GR55" i="2" s="1"/>
  <c r="GU56" i="2"/>
  <c r="GU58" i="2" s="1"/>
  <c r="CY58" i="2"/>
  <c r="DA55" i="2"/>
  <c r="GW53" i="2"/>
  <c r="CV64" i="2"/>
  <c r="GR62" i="2"/>
  <c r="CW64" i="2"/>
  <c r="GS62" i="2"/>
  <c r="DB55" i="2"/>
  <c r="GX53" i="2"/>
  <c r="GO58" i="2"/>
  <c r="GY56" i="2"/>
  <c r="DC58" i="2"/>
  <c r="GS50" i="2"/>
  <c r="CW52" i="2"/>
  <c r="GR56" i="2"/>
  <c r="GR58" i="2" s="1"/>
  <c r="CV58" i="2"/>
  <c r="GW50" i="2"/>
  <c r="DA52" i="2"/>
  <c r="GR50" i="2"/>
  <c r="CV52" i="2"/>
  <c r="CJ46" i="2"/>
  <c r="GW45" i="2"/>
  <c r="AB46" i="2"/>
  <c r="GM46" i="2"/>
  <c r="DN43" i="2"/>
  <c r="BZ43" i="2"/>
  <c r="AB43" i="2"/>
  <c r="BP43" i="2"/>
  <c r="GY42" i="2"/>
  <c r="GO43" i="2"/>
  <c r="DC46" i="2"/>
  <c r="GY44" i="2"/>
  <c r="DA46" i="2"/>
  <c r="GW44" i="2"/>
  <c r="CX46" i="2"/>
  <c r="GT44" i="2"/>
  <c r="CZ43" i="2"/>
  <c r="GV41" i="2"/>
  <c r="CY43" i="2"/>
  <c r="GU41" i="2"/>
  <c r="DA43" i="2"/>
  <c r="GW41" i="2"/>
  <c r="DB46" i="2"/>
  <c r="GX44" i="2"/>
  <c r="CW46" i="2"/>
  <c r="GS44" i="2"/>
  <c r="GO46" i="2"/>
  <c r="DE46" i="2"/>
  <c r="HA44" i="2"/>
  <c r="DE43" i="2"/>
  <c r="HA41" i="2"/>
  <c r="CX43" i="2"/>
  <c r="GT41" i="2"/>
  <c r="GQ43" i="2"/>
  <c r="GT45" i="2"/>
  <c r="CY46" i="2"/>
  <c r="GU44" i="2"/>
  <c r="GR41" i="2"/>
  <c r="CV43" i="2"/>
  <c r="CV46" i="2"/>
  <c r="GR44" i="2"/>
  <c r="GY45" i="2"/>
  <c r="GV44" i="2"/>
  <c r="CZ46" i="2"/>
  <c r="DB43" i="2"/>
  <c r="GX41" i="2"/>
  <c r="CW43" i="2"/>
  <c r="GS41" i="2"/>
  <c r="AL25" i="2"/>
  <c r="AB25" i="2"/>
  <c r="GO37" i="2"/>
  <c r="BF26" i="2"/>
  <c r="CJ28" i="2"/>
  <c r="GI31" i="2"/>
  <c r="DD24" i="2"/>
  <c r="GQ25" i="2"/>
  <c r="BP28" i="2"/>
  <c r="DA34" i="2"/>
  <c r="GW32" i="2"/>
  <c r="DA37" i="2"/>
  <c r="GW35" i="2"/>
  <c r="DB28" i="2"/>
  <c r="GX26" i="2"/>
  <c r="CV31" i="2"/>
  <c r="GR29" i="2"/>
  <c r="GR31" i="2" s="1"/>
  <c r="GJ25" i="2"/>
  <c r="GY30" i="2"/>
  <c r="DC37" i="2"/>
  <c r="GY35" i="2"/>
  <c r="CX37" i="2"/>
  <c r="GT35" i="2"/>
  <c r="GT37" i="2" s="1"/>
  <c r="GS26" i="2"/>
  <c r="CW28" i="2"/>
  <c r="GN25" i="2"/>
  <c r="GY36" i="2"/>
  <c r="CW31" i="2"/>
  <c r="GS29" i="2"/>
  <c r="HA32" i="2"/>
  <c r="DE34" i="2"/>
  <c r="BP31" i="2"/>
  <c r="DB25" i="2"/>
  <c r="GX23" i="2"/>
  <c r="GV23" i="2"/>
  <c r="CZ25" i="2"/>
  <c r="DC28" i="2"/>
  <c r="GY26" i="2"/>
  <c r="GX24" i="2"/>
  <c r="GU23" i="2"/>
  <c r="CY25" i="2"/>
  <c r="DD36" i="2"/>
  <c r="CY37" i="2"/>
  <c r="GU35" i="2"/>
  <c r="CX34" i="2"/>
  <c r="GT32" i="2"/>
  <c r="GT34" i="2" s="1"/>
  <c r="DC31" i="2"/>
  <c r="GY29" i="2"/>
  <c r="CW37" i="2"/>
  <c r="GS35" i="2"/>
  <c r="CZ28" i="2"/>
  <c r="GV26" i="2"/>
  <c r="GV28" i="2" s="1"/>
  <c r="BF32" i="2"/>
  <c r="GY32" i="2"/>
  <c r="DB31" i="2"/>
  <c r="GX29" i="2"/>
  <c r="CV34" i="2"/>
  <c r="GR32" i="2"/>
  <c r="GR34" i="2" s="1"/>
  <c r="DE31" i="2"/>
  <c r="HA29" i="2"/>
  <c r="CW25" i="2"/>
  <c r="GS23" i="2"/>
  <c r="GV35" i="2"/>
  <c r="CZ37" i="2"/>
  <c r="CZ34" i="2"/>
  <c r="GV32" i="2"/>
  <c r="GV34" i="2" s="1"/>
  <c r="DC25" i="2"/>
  <c r="GY23" i="2"/>
  <c r="DE37" i="2"/>
  <c r="HA35" i="2"/>
  <c r="HA37" i="2" s="1"/>
  <c r="CY34" i="2"/>
  <c r="GU32" i="2"/>
  <c r="DC34" i="2"/>
  <c r="CV25" i="2"/>
  <c r="GR23" i="2"/>
  <c r="DE25" i="2"/>
  <c r="HA23" i="2"/>
  <c r="GW23" i="2"/>
  <c r="DA25" i="2"/>
  <c r="DA28" i="2"/>
  <c r="GW26" i="2"/>
  <c r="GO25" i="2"/>
  <c r="CY31" i="2"/>
  <c r="GU29" i="2"/>
  <c r="GU31" i="2" s="1"/>
  <c r="CX31" i="2"/>
  <c r="GT29" i="2"/>
  <c r="CX28" i="2"/>
  <c r="GT26" i="2"/>
  <c r="GO31" i="2"/>
  <c r="GY24" i="2"/>
  <c r="CV28" i="2"/>
  <c r="GR26" i="2"/>
  <c r="BF23" i="2"/>
  <c r="GJ28" i="2"/>
  <c r="DB34" i="2"/>
  <c r="GX32" i="2"/>
  <c r="GW29" i="2"/>
  <c r="DA31" i="2"/>
  <c r="CZ31" i="2"/>
  <c r="GV29" i="2"/>
  <c r="GV31" i="2" s="1"/>
  <c r="HA26" i="2"/>
  <c r="DE28" i="2"/>
  <c r="GP30" i="2"/>
  <c r="GT23" i="2"/>
  <c r="CX25" i="2"/>
  <c r="CY28" i="2"/>
  <c r="GU26" i="2"/>
  <c r="DB37" i="2"/>
  <c r="GX35" i="2"/>
  <c r="GS32" i="2"/>
  <c r="CW34" i="2"/>
  <c r="CV37" i="2"/>
  <c r="GR35" i="2"/>
  <c r="GR37" i="2" s="1"/>
  <c r="BP19" i="2"/>
  <c r="CJ19" i="2"/>
  <c r="BZ19" i="2"/>
  <c r="GO16" i="2"/>
  <c r="BP13" i="2"/>
  <c r="GP12" i="2"/>
  <c r="GY18" i="2"/>
  <c r="GX17" i="2"/>
  <c r="DB19" i="2"/>
  <c r="CX19" i="2"/>
  <c r="GT17" i="2"/>
  <c r="DC19" i="2"/>
  <c r="GY17" i="2"/>
  <c r="CW19" i="2"/>
  <c r="GS17" i="2"/>
  <c r="GV17" i="2"/>
  <c r="CZ19" i="2"/>
  <c r="DE19" i="2"/>
  <c r="HA17" i="2"/>
  <c r="CV19" i="2"/>
  <c r="GR17" i="2"/>
  <c r="CY19" i="2"/>
  <c r="GU17" i="2"/>
  <c r="DA19" i="2"/>
  <c r="GW17" i="2"/>
  <c r="GO19" i="2"/>
  <c r="CZ13" i="2"/>
  <c r="GV11" i="2"/>
  <c r="GV13" i="2" s="1"/>
  <c r="DA16" i="2"/>
  <c r="GW14" i="2"/>
  <c r="DA13" i="2"/>
  <c r="GW11" i="2"/>
  <c r="CY13" i="2"/>
  <c r="GU11" i="2"/>
  <c r="GU13" i="2" s="1"/>
  <c r="BF14" i="2"/>
  <c r="DC16" i="2"/>
  <c r="GY14" i="2"/>
  <c r="CX13" i="2"/>
  <c r="GT11" i="2"/>
  <c r="GT13" i="2" s="1"/>
  <c r="DB13" i="2"/>
  <c r="GX11" i="2"/>
  <c r="GV14" i="2"/>
  <c r="CZ16" i="2"/>
  <c r="GO13" i="2"/>
  <c r="GY11" i="2"/>
  <c r="DC13" i="2"/>
  <c r="DE16" i="2"/>
  <c r="HA14" i="2"/>
  <c r="HA16" i="2" s="1"/>
  <c r="CV16" i="2"/>
  <c r="GR14" i="2"/>
  <c r="GN13" i="2"/>
  <c r="HA11" i="2"/>
  <c r="DE13" i="2"/>
  <c r="CV13" i="2"/>
  <c r="GR11" i="2"/>
  <c r="CW16" i="2"/>
  <c r="GS14" i="2"/>
  <c r="DB16" i="2"/>
  <c r="GX14" i="2"/>
  <c r="CW13" i="2"/>
  <c r="GS11" i="2"/>
  <c r="CY16" i="2"/>
  <c r="CX16" i="2"/>
  <c r="GT14" i="2"/>
  <c r="GT16" i="2" s="1"/>
  <c r="GI10" i="2"/>
  <c r="GL10" i="2"/>
  <c r="CY10" i="2"/>
  <c r="GW8" i="2"/>
  <c r="GW10" i="2" s="1"/>
  <c r="DA10" i="2"/>
  <c r="GV8" i="2"/>
  <c r="CZ10" i="2"/>
  <c r="DC10" i="2"/>
  <c r="GY8" i="2"/>
  <c r="DB10" i="2"/>
  <c r="GX8" i="2"/>
  <c r="CW10" i="2"/>
  <c r="GS8" i="2"/>
  <c r="DE10" i="2"/>
  <c r="HA8" i="2"/>
  <c r="CX10" i="2"/>
  <c r="GT8" i="2"/>
  <c r="CV10" i="2"/>
  <c r="GR8" i="2"/>
  <c r="DN155" i="4" l="1"/>
  <c r="DN142" i="4"/>
  <c r="DN47" i="4"/>
  <c r="HJ68" i="4"/>
  <c r="HJ180" i="4"/>
  <c r="HJ175" i="4"/>
  <c r="HJ104" i="4"/>
  <c r="HJ155" i="4"/>
  <c r="HJ147" i="4"/>
  <c r="HJ137" i="4"/>
  <c r="HJ132" i="4"/>
  <c r="HJ134" i="4" s="1"/>
  <c r="HJ26" i="4"/>
  <c r="HJ195" i="4"/>
  <c r="HJ116" i="4"/>
  <c r="EH141" i="2"/>
  <c r="FB164" i="2"/>
  <c r="CY40" i="2"/>
  <c r="GN141" i="2"/>
  <c r="BZ146" i="2"/>
  <c r="EH146" i="2"/>
  <c r="GL150" i="2"/>
  <c r="GV21" i="2"/>
  <c r="GW21" i="2"/>
  <c r="GT140" i="2"/>
  <c r="GU124" i="2"/>
  <c r="GW121" i="2"/>
  <c r="GT121" i="2"/>
  <c r="GT118" i="2"/>
  <c r="HA124" i="2"/>
  <c r="GX121" i="2"/>
  <c r="GS121" i="2"/>
  <c r="GR124" i="2"/>
  <c r="GV124" i="2"/>
  <c r="HA112" i="2"/>
  <c r="GR112" i="2"/>
  <c r="GR109" i="2"/>
  <c r="GV112" i="2"/>
  <c r="GW100" i="2"/>
  <c r="GR100" i="2"/>
  <c r="GV100" i="2"/>
  <c r="HA88" i="2"/>
  <c r="GU91" i="2"/>
  <c r="GS88" i="2"/>
  <c r="GT88" i="2"/>
  <c r="GX88" i="2"/>
  <c r="GX159" i="2"/>
  <c r="HA82" i="2"/>
  <c r="GS159" i="2"/>
  <c r="GV82" i="2"/>
  <c r="GX82" i="2"/>
  <c r="GU82" i="2"/>
  <c r="GW58" i="2"/>
  <c r="GT55" i="2"/>
  <c r="GW64" i="2"/>
  <c r="HA61" i="2"/>
  <c r="GX64" i="2"/>
  <c r="GS28" i="2"/>
  <c r="GX31" i="2"/>
  <c r="HA31" i="2"/>
  <c r="GT31" i="2"/>
  <c r="GX34" i="2"/>
  <c r="GW31" i="2"/>
  <c r="GX37" i="2"/>
  <c r="GS34" i="2"/>
  <c r="GW16" i="2"/>
  <c r="GV16" i="2"/>
  <c r="GR13" i="2"/>
  <c r="GX16" i="2"/>
  <c r="GS13" i="2"/>
  <c r="GV10" i="2"/>
  <c r="GX10" i="2"/>
  <c r="GS10" i="2"/>
  <c r="HA10" i="2"/>
  <c r="GT10" i="2"/>
  <c r="GV193" i="2"/>
  <c r="GV114" i="2"/>
  <c r="GW28" i="2"/>
  <c r="GT28" i="2"/>
  <c r="DC169" i="2"/>
  <c r="GT82" i="2"/>
  <c r="GR178" i="2"/>
  <c r="DB150" i="2"/>
  <c r="GP11" i="2"/>
  <c r="GP13" i="2" s="1"/>
  <c r="CZ141" i="2"/>
  <c r="GT93" i="2"/>
  <c r="GS7" i="2"/>
  <c r="CZ194" i="2"/>
  <c r="HA91" i="2"/>
  <c r="GW82" i="2"/>
  <c r="GU34" i="2"/>
  <c r="GL169" i="2"/>
  <c r="ER177" i="2"/>
  <c r="GT61" i="2"/>
  <c r="CX94" i="2"/>
  <c r="GW178" i="2"/>
  <c r="GQ194" i="2"/>
  <c r="GT66" i="2"/>
  <c r="GN174" i="2"/>
  <c r="DC141" i="2"/>
  <c r="GM94" i="2"/>
  <c r="GV88" i="2"/>
  <c r="GZ36" i="2"/>
  <c r="GS55" i="2"/>
  <c r="HA58" i="2"/>
  <c r="GV118" i="2"/>
  <c r="HA121" i="2"/>
  <c r="GQ67" i="2"/>
  <c r="CT92" i="2"/>
  <c r="DB169" i="2"/>
  <c r="GN150" i="2"/>
  <c r="DE67" i="2"/>
  <c r="GM103" i="2"/>
  <c r="CV94" i="2"/>
  <c r="DE115" i="2"/>
  <c r="CV194" i="2"/>
  <c r="GK150" i="2"/>
  <c r="GQ154" i="2"/>
  <c r="DE179" i="2"/>
  <c r="DE136" i="2"/>
  <c r="CY136" i="2"/>
  <c r="DC150" i="2"/>
  <c r="AB136" i="2"/>
  <c r="DB103" i="2"/>
  <c r="CX179" i="2"/>
  <c r="GW159" i="2"/>
  <c r="CZ49" i="2"/>
  <c r="CZ103" i="2"/>
  <c r="HA159" i="2"/>
  <c r="GM49" i="2"/>
  <c r="GY159" i="2"/>
  <c r="GK174" i="2"/>
  <c r="CJ179" i="2"/>
  <c r="CV141" i="2"/>
  <c r="GM141" i="2"/>
  <c r="DA103" i="2"/>
  <c r="GO179" i="2"/>
  <c r="DA179" i="2"/>
  <c r="DA146" i="2"/>
  <c r="DA49" i="2"/>
  <c r="GJ103" i="2"/>
  <c r="DA194" i="2"/>
  <c r="GJ150" i="2"/>
  <c r="CX194" i="2"/>
  <c r="DD62" i="2"/>
  <c r="GP178" i="2"/>
  <c r="GL194" i="2"/>
  <c r="DB141" i="2"/>
  <c r="GK194" i="2"/>
  <c r="GO194" i="2"/>
  <c r="CW194" i="2"/>
  <c r="CZ174" i="2"/>
  <c r="CW146" i="2"/>
  <c r="DB194" i="2"/>
  <c r="GM174" i="2"/>
  <c r="CV179" i="2"/>
  <c r="CY194" i="2"/>
  <c r="GH179" i="2"/>
  <c r="GY61" i="2"/>
  <c r="GT178" i="2"/>
  <c r="GT179" i="2" s="1"/>
  <c r="GT91" i="2"/>
  <c r="GI103" i="2"/>
  <c r="CL131" i="2"/>
  <c r="CY150" i="2"/>
  <c r="CY141" i="2"/>
  <c r="DE154" i="2"/>
  <c r="GI141" i="2"/>
  <c r="CX67" i="2"/>
  <c r="GO67" i="2"/>
  <c r="ER113" i="2"/>
  <c r="GQ141" i="2"/>
  <c r="CW150" i="2"/>
  <c r="GI67" i="2"/>
  <c r="GK169" i="2"/>
  <c r="GW149" i="2"/>
  <c r="AL179" i="2"/>
  <c r="CY115" i="2"/>
  <c r="GL146" i="2"/>
  <c r="GH141" i="2"/>
  <c r="GV48" i="2"/>
  <c r="DB136" i="2"/>
  <c r="BZ174" i="2"/>
  <c r="GW88" i="2"/>
  <c r="GZ63" i="2"/>
  <c r="DE94" i="2"/>
  <c r="GK103" i="2"/>
  <c r="GJ169" i="2"/>
  <c r="GQ136" i="2"/>
  <c r="CY49" i="2"/>
  <c r="ER92" i="2"/>
  <c r="GL136" i="2"/>
  <c r="GM67" i="2"/>
  <c r="CX103" i="2"/>
  <c r="DA136" i="2"/>
  <c r="GN179" i="2"/>
  <c r="GR10" i="2"/>
  <c r="GW114" i="2"/>
  <c r="GV55" i="2"/>
  <c r="GS16" i="2"/>
  <c r="EM131" i="2"/>
  <c r="CY146" i="2"/>
  <c r="GQ169" i="2"/>
  <c r="GO169" i="2"/>
  <c r="CW154" i="2"/>
  <c r="CW136" i="2"/>
  <c r="CV169" i="2"/>
  <c r="DD8" i="2"/>
  <c r="GZ8" i="2" s="1"/>
  <c r="GQ94" i="2"/>
  <c r="CV49" i="2"/>
  <c r="FZ131" i="2"/>
  <c r="ER172" i="2"/>
  <c r="DE146" i="2"/>
  <c r="HA66" i="2"/>
  <c r="DC194" i="2"/>
  <c r="GS21" i="2"/>
  <c r="GX193" i="2"/>
  <c r="GR148" i="2"/>
  <c r="EP131" i="2"/>
  <c r="GW172" i="2"/>
  <c r="GK146" i="2"/>
  <c r="GH146" i="2"/>
  <c r="GK154" i="2"/>
  <c r="GF101" i="2"/>
  <c r="DC179" i="2"/>
  <c r="GM150" i="2"/>
  <c r="GY172" i="2"/>
  <c r="DD193" i="2"/>
  <c r="GY140" i="2"/>
  <c r="GV172" i="2"/>
  <c r="GY164" i="2"/>
  <c r="GS172" i="2"/>
  <c r="CT192" i="2"/>
  <c r="FX131" i="2"/>
  <c r="GU193" i="2"/>
  <c r="HA140" i="2"/>
  <c r="DD149" i="2"/>
  <c r="GS82" i="2"/>
  <c r="GV167" i="2"/>
  <c r="DD173" i="2"/>
  <c r="GS192" i="2"/>
  <c r="BF172" i="2"/>
  <c r="AV129" i="2"/>
  <c r="CZ169" i="2"/>
  <c r="GN136" i="2"/>
  <c r="HA148" i="2"/>
  <c r="HA34" i="2"/>
  <c r="GR167" i="2"/>
  <c r="HA167" i="2"/>
  <c r="GX172" i="2"/>
  <c r="GY121" i="2"/>
  <c r="GU48" i="2"/>
  <c r="GY149" i="2"/>
  <c r="GU37" i="2"/>
  <c r="GT192" i="2"/>
  <c r="GX167" i="2"/>
  <c r="GT100" i="2"/>
  <c r="GY192" i="2"/>
  <c r="GP193" i="2"/>
  <c r="GF47" i="2"/>
  <c r="GS167" i="2"/>
  <c r="GR118" i="2"/>
  <c r="GN40" i="2"/>
  <c r="GS37" i="2"/>
  <c r="HA64" i="2"/>
  <c r="GP168" i="2"/>
  <c r="GW168" i="2"/>
  <c r="GA131" i="2"/>
  <c r="DB146" i="2"/>
  <c r="GK136" i="2"/>
  <c r="GN169" i="2"/>
  <c r="GS112" i="2"/>
  <c r="GR64" i="2"/>
  <c r="GT64" i="2"/>
  <c r="GY184" i="2"/>
  <c r="BF177" i="2"/>
  <c r="GX91" i="2"/>
  <c r="GG131" i="2"/>
  <c r="BA131" i="2"/>
  <c r="DA154" i="2"/>
  <c r="GO141" i="2"/>
  <c r="GI174" i="2"/>
  <c r="GM136" i="2"/>
  <c r="GO154" i="2"/>
  <c r="CX169" i="2"/>
  <c r="CX141" i="2"/>
  <c r="GF172" i="2"/>
  <c r="GO150" i="2"/>
  <c r="HA79" i="2"/>
  <c r="HA177" i="2"/>
  <c r="HA179" i="2" s="1"/>
  <c r="GU73" i="2"/>
  <c r="GU162" i="2"/>
  <c r="GU164" i="2" s="1"/>
  <c r="GS73" i="2"/>
  <c r="GS162" i="2"/>
  <c r="GS164" i="2" s="1"/>
  <c r="GW73" i="2"/>
  <c r="GW162" i="2"/>
  <c r="GW164" i="2" s="1"/>
  <c r="GV79" i="2"/>
  <c r="GV177" i="2"/>
  <c r="GY92" i="2"/>
  <c r="GY167" i="2"/>
  <c r="GX192" i="2"/>
  <c r="BF139" i="2"/>
  <c r="GR102" i="2"/>
  <c r="GR173" i="2"/>
  <c r="GV19" i="2"/>
  <c r="GV139" i="2"/>
  <c r="GX19" i="2"/>
  <c r="GX139" i="2"/>
  <c r="GS148" i="2"/>
  <c r="GT148" i="2"/>
  <c r="GY148" i="2"/>
  <c r="HA73" i="2"/>
  <c r="HA162" i="2"/>
  <c r="HA164" i="2" s="1"/>
  <c r="GV70" i="2"/>
  <c r="GV157" i="2"/>
  <c r="GV159" i="2" s="1"/>
  <c r="GR73" i="2"/>
  <c r="GR162" i="2"/>
  <c r="GR164" i="2" s="1"/>
  <c r="BF167" i="2"/>
  <c r="GR172" i="2"/>
  <c r="HA172" i="2"/>
  <c r="GP140" i="2"/>
  <c r="BF148" i="2"/>
  <c r="GY178" i="2"/>
  <c r="GR149" i="2"/>
  <c r="GT193" i="2"/>
  <c r="GY193" i="2"/>
  <c r="GV66" i="2"/>
  <c r="GV149" i="2"/>
  <c r="GX178" i="2"/>
  <c r="GS140" i="2"/>
  <c r="GS152" i="2"/>
  <c r="GS144" i="2"/>
  <c r="GS134" i="2"/>
  <c r="GF113" i="2"/>
  <c r="DC146" i="2"/>
  <c r="GJ194" i="2"/>
  <c r="GQ179" i="2"/>
  <c r="GV178" i="2"/>
  <c r="CZ179" i="2"/>
  <c r="BP154" i="2"/>
  <c r="CV146" i="2"/>
  <c r="GO136" i="2"/>
  <c r="GK141" i="2"/>
  <c r="GJ154" i="2"/>
  <c r="CX154" i="2"/>
  <c r="GT70" i="2"/>
  <c r="GT157" i="2"/>
  <c r="GT159" i="2" s="1"/>
  <c r="GU19" i="2"/>
  <c r="GU139" i="2"/>
  <c r="GS19" i="2"/>
  <c r="GS139" i="2"/>
  <c r="GP149" i="2"/>
  <c r="GV148" i="2"/>
  <c r="GV73" i="2"/>
  <c r="GV162" i="2"/>
  <c r="GV164" i="2" s="1"/>
  <c r="GU79" i="2"/>
  <c r="GU177" i="2"/>
  <c r="GU179" i="2" s="1"/>
  <c r="GY177" i="2"/>
  <c r="GR184" i="2"/>
  <c r="GW167" i="2"/>
  <c r="GT167" i="2"/>
  <c r="GW192" i="2"/>
  <c r="BF152" i="2"/>
  <c r="BF144" i="2"/>
  <c r="BF134" i="2"/>
  <c r="GP153" i="2"/>
  <c r="GP145" i="2"/>
  <c r="GP135" i="2"/>
  <c r="GW152" i="2"/>
  <c r="GW144" i="2"/>
  <c r="GW134" i="2"/>
  <c r="DD140" i="2"/>
  <c r="DD178" i="2"/>
  <c r="FV129" i="2"/>
  <c r="GX66" i="2"/>
  <c r="GX149" i="2"/>
  <c r="GS149" i="2"/>
  <c r="GS114" i="2"/>
  <c r="GS193" i="2"/>
  <c r="GR114" i="2"/>
  <c r="GR193" i="2"/>
  <c r="GS168" i="2"/>
  <c r="GW102" i="2"/>
  <c r="GW173" i="2"/>
  <c r="GW174" i="2" s="1"/>
  <c r="GV7" i="2"/>
  <c r="GV153" i="2"/>
  <c r="GV145" i="2"/>
  <c r="GV135" i="2"/>
  <c r="GF92" i="2"/>
  <c r="CT139" i="2"/>
  <c r="GL154" i="2"/>
  <c r="DC154" i="2"/>
  <c r="GN194" i="2"/>
  <c r="GW153" i="2"/>
  <c r="GW145" i="2"/>
  <c r="GW135" i="2"/>
  <c r="GU134" i="2"/>
  <c r="CY154" i="2"/>
  <c r="CV154" i="2"/>
  <c r="CY169" i="2"/>
  <c r="GH136" i="2"/>
  <c r="GO146" i="2"/>
  <c r="CJ136" i="2"/>
  <c r="GI169" i="2"/>
  <c r="GF167" i="2"/>
  <c r="GM179" i="2"/>
  <c r="GW76" i="2"/>
  <c r="GW182" i="2"/>
  <c r="GW184" i="2" s="1"/>
  <c r="CT101" i="2"/>
  <c r="CT172" i="2"/>
  <c r="ER148" i="2"/>
  <c r="GU144" i="2"/>
  <c r="GU70" i="2"/>
  <c r="GU157" i="2"/>
  <c r="GU159" i="2" s="1"/>
  <c r="HA76" i="2"/>
  <c r="HA182" i="2"/>
  <c r="HA184" i="2" s="1"/>
  <c r="HA192" i="2"/>
  <c r="BF192" i="2"/>
  <c r="GR140" i="2"/>
  <c r="GF148" i="2"/>
  <c r="EN131" i="2"/>
  <c r="DB154" i="2"/>
  <c r="GW140" i="2"/>
  <c r="GU152" i="2"/>
  <c r="GW193" i="2"/>
  <c r="CZ136" i="2"/>
  <c r="GL179" i="2"/>
  <c r="GO174" i="2"/>
  <c r="GI179" i="2"/>
  <c r="GI136" i="2"/>
  <c r="GH154" i="2"/>
  <c r="GM146" i="2"/>
  <c r="ER192" i="2"/>
  <c r="GF177" i="2"/>
  <c r="CX150" i="2"/>
  <c r="GN146" i="2"/>
  <c r="GR152" i="2"/>
  <c r="GR144" i="2"/>
  <c r="GR134" i="2"/>
  <c r="GU102" i="2"/>
  <c r="GU173" i="2"/>
  <c r="GU174" i="2" s="1"/>
  <c r="GR19" i="2"/>
  <c r="GR139" i="2"/>
  <c r="GR70" i="2"/>
  <c r="GR157" i="2"/>
  <c r="GR159" i="2" s="1"/>
  <c r="GV192" i="2"/>
  <c r="GV194" i="2" s="1"/>
  <c r="GR21" i="2"/>
  <c r="GR153" i="2"/>
  <c r="GR145" i="2"/>
  <c r="GR135" i="2"/>
  <c r="GW148" i="2"/>
  <c r="GW150" i="2" s="1"/>
  <c r="GX55" i="2"/>
  <c r="GU148" i="2"/>
  <c r="GV76" i="2"/>
  <c r="GV182" i="2"/>
  <c r="GV184" i="2" s="1"/>
  <c r="GU76" i="2"/>
  <c r="GU182" i="2"/>
  <c r="GU184" i="2" s="1"/>
  <c r="GR192" i="2"/>
  <c r="GY168" i="2"/>
  <c r="GS173" i="2"/>
  <c r="GS174" i="2" s="1"/>
  <c r="HA153" i="2"/>
  <c r="HA145" i="2"/>
  <c r="HA135" i="2"/>
  <c r="CY103" i="2"/>
  <c r="GU149" i="2"/>
  <c r="GL115" i="2"/>
  <c r="GT145" i="2"/>
  <c r="GT153" i="2"/>
  <c r="GT135" i="2"/>
  <c r="GX140" i="2"/>
  <c r="HA149" i="2"/>
  <c r="GT168" i="2"/>
  <c r="ER20" i="2"/>
  <c r="ER152" i="2"/>
  <c r="ER144" i="2"/>
  <c r="ER134" i="2"/>
  <c r="GF20" i="2"/>
  <c r="GF152" i="2"/>
  <c r="GF144" i="2"/>
  <c r="GF134" i="2"/>
  <c r="DE141" i="2"/>
  <c r="CZ146" i="2"/>
  <c r="GI146" i="2"/>
  <c r="GM154" i="2"/>
  <c r="GH150" i="2"/>
  <c r="GN154" i="2"/>
  <c r="GY139" i="2"/>
  <c r="GY173" i="2"/>
  <c r="FB129" i="2"/>
  <c r="GP173" i="2"/>
  <c r="DB94" i="2"/>
  <c r="HA193" i="2"/>
  <c r="GT152" i="2"/>
  <c r="GT144" i="2"/>
  <c r="GT134" i="2"/>
  <c r="GS178" i="2"/>
  <c r="GR168" i="2"/>
  <c r="GR169" i="2" s="1"/>
  <c r="GT149" i="2"/>
  <c r="CT152" i="2"/>
  <c r="CT144" i="2"/>
  <c r="CT134" i="2"/>
  <c r="ER167" i="2"/>
  <c r="CT148" i="2"/>
  <c r="BP141" i="2"/>
  <c r="CZ154" i="2"/>
  <c r="GH169" i="2"/>
  <c r="GI154" i="2"/>
  <c r="GM194" i="2"/>
  <c r="DE169" i="2"/>
  <c r="GT139" i="2"/>
  <c r="GT141" i="2" s="1"/>
  <c r="GW79" i="2"/>
  <c r="GW177" i="2"/>
  <c r="GW179" i="2" s="1"/>
  <c r="GX148" i="2"/>
  <c r="GR177" i="2"/>
  <c r="GR179" i="2" s="1"/>
  <c r="GX79" i="2"/>
  <c r="GX177" i="2"/>
  <c r="GX179" i="2" s="1"/>
  <c r="GX73" i="2"/>
  <c r="GX162" i="2"/>
  <c r="GX164" i="2" s="1"/>
  <c r="GS79" i="2"/>
  <c r="GS177" i="2"/>
  <c r="GT184" i="2"/>
  <c r="GT172" i="2"/>
  <c r="GX152" i="2"/>
  <c r="GX144" i="2"/>
  <c r="GX134" i="2"/>
  <c r="GY152" i="2"/>
  <c r="GY144" i="2"/>
  <c r="GY134" i="2"/>
  <c r="AL130" i="2"/>
  <c r="AL131" i="2" s="1"/>
  <c r="BP129" i="2"/>
  <c r="GV93" i="2"/>
  <c r="GV168" i="2"/>
  <c r="GV102" i="2"/>
  <c r="GV173" i="2"/>
  <c r="DD153" i="2"/>
  <c r="DD145" i="2"/>
  <c r="DD135" i="2"/>
  <c r="GU93" i="2"/>
  <c r="GU168" i="2"/>
  <c r="GM115" i="2"/>
  <c r="HA152" i="2"/>
  <c r="HA144" i="2"/>
  <c r="HA146" i="2" s="1"/>
  <c r="HA134" i="2"/>
  <c r="HA136" i="2" s="1"/>
  <c r="GX168" i="2"/>
  <c r="GX169" i="2" s="1"/>
  <c r="CT177" i="2"/>
  <c r="CT38" i="2"/>
  <c r="ER139" i="2"/>
  <c r="GS153" i="2"/>
  <c r="GS145" i="2"/>
  <c r="GS135" i="2"/>
  <c r="GX153" i="2"/>
  <c r="GX145" i="2"/>
  <c r="GX135" i="2"/>
  <c r="GI150" i="2"/>
  <c r="DA141" i="2"/>
  <c r="GV152" i="2"/>
  <c r="GV144" i="2"/>
  <c r="GV134" i="2"/>
  <c r="CV150" i="2"/>
  <c r="GJ136" i="2"/>
  <c r="CX136" i="2"/>
  <c r="GF192" i="2"/>
  <c r="CW174" i="2"/>
  <c r="GT102" i="2"/>
  <c r="GT173" i="2"/>
  <c r="GX76" i="2"/>
  <c r="GX182" i="2"/>
  <c r="GX184" i="2" s="1"/>
  <c r="GS76" i="2"/>
  <c r="GS182" i="2"/>
  <c r="GS184" i="2" s="1"/>
  <c r="HA19" i="2"/>
  <c r="HA139" i="2"/>
  <c r="HA141" i="2" s="1"/>
  <c r="GU167" i="2"/>
  <c r="GW19" i="2"/>
  <c r="GW139" i="2"/>
  <c r="GW141" i="2" s="1"/>
  <c r="GT73" i="2"/>
  <c r="GT162" i="2"/>
  <c r="GT164" i="2" s="1"/>
  <c r="GU192" i="2"/>
  <c r="DD168" i="2"/>
  <c r="GX173" i="2"/>
  <c r="GY153" i="2"/>
  <c r="GY135" i="2"/>
  <c r="GY145" i="2"/>
  <c r="GU153" i="2"/>
  <c r="GU145" i="2"/>
  <c r="GU135" i="2"/>
  <c r="HA93" i="2"/>
  <c r="HA168" i="2"/>
  <c r="HA169" i="2" s="1"/>
  <c r="HA102" i="2"/>
  <c r="HA173" i="2"/>
  <c r="GF139" i="2"/>
  <c r="DC136" i="2"/>
  <c r="BP146" i="2"/>
  <c r="CV136" i="2"/>
  <c r="GM169" i="2"/>
  <c r="GJ146" i="2"/>
  <c r="CX146" i="2"/>
  <c r="DE194" i="2"/>
  <c r="CT167" i="2"/>
  <c r="GU140" i="2"/>
  <c r="GV140" i="2"/>
  <c r="AV130" i="2"/>
  <c r="AV131" i="2" s="1"/>
  <c r="FV130" i="2"/>
  <c r="FV131" i="2" s="1"/>
  <c r="CJ130" i="2"/>
  <c r="CJ131" i="2" s="1"/>
  <c r="DC40" i="2"/>
  <c r="GN49" i="2"/>
  <c r="BB131" i="2"/>
  <c r="AZ131" i="2"/>
  <c r="CO131" i="2"/>
  <c r="DN130" i="2"/>
  <c r="DN131" i="2" s="1"/>
  <c r="BE131" i="2"/>
  <c r="EH129" i="2"/>
  <c r="ER130" i="2"/>
  <c r="EQ131" i="2"/>
  <c r="CU131" i="2"/>
  <c r="AL129" i="2"/>
  <c r="GD131" i="2"/>
  <c r="FB130" i="2"/>
  <c r="FB131" i="2" s="1"/>
  <c r="CV40" i="2"/>
  <c r="GH49" i="2"/>
  <c r="FL130" i="2"/>
  <c r="FL131" i="2" s="1"/>
  <c r="BP130" i="2"/>
  <c r="BP131" i="2" s="1"/>
  <c r="EL131" i="2"/>
  <c r="GK130" i="2"/>
  <c r="AY131" i="2"/>
  <c r="CN131" i="2"/>
  <c r="CJ129" i="2"/>
  <c r="EH130" i="2"/>
  <c r="EH131" i="2" s="1"/>
  <c r="BD131" i="2"/>
  <c r="GN129" i="2"/>
  <c r="AX131" i="2"/>
  <c r="CR131" i="2"/>
  <c r="DE130" i="2"/>
  <c r="CV130" i="2"/>
  <c r="CV131" i="2" s="1"/>
  <c r="GM129" i="2"/>
  <c r="CP131" i="2"/>
  <c r="EJ131" i="2"/>
  <c r="DB130" i="2"/>
  <c r="GQ129" i="2"/>
  <c r="GO130" i="2"/>
  <c r="CZ22" i="2"/>
  <c r="CZ129" i="2"/>
  <c r="DC22" i="2"/>
  <c r="DC129" i="2"/>
  <c r="GJ130" i="2"/>
  <c r="DB129" i="2"/>
  <c r="GL129" i="2"/>
  <c r="CS131" i="2"/>
  <c r="DN129" i="2"/>
  <c r="GL103" i="2"/>
  <c r="GK129" i="2"/>
  <c r="GM130" i="2"/>
  <c r="CT130" i="2"/>
  <c r="BG131" i="2"/>
  <c r="EK131" i="2"/>
  <c r="BC131" i="2"/>
  <c r="CY129" i="2"/>
  <c r="DX130" i="2"/>
  <c r="DX131" i="2" s="1"/>
  <c r="GI130" i="2"/>
  <c r="CW129" i="2"/>
  <c r="CX130" i="2"/>
  <c r="CY22" i="2"/>
  <c r="CY130" i="2"/>
  <c r="DC130" i="2"/>
  <c r="ES131" i="2"/>
  <c r="GE131" i="2"/>
  <c r="DX129" i="2"/>
  <c r="GJ22" i="2"/>
  <c r="GJ129" i="2"/>
  <c r="GJ131" i="2" s="1"/>
  <c r="AB130" i="2"/>
  <c r="AB131" i="2" s="1"/>
  <c r="DA130" i="2"/>
  <c r="DA129" i="2"/>
  <c r="GN130" i="2"/>
  <c r="GI129" i="2"/>
  <c r="CX129" i="2"/>
  <c r="GC131" i="2"/>
  <c r="BZ129" i="2"/>
  <c r="GO22" i="2"/>
  <c r="GO129" i="2"/>
  <c r="CZ130" i="2"/>
  <c r="CW130" i="2"/>
  <c r="GH130" i="2"/>
  <c r="GL130" i="2"/>
  <c r="GH129" i="2"/>
  <c r="BF130" i="2"/>
  <c r="EO131" i="2"/>
  <c r="GQ130" i="2"/>
  <c r="GQ131" i="2" s="1"/>
  <c r="DE129" i="2"/>
  <c r="FY131" i="2"/>
  <c r="GQ103" i="2"/>
  <c r="GW55" i="2"/>
  <c r="GW66" i="2"/>
  <c r="GK115" i="2"/>
  <c r="GR93" i="2"/>
  <c r="DE40" i="2"/>
  <c r="GR39" i="2"/>
  <c r="DE103" i="2"/>
  <c r="CW103" i="2"/>
  <c r="GR28" i="2"/>
  <c r="CT65" i="2"/>
  <c r="CY67" i="2"/>
  <c r="GT7" i="2"/>
  <c r="CT113" i="2"/>
  <c r="GO103" i="2"/>
  <c r="DC103" i="2"/>
  <c r="ER101" i="2"/>
  <c r="GF38" i="2"/>
  <c r="ER65" i="2"/>
  <c r="CT47" i="2"/>
  <c r="CT20" i="2"/>
  <c r="ER38" i="2"/>
  <c r="GY31" i="2"/>
  <c r="GF65" i="2"/>
  <c r="GZ75" i="2"/>
  <c r="GZ183" i="2" s="1"/>
  <c r="GK49" i="2"/>
  <c r="CV115" i="2"/>
  <c r="CW94" i="2"/>
  <c r="GR91" i="2"/>
  <c r="CZ94" i="2"/>
  <c r="GX70" i="2"/>
  <c r="GZ54" i="2"/>
  <c r="DB115" i="2"/>
  <c r="GJ67" i="2"/>
  <c r="GR16" i="2"/>
  <c r="GT109" i="2"/>
  <c r="DB22" i="2"/>
  <c r="CX40" i="2"/>
  <c r="GT19" i="2"/>
  <c r="GP59" i="2"/>
  <c r="GZ69" i="2"/>
  <c r="GZ158" i="2" s="1"/>
  <c r="DA115" i="2"/>
  <c r="GQ40" i="2"/>
  <c r="GM40" i="2"/>
  <c r="GT124" i="2"/>
  <c r="GH103" i="2"/>
  <c r="GS91" i="2"/>
  <c r="GX39" i="2"/>
  <c r="GN22" i="2"/>
  <c r="GX13" i="2"/>
  <c r="GX28" i="2"/>
  <c r="GN94" i="2"/>
  <c r="GL94" i="2"/>
  <c r="GW37" i="2"/>
  <c r="GV37" i="2"/>
  <c r="GW34" i="2"/>
  <c r="GU118" i="2"/>
  <c r="GU55" i="2"/>
  <c r="GW39" i="2"/>
  <c r="GW112" i="2"/>
  <c r="GU121" i="2"/>
  <c r="GL22" i="2"/>
  <c r="GI40" i="2"/>
  <c r="GI94" i="2"/>
  <c r="HA28" i="2"/>
  <c r="CX49" i="2"/>
  <c r="GW13" i="2"/>
  <c r="GZ120" i="2"/>
  <c r="BF101" i="2"/>
  <c r="CZ40" i="2"/>
  <c r="DD122" i="2"/>
  <c r="GH115" i="2"/>
  <c r="GI115" i="2"/>
  <c r="GR79" i="2"/>
  <c r="GS100" i="2"/>
  <c r="GK40" i="2"/>
  <c r="GS31" i="2"/>
  <c r="GS58" i="2"/>
  <c r="GR47" i="2"/>
  <c r="GR49" i="2" s="1"/>
  <c r="DD56" i="2"/>
  <c r="GZ56" i="2" s="1"/>
  <c r="GY101" i="2"/>
  <c r="GZ27" i="2"/>
  <c r="GO94" i="2"/>
  <c r="CW40" i="2"/>
  <c r="GT39" i="2"/>
  <c r="GI49" i="2"/>
  <c r="GX93" i="2"/>
  <c r="GH22" i="2"/>
  <c r="DC115" i="2"/>
  <c r="GP29" i="2"/>
  <c r="GP31" i="2" s="1"/>
  <c r="GR61" i="2"/>
  <c r="DD114" i="2"/>
  <c r="GX21" i="2"/>
  <c r="DD66" i="2"/>
  <c r="GU61" i="2"/>
  <c r="GQ115" i="2"/>
  <c r="GS101" i="2"/>
  <c r="GX112" i="2"/>
  <c r="GY102" i="2"/>
  <c r="GP68" i="2"/>
  <c r="GN103" i="2"/>
  <c r="GV39" i="2"/>
  <c r="BF38" i="2"/>
  <c r="DD35" i="2"/>
  <c r="GY76" i="2"/>
  <c r="GS102" i="2"/>
  <c r="GH40" i="2"/>
  <c r="GJ49" i="2"/>
  <c r="DD39" i="2"/>
  <c r="GX109" i="2"/>
  <c r="GR66" i="2"/>
  <c r="CV22" i="2"/>
  <c r="GH94" i="2"/>
  <c r="GX38" i="2"/>
  <c r="BF92" i="2"/>
  <c r="GZ117" i="2"/>
  <c r="GQ22" i="2"/>
  <c r="DC94" i="2"/>
  <c r="GT76" i="2"/>
  <c r="CW49" i="2"/>
  <c r="GM22" i="2"/>
  <c r="GK94" i="2"/>
  <c r="GO49" i="2"/>
  <c r="GW106" i="2"/>
  <c r="GW113" i="2"/>
  <c r="GW115" i="2" s="1"/>
  <c r="GW7" i="2"/>
  <c r="GW20" i="2"/>
  <c r="GP102" i="2"/>
  <c r="GJ40" i="2"/>
  <c r="CW67" i="2"/>
  <c r="GU114" i="2"/>
  <c r="GS93" i="2"/>
  <c r="GV20" i="2"/>
  <c r="GI22" i="2"/>
  <c r="HA114" i="2"/>
  <c r="GX7" i="2"/>
  <c r="GX20" i="2"/>
  <c r="GJ115" i="2"/>
  <c r="DD93" i="2"/>
  <c r="DD21" i="2"/>
  <c r="GK22" i="2"/>
  <c r="HA20" i="2"/>
  <c r="GJ94" i="2"/>
  <c r="GW48" i="2"/>
  <c r="GY66" i="2"/>
  <c r="GX43" i="2"/>
  <c r="GX47" i="2"/>
  <c r="GX49" i="2" s="1"/>
  <c r="GW43" i="2"/>
  <c r="GW47" i="2"/>
  <c r="HA52" i="2"/>
  <c r="HA65" i="2"/>
  <c r="GP83" i="2"/>
  <c r="GP85" i="2" s="1"/>
  <c r="GZ84" i="2"/>
  <c r="GP93" i="2"/>
  <c r="GU25" i="2"/>
  <c r="GU38" i="2"/>
  <c r="GW52" i="2"/>
  <c r="GW65" i="2"/>
  <c r="GU43" i="2"/>
  <c r="GU47" i="2"/>
  <c r="GU52" i="2"/>
  <c r="GU65" i="2"/>
  <c r="GZ72" i="2"/>
  <c r="GZ163" i="2" s="1"/>
  <c r="GR85" i="2"/>
  <c r="GR92" i="2"/>
  <c r="HA85" i="2"/>
  <c r="HA92" i="2"/>
  <c r="BF113" i="2"/>
  <c r="GR121" i="2"/>
  <c r="GX118" i="2"/>
  <c r="HA7" i="2"/>
  <c r="HA21" i="2"/>
  <c r="GT114" i="2"/>
  <c r="GS39" i="2"/>
  <c r="DA22" i="2"/>
  <c r="GK67" i="2"/>
  <c r="GT20" i="2"/>
  <c r="CX22" i="2"/>
  <c r="GY7" i="2"/>
  <c r="GY20" i="2"/>
  <c r="GW25" i="2"/>
  <c r="GW38" i="2"/>
  <c r="GS25" i="2"/>
  <c r="GS38" i="2"/>
  <c r="GV85" i="2"/>
  <c r="GV92" i="2"/>
  <c r="HA25" i="2"/>
  <c r="HA38" i="2"/>
  <c r="HA106" i="2"/>
  <c r="HA113" i="2"/>
  <c r="GV106" i="2"/>
  <c r="GV113" i="2"/>
  <c r="GV115" i="2" s="1"/>
  <c r="GP39" i="2"/>
  <c r="GU28" i="2"/>
  <c r="GY38" i="2"/>
  <c r="GS70" i="2"/>
  <c r="GW70" i="2"/>
  <c r="GY79" i="2"/>
  <c r="GP77" i="2"/>
  <c r="GU97" i="2"/>
  <c r="GU101" i="2"/>
  <c r="GR97" i="2"/>
  <c r="GR101" i="2"/>
  <c r="HA109" i="2"/>
  <c r="GY106" i="2"/>
  <c r="GY113" i="2"/>
  <c r="GR106" i="2"/>
  <c r="GR113" i="2"/>
  <c r="BF20" i="2"/>
  <c r="GY93" i="2"/>
  <c r="GY94" i="2" s="1"/>
  <c r="DD53" i="2"/>
  <c r="DD68" i="2"/>
  <c r="DD157" i="2" s="1"/>
  <c r="GW93" i="2"/>
  <c r="DA40" i="2"/>
  <c r="GX102" i="2"/>
  <c r="GY21" i="2"/>
  <c r="CY94" i="2"/>
  <c r="GU66" i="2"/>
  <c r="CW22" i="2"/>
  <c r="GT97" i="2"/>
  <c r="GT101" i="2"/>
  <c r="GN67" i="2"/>
  <c r="DA67" i="2"/>
  <c r="GU21" i="2"/>
  <c r="CX115" i="2"/>
  <c r="GS20" i="2"/>
  <c r="DB40" i="2"/>
  <c r="GR25" i="2"/>
  <c r="GR38" i="2"/>
  <c r="GY28" i="2"/>
  <c r="GV43" i="2"/>
  <c r="GV47" i="2"/>
  <c r="GX52" i="2"/>
  <c r="GX65" i="2"/>
  <c r="GS85" i="2"/>
  <c r="GS92" i="2"/>
  <c r="GU85" i="2"/>
  <c r="GU92" i="2"/>
  <c r="HA97" i="2"/>
  <c r="HA101" i="2"/>
  <c r="GT106" i="2"/>
  <c r="GT113" i="2"/>
  <c r="GP114" i="2"/>
  <c r="GT43" i="2"/>
  <c r="GT47" i="2"/>
  <c r="GY43" i="2"/>
  <c r="GY48" i="2"/>
  <c r="GS52" i="2"/>
  <c r="GS65" i="2"/>
  <c r="GX85" i="2"/>
  <c r="GX92" i="2"/>
  <c r="GV97" i="2"/>
  <c r="GV101" i="2"/>
  <c r="GV103" i="2" s="1"/>
  <c r="GY47" i="2"/>
  <c r="GX114" i="2"/>
  <c r="GZ42" i="2"/>
  <c r="GZ48" i="2" s="1"/>
  <c r="GP48" i="2"/>
  <c r="DE49" i="2"/>
  <c r="GS66" i="2"/>
  <c r="GY114" i="2"/>
  <c r="GL67" i="2"/>
  <c r="DB67" i="2"/>
  <c r="GL49" i="2"/>
  <c r="DC67" i="2"/>
  <c r="CW115" i="2"/>
  <c r="DE22" i="2"/>
  <c r="GU20" i="2"/>
  <c r="GO40" i="2"/>
  <c r="CV67" i="2"/>
  <c r="GH67" i="2"/>
  <c r="GW85" i="2"/>
  <c r="GW92" i="2"/>
  <c r="GT85" i="2"/>
  <c r="GT92" i="2"/>
  <c r="GT94" i="2" s="1"/>
  <c r="GY39" i="2"/>
  <c r="GT52" i="2"/>
  <c r="GT65" i="2"/>
  <c r="GT67" i="2" s="1"/>
  <c r="GX97" i="2"/>
  <c r="GX101" i="2"/>
  <c r="GZ96" i="2"/>
  <c r="DD102" i="2"/>
  <c r="GX106" i="2"/>
  <c r="GX113" i="2"/>
  <c r="GV121" i="2"/>
  <c r="DD119" i="2"/>
  <c r="GR7" i="2"/>
  <c r="GR20" i="2"/>
  <c r="HA39" i="2"/>
  <c r="CV103" i="2"/>
  <c r="GO115" i="2"/>
  <c r="GU7" i="2"/>
  <c r="DA94" i="2"/>
  <c r="GZ6" i="2"/>
  <c r="GP21" i="2"/>
  <c r="GP73" i="2"/>
  <c r="BF65" i="2"/>
  <c r="GT25" i="2"/>
  <c r="GT38" i="2"/>
  <c r="GS43" i="2"/>
  <c r="GS47" i="2"/>
  <c r="GS49" i="2" s="1"/>
  <c r="GU106" i="2"/>
  <c r="GU113" i="2"/>
  <c r="GZ111" i="2"/>
  <c r="HA13" i="2"/>
  <c r="GZ12" i="2"/>
  <c r="GZ30" i="2"/>
  <c r="GV25" i="2"/>
  <c r="GV38" i="2"/>
  <c r="HA47" i="2"/>
  <c r="HA49" i="2" s="1"/>
  <c r="GR52" i="2"/>
  <c r="GR65" i="2"/>
  <c r="GY58" i="2"/>
  <c r="GP66" i="2"/>
  <c r="GV52" i="2"/>
  <c r="GV65" i="2"/>
  <c r="GY52" i="2"/>
  <c r="GY65" i="2"/>
  <c r="GW97" i="2"/>
  <c r="GW101" i="2"/>
  <c r="GS106" i="2"/>
  <c r="GS113" i="2"/>
  <c r="GS115" i="2" s="1"/>
  <c r="BF47" i="2"/>
  <c r="GU39" i="2"/>
  <c r="DD48" i="2"/>
  <c r="GT48" i="2"/>
  <c r="GL40" i="2"/>
  <c r="GT21" i="2"/>
  <c r="GU46" i="2"/>
  <c r="HA46" i="2"/>
  <c r="GP44" i="2"/>
  <c r="GV46" i="2"/>
  <c r="GS46" i="2"/>
  <c r="GR46" i="2"/>
  <c r="GX46" i="2"/>
  <c r="DD44" i="2"/>
  <c r="GY34" i="2"/>
  <c r="HA70" i="2"/>
  <c r="GS97" i="2"/>
  <c r="GT112" i="2"/>
  <c r="GP14" i="2"/>
  <c r="GP16" i="2" s="1"/>
  <c r="GR76" i="2"/>
  <c r="GS124" i="2"/>
  <c r="GZ60" i="2"/>
  <c r="GW91" i="2"/>
  <c r="GY85" i="2"/>
  <c r="GP53" i="2"/>
  <c r="GP55" i="2" s="1"/>
  <c r="GY19" i="2"/>
  <c r="GR43" i="2"/>
  <c r="GU109" i="2"/>
  <c r="DD71" i="2"/>
  <c r="DD162" i="2" s="1"/>
  <c r="GT79" i="2"/>
  <c r="GP95" i="2"/>
  <c r="GZ123" i="2"/>
  <c r="GZ87" i="2"/>
  <c r="GP62" i="2"/>
  <c r="GP64" i="2" s="1"/>
  <c r="GW124" i="2"/>
  <c r="DD11" i="2"/>
  <c r="GP89" i="2"/>
  <c r="GP91" i="2" s="1"/>
  <c r="GP104" i="2"/>
  <c r="GY97" i="2"/>
  <c r="GP17" i="2"/>
  <c r="GZ108" i="2"/>
  <c r="DD41" i="2"/>
  <c r="GS64" i="2"/>
  <c r="DD95" i="2"/>
  <c r="HA43" i="2"/>
  <c r="DD14" i="2"/>
  <c r="DD116" i="2"/>
  <c r="GZ105" i="2"/>
  <c r="DD17" i="2"/>
  <c r="GP23" i="2"/>
  <c r="GZ81" i="2"/>
  <c r="DD50" i="2"/>
  <c r="GZ18" i="2"/>
  <c r="DD110" i="2"/>
  <c r="DD59" i="2"/>
  <c r="DD107" i="2"/>
  <c r="GP86" i="2"/>
  <c r="GP88" i="2" s="1"/>
  <c r="GP116" i="2"/>
  <c r="GP118" i="2" s="1"/>
  <c r="DD26" i="2"/>
  <c r="GP41" i="2"/>
  <c r="GP61" i="2"/>
  <c r="DD5" i="2"/>
  <c r="GZ57" i="2"/>
  <c r="GP74" i="2"/>
  <c r="DD98" i="2"/>
  <c r="GP26" i="2"/>
  <c r="GP28" i="2" s="1"/>
  <c r="DD29" i="2"/>
  <c r="GP58" i="2"/>
  <c r="DD23" i="2"/>
  <c r="GX124" i="2"/>
  <c r="DD74" i="2"/>
  <c r="DD182" i="2" s="1"/>
  <c r="GY10" i="2"/>
  <c r="GZ24" i="2"/>
  <c r="GX100" i="2"/>
  <c r="GS118" i="2"/>
  <c r="GP107" i="2"/>
  <c r="GP119" i="2"/>
  <c r="GP121" i="2" s="1"/>
  <c r="GY124" i="2"/>
  <c r="GY100" i="2"/>
  <c r="DD104" i="2"/>
  <c r="DD86" i="2"/>
  <c r="GP32" i="2"/>
  <c r="GP34" i="2" s="1"/>
  <c r="GY16" i="2"/>
  <c r="GP35" i="2"/>
  <c r="GP37" i="2" s="1"/>
  <c r="DD80" i="2"/>
  <c r="GY70" i="2"/>
  <c r="GP122" i="2"/>
  <c r="GP124" i="2" s="1"/>
  <c r="DD83" i="2"/>
  <c r="GY13" i="2"/>
  <c r="GP5" i="2"/>
  <c r="GY118" i="2"/>
  <c r="GY109" i="2"/>
  <c r="GP110" i="2"/>
  <c r="GP112" i="2" s="1"/>
  <c r="GY112" i="2"/>
  <c r="GZ99" i="2"/>
  <c r="GP98" i="2"/>
  <c r="GP100" i="2" s="1"/>
  <c r="DD89" i="2"/>
  <c r="GY88" i="2"/>
  <c r="GY91" i="2"/>
  <c r="GZ78" i="2"/>
  <c r="GY73" i="2"/>
  <c r="GP80" i="2"/>
  <c r="GP82" i="2" s="1"/>
  <c r="DD77" i="2"/>
  <c r="GY82" i="2"/>
  <c r="GZ51" i="2"/>
  <c r="GP50" i="2"/>
  <c r="GY64" i="2"/>
  <c r="GW46" i="2"/>
  <c r="GT46" i="2"/>
  <c r="GY46" i="2"/>
  <c r="GX25" i="2"/>
  <c r="GY25" i="2"/>
  <c r="DD32" i="2"/>
  <c r="GY37" i="2"/>
  <c r="GR141" i="2" l="1"/>
  <c r="GP157" i="2"/>
  <c r="GP70" i="2"/>
  <c r="GS194" i="2"/>
  <c r="GU103" i="2"/>
  <c r="GR94" i="2"/>
  <c r="HA154" i="2"/>
  <c r="GR103" i="2"/>
  <c r="GX67" i="2"/>
  <c r="GV67" i="2"/>
  <c r="GW103" i="2"/>
  <c r="DB131" i="2"/>
  <c r="GX150" i="2"/>
  <c r="GU194" i="2"/>
  <c r="GY174" i="2"/>
  <c r="HA94" i="2"/>
  <c r="GX174" i="2"/>
  <c r="GR150" i="2"/>
  <c r="GY194" i="2"/>
  <c r="GV154" i="2"/>
  <c r="GW169" i="2"/>
  <c r="GU94" i="2"/>
  <c r="GR40" i="2"/>
  <c r="GV146" i="2"/>
  <c r="GX194" i="2"/>
  <c r="GV169" i="2"/>
  <c r="GT194" i="2"/>
  <c r="GT103" i="2"/>
  <c r="HA103" i="2"/>
  <c r="GV49" i="2"/>
  <c r="HA67" i="2"/>
  <c r="GY150" i="2"/>
  <c r="GS169" i="2"/>
  <c r="GV94" i="2"/>
  <c r="GR194" i="2"/>
  <c r="GW40" i="2"/>
  <c r="GW67" i="2"/>
  <c r="GV130" i="2"/>
  <c r="GY141" i="2"/>
  <c r="GR154" i="2"/>
  <c r="DD172" i="2"/>
  <c r="GU169" i="2"/>
  <c r="GY179" i="2"/>
  <c r="GP148" i="2"/>
  <c r="GZ140" i="2"/>
  <c r="GR174" i="2"/>
  <c r="GV174" i="2"/>
  <c r="HA150" i="2"/>
  <c r="GV136" i="2"/>
  <c r="GT146" i="2"/>
  <c r="GV150" i="2"/>
  <c r="GZ193" i="2"/>
  <c r="GR136" i="2"/>
  <c r="GS141" i="2"/>
  <c r="GZ178" i="2"/>
  <c r="GP172" i="2"/>
  <c r="GZ173" i="2"/>
  <c r="GR115" i="2"/>
  <c r="GU49" i="2"/>
  <c r="GT174" i="2"/>
  <c r="GU150" i="2"/>
  <c r="GY136" i="2"/>
  <c r="GP79" i="2"/>
  <c r="GP177" i="2"/>
  <c r="GU154" i="2"/>
  <c r="GW136" i="2"/>
  <c r="GT150" i="2"/>
  <c r="GY146" i="2"/>
  <c r="GW146" i="2"/>
  <c r="GW194" i="2"/>
  <c r="GS136" i="2"/>
  <c r="GS150" i="2"/>
  <c r="GZ153" i="2"/>
  <c r="GZ145" i="2"/>
  <c r="GZ135" i="2"/>
  <c r="GY154" i="2"/>
  <c r="GS179" i="2"/>
  <c r="GR146" i="2"/>
  <c r="GW154" i="2"/>
  <c r="GS146" i="2"/>
  <c r="GX141" i="2"/>
  <c r="GY169" i="2"/>
  <c r="GZ149" i="2"/>
  <c r="GP152" i="2"/>
  <c r="GP144" i="2"/>
  <c r="GP134" i="2"/>
  <c r="GX136" i="2"/>
  <c r="GT169" i="2"/>
  <c r="GS154" i="2"/>
  <c r="DD148" i="2"/>
  <c r="DD167" i="2"/>
  <c r="GX146" i="2"/>
  <c r="GT136" i="2"/>
  <c r="GV141" i="2"/>
  <c r="GV179" i="2"/>
  <c r="DD152" i="2"/>
  <c r="DD144" i="2"/>
  <c r="DD134" i="2"/>
  <c r="GP106" i="2"/>
  <c r="GP192" i="2"/>
  <c r="DD177" i="2"/>
  <c r="DD192" i="2"/>
  <c r="GP76" i="2"/>
  <c r="GP182" i="2"/>
  <c r="DD139" i="2"/>
  <c r="GX154" i="2"/>
  <c r="GP19" i="2"/>
  <c r="GP139" i="2"/>
  <c r="GZ168" i="2"/>
  <c r="GT154" i="2"/>
  <c r="GU146" i="2"/>
  <c r="GU136" i="2"/>
  <c r="HA174" i="2"/>
  <c r="GP167" i="2"/>
  <c r="HA194" i="2"/>
  <c r="GU141" i="2"/>
  <c r="GV40" i="2"/>
  <c r="HA40" i="2"/>
  <c r="DE131" i="2"/>
  <c r="GO131" i="2"/>
  <c r="GK131" i="2"/>
  <c r="GF129" i="2"/>
  <c r="GS103" i="2"/>
  <c r="GI131" i="2"/>
  <c r="GT130" i="2"/>
  <c r="GM131" i="2"/>
  <c r="GU129" i="2"/>
  <c r="GN131" i="2"/>
  <c r="GR130" i="2"/>
  <c r="CY131" i="2"/>
  <c r="ER129" i="2"/>
  <c r="GR67" i="2"/>
  <c r="GS130" i="2"/>
  <c r="GX94" i="2"/>
  <c r="GW130" i="2"/>
  <c r="GY129" i="2"/>
  <c r="HA130" i="2"/>
  <c r="GV22" i="2"/>
  <c r="GV129" i="2"/>
  <c r="GX130" i="2"/>
  <c r="CT129" i="2"/>
  <c r="GL131" i="2"/>
  <c r="DA131" i="2"/>
  <c r="GU130" i="2"/>
  <c r="BF129" i="2"/>
  <c r="GT129" i="2"/>
  <c r="GR22" i="2"/>
  <c r="GR129" i="2"/>
  <c r="GY130" i="2"/>
  <c r="GX129" i="2"/>
  <c r="GH131" i="2"/>
  <c r="DC131" i="2"/>
  <c r="GS22" i="2"/>
  <c r="GS129" i="2"/>
  <c r="DD130" i="2"/>
  <c r="GP130" i="2"/>
  <c r="GW22" i="2"/>
  <c r="GW129" i="2"/>
  <c r="CZ131" i="2"/>
  <c r="GU40" i="2"/>
  <c r="HA129" i="2"/>
  <c r="HA131" i="2" s="1"/>
  <c r="CX131" i="2"/>
  <c r="CW131" i="2"/>
  <c r="GX40" i="2"/>
  <c r="GY115" i="2"/>
  <c r="GZ68" i="2"/>
  <c r="GZ157" i="2" s="1"/>
  <c r="GT40" i="2"/>
  <c r="GY103" i="2"/>
  <c r="GZ14" i="2"/>
  <c r="GX22" i="2"/>
  <c r="GY40" i="2"/>
  <c r="GW94" i="2"/>
  <c r="DD113" i="2"/>
  <c r="GZ39" i="2"/>
  <c r="GU22" i="2"/>
  <c r="GS67" i="2"/>
  <c r="DD65" i="2"/>
  <c r="GZ71" i="2"/>
  <c r="GZ162" i="2" s="1"/>
  <c r="GP47" i="2"/>
  <c r="GZ53" i="2"/>
  <c r="GP7" i="2"/>
  <c r="GP20" i="2"/>
  <c r="GP25" i="2"/>
  <c r="GP38" i="2"/>
  <c r="DD101" i="2"/>
  <c r="GX115" i="2"/>
  <c r="GU67" i="2"/>
  <c r="GT22" i="2"/>
  <c r="GW49" i="2"/>
  <c r="GP65" i="2"/>
  <c r="GS94" i="2"/>
  <c r="GZ116" i="2"/>
  <c r="DD38" i="2"/>
  <c r="GZ66" i="2"/>
  <c r="DD92" i="2"/>
  <c r="DD20" i="2"/>
  <c r="GZ114" i="2"/>
  <c r="DD47" i="2"/>
  <c r="GY49" i="2"/>
  <c r="HA22" i="2"/>
  <c r="GU115" i="2"/>
  <c r="GY22" i="2"/>
  <c r="GT49" i="2"/>
  <c r="GX103" i="2"/>
  <c r="GS40" i="2"/>
  <c r="GZ93" i="2"/>
  <c r="GP97" i="2"/>
  <c r="GP101" i="2"/>
  <c r="GZ21" i="2"/>
  <c r="GT115" i="2"/>
  <c r="HA115" i="2"/>
  <c r="GP113" i="2"/>
  <c r="GZ102" i="2"/>
  <c r="GP92" i="2"/>
  <c r="GY67" i="2"/>
  <c r="GZ44" i="2"/>
  <c r="GP46" i="2"/>
  <c r="GZ95" i="2"/>
  <c r="GZ17" i="2"/>
  <c r="GZ107" i="2"/>
  <c r="GZ89" i="2"/>
  <c r="GZ62" i="2"/>
  <c r="GZ23" i="2"/>
  <c r="GZ11" i="2"/>
  <c r="GZ59" i="2"/>
  <c r="GP109" i="2"/>
  <c r="GP43" i="2"/>
  <c r="GZ41" i="2"/>
  <c r="GZ26" i="2"/>
  <c r="GZ29" i="2"/>
  <c r="GZ86" i="2"/>
  <c r="GZ35" i="2"/>
  <c r="GZ119" i="2"/>
  <c r="GZ74" i="2"/>
  <c r="GZ182" i="2" s="1"/>
  <c r="GZ122" i="2"/>
  <c r="GZ5" i="2"/>
  <c r="GZ104" i="2"/>
  <c r="GZ83" i="2"/>
  <c r="GZ110" i="2"/>
  <c r="GZ98" i="2"/>
  <c r="GZ80" i="2"/>
  <c r="GZ77" i="2"/>
  <c r="GZ177" i="2" s="1"/>
  <c r="GP52" i="2"/>
  <c r="GZ50" i="2"/>
  <c r="GZ32" i="2"/>
  <c r="GZ172" i="2" l="1"/>
  <c r="GZ192" i="2"/>
  <c r="GZ167" i="2"/>
  <c r="GV131" i="2"/>
  <c r="GZ152" i="2"/>
  <c r="GZ144" i="2"/>
  <c r="GZ134" i="2"/>
  <c r="GZ139" i="2"/>
  <c r="GZ148" i="2"/>
  <c r="GU131" i="2"/>
  <c r="GS131" i="2"/>
  <c r="GT131" i="2"/>
  <c r="GR131" i="2"/>
  <c r="GW131" i="2"/>
  <c r="GX131" i="2"/>
  <c r="DD129" i="2"/>
  <c r="DD131" i="2" s="1"/>
  <c r="GP129" i="2"/>
  <c r="GP131" i="2" s="1"/>
  <c r="GY131" i="2"/>
  <c r="GZ130" i="2"/>
  <c r="GZ101" i="2"/>
  <c r="GZ65" i="2"/>
  <c r="GZ92" i="2"/>
  <c r="GZ113" i="2"/>
  <c r="GZ38" i="2"/>
  <c r="GZ20" i="2"/>
  <c r="GZ47" i="2"/>
  <c r="GZ129" i="2" l="1"/>
  <c r="GZ131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<sst xmlns="http://schemas.openxmlformats.org/spreadsheetml/2006/main" count="19993" uniqueCount="453">
  <si>
    <t>ID</t>
  </si>
  <si>
    <t>エリア</t>
  </si>
  <si>
    <t>営業所</t>
  </si>
  <si>
    <t>所長</t>
  </si>
  <si>
    <t>担当役員</t>
  </si>
  <si>
    <t>主要ブランド</t>
  </si>
  <si>
    <t>大分類</t>
  </si>
  <si>
    <t>ソート</t>
  </si>
  <si>
    <t>年度</t>
  </si>
  <si>
    <t>(当月)計画 利益率</t>
  </si>
  <si>
    <t>(当月)実績 棟数</t>
  </si>
  <si>
    <t>(当月)実績 請負金額</t>
  </si>
  <si>
    <t>(当月)実績 利益率</t>
  </si>
  <si>
    <t>更新者</t>
  </si>
  <si>
    <t>更新日時</t>
  </si>
  <si>
    <t>その他</t>
  </si>
  <si>
    <t>第一建材工業</t>
  </si>
  <si>
    <t>豊蔵 一幸</t>
  </si>
  <si>
    <t>第一建材</t>
  </si>
  <si>
    <t>受注</t>
  </si>
  <si>
    <t>4月</t>
  </si>
  <si>
    <t>2025年度</t>
  </si>
  <si>
    <t>システムユーザ</t>
  </si>
  <si>
    <t>着工</t>
  </si>
  <si>
    <t>完成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</si>
  <si>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</si>
  <si>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</si>
  <si>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</si>
  <si>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</si>
  <si>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</si>
  <si>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</si>
  <si>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</si>
  <si>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</si>
  <si>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</si>
  <si>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</si>
  <si>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</si>
  <si>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愛知</t>
  </si>
  <si>
    <t>遠藤 晃太</t>
  </si>
  <si>
    <t>actie</t>
  </si>
  <si>
    <t>愛知・住宅</t>
  </si>
  <si>
    <t>アクティエ大府第一</t>
  </si>
  <si>
    <t>アクティエ大府第二</t>
  </si>
  <si>
    <t>アクティブハウスみよし</t>
  </si>
  <si>
    <t>アクティブハウス</t>
  </si>
  <si>
    <t>ネクストハウス各務原</t>
  </si>
  <si>
    <t>田中 誠浩</t>
  </si>
  <si>
    <t>nexthouse</t>
  </si>
  <si>
    <t>ネクストハウス大府</t>
  </si>
  <si>
    <t>ネクストハウス長久手</t>
  </si>
  <si>
    <t>熊本</t>
  </si>
  <si>
    <t>Graph熊本</t>
  </si>
  <si>
    <t>中村 敏文</t>
  </si>
  <si>
    <t>佐藤 宏幸</t>
  </si>
  <si>
    <t>Graph</t>
  </si>
  <si>
    <t>熊本・住宅</t>
  </si>
  <si>
    <t>静岡</t>
  </si>
  <si>
    <t>クレバリー静岡・藤枝</t>
  </si>
  <si>
    <t>森下 恭行</t>
  </si>
  <si>
    <t>クレバリーホーム</t>
  </si>
  <si>
    <t>静岡・住宅</t>
  </si>
  <si>
    <t>千葉</t>
  </si>
  <si>
    <t>刈込 美智子</t>
  </si>
  <si>
    <t>千葉・住宅</t>
  </si>
  <si>
    <t>アクティブハウス木更津</t>
  </si>
  <si>
    <t>工藤 来</t>
  </si>
  <si>
    <t>イオンハウジング津田沼</t>
  </si>
  <si>
    <t>野口 誠作</t>
  </si>
  <si>
    <t>千葉・不動産</t>
  </si>
  <si>
    <t>クレバリーホーム千葉中央</t>
  </si>
  <si>
    <t>有賀 健太郎</t>
  </si>
  <si>
    <t>ネクストハウス市原</t>
  </si>
  <si>
    <t>ネクストハウス茂原</t>
  </si>
  <si>
    <t>山内 克典</t>
  </si>
  <si>
    <t>ネクストハウス木更津</t>
  </si>
  <si>
    <t>立川 和貴</t>
  </si>
  <si>
    <t>千葉・不動産課</t>
  </si>
  <si>
    <t>滝田 健二</t>
  </si>
  <si>
    <t>君津住宅</t>
  </si>
  <si>
    <t>東京</t>
  </si>
  <si>
    <t>篠塚 岳彦</t>
  </si>
  <si>
    <t>FIT</t>
  </si>
  <si>
    <t>FIT-JPN・PHP</t>
  </si>
  <si>
    <t>後藤 傑</t>
  </si>
  <si>
    <t>なないろケアプランセンター</t>
  </si>
  <si>
    <t>畦地 都</t>
  </si>
  <si>
    <t>社会福祉事業</t>
  </si>
  <si>
    <t>山下 克典</t>
  </si>
  <si>
    <t>アクティエ横浜</t>
  </si>
  <si>
    <t>田中 勇一</t>
  </si>
  <si>
    <t>東京・住宅</t>
  </si>
  <si>
    <t>杉山 康弘</t>
  </si>
  <si>
    <t>溝口 大介</t>
  </si>
  <si>
    <t>アクティエ八王子・相模原SR</t>
  </si>
  <si>
    <t>アクティエ立川</t>
  </si>
  <si>
    <t>石田 直樹</t>
  </si>
  <si>
    <t>アクティブハウス八王子</t>
  </si>
  <si>
    <t>鵜戸 昭一</t>
  </si>
  <si>
    <t>山本 賢司</t>
  </si>
  <si>
    <t>東京・不動産</t>
  </si>
  <si>
    <t>ケアセブン訪問看護</t>
  </si>
  <si>
    <t>(退職) 安達 学</t>
  </si>
  <si>
    <t>ネクストハウス厚木</t>
  </si>
  <si>
    <t>田中 大輔</t>
  </si>
  <si>
    <t>ネクストハウス立川</t>
  </si>
  <si>
    <t>リーガルFP事業部</t>
  </si>
  <si>
    <t>松原 博人</t>
  </si>
  <si>
    <t>FP事業</t>
  </si>
  <si>
    <t>競売不動産業務課</t>
  </si>
  <si>
    <t>君津住宅藤沢店</t>
  </si>
  <si>
    <t>西東京不動産課</t>
  </si>
  <si>
    <t>東京・リフォーム課</t>
  </si>
  <si>
    <t>渡部 直輝</t>
  </si>
  <si>
    <t>東京リフォーム</t>
  </si>
  <si>
    <t>特建事業部</t>
  </si>
  <si>
    <t>加藤 斉</t>
  </si>
  <si>
    <t>特建</t>
  </si>
  <si>
    <t>福祉用具販売貸与</t>
  </si>
  <si>
    <t>(退職) 日野 益巳</t>
  </si>
  <si>
    <t>中村 篤人</t>
  </si>
  <si>
    <t>営業所・部署</t>
    <rPh sb="4" eb="6">
      <t>ブショ</t>
    </rPh>
    <phoneticPr fontId="3"/>
  </si>
  <si>
    <t>主要ブランド</t>
    <rPh sb="0" eb="2">
      <t>シュヨウ</t>
    </rPh>
    <phoneticPr fontId="3"/>
  </si>
  <si>
    <t>人件費</t>
  </si>
  <si>
    <t>販売費</t>
  </si>
  <si>
    <t>減価償却費</t>
  </si>
  <si>
    <t>地代・家賃</t>
  </si>
  <si>
    <t>その他経費</t>
  </si>
  <si>
    <t>本社経費</t>
  </si>
  <si>
    <t>経費合計</t>
    <rPh sb="0" eb="2">
      <t>ケイヒ</t>
    </rPh>
    <rPh sb="2" eb="4">
      <t>ゴウケイ</t>
    </rPh>
    <phoneticPr fontId="3"/>
  </si>
  <si>
    <t>請負金額</t>
    <rPh sb="0" eb="4">
      <t>ウケオイキンガク</t>
    </rPh>
    <phoneticPr fontId="9"/>
  </si>
  <si>
    <t>利益額</t>
    <rPh sb="0" eb="3">
      <t>リエキガク</t>
    </rPh>
    <phoneticPr fontId="9"/>
  </si>
  <si>
    <t>棟数</t>
    <rPh sb="0" eb="2">
      <t>トウスウ</t>
    </rPh>
    <phoneticPr fontId="9"/>
  </si>
  <si>
    <t>経常利益</t>
    <rPh sb="0" eb="4">
      <t>ケイジョウリエキ</t>
    </rPh>
    <phoneticPr fontId="3"/>
  </si>
  <si>
    <t>事業計画 実行度合表集計</t>
    <rPh sb="0" eb="4">
      <t>ジギョウケイカク</t>
    </rPh>
    <phoneticPr fontId="3"/>
  </si>
  <si>
    <t>受注</t>
    <rPh sb="0" eb="2">
      <t>ジュチュウ</t>
    </rPh>
    <phoneticPr fontId="9"/>
  </si>
  <si>
    <t>着工</t>
    <rPh sb="0" eb="2">
      <t>チャッコウ</t>
    </rPh>
    <phoneticPr fontId="9"/>
  </si>
  <si>
    <t>完成</t>
    <rPh sb="0" eb="2">
      <t>カンセイ</t>
    </rPh>
    <phoneticPr fontId="9"/>
  </si>
  <si>
    <t>アクティエ立川</t>
    <phoneticPr fontId="18"/>
  </si>
  <si>
    <t>計画</t>
    <rPh sb="0" eb="2">
      <t>ケイカク</t>
    </rPh>
    <phoneticPr fontId="3"/>
  </si>
  <si>
    <t>実績</t>
    <rPh sb="0" eb="2">
      <t>ジッセキ</t>
    </rPh>
    <phoneticPr fontId="3"/>
  </si>
  <si>
    <t>達成率</t>
    <rPh sb="0" eb="3">
      <t>タッセイリツ</t>
    </rPh>
    <phoneticPr fontId="3"/>
  </si>
  <si>
    <t>#</t>
    <phoneticPr fontId="18"/>
  </si>
  <si>
    <t>1棟単価</t>
  </si>
  <si>
    <t>粗利基準</t>
  </si>
  <si>
    <t>平均坪数</t>
  </si>
  <si>
    <t>諸経費合計</t>
  </si>
  <si>
    <t>並び順</t>
  </si>
  <si>
    <t>非住宅部門</t>
  </si>
  <si>
    <t>ネクストイノベーション不動産</t>
  </si>
  <si>
    <t>4月</t>
    <rPh sb="1" eb="2">
      <t>ガツ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</si>
  <si>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</si>
  <si>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</si>
  <si>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</si>
  <si>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</si>
  <si>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</si>
  <si>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</si>
  <si>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</si>
  <si>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</si>
  <si>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1月</t>
    <rPh sb="1" eb="2">
      <t>ガツ</t>
    </rPh>
    <phoneticPr fontId="18"/>
  </si>
  <si>
    <t>2月</t>
    <rPh sb="1" eb="2">
      <t>ガツ</t>
    </rPh>
    <phoneticPr fontId="18"/>
  </si>
  <si>
    <t>3月</t>
    <rPh sb="1" eb="2">
      <t>ガツ</t>
    </rPh>
    <phoneticPr fontId="18"/>
  </si>
  <si>
    <t>アクティエ八王子・相模原SR</t>
    <phoneticPr fontId="18"/>
  </si>
  <si>
    <t>集計分類</t>
    <rPh sb="0" eb="2">
      <t>シュウケイ</t>
    </rPh>
    <rPh sb="2" eb="4">
      <t>ブンルイ</t>
    </rPh>
    <phoneticPr fontId="18"/>
  </si>
  <si>
    <t>アクティエ</t>
    <phoneticPr fontId="18"/>
  </si>
  <si>
    <t>受着完</t>
    <phoneticPr fontId="18"/>
  </si>
  <si>
    <t>月</t>
    <phoneticPr fontId="18"/>
  </si>
  <si>
    <t>(当月)計画 請負金額</t>
    <phoneticPr fontId="18"/>
  </si>
  <si>
    <t>(当月)計画 利益額</t>
    <phoneticPr fontId="18"/>
  </si>
  <si>
    <t>(当月)計画 棟数</t>
    <phoneticPr fontId="18"/>
  </si>
  <si>
    <t>(当月)実績 利益額</t>
    <phoneticPr fontId="18"/>
  </si>
  <si>
    <t>＃</t>
    <phoneticPr fontId="18"/>
  </si>
  <si>
    <t>4月～3月</t>
    <rPh sb="1" eb="2">
      <t>ガツ</t>
    </rPh>
    <rPh sb="4" eb="5">
      <t>ガツ</t>
    </rPh>
    <phoneticPr fontId="27"/>
  </si>
  <si>
    <t>通期累計[受注]</t>
    <rPh sb="0" eb="2">
      <t>ツウキ</t>
    </rPh>
    <rPh sb="2" eb="4">
      <t>ルイケイ</t>
    </rPh>
    <rPh sb="5" eb="7">
      <t>ジュ</t>
    </rPh>
    <phoneticPr fontId="27"/>
  </si>
  <si>
    <t>通期累計[着工]</t>
    <rPh sb="0" eb="2">
      <t>ツウキ</t>
    </rPh>
    <rPh sb="2" eb="4">
      <t>ルイケイ</t>
    </rPh>
    <rPh sb="5" eb="7">
      <t>チャッコウ</t>
    </rPh>
    <phoneticPr fontId="27"/>
  </si>
  <si>
    <t>通期累計[完成・売上]</t>
    <rPh sb="0" eb="2">
      <t>ツウキ</t>
    </rPh>
    <rPh sb="2" eb="4">
      <t>ルイケイ</t>
    </rPh>
    <rPh sb="5" eb="7">
      <t>カンセイ</t>
    </rPh>
    <rPh sb="8" eb="10">
      <t>ウリアゲ</t>
    </rPh>
    <phoneticPr fontId="27"/>
  </si>
  <si>
    <t>10月～3月</t>
    <rPh sb="2" eb="3">
      <t>ガツ</t>
    </rPh>
    <rPh sb="5" eb="6">
      <t>ガツ</t>
    </rPh>
    <phoneticPr fontId="27"/>
  </si>
  <si>
    <t>半期累計[完成・売上]</t>
    <rPh sb="0" eb="2">
      <t>ハンキ</t>
    </rPh>
    <rPh sb="2" eb="4">
      <t>ルイケイ</t>
    </rPh>
    <rPh sb="5" eb="7">
      <t>カンセイ</t>
    </rPh>
    <rPh sb="8" eb="10">
      <t>ウリアゲ</t>
    </rPh>
    <phoneticPr fontId="27"/>
  </si>
  <si>
    <t>請負金額</t>
    <rPh sb="0" eb="4">
      <t>ウケオイキンガク</t>
    </rPh>
    <phoneticPr fontId="28"/>
  </si>
  <si>
    <t>利益額</t>
    <rPh sb="0" eb="3">
      <t>リエキガク</t>
    </rPh>
    <phoneticPr fontId="28"/>
  </si>
  <si>
    <t>経常利益</t>
    <rPh sb="0" eb="4">
      <t>ケイジョウリエキ</t>
    </rPh>
    <phoneticPr fontId="27"/>
  </si>
  <si>
    <t>棟数</t>
    <rPh sb="0" eb="2">
      <t>トウスウ</t>
    </rPh>
    <phoneticPr fontId="28"/>
  </si>
  <si>
    <t>1月～3月</t>
    <rPh sb="1" eb="2">
      <t>ガツ</t>
    </rPh>
    <rPh sb="4" eb="5">
      <t>ガツ</t>
    </rPh>
    <phoneticPr fontId="27"/>
  </si>
  <si>
    <t>四半期累計[受注]</t>
    <rPh sb="0" eb="3">
      <t>シハンキ</t>
    </rPh>
    <rPh sb="3" eb="5">
      <t>ルイケイ</t>
    </rPh>
    <rPh sb="6" eb="8">
      <t>ジュチュウ</t>
    </rPh>
    <phoneticPr fontId="27"/>
  </si>
  <si>
    <t>四半期累計[着工]</t>
    <rPh sb="0" eb="3">
      <t>シハンキ</t>
    </rPh>
    <rPh sb="3" eb="5">
      <t>ルイケイ</t>
    </rPh>
    <rPh sb="6" eb="8">
      <t>チャッコウ</t>
    </rPh>
    <phoneticPr fontId="27"/>
  </si>
  <si>
    <t>四半期累計[完成・売上]</t>
    <rPh sb="0" eb="3">
      <t>シハンキ</t>
    </rPh>
    <rPh sb="3" eb="5">
      <t>ルイケイ</t>
    </rPh>
    <rPh sb="6" eb="8">
      <t>カンセイ</t>
    </rPh>
    <rPh sb="9" eb="11">
      <t>ウリアゲ</t>
    </rPh>
    <phoneticPr fontId="27"/>
  </si>
  <si>
    <t>半期累計[受注]</t>
    <rPh sb="0" eb="2">
      <t>ハンキ</t>
    </rPh>
    <rPh sb="2" eb="4">
      <t>ルイケイ</t>
    </rPh>
    <rPh sb="5" eb="7">
      <t>ジュチュウ</t>
    </rPh>
    <phoneticPr fontId="27"/>
  </si>
  <si>
    <t>半期累計[着工]</t>
    <rPh sb="0" eb="2">
      <t>ハンキ</t>
    </rPh>
    <rPh sb="2" eb="4">
      <t>ルイケイ</t>
    </rPh>
    <rPh sb="5" eb="7">
      <t>チャッコウ</t>
    </rPh>
    <phoneticPr fontId="27"/>
  </si>
  <si>
    <t>10月～12月</t>
    <rPh sb="2" eb="3">
      <t>ガツ</t>
    </rPh>
    <rPh sb="6" eb="7">
      <t>ガツ</t>
    </rPh>
    <phoneticPr fontId="27"/>
  </si>
  <si>
    <t>7月～9月</t>
    <rPh sb="1" eb="2">
      <t>ガツ</t>
    </rPh>
    <rPh sb="4" eb="5">
      <t>ガツ</t>
    </rPh>
    <phoneticPr fontId="27"/>
  </si>
  <si>
    <t>4月～9月</t>
    <rPh sb="1" eb="2">
      <t>ガツ</t>
    </rPh>
    <rPh sb="4" eb="5">
      <t>ガツ</t>
    </rPh>
    <phoneticPr fontId="27"/>
  </si>
  <si>
    <t>4月～6月</t>
    <rPh sb="1" eb="2">
      <t>ガツ</t>
    </rPh>
    <rPh sb="4" eb="5">
      <t>ガツ</t>
    </rPh>
    <phoneticPr fontId="27"/>
  </si>
  <si>
    <t>アクティエ横浜</t>
    <phoneticPr fontId="18"/>
  </si>
  <si>
    <t>アクティエ大府第一</t>
    <phoneticPr fontId="18"/>
  </si>
  <si>
    <t>アクティエ大府第二</t>
    <phoneticPr fontId="18"/>
  </si>
  <si>
    <t>ネクストハウス</t>
    <phoneticPr fontId="18"/>
  </si>
  <si>
    <t>アクティブハウスみよし</t>
    <phoneticPr fontId="18"/>
  </si>
  <si>
    <t>アクティブハウス八王子</t>
    <phoneticPr fontId="18"/>
  </si>
  <si>
    <t>アクティブハウス木更津</t>
    <rPh sb="8" eb="11">
      <t>キサラヅ</t>
    </rPh>
    <phoneticPr fontId="3"/>
  </si>
  <si>
    <t>ネクストハウス茂原</t>
    <rPh sb="7" eb="9">
      <t>モバラ</t>
    </rPh>
    <phoneticPr fontId="3"/>
  </si>
  <si>
    <t>ネクストハウス木更津</t>
    <rPh sb="7" eb="10">
      <t>キサラヅ</t>
    </rPh>
    <phoneticPr fontId="3"/>
  </si>
  <si>
    <t>ネクストハウス市原</t>
    <rPh sb="7" eb="9">
      <t>イチハラ</t>
    </rPh>
    <phoneticPr fontId="3"/>
  </si>
  <si>
    <t>クレバリーホーム千葉中央</t>
    <rPh sb="8" eb="12">
      <t>チバチュウオウ</t>
    </rPh>
    <phoneticPr fontId="3"/>
  </si>
  <si>
    <t>Graph熊本</t>
    <rPh sb="5" eb="7">
      <t>クマモト</t>
    </rPh>
    <phoneticPr fontId="3"/>
  </si>
  <si>
    <t>クレバリーホーム静岡</t>
  </si>
  <si>
    <t>ネクストイノベーション不動産</t>
    <rPh sb="11" eb="14">
      <t>フドウサン</t>
    </rPh>
    <phoneticPr fontId="3"/>
  </si>
  <si>
    <t>君津住宅藤沢店</t>
    <rPh sb="0" eb="4">
      <t>キミツジュウタク</t>
    </rPh>
    <rPh sb="4" eb="7">
      <t>フジサワテン</t>
    </rPh>
    <phoneticPr fontId="3"/>
  </si>
  <si>
    <t>東京・不動産事業</t>
  </si>
  <si>
    <t>千葉・不動産事業</t>
  </si>
  <si>
    <t>君津住宅</t>
    <rPh sb="0" eb="2">
      <t>キミツ</t>
    </rPh>
    <rPh sb="2" eb="4">
      <t>ジュウタク</t>
    </rPh>
    <phoneticPr fontId="18"/>
  </si>
  <si>
    <t>小計</t>
    <phoneticPr fontId="18"/>
  </si>
  <si>
    <t>東京・不動産事業</t>
    <phoneticPr fontId="18"/>
  </si>
  <si>
    <t>東京・不動産事業</t>
    <rPh sb="0" eb="2">
      <t>トウキョウ</t>
    </rPh>
    <rPh sb="3" eb="6">
      <t>フドウサン</t>
    </rPh>
    <rPh sb="6" eb="8">
      <t>ジギョウ</t>
    </rPh>
    <phoneticPr fontId="18"/>
  </si>
  <si>
    <t>千葉・不動産事業</t>
    <phoneticPr fontId="18"/>
  </si>
  <si>
    <t>社会福祉事業</t>
    <phoneticPr fontId="18"/>
  </si>
  <si>
    <t>2025/11/08 土 19:25:11</t>
  </si>
  <si>
    <t>2025/11/08 土 19:25:10</t>
  </si>
  <si>
    <t>2025/11/08 土 19:25:09</t>
  </si>
  <si>
    <t>2025/11/08 土 19:25:08</t>
  </si>
  <si>
    <t>4月</t>
    <rPh sb="1" eb="2">
      <t>ガツ</t>
    </rPh>
    <phoneticPr fontId="18"/>
  </si>
  <si>
    <t>完成</t>
    <rPh sb="0" eb="2">
      <t>カンセイ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</si>
  <si>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</si>
  <si>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</si>
  <si>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</si>
  <si>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</si>
  <si>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</si>
  <si>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</si>
  <si>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</si>
  <si>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</si>
  <si>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取込処理完了</t>
    <phoneticPr fontId="18"/>
  </si>
  <si>
    <t>人件費_合計</t>
    <rPh sb="4" eb="6">
      <t>ゴウケイ</t>
    </rPh>
    <phoneticPr fontId="27"/>
  </si>
  <si>
    <t>販売費_合計</t>
    <phoneticPr fontId="27"/>
  </si>
  <si>
    <t>減価償却費_合計</t>
    <phoneticPr fontId="27"/>
  </si>
  <si>
    <t>地代・家賃_合計</t>
    <phoneticPr fontId="27"/>
  </si>
  <si>
    <t>その他経費_合計</t>
    <phoneticPr fontId="27"/>
  </si>
  <si>
    <t>本社経費_合計</t>
    <phoneticPr fontId="27"/>
  </si>
  <si>
    <t>経常利益</t>
    <rPh sb="0" eb="4">
      <t>ケイジョ</t>
    </rPh>
    <phoneticPr fontId="27"/>
  </si>
  <si>
    <t>棟数</t>
  </si>
  <si>
    <t>全合計</t>
    <rPh sb="0" eb="1">
      <t>ゼン</t>
    </rPh>
    <rPh sb="1" eb="3">
      <t>ゴウケイ</t>
    </rPh>
    <phoneticPr fontId="27"/>
  </si>
  <si>
    <t>計画</t>
    <rPh sb="0" eb="2">
      <t>ケイカク</t>
    </rPh>
    <phoneticPr fontId="27"/>
  </si>
  <si>
    <t>実績</t>
    <rPh sb="0" eb="2">
      <t>ジッセキ</t>
    </rPh>
    <phoneticPr fontId="27"/>
  </si>
  <si>
    <t>達成率</t>
    <rPh sb="0" eb="3">
      <t>タッセイリツ</t>
    </rPh>
    <phoneticPr fontId="27"/>
  </si>
  <si>
    <t>請負金額</t>
  </si>
  <si>
    <t>利益額</t>
  </si>
  <si>
    <t>経常利益</t>
  </si>
  <si>
    <t>東京・住宅</t>
    <rPh sb="0" eb="2">
      <t>トウキョウ</t>
    </rPh>
    <rPh sb="3" eb="5">
      <t>ジュウタク</t>
    </rPh>
    <phoneticPr fontId="4"/>
  </si>
  <si>
    <t>東京・住宅</t>
    <rPh sb="0" eb="2">
      <t>トウキョウ</t>
    </rPh>
    <rPh sb="3" eb="5">
      <t>ジュウタク</t>
    </rPh>
    <phoneticPr fontId="27"/>
  </si>
  <si>
    <t>愛知・住宅</t>
    <rPh sb="0" eb="2">
      <t>アイチ</t>
    </rPh>
    <rPh sb="3" eb="5">
      <t>ジュウタク</t>
    </rPh>
    <phoneticPr fontId="4"/>
  </si>
  <si>
    <t>愛知・住宅</t>
    <rPh sb="0" eb="2">
      <t>アイチ</t>
    </rPh>
    <rPh sb="3" eb="5">
      <t>ジュウタク</t>
    </rPh>
    <phoneticPr fontId="27"/>
  </si>
  <si>
    <t>東京愛知・住宅</t>
    <rPh sb="0" eb="2">
      <t>トウキョウ</t>
    </rPh>
    <rPh sb="2" eb="4">
      <t>アイチ</t>
    </rPh>
    <rPh sb="5" eb="7">
      <t>ジュウタク</t>
    </rPh>
    <phoneticPr fontId="27"/>
  </si>
  <si>
    <t>千葉・住宅</t>
    <rPh sb="0" eb="2">
      <t>チバ</t>
    </rPh>
    <rPh sb="3" eb="5">
      <t>ジュウタク</t>
    </rPh>
    <phoneticPr fontId="4"/>
  </si>
  <si>
    <t>千葉・住宅</t>
    <rPh sb="0" eb="2">
      <t>チバ</t>
    </rPh>
    <rPh sb="3" eb="5">
      <t>ジュウタク</t>
    </rPh>
    <phoneticPr fontId="27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</si>
  <si>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4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</si>
  <si>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27"/>
  </si>
  <si>
    <t>熊本・住宅</t>
    <rPh sb="0" eb="2">
      <t>クマモト</t>
    </rPh>
    <rPh sb="3" eb="5">
      <t>ジュウタク</t>
    </rPh>
    <phoneticPr fontId="4"/>
  </si>
  <si>
    <t>熊本・住宅</t>
    <rPh sb="0" eb="2">
      <t>クマモト</t>
    </rPh>
    <rPh sb="3" eb="5">
      <t>ジュウタク</t>
    </rPh>
    <phoneticPr fontId="27"/>
  </si>
  <si>
    <t>静岡・住宅</t>
    <rPh sb="0" eb="2">
      <t>シズオカ</t>
    </rPh>
    <rPh sb="3" eb="5">
      <t>ジュウタク</t>
    </rPh>
    <phoneticPr fontId="4"/>
  </si>
  <si>
    <t>静岡・住宅</t>
    <rPh sb="0" eb="2">
      <t>シズオカ</t>
    </rPh>
    <rPh sb="3" eb="5">
      <t>ジュウタク</t>
    </rPh>
    <phoneticPr fontId="27"/>
  </si>
  <si>
    <t>東京・不動産</t>
    <rPh sb="0" eb="2">
      <t>トウキョウ</t>
    </rPh>
    <rPh sb="3" eb="6">
      <t>フドウサン</t>
    </rPh>
    <phoneticPr fontId="4"/>
  </si>
  <si>
    <t>東京・不動産</t>
    <rPh sb="0" eb="2">
      <t>トウキョウ</t>
    </rPh>
    <rPh sb="3" eb="6">
      <t>フドウサン</t>
    </rPh>
    <phoneticPr fontId="27"/>
  </si>
  <si>
    <t>千葉・不動産</t>
    <phoneticPr fontId="27"/>
  </si>
  <si>
    <t>特建事業部</t>
    <rPh sb="0" eb="2">
      <t>トッケン</t>
    </rPh>
    <rPh sb="2" eb="5">
      <t>ジギョウブ</t>
    </rPh>
    <phoneticPr fontId="4"/>
  </si>
  <si>
    <t>特建事業部</t>
    <rPh sb="0" eb="2">
      <t>トッケン</t>
    </rPh>
    <rPh sb="2" eb="5">
      <t>ジギョウブ</t>
    </rPh>
    <phoneticPr fontId="27"/>
  </si>
  <si>
    <t>東京リフォーム</t>
    <rPh sb="0" eb="2">
      <t>トウキョウ</t>
    </rPh>
    <phoneticPr fontId="4"/>
  </si>
  <si>
    <t>東京リフォーム</t>
    <rPh sb="0" eb="2">
      <t>トウキョウ</t>
    </rPh>
    <phoneticPr fontId="27"/>
  </si>
  <si>
    <t>千葉リフォーム</t>
    <rPh sb="0" eb="2">
      <t>チバ</t>
    </rPh>
    <phoneticPr fontId="27"/>
  </si>
  <si>
    <t>社会福祉事業</t>
    <rPh sb="0" eb="6">
      <t>シャカイフクシジギョウ</t>
    </rPh>
    <phoneticPr fontId="27"/>
  </si>
  <si>
    <t>大分類</t>
    <rPh sb="0" eb="3">
      <t>ダイブンルイ</t>
    </rPh>
    <phoneticPr fontId="4"/>
  </si>
  <si>
    <t>大分類2</t>
    <rPh sb="0" eb="3">
      <t>ダイブンルイ</t>
    </rPh>
    <phoneticPr fontId="4"/>
  </si>
  <si>
    <t>大分類3</t>
    <rPh sb="0" eb="3">
      <t>ダイブンルイ</t>
    </rPh>
    <phoneticPr fontId="4"/>
  </si>
  <si>
    <t>東京愛知・住宅</t>
  </si>
  <si>
    <t>千葉・不動産</t>
    <rPh sb="0" eb="2">
      <t>チバ</t>
    </rPh>
    <rPh sb="3" eb="6">
      <t>フドウサン</t>
    </rPh>
    <phoneticPr fontId="4"/>
  </si>
  <si>
    <t>社会福祉事業</t>
    <rPh sb="0" eb="4">
      <t>シャカイフクシ</t>
    </rPh>
    <rPh sb="4" eb="6">
      <t>ジギョウ</t>
    </rPh>
    <phoneticPr fontId="4"/>
  </si>
  <si>
    <t>ネクストハウス立川</t>
    <phoneticPr fontId="18"/>
  </si>
  <si>
    <t>ネクストハウス厚木</t>
    <phoneticPr fontId="18"/>
  </si>
  <si>
    <t>ネクストハウス長久手</t>
    <phoneticPr fontId="18"/>
  </si>
  <si>
    <t>ネクストハウス各務原</t>
    <phoneticPr fontId="18"/>
  </si>
  <si>
    <t>東京エリア</t>
    <rPh sb="0" eb="2">
      <t>トウキョウ</t>
    </rPh>
    <phoneticPr fontId="18"/>
  </si>
  <si>
    <t>愛知エリア</t>
  </si>
  <si>
    <t>愛知エリア</t>
    <rPh sb="0" eb="2">
      <t>アイチ</t>
    </rPh>
    <phoneticPr fontId="18"/>
  </si>
  <si>
    <t>千葉エリア</t>
  </si>
  <si>
    <t>千葉エリア</t>
    <rPh sb="0" eb="2">
      <t>チバ</t>
    </rPh>
    <phoneticPr fontId="18"/>
  </si>
  <si>
    <t>b</t>
  </si>
  <si>
    <t>b</t>
    <phoneticPr fontId="18"/>
  </si>
  <si>
    <t>a</t>
  </si>
  <si>
    <t>c</t>
  </si>
  <si>
    <t>c</t>
    <phoneticPr fontId="18"/>
  </si>
  <si>
    <t>林 努</t>
  </si>
  <si>
    <t>2026/02/28 土 09:30:44</t>
  </si>
  <si>
    <t>2026/02/28 土 06:12:56</t>
  </si>
  <si>
    <t>2026/02/28 土 06:12:31</t>
  </si>
  <si>
    <t>2026/02/28 土 06:12:07</t>
  </si>
  <si>
    <t>2026/02/28 土 06:11:42</t>
  </si>
  <si>
    <t>2026/02/28 土 06:11:18</t>
  </si>
  <si>
    <t>2026/02/28 土 06:10:54</t>
  </si>
  <si>
    <t>2026/02/28 土 06:10:31</t>
  </si>
  <si>
    <t>2026/02/28 土 06:10:07</t>
  </si>
  <si>
    <t>2026/02/28 土 06:09:34</t>
  </si>
  <si>
    <t>2026/02/28 土 06:09:09</t>
  </si>
  <si>
    <t>2026/02/28 土 06:08:45</t>
  </si>
  <si>
    <t>2026/02/28 土 06:08:28</t>
  </si>
  <si>
    <t>2026/02/28 土 06:07:39</t>
  </si>
  <si>
    <t>2026/02/28 土 06:07:15</t>
  </si>
  <si>
    <t>2026/02/28 土 06:06:51</t>
  </si>
  <si>
    <t>2026/02/28 土 06:06:26</t>
  </si>
  <si>
    <t>2026/02/28 土 06:06:09</t>
  </si>
  <si>
    <t>2026/02/28 土 06:05:53</t>
  </si>
  <si>
    <t>2026/02/28 土 06:05:28</t>
  </si>
  <si>
    <t>2026/02/28 土 06:05:04</t>
  </si>
  <si>
    <t>2026/02/28 土 06:04:39</t>
  </si>
  <si>
    <t>2026/02/28 土 06:04:15</t>
  </si>
  <si>
    <t>2026/02/28 土 06:03:50</t>
  </si>
  <si>
    <t>2026/02/28 土 06:03:26</t>
  </si>
  <si>
    <t>2026/02/28 土 06:03:02</t>
  </si>
  <si>
    <t>2026/02/28 土 06:02:13</t>
  </si>
  <si>
    <t>2026/02/28 土 06:01:49</t>
  </si>
  <si>
    <t>2026/02/28 土 06:01:25</t>
  </si>
  <si>
    <t>2026/02/28 土 06:01:01</t>
  </si>
  <si>
    <t>2026/02/28 土 06:00:36</t>
  </si>
  <si>
    <t>2026/02/28 土 06:00:12</t>
  </si>
  <si>
    <t>2026/02/28 土 11:10:45</t>
  </si>
  <si>
    <t>2026/02/28 土 11:10:49</t>
  </si>
  <si>
    <t>2026/02/28 土 11:10:48</t>
  </si>
  <si>
    <t>2026/02/28 土 11:10:47</t>
  </si>
  <si>
    <t>2026/02/28 土 11:10:46</t>
  </si>
  <si>
    <t>2026/02/28 土 11:10:44</t>
  </si>
  <si>
    <t>2026/02/28 土 09:30:48</t>
  </si>
  <si>
    <t>2026/02/28 土 09:30:47</t>
  </si>
  <si>
    <t>2026/02/28 土 09:30:46</t>
  </si>
  <si>
    <t>2026/02/28 土 09:30:45</t>
  </si>
  <si>
    <t>2026/02/28 土 06:13:00</t>
  </si>
  <si>
    <t>2026/02/28 土 06:12:59</t>
  </si>
  <si>
    <t>2026/02/28 土 06:12:58</t>
  </si>
  <si>
    <t>2026/02/28 土 06:12:57</t>
  </si>
  <si>
    <t>2026/02/28 土 06:12:55</t>
  </si>
  <si>
    <t>2026/02/28 土 06:12:35</t>
  </si>
  <si>
    <t>2026/02/28 土 06:12:34</t>
  </si>
  <si>
    <t>2026/02/28 土 06:12:33</t>
  </si>
  <si>
    <t>2026/02/28 土 06:12:32</t>
  </si>
  <si>
    <t>2026/02/28 土 06:12:11</t>
  </si>
  <si>
    <t>2026/02/28 土 06:12:10</t>
  </si>
  <si>
    <t>2026/02/28 土 06:12:09</t>
  </si>
  <si>
    <t>2026/02/28 土 06:12:08</t>
  </si>
  <si>
    <t>2026/02/28 土 06:12:06</t>
  </si>
  <si>
    <t>2026/02/28 土 06:11:47</t>
  </si>
  <si>
    <t>2026/02/28 土 06:11:46</t>
  </si>
  <si>
    <t>2026/02/28 土 06:11:45</t>
  </si>
  <si>
    <t>2026/02/28 土 06:11:44</t>
  </si>
  <si>
    <t>2026/02/28 土 06:11:43</t>
  </si>
  <si>
    <t>2026/02/28 土 06:11:22</t>
  </si>
  <si>
    <t>2026/02/28 土 06:11:21</t>
  </si>
  <si>
    <t>2026/02/28 土 06:11:20</t>
  </si>
  <si>
    <t>2026/02/28 土 06:11:19</t>
  </si>
  <si>
    <t>2026/02/28 土 06:10:58</t>
  </si>
  <si>
    <t>2026/02/28 土 06:10:57</t>
  </si>
  <si>
    <t>2026/02/28 土 06:10:56</t>
  </si>
  <si>
    <t>2026/02/28 土 06:10:55</t>
  </si>
  <si>
    <t>2026/02/28 土 06:10:34</t>
  </si>
  <si>
    <t>2026/02/28 土 06:10:33</t>
  </si>
  <si>
    <t>2026/02/28 土 06:10:32</t>
  </si>
  <si>
    <t>2026/02/28 土 06:10:30</t>
  </si>
  <si>
    <t>2026/02/28 土 06:10:11</t>
  </si>
  <si>
    <t>2026/02/28 土 06:10:10</t>
  </si>
  <si>
    <t>2026/02/28 土 06:10:09</t>
  </si>
  <si>
    <t>2026/02/28 土 06:10:08</t>
  </si>
  <si>
    <t>2026/02/28 土 06:09:38</t>
  </si>
  <si>
    <t>2026/02/28 土 06:09:37</t>
  </si>
  <si>
    <t>2026/02/28 土 06:09:36</t>
  </si>
  <si>
    <t>2026/02/28 土 06:09:35</t>
  </si>
  <si>
    <t>2026/02/28 土 06:09:13</t>
  </si>
  <si>
    <t>2026/02/28 土 06:09:12</t>
  </si>
  <si>
    <t>2026/02/28 土 06:09:11</t>
  </si>
  <si>
    <t>2026/02/28 土 06:09:10</t>
  </si>
  <si>
    <t>2026/02/28 土 06:08:49</t>
  </si>
  <si>
    <t>2026/02/28 土 06:08:48</t>
  </si>
  <si>
    <t>2026/02/28 土 06:08:47</t>
  </si>
  <si>
    <t>2026/02/28 土 06:08:46</t>
  </si>
  <si>
    <t>2026/02/28 土 06:07:43</t>
  </si>
  <si>
    <t>2026/02/28 土 06:07:42</t>
  </si>
  <si>
    <t>2026/02/28 土 06:07:41</t>
  </si>
  <si>
    <t>2026/02/28 土 06:07:40</t>
  </si>
  <si>
    <t>2026/02/28 土 06:07:19</t>
  </si>
  <si>
    <t>2026/02/28 土 06:07:18</t>
  </si>
  <si>
    <t>2026/02/28 土 06:07:17</t>
  </si>
  <si>
    <t>2026/02/28 土 06:07:16</t>
  </si>
  <si>
    <t>2026/02/28 土 06:06:55</t>
  </si>
  <si>
    <t>2026/02/28 土 06:06:54</t>
  </si>
  <si>
    <t>2026/02/28 土 06:06:53</t>
  </si>
  <si>
    <t>2026/02/28 土 06:06:52</t>
  </si>
  <si>
    <t>2026/02/28 土 06:06:30</t>
  </si>
  <si>
    <t>2026/02/28 土 06:06:29</t>
  </si>
  <si>
    <t>2026/02/28 土 06:06:28</t>
  </si>
  <si>
    <t>2026/02/28 土 06:06:27</t>
  </si>
  <si>
    <t>2026/02/28 土 06:05:32</t>
  </si>
  <si>
    <t>2026/02/28 土 06:05:31</t>
  </si>
  <si>
    <t>2026/02/28 土 06:05:30</t>
  </si>
  <si>
    <t>2026/02/28 土 06:05:29</t>
  </si>
  <si>
    <t>2026/02/28 土 06:05:08</t>
  </si>
  <si>
    <t>2026/02/28 土 06:05:07</t>
  </si>
  <si>
    <t>2026/02/28 土 06:05:06</t>
  </si>
  <si>
    <t>2026/02/28 土 06:05:05</t>
  </si>
  <si>
    <t>2026/02/28 土 06:04:43</t>
  </si>
  <si>
    <t>2026/02/28 土 06:04:42</t>
  </si>
  <si>
    <t>2026/02/28 土 06:04:41</t>
  </si>
  <si>
    <t>2026/02/28 土 06:04:40</t>
  </si>
  <si>
    <t>2026/02/28 土 06:04:19</t>
  </si>
  <si>
    <t>2026/02/28 土 06:04:18</t>
  </si>
  <si>
    <t>2026/02/28 土 06:04:17</t>
  </si>
  <si>
    <t>2026/02/28 土 06:04:16</t>
  </si>
  <si>
    <t>2026/02/28 土 06:03:55</t>
  </si>
  <si>
    <t>2026/02/28 土 06:03:54</t>
  </si>
  <si>
    <t>2026/02/28 土 06:03:53</t>
  </si>
  <si>
    <t>2026/02/28 土 06:03:52</t>
  </si>
  <si>
    <t>2026/02/28 土 06:03:51</t>
  </si>
  <si>
    <t>2026/02/28 土 06:03:30</t>
  </si>
  <si>
    <t>2026/02/28 土 06:03:29</t>
  </si>
  <si>
    <t>2026/02/28 土 06:03:28</t>
  </si>
  <si>
    <t>2026/02/28 土 06:03:27</t>
  </si>
  <si>
    <t>2026/02/28 土 06:03:06</t>
  </si>
  <si>
    <t>2026/02/28 土 06:03:05</t>
  </si>
  <si>
    <t>2026/02/28 土 06:03:04</t>
  </si>
  <si>
    <t>2026/02/28 土 06:03:03</t>
  </si>
  <si>
    <t>2026/02/28 土 06:02:17</t>
  </si>
  <si>
    <t>2026/02/28 土 06:02:16</t>
  </si>
  <si>
    <t>2026/02/28 土 06:02:15</t>
  </si>
  <si>
    <t>2026/02/28 土 06:02:14</t>
  </si>
  <si>
    <t>2026/02/28 土 06:01:53</t>
  </si>
  <si>
    <t>2026/02/28 土 06:01:52</t>
  </si>
  <si>
    <t>2026/02/28 土 06:01:51</t>
  </si>
  <si>
    <t>2026/02/28 土 06:01:50</t>
  </si>
  <si>
    <t>2026/02/28 土 06:01:29</t>
  </si>
  <si>
    <t>2026/02/28 土 06:01:28</t>
  </si>
  <si>
    <t>2026/02/28 土 06:01:27</t>
  </si>
  <si>
    <t>2026/02/28 土 06:01:26</t>
  </si>
  <si>
    <t>2026/02/28 土 06:01:05</t>
  </si>
  <si>
    <t>2026/02/28 土 06:01:04</t>
  </si>
  <si>
    <t>2026/02/28 土 06:01:03</t>
  </si>
  <si>
    <t>2026/02/28 土 06:01:02</t>
  </si>
  <si>
    <t>2026/02/28 土 06:00:41</t>
  </si>
  <si>
    <t>2026/02/28 土 06:00:40</t>
  </si>
  <si>
    <t>2026/02/28 土 06:00:39</t>
  </si>
  <si>
    <t>2026/02/28 土 06:00:38</t>
  </si>
  <si>
    <t>2026/02/28 土 06:00:37</t>
  </si>
  <si>
    <t>2026/02/28 土 06:00:16</t>
  </si>
  <si>
    <t>2026/02/28 土 06:00:15</t>
  </si>
  <si>
    <t>2026/02/28 土 06:00:14</t>
  </si>
  <si>
    <t>2026/02/28 土 06:00:13</t>
  </si>
  <si>
    <t>a</t>
    <phoneticPr fontId="18"/>
  </si>
  <si>
    <t>b</t>
    <phoneticPr fontId="18"/>
  </si>
  <si>
    <t>c</t>
    <phoneticPr fontId="18"/>
  </si>
  <si>
    <t>d</t>
    <phoneticPr fontId="18"/>
  </si>
  <si>
    <t>前年10月～当年9月</t>
    <rPh sb="0" eb="2">
      <t>ゼンネン</t>
    </rPh>
    <rPh sb="4" eb="5">
      <t>ガツ</t>
    </rPh>
    <rPh sb="6" eb="8">
      <t>トウネン</t>
    </rPh>
    <rPh sb="9" eb="10">
      <t>ガツ</t>
    </rPh>
    <phoneticPr fontId="27"/>
  </si>
  <si>
    <t>決算集計[受注]</t>
    <rPh sb="0" eb="2">
      <t>ケッサン</t>
    </rPh>
    <rPh sb="2" eb="4">
      <t>シュウケイ</t>
    </rPh>
    <rPh sb="5" eb="7">
      <t>ジュチュウ</t>
    </rPh>
    <phoneticPr fontId="27"/>
  </si>
  <si>
    <t>決算集計[着工]</t>
    <rPh sb="5" eb="7">
      <t>チャッコウ</t>
    </rPh>
    <phoneticPr fontId="27"/>
  </si>
  <si>
    <t>決算集計[完成・売上]</t>
    <rPh sb="5" eb="7">
      <t>カンセイ</t>
    </rPh>
    <rPh sb="8" eb="10">
      <t>ウリアゲ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</si>
</sst>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\▲#,##0;[Red]#,##0"/>
    <numFmt numFmtId="177" formatCode="General&quot;月&quot;;;"/>
    <numFmt numFmtId="178" formatCode="General&quot;年度&quot;"/>
    <numFmt numFmtId="179" formatCode=";;;"/>
    <numFmt numFmtId="180" formatCode="0.00%;[Red]\▲0.00%;"/>
    <numFmt numFmtId="181" formatCode="#,##0\ ;[Red]\▲#,##0\ ;0\ "/>
    <numFmt numFmtId="182" formatCode="0.00%\ ;[Red]\▲0.00%\ ;"/>
  </numFmts>
  <fonts count="42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Meiryo UI"/>
      <family val="2"/>
      <charset val="128"/>
    </font>
    <font>
      <b/>
      <sz val="13"/>
      <color theme="3"/>
      <name val="Meiryo UI"/>
      <family val="2"/>
      <charset val="128"/>
    </font>
    <font>
      <b/>
      <sz val="11"/>
      <color theme="3"/>
      <name val="Meiryo UI"/>
      <family val="2"/>
      <charset val="128"/>
    </font>
    <font>
      <sz val="10"/>
      <color rgb="FF006100"/>
      <name val="Meiryo UI"/>
      <family val="2"/>
      <charset val="128"/>
    </font>
    <font>
      <sz val="10"/>
      <color rgb="FF9C0006"/>
      <name val="Meiryo UI"/>
      <family val="2"/>
      <charset val="128"/>
    </font>
    <font>
      <sz val="10"/>
      <color rgb="FF9C5700"/>
      <name val="Meiryo UI"/>
      <family val="2"/>
      <charset val="128"/>
    </font>
    <font>
      <sz val="10"/>
      <color rgb="FF3F3F76"/>
      <name val="Meiryo UI"/>
      <family val="2"/>
      <charset val="128"/>
    </font>
    <font>
      <b/>
      <sz val="10"/>
      <color rgb="FF3F3F3F"/>
      <name val="Meiryo UI"/>
      <family val="2"/>
      <charset val="128"/>
    </font>
    <font>
      <b/>
      <sz val="10"/>
      <color rgb="FFFA7D00"/>
      <name val="Meiryo UI"/>
      <family val="2"/>
      <charset val="128"/>
    </font>
    <font>
      <sz val="10"/>
      <color rgb="FFFA7D00"/>
      <name val="Meiryo UI"/>
      <family val="2"/>
      <charset val="128"/>
    </font>
    <font>
      <b/>
      <sz val="10"/>
      <color theme="0"/>
      <name val="Meiryo UI"/>
      <family val="2"/>
      <charset val="128"/>
    </font>
    <font>
      <sz val="10"/>
      <color rgb="FFFF0000"/>
      <name val="Meiryo UI"/>
      <family val="2"/>
      <charset val="128"/>
    </font>
    <font>
      <i/>
      <sz val="10"/>
      <color rgb="FF7F7F7F"/>
      <name val="Meiryo UI"/>
      <family val="2"/>
      <charset val="128"/>
    </font>
    <font>
      <b/>
      <sz val="10"/>
      <color theme="1"/>
      <name val="Meiryo UI"/>
      <family val="2"/>
      <charset val="128"/>
    </font>
    <font>
      <sz val="10"/>
      <color theme="0"/>
      <name val="Meiryo UI"/>
      <family val="2"/>
      <charset val="128"/>
    </font>
    <font>
      <sz val="6"/>
      <name val="Meiryo UI"/>
      <family val="2"/>
      <charset val="128"/>
    </font>
    <font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2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28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sz val="1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0"/>
      <name val="Meiryo UI"/>
      <family val="3"/>
      <charset val="128"/>
    </font>
    <font>
      <b/>
      <sz val="10"/>
      <color theme="0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b/>
      <sz val="20"/>
      <color rgb="FFFF0000"/>
      <name val="Meiryo UI"/>
      <family val="3"/>
      <charset val="128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3CCEB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medium">
        <color indexed="64"/>
      </bottom>
      <diagonal/>
    </border>
    <border>
      <left/>
      <right/>
      <top style="thick">
        <color rgb="FFFF0000"/>
      </top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/>
      <top style="medium">
        <color indexed="64"/>
      </top>
      <bottom/>
      <diagonal/>
    </border>
    <border>
      <left/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auto="1"/>
      </bottom>
      <diagonal/>
    </border>
    <border>
      <left/>
      <right style="thick">
        <color rgb="FFFF0000"/>
      </right>
      <top/>
      <bottom style="thick">
        <color auto="1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 style="thick">
        <color rgb="FFFF0000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62">
    <xf numFmtId="0" fontId="0" fillId="0" borderId="0" xfId="0">
      <alignment vertical="center"/>
    </xf>
    <xf numFmtId="0" fontId="0" fillId="0" borderId="0" xfId="0" quotePrefix="1">
      <alignment vertical="center"/>
    </xf>
    <xf numFmtId="22" fontId="0" fillId="0" borderId="0" xfId="0" applyNumberFormat="1">
      <alignment vertical="center"/>
    </xf>
    <xf numFmtId="0" fontId="22" fillId="0" borderId="13" xfId="0" applyFont="1" applyBorder="1" applyAlignment="1">
      <alignment horizontal="center" vertical="center" shrinkToFit="1"/>
    </xf>
    <xf numFmtId="0" fontId="22" fillId="0" borderId="18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0" borderId="19" xfId="0" applyFont="1" applyBorder="1" applyAlignment="1">
      <alignment horizontal="left" vertical="center" shrinkToFit="1"/>
    </xf>
    <xf numFmtId="0" fontId="20" fillId="0" borderId="13" xfId="0" applyFont="1" applyBorder="1" applyAlignment="1">
      <alignment vertical="center" shrinkToFit="1"/>
    </xf>
    <xf numFmtId="0" fontId="20" fillId="0" borderId="16" xfId="0" applyFont="1" applyBorder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0" fillId="0" borderId="21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20" fillId="0" borderId="17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center" vertical="center" shrinkToFit="1"/>
    </xf>
    <xf numFmtId="0" fontId="32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17" xfId="0" applyBorder="1" applyAlignment="1">
      <alignment horizontal="center" shrinkToFit="1"/>
    </xf>
    <xf numFmtId="176" fontId="0" fillId="0" borderId="17" xfId="42" applyNumberFormat="1" applyFont="1" applyFill="1" applyBorder="1" applyAlignment="1">
      <alignment shrinkToFit="1"/>
    </xf>
    <xf numFmtId="176" fontId="0" fillId="0" borderId="0" xfId="42" applyNumberFormat="1" applyFont="1" applyFill="1" applyAlignment="1">
      <alignment shrinkToFit="1"/>
    </xf>
    <xf numFmtId="176" fontId="0" fillId="0" borderId="12" xfId="42" applyNumberFormat="1" applyFont="1" applyFill="1" applyBorder="1" applyAlignment="1">
      <alignment shrinkToFit="1"/>
    </xf>
    <xf numFmtId="0" fontId="0" fillId="0" borderId="19" xfId="0" applyBorder="1" applyAlignment="1">
      <alignment horizontal="center" shrinkToFit="1"/>
    </xf>
    <xf numFmtId="0" fontId="0" fillId="0" borderId="19" xfId="0" applyBorder="1" applyAlignment="1">
      <alignment shrinkToFit="1"/>
    </xf>
    <xf numFmtId="10" fontId="32" fillId="0" borderId="0" xfId="43" applyNumberFormat="1" applyFont="1" applyBorder="1" applyAlignment="1">
      <alignment shrinkToFit="1"/>
    </xf>
    <xf numFmtId="10" fontId="0" fillId="0" borderId="0" xfId="43" applyNumberFormat="1" applyFont="1" applyBorder="1" applyAlignment="1">
      <alignment shrinkToFit="1"/>
    </xf>
    <xf numFmtId="10" fontId="0" fillId="0" borderId="18" xfId="43" applyNumberFormat="1" applyFont="1" applyBorder="1" applyAlignment="1">
      <alignment horizontal="center" shrinkToFit="1"/>
    </xf>
    <xf numFmtId="180" fontId="19" fillId="0" borderId="18" xfId="43" applyNumberFormat="1" applyFont="1" applyFill="1" applyBorder="1" applyAlignment="1">
      <alignment shrinkToFit="1"/>
    </xf>
    <xf numFmtId="180" fontId="19" fillId="0" borderId="13" xfId="43" applyNumberFormat="1" applyFont="1" applyFill="1" applyBorder="1" applyAlignment="1">
      <alignment shrinkToFit="1"/>
    </xf>
    <xf numFmtId="180" fontId="19" fillId="0" borderId="14" xfId="43" applyNumberFormat="1" applyFont="1" applyFill="1" applyBorder="1" applyAlignment="1">
      <alignment shrinkToFit="1"/>
    </xf>
    <xf numFmtId="10" fontId="0" fillId="0" borderId="13" xfId="43" applyNumberFormat="1" applyFont="1" applyBorder="1" applyAlignment="1">
      <alignment shrinkToFit="1"/>
    </xf>
    <xf numFmtId="10" fontId="0" fillId="0" borderId="16" xfId="43" applyNumberFormat="1" applyFont="1" applyBorder="1" applyAlignment="1">
      <alignment horizontal="center" shrinkToFit="1"/>
    </xf>
    <xf numFmtId="10" fontId="0" fillId="0" borderId="16" xfId="43" applyNumberFormat="1" applyFont="1" applyBorder="1" applyAlignment="1">
      <alignment shrinkToFit="1"/>
    </xf>
    <xf numFmtId="176" fontId="32" fillId="0" borderId="0" xfId="0" applyNumberFormat="1" applyFont="1" applyAlignment="1">
      <alignment shrinkToFit="1"/>
    </xf>
    <xf numFmtId="176" fontId="0" fillId="0" borderId="0" xfId="0" applyNumberFormat="1" applyAlignment="1">
      <alignment shrinkToFit="1"/>
    </xf>
    <xf numFmtId="176" fontId="0" fillId="0" borderId="28" xfId="0" applyNumberFormat="1" applyBorder="1" applyAlignment="1">
      <alignment horizontal="center" shrinkToFit="1"/>
    </xf>
    <xf numFmtId="176" fontId="24" fillId="0" borderId="29" xfId="0" applyNumberFormat="1" applyFont="1" applyBorder="1" applyAlignment="1">
      <alignment shrinkToFit="1"/>
    </xf>
    <xf numFmtId="176" fontId="0" fillId="0" borderId="15" xfId="0" applyNumberFormat="1" applyBorder="1" applyAlignment="1">
      <alignment horizontal="center" shrinkToFit="1"/>
    </xf>
    <xf numFmtId="176" fontId="0" fillId="0" borderId="28" xfId="42" applyNumberFormat="1" applyFont="1" applyFill="1" applyBorder="1" applyAlignment="1">
      <alignment shrinkToFit="1"/>
    </xf>
    <xf numFmtId="176" fontId="0" fillId="0" borderId="29" xfId="42" applyNumberFormat="1" applyFont="1" applyFill="1" applyBorder="1" applyAlignment="1">
      <alignment shrinkToFit="1"/>
    </xf>
    <xf numFmtId="176" fontId="0" fillId="0" borderId="30" xfId="42" applyNumberFormat="1" applyFont="1" applyFill="1" applyBorder="1" applyAlignment="1">
      <alignment shrinkToFit="1"/>
    </xf>
    <xf numFmtId="176" fontId="0" fillId="0" borderId="19" xfId="0" applyNumberFormat="1" applyBorder="1" applyAlignment="1">
      <alignment shrinkToFit="1"/>
    </xf>
    <xf numFmtId="179" fontId="0" fillId="0" borderId="17" xfId="0" applyNumberFormat="1" applyBorder="1" applyAlignment="1">
      <alignment horizontal="center" shrinkToFit="1"/>
    </xf>
    <xf numFmtId="179" fontId="0" fillId="0" borderId="0" xfId="0" applyNumberFormat="1" applyAlignment="1">
      <alignment shrinkToFit="1"/>
    </xf>
    <xf numFmtId="176" fontId="0" fillId="0" borderId="19" xfId="0" applyNumberFormat="1" applyBorder="1" applyAlignment="1">
      <alignment horizontal="center" shrinkToFit="1"/>
    </xf>
    <xf numFmtId="176" fontId="0" fillId="0" borderId="0" xfId="42" applyNumberFormat="1" applyFont="1" applyFill="1" applyBorder="1" applyAlignment="1">
      <alignment shrinkToFit="1"/>
    </xf>
    <xf numFmtId="0" fontId="0" fillId="33" borderId="17" xfId="0" applyFill="1" applyBorder="1" applyAlignment="1">
      <alignment horizontal="center" shrinkToFit="1"/>
    </xf>
    <xf numFmtId="0" fontId="24" fillId="33" borderId="0" xfId="0" applyFont="1" applyFill="1" applyAlignment="1">
      <alignment shrinkToFit="1"/>
    </xf>
    <xf numFmtId="10" fontId="0" fillId="33" borderId="18" xfId="43" applyNumberFormat="1" applyFont="1" applyFill="1" applyBorder="1" applyAlignment="1">
      <alignment horizontal="center" shrinkToFit="1"/>
    </xf>
    <xf numFmtId="10" fontId="24" fillId="33" borderId="13" xfId="43" applyNumberFormat="1" applyFont="1" applyFill="1" applyBorder="1" applyAlignment="1">
      <alignment shrinkToFit="1"/>
    </xf>
    <xf numFmtId="0" fontId="0" fillId="35" borderId="17" xfId="0" applyFill="1" applyBorder="1" applyAlignment="1">
      <alignment horizontal="center" shrinkToFit="1"/>
    </xf>
    <xf numFmtId="0" fontId="24" fillId="35" borderId="0" xfId="0" applyFont="1" applyFill="1" applyAlignment="1">
      <alignment shrinkToFit="1"/>
    </xf>
    <xf numFmtId="10" fontId="0" fillId="35" borderId="18" xfId="43" applyNumberFormat="1" applyFont="1" applyFill="1" applyBorder="1" applyAlignment="1">
      <alignment horizontal="center" shrinkToFit="1"/>
    </xf>
    <xf numFmtId="10" fontId="24" fillId="35" borderId="13" xfId="43" applyNumberFormat="1" applyFont="1" applyFill="1" applyBorder="1" applyAlignment="1">
      <alignment shrinkToFit="1"/>
    </xf>
    <xf numFmtId="0" fontId="30" fillId="36" borderId="17" xfId="0" applyFont="1" applyFill="1" applyBorder="1" applyAlignment="1">
      <alignment horizontal="center" shrinkToFit="1"/>
    </xf>
    <xf numFmtId="0" fontId="31" fillId="36" borderId="0" xfId="0" applyFont="1" applyFill="1" applyAlignment="1">
      <alignment shrinkToFit="1"/>
    </xf>
    <xf numFmtId="10" fontId="0" fillId="36" borderId="18" xfId="43" applyNumberFormat="1" applyFont="1" applyFill="1" applyBorder="1" applyAlignment="1">
      <alignment horizontal="center" shrinkToFit="1"/>
    </xf>
    <xf numFmtId="10" fontId="24" fillId="36" borderId="13" xfId="43" applyNumberFormat="1" applyFont="1" applyFill="1" applyBorder="1" applyAlignment="1">
      <alignment shrinkToFit="1"/>
    </xf>
    <xf numFmtId="0" fontId="30" fillId="39" borderId="17" xfId="0" applyFont="1" applyFill="1" applyBorder="1" applyAlignment="1">
      <alignment horizontal="center" shrinkToFit="1"/>
    </xf>
    <xf numFmtId="0" fontId="31" fillId="39" borderId="0" xfId="0" applyFont="1" applyFill="1" applyAlignment="1">
      <alignment shrinkToFit="1"/>
    </xf>
    <xf numFmtId="10" fontId="30" fillId="39" borderId="18" xfId="43" applyNumberFormat="1" applyFont="1" applyFill="1" applyBorder="1" applyAlignment="1">
      <alignment horizontal="center" shrinkToFit="1"/>
    </xf>
    <xf numFmtId="10" fontId="31" fillId="39" borderId="13" xfId="43" applyNumberFormat="1" applyFont="1" applyFill="1" applyBorder="1" applyAlignment="1">
      <alignment shrinkToFit="1"/>
    </xf>
    <xf numFmtId="0" fontId="0" fillId="34" borderId="17" xfId="0" applyFill="1" applyBorder="1" applyAlignment="1">
      <alignment horizontal="center" shrinkToFit="1"/>
    </xf>
    <xf numFmtId="0" fontId="24" fillId="34" borderId="0" xfId="0" applyFont="1" applyFill="1" applyAlignment="1">
      <alignment shrinkToFit="1"/>
    </xf>
    <xf numFmtId="10" fontId="0" fillId="34" borderId="18" xfId="43" applyNumberFormat="1" applyFont="1" applyFill="1" applyBorder="1" applyAlignment="1">
      <alignment horizontal="center" shrinkToFit="1"/>
    </xf>
    <xf numFmtId="10" fontId="24" fillId="34" borderId="13" xfId="43" applyNumberFormat="1" applyFont="1" applyFill="1" applyBorder="1" applyAlignment="1">
      <alignment shrinkToFit="1"/>
    </xf>
    <xf numFmtId="10" fontId="24" fillId="34" borderId="0" xfId="43" applyNumberFormat="1" applyFont="1" applyFill="1" applyBorder="1" applyAlignment="1">
      <alignment shrinkToFit="1"/>
    </xf>
    <xf numFmtId="0" fontId="30" fillId="41" borderId="17" xfId="0" applyFont="1" applyFill="1" applyBorder="1" applyAlignment="1">
      <alignment horizontal="center" shrinkToFit="1"/>
    </xf>
    <xf numFmtId="0" fontId="31" fillId="41" borderId="0" xfId="0" applyFont="1" applyFill="1" applyAlignment="1">
      <alignment shrinkToFit="1"/>
    </xf>
    <xf numFmtId="10" fontId="30" fillId="41" borderId="18" xfId="43" applyNumberFormat="1" applyFont="1" applyFill="1" applyBorder="1" applyAlignment="1">
      <alignment horizontal="center" shrinkToFit="1"/>
    </xf>
    <xf numFmtId="10" fontId="31" fillId="41" borderId="13" xfId="43" applyNumberFormat="1" applyFont="1" applyFill="1" applyBorder="1" applyAlignment="1">
      <alignment shrinkToFit="1"/>
    </xf>
    <xf numFmtId="10" fontId="31" fillId="41" borderId="0" xfId="43" applyNumberFormat="1" applyFont="1" applyFill="1" applyBorder="1" applyAlignment="1">
      <alignment shrinkToFit="1"/>
    </xf>
    <xf numFmtId="0" fontId="0" fillId="40" borderId="17" xfId="0" applyFill="1" applyBorder="1" applyAlignment="1">
      <alignment horizontal="center" shrinkToFit="1"/>
    </xf>
    <xf numFmtId="0" fontId="24" fillId="40" borderId="0" xfId="0" applyFont="1" applyFill="1" applyAlignment="1">
      <alignment shrinkToFit="1"/>
    </xf>
    <xf numFmtId="10" fontId="0" fillId="40" borderId="18" xfId="43" applyNumberFormat="1" applyFont="1" applyFill="1" applyBorder="1" applyAlignment="1">
      <alignment horizontal="center" shrinkToFit="1"/>
    </xf>
    <xf numFmtId="10" fontId="24" fillId="40" borderId="13" xfId="43" applyNumberFormat="1" applyFont="1" applyFill="1" applyBorder="1" applyAlignment="1">
      <alignment shrinkToFit="1"/>
    </xf>
    <xf numFmtId="10" fontId="24" fillId="40" borderId="0" xfId="43" applyNumberFormat="1" applyFont="1" applyFill="1" applyBorder="1" applyAlignment="1">
      <alignment shrinkToFit="1"/>
    </xf>
    <xf numFmtId="0" fontId="0" fillId="37" borderId="17" xfId="0" applyFill="1" applyBorder="1" applyAlignment="1">
      <alignment horizontal="center" shrinkToFit="1"/>
    </xf>
    <xf numFmtId="0" fontId="24" fillId="37" borderId="0" xfId="0" applyFont="1" applyFill="1" applyAlignment="1">
      <alignment shrinkToFit="1"/>
    </xf>
    <xf numFmtId="10" fontId="0" fillId="37" borderId="18" xfId="43" applyNumberFormat="1" applyFont="1" applyFill="1" applyBorder="1" applyAlignment="1">
      <alignment horizontal="center" shrinkToFit="1"/>
    </xf>
    <xf numFmtId="10" fontId="24" fillId="37" borderId="13" xfId="43" applyNumberFormat="1" applyFont="1" applyFill="1" applyBorder="1" applyAlignment="1">
      <alignment shrinkToFit="1"/>
    </xf>
    <xf numFmtId="10" fontId="24" fillId="37" borderId="0" xfId="43" applyNumberFormat="1" applyFont="1" applyFill="1" applyBorder="1" applyAlignment="1">
      <alignment shrinkToFit="1"/>
    </xf>
    <xf numFmtId="0" fontId="0" fillId="38" borderId="17" xfId="0" applyFill="1" applyBorder="1" applyAlignment="1">
      <alignment horizontal="center" shrinkToFit="1"/>
    </xf>
    <xf numFmtId="0" fontId="24" fillId="38" borderId="0" xfId="0" applyFont="1" applyFill="1" applyAlignment="1">
      <alignment shrinkToFit="1"/>
    </xf>
    <xf numFmtId="10" fontId="0" fillId="38" borderId="18" xfId="43" applyNumberFormat="1" applyFont="1" applyFill="1" applyBorder="1" applyAlignment="1">
      <alignment horizontal="center" shrinkToFit="1"/>
    </xf>
    <xf numFmtId="10" fontId="24" fillId="38" borderId="13" xfId="43" applyNumberFormat="1" applyFont="1" applyFill="1" applyBorder="1" applyAlignment="1">
      <alignment shrinkToFit="1"/>
    </xf>
    <xf numFmtId="10" fontId="24" fillId="38" borderId="0" xfId="43" applyNumberFormat="1" applyFont="1" applyFill="1" applyBorder="1" applyAlignment="1">
      <alignment shrinkToFit="1"/>
    </xf>
    <xf numFmtId="0" fontId="0" fillId="0" borderId="17" xfId="0" applyBorder="1" applyAlignment="1">
      <alignment shrinkToFit="1"/>
    </xf>
    <xf numFmtId="0" fontId="22" fillId="0" borderId="0" xfId="0" applyFont="1" applyAlignment="1">
      <alignment shrinkToFit="1"/>
    </xf>
    <xf numFmtId="180" fontId="19" fillId="0" borderId="17" xfId="0" applyNumberFormat="1" applyFont="1" applyBorder="1" applyAlignment="1">
      <alignment shrinkToFit="1"/>
    </xf>
    <xf numFmtId="180" fontId="19" fillId="0" borderId="0" xfId="0" applyNumberFormat="1" applyFont="1" applyAlignment="1">
      <alignment shrinkToFit="1"/>
    </xf>
    <xf numFmtId="10" fontId="32" fillId="0" borderId="26" xfId="43" applyNumberFormat="1" applyFont="1" applyBorder="1" applyAlignment="1">
      <alignment shrinkToFit="1"/>
    </xf>
    <xf numFmtId="10" fontId="0" fillId="0" borderId="26" xfId="43" applyNumberFormat="1" applyFont="1" applyBorder="1" applyAlignment="1">
      <alignment shrinkToFit="1"/>
    </xf>
    <xf numFmtId="10" fontId="0" fillId="34" borderId="31" xfId="43" applyNumberFormat="1" applyFont="1" applyFill="1" applyBorder="1" applyAlignment="1">
      <alignment horizontal="center" shrinkToFit="1"/>
    </xf>
    <xf numFmtId="10" fontId="24" fillId="34" borderId="26" xfId="43" applyNumberFormat="1" applyFont="1" applyFill="1" applyBorder="1" applyAlignment="1">
      <alignment shrinkToFit="1"/>
    </xf>
    <xf numFmtId="10" fontId="0" fillId="0" borderId="31" xfId="43" applyNumberFormat="1" applyFont="1" applyBorder="1" applyAlignment="1">
      <alignment horizontal="center" shrinkToFit="1"/>
    </xf>
    <xf numFmtId="180" fontId="19" fillId="0" borderId="31" xfId="43" applyNumberFormat="1" applyFont="1" applyFill="1" applyBorder="1" applyAlignment="1">
      <alignment shrinkToFit="1"/>
    </xf>
    <xf numFmtId="180" fontId="19" fillId="0" borderId="26" xfId="43" applyNumberFormat="1" applyFont="1" applyFill="1" applyBorder="1" applyAlignment="1">
      <alignment shrinkToFit="1"/>
    </xf>
    <xf numFmtId="180" fontId="19" fillId="0" borderId="33" xfId="43" applyNumberFormat="1" applyFont="1" applyFill="1" applyBorder="1" applyAlignment="1">
      <alignment shrinkToFit="1"/>
    </xf>
    <xf numFmtId="10" fontId="0" fillId="0" borderId="34" xfId="43" applyNumberFormat="1" applyFont="1" applyBorder="1" applyAlignment="1">
      <alignment horizontal="center" shrinkToFit="1"/>
    </xf>
    <xf numFmtId="10" fontId="0" fillId="0" borderId="34" xfId="43" applyNumberFormat="1" applyFont="1" applyBorder="1" applyAlignment="1">
      <alignment shrinkToFit="1"/>
    </xf>
    <xf numFmtId="10" fontId="32" fillId="0" borderId="26" xfId="43" applyNumberFormat="1" applyFont="1" applyFill="1" applyBorder="1" applyAlignment="1">
      <alignment shrinkToFit="1"/>
    </xf>
    <xf numFmtId="10" fontId="0" fillId="0" borderId="26" xfId="43" applyNumberFormat="1" applyFont="1" applyFill="1" applyBorder="1" applyAlignment="1">
      <alignment shrinkToFit="1"/>
    </xf>
    <xf numFmtId="179" fontId="0" fillId="0" borderId="31" xfId="43" applyNumberFormat="1" applyFont="1" applyFill="1" applyBorder="1" applyAlignment="1">
      <alignment horizontal="center" shrinkToFit="1"/>
    </xf>
    <xf numFmtId="179" fontId="0" fillId="0" borderId="26" xfId="43" applyNumberFormat="1" applyFont="1" applyFill="1" applyBorder="1" applyAlignment="1">
      <alignment shrinkToFit="1"/>
    </xf>
    <xf numFmtId="10" fontId="0" fillId="0" borderId="34" xfId="43" applyNumberFormat="1" applyFont="1" applyFill="1" applyBorder="1" applyAlignment="1">
      <alignment horizontal="center" shrinkToFit="1"/>
    </xf>
    <xf numFmtId="10" fontId="0" fillId="0" borderId="34" xfId="43" applyNumberFormat="1" applyFont="1" applyFill="1" applyBorder="1" applyAlignment="1">
      <alignment shrinkToFit="1"/>
    </xf>
    <xf numFmtId="10" fontId="0" fillId="38" borderId="31" xfId="43" applyNumberFormat="1" applyFont="1" applyFill="1" applyBorder="1" applyAlignment="1">
      <alignment horizontal="center" shrinkToFit="1"/>
    </xf>
    <xf numFmtId="10" fontId="24" fillId="38" borderId="26" xfId="43" applyNumberFormat="1" applyFont="1" applyFill="1" applyBorder="1" applyAlignment="1">
      <alignment shrinkToFit="1"/>
    </xf>
    <xf numFmtId="0" fontId="32" fillId="0" borderId="13" xfId="0" applyFont="1" applyBorder="1" applyAlignment="1">
      <alignment vertical="center" shrinkToFit="1"/>
    </xf>
    <xf numFmtId="0" fontId="22" fillId="33" borderId="25" xfId="0" applyFont="1" applyFill="1" applyBorder="1" applyAlignment="1">
      <alignment horizontal="center" vertical="center" shrinkToFit="1"/>
    </xf>
    <xf numFmtId="0" fontId="22" fillId="33" borderId="26" xfId="0" applyFont="1" applyFill="1" applyBorder="1" applyAlignment="1">
      <alignment horizontal="center" vertical="center" shrinkToFit="1"/>
    </xf>
    <xf numFmtId="0" fontId="22" fillId="33" borderId="27" xfId="0" applyFont="1" applyFill="1" applyBorder="1" applyAlignment="1">
      <alignment horizontal="center" vertical="center" shrinkToFit="1"/>
    </xf>
    <xf numFmtId="0" fontId="22" fillId="42" borderId="25" xfId="0" applyFont="1" applyFill="1" applyBorder="1" applyAlignment="1">
      <alignment horizontal="center" vertical="center" shrinkToFit="1"/>
    </xf>
    <xf numFmtId="0" fontId="22" fillId="42" borderId="26" xfId="0" applyFont="1" applyFill="1" applyBorder="1" applyAlignment="1">
      <alignment horizontal="center" vertical="center" shrinkToFit="1"/>
    </xf>
    <xf numFmtId="0" fontId="22" fillId="42" borderId="27" xfId="0" applyFont="1" applyFill="1" applyBorder="1" applyAlignment="1">
      <alignment horizontal="center" vertical="center" shrinkToFit="1"/>
    </xf>
    <xf numFmtId="0" fontId="22" fillId="43" borderId="25" xfId="0" applyFont="1" applyFill="1" applyBorder="1" applyAlignment="1">
      <alignment horizontal="center" vertical="center" shrinkToFit="1"/>
    </xf>
    <xf numFmtId="0" fontId="22" fillId="43" borderId="26" xfId="0" applyFont="1" applyFill="1" applyBorder="1" applyAlignment="1">
      <alignment horizontal="center" vertical="center" shrinkToFit="1"/>
    </xf>
    <xf numFmtId="0" fontId="22" fillId="43" borderId="27" xfId="0" applyFont="1" applyFill="1" applyBorder="1" applyAlignment="1">
      <alignment horizontal="center" vertical="center" shrinkToFit="1"/>
    </xf>
    <xf numFmtId="0" fontId="22" fillId="44" borderId="25" xfId="0" applyFont="1" applyFill="1" applyBorder="1" applyAlignment="1">
      <alignment horizontal="center" vertical="center" shrinkToFit="1"/>
    </xf>
    <xf numFmtId="0" fontId="22" fillId="44" borderId="26" xfId="0" applyFont="1" applyFill="1" applyBorder="1" applyAlignment="1">
      <alignment horizontal="center" vertical="center" shrinkToFit="1"/>
    </xf>
    <xf numFmtId="0" fontId="22" fillId="44" borderId="27" xfId="0" applyFont="1" applyFill="1" applyBorder="1" applyAlignment="1">
      <alignment horizontal="center" vertical="center" shrinkToFit="1"/>
    </xf>
    <xf numFmtId="0" fontId="22" fillId="34" borderId="38" xfId="0" applyFont="1" applyFill="1" applyBorder="1" applyAlignment="1">
      <alignment horizontal="center" vertical="center" shrinkToFit="1"/>
    </xf>
    <xf numFmtId="0" fontId="22" fillId="34" borderId="13" xfId="0" applyFont="1" applyFill="1" applyBorder="1" applyAlignment="1">
      <alignment horizontal="center" vertical="center" shrinkToFit="1"/>
    </xf>
    <xf numFmtId="0" fontId="22" fillId="34" borderId="39" xfId="0" applyFont="1" applyFill="1" applyBorder="1" applyAlignment="1">
      <alignment horizontal="center" vertical="center" shrinkToFit="1"/>
    </xf>
    <xf numFmtId="176" fontId="0" fillId="34" borderId="12" xfId="42" applyNumberFormat="1" applyFont="1" applyFill="1" applyBorder="1" applyAlignment="1">
      <alignment shrinkToFit="1"/>
    </xf>
    <xf numFmtId="0" fontId="25" fillId="0" borderId="12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4" fillId="0" borderId="13" xfId="0" applyFont="1" applyBorder="1" applyAlignment="1">
      <alignment vertical="center" shrinkToFit="1"/>
    </xf>
    <xf numFmtId="176" fontId="22" fillId="0" borderId="0" xfId="42" applyNumberFormat="1" applyFont="1" applyFill="1" applyBorder="1" applyAlignment="1">
      <alignment horizontal="center" shrinkToFit="1"/>
    </xf>
    <xf numFmtId="180" fontId="19" fillId="0" borderId="13" xfId="43" applyNumberFormat="1" applyFont="1" applyFill="1" applyBorder="1" applyAlignment="1">
      <alignment horizontal="center" shrinkToFit="1"/>
    </xf>
    <xf numFmtId="176" fontId="0" fillId="0" borderId="29" xfId="42" applyNumberFormat="1" applyFont="1" applyFill="1" applyBorder="1" applyAlignment="1">
      <alignment horizontal="center" shrinkToFit="1"/>
    </xf>
    <xf numFmtId="176" fontId="0" fillId="0" borderId="0" xfId="42" applyNumberFormat="1" applyFont="1" applyFill="1" applyBorder="1" applyAlignment="1">
      <alignment horizontal="center" shrinkToFit="1"/>
    </xf>
    <xf numFmtId="180" fontId="19" fillId="0" borderId="26" xfId="43" applyNumberFormat="1" applyFont="1" applyFill="1" applyBorder="1" applyAlignment="1">
      <alignment horizontal="center" shrinkToFit="1"/>
    </xf>
    <xf numFmtId="0" fontId="22" fillId="0" borderId="0" xfId="0" applyFont="1" applyAlignment="1">
      <alignment horizontal="center" shrinkToFit="1"/>
    </xf>
    <xf numFmtId="180" fontId="19" fillId="0" borderId="0" xfId="0" applyNumberFormat="1" applyFont="1" applyAlignment="1">
      <alignment horizontal="center" shrinkToFit="1"/>
    </xf>
    <xf numFmtId="176" fontId="22" fillId="0" borderId="20" xfId="42" applyNumberFormat="1" applyFont="1" applyFill="1" applyBorder="1" applyAlignment="1">
      <alignment horizontal="center" shrinkToFit="1"/>
    </xf>
    <xf numFmtId="180" fontId="19" fillId="0" borderId="21" xfId="43" applyNumberFormat="1" applyFont="1" applyFill="1" applyBorder="1" applyAlignment="1">
      <alignment horizontal="center" shrinkToFit="1"/>
    </xf>
    <xf numFmtId="180" fontId="19" fillId="0" borderId="32" xfId="43" applyNumberFormat="1" applyFont="1" applyFill="1" applyBorder="1" applyAlignment="1">
      <alignment horizontal="center" shrinkToFit="1"/>
    </xf>
    <xf numFmtId="0" fontId="22" fillId="0" borderId="20" xfId="0" applyFont="1" applyBorder="1" applyAlignment="1">
      <alignment horizontal="center" shrinkToFit="1"/>
    </xf>
    <xf numFmtId="180" fontId="19" fillId="0" borderId="20" xfId="0" applyNumberFormat="1" applyFont="1" applyBorder="1" applyAlignment="1">
      <alignment horizontal="center" shrinkToFit="1"/>
    </xf>
    <xf numFmtId="176" fontId="22" fillId="43" borderId="11" xfId="42" applyNumberFormat="1" applyFont="1" applyFill="1" applyBorder="1" applyAlignment="1">
      <alignment horizontal="center" shrinkToFit="1"/>
    </xf>
    <xf numFmtId="180" fontId="19" fillId="43" borderId="39" xfId="43" applyNumberFormat="1" applyFont="1" applyFill="1" applyBorder="1" applyAlignment="1">
      <alignment horizontal="center" shrinkToFit="1"/>
    </xf>
    <xf numFmtId="176" fontId="22" fillId="43" borderId="11" xfId="0" applyNumberFormat="1" applyFont="1" applyFill="1" applyBorder="1" applyAlignment="1">
      <alignment horizontal="center" shrinkToFit="1"/>
    </xf>
    <xf numFmtId="180" fontId="19" fillId="43" borderId="27" xfId="43" applyNumberFormat="1" applyFont="1" applyFill="1" applyBorder="1" applyAlignment="1">
      <alignment horizontal="center" shrinkToFit="1"/>
    </xf>
    <xf numFmtId="176" fontId="22" fillId="44" borderId="11" xfId="42" applyNumberFormat="1" applyFont="1" applyFill="1" applyBorder="1" applyAlignment="1">
      <alignment horizontal="center" shrinkToFit="1"/>
    </xf>
    <xf numFmtId="180" fontId="19" fillId="44" borderId="39" xfId="43" applyNumberFormat="1" applyFont="1" applyFill="1" applyBorder="1" applyAlignment="1">
      <alignment horizontal="center" shrinkToFit="1"/>
    </xf>
    <xf numFmtId="176" fontId="22" fillId="44" borderId="11" xfId="0" applyNumberFormat="1" applyFont="1" applyFill="1" applyBorder="1" applyAlignment="1">
      <alignment horizontal="center" shrinkToFit="1"/>
    </xf>
    <xf numFmtId="180" fontId="19" fillId="44" borderId="27" xfId="43" applyNumberFormat="1" applyFont="1" applyFill="1" applyBorder="1" applyAlignment="1">
      <alignment horizontal="center" shrinkToFit="1"/>
    </xf>
    <xf numFmtId="176" fontId="22" fillId="33" borderId="11" xfId="42" applyNumberFormat="1" applyFont="1" applyFill="1" applyBorder="1" applyAlignment="1">
      <alignment horizontal="center" shrinkToFit="1"/>
    </xf>
    <xf numFmtId="180" fontId="19" fillId="33" borderId="39" xfId="43" applyNumberFormat="1" applyFont="1" applyFill="1" applyBorder="1" applyAlignment="1">
      <alignment horizontal="center" shrinkToFit="1"/>
    </xf>
    <xf numFmtId="176" fontId="22" fillId="33" borderId="11" xfId="0" applyNumberFormat="1" applyFont="1" applyFill="1" applyBorder="1" applyAlignment="1">
      <alignment horizontal="center" shrinkToFit="1"/>
    </xf>
    <xf numFmtId="180" fontId="19" fillId="33" borderId="27" xfId="43" applyNumberFormat="1" applyFont="1" applyFill="1" applyBorder="1" applyAlignment="1">
      <alignment horizontal="center" shrinkToFit="1"/>
    </xf>
    <xf numFmtId="176" fontId="22" fillId="42" borderId="11" xfId="42" applyNumberFormat="1" applyFont="1" applyFill="1" applyBorder="1" applyAlignment="1">
      <alignment horizontal="center" shrinkToFit="1"/>
    </xf>
    <xf numFmtId="180" fontId="19" fillId="42" borderId="39" xfId="43" applyNumberFormat="1" applyFont="1" applyFill="1" applyBorder="1" applyAlignment="1">
      <alignment horizontal="center" shrinkToFit="1"/>
    </xf>
    <xf numFmtId="176" fontId="22" fillId="42" borderId="11" xfId="0" applyNumberFormat="1" applyFont="1" applyFill="1" applyBorder="1" applyAlignment="1">
      <alignment horizontal="center" shrinkToFit="1"/>
    </xf>
    <xf numFmtId="180" fontId="19" fillId="42" borderId="27" xfId="43" applyNumberFormat="1" applyFont="1" applyFill="1" applyBorder="1" applyAlignment="1">
      <alignment horizontal="center" shrinkToFit="1"/>
    </xf>
    <xf numFmtId="176" fontId="22" fillId="34" borderId="11" xfId="42" applyNumberFormat="1" applyFont="1" applyFill="1" applyBorder="1" applyAlignment="1">
      <alignment horizontal="center" shrinkToFit="1"/>
    </xf>
    <xf numFmtId="180" fontId="19" fillId="34" borderId="13" xfId="43" applyNumberFormat="1" applyFont="1" applyFill="1" applyBorder="1" applyAlignment="1">
      <alignment horizontal="center" shrinkToFit="1"/>
    </xf>
    <xf numFmtId="180" fontId="19" fillId="34" borderId="39" xfId="43" applyNumberFormat="1" applyFont="1" applyFill="1" applyBorder="1" applyAlignment="1">
      <alignment horizontal="center" shrinkToFit="1"/>
    </xf>
    <xf numFmtId="176" fontId="22" fillId="34" borderId="11" xfId="0" applyNumberFormat="1" applyFont="1" applyFill="1" applyBorder="1" applyAlignment="1">
      <alignment horizontal="center" shrinkToFit="1"/>
    </xf>
    <xf numFmtId="180" fontId="19" fillId="34" borderId="26" xfId="43" applyNumberFormat="1" applyFont="1" applyFill="1" applyBorder="1" applyAlignment="1">
      <alignment horizontal="center" shrinkToFit="1"/>
    </xf>
    <xf numFmtId="180" fontId="19" fillId="34" borderId="27" xfId="43" applyNumberFormat="1" applyFont="1" applyFill="1" applyBorder="1" applyAlignment="1">
      <alignment horizontal="center" shrinkToFit="1"/>
    </xf>
    <xf numFmtId="0" fontId="33" fillId="0" borderId="13" xfId="0" applyFont="1" applyBorder="1" applyAlignment="1">
      <alignment horizontal="left" vertical="center" shrinkToFit="1"/>
    </xf>
    <xf numFmtId="0" fontId="29" fillId="34" borderId="44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22" fillId="47" borderId="46" xfId="0" applyFont="1" applyFill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 shrinkToFit="1"/>
    </xf>
    <xf numFmtId="0" fontId="22" fillId="45" borderId="46" xfId="0" applyFont="1" applyFill="1" applyBorder="1" applyAlignment="1">
      <alignment horizontal="center" vertical="center" shrinkToFit="1"/>
    </xf>
    <xf numFmtId="0" fontId="22" fillId="48" borderId="46" xfId="0" applyFont="1" applyFill="1" applyBorder="1" applyAlignment="1">
      <alignment horizontal="center" vertical="center" shrinkToFit="1"/>
    </xf>
    <xf numFmtId="0" fontId="22" fillId="0" borderId="48" xfId="0" applyFont="1" applyBorder="1" applyAlignment="1">
      <alignment horizontal="center" vertical="center" shrinkToFit="1"/>
    </xf>
    <xf numFmtId="0" fontId="22" fillId="47" borderId="47" xfId="0" applyFont="1" applyFill="1" applyBorder="1" applyAlignment="1">
      <alignment horizontal="center" vertical="center" shrinkToFit="1"/>
    </xf>
    <xf numFmtId="0" fontId="22" fillId="44" borderId="50" xfId="0" applyFont="1" applyFill="1" applyBorder="1" applyAlignment="1">
      <alignment horizontal="center" vertical="center" shrinkToFit="1"/>
    </xf>
    <xf numFmtId="0" fontId="22" fillId="33" borderId="50" xfId="0" applyFont="1" applyFill="1" applyBorder="1" applyAlignment="1">
      <alignment horizontal="center" vertical="center" shrinkToFit="1"/>
    </xf>
    <xf numFmtId="0" fontId="22" fillId="49" borderId="50" xfId="0" applyFont="1" applyFill="1" applyBorder="1" applyAlignment="1">
      <alignment horizontal="center" vertical="center" shrinkToFit="1"/>
    </xf>
    <xf numFmtId="0" fontId="22" fillId="50" borderId="50" xfId="0" applyFont="1" applyFill="1" applyBorder="1" applyAlignment="1">
      <alignment horizontal="center" vertical="center" shrinkToFit="1"/>
    </xf>
    <xf numFmtId="0" fontId="22" fillId="34" borderId="47" xfId="0" applyFont="1" applyFill="1" applyBorder="1" applyAlignment="1">
      <alignment horizontal="center" vertical="center" shrinkToFit="1"/>
    </xf>
    <xf numFmtId="0" fontId="22" fillId="34" borderId="50" xfId="0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0" fillId="51" borderId="0" xfId="0" applyFont="1" applyFill="1" applyAlignment="1">
      <alignment horizontal="left" vertical="center" shrinkToFit="1"/>
    </xf>
    <xf numFmtId="0" fontId="20" fillId="51" borderId="13" xfId="0" applyFont="1" applyFill="1" applyBorder="1" applyAlignment="1">
      <alignment vertical="center" shrinkToFit="1"/>
    </xf>
    <xf numFmtId="0" fontId="20" fillId="51" borderId="13" xfId="0" applyFont="1" applyFill="1" applyBorder="1" applyAlignment="1">
      <alignment horizontal="right" vertical="center" shrinkToFit="1"/>
    </xf>
    <xf numFmtId="0" fontId="0" fillId="51" borderId="0" xfId="0" applyFill="1" applyAlignment="1">
      <alignment shrinkToFit="1"/>
    </xf>
    <xf numFmtId="38" fontId="0" fillId="51" borderId="0" xfId="42" applyFont="1" applyFill="1" applyAlignment="1">
      <alignment horizontal="right" shrinkToFit="1"/>
    </xf>
    <xf numFmtId="10" fontId="0" fillId="51" borderId="13" xfId="43" applyNumberFormat="1" applyFont="1" applyFill="1" applyBorder="1" applyAlignment="1">
      <alignment shrinkToFit="1"/>
    </xf>
    <xf numFmtId="10" fontId="0" fillId="51" borderId="13" xfId="43" applyNumberFormat="1" applyFont="1" applyFill="1" applyBorder="1" applyAlignment="1">
      <alignment horizontal="right" shrinkToFit="1"/>
    </xf>
    <xf numFmtId="176" fontId="24" fillId="51" borderId="29" xfId="0" applyNumberFormat="1" applyFont="1" applyFill="1" applyBorder="1" applyAlignment="1">
      <alignment horizontal="right" shrinkToFit="1"/>
    </xf>
    <xf numFmtId="176" fontId="0" fillId="51" borderId="29" xfId="0" applyNumberFormat="1" applyFill="1" applyBorder="1" applyAlignment="1">
      <alignment shrinkToFit="1"/>
    </xf>
    <xf numFmtId="176" fontId="0" fillId="51" borderId="29" xfId="0" applyNumberFormat="1" applyFill="1" applyBorder="1" applyAlignment="1">
      <alignment horizontal="right" shrinkToFit="1"/>
    </xf>
    <xf numFmtId="179" fontId="24" fillId="51" borderId="0" xfId="0" applyNumberFormat="1" applyFont="1" applyFill="1" applyAlignment="1">
      <alignment horizontal="right" shrinkToFit="1"/>
    </xf>
    <xf numFmtId="176" fontId="0" fillId="51" borderId="0" xfId="0" applyNumberFormat="1" applyFill="1" applyAlignment="1">
      <alignment shrinkToFit="1"/>
    </xf>
    <xf numFmtId="176" fontId="0" fillId="51" borderId="0" xfId="0" applyNumberFormat="1" applyFill="1" applyAlignment="1">
      <alignment horizontal="right" shrinkToFit="1"/>
    </xf>
    <xf numFmtId="179" fontId="24" fillId="51" borderId="26" xfId="43" applyNumberFormat="1" applyFont="1" applyFill="1" applyBorder="1" applyAlignment="1">
      <alignment horizontal="right" shrinkToFit="1"/>
    </xf>
    <xf numFmtId="10" fontId="0" fillId="51" borderId="26" xfId="43" applyNumberFormat="1" applyFont="1" applyFill="1" applyBorder="1" applyAlignment="1">
      <alignment shrinkToFit="1"/>
    </xf>
    <xf numFmtId="10" fontId="0" fillId="51" borderId="26" xfId="43" applyNumberFormat="1" applyFont="1" applyFill="1" applyBorder="1" applyAlignment="1">
      <alignment horizontal="right" shrinkToFit="1"/>
    </xf>
    <xf numFmtId="0" fontId="30" fillId="51" borderId="0" xfId="0" applyFont="1" applyFill="1" applyAlignment="1">
      <alignment shrinkToFit="1"/>
    </xf>
    <xf numFmtId="10" fontId="30" fillId="51" borderId="13" xfId="43" applyNumberFormat="1" applyFont="1" applyFill="1" applyBorder="1" applyAlignment="1">
      <alignment shrinkToFit="1"/>
    </xf>
    <xf numFmtId="38" fontId="30" fillId="51" borderId="0" xfId="42" applyFont="1" applyFill="1" applyAlignment="1">
      <alignment horizontal="right" shrinkToFit="1"/>
    </xf>
    <xf numFmtId="10" fontId="30" fillId="51" borderId="13" xfId="43" applyNumberFormat="1" applyFont="1" applyFill="1" applyBorder="1" applyAlignment="1">
      <alignment horizontal="right" shrinkToFit="1"/>
    </xf>
    <xf numFmtId="0" fontId="0" fillId="51" borderId="0" xfId="0" applyFill="1" applyAlignment="1">
      <alignment horizontal="right" shrinkToFit="1"/>
    </xf>
    <xf numFmtId="0" fontId="22" fillId="51" borderId="0" xfId="0" applyFont="1" applyFill="1" applyAlignment="1">
      <alignment horizontal="center" vertical="center" shrinkToFit="1"/>
    </xf>
    <xf numFmtId="0" fontId="25" fillId="51" borderId="45" xfId="0" applyFont="1" applyFill="1" applyBorder="1" applyAlignment="1">
      <alignment horizontal="center" vertical="center" shrinkToFit="1"/>
    </xf>
    <xf numFmtId="0" fontId="36" fillId="51" borderId="0" xfId="0" applyFont="1" applyFill="1" applyAlignment="1">
      <alignment horizontal="center" vertical="center" shrinkToFit="1"/>
    </xf>
    <xf numFmtId="179" fontId="20" fillId="51" borderId="13" xfId="0" applyNumberFormat="1" applyFont="1" applyFill="1" applyBorder="1" applyAlignment="1">
      <alignment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shrinkToFit="1"/>
    </xf>
    <xf numFmtId="0" fontId="22" fillId="47" borderId="46" xfId="0" applyFont="1" applyFill="1" applyBorder="1" applyAlignment="1">
      <alignment horizontal="center" shrinkToFit="1"/>
    </xf>
    <xf numFmtId="0" fontId="22" fillId="0" borderId="47" xfId="0" applyFont="1" applyBorder="1" applyAlignment="1">
      <alignment horizontal="center" shrinkToFit="1"/>
    </xf>
    <xf numFmtId="0" fontId="22" fillId="45" borderId="46" xfId="0" applyFont="1" applyFill="1" applyBorder="1" applyAlignment="1">
      <alignment horizontal="center" shrinkToFit="1"/>
    </xf>
    <xf numFmtId="0" fontId="22" fillId="48" borderId="46" xfId="0" applyFont="1" applyFill="1" applyBorder="1" applyAlignment="1">
      <alignment horizontal="center" shrinkToFit="1"/>
    </xf>
    <xf numFmtId="0" fontId="22" fillId="0" borderId="48" xfId="0" applyFont="1" applyBorder="1" applyAlignment="1">
      <alignment horizontal="center" shrinkToFit="1"/>
    </xf>
    <xf numFmtId="0" fontId="22" fillId="47" borderId="47" xfId="0" applyFont="1" applyFill="1" applyBorder="1" applyAlignment="1">
      <alignment horizontal="center" shrinkToFit="1"/>
    </xf>
    <xf numFmtId="0" fontId="22" fillId="44" borderId="50" xfId="0" applyFont="1" applyFill="1" applyBorder="1" applyAlignment="1">
      <alignment horizontal="center" shrinkToFit="1"/>
    </xf>
    <xf numFmtId="0" fontId="22" fillId="33" borderId="50" xfId="0" applyFont="1" applyFill="1" applyBorder="1" applyAlignment="1">
      <alignment horizontal="center" shrinkToFit="1"/>
    </xf>
    <xf numFmtId="0" fontId="22" fillId="49" borderId="50" xfId="0" applyFont="1" applyFill="1" applyBorder="1" applyAlignment="1">
      <alignment horizontal="center" shrinkToFit="1"/>
    </xf>
    <xf numFmtId="0" fontId="22" fillId="50" borderId="50" xfId="0" applyFont="1" applyFill="1" applyBorder="1" applyAlignment="1">
      <alignment horizontal="center" shrinkToFit="1"/>
    </xf>
    <xf numFmtId="0" fontId="22" fillId="34" borderId="47" xfId="0" applyFont="1" applyFill="1" applyBorder="1" applyAlignment="1">
      <alignment horizontal="center" shrinkToFit="1"/>
    </xf>
    <xf numFmtId="0" fontId="22" fillId="34" borderId="50" xfId="0" applyFont="1" applyFill="1" applyBorder="1" applyAlignment="1">
      <alignment horizontal="center" shrinkToFit="1"/>
    </xf>
    <xf numFmtId="0" fontId="35" fillId="0" borderId="0" xfId="0" applyFont="1" applyAlignment="1">
      <alignment shrinkToFit="1"/>
    </xf>
    <xf numFmtId="0" fontId="22" fillId="51" borderId="0" xfId="0" applyFont="1" applyFill="1" applyAlignment="1">
      <alignment shrinkToFit="1"/>
    </xf>
    <xf numFmtId="0" fontId="32" fillId="51" borderId="0" xfId="0" applyFont="1" applyFill="1" applyAlignment="1">
      <alignment shrinkToFit="1"/>
    </xf>
    <xf numFmtId="38" fontId="25" fillId="51" borderId="45" xfId="0" applyNumberFormat="1" applyFont="1" applyFill="1" applyBorder="1" applyAlignment="1">
      <alignment shrinkToFit="1"/>
    </xf>
    <xf numFmtId="0" fontId="25" fillId="51" borderId="45" xfId="0" applyFont="1" applyFill="1" applyBorder="1" applyAlignment="1">
      <alignment shrinkToFit="1"/>
    </xf>
    <xf numFmtId="0" fontId="22" fillId="51" borderId="51" xfId="0" applyFont="1" applyFill="1" applyBorder="1" applyAlignment="1">
      <alignment shrinkToFit="1"/>
    </xf>
    <xf numFmtId="0" fontId="36" fillId="51" borderId="0" xfId="0" applyFont="1" applyFill="1" applyAlignment="1">
      <alignment shrinkToFit="1"/>
    </xf>
    <xf numFmtId="0" fontId="22" fillId="0" borderId="28" xfId="0" applyFont="1" applyBorder="1" applyAlignment="1">
      <alignment horizontal="center" shrinkToFit="1"/>
    </xf>
    <xf numFmtId="181" fontId="22" fillId="47" borderId="28" xfId="42" applyNumberFormat="1" applyFont="1" applyFill="1" applyBorder="1" applyAlignment="1">
      <alignment shrinkToFit="1"/>
    </xf>
    <xf numFmtId="181" fontId="22" fillId="0" borderId="29" xfId="42" applyNumberFormat="1" applyFont="1" applyBorder="1" applyAlignment="1">
      <alignment shrinkToFit="1"/>
    </xf>
    <xf numFmtId="181" fontId="22" fillId="45" borderId="28" xfId="42" applyNumberFormat="1" applyFont="1" applyFill="1" applyBorder="1" applyAlignment="1">
      <alignment shrinkToFit="1"/>
    </xf>
    <xf numFmtId="181" fontId="22" fillId="48" borderId="28" xfId="42" applyNumberFormat="1" applyFont="1" applyFill="1" applyBorder="1" applyAlignment="1">
      <alignment shrinkToFit="1"/>
    </xf>
    <xf numFmtId="181" fontId="22" fillId="0" borderId="30" xfId="42" applyNumberFormat="1" applyFont="1" applyBorder="1" applyAlignment="1">
      <alignment shrinkToFit="1"/>
    </xf>
    <xf numFmtId="181" fontId="22" fillId="47" borderId="29" xfId="42" applyNumberFormat="1" applyFont="1" applyFill="1" applyBorder="1" applyAlignment="1">
      <alignment shrinkToFit="1"/>
    </xf>
    <xf numFmtId="0" fontId="25" fillId="0" borderId="45" xfId="0" applyFont="1" applyBorder="1" applyAlignment="1">
      <alignment horizontal="center" shrinkToFit="1"/>
    </xf>
    <xf numFmtId="0" fontId="22" fillId="0" borderId="17" xfId="0" applyFont="1" applyBorder="1" applyAlignment="1">
      <alignment horizontal="center" shrinkToFit="1"/>
    </xf>
    <xf numFmtId="181" fontId="22" fillId="47" borderId="17" xfId="42" applyNumberFormat="1" applyFont="1" applyFill="1" applyBorder="1" applyAlignment="1">
      <alignment shrinkToFit="1"/>
    </xf>
    <xf numFmtId="181" fontId="22" fillId="0" borderId="0" xfId="42" applyNumberFormat="1" applyFont="1" applyBorder="1" applyAlignment="1">
      <alignment shrinkToFit="1"/>
    </xf>
    <xf numFmtId="181" fontId="22" fillId="45" borderId="17" xfId="42" applyNumberFormat="1" applyFont="1" applyFill="1" applyBorder="1" applyAlignment="1">
      <alignment shrinkToFit="1"/>
    </xf>
    <xf numFmtId="181" fontId="22" fillId="48" borderId="17" xfId="42" applyNumberFormat="1" applyFont="1" applyFill="1" applyBorder="1" applyAlignment="1">
      <alignment shrinkToFit="1"/>
    </xf>
    <xf numFmtId="181" fontId="25" fillId="34" borderId="12" xfId="42" applyNumberFormat="1" applyFont="1" applyFill="1" applyBorder="1" applyAlignment="1">
      <alignment shrinkToFit="1"/>
    </xf>
    <xf numFmtId="181" fontId="22" fillId="47" borderId="0" xfId="42" applyNumberFormat="1" applyFont="1" applyFill="1" applyBorder="1" applyAlignment="1">
      <alignment shrinkToFit="1"/>
    </xf>
    <xf numFmtId="0" fontId="22" fillId="0" borderId="17" xfId="0" applyFont="1" applyBorder="1" applyAlignment="1">
      <alignment shrinkToFit="1"/>
    </xf>
    <xf numFmtId="176" fontId="22" fillId="34" borderId="0" xfId="42" applyNumberFormat="1" applyFont="1" applyFill="1" applyBorder="1" applyAlignment="1">
      <alignment horizontal="center" shrinkToFit="1"/>
    </xf>
    <xf numFmtId="176" fontId="22" fillId="34" borderId="0" xfId="0" applyNumberFormat="1" applyFont="1" applyFill="1" applyAlignment="1">
      <alignment horizontal="center" shrinkToFit="1"/>
    </xf>
    <xf numFmtId="0" fontId="25" fillId="0" borderId="19" xfId="0" applyFont="1" applyBorder="1" applyAlignment="1">
      <alignment horizontal="center" shrinkToFit="1"/>
    </xf>
    <xf numFmtId="0" fontId="26" fillId="0" borderId="19" xfId="0" applyFont="1" applyBorder="1" applyAlignment="1">
      <alignment horizontal="center" shrinkToFit="1"/>
    </xf>
    <xf numFmtId="0" fontId="22" fillId="0" borderId="19" xfId="0" applyFont="1" applyBorder="1" applyAlignment="1">
      <alignment shrinkToFit="1"/>
    </xf>
    <xf numFmtId="182" fontId="24" fillId="47" borderId="18" xfId="43" applyNumberFormat="1" applyFont="1" applyFill="1" applyBorder="1" applyAlignment="1">
      <alignment shrinkToFit="1"/>
    </xf>
    <xf numFmtId="182" fontId="24" fillId="0" borderId="13" xfId="43" applyNumberFormat="1" applyFont="1" applyBorder="1" applyAlignment="1">
      <alignment shrinkToFit="1"/>
    </xf>
    <xf numFmtId="182" fontId="24" fillId="45" borderId="18" xfId="43" applyNumberFormat="1" applyFont="1" applyFill="1" applyBorder="1" applyAlignment="1">
      <alignment shrinkToFit="1"/>
    </xf>
    <xf numFmtId="182" fontId="24" fillId="48" borderId="18" xfId="43" applyNumberFormat="1" applyFont="1" applyFill="1" applyBorder="1" applyAlignment="1">
      <alignment shrinkToFit="1"/>
    </xf>
    <xf numFmtId="182" fontId="24" fillId="0" borderId="53" xfId="43" applyNumberFormat="1" applyFont="1" applyBorder="1" applyAlignment="1">
      <alignment shrinkToFit="1"/>
    </xf>
    <xf numFmtId="182" fontId="24" fillId="0" borderId="14" xfId="43" applyNumberFormat="1" applyFont="1" applyBorder="1" applyAlignment="1">
      <alignment shrinkToFit="1"/>
    </xf>
    <xf numFmtId="182" fontId="24" fillId="47" borderId="13" xfId="43" applyNumberFormat="1" applyFont="1" applyFill="1" applyBorder="1" applyAlignment="1">
      <alignment shrinkToFit="1"/>
    </xf>
    <xf numFmtId="0" fontId="25" fillId="0" borderId="18" xfId="0" applyFont="1" applyBorder="1" applyAlignment="1">
      <alignment horizontal="center" shrinkToFit="1"/>
    </xf>
    <xf numFmtId="181" fontId="22" fillId="0" borderId="29" xfId="42" applyNumberFormat="1" applyFont="1" applyBorder="1" applyAlignment="1">
      <alignment horizontal="center" shrinkToFit="1"/>
    </xf>
    <xf numFmtId="181" fontId="22" fillId="0" borderId="0" xfId="42" applyNumberFormat="1" applyFont="1" applyBorder="1" applyAlignment="1">
      <alignment horizontal="center" shrinkToFit="1"/>
    </xf>
    <xf numFmtId="182" fontId="24" fillId="0" borderId="13" xfId="43" applyNumberFormat="1" applyFont="1" applyBorder="1" applyAlignment="1">
      <alignment horizontal="center" shrinkToFit="1"/>
    </xf>
    <xf numFmtId="0" fontId="22" fillId="44" borderId="52" xfId="0" applyFont="1" applyFill="1" applyBorder="1" applyAlignment="1">
      <alignment horizontal="center" shrinkToFit="1"/>
    </xf>
    <xf numFmtId="0" fontId="22" fillId="44" borderId="11" xfId="0" applyFont="1" applyFill="1" applyBorder="1" applyAlignment="1">
      <alignment horizontal="center" shrinkToFit="1"/>
    </xf>
    <xf numFmtId="182" fontId="24" fillId="44" borderId="56" xfId="43" applyNumberFormat="1" applyFont="1" applyFill="1" applyBorder="1" applyAlignment="1">
      <alignment horizontal="center" shrinkToFit="1"/>
    </xf>
    <xf numFmtId="0" fontId="22" fillId="0" borderId="11" xfId="0" applyFont="1" applyBorder="1" applyAlignment="1">
      <alignment horizontal="center" shrinkToFit="1"/>
    </xf>
    <xf numFmtId="0" fontId="22" fillId="33" borderId="52" xfId="0" applyFont="1" applyFill="1" applyBorder="1" applyAlignment="1">
      <alignment horizontal="center" shrinkToFit="1"/>
    </xf>
    <xf numFmtId="0" fontId="22" fillId="33" borderId="11" xfId="0" applyFont="1" applyFill="1" applyBorder="1" applyAlignment="1">
      <alignment horizontal="center" shrinkToFit="1"/>
    </xf>
    <xf numFmtId="182" fontId="24" fillId="33" borderId="56" xfId="43" applyNumberFormat="1" applyFont="1" applyFill="1" applyBorder="1" applyAlignment="1">
      <alignment horizontal="center" shrinkToFit="1"/>
    </xf>
    <xf numFmtId="0" fontId="22" fillId="49" borderId="52" xfId="0" applyFont="1" applyFill="1" applyBorder="1" applyAlignment="1">
      <alignment horizontal="center" shrinkToFit="1"/>
    </xf>
    <xf numFmtId="0" fontId="22" fillId="49" borderId="11" xfId="0" applyFont="1" applyFill="1" applyBorder="1" applyAlignment="1">
      <alignment horizontal="center" shrinkToFit="1"/>
    </xf>
    <xf numFmtId="182" fontId="24" fillId="49" borderId="56" xfId="43" applyNumberFormat="1" applyFont="1" applyFill="1" applyBorder="1" applyAlignment="1">
      <alignment horizontal="center" shrinkToFit="1"/>
    </xf>
    <xf numFmtId="0" fontId="22" fillId="50" borderId="52" xfId="0" applyFont="1" applyFill="1" applyBorder="1" applyAlignment="1">
      <alignment horizontal="center" shrinkToFit="1"/>
    </xf>
    <xf numFmtId="0" fontId="22" fillId="50" borderId="11" xfId="0" applyFont="1" applyFill="1" applyBorder="1" applyAlignment="1">
      <alignment horizontal="center" shrinkToFit="1"/>
    </xf>
    <xf numFmtId="182" fontId="24" fillId="50" borderId="56" xfId="43" applyNumberFormat="1" applyFont="1" applyFill="1" applyBorder="1" applyAlignment="1">
      <alignment horizontal="center" shrinkToFit="1"/>
    </xf>
    <xf numFmtId="0" fontId="22" fillId="34" borderId="52" xfId="0" applyFont="1" applyFill="1" applyBorder="1" applyAlignment="1">
      <alignment horizontal="center" shrinkToFit="1"/>
    </xf>
    <xf numFmtId="0" fontId="22" fillId="34" borderId="11" xfId="0" applyFont="1" applyFill="1" applyBorder="1" applyAlignment="1">
      <alignment horizontal="center" shrinkToFit="1"/>
    </xf>
    <xf numFmtId="182" fontId="24" fillId="34" borderId="55" xfId="43" applyNumberFormat="1" applyFont="1" applyFill="1" applyBorder="1" applyAlignment="1">
      <alignment horizontal="center" shrinkToFit="1"/>
    </xf>
    <xf numFmtId="182" fontId="24" fillId="34" borderId="56" xfId="43" applyNumberFormat="1" applyFont="1" applyFill="1" applyBorder="1" applyAlignment="1">
      <alignment horizontal="center" shrinkToFit="1"/>
    </xf>
    <xf numFmtId="0" fontId="25" fillId="34" borderId="29" xfId="0" applyFont="1" applyFill="1" applyBorder="1" applyAlignment="1">
      <alignment horizontal="center" shrinkToFit="1"/>
    </xf>
    <xf numFmtId="0" fontId="22" fillId="34" borderId="0" xfId="0" applyFont="1" applyFill="1" applyAlignment="1">
      <alignment horizontal="center" shrinkToFit="1"/>
    </xf>
    <xf numFmtId="0" fontId="22" fillId="34" borderId="29" xfId="0" applyFont="1" applyFill="1" applyBorder="1" applyAlignment="1">
      <alignment horizontal="center" shrinkToFit="1"/>
    </xf>
    <xf numFmtId="0" fontId="22" fillId="0" borderId="19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right" shrinkToFit="1"/>
    </xf>
    <xf numFmtId="180" fontId="19" fillId="0" borderId="0" xfId="0" applyNumberFormat="1" applyFont="1" applyAlignment="1">
      <alignment horizontal="right" shrinkToFit="1"/>
    </xf>
    <xf numFmtId="176" fontId="0" fillId="43" borderId="10" xfId="42" applyNumberFormat="1" applyFont="1" applyFill="1" applyBorder="1" applyAlignment="1">
      <alignment horizontal="right" shrinkToFit="1"/>
    </xf>
    <xf numFmtId="180" fontId="19" fillId="43" borderId="38" xfId="43" applyNumberFormat="1" applyFont="1" applyFill="1" applyBorder="1" applyAlignment="1">
      <alignment horizontal="right" shrinkToFit="1"/>
    </xf>
    <xf numFmtId="176" fontId="0" fillId="43" borderId="10" xfId="0" applyNumberFormat="1" applyFill="1" applyBorder="1" applyAlignment="1">
      <alignment horizontal="right" shrinkToFit="1"/>
    </xf>
    <xf numFmtId="180" fontId="19" fillId="43" borderId="25" xfId="43" applyNumberFormat="1" applyFont="1" applyFill="1" applyBorder="1" applyAlignment="1">
      <alignment horizontal="right" shrinkToFit="1"/>
    </xf>
    <xf numFmtId="176" fontId="0" fillId="43" borderId="0" xfId="42" applyNumberFormat="1" applyFont="1" applyFill="1" applyBorder="1" applyAlignment="1">
      <alignment horizontal="right" shrinkToFit="1"/>
    </xf>
    <xf numFmtId="180" fontId="19" fillId="43" borderId="13" xfId="43" applyNumberFormat="1" applyFont="1" applyFill="1" applyBorder="1" applyAlignment="1">
      <alignment horizontal="right" shrinkToFit="1"/>
    </xf>
    <xf numFmtId="176" fontId="0" fillId="43" borderId="0" xfId="0" applyNumberFormat="1" applyFill="1" applyAlignment="1">
      <alignment horizontal="right" shrinkToFit="1"/>
    </xf>
    <xf numFmtId="180" fontId="19" fillId="43" borderId="26" xfId="43" applyNumberFormat="1" applyFont="1" applyFill="1" applyBorder="1" applyAlignment="1">
      <alignment horizontal="right" shrinkToFit="1"/>
    </xf>
    <xf numFmtId="176" fontId="0" fillId="44" borderId="10" xfId="42" applyNumberFormat="1" applyFont="1" applyFill="1" applyBorder="1" applyAlignment="1">
      <alignment horizontal="right" shrinkToFit="1"/>
    </xf>
    <xf numFmtId="180" fontId="19" fillId="44" borderId="38" xfId="43" applyNumberFormat="1" applyFont="1" applyFill="1" applyBorder="1" applyAlignment="1">
      <alignment horizontal="right" shrinkToFit="1"/>
    </xf>
    <xf numFmtId="176" fontId="0" fillId="44" borderId="10" xfId="0" applyNumberFormat="1" applyFill="1" applyBorder="1" applyAlignment="1">
      <alignment horizontal="right" shrinkToFit="1"/>
    </xf>
    <xf numFmtId="180" fontId="19" fillId="44" borderId="25" xfId="43" applyNumberFormat="1" applyFont="1" applyFill="1" applyBorder="1" applyAlignment="1">
      <alignment horizontal="right" shrinkToFit="1"/>
    </xf>
    <xf numFmtId="0" fontId="22" fillId="44" borderId="49" xfId="0" applyFont="1" applyFill="1" applyBorder="1" applyAlignment="1">
      <alignment horizontal="right" vertical="center" shrinkToFit="1"/>
    </xf>
    <xf numFmtId="181" fontId="22" fillId="44" borderId="40" xfId="42" applyNumberFormat="1" applyFont="1" applyFill="1" applyBorder="1" applyAlignment="1">
      <alignment horizontal="right" shrinkToFit="1"/>
    </xf>
    <xf numFmtId="181" fontId="22" fillId="44" borderId="10" xfId="42" applyNumberFormat="1" applyFont="1" applyFill="1" applyBorder="1" applyAlignment="1">
      <alignment horizontal="right" shrinkToFit="1"/>
    </xf>
    <xf numFmtId="182" fontId="24" fillId="44" borderId="54" xfId="43" applyNumberFormat="1" applyFont="1" applyFill="1" applyBorder="1" applyAlignment="1">
      <alignment horizontal="right" shrinkToFit="1"/>
    </xf>
    <xf numFmtId="0" fontId="22" fillId="0" borderId="10" xfId="0" applyFont="1" applyBorder="1" applyAlignment="1">
      <alignment horizontal="right" shrinkToFit="1"/>
    </xf>
    <xf numFmtId="0" fontId="22" fillId="44" borderId="49" xfId="0" applyFont="1" applyFill="1" applyBorder="1" applyAlignment="1">
      <alignment horizontal="right" shrinkToFit="1"/>
    </xf>
    <xf numFmtId="176" fontId="0" fillId="44" borderId="0" xfId="42" applyNumberFormat="1" applyFont="1" applyFill="1" applyBorder="1" applyAlignment="1">
      <alignment horizontal="right" shrinkToFit="1"/>
    </xf>
    <xf numFmtId="180" fontId="19" fillId="44" borderId="13" xfId="43" applyNumberFormat="1" applyFont="1" applyFill="1" applyBorder="1" applyAlignment="1">
      <alignment horizontal="right" shrinkToFit="1"/>
    </xf>
    <xf numFmtId="176" fontId="0" fillId="44" borderId="0" xfId="0" applyNumberFormat="1" applyFill="1" applyAlignment="1">
      <alignment horizontal="right" shrinkToFit="1"/>
    </xf>
    <xf numFmtId="180" fontId="19" fillId="44" borderId="26" xfId="43" applyNumberFormat="1" applyFont="1" applyFill="1" applyBorder="1" applyAlignment="1">
      <alignment horizontal="right" shrinkToFit="1"/>
    </xf>
    <xf numFmtId="0" fontId="22" fillId="44" borderId="47" xfId="0" applyFont="1" applyFill="1" applyBorder="1" applyAlignment="1">
      <alignment horizontal="right" vertical="center" shrinkToFit="1"/>
    </xf>
    <xf numFmtId="181" fontId="22" fillId="44" borderId="29" xfId="42" applyNumberFormat="1" applyFont="1" applyFill="1" applyBorder="1" applyAlignment="1">
      <alignment horizontal="right" shrinkToFit="1"/>
    </xf>
    <xf numFmtId="181" fontId="22" fillId="44" borderId="0" xfId="42" applyNumberFormat="1" applyFont="1" applyFill="1" applyBorder="1" applyAlignment="1">
      <alignment horizontal="right" shrinkToFit="1"/>
    </xf>
    <xf numFmtId="182" fontId="24" fillId="44" borderId="55" xfId="43" applyNumberFormat="1" applyFont="1" applyFill="1" applyBorder="1" applyAlignment="1">
      <alignment horizontal="right" shrinkToFit="1"/>
    </xf>
    <xf numFmtId="0" fontId="22" fillId="0" borderId="0" xfId="0" applyFont="1" applyAlignment="1">
      <alignment horizontal="right" shrinkToFit="1"/>
    </xf>
    <xf numFmtId="0" fontId="22" fillId="44" borderId="47" xfId="0" applyFont="1" applyFill="1" applyBorder="1" applyAlignment="1">
      <alignment horizontal="right" shrinkToFit="1"/>
    </xf>
    <xf numFmtId="176" fontId="0" fillId="44" borderId="12" xfId="42" applyNumberFormat="1" applyFont="1" applyFill="1" applyBorder="1" applyAlignment="1">
      <alignment horizontal="right" shrinkToFit="1"/>
    </xf>
    <xf numFmtId="180" fontId="34" fillId="34" borderId="14" xfId="43" applyNumberFormat="1" applyFont="1" applyFill="1" applyBorder="1" applyAlignment="1">
      <alignment horizontal="right" shrinkToFit="1"/>
    </xf>
    <xf numFmtId="176" fontId="0" fillId="44" borderId="12" xfId="0" applyNumberFormat="1" applyFill="1" applyBorder="1" applyAlignment="1">
      <alignment horizontal="right" shrinkToFit="1"/>
    </xf>
    <xf numFmtId="180" fontId="34" fillId="34" borderId="3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vertical="center" shrinkToFit="1"/>
    </xf>
    <xf numFmtId="181" fontId="22" fillId="44" borderId="30" xfId="42" applyNumberFormat="1" applyFont="1" applyFill="1" applyBorder="1" applyAlignment="1">
      <alignment horizontal="right" shrinkToFit="1"/>
    </xf>
    <xf numFmtId="181" fontId="25" fillId="34" borderId="12" xfId="42" applyNumberFormat="1" applyFont="1" applyFill="1" applyBorder="1" applyAlignment="1">
      <alignment horizontal="right" shrinkToFit="1"/>
    </xf>
    <xf numFmtId="182" fontId="24" fillId="44" borderId="5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shrinkToFit="1"/>
    </xf>
    <xf numFmtId="176" fontId="0" fillId="33" borderId="10" xfId="42" applyNumberFormat="1" applyFont="1" applyFill="1" applyBorder="1" applyAlignment="1">
      <alignment horizontal="right" shrinkToFit="1"/>
    </xf>
    <xf numFmtId="176" fontId="0" fillId="33" borderId="0" xfId="42" applyNumberFormat="1" applyFont="1" applyFill="1" applyBorder="1" applyAlignment="1">
      <alignment horizontal="right" shrinkToFit="1"/>
    </xf>
    <xf numFmtId="180" fontId="19" fillId="33" borderId="38" xfId="43" applyNumberFormat="1" applyFont="1" applyFill="1" applyBorder="1" applyAlignment="1">
      <alignment horizontal="right" shrinkToFit="1"/>
    </xf>
    <xf numFmtId="180" fontId="19" fillId="33" borderId="13" xfId="43" applyNumberFormat="1" applyFont="1" applyFill="1" applyBorder="1" applyAlignment="1">
      <alignment horizontal="right" shrinkToFit="1"/>
    </xf>
    <xf numFmtId="176" fontId="0" fillId="33" borderId="40" xfId="0" applyNumberFormat="1" applyFill="1" applyBorder="1" applyAlignment="1">
      <alignment horizontal="right" shrinkToFit="1"/>
    </xf>
    <xf numFmtId="176" fontId="0" fillId="33" borderId="0" xfId="0" applyNumberFormat="1" applyFill="1" applyAlignment="1">
      <alignment horizontal="right" shrinkToFit="1"/>
    </xf>
    <xf numFmtId="176" fontId="0" fillId="33" borderId="10" xfId="0" applyNumberFormat="1" applyFill="1" applyBorder="1" applyAlignment="1">
      <alignment horizontal="right" shrinkToFit="1"/>
    </xf>
    <xf numFmtId="180" fontId="19" fillId="33" borderId="25" xfId="43" applyNumberFormat="1" applyFont="1" applyFill="1" applyBorder="1" applyAlignment="1">
      <alignment horizontal="right" shrinkToFit="1"/>
    </xf>
    <xf numFmtId="180" fontId="19" fillId="33" borderId="26" xfId="43" applyNumberFormat="1" applyFont="1" applyFill="1" applyBorder="1" applyAlignment="1">
      <alignment horizontal="right" shrinkToFit="1"/>
    </xf>
    <xf numFmtId="0" fontId="22" fillId="33" borderId="49" xfId="0" applyFont="1" applyFill="1" applyBorder="1" applyAlignment="1">
      <alignment horizontal="right" vertical="center" shrinkToFit="1"/>
    </xf>
    <xf numFmtId="0" fontId="22" fillId="33" borderId="47" xfId="0" applyFont="1" applyFill="1" applyBorder="1" applyAlignment="1">
      <alignment horizontal="right" vertical="center" shrinkToFit="1"/>
    </xf>
    <xf numFmtId="181" fontId="22" fillId="33" borderId="40" xfId="42" applyNumberFormat="1" applyFont="1" applyFill="1" applyBorder="1" applyAlignment="1">
      <alignment horizontal="right" shrinkToFit="1"/>
    </xf>
    <xf numFmtId="181" fontId="22" fillId="33" borderId="29" xfId="42" applyNumberFormat="1" applyFont="1" applyFill="1" applyBorder="1" applyAlignment="1">
      <alignment horizontal="right" shrinkToFit="1"/>
    </xf>
    <xf numFmtId="181" fontId="22" fillId="33" borderId="10" xfId="42" applyNumberFormat="1" applyFont="1" applyFill="1" applyBorder="1" applyAlignment="1">
      <alignment horizontal="right" shrinkToFit="1"/>
    </xf>
    <xf numFmtId="181" fontId="22" fillId="33" borderId="0" xfId="42" applyNumberFormat="1" applyFont="1" applyFill="1" applyBorder="1" applyAlignment="1">
      <alignment horizontal="right" shrinkToFit="1"/>
    </xf>
    <xf numFmtId="182" fontId="24" fillId="33" borderId="54" xfId="43" applyNumberFormat="1" applyFont="1" applyFill="1" applyBorder="1" applyAlignment="1">
      <alignment horizontal="right" shrinkToFit="1"/>
    </xf>
    <xf numFmtId="182" fontId="24" fillId="33" borderId="55" xfId="43" applyNumberFormat="1" applyFont="1" applyFill="1" applyBorder="1" applyAlignment="1">
      <alignment horizontal="right" shrinkToFit="1"/>
    </xf>
    <xf numFmtId="0" fontId="22" fillId="33" borderId="10" xfId="0" applyFont="1" applyFill="1" applyBorder="1" applyAlignment="1">
      <alignment horizontal="right" shrinkToFit="1"/>
    </xf>
    <xf numFmtId="0" fontId="22" fillId="33" borderId="0" xfId="0" applyFont="1" applyFill="1" applyAlignment="1">
      <alignment horizontal="right" shrinkToFit="1"/>
    </xf>
    <xf numFmtId="0" fontId="22" fillId="33" borderId="49" xfId="0" applyFont="1" applyFill="1" applyBorder="1" applyAlignment="1">
      <alignment horizontal="right" shrinkToFit="1"/>
    </xf>
    <xf numFmtId="0" fontId="22" fillId="33" borderId="47" xfId="0" applyFont="1" applyFill="1" applyBorder="1" applyAlignment="1">
      <alignment horizontal="right" shrinkToFit="1"/>
    </xf>
    <xf numFmtId="176" fontId="0" fillId="42" borderId="10" xfId="42" applyNumberFormat="1" applyFont="1" applyFill="1" applyBorder="1" applyAlignment="1">
      <alignment horizontal="right" shrinkToFit="1"/>
    </xf>
    <xf numFmtId="176" fontId="0" fillId="42" borderId="0" xfId="42" applyNumberFormat="1" applyFont="1" applyFill="1" applyBorder="1" applyAlignment="1">
      <alignment horizontal="right" shrinkToFit="1"/>
    </xf>
    <xf numFmtId="180" fontId="19" fillId="42" borderId="38" xfId="43" applyNumberFormat="1" applyFont="1" applyFill="1" applyBorder="1" applyAlignment="1">
      <alignment horizontal="right" shrinkToFit="1"/>
    </xf>
    <xf numFmtId="180" fontId="19" fillId="42" borderId="13" xfId="43" applyNumberFormat="1" applyFont="1" applyFill="1" applyBorder="1" applyAlignment="1">
      <alignment horizontal="right" shrinkToFit="1"/>
    </xf>
    <xf numFmtId="176" fontId="0" fillId="42" borderId="10" xfId="0" applyNumberFormat="1" applyFill="1" applyBorder="1" applyAlignment="1">
      <alignment horizontal="right" shrinkToFit="1"/>
    </xf>
    <xf numFmtId="176" fontId="0" fillId="42" borderId="0" xfId="0" applyNumberFormat="1" applyFill="1" applyAlignment="1">
      <alignment horizontal="right" shrinkToFit="1"/>
    </xf>
    <xf numFmtId="180" fontId="19" fillId="42" borderId="25" xfId="43" applyNumberFormat="1" applyFont="1" applyFill="1" applyBorder="1" applyAlignment="1">
      <alignment horizontal="right" shrinkToFit="1"/>
    </xf>
    <xf numFmtId="180" fontId="19" fillId="42" borderId="26" xfId="43" applyNumberFormat="1" applyFont="1" applyFill="1" applyBorder="1" applyAlignment="1">
      <alignment horizontal="right" shrinkToFit="1"/>
    </xf>
    <xf numFmtId="0" fontId="22" fillId="49" borderId="49" xfId="0" applyFont="1" applyFill="1" applyBorder="1" applyAlignment="1">
      <alignment horizontal="right" vertical="center" shrinkToFit="1"/>
    </xf>
    <xf numFmtId="0" fontId="22" fillId="49" borderId="47" xfId="0" applyFont="1" applyFill="1" applyBorder="1" applyAlignment="1">
      <alignment horizontal="right" vertical="center" shrinkToFit="1"/>
    </xf>
    <xf numFmtId="181" fontId="22" fillId="49" borderId="40" xfId="42" applyNumberFormat="1" applyFont="1" applyFill="1" applyBorder="1" applyAlignment="1">
      <alignment horizontal="right" shrinkToFit="1"/>
    </xf>
    <xf numFmtId="181" fontId="22" fillId="49" borderId="29" xfId="42" applyNumberFormat="1" applyFont="1" applyFill="1" applyBorder="1" applyAlignment="1">
      <alignment horizontal="right" shrinkToFit="1"/>
    </xf>
    <xf numFmtId="181" fontId="22" fillId="49" borderId="10" xfId="42" applyNumberFormat="1" applyFont="1" applyFill="1" applyBorder="1" applyAlignment="1">
      <alignment horizontal="right" shrinkToFit="1"/>
    </xf>
    <xf numFmtId="181" fontId="22" fillId="49" borderId="0" xfId="42" applyNumberFormat="1" applyFont="1" applyFill="1" applyBorder="1" applyAlignment="1">
      <alignment horizontal="right" shrinkToFit="1"/>
    </xf>
    <xf numFmtId="182" fontId="24" fillId="49" borderId="54" xfId="43" applyNumberFormat="1" applyFont="1" applyFill="1" applyBorder="1" applyAlignment="1">
      <alignment horizontal="right" shrinkToFit="1"/>
    </xf>
    <xf numFmtId="182" fontId="24" fillId="49" borderId="55" xfId="43" applyNumberFormat="1" applyFont="1" applyFill="1" applyBorder="1" applyAlignment="1">
      <alignment horizontal="right" shrinkToFit="1"/>
    </xf>
    <xf numFmtId="0" fontId="22" fillId="49" borderId="10" xfId="0" applyFont="1" applyFill="1" applyBorder="1" applyAlignment="1">
      <alignment horizontal="right" shrinkToFit="1"/>
    </xf>
    <xf numFmtId="0" fontId="22" fillId="49" borderId="0" xfId="0" applyFont="1" applyFill="1" applyAlignment="1">
      <alignment horizontal="right" shrinkToFit="1"/>
    </xf>
    <xf numFmtId="0" fontId="22" fillId="49" borderId="49" xfId="0" applyFont="1" applyFill="1" applyBorder="1" applyAlignment="1">
      <alignment horizontal="right" shrinkToFit="1"/>
    </xf>
    <xf numFmtId="0" fontId="22" fillId="49" borderId="47" xfId="0" applyFont="1" applyFill="1" applyBorder="1" applyAlignment="1">
      <alignment horizontal="right" shrinkToFit="1"/>
    </xf>
    <xf numFmtId="180" fontId="34" fillId="46" borderId="14" xfId="43" applyNumberFormat="1" applyFont="1" applyFill="1" applyBorder="1" applyAlignment="1">
      <alignment horizontal="right" shrinkToFit="1"/>
    </xf>
    <xf numFmtId="180" fontId="34" fillId="46" borderId="3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vertical="center" shrinkToFit="1"/>
    </xf>
    <xf numFmtId="0" fontId="22" fillId="50" borderId="47" xfId="0" applyFont="1" applyFill="1" applyBorder="1" applyAlignment="1">
      <alignment horizontal="right" vertical="center" shrinkToFit="1"/>
    </xf>
    <xf numFmtId="0" fontId="22" fillId="50" borderId="48" xfId="0" applyFont="1" applyFill="1" applyBorder="1" applyAlignment="1">
      <alignment horizontal="right" vertical="center" shrinkToFit="1"/>
    </xf>
    <xf numFmtId="181" fontId="22" fillId="50" borderId="40" xfId="42" applyNumberFormat="1" applyFont="1" applyFill="1" applyBorder="1" applyAlignment="1">
      <alignment horizontal="right" shrinkToFit="1"/>
    </xf>
    <xf numFmtId="181" fontId="22" fillId="50" borderId="29" xfId="42" applyNumberFormat="1" applyFont="1" applyFill="1" applyBorder="1" applyAlignment="1">
      <alignment horizontal="right" shrinkToFit="1"/>
    </xf>
    <xf numFmtId="181" fontId="22" fillId="50" borderId="30" xfId="42" applyNumberFormat="1" applyFont="1" applyFill="1" applyBorder="1" applyAlignment="1">
      <alignment horizontal="right" shrinkToFit="1"/>
    </xf>
    <xf numFmtId="181" fontId="22" fillId="50" borderId="10" xfId="42" applyNumberFormat="1" applyFont="1" applyFill="1" applyBorder="1" applyAlignment="1">
      <alignment horizontal="right" shrinkToFit="1"/>
    </xf>
    <xf numFmtId="181" fontId="22" fillId="50" borderId="0" xfId="42" applyNumberFormat="1" applyFont="1" applyFill="1" applyBorder="1" applyAlignment="1">
      <alignment horizontal="right" shrinkToFit="1"/>
    </xf>
    <xf numFmtId="182" fontId="24" fillId="50" borderId="54" xfId="43" applyNumberFormat="1" applyFont="1" applyFill="1" applyBorder="1" applyAlignment="1">
      <alignment horizontal="right" shrinkToFit="1"/>
    </xf>
    <xf numFmtId="182" fontId="24" fillId="50" borderId="55" xfId="43" applyNumberFormat="1" applyFont="1" applyFill="1" applyBorder="1" applyAlignment="1">
      <alignment horizontal="right" shrinkToFit="1"/>
    </xf>
    <xf numFmtId="182" fontId="24" fillId="50" borderId="5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shrinkToFit="1"/>
    </xf>
    <xf numFmtId="0" fontId="22" fillId="50" borderId="47" xfId="0" applyFont="1" applyFill="1" applyBorder="1" applyAlignment="1">
      <alignment horizontal="right" shrinkToFit="1"/>
    </xf>
    <xf numFmtId="0" fontId="22" fillId="50" borderId="48" xfId="0" applyFont="1" applyFill="1" applyBorder="1" applyAlignment="1">
      <alignment horizontal="right" shrinkToFit="1"/>
    </xf>
    <xf numFmtId="176" fontId="0" fillId="34" borderId="10" xfId="42" applyNumberFormat="1" applyFont="1" applyFill="1" applyBorder="1" applyAlignment="1">
      <alignment horizontal="right" shrinkToFit="1"/>
    </xf>
    <xf numFmtId="176" fontId="0" fillId="34" borderId="0" xfId="42" applyNumberFormat="1" applyFont="1" applyFill="1" applyBorder="1" applyAlignment="1">
      <alignment horizontal="right" shrinkToFit="1"/>
    </xf>
    <xf numFmtId="180" fontId="19" fillId="34" borderId="38" xfId="43" applyNumberFormat="1" applyFont="1" applyFill="1" applyBorder="1" applyAlignment="1">
      <alignment horizontal="right" shrinkToFit="1"/>
    </xf>
    <xf numFmtId="180" fontId="19" fillId="34" borderId="13" xfId="43" applyNumberFormat="1" applyFont="1" applyFill="1" applyBorder="1" applyAlignment="1">
      <alignment horizontal="right" shrinkToFit="1"/>
    </xf>
    <xf numFmtId="176" fontId="0" fillId="34" borderId="40" xfId="0" applyNumberFormat="1" applyFill="1" applyBorder="1" applyAlignment="1">
      <alignment horizontal="right" shrinkToFit="1"/>
    </xf>
    <xf numFmtId="176" fontId="0" fillId="34" borderId="0" xfId="0" applyNumberFormat="1" applyFill="1" applyAlignment="1">
      <alignment horizontal="right" shrinkToFit="1"/>
    </xf>
    <xf numFmtId="176" fontId="0" fillId="34" borderId="10" xfId="0" applyNumberFormat="1" applyFill="1" applyBorder="1" applyAlignment="1">
      <alignment horizontal="right" shrinkToFit="1"/>
    </xf>
    <xf numFmtId="180" fontId="19" fillId="34" borderId="25" xfId="43" applyNumberFormat="1" applyFont="1" applyFill="1" applyBorder="1" applyAlignment="1">
      <alignment horizontal="right" shrinkToFit="1"/>
    </xf>
    <xf numFmtId="180" fontId="19" fillId="34" borderId="26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vertical="center" shrinkToFit="1"/>
    </xf>
    <xf numFmtId="0" fontId="22" fillId="34" borderId="47" xfId="0" applyFont="1" applyFill="1" applyBorder="1" applyAlignment="1">
      <alignment horizontal="right" vertical="center" shrinkToFit="1"/>
    </xf>
    <xf numFmtId="181" fontId="22" fillId="34" borderId="40" xfId="42" applyNumberFormat="1" applyFont="1" applyFill="1" applyBorder="1" applyAlignment="1">
      <alignment horizontal="right" shrinkToFit="1"/>
    </xf>
    <xf numFmtId="181" fontId="22" fillId="34" borderId="29" xfId="42" applyNumberFormat="1" applyFont="1" applyFill="1" applyBorder="1" applyAlignment="1">
      <alignment horizontal="right" shrinkToFit="1"/>
    </xf>
    <xf numFmtId="181" fontId="22" fillId="34" borderId="10" xfId="42" applyNumberFormat="1" applyFont="1" applyFill="1" applyBorder="1" applyAlignment="1">
      <alignment horizontal="right" shrinkToFit="1"/>
    </xf>
    <xf numFmtId="181" fontId="22" fillId="34" borderId="0" xfId="42" applyNumberFormat="1" applyFont="1" applyFill="1" applyBorder="1" applyAlignment="1">
      <alignment horizontal="right" shrinkToFit="1"/>
    </xf>
    <xf numFmtId="182" fontId="24" fillId="34" borderId="54" xfId="43" applyNumberFormat="1" applyFont="1" applyFill="1" applyBorder="1" applyAlignment="1">
      <alignment horizontal="right" shrinkToFit="1"/>
    </xf>
    <xf numFmtId="182" fontId="24" fillId="34" borderId="55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shrinkToFit="1"/>
    </xf>
    <xf numFmtId="0" fontId="22" fillId="34" borderId="47" xfId="0" applyFont="1" applyFill="1" applyBorder="1" applyAlignment="1">
      <alignment horizontal="right" shrinkToFit="1"/>
    </xf>
    <xf numFmtId="176" fontId="0" fillId="34" borderId="12" xfId="42" applyNumberFormat="1" applyFont="1" applyFill="1" applyBorder="1" applyAlignment="1">
      <alignment horizontal="right" shrinkToFit="1"/>
    </xf>
    <xf numFmtId="176" fontId="0" fillId="34" borderId="12" xfId="0" applyNumberForma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vertical="center" shrinkToFit="1"/>
    </xf>
    <xf numFmtId="181" fontId="25" fillId="34" borderId="40" xfId="42" applyNumberFormat="1" applyFont="1" applyFill="1" applyBorder="1" applyAlignment="1">
      <alignment horizontal="right" shrinkToFit="1"/>
    </xf>
    <xf numFmtId="181" fontId="25" fillId="34" borderId="29" xfId="42" applyNumberFormat="1" applyFont="1" applyFill="1" applyBorder="1" applyAlignment="1">
      <alignment horizontal="right" shrinkToFit="1"/>
    </xf>
    <xf numFmtId="181" fontId="25" fillId="34" borderId="30" xfId="42" applyNumberFormat="1" applyFont="1" applyFill="1" applyBorder="1" applyAlignment="1">
      <alignment horizontal="right" shrinkToFit="1"/>
    </xf>
    <xf numFmtId="182" fontId="24" fillId="34" borderId="53" xfId="43" applyNumberFormat="1" applyFon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shrinkToFit="1"/>
    </xf>
    <xf numFmtId="181" fontId="22" fillId="34" borderId="30" xfId="42" applyNumberFormat="1" applyFont="1" applyFill="1" applyBorder="1" applyAlignment="1">
      <alignment horizontal="right" shrinkToFit="1"/>
    </xf>
    <xf numFmtId="0" fontId="22" fillId="52" borderId="25" xfId="0" applyFont="1" applyFill="1" applyBorder="1" applyAlignment="1">
      <alignment horizontal="center" vertical="center" shrinkToFit="1"/>
    </xf>
    <xf numFmtId="0" fontId="22" fillId="52" borderId="26" xfId="0" applyFont="1" applyFill="1" applyBorder="1" applyAlignment="1">
      <alignment horizontal="center" vertical="center" shrinkToFit="1"/>
    </xf>
    <xf numFmtId="0" fontId="22" fillId="52" borderId="27" xfId="0" applyFont="1" applyFill="1" applyBorder="1" applyAlignment="1">
      <alignment horizontal="center" vertical="center" shrinkToFit="1"/>
    </xf>
    <xf numFmtId="176" fontId="0" fillId="52" borderId="10" xfId="42" applyNumberFormat="1" applyFont="1" applyFill="1" applyBorder="1" applyAlignment="1">
      <alignment horizontal="right" shrinkToFit="1"/>
    </xf>
    <xf numFmtId="176" fontId="0" fillId="52" borderId="0" xfId="42" applyNumberFormat="1" applyFont="1" applyFill="1" applyBorder="1" applyAlignment="1">
      <alignment horizontal="right" shrinkToFit="1"/>
    </xf>
    <xf numFmtId="176" fontId="22" fillId="52" borderId="11" xfId="42" applyNumberFormat="1" applyFont="1" applyFill="1" applyBorder="1" applyAlignment="1">
      <alignment horizontal="center" shrinkToFit="1"/>
    </xf>
    <xf numFmtId="180" fontId="19" fillId="52" borderId="38" xfId="43" applyNumberFormat="1" applyFont="1" applyFill="1" applyBorder="1" applyAlignment="1">
      <alignment horizontal="right" shrinkToFit="1"/>
    </xf>
    <xf numFmtId="180" fontId="19" fillId="52" borderId="13" xfId="43" applyNumberFormat="1" applyFont="1" applyFill="1" applyBorder="1" applyAlignment="1">
      <alignment horizontal="right" shrinkToFit="1"/>
    </xf>
    <xf numFmtId="180" fontId="19" fillId="52" borderId="39" xfId="43" applyNumberFormat="1" applyFont="1" applyFill="1" applyBorder="1" applyAlignment="1">
      <alignment horizontal="center" shrinkToFit="1"/>
    </xf>
    <xf numFmtId="176" fontId="0" fillId="52" borderId="40" xfId="0" applyNumberFormat="1" applyFill="1" applyBorder="1" applyAlignment="1">
      <alignment horizontal="right" shrinkToFit="1"/>
    </xf>
    <xf numFmtId="176" fontId="0" fillId="52" borderId="0" xfId="0" applyNumberFormat="1" applyFill="1" applyAlignment="1">
      <alignment horizontal="right" shrinkToFit="1"/>
    </xf>
    <xf numFmtId="176" fontId="22" fillId="52" borderId="11" xfId="0" applyNumberFormat="1" applyFont="1" applyFill="1" applyBorder="1" applyAlignment="1">
      <alignment horizontal="center" shrinkToFit="1"/>
    </xf>
    <xf numFmtId="176" fontId="0" fillId="52" borderId="10" xfId="0" applyNumberFormat="1" applyFill="1" applyBorder="1" applyAlignment="1">
      <alignment horizontal="right" shrinkToFit="1"/>
    </xf>
    <xf numFmtId="180" fontId="19" fillId="52" borderId="25" xfId="43" applyNumberFormat="1" applyFont="1" applyFill="1" applyBorder="1" applyAlignment="1">
      <alignment horizontal="right" shrinkToFit="1"/>
    </xf>
    <xf numFmtId="180" fontId="19" fillId="52" borderId="26" xfId="43" applyNumberFormat="1" applyFont="1" applyFill="1" applyBorder="1" applyAlignment="1">
      <alignment horizontal="right" shrinkToFit="1"/>
    </xf>
    <xf numFmtId="180" fontId="19" fillId="52" borderId="27" xfId="43" applyNumberFormat="1" applyFont="1" applyFill="1" applyBorder="1" applyAlignment="1">
      <alignment horizontal="center" shrinkToFit="1"/>
    </xf>
    <xf numFmtId="0" fontId="0" fillId="52" borderId="0" xfId="0" applyFill="1" applyAlignment="1">
      <alignment horizontal="right" shrinkToFit="1"/>
    </xf>
    <xf numFmtId="0" fontId="22" fillId="52" borderId="20" xfId="0" applyFont="1" applyFill="1" applyBorder="1" applyAlignment="1">
      <alignment horizontal="center" shrinkToFit="1"/>
    </xf>
    <xf numFmtId="180" fontId="19" fillId="52" borderId="0" xfId="0" applyNumberFormat="1" applyFont="1" applyFill="1" applyAlignment="1">
      <alignment horizontal="right" shrinkToFit="1"/>
    </xf>
    <xf numFmtId="180" fontId="19" fillId="52" borderId="20" xfId="0" applyNumberFormat="1" applyFont="1" applyFill="1" applyBorder="1" applyAlignment="1">
      <alignment horizontal="center" shrinkToFit="1"/>
    </xf>
    <xf numFmtId="0" fontId="22" fillId="52" borderId="49" xfId="0" applyFont="1" applyFill="1" applyBorder="1" applyAlignment="1">
      <alignment horizontal="right" vertical="center" shrinkToFit="1"/>
    </xf>
    <xf numFmtId="0" fontId="22" fillId="52" borderId="47" xfId="0" applyFont="1" applyFill="1" applyBorder="1" applyAlignment="1">
      <alignment horizontal="right" vertical="center" shrinkToFit="1"/>
    </xf>
    <xf numFmtId="0" fontId="22" fillId="52" borderId="50" xfId="0" applyFont="1" applyFill="1" applyBorder="1" applyAlignment="1">
      <alignment horizontal="center" vertical="center" shrinkToFit="1"/>
    </xf>
    <xf numFmtId="181" fontId="22" fillId="52" borderId="40" xfId="42" applyNumberFormat="1" applyFont="1" applyFill="1" applyBorder="1" applyAlignment="1">
      <alignment horizontal="right" shrinkToFit="1"/>
    </xf>
    <xf numFmtId="181" fontId="22" fillId="52" borderId="29" xfId="42" applyNumberFormat="1" applyFont="1" applyFill="1" applyBorder="1" applyAlignment="1">
      <alignment horizontal="right" shrinkToFit="1"/>
    </xf>
    <xf numFmtId="0" fontId="22" fillId="52" borderId="52" xfId="0" applyFont="1" applyFill="1" applyBorder="1" applyAlignment="1">
      <alignment horizontal="center" shrinkToFit="1"/>
    </xf>
    <xf numFmtId="181" fontId="22" fillId="52" borderId="10" xfId="42" applyNumberFormat="1" applyFont="1" applyFill="1" applyBorder="1" applyAlignment="1">
      <alignment horizontal="right" shrinkToFit="1"/>
    </xf>
    <xf numFmtId="181" fontId="22" fillId="52" borderId="0" xfId="42" applyNumberFormat="1" applyFont="1" applyFill="1" applyBorder="1" applyAlignment="1">
      <alignment horizontal="right" shrinkToFit="1"/>
    </xf>
    <xf numFmtId="0" fontId="22" fillId="52" borderId="11" xfId="0" applyFont="1" applyFill="1" applyBorder="1" applyAlignment="1">
      <alignment horizontal="center" shrinkToFit="1"/>
    </xf>
    <xf numFmtId="182" fontId="24" fillId="52" borderId="54" xfId="43" applyNumberFormat="1" applyFont="1" applyFill="1" applyBorder="1" applyAlignment="1">
      <alignment horizontal="right" shrinkToFit="1"/>
    </xf>
    <xf numFmtId="182" fontId="24" fillId="52" borderId="55" xfId="43" applyNumberFormat="1" applyFont="1" applyFill="1" applyBorder="1" applyAlignment="1">
      <alignment horizontal="right" shrinkToFit="1"/>
    </xf>
    <xf numFmtId="182" fontId="24" fillId="52" borderId="56" xfId="43" applyNumberFormat="1" applyFont="1" applyFill="1" applyBorder="1" applyAlignment="1">
      <alignment horizontal="center" shrinkToFit="1"/>
    </xf>
    <xf numFmtId="0" fontId="22" fillId="52" borderId="10" xfId="0" applyFont="1" applyFill="1" applyBorder="1" applyAlignment="1">
      <alignment horizontal="right" shrinkToFit="1"/>
    </xf>
    <xf numFmtId="0" fontId="22" fillId="52" borderId="0" xfId="0" applyFont="1" applyFill="1" applyAlignment="1">
      <alignment horizontal="right" shrinkToFit="1"/>
    </xf>
    <xf numFmtId="0" fontId="22" fillId="52" borderId="49" xfId="0" applyFont="1" applyFill="1" applyBorder="1" applyAlignment="1">
      <alignment horizontal="right" shrinkToFit="1"/>
    </xf>
    <xf numFmtId="0" fontId="22" fillId="52" borderId="47" xfId="0" applyFont="1" applyFill="1" applyBorder="1" applyAlignment="1">
      <alignment horizontal="right" shrinkToFit="1"/>
    </xf>
    <xf numFmtId="0" fontId="22" fillId="52" borderId="50" xfId="0" applyFont="1" applyFill="1" applyBorder="1" applyAlignment="1">
      <alignment horizontal="center" shrinkToFit="1"/>
    </xf>
    <xf numFmtId="0" fontId="0" fillId="43" borderId="0" xfId="0" applyFill="1" applyAlignment="1">
      <alignment horizontal="right" shrinkToFit="1"/>
    </xf>
    <xf numFmtId="0" fontId="22" fillId="43" borderId="20" xfId="0" applyFont="1" applyFill="1" applyBorder="1" applyAlignment="1">
      <alignment horizontal="center" shrinkToFit="1"/>
    </xf>
    <xf numFmtId="180" fontId="19" fillId="43" borderId="0" xfId="0" applyNumberFormat="1" applyFont="1" applyFill="1" applyAlignment="1">
      <alignment horizontal="right" shrinkToFit="1"/>
    </xf>
    <xf numFmtId="180" fontId="19" fillId="43" borderId="20" xfId="0" applyNumberFormat="1" applyFont="1" applyFill="1" applyBorder="1" applyAlignment="1">
      <alignment horizontal="center" shrinkToFit="1"/>
    </xf>
    <xf numFmtId="0" fontId="22" fillId="43" borderId="49" xfId="0" applyFont="1" applyFill="1" applyBorder="1" applyAlignment="1">
      <alignment horizontal="right" vertical="center" shrinkToFit="1"/>
    </xf>
    <xf numFmtId="0" fontId="22" fillId="43" borderId="47" xfId="0" applyFont="1" applyFill="1" applyBorder="1" applyAlignment="1">
      <alignment horizontal="right" vertical="center" shrinkToFit="1"/>
    </xf>
    <xf numFmtId="0" fontId="22" fillId="43" borderId="50" xfId="0" applyFont="1" applyFill="1" applyBorder="1" applyAlignment="1">
      <alignment horizontal="center" vertical="center" shrinkToFit="1"/>
    </xf>
    <xf numFmtId="181" fontId="22" fillId="43" borderId="40" xfId="42" applyNumberFormat="1" applyFont="1" applyFill="1" applyBorder="1" applyAlignment="1">
      <alignment horizontal="right" shrinkToFit="1"/>
    </xf>
    <xf numFmtId="181" fontId="22" fillId="43" borderId="29" xfId="42" applyNumberFormat="1" applyFont="1" applyFill="1" applyBorder="1" applyAlignment="1">
      <alignment horizontal="right" shrinkToFit="1"/>
    </xf>
    <xf numFmtId="0" fontId="22" fillId="43" borderId="52" xfId="0" applyFont="1" applyFill="1" applyBorder="1" applyAlignment="1">
      <alignment horizontal="center" shrinkToFit="1"/>
    </xf>
    <xf numFmtId="181" fontId="22" fillId="43" borderId="10" xfId="42" applyNumberFormat="1" applyFont="1" applyFill="1" applyBorder="1" applyAlignment="1">
      <alignment horizontal="right" shrinkToFit="1"/>
    </xf>
    <xf numFmtId="181" fontId="22" fillId="43" borderId="0" xfId="42" applyNumberFormat="1" applyFont="1" applyFill="1" applyBorder="1" applyAlignment="1">
      <alignment horizontal="right" shrinkToFit="1"/>
    </xf>
    <xf numFmtId="0" fontId="22" fillId="43" borderId="11" xfId="0" applyFont="1" applyFill="1" applyBorder="1" applyAlignment="1">
      <alignment horizontal="center" shrinkToFit="1"/>
    </xf>
    <xf numFmtId="182" fontId="24" fillId="43" borderId="54" xfId="43" applyNumberFormat="1" applyFont="1" applyFill="1" applyBorder="1" applyAlignment="1">
      <alignment horizontal="right" shrinkToFit="1"/>
    </xf>
    <xf numFmtId="182" fontId="24" fillId="43" borderId="55" xfId="43" applyNumberFormat="1" applyFont="1" applyFill="1" applyBorder="1" applyAlignment="1">
      <alignment horizontal="right" shrinkToFit="1"/>
    </xf>
    <xf numFmtId="182" fontId="24" fillId="43" borderId="56" xfId="43" applyNumberFormat="1" applyFont="1" applyFill="1" applyBorder="1" applyAlignment="1">
      <alignment horizontal="center" shrinkToFit="1"/>
    </xf>
    <xf numFmtId="0" fontId="22" fillId="43" borderId="10" xfId="0" applyFont="1" applyFill="1" applyBorder="1" applyAlignment="1">
      <alignment horizontal="right" shrinkToFit="1"/>
    </xf>
    <xf numFmtId="0" fontId="22" fillId="43" borderId="0" xfId="0" applyFont="1" applyFill="1" applyAlignment="1">
      <alignment horizontal="right" shrinkToFit="1"/>
    </xf>
    <xf numFmtId="0" fontId="22" fillId="43" borderId="49" xfId="0" applyFont="1" applyFill="1" applyBorder="1" applyAlignment="1">
      <alignment horizontal="right" shrinkToFit="1"/>
    </xf>
    <xf numFmtId="0" fontId="22" fillId="43" borderId="47" xfId="0" applyFont="1" applyFill="1" applyBorder="1" applyAlignment="1">
      <alignment horizontal="right" shrinkToFit="1"/>
    </xf>
    <xf numFmtId="0" fontId="22" fillId="43" borderId="50" xfId="0" applyFont="1" applyFill="1" applyBorder="1" applyAlignment="1">
      <alignment horizontal="center" shrinkToFit="1"/>
    </xf>
    <xf numFmtId="0" fontId="22" fillId="50" borderId="25" xfId="0" applyFont="1" applyFill="1" applyBorder="1" applyAlignment="1">
      <alignment horizontal="center" vertical="center" shrinkToFit="1"/>
    </xf>
    <xf numFmtId="0" fontId="22" fillId="50" borderId="26" xfId="0" applyFont="1" applyFill="1" applyBorder="1" applyAlignment="1">
      <alignment horizontal="center" vertical="center" shrinkToFit="1"/>
    </xf>
    <xf numFmtId="0" fontId="22" fillId="50" borderId="27" xfId="0" applyFont="1" applyFill="1" applyBorder="1" applyAlignment="1">
      <alignment horizontal="center" vertical="center" shrinkToFit="1"/>
    </xf>
    <xf numFmtId="176" fontId="0" fillId="50" borderId="10" xfId="42" applyNumberFormat="1" applyFont="1" applyFill="1" applyBorder="1" applyAlignment="1">
      <alignment horizontal="right" shrinkToFit="1"/>
    </xf>
    <xf numFmtId="176" fontId="0" fillId="50" borderId="0" xfId="42" applyNumberFormat="1" applyFont="1" applyFill="1" applyBorder="1" applyAlignment="1">
      <alignment horizontal="right" shrinkToFit="1"/>
    </xf>
    <xf numFmtId="176" fontId="0" fillId="50" borderId="12" xfId="42" applyNumberFormat="1" applyFont="1" applyFill="1" applyBorder="1" applyAlignment="1">
      <alignment horizontal="right" shrinkToFit="1"/>
    </xf>
    <xf numFmtId="176" fontId="22" fillId="50" borderId="11" xfId="42" applyNumberFormat="1" applyFont="1" applyFill="1" applyBorder="1" applyAlignment="1">
      <alignment horizontal="center" shrinkToFit="1"/>
    </xf>
    <xf numFmtId="180" fontId="19" fillId="50" borderId="38" xfId="43" applyNumberFormat="1" applyFont="1" applyFill="1" applyBorder="1" applyAlignment="1">
      <alignment horizontal="right" shrinkToFit="1"/>
    </xf>
    <xf numFmtId="180" fontId="19" fillId="50" borderId="13" xfId="43" applyNumberFormat="1" applyFont="1" applyFill="1" applyBorder="1" applyAlignment="1">
      <alignment horizontal="right" shrinkToFit="1"/>
    </xf>
    <xf numFmtId="180" fontId="34" fillId="50" borderId="14" xfId="43" applyNumberFormat="1" applyFont="1" applyFill="1" applyBorder="1" applyAlignment="1">
      <alignment horizontal="right" shrinkToFit="1"/>
    </xf>
    <xf numFmtId="180" fontId="19" fillId="50" borderId="39" xfId="43" applyNumberFormat="1" applyFont="1" applyFill="1" applyBorder="1" applyAlignment="1">
      <alignment horizontal="center" shrinkToFit="1"/>
    </xf>
    <xf numFmtId="176" fontId="0" fillId="50" borderId="10" xfId="0" applyNumberFormat="1" applyFill="1" applyBorder="1" applyAlignment="1">
      <alignment horizontal="right" shrinkToFit="1"/>
    </xf>
    <xf numFmtId="176" fontId="0" fillId="50" borderId="0" xfId="0" applyNumberFormat="1" applyFill="1" applyAlignment="1">
      <alignment horizontal="right" shrinkToFit="1"/>
    </xf>
    <xf numFmtId="176" fontId="0" fillId="50" borderId="12" xfId="0" applyNumberFormat="1" applyFill="1" applyBorder="1" applyAlignment="1">
      <alignment horizontal="right" shrinkToFit="1"/>
    </xf>
    <xf numFmtId="176" fontId="22" fillId="50" borderId="11" xfId="0" applyNumberFormat="1" applyFont="1" applyFill="1" applyBorder="1" applyAlignment="1">
      <alignment horizontal="center" shrinkToFit="1"/>
    </xf>
    <xf numFmtId="180" fontId="19" fillId="50" borderId="25" xfId="43" applyNumberFormat="1" applyFont="1" applyFill="1" applyBorder="1" applyAlignment="1">
      <alignment horizontal="right" shrinkToFit="1"/>
    </xf>
    <xf numFmtId="180" fontId="19" fillId="50" borderId="26" xfId="43" applyNumberFormat="1" applyFont="1" applyFill="1" applyBorder="1" applyAlignment="1">
      <alignment horizontal="right" shrinkToFit="1"/>
    </xf>
    <xf numFmtId="180" fontId="34" fillId="50" borderId="33" xfId="43" applyNumberFormat="1" applyFont="1" applyFill="1" applyBorder="1" applyAlignment="1">
      <alignment horizontal="right" shrinkToFit="1"/>
    </xf>
    <xf numFmtId="180" fontId="19" fillId="50" borderId="27" xfId="43" applyNumberFormat="1" applyFont="1" applyFill="1" applyBorder="1" applyAlignment="1">
      <alignment horizontal="center" shrinkToFit="1"/>
    </xf>
    <xf numFmtId="0" fontId="0" fillId="50" borderId="0" xfId="0" applyFill="1" applyAlignment="1">
      <alignment horizontal="right" shrinkToFit="1"/>
    </xf>
    <xf numFmtId="0" fontId="22" fillId="50" borderId="20" xfId="0" applyFont="1" applyFill="1" applyBorder="1" applyAlignment="1">
      <alignment horizontal="center" shrinkToFit="1"/>
    </xf>
    <xf numFmtId="180" fontId="19" fillId="50" borderId="0" xfId="0" applyNumberFormat="1" applyFont="1" applyFill="1" applyAlignment="1">
      <alignment horizontal="right" shrinkToFit="1"/>
    </xf>
    <xf numFmtId="180" fontId="19" fillId="50" borderId="20" xfId="0" applyNumberFormat="1" applyFont="1" applyFill="1" applyBorder="1" applyAlignment="1">
      <alignment horizontal="center" shrinkToFit="1"/>
    </xf>
    <xf numFmtId="0" fontId="22" fillId="50" borderId="10" xfId="0" applyFont="1" applyFill="1" applyBorder="1" applyAlignment="1">
      <alignment horizontal="right" shrinkToFit="1"/>
    </xf>
    <xf numFmtId="0" fontId="22" fillId="50" borderId="0" xfId="0" applyFont="1" applyFill="1" applyAlignment="1">
      <alignment horizontal="right" shrinkToFit="1"/>
    </xf>
    <xf numFmtId="0" fontId="25" fillId="34" borderId="12" xfId="0" applyFont="1" applyFill="1" applyBorder="1" applyAlignment="1">
      <alignment horizontal="center" vertical="center" shrinkToFit="1"/>
    </xf>
    <xf numFmtId="0" fontId="29" fillId="34" borderId="48" xfId="0" applyFont="1" applyFill="1" applyBorder="1" applyAlignment="1">
      <alignment horizontal="center" vertical="center" shrinkToFit="1"/>
    </xf>
    <xf numFmtId="0" fontId="0" fillId="53" borderId="17" xfId="0" applyFill="1" applyBorder="1" applyAlignment="1">
      <alignment horizontal="center" shrinkToFit="1"/>
    </xf>
    <xf numFmtId="0" fontId="24" fillId="53" borderId="0" xfId="0" applyFont="1" applyFill="1" applyAlignment="1">
      <alignment shrinkToFit="1"/>
    </xf>
    <xf numFmtId="10" fontId="0" fillId="53" borderId="18" xfId="43" applyNumberFormat="1" applyFont="1" applyFill="1" applyBorder="1" applyAlignment="1">
      <alignment horizontal="center" shrinkToFit="1"/>
    </xf>
    <xf numFmtId="10" fontId="24" fillId="53" borderId="13" xfId="43" applyNumberFormat="1" applyFont="1" applyFill="1" applyBorder="1" applyAlignment="1">
      <alignment shrinkToFit="1"/>
    </xf>
    <xf numFmtId="0" fontId="36" fillId="54" borderId="18" xfId="0" applyFont="1" applyFill="1" applyBorder="1" applyAlignment="1">
      <alignment horizontal="center" vertical="center" shrinkToFit="1"/>
    </xf>
    <xf numFmtId="0" fontId="36" fillId="54" borderId="13" xfId="0" applyFont="1" applyFill="1" applyBorder="1" applyAlignment="1">
      <alignment horizontal="center" vertical="center" shrinkToFit="1"/>
    </xf>
    <xf numFmtId="0" fontId="0" fillId="50" borderId="17" xfId="0" applyFill="1" applyBorder="1" applyAlignment="1">
      <alignment horizontal="center" shrinkToFit="1"/>
    </xf>
    <xf numFmtId="0" fontId="24" fillId="50" borderId="0" xfId="0" applyFont="1" applyFill="1" applyAlignment="1">
      <alignment shrinkToFit="1"/>
    </xf>
    <xf numFmtId="10" fontId="0" fillId="50" borderId="18" xfId="43" applyNumberFormat="1" applyFont="1" applyFill="1" applyBorder="1" applyAlignment="1">
      <alignment horizontal="center" shrinkToFit="1"/>
    </xf>
    <xf numFmtId="10" fontId="24" fillId="50" borderId="13" xfId="43" applyNumberFormat="1" applyFont="1" applyFill="1" applyBorder="1" applyAlignment="1">
      <alignment shrinkToFit="1"/>
    </xf>
    <xf numFmtId="10" fontId="24" fillId="50" borderId="0" xfId="43" applyNumberFormat="1" applyFont="1" applyFill="1" applyBorder="1" applyAlignment="1">
      <alignment shrinkToFit="1"/>
    </xf>
    <xf numFmtId="179" fontId="20" fillId="0" borderId="17" xfId="0" applyNumberFormat="1" applyFont="1" applyBorder="1" applyAlignment="1">
      <alignment horizontal="left" vertical="center" shrinkToFit="1"/>
    </xf>
    <xf numFmtId="0" fontId="0" fillId="55" borderId="19" xfId="0" applyFill="1" applyBorder="1" applyAlignment="1">
      <alignment horizontal="center" shrinkToFit="1"/>
    </xf>
    <xf numFmtId="0" fontId="0" fillId="56" borderId="19" xfId="0" applyFill="1" applyBorder="1" applyAlignment="1">
      <alignment horizontal="center" shrinkToFit="1"/>
    </xf>
    <xf numFmtId="0" fontId="0" fillId="57" borderId="19" xfId="0" applyFill="1" applyBorder="1" applyAlignment="1">
      <alignment horizontal="center" shrinkToFit="1"/>
    </xf>
    <xf numFmtId="0" fontId="0" fillId="58" borderId="19" xfId="0" applyFill="1" applyBorder="1" applyAlignment="1">
      <alignment horizontal="center" shrinkToFit="1"/>
    </xf>
    <xf numFmtId="0" fontId="0" fillId="35" borderId="19" xfId="0" applyFill="1" applyBorder="1" applyAlignment="1">
      <alignment horizontal="center" shrinkToFit="1"/>
    </xf>
    <xf numFmtId="0" fontId="0" fillId="34" borderId="19" xfId="0" applyFill="1" applyBorder="1" applyAlignment="1">
      <alignment horizontal="center" shrinkToFit="1"/>
    </xf>
    <xf numFmtId="0" fontId="37" fillId="0" borderId="45" xfId="0" applyFont="1" applyBorder="1" applyAlignment="1">
      <alignment horizontal="center" vertical="center" shrinkToFit="1"/>
    </xf>
    <xf numFmtId="177" fontId="21" fillId="50" borderId="22" xfId="0" applyNumberFormat="1" applyFont="1" applyFill="1" applyBorder="1" applyAlignment="1">
      <alignment horizontal="center" vertical="center" shrinkToFit="1"/>
    </xf>
    <xf numFmtId="177" fontId="21" fillId="50" borderId="23" xfId="0" applyNumberFormat="1" applyFont="1" applyFill="1" applyBorder="1" applyAlignment="1">
      <alignment horizontal="center" vertical="center" shrinkToFit="1"/>
    </xf>
    <xf numFmtId="177" fontId="21" fillId="50" borderId="24" xfId="0" applyNumberFormat="1" applyFont="1" applyFill="1" applyBorder="1" applyAlignment="1">
      <alignment horizontal="center" vertical="center" shrinkToFit="1"/>
    </xf>
    <xf numFmtId="177" fontId="21" fillId="50" borderId="10" xfId="0" applyNumberFormat="1" applyFont="1" applyFill="1" applyBorder="1" applyAlignment="1">
      <alignment horizontal="center" vertical="center" shrinkToFit="1"/>
    </xf>
    <xf numFmtId="177" fontId="21" fillId="50" borderId="0" xfId="0" applyNumberFormat="1" applyFont="1" applyFill="1" applyAlignment="1">
      <alignment horizontal="center" vertical="center" shrinkToFit="1"/>
    </xf>
    <xf numFmtId="177" fontId="21" fillId="50" borderId="11" xfId="0" applyNumberFormat="1" applyFont="1" applyFill="1" applyBorder="1" applyAlignment="1">
      <alignment horizontal="center" vertical="center" shrinkToFit="1"/>
    </xf>
    <xf numFmtId="177" fontId="21" fillId="34" borderId="22" xfId="0" applyNumberFormat="1" applyFont="1" applyFill="1" applyBorder="1" applyAlignment="1">
      <alignment horizontal="center" vertical="center" shrinkToFit="1"/>
    </xf>
    <xf numFmtId="177" fontId="21" fillId="34" borderId="23" xfId="0" applyNumberFormat="1" applyFont="1" applyFill="1" applyBorder="1" applyAlignment="1">
      <alignment horizontal="center" vertical="center" shrinkToFit="1"/>
    </xf>
    <xf numFmtId="177" fontId="21" fillId="34" borderId="24" xfId="0" applyNumberFormat="1" applyFont="1" applyFill="1" applyBorder="1" applyAlignment="1">
      <alignment horizontal="center" vertical="center" shrinkToFit="1"/>
    </xf>
    <xf numFmtId="177" fontId="21" fillId="34" borderId="10" xfId="0" applyNumberFormat="1" applyFont="1" applyFill="1" applyBorder="1" applyAlignment="1">
      <alignment horizontal="center" vertical="center" shrinkToFit="1"/>
    </xf>
    <xf numFmtId="177" fontId="21" fillId="34" borderId="0" xfId="0" applyNumberFormat="1" applyFont="1" applyFill="1" applyAlignment="1">
      <alignment horizontal="center" vertical="center" shrinkToFit="1"/>
    </xf>
    <xf numFmtId="177" fontId="21" fillId="34" borderId="11" xfId="0" applyNumberFormat="1" applyFont="1" applyFill="1" applyBorder="1" applyAlignment="1">
      <alignment horizontal="center" vertical="center" shrinkToFit="1"/>
    </xf>
    <xf numFmtId="177" fontId="21" fillId="44" borderId="22" xfId="0" applyNumberFormat="1" applyFont="1" applyFill="1" applyBorder="1" applyAlignment="1">
      <alignment horizontal="center" vertical="center" shrinkToFit="1"/>
    </xf>
    <xf numFmtId="177" fontId="21" fillId="44" borderId="23" xfId="0" applyNumberFormat="1" applyFont="1" applyFill="1" applyBorder="1" applyAlignment="1">
      <alignment horizontal="center" vertical="center" shrinkToFit="1"/>
    </xf>
    <xf numFmtId="177" fontId="21" fillId="44" borderId="24" xfId="0" applyNumberFormat="1" applyFont="1" applyFill="1" applyBorder="1" applyAlignment="1">
      <alignment horizontal="center" vertical="center" shrinkToFit="1"/>
    </xf>
    <xf numFmtId="177" fontId="21" fillId="44" borderId="10" xfId="0" applyNumberFormat="1" applyFont="1" applyFill="1" applyBorder="1" applyAlignment="1">
      <alignment horizontal="center" vertical="center" shrinkToFit="1"/>
    </xf>
    <xf numFmtId="177" fontId="21" fillId="44" borderId="0" xfId="0" applyNumberFormat="1" applyFont="1" applyFill="1" applyAlignment="1">
      <alignment horizontal="center" vertical="center" shrinkToFit="1"/>
    </xf>
    <xf numFmtId="177" fontId="21" fillId="44" borderId="11" xfId="0" applyNumberFormat="1" applyFont="1" applyFill="1" applyBorder="1" applyAlignment="1">
      <alignment horizontal="center" vertical="center" shrinkToFit="1"/>
    </xf>
    <xf numFmtId="177" fontId="21" fillId="52" borderId="22" xfId="0" applyNumberFormat="1" applyFont="1" applyFill="1" applyBorder="1" applyAlignment="1">
      <alignment horizontal="center" vertical="center" shrinkToFit="1"/>
    </xf>
    <xf numFmtId="177" fontId="21" fillId="52" borderId="23" xfId="0" applyNumberFormat="1" applyFont="1" applyFill="1" applyBorder="1" applyAlignment="1">
      <alignment horizontal="center" vertical="center" shrinkToFit="1"/>
    </xf>
    <xf numFmtId="177" fontId="21" fillId="52" borderId="24" xfId="0" applyNumberFormat="1" applyFont="1" applyFill="1" applyBorder="1" applyAlignment="1">
      <alignment horizontal="center" vertical="center" shrinkToFit="1"/>
    </xf>
    <xf numFmtId="177" fontId="21" fillId="52" borderId="10" xfId="0" applyNumberFormat="1" applyFont="1" applyFill="1" applyBorder="1" applyAlignment="1">
      <alignment horizontal="center" vertical="center" shrinkToFit="1"/>
    </xf>
    <xf numFmtId="177" fontId="21" fillId="52" borderId="0" xfId="0" applyNumberFormat="1" applyFont="1" applyFill="1" applyAlignment="1">
      <alignment horizontal="center" vertical="center" shrinkToFit="1"/>
    </xf>
    <xf numFmtId="177" fontId="21" fillId="52" borderId="11" xfId="0" applyNumberFormat="1" applyFont="1" applyFill="1" applyBorder="1" applyAlignment="1">
      <alignment horizontal="center" vertical="center" shrinkToFit="1"/>
    </xf>
    <xf numFmtId="177" fontId="21" fillId="43" borderId="22" xfId="0" applyNumberFormat="1" applyFont="1" applyFill="1" applyBorder="1" applyAlignment="1">
      <alignment horizontal="center" vertical="center" shrinkToFit="1"/>
    </xf>
    <xf numFmtId="177" fontId="21" fillId="43" borderId="23" xfId="0" applyNumberFormat="1" applyFont="1" applyFill="1" applyBorder="1" applyAlignment="1">
      <alignment horizontal="center" vertical="center" shrinkToFit="1"/>
    </xf>
    <xf numFmtId="177" fontId="21" fillId="43" borderId="24" xfId="0" applyNumberFormat="1" applyFont="1" applyFill="1" applyBorder="1" applyAlignment="1">
      <alignment horizontal="center" vertical="center" shrinkToFit="1"/>
    </xf>
    <xf numFmtId="177" fontId="21" fillId="43" borderId="10" xfId="0" applyNumberFormat="1" applyFont="1" applyFill="1" applyBorder="1" applyAlignment="1">
      <alignment horizontal="center" vertical="center" shrinkToFit="1"/>
    </xf>
    <xf numFmtId="177" fontId="21" fillId="43" borderId="0" xfId="0" applyNumberFormat="1" applyFont="1" applyFill="1" applyAlignment="1">
      <alignment horizontal="center" vertical="center" shrinkToFit="1"/>
    </xf>
    <xf numFmtId="177" fontId="21" fillId="43" borderId="11" xfId="0" applyNumberFormat="1" applyFont="1" applyFill="1" applyBorder="1" applyAlignment="1">
      <alignment horizontal="center" vertical="center" shrinkToFit="1"/>
    </xf>
    <xf numFmtId="177" fontId="21" fillId="33" borderId="22" xfId="0" applyNumberFormat="1" applyFont="1" applyFill="1" applyBorder="1" applyAlignment="1">
      <alignment horizontal="center" vertical="center" shrinkToFit="1"/>
    </xf>
    <xf numFmtId="177" fontId="21" fillId="33" borderId="23" xfId="0" applyNumberFormat="1" applyFont="1" applyFill="1" applyBorder="1" applyAlignment="1">
      <alignment horizontal="center" vertical="center" shrinkToFit="1"/>
    </xf>
    <xf numFmtId="177" fontId="21" fillId="33" borderId="24" xfId="0" applyNumberFormat="1" applyFont="1" applyFill="1" applyBorder="1" applyAlignment="1">
      <alignment horizontal="center" vertical="center" shrinkToFit="1"/>
    </xf>
    <xf numFmtId="177" fontId="21" fillId="33" borderId="10" xfId="0" applyNumberFormat="1" applyFont="1" applyFill="1" applyBorder="1" applyAlignment="1">
      <alignment horizontal="center" vertical="center" shrinkToFit="1"/>
    </xf>
    <xf numFmtId="177" fontId="21" fillId="33" borderId="0" xfId="0" applyNumberFormat="1" applyFont="1" applyFill="1" applyAlignment="1">
      <alignment horizontal="center" vertical="center" shrinkToFit="1"/>
    </xf>
    <xf numFmtId="177" fontId="21" fillId="33" borderId="11" xfId="0" applyNumberFormat="1" applyFont="1" applyFill="1" applyBorder="1" applyAlignment="1">
      <alignment horizontal="center" vertical="center" shrinkToFit="1"/>
    </xf>
    <xf numFmtId="177" fontId="21" fillId="42" borderId="22" xfId="0" applyNumberFormat="1" applyFont="1" applyFill="1" applyBorder="1" applyAlignment="1">
      <alignment horizontal="center" vertical="center" shrinkToFit="1"/>
    </xf>
    <xf numFmtId="177" fontId="21" fillId="42" borderId="23" xfId="0" applyNumberFormat="1" applyFont="1" applyFill="1" applyBorder="1" applyAlignment="1">
      <alignment horizontal="center" vertical="center" shrinkToFit="1"/>
    </xf>
    <xf numFmtId="177" fontId="21" fillId="42" borderId="24" xfId="0" applyNumberFormat="1" applyFont="1" applyFill="1" applyBorder="1" applyAlignment="1">
      <alignment horizontal="center" vertical="center" shrinkToFit="1"/>
    </xf>
    <xf numFmtId="177" fontId="21" fillId="42" borderId="10" xfId="0" applyNumberFormat="1" applyFont="1" applyFill="1" applyBorder="1" applyAlignment="1">
      <alignment horizontal="center" vertical="center" shrinkToFit="1"/>
    </xf>
    <xf numFmtId="177" fontId="21" fillId="42" borderId="0" xfId="0" applyNumberFormat="1" applyFont="1" applyFill="1" applyAlignment="1">
      <alignment horizontal="center" vertical="center" shrinkToFit="1"/>
    </xf>
    <xf numFmtId="177" fontId="21" fillId="42" borderId="11" xfId="0" applyNumberFormat="1" applyFont="1" applyFill="1" applyBorder="1" applyAlignment="1">
      <alignment horizontal="center" vertical="center" shrinkToFit="1"/>
    </xf>
    <xf numFmtId="177" fontId="26" fillId="42" borderId="22" xfId="0" applyNumberFormat="1" applyFont="1" applyFill="1" applyBorder="1" applyAlignment="1">
      <alignment horizontal="center" vertical="center" shrinkToFit="1"/>
    </xf>
    <xf numFmtId="177" fontId="26" fillId="42" borderId="23" xfId="0" applyNumberFormat="1" applyFont="1" applyFill="1" applyBorder="1" applyAlignment="1">
      <alignment horizontal="center" vertical="center" shrinkToFit="1"/>
    </xf>
    <xf numFmtId="177" fontId="23" fillId="42" borderId="24" xfId="0" applyNumberFormat="1" applyFont="1" applyFill="1" applyBorder="1" applyAlignment="1">
      <alignment horizontal="center" vertical="center" shrinkToFit="1"/>
    </xf>
    <xf numFmtId="177" fontId="26" fillId="42" borderId="10" xfId="0" applyNumberFormat="1" applyFont="1" applyFill="1" applyBorder="1" applyAlignment="1">
      <alignment horizontal="center" vertical="center" shrinkToFit="1"/>
    </xf>
    <xf numFmtId="177" fontId="26" fillId="42" borderId="0" xfId="0" applyNumberFormat="1" applyFont="1" applyFill="1" applyAlignment="1">
      <alignment horizontal="center" vertical="center" shrinkToFit="1"/>
    </xf>
    <xf numFmtId="177" fontId="23" fillId="42" borderId="11" xfId="0" applyNumberFormat="1" applyFont="1" applyFill="1" applyBorder="1" applyAlignment="1">
      <alignment horizontal="center" vertical="center" shrinkToFit="1"/>
    </xf>
    <xf numFmtId="0" fontId="21" fillId="50" borderId="41" xfId="0" applyFont="1" applyFill="1" applyBorder="1" applyAlignment="1">
      <alignment horizontal="center" vertical="center" shrinkToFit="1"/>
    </xf>
    <xf numFmtId="0" fontId="21" fillId="50" borderId="42" xfId="0" applyFont="1" applyFill="1" applyBorder="1" applyAlignment="1">
      <alignment horizontal="center" vertical="center" shrinkToFit="1"/>
    </xf>
    <xf numFmtId="0" fontId="21" fillId="50" borderId="43" xfId="0" applyFont="1" applyFill="1" applyBorder="1" applyAlignment="1">
      <alignment horizontal="center" vertical="center" shrinkToFit="1"/>
    </xf>
    <xf numFmtId="0" fontId="21" fillId="34" borderId="41" xfId="0" applyFont="1" applyFill="1" applyBorder="1" applyAlignment="1">
      <alignment horizontal="center" vertical="center" shrinkToFit="1"/>
    </xf>
    <xf numFmtId="0" fontId="21" fillId="34" borderId="42" xfId="0" applyFont="1" applyFill="1" applyBorder="1" applyAlignment="1">
      <alignment horizontal="center" vertical="center" shrinkToFit="1"/>
    </xf>
    <xf numFmtId="0" fontId="21" fillId="34" borderId="43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left" vertical="center" shrinkToFit="1"/>
    </xf>
    <xf numFmtId="177" fontId="21" fillId="52" borderId="35" xfId="0" applyNumberFormat="1" applyFont="1" applyFill="1" applyBorder="1" applyAlignment="1">
      <alignment horizontal="center" vertical="center" shrinkToFit="1"/>
    </xf>
    <xf numFmtId="177" fontId="21" fillId="52" borderId="36" xfId="0" applyNumberFormat="1" applyFont="1" applyFill="1" applyBorder="1" applyAlignment="1">
      <alignment horizontal="center" vertical="center" shrinkToFit="1"/>
    </xf>
    <xf numFmtId="177" fontId="21" fillId="52" borderId="37" xfId="0" applyNumberFormat="1" applyFont="1" applyFill="1" applyBorder="1" applyAlignment="1">
      <alignment horizontal="center" vertical="center" shrinkToFit="1"/>
    </xf>
    <xf numFmtId="0" fontId="21" fillId="44" borderId="41" xfId="0" applyFont="1" applyFill="1" applyBorder="1" applyAlignment="1">
      <alignment horizontal="center" vertical="center" shrinkToFit="1"/>
    </xf>
    <xf numFmtId="0" fontId="21" fillId="44" borderId="42" xfId="0" applyFont="1" applyFill="1" applyBorder="1" applyAlignment="1">
      <alignment horizontal="center" vertical="center" shrinkToFit="1"/>
    </xf>
    <xf numFmtId="0" fontId="21" fillId="44" borderId="43" xfId="0" applyFont="1" applyFill="1" applyBorder="1" applyAlignment="1">
      <alignment horizontal="center" vertical="center" shrinkToFit="1"/>
    </xf>
    <xf numFmtId="0" fontId="21" fillId="52" borderId="41" xfId="0" applyFont="1" applyFill="1" applyBorder="1" applyAlignment="1">
      <alignment horizontal="center" vertical="center" shrinkToFit="1"/>
    </xf>
    <xf numFmtId="0" fontId="21" fillId="52" borderId="42" xfId="0" applyFont="1" applyFill="1" applyBorder="1" applyAlignment="1">
      <alignment horizontal="center" vertical="center" shrinkToFit="1"/>
    </xf>
    <xf numFmtId="0" fontId="21" fillId="52" borderId="43" xfId="0" applyFont="1" applyFill="1" applyBorder="1" applyAlignment="1">
      <alignment horizontal="center" vertical="center" shrinkToFit="1"/>
    </xf>
    <xf numFmtId="0" fontId="21" fillId="43" borderId="41" xfId="0" applyFont="1" applyFill="1" applyBorder="1" applyAlignment="1">
      <alignment horizontal="center" vertical="center" shrinkToFit="1"/>
    </xf>
    <xf numFmtId="0" fontId="21" fillId="43" borderId="42" xfId="0" applyFont="1" applyFill="1" applyBorder="1" applyAlignment="1">
      <alignment horizontal="center" vertical="center" shrinkToFit="1"/>
    </xf>
    <xf numFmtId="0" fontId="21" fillId="43" borderId="43" xfId="0" applyFont="1" applyFill="1" applyBorder="1" applyAlignment="1">
      <alignment horizontal="center" vertical="center" shrinkToFit="1"/>
    </xf>
    <xf numFmtId="0" fontId="21" fillId="33" borderId="41" xfId="0" applyFont="1" applyFill="1" applyBorder="1" applyAlignment="1">
      <alignment horizontal="center" vertical="center" shrinkToFit="1"/>
    </xf>
    <xf numFmtId="0" fontId="21" fillId="33" borderId="42" xfId="0" applyFont="1" applyFill="1" applyBorder="1" applyAlignment="1">
      <alignment horizontal="center" vertical="center" shrinkToFit="1"/>
    </xf>
    <xf numFmtId="0" fontId="21" fillId="33" borderId="43" xfId="0" applyFont="1" applyFill="1" applyBorder="1" applyAlignment="1">
      <alignment horizontal="center" vertical="center" shrinkToFit="1"/>
    </xf>
    <xf numFmtId="0" fontId="21" fillId="42" borderId="41" xfId="0" applyFont="1" applyFill="1" applyBorder="1" applyAlignment="1">
      <alignment horizontal="center" vertical="center" shrinkToFit="1"/>
    </xf>
    <xf numFmtId="0" fontId="21" fillId="42" borderId="42" xfId="0" applyFont="1" applyFill="1" applyBorder="1" applyAlignment="1">
      <alignment horizontal="center" vertical="center" shrinkToFit="1"/>
    </xf>
    <xf numFmtId="0" fontId="21" fillId="42" borderId="43" xfId="0" applyFont="1" applyFill="1" applyBorder="1" applyAlignment="1">
      <alignment horizontal="center" vertical="center" shrinkToFit="1"/>
    </xf>
    <xf numFmtId="178" fontId="21" fillId="0" borderId="0" xfId="0" applyNumberFormat="1" applyFont="1" applyAlignment="1">
      <alignment horizontal="left" vertical="center" shrinkToFit="1"/>
    </xf>
    <xf numFmtId="0" fontId="21" fillId="52" borderId="10" xfId="0" applyFont="1" applyFill="1" applyBorder="1" applyAlignment="1">
      <alignment horizontal="center" vertical="center" shrinkToFit="1"/>
    </xf>
    <xf numFmtId="0" fontId="21" fillId="52" borderId="0" xfId="0" applyFont="1" applyFill="1" applyAlignment="1">
      <alignment horizontal="center" vertical="center" shrinkToFit="1"/>
    </xf>
    <xf numFmtId="0" fontId="21" fillId="52" borderId="11" xfId="0" applyFont="1" applyFill="1" applyBorder="1" applyAlignment="1">
      <alignment horizontal="center" vertical="center" shrinkToFit="1"/>
    </xf>
    <xf numFmtId="179" fontId="0" fillId="0" borderId="0" xfId="43" applyNumberFormat="1" applyFont="1" applyBorder="1" applyAlignment="1">
      <alignment shrinkToFit="1"/>
    </xf>
    <xf numFmtId="179" fontId="0" fillId="0" borderId="26" xfId="43" applyNumberFormat="1" applyFont="1" applyBorder="1" applyAlignment="1">
      <alignment shrinkToFit="1"/>
    </xf>
    <xf numFmtId="179" fontId="35" fillId="0" borderId="0" xfId="0" applyNumberFormat="1" applyFont="1" applyAlignment="1">
      <alignment horizontal="center" vertical="center" shrinkToFit="1"/>
    </xf>
    <xf numFmtId="179" fontId="35" fillId="0" borderId="0" xfId="0" applyNumberFormat="1" applyFont="1" applyAlignment="1">
      <alignment shrinkToFit="1"/>
    </xf>
    <xf numFmtId="179" fontId="0" fillId="0" borderId="0" xfId="0" applyNumberFormat="1">
      <alignment vertical="center"/>
    </xf>
    <xf numFmtId="176" fontId="22" fillId="50" borderId="0" xfId="42" applyNumberFormat="1" applyFont="1" applyFill="1" applyBorder="1" applyAlignment="1">
      <alignment horizontal="center" shrinkToFit="1"/>
    </xf>
    <xf numFmtId="180" fontId="19" fillId="50" borderId="13" xfId="43" applyNumberFormat="1" applyFont="1" applyFill="1" applyBorder="1" applyAlignment="1">
      <alignment horizontal="center" shrinkToFit="1"/>
    </xf>
    <xf numFmtId="176" fontId="22" fillId="50" borderId="0" xfId="0" applyNumberFormat="1" applyFont="1" applyFill="1" applyBorder="1" applyAlignment="1">
      <alignment horizontal="center" shrinkToFit="1"/>
    </xf>
    <xf numFmtId="180" fontId="19" fillId="50" borderId="26" xfId="43" applyNumberFormat="1" applyFont="1" applyFill="1" applyBorder="1" applyAlignment="1">
      <alignment horizontal="center" shrinkToFit="1"/>
    </xf>
    <xf numFmtId="177" fontId="21" fillId="50" borderId="0" xfId="0" applyNumberFormat="1" applyFont="1" applyFill="1" applyBorder="1" applyAlignment="1">
      <alignment horizontal="center" vertical="center" shrinkToFit="1"/>
    </xf>
    <xf numFmtId="176" fontId="0" fillId="42" borderId="0" xfId="0" applyNumberFormat="1" applyFill="1" applyBorder="1" applyAlignment="1">
      <alignment horizontal="right" shrinkToFit="1"/>
    </xf>
    <xf numFmtId="0" fontId="22" fillId="33" borderId="64" xfId="0" applyFont="1" applyFill="1" applyBorder="1" applyAlignment="1">
      <alignment horizontal="center" vertical="center" shrinkToFit="1"/>
    </xf>
    <xf numFmtId="0" fontId="22" fillId="33" borderId="65" xfId="0" applyFont="1" applyFill="1" applyBorder="1" applyAlignment="1">
      <alignment horizontal="center" vertical="center" shrinkToFit="1"/>
    </xf>
    <xf numFmtId="176" fontId="0" fillId="33" borderId="62" xfId="42" applyNumberFormat="1" applyFont="1" applyFill="1" applyBorder="1" applyAlignment="1">
      <alignment horizontal="right" shrinkToFit="1"/>
    </xf>
    <xf numFmtId="176" fontId="22" fillId="33" borderId="63" xfId="42" applyNumberFormat="1" applyFont="1" applyFill="1" applyBorder="1" applyAlignment="1">
      <alignment horizontal="center" shrinkToFit="1"/>
    </xf>
    <xf numFmtId="180" fontId="19" fillId="33" borderId="66" xfId="43" applyNumberFormat="1" applyFont="1" applyFill="1" applyBorder="1" applyAlignment="1">
      <alignment horizontal="right" shrinkToFit="1"/>
    </xf>
    <xf numFmtId="180" fontId="19" fillId="33" borderId="67" xfId="43" applyNumberFormat="1" applyFont="1" applyFill="1" applyBorder="1" applyAlignment="1">
      <alignment horizontal="center" shrinkToFit="1"/>
    </xf>
    <xf numFmtId="176" fontId="0" fillId="33" borderId="68" xfId="0" applyNumberFormat="1" applyFill="1" applyBorder="1" applyAlignment="1">
      <alignment horizontal="right" shrinkToFit="1"/>
    </xf>
    <xf numFmtId="176" fontId="0" fillId="33" borderId="0" xfId="0" applyNumberFormat="1" applyFill="1" applyBorder="1" applyAlignment="1">
      <alignment horizontal="right" shrinkToFit="1"/>
    </xf>
    <xf numFmtId="176" fontId="22" fillId="33" borderId="63" xfId="0" applyNumberFormat="1" applyFont="1" applyFill="1" applyBorder="1" applyAlignment="1">
      <alignment horizontal="center" shrinkToFit="1"/>
    </xf>
    <xf numFmtId="176" fontId="0" fillId="33" borderId="62" xfId="0" applyNumberFormat="1" applyFill="1" applyBorder="1" applyAlignment="1">
      <alignment horizontal="right" shrinkToFit="1"/>
    </xf>
    <xf numFmtId="180" fontId="19" fillId="33" borderId="64" xfId="43" applyNumberFormat="1" applyFont="1" applyFill="1" applyBorder="1" applyAlignment="1">
      <alignment horizontal="right" shrinkToFit="1"/>
    </xf>
    <xf numFmtId="180" fontId="19" fillId="33" borderId="65" xfId="43" applyNumberFormat="1" applyFont="1" applyFill="1" applyBorder="1" applyAlignment="1">
      <alignment horizontal="center" shrinkToFit="1"/>
    </xf>
    <xf numFmtId="180" fontId="19" fillId="33" borderId="69" xfId="43" applyNumberFormat="1" applyFont="1" applyFill="1" applyBorder="1" applyAlignment="1">
      <alignment horizontal="right" shrinkToFit="1"/>
    </xf>
    <xf numFmtId="180" fontId="19" fillId="33" borderId="70" xfId="43" applyNumberFormat="1" applyFont="1" applyFill="1" applyBorder="1" applyAlignment="1">
      <alignment horizontal="right" shrinkToFit="1"/>
    </xf>
    <xf numFmtId="180" fontId="19" fillId="33" borderId="71" xfId="43" applyNumberFormat="1" applyFont="1" applyFill="1" applyBorder="1" applyAlignment="1">
      <alignment horizontal="center" shrinkToFit="1"/>
    </xf>
    <xf numFmtId="176" fontId="0" fillId="50" borderId="0" xfId="0" applyNumberFormat="1" applyFill="1" applyBorder="1" applyAlignment="1">
      <alignment horizontal="right" shrinkToFit="1"/>
    </xf>
    <xf numFmtId="0" fontId="22" fillId="42" borderId="64" xfId="0" applyFont="1" applyFill="1" applyBorder="1" applyAlignment="1">
      <alignment horizontal="center" vertical="center" shrinkToFit="1"/>
    </xf>
    <xf numFmtId="0" fontId="22" fillId="42" borderId="65" xfId="0" applyFont="1" applyFill="1" applyBorder="1" applyAlignment="1">
      <alignment horizontal="center" vertical="center" shrinkToFit="1"/>
    </xf>
    <xf numFmtId="176" fontId="0" fillId="42" borderId="62" xfId="42" applyNumberFormat="1" applyFont="1" applyFill="1" applyBorder="1" applyAlignment="1">
      <alignment horizontal="right" shrinkToFit="1"/>
    </xf>
    <xf numFmtId="176" fontId="22" fillId="42" borderId="63" xfId="42" applyNumberFormat="1" applyFont="1" applyFill="1" applyBorder="1" applyAlignment="1">
      <alignment horizontal="center" shrinkToFit="1"/>
    </xf>
    <xf numFmtId="180" fontId="19" fillId="42" borderId="66" xfId="43" applyNumberFormat="1" applyFont="1" applyFill="1" applyBorder="1" applyAlignment="1">
      <alignment horizontal="right" shrinkToFit="1"/>
    </xf>
    <xf numFmtId="180" fontId="19" fillId="42" borderId="67" xfId="43" applyNumberFormat="1" applyFont="1" applyFill="1" applyBorder="1" applyAlignment="1">
      <alignment horizontal="center" shrinkToFit="1"/>
    </xf>
    <xf numFmtId="176" fontId="0" fillId="42" borderId="62" xfId="0" applyNumberFormat="1" applyFill="1" applyBorder="1" applyAlignment="1">
      <alignment horizontal="right" shrinkToFit="1"/>
    </xf>
    <xf numFmtId="176" fontId="22" fillId="42" borderId="63" xfId="0" applyNumberFormat="1" applyFont="1" applyFill="1" applyBorder="1" applyAlignment="1">
      <alignment horizontal="center" shrinkToFit="1"/>
    </xf>
    <xf numFmtId="180" fontId="19" fillId="42" borderId="64" xfId="43" applyNumberFormat="1" applyFont="1" applyFill="1" applyBorder="1" applyAlignment="1">
      <alignment horizontal="right" shrinkToFit="1"/>
    </xf>
    <xf numFmtId="180" fontId="19" fillId="42" borderId="65" xfId="43" applyNumberFormat="1" applyFont="1" applyFill="1" applyBorder="1" applyAlignment="1">
      <alignment horizontal="center" shrinkToFit="1"/>
    </xf>
    <xf numFmtId="180" fontId="19" fillId="42" borderId="69" xfId="43" applyNumberFormat="1" applyFont="1" applyFill="1" applyBorder="1" applyAlignment="1">
      <alignment horizontal="right" shrinkToFit="1"/>
    </xf>
    <xf numFmtId="180" fontId="19" fillId="42" borderId="70" xfId="43" applyNumberFormat="1" applyFont="1" applyFill="1" applyBorder="1" applyAlignment="1">
      <alignment horizontal="right" shrinkToFit="1"/>
    </xf>
    <xf numFmtId="180" fontId="19" fillId="42" borderId="71" xfId="43" applyNumberFormat="1" applyFont="1" applyFill="1" applyBorder="1" applyAlignment="1">
      <alignment horizontal="center" shrinkToFit="1"/>
    </xf>
    <xf numFmtId="0" fontId="22" fillId="50" borderId="64" xfId="0" applyFont="1" applyFill="1" applyBorder="1" applyAlignment="1">
      <alignment horizontal="center" vertical="center" shrinkToFit="1"/>
    </xf>
    <xf numFmtId="0" fontId="22" fillId="50" borderId="65" xfId="0" applyFont="1" applyFill="1" applyBorder="1" applyAlignment="1">
      <alignment horizontal="center" vertical="center" shrinkToFit="1"/>
    </xf>
    <xf numFmtId="176" fontId="0" fillId="50" borderId="62" xfId="42" applyNumberFormat="1" applyFont="1" applyFill="1" applyBorder="1" applyAlignment="1">
      <alignment horizontal="right" shrinkToFit="1"/>
    </xf>
    <xf numFmtId="176" fontId="22" fillId="50" borderId="63" xfId="42" applyNumberFormat="1" applyFont="1" applyFill="1" applyBorder="1" applyAlignment="1">
      <alignment horizontal="center" shrinkToFit="1"/>
    </xf>
    <xf numFmtId="180" fontId="19" fillId="50" borderId="66" xfId="43" applyNumberFormat="1" applyFont="1" applyFill="1" applyBorder="1" applyAlignment="1">
      <alignment horizontal="right" shrinkToFit="1"/>
    </xf>
    <xf numFmtId="180" fontId="19" fillId="50" borderId="67" xfId="43" applyNumberFormat="1" applyFont="1" applyFill="1" applyBorder="1" applyAlignment="1">
      <alignment horizontal="center" shrinkToFit="1"/>
    </xf>
    <xf numFmtId="176" fontId="0" fillId="50" borderId="62" xfId="0" applyNumberFormat="1" applyFill="1" applyBorder="1" applyAlignment="1">
      <alignment horizontal="right" shrinkToFit="1"/>
    </xf>
    <xf numFmtId="176" fontId="22" fillId="50" borderId="63" xfId="0" applyNumberFormat="1" applyFont="1" applyFill="1" applyBorder="1" applyAlignment="1">
      <alignment horizontal="center" shrinkToFit="1"/>
    </xf>
    <xf numFmtId="180" fontId="19" fillId="50" borderId="64" xfId="43" applyNumberFormat="1" applyFont="1" applyFill="1" applyBorder="1" applyAlignment="1">
      <alignment horizontal="right" shrinkToFit="1"/>
    </xf>
    <xf numFmtId="180" fontId="19" fillId="50" borderId="65" xfId="43" applyNumberFormat="1" applyFont="1" applyFill="1" applyBorder="1" applyAlignment="1">
      <alignment horizontal="center" shrinkToFit="1"/>
    </xf>
    <xf numFmtId="180" fontId="19" fillId="50" borderId="69" xfId="43" applyNumberFormat="1" applyFont="1" applyFill="1" applyBorder="1" applyAlignment="1">
      <alignment horizontal="right" shrinkToFit="1"/>
    </xf>
    <xf numFmtId="180" fontId="19" fillId="50" borderId="70" xfId="43" applyNumberFormat="1" applyFont="1" applyFill="1" applyBorder="1" applyAlignment="1">
      <alignment horizontal="right" shrinkToFit="1"/>
    </xf>
    <xf numFmtId="180" fontId="34" fillId="50" borderId="72" xfId="43" applyNumberFormat="1" applyFont="1" applyFill="1" applyBorder="1" applyAlignment="1">
      <alignment horizontal="right" shrinkToFit="1"/>
    </xf>
    <xf numFmtId="180" fontId="19" fillId="50" borderId="71" xfId="43" applyNumberFormat="1" applyFont="1" applyFill="1" applyBorder="1" applyAlignment="1">
      <alignment horizontal="center" shrinkToFit="1"/>
    </xf>
    <xf numFmtId="0" fontId="40" fillId="34" borderId="57" xfId="0" applyFont="1" applyFill="1" applyBorder="1" applyAlignment="1">
      <alignment horizontal="center" vertical="center" shrinkToFit="1"/>
    </xf>
    <xf numFmtId="0" fontId="40" fillId="34" borderId="58" xfId="0" applyFont="1" applyFill="1" applyBorder="1" applyAlignment="1">
      <alignment horizontal="center" vertical="center" shrinkToFit="1"/>
    </xf>
    <xf numFmtId="0" fontId="40" fillId="34" borderId="59" xfId="0" applyFont="1" applyFill="1" applyBorder="1" applyAlignment="1">
      <alignment horizontal="center" vertical="center" shrinkToFit="1"/>
    </xf>
    <xf numFmtId="177" fontId="41" fillId="34" borderId="60" xfId="0" applyNumberFormat="1" applyFont="1" applyFill="1" applyBorder="1" applyAlignment="1">
      <alignment horizontal="center" vertical="center" shrinkToFit="1"/>
    </xf>
    <xf numFmtId="177" fontId="41" fillId="34" borderId="23" xfId="0" applyNumberFormat="1" applyFont="1" applyFill="1" applyBorder="1" applyAlignment="1">
      <alignment horizontal="center" vertical="center" shrinkToFit="1"/>
    </xf>
    <xf numFmtId="177" fontId="41" fillId="34" borderId="62" xfId="0" applyNumberFormat="1" applyFont="1" applyFill="1" applyBorder="1" applyAlignment="1">
      <alignment horizontal="center" vertical="center" shrinkToFit="1"/>
    </xf>
    <xf numFmtId="177" fontId="41" fillId="34" borderId="0" xfId="0" applyNumberFormat="1" applyFont="1" applyFill="1" applyBorder="1" applyAlignment="1">
      <alignment horizontal="center" vertical="center" shrinkToFit="1"/>
    </xf>
    <xf numFmtId="177" fontId="41" fillId="34" borderId="61" xfId="0" applyNumberFormat="1" applyFont="1" applyFill="1" applyBorder="1" applyAlignment="1">
      <alignment horizontal="center" vertical="center" shrinkToFit="1"/>
    </xf>
    <xf numFmtId="177" fontId="41" fillId="34" borderId="63" xfId="0" applyNumberFormat="1" applyFont="1" applyFill="1" applyBorder="1" applyAlignment="1">
      <alignment horizontal="center"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3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20"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FF0000"/>
      </font>
    </dxf>
    <dxf>
      <font>
        <b/>
        <i val="0"/>
        <strike val="0"/>
        <color rgb="FF0070C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FF0000"/>
      </font>
    </dxf>
    <dxf>
      <font>
        <b/>
        <i val="0"/>
        <strike val="0"/>
        <color rgb="FF0070C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  <dxf>
      <numFmt numFmtId="27" formatCode="yyyy/m/d\ h:mm"/>
    </dxf>
    <dxf>
      <numFmt numFmtId="27" formatCode="yyyy/m/d\ h:mm"/>
    </dxf>
  </dxfs>
  <tableStyles count="0" defaultTableStyle="TableStyleMedium2" defaultPivotStyle="PivotStyleLight16"/>
  <colors>
    <mruColors>
      <color rgb="FF66FF99"/>
      <color rgb="FFFF66CC"/>
      <color rgb="FFFF00FF"/>
      <color rgb="FFFF99FF"/>
      <color rgb="FFFFE699"/>
      <color rgb="FF83CCEB"/>
      <color rgb="FF0066FF"/>
      <color rgb="FFFFCC66"/>
      <color rgb="FF99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185057</xdr:colOff>
          <xdr:row>2</xdr:row>
          <xdr:rowOff>57150</xdr:rowOff>
        </xdr:from>
        <xdr:to>
          <xdr:col>1</xdr:col>
          <xdr:colOff>200026</xdr:colOff>
          <xdr:row>3</xdr:row>
          <xdr:rowOff>141514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▼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161268</xdr:colOff>
          <xdr:row>2</xdr:row>
          <xdr:rowOff>57150</xdr:rowOff>
        </xdr:from>
        <xdr:to>
          <xdr:col>1</xdr:col>
          <xdr:colOff>180318</xdr:colOff>
          <xdr:row>3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444A638-19F7-1296-E220-AE6F10D656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▼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290B8D-EEA2-4069-BC05-68E3348A49C5}" name="事業計画集計2025" displayName="事業計画集計2025" ref="A1:U1117" totalsRowShown="0">
  <autoFilter ref="A1:U1117" xr:uid="{3F290B8D-EEA2-4069-BC05-68E3348A49C5}"/>
  <tableColumns count="21">
    <tableColumn id="1" xr3:uid="{12F869EE-F81B-417A-92B6-336C16CFF5C0}" name="ID"/>
    <tableColumn id="2" xr3:uid="{0FD3B05C-82CB-4D37-9A9C-DDF68E543CF7}" name="エリア"/>
    <tableColumn id="3" xr3:uid="{8E44F509-2277-449A-ACC8-1DA4DA2AF45A}" name="営業所"/>
    <tableColumn id="4" xr3:uid="{61DF0C75-C65E-41BA-BF5F-49962D565C17}" name="所長"/>
    <tableColumn id="5" xr3:uid="{B902051D-11F3-49CE-92AB-FF8A0A52C0C9}" name="担当役員"/>
    <tableColumn id="6" xr3:uid="{83159437-6AD4-4ACF-9AAF-7BA1A94E3454}" name="主要ブランド"/>
    <tableColumn id="7" xr3:uid="{B8E4BA2E-6A05-453C-B5C4-64D8B2114BA5}" name="大分類"/>
    <tableColumn id="8" xr3:uid="{2A051971-ADD7-475F-B1C1-592B9006DA11}" name="ソート"/>
    <tableColumn id="9" xr3:uid="{41AC5928-77EA-4AF5-BF81-72B229674098}" name="受着完"/>
    <tableColumn id="10" xr3:uid="{9A06A337-0864-4CE9-B80A-6456B298562E}" name="月"/>
    <tableColumn id="11" xr3:uid="{AA9F6F1A-BD95-4C23-8508-DFAE24B9A959}" name="年度"/>
    <tableColumn id="12" xr3:uid="{DE060420-8DE3-4FFD-BE1F-483D7C8383B1}" name="(当月)計画 棟数"/>
    <tableColumn id="13" xr3:uid="{15E13CC9-CC23-4FE2-8A97-5B2596694B52}" name="(当月)計画 請負金額"/>
    <tableColumn id="14" xr3:uid="{10BC0088-8D71-4051-A6A5-24562140F42B}" name="(当月)計画 利益率"/>
    <tableColumn id="15" xr3:uid="{BFD9B379-815B-4ECD-B582-8DD4B398E9C4}" name="(当月)計画 利益額"/>
    <tableColumn id="16" xr3:uid="{8DB77FC7-7A2B-43C1-87FD-3C4DF7F56FB9}" name="(当月)実績 棟数"/>
    <tableColumn id="17" xr3:uid="{B544649B-4213-4351-8D4D-978CCB9BAF74}" name="(当月)実績 請負金額"/>
    <tableColumn id="18" xr3:uid="{7B7729A5-3236-41A1-96D2-AE22BFC63188}" name="(当月)実績 利益率"/>
    <tableColumn id="19" xr3:uid="{9813459E-565A-4071-87D8-A244BD76632B}" name="(当月)実績 利益額"/>
    <tableColumn id="20" xr3:uid="{E2CF7E2E-28D4-4BA1-B781-77D115030241}" name="更新者"/>
    <tableColumn id="21" xr3:uid="{D31387D4-6836-4F8B-97A7-DDCA69350D12}" name="更新日時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B24F2-A89D-4762-8FFD-36EDE85C6F6E}" name="事業計画2025" displayName="事業計画2025" ref="A1:V34" totalsRowShown="0">
  <autoFilter ref="A1:V34" xr:uid="{09FB24F2-A89D-4762-8FFD-36EDE85C6F6E}"/>
  <tableColumns count="22">
    <tableColumn id="1" xr3:uid="{71BB4B6C-0581-4219-94B2-573852A3EB3F}" name="ID"/>
    <tableColumn id="2" xr3:uid="{8D1D62B4-7684-4BA4-A356-A20151D9C737}" name="エリア"/>
    <tableColumn id="3" xr3:uid="{337A66AC-7A8F-484A-BF53-CF63E8658EA5}" name="営業所"/>
    <tableColumn id="4" xr3:uid="{92AA47EC-642B-4573-AD9C-267EBF4605EB}" name="所長"/>
    <tableColumn id="5" xr3:uid="{D0ECC998-27A9-42FB-8089-76F7955AA291}" name="担当役員"/>
    <tableColumn id="6" xr3:uid="{E0E7AF35-B580-48AB-8D00-7FF86B30FA07}" name="主要ブランド"/>
    <tableColumn id="8" xr3:uid="{4210CC63-D31E-420B-A6C5-8C7CB06B3057}" name="大分類"/>
    <tableColumn id="9" xr3:uid="{78FFD2A3-A04D-4E54-B5A4-45C135B3CFE6}" name="年度"/>
    <tableColumn id="10" xr3:uid="{73AC4228-6ADA-4DFA-B32C-C3F2361B0E8A}" name="1棟単価"/>
    <tableColumn id="11" xr3:uid="{1D81F412-F509-424E-8031-9E75DFDF4CC3}" name="粗利基準"/>
    <tableColumn id="12" xr3:uid="{D816A4AB-4DCD-4713-9E1E-E75CAC2708B9}" name="平均坪数"/>
    <tableColumn id="13" xr3:uid="{CA4BC8FA-986F-4E89-A4F2-90E3680B5598}" name="人件費"/>
    <tableColumn id="14" xr3:uid="{196FCECB-E6AC-4BF1-BE78-78842184E6E0}" name="販売費"/>
    <tableColumn id="15" xr3:uid="{FE6B3EDA-5612-4013-9BAB-9C0A1263717A}" name="減価償却費"/>
    <tableColumn id="16" xr3:uid="{E822400C-541A-4431-A4D7-FC17AF1E0A3C}" name="地代・家賃"/>
    <tableColumn id="17" xr3:uid="{BC4FF235-E15D-4AB5-B1A0-C38F046D4C95}" name="その他経費"/>
    <tableColumn id="18" xr3:uid="{2BFF536D-CC6A-4AFB-9D46-3DA38DB70AA9}" name="本社経費"/>
    <tableColumn id="19" xr3:uid="{AF84D6C3-0CDE-419C-A95F-987B134D5374}" name="諸経費合計"/>
    <tableColumn id="20" xr3:uid="{F59BD6C4-B7BF-4E5E-930B-810099DE1423}" name="並び順"/>
    <tableColumn id="21" xr3:uid="{C7BFB814-0F47-4C50-A81E-29FAE9E16077}" name="非住宅部門"/>
    <tableColumn id="22" xr3:uid="{0B5E8A45-CFF2-4002-BDE6-DAC4B55383D6}" name="更新者"/>
    <tableColumn id="23" xr3:uid="{E3560398-F259-4FA5-AF0E-77A20FB114FA}" name="更新日時" dataDxfId="1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8EC590-9622-410F-96BC-AB067CA8187D}" name="事業計画集計2026" displayName="事業計画集計2026" ref="A1:U1117" totalsRowShown="0">
  <autoFilter ref="A1:U1117" xr:uid="{3F290B8D-EEA2-4069-BC05-68E3348A49C5}"/>
  <tableColumns count="21">
    <tableColumn id="1" xr3:uid="{66361337-BE0E-4770-A124-5BCDD1566820}" name="ID"/>
    <tableColumn id="2" xr3:uid="{F62E6E99-7984-4927-8756-1E303A9CD0D9}" name="エリア"/>
    <tableColumn id="3" xr3:uid="{B4B377F7-B68E-4821-B4C6-F05DB6BED3B5}" name="営業所"/>
    <tableColumn id="4" xr3:uid="{718C078C-5EDF-4EF1-8FF1-E9F12B60DCB5}" name="所長"/>
    <tableColumn id="5" xr3:uid="{2FCC85BC-EE5C-41F0-A24E-0D53654D5D8C}" name="担当役員"/>
    <tableColumn id="6" xr3:uid="{794EDB1B-F194-4D41-9352-CC62A4F12441}" name="主要ブランド"/>
    <tableColumn id="7" xr3:uid="{57F68F96-8751-4AD2-96D3-68A286EFF470}" name="大分類"/>
    <tableColumn id="8" xr3:uid="{E4E021F5-B1F7-49EA-B113-2787010E464C}" name="ソート"/>
    <tableColumn id="9" xr3:uid="{143CDB01-F7EE-43EF-ABCC-5E2B82A98D02}" name="受着完"/>
    <tableColumn id="10" xr3:uid="{F749A8A5-45E3-402A-A9CD-9505CC4CDC93}" name="月"/>
    <tableColumn id="11" xr3:uid="{1EC6F4BF-639F-48D9-9590-B419677F06CB}" name="年度"/>
    <tableColumn id="12" xr3:uid="{AD0C83BE-15AA-49EC-8CF7-8547F67CBEEF}" name="(当月)計画 棟数"/>
    <tableColumn id="13" xr3:uid="{2F1B1876-461A-4029-85DE-6B583D8B9FF7}" name="(当月)計画 請負金額"/>
    <tableColumn id="14" xr3:uid="{5BABA8A6-2C50-4166-8F13-891C35591556}" name="(当月)計画 利益率"/>
    <tableColumn id="15" xr3:uid="{E83B5D49-ED26-4919-86A8-49E96C731FED}" name="(当月)計画 利益額"/>
    <tableColumn id="16" xr3:uid="{9E310BE4-803C-4E8F-89CB-449F284B51F4}" name="(当月)実績 棟数"/>
    <tableColumn id="17" xr3:uid="{30B317C8-98A5-4A7C-8762-62748B573B4C}" name="(当月)実績 請負金額"/>
    <tableColumn id="18" xr3:uid="{A49F54A7-D0FE-407B-ABBE-20296A807574}" name="(当月)実績 利益率"/>
    <tableColumn id="19" xr3:uid="{56666DA9-5447-4E8D-892C-625A032B17AA}" name="(当月)実績 利益額"/>
    <tableColumn id="20" xr3:uid="{9D69E8BB-B63F-41F6-8F1F-1BEB04153531}" name="更新者"/>
    <tableColumn id="21" xr3:uid="{0ABB23A2-0837-4E0B-B91F-7255D6357566}" name="更新日時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38E78F-B186-4D6D-97C4-509CC9FC2F93}" name="事業計画2026" displayName="事業計画2026" ref="A1:V34" totalsRowShown="0">
  <autoFilter ref="A1:V34" xr:uid="{09FB24F2-A89D-4762-8FFD-36EDE85C6F6E}"/>
  <tableColumns count="22">
    <tableColumn id="1" xr3:uid="{75E28277-2106-443A-81FD-18AB70DFD279}" name="ID"/>
    <tableColumn id="2" xr3:uid="{054375D5-3268-48FD-91A5-88676031E648}" name="エリア"/>
    <tableColumn id="3" xr3:uid="{88C99988-7935-4571-9374-166D30913A77}" name="営業所"/>
    <tableColumn id="4" xr3:uid="{FB8A36FF-86C5-42C2-BD4F-F93816347E39}" name="所長"/>
    <tableColumn id="5" xr3:uid="{7C74A371-E71D-443A-97FC-5D5A39EA74FA}" name="担当役員"/>
    <tableColumn id="6" xr3:uid="{6553AC29-24A0-4CAF-AB26-145C553BA1F7}" name="主要ブランド"/>
    <tableColumn id="8" xr3:uid="{2C8CDFF7-7064-4040-A0FF-B5E112BBE62B}" name="大分類"/>
    <tableColumn id="9" xr3:uid="{36469566-C4E5-42FC-A673-7A256D9505DB}" name="年度"/>
    <tableColumn id="10" xr3:uid="{D9B09243-AD87-4ECA-B0F9-1B16F8505D2E}" name="1棟単価"/>
    <tableColumn id="11" xr3:uid="{EB337216-E5F1-4118-9B21-EFD4DF4F3E76}" name="粗利基準"/>
    <tableColumn id="12" xr3:uid="{13F71AB8-09EB-4BED-A37D-9C6A6F7E2A9B}" name="平均坪数"/>
    <tableColumn id="13" xr3:uid="{ABCC907E-5F94-427D-A8DF-39A1E727462D}" name="人件費"/>
    <tableColumn id="14" xr3:uid="{797E7401-D72E-41F1-8EDF-7ED697CF9BA4}" name="販売費"/>
    <tableColumn id="15" xr3:uid="{40A2ED1F-75B6-49A1-8630-59BCBAAFD9ED}" name="減価償却費"/>
    <tableColumn id="16" xr3:uid="{5920831C-8718-49B1-8152-615425CF4ABF}" name="地代・家賃"/>
    <tableColumn id="17" xr3:uid="{7AF79257-AD2F-49C3-B884-8A4D042441CF}" name="その他経費"/>
    <tableColumn id="18" xr3:uid="{214BF7D3-6238-43E4-8B91-A6989438470E}" name="本社経費"/>
    <tableColumn id="19" xr3:uid="{959F2422-3832-4C8F-B6CB-AFDE6B69CCB2}" name="諸経費合計"/>
    <tableColumn id="20" xr3:uid="{54ED1CDD-A595-4C4A-87EB-A14C494E3BFD}" name="並び順"/>
    <tableColumn id="21" xr3:uid="{D1C369F2-5846-4B23-990F-F519D6195194}" name="非住宅部門"/>
    <tableColumn id="22" xr3:uid="{BFA6C556-BAD1-4E0A-A5E6-B76B11BFEED1}" name="更新者"/>
    <tableColumn id="23" xr3:uid="{0383BF3B-BB43-463D-BA31-973CF4301595}" name="更新日時" dataDxfId="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BF0C-269D-4E85-8971-1619D4878BA6}">
  <sheetPr codeName="Sheet4">
    <tabColor rgb="FFFF0000"/>
  </sheetPr>
  <dimension ref="A1:HQ202"/>
  <sheetViews>
    <sheetView tabSelected="1" zoomScaleNormal="100" workbookViewId="0">
      <pane xSplit="19" ySplit="4" topLeftCell="DD5" activePane="bottomRight" state="frozen"/>
      <selection pane="topRight" activeCell="S1" sqref="S1"/>
      <selection pane="bottomLeft" activeCell="A5" sqref="A5"/>
      <selection pane="bottomRight" activeCell="DE71" sqref="DE71"/>
    </sheetView>
  </sheetViews>
  <sheetFormatPr defaultRowHeight="14.25" outlineLevelCol="1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customWidth="1" outlineLevel="1"/>
    <col min="22" max="22" width="6.625" customWidth="1" outlineLevel="1"/>
    <col min="23" max="24" width="12.125" customWidth="1" outlineLevel="1"/>
    <col min="25" max="25" width="6.625" customWidth="1" outlineLevel="1"/>
    <col min="26" max="28" width="12.125" customWidth="1" outlineLevel="1"/>
    <col min="29" max="29" width="6.625" customWidth="1"/>
    <col min="30" max="31" width="12.125" customWidth="1" outlineLevel="1"/>
    <col min="32" max="32" width="6.625" customWidth="1" outlineLevel="1"/>
    <col min="33" max="34" width="12.125" customWidth="1" outlineLevel="1"/>
    <col min="35" max="35" width="6.625" customWidth="1" outlineLevel="1"/>
    <col min="36" max="38" width="12.125" customWidth="1" outlineLevel="1"/>
    <col min="39" max="39" width="6.625" customWidth="1"/>
    <col min="40" max="41" width="12.125" customWidth="1" outlineLevel="1"/>
    <col min="42" max="42" width="6.625" customWidth="1" outlineLevel="1"/>
    <col min="43" max="44" width="12.125" customWidth="1" outlineLevel="1"/>
    <col min="45" max="45" width="6.625" customWidth="1" outlineLevel="1"/>
    <col min="46" max="48" width="12.125" customWidth="1" outlineLevel="1"/>
    <col min="49" max="49" width="6.625" customWidth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customWidth="1" outlineLevel="1"/>
    <col min="62" max="62" width="6.625" customWidth="1" outlineLevel="1"/>
    <col min="63" max="64" width="12.125" customWidth="1" outlineLevel="1"/>
    <col min="65" max="65" width="6.625" customWidth="1" outlineLevel="1"/>
    <col min="66" max="68" width="12.125" customWidth="1" outlineLevel="1"/>
    <col min="69" max="69" width="6.625" customWidth="1"/>
    <col min="70" max="71" width="12.125" customWidth="1" outlineLevel="1"/>
    <col min="72" max="72" width="6.625" customWidth="1" outlineLevel="1"/>
    <col min="73" max="74" width="12.125" customWidth="1" outlineLevel="1"/>
    <col min="75" max="75" width="6.625" customWidth="1" outlineLevel="1"/>
    <col min="76" max="78" width="12.125" customWidth="1" outlineLevel="1"/>
    <col min="79" max="79" width="6.625" customWidth="1"/>
    <col min="80" max="81" width="12.125" customWidth="1" outlineLevel="1"/>
    <col min="82" max="82" width="6.625" customWidth="1" outlineLevel="1"/>
    <col min="83" max="84" width="12.125" customWidth="1" outlineLevel="1"/>
    <col min="85" max="85" width="6.625" customWidth="1" outlineLevel="1"/>
    <col min="86" max="88" width="12.125" customWidth="1" outlineLevel="1"/>
    <col min="89" max="89" width="6.625" customWidth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4.625" customWidth="1"/>
    <col min="112" max="112" width="6.625" customWidth="1"/>
    <col min="113" max="114" width="14.625" customWidth="1"/>
    <col min="115" max="115" width="6.625" customWidth="1"/>
    <col min="116" max="118" width="14.625" customWidth="1"/>
    <col min="119" max="119" width="6.625" customWidth="1"/>
    <col min="120" max="121" width="12.125" customWidth="1" outlineLevel="1"/>
    <col min="122" max="122" width="6.625" customWidth="1" outlineLevel="1"/>
    <col min="123" max="124" width="12.125" customWidth="1" outlineLevel="1"/>
    <col min="125" max="125" width="6.625" customWidth="1" outlineLevel="1"/>
    <col min="126" max="128" width="12.125" customWidth="1" outlineLevel="1"/>
    <col min="129" max="129" width="6.625" customWidth="1"/>
    <col min="130" max="131" width="12.125" customWidth="1" outlineLevel="1"/>
    <col min="132" max="132" width="6.625" customWidth="1" outlineLevel="1"/>
    <col min="133" max="134" width="12.125" customWidth="1" outlineLevel="1"/>
    <col min="135" max="135" width="6.625" customWidth="1" outlineLevel="1"/>
    <col min="136" max="138" width="12.125" customWidth="1" outlineLevel="1"/>
    <col min="139" max="139" width="6.625" customWidth="1"/>
    <col min="140" max="141" width="12.125" customWidth="1" outlineLevel="1"/>
    <col min="142" max="142" width="6.625" customWidth="1" outlineLevel="1"/>
    <col min="143" max="144" width="12.125" customWidth="1" outlineLevel="1"/>
    <col min="145" max="145" width="6.625" customWidth="1" outlineLevel="1"/>
    <col min="146" max="148" width="12.125" customWidth="1" outlineLevel="1"/>
    <col min="149" max="149" width="6.625" customWidth="1"/>
    <col min="150" max="151" width="14.625" customWidth="1"/>
    <col min="152" max="152" width="6.625" customWidth="1"/>
    <col min="153" max="154" width="14.625" customWidth="1"/>
    <col min="155" max="155" width="6.625" customWidth="1"/>
    <col min="156" max="158" width="14.625" customWidth="1"/>
    <col min="159" max="159" width="6.625" customWidth="1"/>
    <col min="160" max="161" width="12.125" customWidth="1" outlineLevel="1"/>
    <col min="162" max="162" width="6.625" customWidth="1" outlineLevel="1"/>
    <col min="163" max="164" width="12.125" customWidth="1" outlineLevel="1"/>
    <col min="165" max="165" width="6.625" customWidth="1" outlineLevel="1"/>
    <col min="166" max="168" width="12.125" customWidth="1" outlineLevel="1"/>
    <col min="169" max="169" width="6.625" customWidth="1"/>
    <col min="170" max="171" width="12.125" customWidth="1" outlineLevel="1"/>
    <col min="172" max="172" width="6.625" customWidth="1" outlineLevel="1"/>
    <col min="173" max="174" width="12.125" customWidth="1" outlineLevel="1"/>
    <col min="175" max="175" width="6.625" customWidth="1" outlineLevel="1"/>
    <col min="176" max="178" width="12.125" customWidth="1" outlineLevel="1"/>
    <col min="179" max="179" width="6.625" customWidth="1"/>
    <col min="180" max="181" width="12.125" customWidth="1" outlineLevel="1"/>
    <col min="182" max="182" width="6.625" customWidth="1" outlineLevel="1"/>
    <col min="183" max="184" width="12.125" customWidth="1" outlineLevel="1"/>
    <col min="185" max="185" width="6.625" customWidth="1" outlineLevel="1"/>
    <col min="186" max="188" width="12.125" customWidth="1" outlineLevel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1" width="14.625" customWidth="1"/>
    <col min="212" max="212" width="6.625" customWidth="1"/>
    <col min="213" max="214" width="14.625" customWidth="1"/>
    <col min="215" max="215" width="6.625" customWidth="1"/>
    <col min="216" max="218" width="14.625" customWidth="1"/>
    <col min="219" max="219" width="6.625" customWidth="1"/>
    <col min="220" max="220" width="6.375" customWidth="1"/>
    <col min="222" max="225" width="14.25" customWidth="1"/>
  </cols>
  <sheetData>
    <row r="1" spans="1:225" s="6" customFormat="1" ht="24" customHeight="1" thickTop="1" thickBot="1">
      <c r="A1" s="21"/>
      <c r="C1" s="595">
        <v>2026</v>
      </c>
      <c r="D1" s="595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1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96" t="s">
        <v>189</v>
      </c>
      <c r="AY1" s="597"/>
      <c r="AZ1" s="598"/>
      <c r="BA1" s="586" t="s">
        <v>189</v>
      </c>
      <c r="BB1" s="587"/>
      <c r="BC1" s="588"/>
      <c r="BD1" s="580" t="s">
        <v>189</v>
      </c>
      <c r="BE1" s="581"/>
      <c r="BF1" s="581"/>
      <c r="BG1" s="582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83" t="s">
        <v>187</v>
      </c>
      <c r="CM1" s="584"/>
      <c r="CN1" s="585"/>
      <c r="CO1" s="586" t="s">
        <v>187</v>
      </c>
      <c r="CP1" s="587"/>
      <c r="CQ1" s="588"/>
      <c r="CR1" s="580" t="s">
        <v>187</v>
      </c>
      <c r="CS1" s="581"/>
      <c r="CT1" s="581"/>
      <c r="CU1" s="582"/>
      <c r="CV1" s="589" t="s">
        <v>188</v>
      </c>
      <c r="CW1" s="590"/>
      <c r="CX1" s="591"/>
      <c r="CY1" s="592" t="s">
        <v>188</v>
      </c>
      <c r="CZ1" s="593"/>
      <c r="DA1" s="594"/>
      <c r="DB1" s="570" t="s">
        <v>188</v>
      </c>
      <c r="DC1" s="571"/>
      <c r="DD1" s="571"/>
      <c r="DE1" s="571"/>
      <c r="DF1" s="653" t="s">
        <v>449</v>
      </c>
      <c r="DG1" s="654"/>
      <c r="DH1" s="655"/>
      <c r="DI1" s="653" t="s">
        <v>449</v>
      </c>
      <c r="DJ1" s="654"/>
      <c r="DK1" s="655"/>
      <c r="DL1" s="653" t="s">
        <v>449</v>
      </c>
      <c r="DM1" s="654"/>
      <c r="DN1" s="654"/>
      <c r="DO1" s="655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3"/>
      <c r="EJ1" s="12"/>
      <c r="EK1" s="12"/>
      <c r="EL1" s="13"/>
      <c r="EM1" s="12"/>
      <c r="EN1" s="12"/>
      <c r="EO1" s="13"/>
      <c r="EP1" s="12"/>
      <c r="EQ1" s="12"/>
      <c r="ER1" s="12"/>
      <c r="ES1" s="19"/>
      <c r="ET1" s="583" t="s">
        <v>186</v>
      </c>
      <c r="EU1" s="584"/>
      <c r="EV1" s="585"/>
      <c r="EW1" s="586" t="s">
        <v>186</v>
      </c>
      <c r="EX1" s="587"/>
      <c r="EY1" s="588"/>
      <c r="EZ1" s="580" t="s">
        <v>186</v>
      </c>
      <c r="FA1" s="581"/>
      <c r="FB1" s="581"/>
      <c r="FC1" s="582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3"/>
      <c r="FX1" s="12"/>
      <c r="FY1" s="12"/>
      <c r="FZ1" s="13"/>
      <c r="GA1" s="12"/>
      <c r="GB1" s="12"/>
      <c r="GC1" s="13"/>
      <c r="GD1" s="12"/>
      <c r="GE1" s="12"/>
      <c r="GF1" s="12"/>
      <c r="GG1" s="19"/>
      <c r="GH1" s="583" t="s">
        <v>180</v>
      </c>
      <c r="GI1" s="584"/>
      <c r="GJ1" s="585"/>
      <c r="GK1" s="586" t="s">
        <v>180</v>
      </c>
      <c r="GL1" s="587"/>
      <c r="GM1" s="588"/>
      <c r="GN1" s="580" t="s">
        <v>180</v>
      </c>
      <c r="GO1" s="581"/>
      <c r="GP1" s="581"/>
      <c r="GQ1" s="582"/>
      <c r="GR1" s="589" t="s">
        <v>174</v>
      </c>
      <c r="GS1" s="590"/>
      <c r="GT1" s="591"/>
      <c r="GU1" s="592" t="s">
        <v>174</v>
      </c>
      <c r="GV1" s="593"/>
      <c r="GW1" s="594"/>
      <c r="GX1" s="570" t="s">
        <v>174</v>
      </c>
      <c r="GY1" s="571"/>
      <c r="GZ1" s="571"/>
      <c r="HA1" s="572"/>
      <c r="HB1" s="573" t="s">
        <v>170</v>
      </c>
      <c r="HC1" s="574"/>
      <c r="HD1" s="575"/>
      <c r="HE1" s="573" t="s">
        <v>170</v>
      </c>
      <c r="HF1" s="574"/>
      <c r="HG1" s="575"/>
      <c r="HH1" s="573" t="s">
        <v>170</v>
      </c>
      <c r="HI1" s="574"/>
      <c r="HJ1" s="574"/>
      <c r="HK1" s="575"/>
      <c r="HL1" s="7"/>
      <c r="HM1" s="7"/>
      <c r="HN1" s="218"/>
      <c r="HO1" s="218"/>
      <c r="HP1" s="218"/>
      <c r="HQ1" s="218"/>
    </row>
    <row r="2" spans="1:225" s="6" customFormat="1" ht="24" customHeight="1" thickTop="1">
      <c r="A2" s="21"/>
      <c r="C2" s="576" t="s">
        <v>132</v>
      </c>
      <c r="D2" s="576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148</v>
      </c>
      <c r="U2" s="12"/>
      <c r="V2" s="19"/>
      <c r="W2" s="11" t="s">
        <v>148</v>
      </c>
      <c r="X2" s="12"/>
      <c r="Y2" s="13"/>
      <c r="Z2" s="12" t="s">
        <v>148</v>
      </c>
      <c r="AA2" s="12"/>
      <c r="AB2" s="12"/>
      <c r="AC2" s="135" t="s">
        <v>148</v>
      </c>
      <c r="AD2" s="136" t="s">
        <v>149</v>
      </c>
      <c r="AE2" s="135"/>
      <c r="AF2" s="137"/>
      <c r="AG2" s="135" t="s">
        <v>149</v>
      </c>
      <c r="AH2" s="135"/>
      <c r="AI2" s="137"/>
      <c r="AJ2" s="135" t="s">
        <v>149</v>
      </c>
      <c r="AK2" s="135"/>
      <c r="AL2" s="135"/>
      <c r="AM2" s="137" t="s">
        <v>149</v>
      </c>
      <c r="AN2" s="135" t="s">
        <v>150</v>
      </c>
      <c r="AO2" s="135"/>
      <c r="AP2" s="137"/>
      <c r="AQ2" s="135" t="s">
        <v>150</v>
      </c>
      <c r="AR2" s="135"/>
      <c r="AS2" s="137"/>
      <c r="AT2" s="135" t="s">
        <v>150</v>
      </c>
      <c r="AU2" s="135"/>
      <c r="AV2" s="135"/>
      <c r="AW2" s="135" t="s">
        <v>150</v>
      </c>
      <c r="AX2" s="577" t="s">
        <v>181</v>
      </c>
      <c r="AY2" s="578"/>
      <c r="AZ2" s="579"/>
      <c r="BA2" s="546" t="s">
        <v>182</v>
      </c>
      <c r="BB2" s="547"/>
      <c r="BC2" s="548"/>
      <c r="BD2" s="534" t="s">
        <v>183</v>
      </c>
      <c r="BE2" s="535"/>
      <c r="BF2" s="535"/>
      <c r="BG2" s="536"/>
      <c r="BH2" s="12" t="s">
        <v>151</v>
      </c>
      <c r="BI2" s="12"/>
      <c r="BJ2" s="13"/>
      <c r="BK2" s="12" t="s">
        <v>151</v>
      </c>
      <c r="BL2" s="12"/>
      <c r="BM2" s="13"/>
      <c r="BN2" s="12" t="s">
        <v>151</v>
      </c>
      <c r="BO2" s="12"/>
      <c r="BP2" s="12"/>
      <c r="BQ2" s="135" t="s">
        <v>151</v>
      </c>
      <c r="BR2" s="135" t="s">
        <v>152</v>
      </c>
      <c r="BS2" s="135"/>
      <c r="BT2" s="137"/>
      <c r="BU2" s="135" t="s">
        <v>152</v>
      </c>
      <c r="BV2" s="135"/>
      <c r="BW2" s="137"/>
      <c r="BX2" s="135" t="s">
        <v>152</v>
      </c>
      <c r="BY2" s="135"/>
      <c r="BZ2" s="135"/>
      <c r="CA2" s="135" t="s">
        <v>152</v>
      </c>
      <c r="CB2" s="135" t="s">
        <v>153</v>
      </c>
      <c r="CC2" s="135"/>
      <c r="CD2" s="137"/>
      <c r="CE2" s="135" t="s">
        <v>153</v>
      </c>
      <c r="CF2" s="135"/>
      <c r="CG2" s="137"/>
      <c r="CH2" s="135" t="s">
        <v>153</v>
      </c>
      <c r="CI2" s="135"/>
      <c r="CJ2" s="135"/>
      <c r="CK2" s="135" t="s">
        <v>153</v>
      </c>
      <c r="CL2" s="540" t="s">
        <v>181</v>
      </c>
      <c r="CM2" s="541"/>
      <c r="CN2" s="542"/>
      <c r="CO2" s="546" t="s">
        <v>182</v>
      </c>
      <c r="CP2" s="547"/>
      <c r="CQ2" s="548"/>
      <c r="CR2" s="534" t="s">
        <v>183</v>
      </c>
      <c r="CS2" s="535"/>
      <c r="CT2" s="535"/>
      <c r="CU2" s="536"/>
      <c r="CV2" s="552" t="s">
        <v>184</v>
      </c>
      <c r="CW2" s="553"/>
      <c r="CX2" s="554"/>
      <c r="CY2" s="564" t="s">
        <v>185</v>
      </c>
      <c r="CZ2" s="565"/>
      <c r="DA2" s="566"/>
      <c r="DB2" s="522" t="s">
        <v>175</v>
      </c>
      <c r="DC2" s="523"/>
      <c r="DD2" s="523"/>
      <c r="DE2" s="523"/>
      <c r="DF2" s="656" t="s">
        <v>450</v>
      </c>
      <c r="DG2" s="657"/>
      <c r="DH2" s="660"/>
      <c r="DI2" s="656" t="s">
        <v>451</v>
      </c>
      <c r="DJ2" s="657"/>
      <c r="DK2" s="660"/>
      <c r="DL2" s="656" t="s">
        <v>452</v>
      </c>
      <c r="DM2" s="657"/>
      <c r="DN2" s="657"/>
      <c r="DO2" s="660"/>
      <c r="DP2" s="12" t="s">
        <v>154</v>
      </c>
      <c r="DQ2" s="12"/>
      <c r="DR2" s="13"/>
      <c r="DS2" s="12" t="s">
        <v>154</v>
      </c>
      <c r="DT2" s="12"/>
      <c r="DU2" s="13"/>
      <c r="DV2" s="12" t="s">
        <v>154</v>
      </c>
      <c r="DW2" s="12"/>
      <c r="DX2" s="12"/>
      <c r="DY2" s="135" t="s">
        <v>154</v>
      </c>
      <c r="DZ2" s="135" t="s">
        <v>155</v>
      </c>
      <c r="EA2" s="135"/>
      <c r="EB2" s="137"/>
      <c r="EC2" s="135" t="s">
        <v>155</v>
      </c>
      <c r="ED2" s="135"/>
      <c r="EE2" s="137"/>
      <c r="EF2" s="135" t="s">
        <v>155</v>
      </c>
      <c r="EG2" s="135"/>
      <c r="EH2" s="135"/>
      <c r="EI2" s="135" t="s">
        <v>155</v>
      </c>
      <c r="EJ2" s="135" t="s">
        <v>156</v>
      </c>
      <c r="EK2" s="135"/>
      <c r="EL2" s="137"/>
      <c r="EM2" s="135" t="s">
        <v>156</v>
      </c>
      <c r="EN2" s="135"/>
      <c r="EO2" s="137"/>
      <c r="EP2" s="135" t="s">
        <v>156</v>
      </c>
      <c r="EQ2" s="135"/>
      <c r="ER2" s="135"/>
      <c r="ES2" s="135" t="s">
        <v>156</v>
      </c>
      <c r="ET2" s="540" t="s">
        <v>181</v>
      </c>
      <c r="EU2" s="541"/>
      <c r="EV2" s="542"/>
      <c r="EW2" s="546" t="s">
        <v>182</v>
      </c>
      <c r="EX2" s="547"/>
      <c r="EY2" s="548"/>
      <c r="EZ2" s="534" t="s">
        <v>183</v>
      </c>
      <c r="FA2" s="535"/>
      <c r="FB2" s="535"/>
      <c r="FC2" s="536"/>
      <c r="FD2" s="12" t="s">
        <v>157</v>
      </c>
      <c r="FE2" s="12"/>
      <c r="FF2" s="13"/>
      <c r="FG2" s="12" t="s">
        <v>157</v>
      </c>
      <c r="FH2" s="12"/>
      <c r="FI2" s="13"/>
      <c r="FJ2" s="12" t="s">
        <v>157</v>
      </c>
      <c r="FK2" s="12"/>
      <c r="FL2" s="12"/>
      <c r="FM2" s="135" t="s">
        <v>157</v>
      </c>
      <c r="FN2" s="12" t="s">
        <v>158</v>
      </c>
      <c r="FO2" s="12"/>
      <c r="FP2" s="13"/>
      <c r="FQ2" s="12" t="s">
        <v>158</v>
      </c>
      <c r="FR2" s="12"/>
      <c r="FS2" s="13"/>
      <c r="FT2" s="12" t="s">
        <v>158</v>
      </c>
      <c r="FU2" s="12"/>
      <c r="FV2" s="12"/>
      <c r="FW2" s="135" t="s">
        <v>158</v>
      </c>
      <c r="FX2" s="12" t="s">
        <v>159</v>
      </c>
      <c r="FY2" s="12"/>
      <c r="FZ2" s="13"/>
      <c r="GA2" s="12" t="s">
        <v>159</v>
      </c>
      <c r="GB2" s="12"/>
      <c r="GC2" s="13"/>
      <c r="GD2" s="12" t="s">
        <v>159</v>
      </c>
      <c r="GE2" s="12"/>
      <c r="GF2" s="12"/>
      <c r="GG2" s="135" t="s">
        <v>159</v>
      </c>
      <c r="GH2" s="540" t="s">
        <v>181</v>
      </c>
      <c r="GI2" s="541"/>
      <c r="GJ2" s="542"/>
      <c r="GK2" s="546" t="s">
        <v>182</v>
      </c>
      <c r="GL2" s="547"/>
      <c r="GM2" s="548"/>
      <c r="GN2" s="534" t="s">
        <v>183</v>
      </c>
      <c r="GO2" s="535"/>
      <c r="GP2" s="535"/>
      <c r="GQ2" s="536"/>
      <c r="GR2" s="552" t="s">
        <v>184</v>
      </c>
      <c r="GS2" s="553"/>
      <c r="GT2" s="554"/>
      <c r="GU2" s="558" t="s">
        <v>185</v>
      </c>
      <c r="GV2" s="559"/>
      <c r="GW2" s="560"/>
      <c r="GX2" s="522" t="s">
        <v>175</v>
      </c>
      <c r="GY2" s="523"/>
      <c r="GZ2" s="523"/>
      <c r="HA2" s="524"/>
      <c r="HB2" s="528" t="s">
        <v>171</v>
      </c>
      <c r="HC2" s="529"/>
      <c r="HD2" s="530"/>
      <c r="HE2" s="528" t="s">
        <v>172</v>
      </c>
      <c r="HF2" s="529"/>
      <c r="HG2" s="530"/>
      <c r="HH2" s="528" t="s">
        <v>173</v>
      </c>
      <c r="HI2" s="529"/>
      <c r="HJ2" s="529"/>
      <c r="HK2" s="530"/>
      <c r="HL2" s="7"/>
      <c r="HM2" s="7"/>
      <c r="HN2" s="218"/>
      <c r="HO2" s="218"/>
      <c r="HP2" s="218"/>
      <c r="HQ2" s="218"/>
    </row>
    <row r="3" spans="1:225" s="8" customFormat="1" ht="24" customHeight="1" thickBot="1">
      <c r="A3" s="117"/>
      <c r="D3" s="176" t="s">
        <v>227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133</v>
      </c>
      <c r="U3" s="15"/>
      <c r="V3" s="20"/>
      <c r="W3" s="14" t="s">
        <v>134</v>
      </c>
      <c r="X3" s="15"/>
      <c r="Y3" s="16"/>
      <c r="Z3" s="15" t="s">
        <v>135</v>
      </c>
      <c r="AA3" s="15"/>
      <c r="AC3" s="138" t="s">
        <v>218</v>
      </c>
      <c r="AD3" s="139" t="s">
        <v>133</v>
      </c>
      <c r="AE3" s="138"/>
      <c r="AF3" s="140"/>
      <c r="AG3" s="138" t="s">
        <v>134</v>
      </c>
      <c r="AH3" s="138"/>
      <c r="AI3" s="140"/>
      <c r="AJ3" s="138" t="s">
        <v>135</v>
      </c>
      <c r="AK3" s="138"/>
      <c r="AL3" s="141"/>
      <c r="AM3" s="140" t="s">
        <v>218</v>
      </c>
      <c r="AN3" s="138" t="s">
        <v>133</v>
      </c>
      <c r="AO3" s="138"/>
      <c r="AP3" s="140"/>
      <c r="AQ3" s="138" t="s">
        <v>134</v>
      </c>
      <c r="AR3" s="138"/>
      <c r="AS3" s="140"/>
      <c r="AT3" s="138" t="s">
        <v>135</v>
      </c>
      <c r="AU3" s="138"/>
      <c r="AV3" s="141"/>
      <c r="AW3" s="138" t="s">
        <v>218</v>
      </c>
      <c r="AX3" s="543"/>
      <c r="AY3" s="544"/>
      <c r="AZ3" s="545"/>
      <c r="BA3" s="549"/>
      <c r="BB3" s="550"/>
      <c r="BC3" s="551"/>
      <c r="BD3" s="537"/>
      <c r="BE3" s="538"/>
      <c r="BF3" s="538"/>
      <c r="BG3" s="539"/>
      <c r="BH3" s="15" t="s">
        <v>133</v>
      </c>
      <c r="BI3" s="15"/>
      <c r="BJ3" s="16"/>
      <c r="BK3" s="15" t="s">
        <v>134</v>
      </c>
      <c r="BL3" s="15"/>
      <c r="BM3" s="16"/>
      <c r="BN3" s="15" t="s">
        <v>135</v>
      </c>
      <c r="BO3" s="15"/>
      <c r="BQ3" s="138" t="s">
        <v>218</v>
      </c>
      <c r="BR3" s="138" t="s">
        <v>133</v>
      </c>
      <c r="BS3" s="138"/>
      <c r="BT3" s="140"/>
      <c r="BU3" s="138" t="s">
        <v>134</v>
      </c>
      <c r="BV3" s="138"/>
      <c r="BW3" s="140"/>
      <c r="BX3" s="138" t="s">
        <v>135</v>
      </c>
      <c r="BY3" s="138"/>
      <c r="BZ3" s="141"/>
      <c r="CA3" s="138" t="s">
        <v>218</v>
      </c>
      <c r="CB3" s="138" t="s">
        <v>133</v>
      </c>
      <c r="CC3" s="138"/>
      <c r="CD3" s="140"/>
      <c r="CE3" s="138" t="s">
        <v>134</v>
      </c>
      <c r="CF3" s="138"/>
      <c r="CG3" s="140"/>
      <c r="CH3" s="138" t="s">
        <v>135</v>
      </c>
      <c r="CI3" s="138"/>
      <c r="CJ3" s="141"/>
      <c r="CK3" s="138" t="s">
        <v>218</v>
      </c>
      <c r="CL3" s="543"/>
      <c r="CM3" s="544"/>
      <c r="CN3" s="545"/>
      <c r="CO3" s="549"/>
      <c r="CP3" s="550"/>
      <c r="CQ3" s="551"/>
      <c r="CR3" s="537"/>
      <c r="CS3" s="538"/>
      <c r="CT3" s="538"/>
      <c r="CU3" s="539"/>
      <c r="CV3" s="555"/>
      <c r="CW3" s="556"/>
      <c r="CX3" s="557"/>
      <c r="CY3" s="567"/>
      <c r="CZ3" s="568"/>
      <c r="DA3" s="569"/>
      <c r="DB3" s="525"/>
      <c r="DC3" s="526"/>
      <c r="DD3" s="526"/>
      <c r="DE3" s="608"/>
      <c r="DF3" s="658"/>
      <c r="DG3" s="659"/>
      <c r="DH3" s="661"/>
      <c r="DI3" s="658"/>
      <c r="DJ3" s="659"/>
      <c r="DK3" s="661"/>
      <c r="DL3" s="658"/>
      <c r="DM3" s="659"/>
      <c r="DN3" s="659"/>
      <c r="DO3" s="661"/>
      <c r="DP3" s="15" t="s">
        <v>133</v>
      </c>
      <c r="DQ3" s="15"/>
      <c r="DR3" s="16"/>
      <c r="DS3" s="15" t="s">
        <v>134</v>
      </c>
      <c r="DT3" s="15"/>
      <c r="DU3" s="16"/>
      <c r="DV3" s="15" t="s">
        <v>135</v>
      </c>
      <c r="DW3" s="15"/>
      <c r="DY3" s="138" t="s">
        <v>218</v>
      </c>
      <c r="DZ3" s="138" t="s">
        <v>133</v>
      </c>
      <c r="EA3" s="138"/>
      <c r="EB3" s="140"/>
      <c r="EC3" s="138" t="s">
        <v>134</v>
      </c>
      <c r="ED3" s="138"/>
      <c r="EE3" s="140"/>
      <c r="EF3" s="138" t="s">
        <v>135</v>
      </c>
      <c r="EG3" s="138"/>
      <c r="EH3" s="141"/>
      <c r="EI3" s="138" t="s">
        <v>218</v>
      </c>
      <c r="EJ3" s="138" t="s">
        <v>133</v>
      </c>
      <c r="EK3" s="138"/>
      <c r="EL3" s="140"/>
      <c r="EM3" s="138" t="s">
        <v>134</v>
      </c>
      <c r="EN3" s="138"/>
      <c r="EO3" s="140"/>
      <c r="EP3" s="138" t="s">
        <v>135</v>
      </c>
      <c r="EQ3" s="138"/>
      <c r="ER3" s="141"/>
      <c r="ES3" s="138" t="s">
        <v>218</v>
      </c>
      <c r="ET3" s="543"/>
      <c r="EU3" s="544"/>
      <c r="EV3" s="545"/>
      <c r="EW3" s="549"/>
      <c r="EX3" s="550"/>
      <c r="EY3" s="551"/>
      <c r="EZ3" s="537"/>
      <c r="FA3" s="538"/>
      <c r="FB3" s="538"/>
      <c r="FC3" s="539"/>
      <c r="FD3" s="15" t="s">
        <v>133</v>
      </c>
      <c r="FE3" s="15"/>
      <c r="FF3" s="16"/>
      <c r="FG3" s="15" t="s">
        <v>134</v>
      </c>
      <c r="FH3" s="15"/>
      <c r="FI3" s="16"/>
      <c r="FJ3" s="15" t="s">
        <v>135</v>
      </c>
      <c r="FK3" s="15"/>
      <c r="FM3" s="138" t="s">
        <v>135</v>
      </c>
      <c r="FN3" s="15" t="s">
        <v>133</v>
      </c>
      <c r="FO3" s="15"/>
      <c r="FP3" s="16"/>
      <c r="FQ3" s="15" t="s">
        <v>134</v>
      </c>
      <c r="FR3" s="15"/>
      <c r="FS3" s="16"/>
      <c r="FT3" s="15" t="s">
        <v>135</v>
      </c>
      <c r="FU3" s="15"/>
      <c r="FW3" s="138" t="s">
        <v>135</v>
      </c>
      <c r="FX3" s="15" t="s">
        <v>133</v>
      </c>
      <c r="FY3" s="15"/>
      <c r="FZ3" s="16"/>
      <c r="GA3" s="15" t="s">
        <v>134</v>
      </c>
      <c r="GB3" s="15"/>
      <c r="GC3" s="16"/>
      <c r="GD3" s="15" t="s">
        <v>135</v>
      </c>
      <c r="GE3" s="15"/>
      <c r="GG3" s="138" t="s">
        <v>135</v>
      </c>
      <c r="GH3" s="543"/>
      <c r="GI3" s="544"/>
      <c r="GJ3" s="545"/>
      <c r="GK3" s="549"/>
      <c r="GL3" s="550"/>
      <c r="GM3" s="551"/>
      <c r="GN3" s="537"/>
      <c r="GO3" s="538"/>
      <c r="GP3" s="538"/>
      <c r="GQ3" s="539"/>
      <c r="GR3" s="555"/>
      <c r="GS3" s="556"/>
      <c r="GT3" s="557"/>
      <c r="GU3" s="561"/>
      <c r="GV3" s="562"/>
      <c r="GW3" s="563"/>
      <c r="GX3" s="525"/>
      <c r="GY3" s="526"/>
      <c r="GZ3" s="526"/>
      <c r="HA3" s="527"/>
      <c r="HB3" s="531"/>
      <c r="HC3" s="532"/>
      <c r="HD3" s="533"/>
      <c r="HE3" s="531"/>
      <c r="HF3" s="532"/>
      <c r="HG3" s="533"/>
      <c r="HH3" s="531"/>
      <c r="HI3" s="532"/>
      <c r="HJ3" s="532"/>
      <c r="HK3" s="533"/>
      <c r="HL3" s="9"/>
      <c r="HM3" s="9"/>
      <c r="HN3" s="219"/>
      <c r="HO3" s="219"/>
      <c r="HP3" s="219"/>
      <c r="HQ3" s="219"/>
    </row>
    <row r="4" spans="1:225" s="3" customFormat="1" ht="14.25" customHeight="1" thickBot="1">
      <c r="A4" s="10"/>
      <c r="B4" s="10">
        <v>0</v>
      </c>
      <c r="C4" s="507" t="s">
        <v>1</v>
      </c>
      <c r="D4" s="508" t="s">
        <v>119</v>
      </c>
      <c r="E4" s="508"/>
      <c r="F4" s="508" t="s">
        <v>140</v>
      </c>
      <c r="G4" s="508" t="s">
        <v>3</v>
      </c>
      <c r="H4" s="508" t="s">
        <v>4</v>
      </c>
      <c r="I4" s="508" t="s">
        <v>120</v>
      </c>
      <c r="J4" s="508" t="s">
        <v>140</v>
      </c>
      <c r="K4" s="508" t="s">
        <v>121</v>
      </c>
      <c r="L4" s="508" t="s">
        <v>122</v>
      </c>
      <c r="M4" s="508" t="s">
        <v>123</v>
      </c>
      <c r="N4" s="508" t="s">
        <v>124</v>
      </c>
      <c r="O4" s="508" t="s">
        <v>125</v>
      </c>
      <c r="P4" s="508" t="s">
        <v>126</v>
      </c>
      <c r="Q4" s="508" t="s">
        <v>127</v>
      </c>
      <c r="R4" s="508" t="s">
        <v>140</v>
      </c>
      <c r="S4" s="507" t="s">
        <v>169</v>
      </c>
      <c r="T4" s="4" t="s">
        <v>128</v>
      </c>
      <c r="U4" s="3" t="s">
        <v>129</v>
      </c>
      <c r="V4" s="3" t="s">
        <v>130</v>
      </c>
      <c r="W4" s="4" t="s">
        <v>128</v>
      </c>
      <c r="X4" s="3" t="s">
        <v>129</v>
      </c>
      <c r="Y4" s="17" t="s">
        <v>130</v>
      </c>
      <c r="Z4" s="3" t="s">
        <v>128</v>
      </c>
      <c r="AA4" s="3" t="s">
        <v>129</v>
      </c>
      <c r="AB4" s="501" t="s">
        <v>131</v>
      </c>
      <c r="AC4" s="3" t="s">
        <v>130</v>
      </c>
      <c r="AD4" s="4" t="s">
        <v>128</v>
      </c>
      <c r="AE4" s="3" t="s">
        <v>129</v>
      </c>
      <c r="AF4" s="17" t="s">
        <v>130</v>
      </c>
      <c r="AG4" s="3" t="s">
        <v>128</v>
      </c>
      <c r="AH4" s="3" t="s">
        <v>129</v>
      </c>
      <c r="AI4" s="17" t="s">
        <v>130</v>
      </c>
      <c r="AJ4" s="3" t="s">
        <v>128</v>
      </c>
      <c r="AK4" s="3" t="s">
        <v>129</v>
      </c>
      <c r="AL4" s="501" t="s">
        <v>131</v>
      </c>
      <c r="AM4" s="17" t="s">
        <v>130</v>
      </c>
      <c r="AN4" s="3" t="s">
        <v>128</v>
      </c>
      <c r="AO4" s="3" t="s">
        <v>129</v>
      </c>
      <c r="AP4" s="17" t="s">
        <v>130</v>
      </c>
      <c r="AQ4" s="3" t="s">
        <v>128</v>
      </c>
      <c r="AR4" s="3" t="s">
        <v>129</v>
      </c>
      <c r="AS4" s="17" t="s">
        <v>130</v>
      </c>
      <c r="AT4" s="3" t="s">
        <v>128</v>
      </c>
      <c r="AU4" s="3" t="s">
        <v>129</v>
      </c>
      <c r="AV4" s="134" t="s">
        <v>131</v>
      </c>
      <c r="AW4" s="3" t="s">
        <v>130</v>
      </c>
      <c r="AX4" s="418" t="s">
        <v>176</v>
      </c>
      <c r="AY4" s="419" t="s">
        <v>177</v>
      </c>
      <c r="AZ4" s="420" t="s">
        <v>179</v>
      </c>
      <c r="BA4" s="124" t="s">
        <v>176</v>
      </c>
      <c r="BB4" s="125" t="s">
        <v>177</v>
      </c>
      <c r="BC4" s="126" t="s">
        <v>179</v>
      </c>
      <c r="BD4" s="127" t="s">
        <v>176</v>
      </c>
      <c r="BE4" s="128" t="s">
        <v>177</v>
      </c>
      <c r="BF4" s="177" t="s">
        <v>178</v>
      </c>
      <c r="BG4" s="129" t="s">
        <v>179</v>
      </c>
      <c r="BH4" s="3" t="s">
        <v>128</v>
      </c>
      <c r="BI4" s="3" t="s">
        <v>129</v>
      </c>
      <c r="BJ4" s="17" t="s">
        <v>130</v>
      </c>
      <c r="BK4" s="3" t="s">
        <v>128</v>
      </c>
      <c r="BL4" s="3" t="s">
        <v>129</v>
      </c>
      <c r="BM4" s="17" t="s">
        <v>130</v>
      </c>
      <c r="BN4" s="3" t="s">
        <v>128</v>
      </c>
      <c r="BO4" s="3" t="s">
        <v>129</v>
      </c>
      <c r="BP4" s="501" t="s">
        <v>131</v>
      </c>
      <c r="BQ4" s="17" t="s">
        <v>130</v>
      </c>
      <c r="BR4" s="3" t="s">
        <v>128</v>
      </c>
      <c r="BS4" s="3" t="s">
        <v>129</v>
      </c>
      <c r="BT4" s="17" t="s">
        <v>130</v>
      </c>
      <c r="BU4" s="3" t="s">
        <v>128</v>
      </c>
      <c r="BV4" s="3" t="s">
        <v>129</v>
      </c>
      <c r="BW4" s="17" t="s">
        <v>130</v>
      </c>
      <c r="BX4" s="3" t="s">
        <v>128</v>
      </c>
      <c r="BY4" s="3" t="s">
        <v>129</v>
      </c>
      <c r="BZ4" s="501" t="s">
        <v>131</v>
      </c>
      <c r="CA4" s="17" t="s">
        <v>130</v>
      </c>
      <c r="CB4" s="3" t="s">
        <v>128</v>
      </c>
      <c r="CC4" s="3" t="s">
        <v>129</v>
      </c>
      <c r="CD4" s="17" t="s">
        <v>130</v>
      </c>
      <c r="CE4" s="3" t="s">
        <v>128</v>
      </c>
      <c r="CF4" s="3" t="s">
        <v>129</v>
      </c>
      <c r="CG4" s="17" t="s">
        <v>130</v>
      </c>
      <c r="CH4" s="3" t="s">
        <v>128</v>
      </c>
      <c r="CI4" s="3" t="s">
        <v>129</v>
      </c>
      <c r="CJ4" s="501" t="s">
        <v>131</v>
      </c>
      <c r="CK4" s="3" t="s">
        <v>130</v>
      </c>
      <c r="CL4" s="418" t="s">
        <v>176</v>
      </c>
      <c r="CM4" s="419" t="s">
        <v>177</v>
      </c>
      <c r="CN4" s="420" t="s">
        <v>179</v>
      </c>
      <c r="CO4" s="124" t="s">
        <v>176</v>
      </c>
      <c r="CP4" s="125" t="s">
        <v>177</v>
      </c>
      <c r="CQ4" s="126" t="s">
        <v>179</v>
      </c>
      <c r="CR4" s="127" t="s">
        <v>176</v>
      </c>
      <c r="CS4" s="128" t="s">
        <v>177</v>
      </c>
      <c r="CT4" s="177" t="s">
        <v>178</v>
      </c>
      <c r="CU4" s="129" t="s">
        <v>179</v>
      </c>
      <c r="CV4" s="118" t="s">
        <v>176</v>
      </c>
      <c r="CW4" s="119" t="s">
        <v>177</v>
      </c>
      <c r="CX4" s="120" t="s">
        <v>179</v>
      </c>
      <c r="CY4" s="121" t="s">
        <v>176</v>
      </c>
      <c r="CZ4" s="122" t="s">
        <v>177</v>
      </c>
      <c r="DA4" s="123" t="s">
        <v>179</v>
      </c>
      <c r="DB4" s="476" t="s">
        <v>176</v>
      </c>
      <c r="DC4" s="477" t="s">
        <v>177</v>
      </c>
      <c r="DD4" s="177" t="s">
        <v>178</v>
      </c>
      <c r="DE4" s="477" t="s">
        <v>179</v>
      </c>
      <c r="DF4" s="610" t="s">
        <v>176</v>
      </c>
      <c r="DG4" s="119" t="s">
        <v>177</v>
      </c>
      <c r="DH4" s="611" t="s">
        <v>179</v>
      </c>
      <c r="DI4" s="626" t="s">
        <v>176</v>
      </c>
      <c r="DJ4" s="122" t="s">
        <v>177</v>
      </c>
      <c r="DK4" s="627" t="s">
        <v>179</v>
      </c>
      <c r="DL4" s="639" t="s">
        <v>176</v>
      </c>
      <c r="DM4" s="477" t="s">
        <v>177</v>
      </c>
      <c r="DN4" s="177" t="s">
        <v>178</v>
      </c>
      <c r="DO4" s="640" t="s">
        <v>179</v>
      </c>
      <c r="DP4" s="3" t="s">
        <v>128</v>
      </c>
      <c r="DQ4" s="3" t="s">
        <v>129</v>
      </c>
      <c r="DR4" s="17" t="s">
        <v>130</v>
      </c>
      <c r="DS4" s="3" t="s">
        <v>128</v>
      </c>
      <c r="DT4" s="3" t="s">
        <v>129</v>
      </c>
      <c r="DU4" s="17" t="s">
        <v>130</v>
      </c>
      <c r="DV4" s="3" t="s">
        <v>128</v>
      </c>
      <c r="DW4" s="3" t="s">
        <v>129</v>
      </c>
      <c r="DX4" s="501" t="s">
        <v>131</v>
      </c>
      <c r="DY4" s="17" t="s">
        <v>130</v>
      </c>
      <c r="DZ4" s="3" t="s">
        <v>128</v>
      </c>
      <c r="EA4" s="3" t="s">
        <v>129</v>
      </c>
      <c r="EB4" s="17" t="s">
        <v>130</v>
      </c>
      <c r="EC4" s="3" t="s">
        <v>128</v>
      </c>
      <c r="ED4" s="3" t="s">
        <v>129</v>
      </c>
      <c r="EE4" s="17" t="s">
        <v>130</v>
      </c>
      <c r="EF4" s="3" t="s">
        <v>128</v>
      </c>
      <c r="EG4" s="3" t="s">
        <v>129</v>
      </c>
      <c r="EH4" s="501" t="s">
        <v>131</v>
      </c>
      <c r="EI4" s="17" t="s">
        <v>130</v>
      </c>
      <c r="EJ4" s="3" t="s">
        <v>128</v>
      </c>
      <c r="EK4" s="3" t="s">
        <v>129</v>
      </c>
      <c r="EL4" s="17" t="s">
        <v>130</v>
      </c>
      <c r="EM4" s="3" t="s">
        <v>128</v>
      </c>
      <c r="EN4" s="3" t="s">
        <v>129</v>
      </c>
      <c r="EO4" s="17" t="s">
        <v>130</v>
      </c>
      <c r="EP4" s="3" t="s">
        <v>128</v>
      </c>
      <c r="EQ4" s="3" t="s">
        <v>129</v>
      </c>
      <c r="ER4" s="501" t="s">
        <v>131</v>
      </c>
      <c r="ES4" s="3" t="s">
        <v>130</v>
      </c>
      <c r="ET4" s="418" t="s">
        <v>176</v>
      </c>
      <c r="EU4" s="419" t="s">
        <v>177</v>
      </c>
      <c r="EV4" s="420" t="s">
        <v>179</v>
      </c>
      <c r="EW4" s="124" t="s">
        <v>176</v>
      </c>
      <c r="EX4" s="125" t="s">
        <v>177</v>
      </c>
      <c r="EY4" s="126" t="s">
        <v>179</v>
      </c>
      <c r="EZ4" s="127" t="s">
        <v>176</v>
      </c>
      <c r="FA4" s="128" t="s">
        <v>177</v>
      </c>
      <c r="FB4" s="177" t="s">
        <v>178</v>
      </c>
      <c r="FC4" s="129" t="s">
        <v>179</v>
      </c>
      <c r="FD4" s="3" t="s">
        <v>128</v>
      </c>
      <c r="FE4" s="3" t="s">
        <v>129</v>
      </c>
      <c r="FF4" s="17" t="s">
        <v>130</v>
      </c>
      <c r="FG4" s="3" t="s">
        <v>128</v>
      </c>
      <c r="FH4" s="3" t="s">
        <v>129</v>
      </c>
      <c r="FI4" s="17" t="s">
        <v>130</v>
      </c>
      <c r="FJ4" s="3" t="s">
        <v>128</v>
      </c>
      <c r="FK4" s="3" t="s">
        <v>129</v>
      </c>
      <c r="FL4" s="501" t="s">
        <v>131</v>
      </c>
      <c r="FM4" s="17" t="s">
        <v>130</v>
      </c>
      <c r="FN4" s="3" t="s">
        <v>128</v>
      </c>
      <c r="FO4" s="3" t="s">
        <v>129</v>
      </c>
      <c r="FP4" s="17" t="s">
        <v>130</v>
      </c>
      <c r="FQ4" s="3" t="s">
        <v>128</v>
      </c>
      <c r="FR4" s="3" t="s">
        <v>129</v>
      </c>
      <c r="FS4" s="17" t="s">
        <v>130</v>
      </c>
      <c r="FT4" s="3" t="s">
        <v>128</v>
      </c>
      <c r="FU4" s="3" t="s">
        <v>129</v>
      </c>
      <c r="FV4" s="501" t="s">
        <v>131</v>
      </c>
      <c r="FW4" s="17" t="s">
        <v>130</v>
      </c>
      <c r="FX4" s="3" t="s">
        <v>128</v>
      </c>
      <c r="FY4" s="3" t="s">
        <v>129</v>
      </c>
      <c r="FZ4" s="17" t="s">
        <v>130</v>
      </c>
      <c r="GA4" s="3" t="s">
        <v>128</v>
      </c>
      <c r="GB4" s="3" t="s">
        <v>129</v>
      </c>
      <c r="GC4" s="17" t="s">
        <v>130</v>
      </c>
      <c r="GD4" s="3" t="s">
        <v>128</v>
      </c>
      <c r="GE4" s="3" t="s">
        <v>129</v>
      </c>
      <c r="GF4" s="501" t="s">
        <v>131</v>
      </c>
      <c r="GG4" s="3" t="s">
        <v>130</v>
      </c>
      <c r="GH4" s="418" t="s">
        <v>176</v>
      </c>
      <c r="GI4" s="419" t="s">
        <v>177</v>
      </c>
      <c r="GJ4" s="420" t="s">
        <v>179</v>
      </c>
      <c r="GK4" s="124" t="s">
        <v>176</v>
      </c>
      <c r="GL4" s="125" t="s">
        <v>177</v>
      </c>
      <c r="GM4" s="126" t="s">
        <v>179</v>
      </c>
      <c r="GN4" s="127" t="s">
        <v>176</v>
      </c>
      <c r="GO4" s="128" t="s">
        <v>177</v>
      </c>
      <c r="GP4" s="177" t="s">
        <v>178</v>
      </c>
      <c r="GQ4" s="129" t="s">
        <v>179</v>
      </c>
      <c r="GR4" s="118" t="s">
        <v>176</v>
      </c>
      <c r="GS4" s="119" t="s">
        <v>177</v>
      </c>
      <c r="GT4" s="120" t="s">
        <v>179</v>
      </c>
      <c r="GU4" s="121" t="s">
        <v>176</v>
      </c>
      <c r="GV4" s="122" t="s">
        <v>177</v>
      </c>
      <c r="GW4" s="123" t="s">
        <v>179</v>
      </c>
      <c r="GX4" s="476" t="s">
        <v>176</v>
      </c>
      <c r="GY4" s="477" t="s">
        <v>177</v>
      </c>
      <c r="GZ4" s="177" t="s">
        <v>178</v>
      </c>
      <c r="HA4" s="478" t="s">
        <v>179</v>
      </c>
      <c r="HB4" s="130" t="s">
        <v>128</v>
      </c>
      <c r="HC4" s="131" t="s">
        <v>129</v>
      </c>
      <c r="HD4" s="132" t="s">
        <v>130</v>
      </c>
      <c r="HE4" s="130" t="s">
        <v>128</v>
      </c>
      <c r="HF4" s="131" t="s">
        <v>129</v>
      </c>
      <c r="HG4" s="132" t="s">
        <v>130</v>
      </c>
      <c r="HH4" s="130" t="s">
        <v>128</v>
      </c>
      <c r="HI4" s="131" t="s">
        <v>129</v>
      </c>
      <c r="HJ4" s="502" t="s">
        <v>131</v>
      </c>
      <c r="HK4" s="131" t="s">
        <v>130</v>
      </c>
      <c r="HL4" s="5"/>
      <c r="HM4" s="5"/>
      <c r="HN4" s="5" t="s">
        <v>161</v>
      </c>
      <c r="HO4" s="5" t="s">
        <v>265</v>
      </c>
      <c r="HP4" s="5" t="s">
        <v>266</v>
      </c>
      <c r="HQ4" s="5" t="s">
        <v>267</v>
      </c>
    </row>
    <row r="5" spans="1:225" s="25" customFormat="1" ht="21.75" hidden="1" thickTop="1">
      <c r="A5" s="24"/>
      <c r="B5" s="51" t="s">
        <v>282</v>
      </c>
      <c r="C5" s="503" t="str">
        <f>_xlfn.XLOOKUP(D5,事業計画2026[営業所],事業計画2026[エリア],"",0)</f>
        <v/>
      </c>
      <c r="D5" s="504" t="s">
        <v>136</v>
      </c>
      <c r="E5" s="196"/>
      <c r="F5" s="196"/>
      <c r="G5" s="196" t="str">
        <f>_xlfn.XLOOKUP(D5,事業計画2026[営業所],事業計画2026[所長],"",0)</f>
        <v/>
      </c>
      <c r="H5" s="196" t="str">
        <f>_xlfn.XLOOKUP(D5,事業計画2026[営業所],事業計画2026[担当役員],"",0)</f>
        <v/>
      </c>
      <c r="I5" s="196" t="str">
        <f>_xlfn.XLOOKUP(D5,事業計画2026[営業所],事業計画2026[主要ブランド],"",0)</f>
        <v/>
      </c>
      <c r="J5" s="196"/>
      <c r="K5" s="197" t="str">
        <f>_xlfn.XLOOKUP(D5,事業計画2026[営業所],事業計画2026[人件費],"",0)</f>
        <v/>
      </c>
      <c r="L5" s="197" t="str">
        <f>_xlfn.XLOOKUP(D5,事業計画2026[営業所],事業計画2026[販売費],"",0)</f>
        <v/>
      </c>
      <c r="M5" s="197" t="str">
        <f>_xlfn.XLOOKUP(D5,事業計画2026[営業所],事業計画2026[減価償却費],"",0)</f>
        <v/>
      </c>
      <c r="N5" s="197" t="str">
        <f>_xlfn.XLOOKUP(D5,事業計画2026[営業所],事業計画2026[地代・家賃],"",0)</f>
        <v/>
      </c>
      <c r="O5" s="197" t="str">
        <f>_xlfn.XLOOKUP(D5,事業計画2026[営業所],事業計画2026[その他経費],"",0)</f>
        <v/>
      </c>
      <c r="P5" s="197" t="str">
        <f>_xlfn.XLOOKUP(D5,事業計画2026[営業所],事業計画2026[本社経費],"",0)</f>
        <v/>
      </c>
      <c r="Q5" s="197">
        <f>SUM(K5:P5)</f>
        <v>0</v>
      </c>
      <c r="R5" s="196"/>
      <c r="S5" s="26" t="s">
        <v>137</v>
      </c>
      <c r="T5" s="27" cm="1">
        <f t="array" ref="T5">_xlfn.XLOOKUP($D5&amp;T$2&amp;T$3,事業計画集計2026[営業所]&amp;事業計画集計2026[月]&amp;事業計画集計2026[受着完],事業計画集計2026[(当月)計画 請負金額],0,0)</f>
        <v>0</v>
      </c>
      <c r="U5" s="28" cm="1">
        <f t="array" ref="U5">_xlfn.XLOOKUP($D5&amp;T$2&amp;T$3,事業計画集計2026[営業所]&amp;事業計画集計2026[月]&amp;事業計画集計2026[受着完],事業計画集計2026[(当月)計画 利益額],0,0)</f>
        <v>0</v>
      </c>
      <c r="V5" s="142" cm="1">
        <f t="array" ref="V5">_xlfn.XLOOKUP($D5&amp;T$2&amp;T$3,事業計画集計2026[営業所]&amp;事業計画集計2026[月]&amp;事業計画集計2026[受着完],事業計画集計2026[(当月)計画 棟数],0,0)</f>
        <v>0</v>
      </c>
      <c r="W5" s="27" cm="1">
        <f t="array" ref="W5">_xlfn.XLOOKUP($D5&amp;W$2&amp;W$3,事業計画集計2026[営業所]&amp;事業計画集計2026[月]&amp;事業計画集計2026[受着完],事業計画集計2026[(当月)計画 請負金額],0,0)</f>
        <v>0</v>
      </c>
      <c r="X5" s="28" cm="1">
        <f t="array" ref="X5">_xlfn.XLOOKUP($D5&amp;W$2&amp;W$3,事業計画集計2026[営業所]&amp;事業計画集計2026[月]&amp;事業計画集計2026[受着完],事業計画集計2026[(当月)計画 利益額],0,0)</f>
        <v>0</v>
      </c>
      <c r="Y5" s="149" cm="1">
        <f t="array" ref="Y5">_xlfn.XLOOKUP($D5&amp;W$2&amp;W$3,事業計画集計2026[営業所]&amp;事業計画集計2026[月]&amp;事業計画集計2026[受着完],事業計画集計2026[(当月)計画 棟数],0,0)</f>
        <v>0</v>
      </c>
      <c r="Z5" s="28" cm="1">
        <f t="array" ref="Z5">_xlfn.XLOOKUP($D5&amp;Z$2&amp;Z$3,事業計画集計2026[営業所]&amp;事業計画集計2026[月]&amp;事業計画集計2026[受着完],事業計画集計2026[(当月)計画 請負金額],0,0)</f>
        <v>0</v>
      </c>
      <c r="AA5" s="28" cm="1">
        <f t="array" ref="AA5">_xlfn.XLOOKUP($D5&amp;Z$2&amp;Z$3,事業計画集計2026[営業所]&amp;事業計画集計2026[月]&amp;事業計画集計2026[受着完],事業計画集計2026[(当月)計画 利益額],0,0)</f>
        <v>0</v>
      </c>
      <c r="AB5" s="29">
        <f>AA5-($Q5*1000)</f>
        <v>0</v>
      </c>
      <c r="AC5" s="142" cm="1">
        <f t="array" ref="AC5">_xlfn.XLOOKUP($D5&amp;Z$2&amp;Z$3,事業計画集計2026[営業所]&amp;事業計画集計2026[月]&amp;事業計画集計2026[受着完],事業計画集計2026[(当月)計画 棟数],0,0)</f>
        <v>0</v>
      </c>
      <c r="AD5" s="27" cm="1">
        <f t="array" ref="AD5">_xlfn.XLOOKUP($D5&amp;AD$2&amp;AD$3,事業計画集計2026[営業所]&amp;事業計画集計2026[月]&amp;事業計画集計2026[受着完],事業計画集計2026[(当月)計画 請負金額],0,0)</f>
        <v>0</v>
      </c>
      <c r="AE5" s="28" cm="1">
        <f t="array" ref="AE5">_xlfn.XLOOKUP($D5&amp;AD$2&amp;AD$3,事業計画集計2026[営業所]&amp;事業計画集計2026[月]&amp;事業計画集計2026[受着完],事業計画集計2026[(当月)計画 利益額],0,0)</f>
        <v>0</v>
      </c>
      <c r="AF5" s="149" cm="1">
        <f t="array" ref="AF5">_xlfn.XLOOKUP($D5&amp;AD$2&amp;AD$3,事業計画集計2026[営業所]&amp;事業計画集計2026[月]&amp;事業計画集計2026[受着完],事業計画集計2026[(当月)計画 棟数],0,0)</f>
        <v>0</v>
      </c>
      <c r="AG5" s="28" cm="1">
        <f t="array" ref="AG5">_xlfn.XLOOKUP($D5&amp;AG$2&amp;AG$3,事業計画集計2026[営業所]&amp;事業計画集計2026[月]&amp;事業計画集計2026[受着完],事業計画集計2026[(当月)計画 請負金額],0,0)</f>
        <v>0</v>
      </c>
      <c r="AH5" s="28" cm="1">
        <f t="array" ref="AH5">_xlfn.XLOOKUP($D5&amp;AG$2&amp;AG$3,事業計画集計2026[営業所]&amp;事業計画集計2026[月]&amp;事業計画集計2026[受着完],事業計画集計2026[(当月)計画 利益額],0,0)</f>
        <v>0</v>
      </c>
      <c r="AI5" s="149" cm="1">
        <f t="array" ref="AI5">_xlfn.XLOOKUP($D5&amp;AG$2&amp;AG$3,事業計画集計2026[営業所]&amp;事業計画集計2026[月]&amp;事業計画集計2026[受着完],事業計画集計2026[(当月)計画 棟数],0,0)</f>
        <v>0</v>
      </c>
      <c r="AJ5" s="28" cm="1">
        <f t="array" ref="AJ5">_xlfn.XLOOKUP($D5&amp;AJ$2&amp;AJ$3,事業計画集計2026[営業所]&amp;事業計画集計2026[月]&amp;事業計画集計2026[受着完],事業計画集計2026[(当月)計画 請負金額],0,0)</f>
        <v>0</v>
      </c>
      <c r="AK5" s="28" cm="1">
        <f t="array" ref="AK5">_xlfn.XLOOKUP($D5&amp;AJ$2&amp;AJ$3,事業計画集計2026[営業所]&amp;事業計画集計2026[月]&amp;事業計画集計2026[受着完],事業計画集計2026[(当月)計画 利益額],0,0)</f>
        <v>0</v>
      </c>
      <c r="AL5" s="29">
        <f>AK5-($Q5*1000)</f>
        <v>0</v>
      </c>
      <c r="AM5" s="149" cm="1">
        <f t="array" ref="AM5">_xlfn.XLOOKUP($D5&amp;AJ$2&amp;AJ$3,事業計画集計2026[営業所]&amp;事業計画集計2026[月]&amp;事業計画集計2026[受着完],事業計画集計2026[(当月)計画 棟数],0,0)</f>
        <v>0</v>
      </c>
      <c r="AN5" s="28" cm="1">
        <f t="array" ref="AN5">_xlfn.XLOOKUP($D5&amp;AN$2&amp;AN$3,事業計画集計2026[営業所]&amp;事業計画集計2026[月]&amp;事業計画集計2026[受着完],事業計画集計2026[(当月)計画 請負金額],0,0)</f>
        <v>0</v>
      </c>
      <c r="AO5" s="28" cm="1">
        <f t="array" ref="AO5">_xlfn.XLOOKUP($D5&amp;AN$2&amp;AN$3,事業計画集計2026[営業所]&amp;事業計画集計2026[月]&amp;事業計画集計2026[受着完],事業計画集計2026[(当月)計画 利益額],0,0)</f>
        <v>0</v>
      </c>
      <c r="AP5" s="149" cm="1">
        <f t="array" ref="AP5">_xlfn.XLOOKUP($D5&amp;AN$2&amp;AN$3,事業計画集計2026[営業所]&amp;事業計画集計2026[月]&amp;事業計画集計2026[受着完],事業計画集計2026[(当月)計画 棟数],0,0)</f>
        <v>0</v>
      </c>
      <c r="AQ5" s="28" cm="1">
        <f t="array" ref="AQ5">_xlfn.XLOOKUP($D5&amp;AQ$2&amp;AQ$3,事業計画集計2026[営業所]&amp;事業計画集計2026[月]&amp;事業計画集計2026[受着完],事業計画集計2026[(当月)計画 請負金額],0,0)</f>
        <v>0</v>
      </c>
      <c r="AR5" s="28" cm="1">
        <f t="array" ref="AR5">_xlfn.XLOOKUP($D5&amp;AQ$2&amp;AQ$3,事業計画集計2026[営業所]&amp;事業計画集計2026[月]&amp;事業計画集計2026[受着完],事業計画集計2026[(当月)計画 利益額],0,0)</f>
        <v>0</v>
      </c>
      <c r="AS5" s="149" cm="1">
        <f t="array" ref="AS5">_xlfn.XLOOKUP($D5&amp;AQ$2&amp;AQ$3,事業計画集計2026[営業所]&amp;事業計画集計2026[月]&amp;事業計画集計2026[受着完],事業計画集計2026[(当月)計画 棟数],0,0)</f>
        <v>0</v>
      </c>
      <c r="AT5" s="28" cm="1">
        <f t="array" ref="AT5">_xlfn.XLOOKUP($D5&amp;AT$2&amp;AT$3,事業計画集計2026[営業所]&amp;事業計画集計2026[月]&amp;事業計画集計2026[受着完],事業計画集計2026[(当月)計画 請負金額],0,0)</f>
        <v>0</v>
      </c>
      <c r="AU5" s="28" cm="1">
        <f t="array" ref="AU5">_xlfn.XLOOKUP($D5&amp;AT$2&amp;AT$3,事業計画集計2026[営業所]&amp;事業計画集計2026[月]&amp;事業計画集計2026[受着完],事業計画集計2026[(当月)計画 利益額],0,0)</f>
        <v>0</v>
      </c>
      <c r="AV5" s="29">
        <f>AU5-($Q5*1000)</f>
        <v>0</v>
      </c>
      <c r="AW5" s="142" cm="1">
        <f t="array" ref="AW5">_xlfn.XLOOKUP($D5&amp;AT$2&amp;AT$3,事業計画集計2026[営業所]&amp;事業計画集計2026[月]&amp;事業計画集計2026[受着完],事業計画集計2026[(当月)計画 棟数],0,0)</f>
        <v>0</v>
      </c>
      <c r="AX5" s="421">
        <f t="shared" ref="AX5:BG6" si="0">T5+AD5+AN5</f>
        <v>0</v>
      </c>
      <c r="AY5" s="422">
        <f t="shared" si="0"/>
        <v>0</v>
      </c>
      <c r="AZ5" s="423">
        <f t="shared" si="0"/>
        <v>0</v>
      </c>
      <c r="BA5" s="296">
        <f t="shared" si="0"/>
        <v>0</v>
      </c>
      <c r="BB5" s="300">
        <f t="shared" si="0"/>
        <v>0</v>
      </c>
      <c r="BC5" s="154">
        <f t="shared" si="0"/>
        <v>0</v>
      </c>
      <c r="BD5" s="304">
        <f t="shared" si="0"/>
        <v>0</v>
      </c>
      <c r="BE5" s="314">
        <f t="shared" si="0"/>
        <v>0</v>
      </c>
      <c r="BF5" s="324">
        <f t="shared" si="0"/>
        <v>0</v>
      </c>
      <c r="BG5" s="158">
        <f t="shared" si="0"/>
        <v>0</v>
      </c>
      <c r="BH5" s="28" cm="1">
        <f t="array" ref="BH5">_xlfn.XLOOKUP($D5&amp;BH$2&amp;BH$3,事業計画集計2026[営業所]&amp;事業計画集計2026[月]&amp;事業計画集計2026[受着完],事業計画集計2026[(当月)計画 請負金額],0,0)</f>
        <v>0</v>
      </c>
      <c r="BI5" s="28" cm="1">
        <f t="array" ref="BI5">_xlfn.XLOOKUP($D5&amp;BH$2&amp;BH$3,事業計画集計2026[営業所]&amp;事業計画集計2026[月]&amp;事業計画集計2026[受着完],事業計画集計2026[(当月)計画 利益額],0,0)</f>
        <v>0</v>
      </c>
      <c r="BJ5" s="149" cm="1">
        <f t="array" ref="BJ5">_xlfn.XLOOKUP($D5&amp;BH$2&amp;BH$3,事業計画集計2026[営業所]&amp;事業計画集計2026[月]&amp;事業計画集計2026[受着完],事業計画集計2026[(当月)計画 棟数],0,0)</f>
        <v>0</v>
      </c>
      <c r="BK5" s="28" cm="1">
        <f t="array" ref="BK5">_xlfn.XLOOKUP($D5&amp;BK$2&amp;BK$3,事業計画集計2026[営業所]&amp;事業計画集計2026[月]&amp;事業計画集計2026[受着完],事業計画集計2026[(当月)計画 請負金額],0,0)</f>
        <v>0</v>
      </c>
      <c r="BL5" s="28" cm="1">
        <f t="array" ref="BL5">_xlfn.XLOOKUP($D5&amp;BK$2&amp;BK$3,事業計画集計2026[営業所]&amp;事業計画集計2026[月]&amp;事業計画集計2026[受着完],事業計画集計2026[(当月)計画 利益額],0,0)</f>
        <v>0</v>
      </c>
      <c r="BM5" s="149" cm="1">
        <f t="array" ref="BM5">_xlfn.XLOOKUP($D5&amp;BK$2&amp;BK$3,事業計画集計2026[営業所]&amp;事業計画集計2026[月]&amp;事業計画集計2026[受着完],事業計画集計2026[(当月)計画 棟数],0,0)</f>
        <v>0</v>
      </c>
      <c r="BN5" s="28" cm="1">
        <f t="array" ref="BN5">_xlfn.XLOOKUP($D5&amp;BN$2&amp;BN$3,事業計画集計2026[営業所]&amp;事業計画集計2026[月]&amp;事業計画集計2026[受着完],事業計画集計2026[(当月)計画 請負金額],0,0)</f>
        <v>0</v>
      </c>
      <c r="BO5" s="28" cm="1">
        <f t="array" ref="BO5">_xlfn.XLOOKUP($D5&amp;BN$2&amp;BN$3,事業計画集計2026[営業所]&amp;事業計画集計2026[月]&amp;事業計画集計2026[受着完],事業計画集計2026[(当月)計画 利益額],0,0)</f>
        <v>0</v>
      </c>
      <c r="BP5" s="29">
        <f>BO5-($Q5*1000)</f>
        <v>0</v>
      </c>
      <c r="BQ5" s="149" cm="1">
        <f t="array" ref="BQ5">_xlfn.XLOOKUP($D5&amp;BN$2&amp;BN$3,事業計画集計2026[営業所]&amp;事業計画集計2026[月]&amp;事業計画集計2026[受着完],事業計画集計2026[(当月)計画 棟数],0,0)</f>
        <v>0</v>
      </c>
      <c r="BR5" s="28" cm="1">
        <f t="array" ref="BR5">_xlfn.XLOOKUP($D5&amp;BR$2&amp;BR$3,事業計画集計2026[営業所]&amp;事業計画集計2026[月]&amp;事業計画集計2026[受着完],事業計画集計2026[(当月)計画 請負金額],0,0)</f>
        <v>0</v>
      </c>
      <c r="BS5" s="28" cm="1">
        <f t="array" ref="BS5">_xlfn.XLOOKUP($D5&amp;BR$2&amp;BR$3,事業計画集計2026[営業所]&amp;事業計画集計2026[月]&amp;事業計画集計2026[受着完],事業計画集計2026[(当月)計画 利益額],0,0)</f>
        <v>0</v>
      </c>
      <c r="BT5" s="149" cm="1">
        <f t="array" ref="BT5">_xlfn.XLOOKUP($D5&amp;BR$2&amp;BR$3,事業計画集計2026[営業所]&amp;事業計画集計2026[月]&amp;事業計画集計2026[受着完],事業計画集計2026[(当月)計画 棟数],0,0)</f>
        <v>0</v>
      </c>
      <c r="BU5" s="28" cm="1">
        <f t="array" ref="BU5">_xlfn.XLOOKUP($D5&amp;BU$2&amp;BU$3,事業計画集計2026[営業所]&amp;事業計画集計2026[月]&amp;事業計画集計2026[受着完],事業計画集計2026[(当月)計画 請負金額],0,0)</f>
        <v>0</v>
      </c>
      <c r="BV5" s="28" cm="1">
        <f t="array" ref="BV5">_xlfn.XLOOKUP($D5&amp;BU$2&amp;BU$3,事業計画集計2026[営業所]&amp;事業計画集計2026[月]&amp;事業計画集計2026[受着完],事業計画集計2026[(当月)計画 利益額],0,0)</f>
        <v>0</v>
      </c>
      <c r="BW5" s="149" cm="1">
        <f t="array" ref="BW5">_xlfn.XLOOKUP($D5&amp;BU$2&amp;BU$3,事業計画集計2026[営業所]&amp;事業計画集計2026[月]&amp;事業計画集計2026[受着完],事業計画集計2026[(当月)計画 棟数],0,0)</f>
        <v>0</v>
      </c>
      <c r="BX5" s="28" cm="1">
        <f t="array" ref="BX5">_xlfn.XLOOKUP($D5&amp;BX$2&amp;BX$3,事業計画集計2026[営業所]&amp;事業計画集計2026[月]&amp;事業計画集計2026[受着完],事業計画集計2026[(当月)計画 請負金額],0,0)</f>
        <v>0</v>
      </c>
      <c r="BY5" s="28" cm="1">
        <f t="array" ref="BY5">_xlfn.XLOOKUP($D5&amp;BX$2&amp;BX$3,事業計画集計2026[営業所]&amp;事業計画集計2026[月]&amp;事業計画集計2026[受着完],事業計画集計2026[(当月)計画 利益額],0,0)</f>
        <v>0</v>
      </c>
      <c r="BZ5" s="29">
        <f>BY5-($Q5*1000)</f>
        <v>0</v>
      </c>
      <c r="CA5" s="149" cm="1">
        <f t="array" ref="CA5">_xlfn.XLOOKUP($D5&amp;BX$2&amp;BX$3,事業計画集計2026[営業所]&amp;事業計画集計2026[月]&amp;事業計画集計2026[受着完],事業計画集計2026[(当月)計画 棟数],0,0)</f>
        <v>0</v>
      </c>
      <c r="CB5" s="28" cm="1">
        <f t="array" ref="CB5">_xlfn.XLOOKUP($D5&amp;CB$2&amp;CB$3,事業計画集計2026[営業所]&amp;事業計画集計2026[月]&amp;事業計画集計2026[受着完],事業計画集計2026[(当月)計画 請負金額],0,0)</f>
        <v>0</v>
      </c>
      <c r="CC5" s="28" cm="1">
        <f t="array" ref="CC5">_xlfn.XLOOKUP($D5&amp;CB$2&amp;CB$3,事業計画集計2026[営業所]&amp;事業計画集計2026[月]&amp;事業計画集計2026[受着完],事業計画集計2026[(当月)計画 利益額],0,0)</f>
        <v>0</v>
      </c>
      <c r="CD5" s="149" cm="1">
        <f t="array" ref="CD5">_xlfn.XLOOKUP($D5&amp;CB$2&amp;CB$3,事業計画集計2026[営業所]&amp;事業計画集計2026[月]&amp;事業計画集計2026[受着完],事業計画集計2026[(当月)計画 棟数],0,0)</f>
        <v>0</v>
      </c>
      <c r="CE5" s="28" cm="1">
        <f t="array" ref="CE5">_xlfn.XLOOKUP($D5&amp;CE$2&amp;CE$3,事業計画集計2026[営業所]&amp;事業計画集計2026[月]&amp;事業計画集計2026[受着完],事業計画集計2026[(当月)計画 請負金額],0,0)</f>
        <v>0</v>
      </c>
      <c r="CF5" s="28" cm="1">
        <f t="array" ref="CF5">_xlfn.XLOOKUP($D5&amp;CE$2&amp;CE$3,事業計画集計2026[営業所]&amp;事業計画集計2026[月]&amp;事業計画集計2026[受着完],事業計画集計2026[(当月)計画 利益額],0,0)</f>
        <v>0</v>
      </c>
      <c r="CG5" s="149" cm="1">
        <f t="array" ref="CG5">_xlfn.XLOOKUP($D5&amp;CE$2&amp;CE$3,事業計画集計2026[営業所]&amp;事業計画集計2026[月]&amp;事業計画集計2026[受着完],事業計画集計2026[(当月)計画 棟数],0,0)</f>
        <v>0</v>
      </c>
      <c r="CH5" s="28" cm="1">
        <f t="array" ref="CH5">_xlfn.XLOOKUP($D5&amp;CH$2&amp;CH$3,事業計画集計2026[営業所]&amp;事業計画集計2026[月]&amp;事業計画集計2026[受着完],事業計画集計2026[(当月)計画 請負金額],0,0)</f>
        <v>0</v>
      </c>
      <c r="CI5" s="28" cm="1">
        <f t="array" ref="CI5">_xlfn.XLOOKUP($D5&amp;CH$2&amp;CH$3,事業計画集計2026[営業所]&amp;事業計画集計2026[月]&amp;事業計画集計2026[受着完],事業計画集計2026[(当月)計画 利益額],0,0)</f>
        <v>0</v>
      </c>
      <c r="CJ5" s="29">
        <f>CI5-($Q5*1000)</f>
        <v>0</v>
      </c>
      <c r="CK5" s="142" cm="1">
        <f t="array" ref="CK5">_xlfn.XLOOKUP($D5&amp;CH$2&amp;CH$3,事業計画集計2026[営業所]&amp;事業計画集計2026[月]&amp;事業計画集計2026[受着完],事業計画集計2026[(当月)計画 棟数],0,0)</f>
        <v>0</v>
      </c>
      <c r="CL5" s="421">
        <f t="shared" ref="CL5:CU6" si="1">BH5+BR5+CB5</f>
        <v>0</v>
      </c>
      <c r="CM5" s="422">
        <f t="shared" si="1"/>
        <v>0</v>
      </c>
      <c r="CN5" s="423">
        <f t="shared" si="1"/>
        <v>0</v>
      </c>
      <c r="CO5" s="296">
        <f t="shared" si="1"/>
        <v>0</v>
      </c>
      <c r="CP5" s="300">
        <f t="shared" si="1"/>
        <v>0</v>
      </c>
      <c r="CQ5" s="154">
        <f t="shared" si="1"/>
        <v>0</v>
      </c>
      <c r="CR5" s="304">
        <f t="shared" si="1"/>
        <v>0</v>
      </c>
      <c r="CS5" s="314">
        <f t="shared" si="1"/>
        <v>0</v>
      </c>
      <c r="CT5" s="324">
        <f t="shared" si="1"/>
        <v>0</v>
      </c>
      <c r="CU5" s="158">
        <f t="shared" si="1"/>
        <v>0</v>
      </c>
      <c r="CV5" s="333">
        <f t="shared" ref="CV5:DE6" si="2">AX5+CL5</f>
        <v>0</v>
      </c>
      <c r="CW5" s="334">
        <f t="shared" si="2"/>
        <v>0</v>
      </c>
      <c r="CX5" s="162">
        <f t="shared" si="2"/>
        <v>0</v>
      </c>
      <c r="CY5" s="354">
        <f t="shared" si="2"/>
        <v>0</v>
      </c>
      <c r="CZ5" s="355">
        <f t="shared" si="2"/>
        <v>0</v>
      </c>
      <c r="DA5" s="166">
        <f t="shared" si="2"/>
        <v>0</v>
      </c>
      <c r="DB5" s="479">
        <f t="shared" si="2"/>
        <v>0</v>
      </c>
      <c r="DC5" s="480">
        <f t="shared" si="2"/>
        <v>0</v>
      </c>
      <c r="DD5" s="481">
        <f t="shared" si="2"/>
        <v>0</v>
      </c>
      <c r="DE5" s="604">
        <f t="shared" si="2"/>
        <v>0</v>
      </c>
      <c r="DF5" s="612">
        <f>実行度合表集計2025!GH5+実行度合表集計2026!CV5</f>
        <v>420000000</v>
      </c>
      <c r="DG5" s="334">
        <f>実行度合表集計2025!GI5+実行度合表集計2026!CW5</f>
        <v>100800000</v>
      </c>
      <c r="DH5" s="613">
        <f>実行度合表集計2025!GJ5+実行度合表集計2026!CX5</f>
        <v>14</v>
      </c>
      <c r="DI5" s="628">
        <f>実行度合表集計2025!GK5+実行度合表集計2026!CY5</f>
        <v>552970618</v>
      </c>
      <c r="DJ5" s="355">
        <f>実行度合表集計2025!GL5+実行度合表集計2026!CZ5</f>
        <v>126869493</v>
      </c>
      <c r="DK5" s="629">
        <f>実行度合表集計2025!GM5+実行度合表集計2026!DA5</f>
        <v>18</v>
      </c>
      <c r="DL5" s="641">
        <f>実行度合表集計2025!GN5+実行度合表集計2026!DB5</f>
        <v>413545914</v>
      </c>
      <c r="DM5" s="480">
        <f>実行度合表集計2025!GO5+実行度合表集計2026!DC5</f>
        <v>92007072</v>
      </c>
      <c r="DN5" s="481">
        <f>実行度合表集計2025!GP5+実行度合表集計2026!DD5</f>
        <v>25707072</v>
      </c>
      <c r="DO5" s="642">
        <f>実行度合表集計2025!GQ5+実行度合表集計2026!DE5</f>
        <v>15</v>
      </c>
      <c r="DP5" s="28" cm="1">
        <f t="array" ref="DP5">_xlfn.XLOOKUP($D5&amp;DP$2&amp;DP$3,事業計画集計2026[営業所]&amp;事業計画集計2026[月]&amp;事業計画集計2026[受着完],事業計画集計2026[(当月)計画 請負金額],0,0)</f>
        <v>0</v>
      </c>
      <c r="DQ5" s="28" cm="1">
        <f t="array" ref="DQ5">_xlfn.XLOOKUP($D5&amp;DP$2&amp;DP$3,事業計画集計2026[営業所]&amp;事業計画集計2026[月]&amp;事業計画集計2026[受着完],事業計画集計2026[(当月)計画 利益額],0,0)</f>
        <v>0</v>
      </c>
      <c r="DR5" s="149" cm="1">
        <f t="array" ref="DR5">_xlfn.XLOOKUP($D5&amp;DP$2&amp;DP$3,事業計画集計2026[営業所]&amp;事業計画集計2026[月]&amp;事業計画集計2026[受着完],事業計画集計2026[(当月)計画 棟数],0,0)</f>
        <v>0</v>
      </c>
      <c r="DS5" s="28" cm="1">
        <f t="array" ref="DS5">_xlfn.XLOOKUP($D5&amp;DS$2&amp;DS$3,事業計画集計2026[営業所]&amp;事業計画集計2026[月]&amp;事業計画集計2026[受着完],事業計画集計2026[(当月)計画 請負金額],0,0)</f>
        <v>0</v>
      </c>
      <c r="DT5" s="28" cm="1">
        <f t="array" ref="DT5">_xlfn.XLOOKUP($D5&amp;DS$2&amp;DS$3,事業計画集計2026[営業所]&amp;事業計画集計2026[月]&amp;事業計画集計2026[受着完],事業計画集計2026[(当月)計画 利益額],0,0)</f>
        <v>0</v>
      </c>
      <c r="DU5" s="149" cm="1">
        <f t="array" ref="DU5">_xlfn.XLOOKUP($D5&amp;DS$2&amp;DS$3,事業計画集計2026[営業所]&amp;事業計画集計2026[月]&amp;事業計画集計2026[受着完],事業計画集計2026[(当月)計画 棟数],0,0)</f>
        <v>0</v>
      </c>
      <c r="DV5" s="28" cm="1">
        <f t="array" ref="DV5">_xlfn.XLOOKUP($D5&amp;DV$2&amp;DV$3,事業計画集計2026[営業所]&amp;事業計画集計2026[月]&amp;事業計画集計2026[受着完],事業計画集計2026[(当月)計画 請負金額],0,0)</f>
        <v>0</v>
      </c>
      <c r="DW5" s="28" cm="1">
        <f t="array" ref="DW5">_xlfn.XLOOKUP($D5&amp;DV$2&amp;DV$3,事業計画集計2026[営業所]&amp;事業計画集計2026[月]&amp;事業計画集計2026[受着完],事業計画集計2026[(当月)計画 利益額],0,0)</f>
        <v>0</v>
      </c>
      <c r="DX5" s="29">
        <f>DW5-($Q5*1000)</f>
        <v>0</v>
      </c>
      <c r="DY5" s="149" cm="1">
        <f t="array" ref="DY5">_xlfn.XLOOKUP($D5&amp;DV$2&amp;DV$3,事業計画集計2026[営業所]&amp;事業計画集計2026[月]&amp;事業計画集計2026[受着完],事業計画集計2026[(当月)計画 棟数],0,0)</f>
        <v>0</v>
      </c>
      <c r="DZ5" s="28" cm="1">
        <f t="array" ref="DZ5">_xlfn.XLOOKUP($D5&amp;DZ$2&amp;DZ$3,事業計画集計2026[営業所]&amp;事業計画集計2026[月]&amp;事業計画集計2026[受着完],事業計画集計2026[(当月)計画 請負金額],0,0)</f>
        <v>0</v>
      </c>
      <c r="EA5" s="28" cm="1">
        <f t="array" ref="EA5">_xlfn.XLOOKUP($D5&amp;DZ$2&amp;DZ$3,事業計画集計2026[営業所]&amp;事業計画集計2026[月]&amp;事業計画集計2026[受着完],事業計画集計2026[(当月)計画 利益額],0,0)</f>
        <v>0</v>
      </c>
      <c r="EB5" s="149" cm="1">
        <f t="array" ref="EB5">_xlfn.XLOOKUP($D5&amp;DZ$2&amp;DZ$3,事業計画集計2026[営業所]&amp;事業計画集計2026[月]&amp;事業計画集計2026[受着完],事業計画集計2026[(当月)計画 棟数],0,0)</f>
        <v>0</v>
      </c>
      <c r="EC5" s="28" cm="1">
        <f t="array" ref="EC5">_xlfn.XLOOKUP($D5&amp;EC$2&amp;EC$3,事業計画集計2026[営業所]&amp;事業計画集計2026[月]&amp;事業計画集計2026[受着完],事業計画集計2026[(当月)計画 請負金額],0,0)</f>
        <v>0</v>
      </c>
      <c r="ED5" s="28" cm="1">
        <f t="array" ref="ED5">_xlfn.XLOOKUP($D5&amp;EC$2&amp;EC$3,事業計画集計2026[営業所]&amp;事業計画集計2026[月]&amp;事業計画集計2026[受着完],事業計画集計2026[(当月)計画 利益額],0,0)</f>
        <v>0</v>
      </c>
      <c r="EE5" s="149" cm="1">
        <f t="array" ref="EE5">_xlfn.XLOOKUP($D5&amp;EC$2&amp;EC$3,事業計画集計2026[営業所]&amp;事業計画集計2026[月]&amp;事業計画集計2026[受着完],事業計画集計2026[(当月)計画 棟数],0,0)</f>
        <v>0</v>
      </c>
      <c r="EF5" s="28" cm="1">
        <f t="array" ref="EF5">_xlfn.XLOOKUP($D5&amp;EF$2&amp;EF$3,事業計画集計2026[営業所]&amp;事業計画集計2026[月]&amp;事業計画集計2026[受着完],事業計画集計2026[(当月)計画 請負金額],0,0)</f>
        <v>0</v>
      </c>
      <c r="EG5" s="28" cm="1">
        <f t="array" ref="EG5">_xlfn.XLOOKUP($D5&amp;EF$2&amp;EF$3,事業計画集計2026[営業所]&amp;事業計画集計2026[月]&amp;事業計画集計2026[受着完],事業計画集計2026[(当月)計画 利益額],0,0)</f>
        <v>0</v>
      </c>
      <c r="EH5" s="29">
        <f>EG5-($Q5*1000)</f>
        <v>0</v>
      </c>
      <c r="EI5" s="149" cm="1">
        <f t="array" ref="EI5">_xlfn.XLOOKUP($D5&amp;EF$2&amp;EF$3,事業計画集計2026[営業所]&amp;事業計画集計2026[月]&amp;事業計画集計2026[受着完],事業計画集計2026[(当月)計画 棟数],0,0)</f>
        <v>0</v>
      </c>
      <c r="EJ5" s="28" cm="1">
        <f t="array" ref="EJ5">_xlfn.XLOOKUP($D5&amp;EJ$2&amp;EJ$3,事業計画集計2026[営業所]&amp;事業計画集計2026[月]&amp;事業計画集計2026[受着完],事業計画集計2026[(当月)計画 請負金額],0,0)</f>
        <v>0</v>
      </c>
      <c r="EK5" s="28" cm="1">
        <f t="array" ref="EK5">_xlfn.XLOOKUP($D5&amp;EJ$2&amp;EJ$3,事業計画集計2026[営業所]&amp;事業計画集計2026[月]&amp;事業計画集計2026[受着完],事業計画集計2026[(当月)計画 利益額],0,0)</f>
        <v>0</v>
      </c>
      <c r="EL5" s="149" cm="1">
        <f t="array" ref="EL5">_xlfn.XLOOKUP($D5&amp;EJ$2&amp;EJ$3,事業計画集計2026[営業所]&amp;事業計画集計2026[月]&amp;事業計画集計2026[受着完],事業計画集計2026[(当月)計画 棟数],0,0)</f>
        <v>0</v>
      </c>
      <c r="EM5" s="28" cm="1">
        <f t="array" ref="EM5">_xlfn.XLOOKUP($D5&amp;EM$2&amp;EM$3,事業計画集計2026[営業所]&amp;事業計画集計2026[月]&amp;事業計画集計2026[受着完],事業計画集計2026[(当月)計画 請負金額],0,0)</f>
        <v>0</v>
      </c>
      <c r="EN5" s="28" cm="1">
        <f t="array" ref="EN5">_xlfn.XLOOKUP($D5&amp;EM$2&amp;EM$3,事業計画集計2026[営業所]&amp;事業計画集計2026[月]&amp;事業計画集計2026[受着完],事業計画集計2026[(当月)計画 利益額],0,0)</f>
        <v>0</v>
      </c>
      <c r="EO5" s="149" cm="1">
        <f t="array" ref="EO5">_xlfn.XLOOKUP($D5&amp;EM$2&amp;EM$3,事業計画集計2026[営業所]&amp;事業計画集計2026[月]&amp;事業計画集計2026[受着完],事業計画集計2026[(当月)計画 棟数],0,0)</f>
        <v>0</v>
      </c>
      <c r="EP5" s="28" cm="1">
        <f t="array" ref="EP5">_xlfn.XLOOKUP($D5&amp;EP$2&amp;EP$3,事業計画集計2026[営業所]&amp;事業計画集計2026[月]&amp;事業計画集計2026[受着完],事業計画集計2026[(当月)計画 請負金額],0,0)</f>
        <v>0</v>
      </c>
      <c r="EQ5" s="28" cm="1">
        <f t="array" ref="EQ5">_xlfn.XLOOKUP($D5&amp;EP$2&amp;EP$3,事業計画集計2026[営業所]&amp;事業計画集計2026[月]&amp;事業計画集計2026[受着完],事業計画集計2026[(当月)計画 利益額],0,0)</f>
        <v>0</v>
      </c>
      <c r="ER5" s="29">
        <f>EQ5-($Q5*1000)</f>
        <v>0</v>
      </c>
      <c r="ES5" s="142" cm="1">
        <f t="array" ref="ES5">_xlfn.XLOOKUP($D5&amp;EP$2&amp;EP$3,事業計画集計2026[営業所]&amp;事業計画集計2026[月]&amp;事業計画集計2026[受着完],事業計画集計2026[(当月)計画 棟数],0,0)</f>
        <v>0</v>
      </c>
      <c r="ET5" s="421">
        <f t="shared" ref="ET5:FC6" si="3">DP5+DZ5+EJ5</f>
        <v>0</v>
      </c>
      <c r="EU5" s="422">
        <f t="shared" si="3"/>
        <v>0</v>
      </c>
      <c r="EV5" s="423">
        <f t="shared" si="3"/>
        <v>0</v>
      </c>
      <c r="EW5" s="296">
        <f t="shared" si="3"/>
        <v>0</v>
      </c>
      <c r="EX5" s="300">
        <f t="shared" si="3"/>
        <v>0</v>
      </c>
      <c r="EY5" s="154">
        <f t="shared" si="3"/>
        <v>0</v>
      </c>
      <c r="EZ5" s="304">
        <f t="shared" si="3"/>
        <v>0</v>
      </c>
      <c r="FA5" s="314">
        <f t="shared" si="3"/>
        <v>0</v>
      </c>
      <c r="FB5" s="324">
        <f t="shared" si="3"/>
        <v>0</v>
      </c>
      <c r="FC5" s="158">
        <f t="shared" si="3"/>
        <v>0</v>
      </c>
      <c r="FD5" s="28" cm="1">
        <f t="array" ref="FD5">_xlfn.XLOOKUP($D5&amp;FD$2&amp;FD$3,事業計画集計2026[営業所]&amp;事業計画集計2026[月]&amp;事業計画集計2026[受着完],事業計画集計2026[(当月)計画 請負金額],0,0)</f>
        <v>0</v>
      </c>
      <c r="FE5" s="28" cm="1">
        <f t="array" ref="FE5">_xlfn.XLOOKUP($D5&amp;FD$2&amp;FD$3,事業計画集計2026[営業所]&amp;事業計画集計2026[月]&amp;事業計画集計2026[受着完],事業計画集計2026[(当月)計画 利益額],0,0)</f>
        <v>0</v>
      </c>
      <c r="FF5" s="149" cm="1">
        <f t="array" ref="FF5">_xlfn.XLOOKUP($D5&amp;FD$2&amp;FD$3,事業計画集計2026[営業所]&amp;事業計画集計2026[月]&amp;事業計画集計2026[受着完],事業計画集計2026[(当月)計画 棟数],0,0)</f>
        <v>0</v>
      </c>
      <c r="FG5" s="28" cm="1">
        <f t="array" ref="FG5">_xlfn.XLOOKUP($D5&amp;FG$2&amp;FG$3,事業計画集計2026[営業所]&amp;事業計画集計2026[月]&amp;事業計画集計2026[受着完],事業計画集計2026[(当月)計画 請負金額],0,0)</f>
        <v>0</v>
      </c>
      <c r="FH5" s="28" cm="1">
        <f t="array" ref="FH5">_xlfn.XLOOKUP($D5&amp;FG$2&amp;FG$3,事業計画集計2026[営業所]&amp;事業計画集計2026[月]&amp;事業計画集計2026[受着完],事業計画集計2026[(当月)計画 利益額],0,0)</f>
        <v>0</v>
      </c>
      <c r="FI5" s="149" cm="1">
        <f t="array" ref="FI5">_xlfn.XLOOKUP($D5&amp;FG$2&amp;FG$3,事業計画集計2026[営業所]&amp;事業計画集計2026[月]&amp;事業計画集計2026[受着完],事業計画集計2026[(当月)計画 棟数],0,0)</f>
        <v>0</v>
      </c>
      <c r="FJ5" s="28" cm="1">
        <f t="array" ref="FJ5">_xlfn.XLOOKUP($D5&amp;FJ$2&amp;FJ$3,事業計画集計2026[営業所]&amp;事業計画集計2026[月]&amp;事業計画集計2026[受着完],事業計画集計2026[(当月)計画 請負金額],0,0)</f>
        <v>0</v>
      </c>
      <c r="FK5" s="28" cm="1">
        <f t="array" ref="FK5">_xlfn.XLOOKUP($D5&amp;FJ$2&amp;FJ$3,事業計画集計2026[営業所]&amp;事業計画集計2026[月]&amp;事業計画集計2026[受着完],事業計画集計2026[(当月)計画 利益額],0,0)</f>
        <v>0</v>
      </c>
      <c r="FL5" s="29">
        <f>FK5-($Q5*1000)</f>
        <v>0</v>
      </c>
      <c r="FM5" s="149" cm="1">
        <f t="array" ref="FM5">_xlfn.XLOOKUP($D5&amp;FJ$2&amp;FJ$3,事業計画集計2026[営業所]&amp;事業計画集計2026[月]&amp;事業計画集計2026[受着完],事業計画集計2026[(当月)計画 棟数],0,0)</f>
        <v>0</v>
      </c>
      <c r="FN5" s="28" cm="1">
        <f t="array" ref="FN5">_xlfn.XLOOKUP($D5&amp;FN$2&amp;FN$3,事業計画集計2026[営業所]&amp;事業計画集計2026[月]&amp;事業計画集計2026[受着完],事業計画集計2026[(当月)計画 請負金額],0,0)</f>
        <v>0</v>
      </c>
      <c r="FO5" s="28" cm="1">
        <f t="array" ref="FO5">_xlfn.XLOOKUP($D5&amp;FN$2&amp;FN$3,事業計画集計2026[営業所]&amp;事業計画集計2026[月]&amp;事業計画集計2026[受着完],事業計画集計2026[(当月)計画 利益額],0,0)</f>
        <v>0</v>
      </c>
      <c r="FP5" s="149" cm="1">
        <f t="array" ref="FP5">_xlfn.XLOOKUP($D5&amp;FN$2&amp;FN$3,事業計画集計2026[営業所]&amp;事業計画集計2026[月]&amp;事業計画集計2026[受着完],事業計画集計2026[(当月)計画 棟数],0,0)</f>
        <v>0</v>
      </c>
      <c r="FQ5" s="28" cm="1">
        <f t="array" ref="FQ5">_xlfn.XLOOKUP($D5&amp;FQ$2&amp;FQ$3,事業計画集計2026[営業所]&amp;事業計画集計2026[月]&amp;事業計画集計2026[受着完],事業計画集計2026[(当月)計画 請負金額],0,0)</f>
        <v>0</v>
      </c>
      <c r="FR5" s="28" cm="1">
        <f t="array" ref="FR5">_xlfn.XLOOKUP($D5&amp;FQ$2&amp;FQ$3,事業計画集計2026[営業所]&amp;事業計画集計2026[月]&amp;事業計画集計2026[受着完],事業計画集計2026[(当月)計画 利益額],0,0)</f>
        <v>0</v>
      </c>
      <c r="FS5" s="149" cm="1">
        <f t="array" ref="FS5">_xlfn.XLOOKUP($D5&amp;FQ$2&amp;FQ$3,事業計画集計2026[営業所]&amp;事業計画集計2026[月]&amp;事業計画集計2026[受着完],事業計画集計2026[(当月)計画 棟数],0,0)</f>
        <v>0</v>
      </c>
      <c r="FT5" s="28" cm="1">
        <f t="array" ref="FT5">_xlfn.XLOOKUP($D5&amp;FT$2&amp;FT$3,事業計画集計2026[営業所]&amp;事業計画集計2026[月]&amp;事業計画集計2026[受着完],事業計画集計2026[(当月)計画 請負金額],0,0)</f>
        <v>0</v>
      </c>
      <c r="FU5" s="28" cm="1">
        <f t="array" ref="FU5">_xlfn.XLOOKUP($D5&amp;FT$2&amp;FT$3,事業計画集計2026[営業所]&amp;事業計画集計2026[月]&amp;事業計画集計2026[受着完],事業計画集計2026[(当月)計画 利益額],0,0)</f>
        <v>0</v>
      </c>
      <c r="FV5" s="29">
        <f>FU5-($Q5*1000)</f>
        <v>0</v>
      </c>
      <c r="FW5" s="149" cm="1">
        <f t="array" ref="FW5">_xlfn.XLOOKUP($D5&amp;FT$2&amp;FT$3,事業計画集計2026[営業所]&amp;事業計画集計2026[月]&amp;事業計画集計2026[受着完],事業計画集計2026[(当月)計画 棟数],0,0)</f>
        <v>0</v>
      </c>
      <c r="FX5" s="28" cm="1">
        <f t="array" ref="FX5">_xlfn.XLOOKUP($D5&amp;FX$2&amp;FX$3,事業計画集計2026[営業所]&amp;事業計画集計2026[月]&amp;事業計画集計2026[受着完],事業計画集計2026[(当月)計画 請負金額],0,0)</f>
        <v>0</v>
      </c>
      <c r="FY5" s="28" cm="1">
        <f t="array" ref="FY5">_xlfn.XLOOKUP($D5&amp;FX$2&amp;FX$3,事業計画集計2026[営業所]&amp;事業計画集計2026[月]&amp;事業計画集計2026[受着完],事業計画集計2026[(当月)計画 利益額],0,0)</f>
        <v>0</v>
      </c>
      <c r="FZ5" s="149" cm="1">
        <f t="array" ref="FZ5">_xlfn.XLOOKUP($D5&amp;FX$2&amp;FX$3,事業計画集計2026[営業所]&amp;事業計画集計2026[月]&amp;事業計画集計2026[受着完],事業計画集計2026[(当月)計画 棟数],0,0)</f>
        <v>0</v>
      </c>
      <c r="GA5" s="28" cm="1">
        <f t="array" ref="GA5">_xlfn.XLOOKUP($D5&amp;GA$2&amp;GA$3,事業計画集計2026[営業所]&amp;事業計画集計2026[月]&amp;事業計画集計2026[受着完],事業計画集計2026[(当月)計画 請負金額],0,0)</f>
        <v>0</v>
      </c>
      <c r="GB5" s="28" cm="1">
        <f t="array" ref="GB5">_xlfn.XLOOKUP($D5&amp;GA$2&amp;GA$3,事業計画集計2026[営業所]&amp;事業計画集計2026[月]&amp;事業計画集計2026[受着完],事業計画集計2026[(当月)計画 利益額],0,0)</f>
        <v>0</v>
      </c>
      <c r="GC5" s="149" cm="1">
        <f t="array" ref="GC5">_xlfn.XLOOKUP($D5&amp;GA$2&amp;GA$3,事業計画集計2026[営業所]&amp;事業計画集計2026[月]&amp;事業計画集計2026[受着完],事業計画集計2026[(当月)計画 棟数],0,0)</f>
        <v>0</v>
      </c>
      <c r="GD5" s="28" cm="1">
        <f t="array" ref="GD5">_xlfn.XLOOKUP($D5&amp;GD$2&amp;GD$3,事業計画集計2026[営業所]&amp;事業計画集計2026[月]&amp;事業計画集計2026[受着完],事業計画集計2026[(当月)計画 請負金額],0,0)</f>
        <v>0</v>
      </c>
      <c r="GE5" s="28" cm="1">
        <f t="array" ref="GE5">_xlfn.XLOOKUP($D5&amp;GD$2&amp;GD$3,事業計画集計2026[営業所]&amp;事業計画集計2026[月]&amp;事業計画集計2026[受着完],事業計画集計2026[(当月)計画 利益額],0,0)</f>
        <v>0</v>
      </c>
      <c r="GF5" s="29">
        <f>GE5-($Q5*1000)</f>
        <v>0</v>
      </c>
      <c r="GG5" s="142" cm="1">
        <f t="array" ref="GG5">_xlfn.XLOOKUP($D5&amp;GD$2&amp;GD$3,事業計画集計2026[営業所]&amp;事業計画集計2026[月]&amp;事業計画集計2026[受着完],事業計画集計2026[(当月)計画 棟数],0,0)</f>
        <v>0</v>
      </c>
      <c r="GH5" s="421">
        <f t="shared" ref="GH5:GQ6" si="4">FD5+FN5+FX5</f>
        <v>0</v>
      </c>
      <c r="GI5" s="422">
        <f t="shared" si="4"/>
        <v>0</v>
      </c>
      <c r="GJ5" s="423">
        <f t="shared" si="4"/>
        <v>0</v>
      </c>
      <c r="GK5" s="296">
        <f t="shared" si="4"/>
        <v>0</v>
      </c>
      <c r="GL5" s="300">
        <f t="shared" si="4"/>
        <v>0</v>
      </c>
      <c r="GM5" s="154">
        <f t="shared" si="4"/>
        <v>0</v>
      </c>
      <c r="GN5" s="304">
        <f t="shared" si="4"/>
        <v>0</v>
      </c>
      <c r="GO5" s="314">
        <f t="shared" si="4"/>
        <v>0</v>
      </c>
      <c r="GP5" s="324">
        <f t="shared" si="4"/>
        <v>0</v>
      </c>
      <c r="GQ5" s="158">
        <f t="shared" si="4"/>
        <v>0</v>
      </c>
      <c r="GR5" s="333">
        <f t="shared" ref="GR5:HA6" si="5">ET5+GH5</f>
        <v>0</v>
      </c>
      <c r="GS5" s="334">
        <f t="shared" si="5"/>
        <v>0</v>
      </c>
      <c r="GT5" s="162">
        <f t="shared" si="5"/>
        <v>0</v>
      </c>
      <c r="GU5" s="354">
        <f t="shared" si="5"/>
        <v>0</v>
      </c>
      <c r="GV5" s="355">
        <f t="shared" si="5"/>
        <v>0</v>
      </c>
      <c r="GW5" s="166">
        <f t="shared" si="5"/>
        <v>0</v>
      </c>
      <c r="GX5" s="479">
        <f t="shared" si="5"/>
        <v>0</v>
      </c>
      <c r="GY5" s="480">
        <f t="shared" si="5"/>
        <v>0</v>
      </c>
      <c r="GZ5" s="481">
        <f t="shared" si="5"/>
        <v>0</v>
      </c>
      <c r="HA5" s="482">
        <f t="shared" si="5"/>
        <v>0</v>
      </c>
      <c r="HB5" s="390">
        <f>CV5+GR5</f>
        <v>0</v>
      </c>
      <c r="HC5" s="391">
        <f>CW5+GS5</f>
        <v>0</v>
      </c>
      <c r="HD5" s="170">
        <f>CX5+GT5</f>
        <v>0</v>
      </c>
      <c r="HE5" s="390">
        <f>CY5+GU5</f>
        <v>0</v>
      </c>
      <c r="HF5" s="391">
        <f>CZ5+GV5</f>
        <v>0</v>
      </c>
      <c r="HG5" s="170">
        <f>DA5+GW5</f>
        <v>0</v>
      </c>
      <c r="HH5" s="390">
        <f>DB5+GX5</f>
        <v>0</v>
      </c>
      <c r="HI5" s="391">
        <f>DC5+GY5</f>
        <v>0</v>
      </c>
      <c r="HJ5" s="409">
        <f>DD5+GZ5</f>
        <v>0</v>
      </c>
      <c r="HK5" s="256">
        <f>DE5+HA5</f>
        <v>0</v>
      </c>
      <c r="HL5" s="31"/>
      <c r="HM5" s="30" t="s">
        <v>137</v>
      </c>
      <c r="HN5" s="30" t="s">
        <v>275</v>
      </c>
      <c r="HO5" s="520" t="s">
        <v>243</v>
      </c>
      <c r="HP5" s="30" t="s">
        <v>250</v>
      </c>
      <c r="HQ5" s="30" t="s">
        <v>268</v>
      </c>
    </row>
    <row r="6" spans="1:225" s="25" customFormat="1" ht="21" hidden="1">
      <c r="A6" s="24"/>
      <c r="B6" s="51" t="s">
        <v>282</v>
      </c>
      <c r="C6" s="503"/>
      <c r="D6" s="504"/>
      <c r="E6" s="196"/>
      <c r="F6" s="196"/>
      <c r="G6" s="196"/>
      <c r="H6" s="196"/>
      <c r="I6" s="196"/>
      <c r="J6" s="196"/>
      <c r="K6" s="197" t="str">
        <f>K5</f>
        <v/>
      </c>
      <c r="L6" s="197" t="str">
        <f t="shared" ref="L6:Q6" si="6">L5</f>
        <v/>
      </c>
      <c r="M6" s="197" t="str">
        <f t="shared" si="6"/>
        <v/>
      </c>
      <c r="N6" s="197" t="str">
        <f t="shared" si="6"/>
        <v/>
      </c>
      <c r="O6" s="197" t="str">
        <f t="shared" si="6"/>
        <v/>
      </c>
      <c r="P6" s="197" t="str">
        <f t="shared" si="6"/>
        <v/>
      </c>
      <c r="Q6" s="197">
        <f t="shared" si="6"/>
        <v>0</v>
      </c>
      <c r="R6" s="196"/>
      <c r="S6" s="26" t="s">
        <v>138</v>
      </c>
      <c r="T6" s="27" cm="1">
        <f t="array" ref="T6">_xlfn.XLOOKUP($D5&amp;T$2&amp;T$3,事業計画集計2026[営業所]&amp;事業計画集計2026[月]&amp;事業計画集計2026[受着完],事業計画集計2026[(当月)実績 請負金額],0,0)</f>
        <v>0</v>
      </c>
      <c r="U6" s="28" cm="1">
        <f t="array" ref="U6">_xlfn.XLOOKUP($D5&amp;T$2&amp;T$3,事業計画集計2026[営業所]&amp;事業計画集計2026[月]&amp;事業計画集計2026[受着完],事業計画集計2026[(当月)実績 利益額],0,0)</f>
        <v>0</v>
      </c>
      <c r="V6" s="142" cm="1">
        <f t="array" ref="V6">_xlfn.XLOOKUP($D5&amp;T$2&amp;T$3,事業計画集計2026[営業所]&amp;事業計画集計2026[月]&amp;事業計画集計2026[受着完],事業計画集計2026[(当月)実績 棟数],0,0)</f>
        <v>0</v>
      </c>
      <c r="W6" s="27" cm="1">
        <f t="array" ref="W6">_xlfn.XLOOKUP($D5&amp;W$2&amp;W$3,事業計画集計2026[営業所]&amp;事業計画集計2026[月]&amp;事業計画集計2026[受着完],事業計画集計2026[(当月)実績 請負金額],0,0)</f>
        <v>0</v>
      </c>
      <c r="X6" s="28" cm="1">
        <f t="array" ref="X6">_xlfn.XLOOKUP($D5&amp;W$2&amp;W$3,事業計画集計2026[営業所]&amp;事業計画集計2026[月]&amp;事業計画集計2026[受着完],事業計画集計2026[(当月)実績 利益額],0,0)</f>
        <v>0</v>
      </c>
      <c r="Y6" s="149" cm="1">
        <f t="array" ref="Y6">_xlfn.XLOOKUP($D5&amp;W$2&amp;W$3,事業計画集計2026[営業所]&amp;事業計画集計2026[月]&amp;事業計画集計2026[受着完],事業計画集計2026[(当月)実績 棟数],0,0)</f>
        <v>0</v>
      </c>
      <c r="Z6" s="28" cm="1">
        <f t="array" ref="Z6">_xlfn.XLOOKUP($D5&amp;Z$2&amp;Z$3,事業計画集計2026[営業所]&amp;事業計画集計2026[月]&amp;事業計画集計2026[受着完],事業計画集計2026[(当月)実績 請負金額],0,0)</f>
        <v>0</v>
      </c>
      <c r="AA6" s="28" cm="1">
        <f t="array" ref="AA6">_xlfn.XLOOKUP($D5&amp;Z$2&amp;Z$3,事業計画集計2026[営業所]&amp;事業計画集計2026[月]&amp;事業計画集計2026[受着完],事業計画集計2026[(当月)実績 利益額],0,0)</f>
        <v>0</v>
      </c>
      <c r="AB6" s="133">
        <f>AA6-($Q5*1000)</f>
        <v>0</v>
      </c>
      <c r="AC6" s="142" cm="1">
        <f t="array" ref="AC6">_xlfn.XLOOKUP($D5&amp;Z$2&amp;Z$3,事業計画集計2026[営業所]&amp;事業計画集計2026[月]&amp;事業計画集計2026[受着完],事業計画集計2026[(当月)実績 棟数],0,0)</f>
        <v>0</v>
      </c>
      <c r="AD6" s="27" cm="1">
        <f t="array" ref="AD6">_xlfn.XLOOKUP($D5&amp;AD$2&amp;AD$3,事業計画集計2026[営業所]&amp;事業計画集計2026[月]&amp;事業計画集計2026[受着完],事業計画集計2026[(当月)実績 請負金額],0,0)</f>
        <v>0</v>
      </c>
      <c r="AE6" s="28" cm="1">
        <f t="array" ref="AE6">_xlfn.XLOOKUP($D5&amp;AD$2&amp;AD$3,事業計画集計2026[営業所]&amp;事業計画集計2026[月]&amp;事業計画集計2026[受着完],事業計画集計2026[(当月)実績 利益額],0,0)</f>
        <v>0</v>
      </c>
      <c r="AF6" s="149" cm="1">
        <f t="array" ref="AF6">_xlfn.XLOOKUP($D5&amp;AD$2&amp;AD$3,事業計画集計2026[営業所]&amp;事業計画集計2026[月]&amp;事業計画集計2026[受着完],事業計画集計2026[(当月)実績 棟数],0,0)</f>
        <v>0</v>
      </c>
      <c r="AG6" s="28" cm="1">
        <f t="array" ref="AG6">_xlfn.XLOOKUP($D5&amp;AG$2&amp;AG$3,事業計画集計2026[営業所]&amp;事業計画集計2026[月]&amp;事業計画集計2026[受着完],事業計画集計2026[(当月)実績 請負金額],0,0)</f>
        <v>0</v>
      </c>
      <c r="AH6" s="28" cm="1">
        <f t="array" ref="AH6">_xlfn.XLOOKUP($D5&amp;AG$2&amp;AG$3,事業計画集計2026[営業所]&amp;事業計画集計2026[月]&amp;事業計画集計2026[受着完],事業計画集計2026[(当月)実績 利益額],0,0)</f>
        <v>0</v>
      </c>
      <c r="AI6" s="149" cm="1">
        <f t="array" ref="AI6">_xlfn.XLOOKUP($D5&amp;AG$2&amp;AG$3,事業計画集計2026[営業所]&amp;事業計画集計2026[月]&amp;事業計画集計2026[受着完],事業計画集計2026[(当月)実績 棟数],0,0)</f>
        <v>0</v>
      </c>
      <c r="AJ6" s="28" cm="1">
        <f t="array" ref="AJ6">_xlfn.XLOOKUP($D5&amp;AJ$2&amp;AJ$3,事業計画集計2026[営業所]&amp;事業計画集計2026[月]&amp;事業計画集計2026[受着完],事業計画集計2026[(当月)実績 請負金額],0,0)</f>
        <v>0</v>
      </c>
      <c r="AK6" s="28" cm="1">
        <f t="array" ref="AK6">_xlfn.XLOOKUP($D5&amp;AJ$2&amp;AJ$3,事業計画集計2026[営業所]&amp;事業計画集計2026[月]&amp;事業計画集計2026[受着完],事業計画集計2026[(当月)実績 利益額],0,0)</f>
        <v>0</v>
      </c>
      <c r="AL6" s="133">
        <f>AK6-($Q5*1000)</f>
        <v>0</v>
      </c>
      <c r="AM6" s="149" cm="1">
        <f t="array" ref="AM6">_xlfn.XLOOKUP($D5&amp;AJ$2&amp;AJ$3,事業計画集計2026[営業所]&amp;事業計画集計2026[月]&amp;事業計画集計2026[受着完],事業計画集計2026[(当月)実績 棟数],0,0)</f>
        <v>0</v>
      </c>
      <c r="AN6" s="28" cm="1">
        <f t="array" ref="AN6">_xlfn.XLOOKUP($D5&amp;AN$2&amp;AN$3,事業計画集計2026[営業所]&amp;事業計画集計2026[月]&amp;事業計画集計2026[受着完],事業計画集計2026[(当月)実績 請負金額],0,0)</f>
        <v>0</v>
      </c>
      <c r="AO6" s="28" cm="1">
        <f t="array" ref="AO6">_xlfn.XLOOKUP($D5&amp;AN$2&amp;AN$3,事業計画集計2026[営業所]&amp;事業計画集計2026[月]&amp;事業計画集計2026[受着完],事業計画集計2026[(当月)実績 利益額],0,0)</f>
        <v>0</v>
      </c>
      <c r="AP6" s="149" cm="1">
        <f t="array" ref="AP6">_xlfn.XLOOKUP($D5&amp;AN$2&amp;AN$3,事業計画集計2026[営業所]&amp;事業計画集計2026[月]&amp;事業計画集計2026[受着完],事業計画集計2026[(当月)実績 棟数],0,0)</f>
        <v>0</v>
      </c>
      <c r="AQ6" s="28" cm="1">
        <f t="array" ref="AQ6">_xlfn.XLOOKUP($D5&amp;AQ$2&amp;AQ$3,事業計画集計2026[営業所]&amp;事業計画集計2026[月]&amp;事業計画集計2026[受着完],事業計画集計2026[(当月)実績 請負金額],0,0)</f>
        <v>0</v>
      </c>
      <c r="AR6" s="28" cm="1">
        <f t="array" ref="AR6">_xlfn.XLOOKUP($D5&amp;AQ$2&amp;AQ$3,事業計画集計2026[営業所]&amp;事業計画集計2026[月]&amp;事業計画集計2026[受着完],事業計画集計2026[(当月)実績 利益額],0,0)</f>
        <v>0</v>
      </c>
      <c r="AS6" s="149" cm="1">
        <f t="array" ref="AS6">_xlfn.XLOOKUP($D5&amp;AQ$2&amp;AQ$3,事業計画集計2026[営業所]&amp;事業計画集計2026[月]&amp;事業計画集計2026[受着完],事業計画集計2026[(当月)実績 棟数],0,0)</f>
        <v>0</v>
      </c>
      <c r="AT6" s="28" cm="1">
        <f t="array" ref="AT6">_xlfn.XLOOKUP($D5&amp;AT$2&amp;AT$3,事業計画集計2026[営業所]&amp;事業計画集計2026[月]&amp;事業計画集計2026[受着完],事業計画集計2026[(当月)実績 請負金額],0,0)</f>
        <v>0</v>
      </c>
      <c r="AU6" s="28" cm="1">
        <f t="array" ref="AU6">_xlfn.XLOOKUP($D5&amp;AT$2&amp;AT$3,事業計画集計2026[営業所]&amp;事業計画集計2026[月]&amp;事業計画集計2026[受着完],事業計画集計2026[(当月)実績 利益額],0,0)</f>
        <v>0</v>
      </c>
      <c r="AV6" s="29">
        <f>AU6-($Q5*1000)</f>
        <v>0</v>
      </c>
      <c r="AW6" s="142" cm="1">
        <f t="array" ref="AW6">_xlfn.XLOOKUP($D5&amp;AT$2&amp;AT$3,事業計画集計2026[営業所]&amp;事業計画集計2026[月]&amp;事業計画集計2026[受着完],事業計画集計2026[(当月)実績 棟数],0,0)</f>
        <v>0</v>
      </c>
      <c r="AX6" s="421">
        <f t="shared" si="0"/>
        <v>0</v>
      </c>
      <c r="AY6" s="422">
        <f t="shared" si="0"/>
        <v>0</v>
      </c>
      <c r="AZ6" s="423">
        <f t="shared" si="0"/>
        <v>0</v>
      </c>
      <c r="BA6" s="296">
        <f t="shared" si="0"/>
        <v>0</v>
      </c>
      <c r="BB6" s="300">
        <f t="shared" si="0"/>
        <v>0</v>
      </c>
      <c r="BC6" s="154">
        <f t="shared" si="0"/>
        <v>0</v>
      </c>
      <c r="BD6" s="304">
        <f>Z6+AJ6+AT6</f>
        <v>0</v>
      </c>
      <c r="BE6" s="314">
        <f>AA6+AK6+AU6</f>
        <v>0</v>
      </c>
      <c r="BF6" s="409">
        <f>BE6*(1+BF7)-(($Q5*1000)*3)</f>
        <v>0</v>
      </c>
      <c r="BG6" s="158">
        <f>AC6+AM6+AW6</f>
        <v>0</v>
      </c>
      <c r="BH6" s="28" cm="1">
        <f t="array" ref="BH6">_xlfn.XLOOKUP($D5&amp;BH$2&amp;BH$3,事業計画集計2026[営業所]&amp;事業計画集計2026[月]&amp;事業計画集計2026[受着完],事業計画集計2026[(当月)実績 請負金額],0,0)</f>
        <v>0</v>
      </c>
      <c r="BI6" s="28" cm="1">
        <f t="array" ref="BI6">_xlfn.XLOOKUP($D5&amp;BH$2&amp;BH$3,事業計画集計2026[営業所]&amp;事業計画集計2026[月]&amp;事業計画集計2026[受着完],事業計画集計2026[(当月)実績 利益額],0,0)</f>
        <v>0</v>
      </c>
      <c r="BJ6" s="149" cm="1">
        <f t="array" ref="BJ6">_xlfn.XLOOKUP($D5&amp;BH$2&amp;BH$3,事業計画集計2026[営業所]&amp;事業計画集計2026[月]&amp;事業計画集計2026[受着完],事業計画集計2026[(当月)実績 棟数],0,0)</f>
        <v>0</v>
      </c>
      <c r="BK6" s="28" cm="1">
        <f t="array" ref="BK6">_xlfn.XLOOKUP($D5&amp;BK$2&amp;BK$3,事業計画集計2026[営業所]&amp;事業計画集計2026[月]&amp;事業計画集計2026[受着完],事業計画集計2026[(当月)実績 請負金額],0,0)</f>
        <v>0</v>
      </c>
      <c r="BL6" s="28" cm="1">
        <f t="array" ref="BL6">_xlfn.XLOOKUP($D5&amp;BK$2&amp;BK$3,事業計画集計2026[営業所]&amp;事業計画集計2026[月]&amp;事業計画集計2026[受着完],事業計画集計2026[(当月)実績 利益額],0,0)</f>
        <v>0</v>
      </c>
      <c r="BM6" s="149" cm="1">
        <f t="array" ref="BM6">_xlfn.XLOOKUP($D5&amp;BK$2&amp;BK$3,事業計画集計2026[営業所]&amp;事業計画集計2026[月]&amp;事業計画集計2026[受着完],事業計画集計2026[(当月)実績 棟数],0,0)</f>
        <v>0</v>
      </c>
      <c r="BN6" s="28" cm="1">
        <f t="array" ref="BN6">_xlfn.XLOOKUP($D5&amp;BN$2&amp;BN$3,事業計画集計2026[営業所]&amp;事業計画集計2026[月]&amp;事業計画集計2026[受着完],事業計画集計2026[(当月)実績 請負金額],0,0)</f>
        <v>0</v>
      </c>
      <c r="BO6" s="28" cm="1">
        <f t="array" ref="BO6">_xlfn.XLOOKUP($D5&amp;BN$2&amp;BN$3,事業計画集計2026[営業所]&amp;事業計画集計2026[月]&amp;事業計画集計2026[受着完],事業計画集計2026[(当月)実績 利益額],0,0)</f>
        <v>0</v>
      </c>
      <c r="BP6" s="133">
        <f>BO6-($Q5*1000)</f>
        <v>0</v>
      </c>
      <c r="BQ6" s="149" cm="1">
        <f t="array" ref="BQ6">_xlfn.XLOOKUP($D5&amp;BN$2&amp;BN$3,事業計画集計2026[営業所]&amp;事業計画集計2026[月]&amp;事業計画集計2026[受着完],事業計画集計2026[(当月)実績 棟数],0,0)</f>
        <v>0</v>
      </c>
      <c r="BR6" s="28" cm="1">
        <f t="array" ref="BR6">_xlfn.XLOOKUP($D5&amp;BR$2&amp;BR$3,事業計画集計2026[営業所]&amp;事業計画集計2026[月]&amp;事業計画集計2026[受着完],事業計画集計2026[(当月)実績 請負金額],0,0)</f>
        <v>0</v>
      </c>
      <c r="BS6" s="28" cm="1">
        <f t="array" ref="BS6">_xlfn.XLOOKUP($D5&amp;BR$2&amp;BR$3,事業計画集計2026[営業所]&amp;事業計画集計2026[月]&amp;事業計画集計2026[受着完],事業計画集計2026[(当月)実績 利益額],0,0)</f>
        <v>0</v>
      </c>
      <c r="BT6" s="149" cm="1">
        <f t="array" ref="BT6">_xlfn.XLOOKUP($D5&amp;BR$2&amp;BR$3,事業計画集計2026[営業所]&amp;事業計画集計2026[月]&amp;事業計画集計2026[受着完],事業計画集計2026[(当月)実績 棟数],0,0)</f>
        <v>0</v>
      </c>
      <c r="BU6" s="28" cm="1">
        <f t="array" ref="BU6">_xlfn.XLOOKUP($D5&amp;BU$2&amp;BU$3,事業計画集計2026[営業所]&amp;事業計画集計2026[月]&amp;事業計画集計2026[受着完],事業計画集計2026[(当月)実績 請負金額],0,0)</f>
        <v>0</v>
      </c>
      <c r="BV6" s="28" cm="1">
        <f t="array" ref="BV6">_xlfn.XLOOKUP($D5&amp;BU$2&amp;BU$3,事業計画集計2026[営業所]&amp;事業計画集計2026[月]&amp;事業計画集計2026[受着完],事業計画集計2026[(当月)実績 利益額],0,0)</f>
        <v>0</v>
      </c>
      <c r="BW6" s="149" cm="1">
        <f t="array" ref="BW6">_xlfn.XLOOKUP($D5&amp;BU$2&amp;BU$3,事業計画集計2026[営業所]&amp;事業計画集計2026[月]&amp;事業計画集計2026[受着完],事業計画集計2026[(当月)実績 棟数],0,0)</f>
        <v>0</v>
      </c>
      <c r="BX6" s="28" cm="1">
        <f t="array" ref="BX6">_xlfn.XLOOKUP($D5&amp;BX$2&amp;BX$3,事業計画集計2026[営業所]&amp;事業計画集計2026[月]&amp;事業計画集計2026[受着完],事業計画集計2026[(当月)実績 請負金額],0,0)</f>
        <v>0</v>
      </c>
      <c r="BY6" s="28" cm="1">
        <f t="array" ref="BY6">_xlfn.XLOOKUP($D5&amp;BX$2&amp;BX$3,事業計画集計2026[営業所]&amp;事業計画集計2026[月]&amp;事業計画集計2026[受着完],事業計画集計2026[(当月)実績 利益額],0,0)</f>
        <v>0</v>
      </c>
      <c r="BZ6" s="133">
        <f>BY6-($Q5*1000)</f>
        <v>0</v>
      </c>
      <c r="CA6" s="149" cm="1">
        <f t="array" ref="CA6">_xlfn.XLOOKUP($D5&amp;BX$2&amp;BX$3,事業計画集計2026[営業所]&amp;事業計画集計2026[月]&amp;事業計画集計2026[受着完],事業計画集計2026[(当月)実績 棟数],0,0)</f>
        <v>0</v>
      </c>
      <c r="CB6" s="28" cm="1">
        <f t="array" ref="CB6">_xlfn.XLOOKUP($D5&amp;CB$2&amp;CB$3,事業計画集計2026[営業所]&amp;事業計画集計2026[月]&amp;事業計画集計2026[受着完],事業計画集計2026[(当月)実績 請負金額],0,0)</f>
        <v>0</v>
      </c>
      <c r="CC6" s="28" cm="1">
        <f t="array" ref="CC6">_xlfn.XLOOKUP($D5&amp;CB$2&amp;CB$3,事業計画集計2026[営業所]&amp;事業計画集計2026[月]&amp;事業計画集計2026[受着完],事業計画集計2026[(当月)実績 利益額],0,0)</f>
        <v>0</v>
      </c>
      <c r="CD6" s="149" cm="1">
        <f t="array" ref="CD6">_xlfn.XLOOKUP($D5&amp;CB$2&amp;CB$3,事業計画集計2026[営業所]&amp;事業計画集計2026[月]&amp;事業計画集計2026[受着完],事業計画集計2026[(当月)実績 棟数],0,0)</f>
        <v>0</v>
      </c>
      <c r="CE6" s="28" cm="1">
        <f t="array" ref="CE6">_xlfn.XLOOKUP($D5&amp;CE$2&amp;CE$3,事業計画集計2026[営業所]&amp;事業計画集計2026[月]&amp;事業計画集計2026[受着完],事業計画集計2026[(当月)実績 請負金額],0,0)</f>
        <v>0</v>
      </c>
      <c r="CF6" s="28" cm="1">
        <f t="array" ref="CF6">_xlfn.XLOOKUP($D5&amp;CE$2&amp;CE$3,事業計画集計2026[営業所]&amp;事業計画集計2026[月]&amp;事業計画集計2026[受着完],事業計画集計2026[(当月)実績 利益額],0,0)</f>
        <v>0</v>
      </c>
      <c r="CG6" s="149" cm="1">
        <f t="array" ref="CG6">_xlfn.XLOOKUP($D5&amp;CE$2&amp;CE$3,事業計画集計2026[営業所]&amp;事業計画集計2026[月]&amp;事業計画集計2026[受着完],事業計画集計2026[(当月)実績 棟数],0,0)</f>
        <v>0</v>
      </c>
      <c r="CH6" s="28" cm="1">
        <f t="array" ref="CH6">_xlfn.XLOOKUP($D5&amp;CH$2&amp;CH$3,事業計画集計2026[営業所]&amp;事業計画集計2026[月]&amp;事業計画集計2026[受着完],事業計画集計2026[(当月)実績 請負金額],0,0)</f>
        <v>0</v>
      </c>
      <c r="CI6" s="28" cm="1">
        <f t="array" ref="CI6">_xlfn.XLOOKUP($D5&amp;CH$2&amp;CH$3,事業計画集計2026[営業所]&amp;事業計画集計2026[月]&amp;事業計画集計2026[受着完],事業計画集計2026[(当月)実績 利益額],0,0)</f>
        <v>0</v>
      </c>
      <c r="CJ6" s="133">
        <f>CI6-($Q5*1000)</f>
        <v>0</v>
      </c>
      <c r="CK6" s="142" cm="1">
        <f t="array" ref="CK6">_xlfn.XLOOKUP($D5&amp;CH$2&amp;CH$3,事業計画集計2026[営業所]&amp;事業計画集計2026[月]&amp;事業計画集計2026[受着完],事業計画集計2026[(当月)実績 棟数],0,0)</f>
        <v>0</v>
      </c>
      <c r="CL6" s="421">
        <f t="shared" si="1"/>
        <v>0</v>
      </c>
      <c r="CM6" s="422">
        <f t="shared" si="1"/>
        <v>0</v>
      </c>
      <c r="CN6" s="423">
        <f t="shared" si="1"/>
        <v>0</v>
      </c>
      <c r="CO6" s="296">
        <f t="shared" si="1"/>
        <v>0</v>
      </c>
      <c r="CP6" s="300">
        <f t="shared" si="1"/>
        <v>0</v>
      </c>
      <c r="CQ6" s="154">
        <f t="shared" si="1"/>
        <v>0</v>
      </c>
      <c r="CR6" s="304">
        <f>BN6+BX6+CH6</f>
        <v>0</v>
      </c>
      <c r="CS6" s="314">
        <f>BO6+BY6+CI6</f>
        <v>0</v>
      </c>
      <c r="CT6" s="409">
        <f>CS6*(1+CT7)-(($Q5*1000)*3)</f>
        <v>0</v>
      </c>
      <c r="CU6" s="158">
        <f>BQ6+CA6+CK6</f>
        <v>0</v>
      </c>
      <c r="CV6" s="333">
        <f t="shared" si="2"/>
        <v>0</v>
      </c>
      <c r="CW6" s="334">
        <f t="shared" si="2"/>
        <v>0</v>
      </c>
      <c r="CX6" s="162">
        <f t="shared" si="2"/>
        <v>0</v>
      </c>
      <c r="CY6" s="354">
        <f t="shared" si="2"/>
        <v>0</v>
      </c>
      <c r="CZ6" s="355">
        <f t="shared" si="2"/>
        <v>0</v>
      </c>
      <c r="DA6" s="166">
        <f t="shared" si="2"/>
        <v>0</v>
      </c>
      <c r="DB6" s="479">
        <f t="shared" si="2"/>
        <v>0</v>
      </c>
      <c r="DC6" s="480">
        <f t="shared" si="2"/>
        <v>0</v>
      </c>
      <c r="DD6" s="409">
        <f t="shared" si="2"/>
        <v>0</v>
      </c>
      <c r="DE6" s="604">
        <f t="shared" si="2"/>
        <v>0</v>
      </c>
      <c r="DF6" s="612">
        <f>実行度合表集計2025!GH6+実行度合表集計2026!CV6</f>
        <v>169530734</v>
      </c>
      <c r="DG6" s="334">
        <f>実行度合表集計2025!GI6+実行度合表集計2026!CW6</f>
        <v>35881085</v>
      </c>
      <c r="DH6" s="613">
        <f>実行度合表集計2025!GJ6+実行度合表集計2026!CX6</f>
        <v>6</v>
      </c>
      <c r="DI6" s="628">
        <f>実行度合表集計2025!GK6+実行度合表集計2026!CY6</f>
        <v>245158007</v>
      </c>
      <c r="DJ6" s="355">
        <f>実行度合表集計2025!GL6+実行度合表集計2026!CZ6</f>
        <v>48983253</v>
      </c>
      <c r="DK6" s="629">
        <f>実行度合表集計2025!GM6+実行度合表集計2026!DA6</f>
        <v>9</v>
      </c>
      <c r="DL6" s="641">
        <f>実行度合表集計2025!GN6+実行度合表集計2026!DB6</f>
        <v>78719885</v>
      </c>
      <c r="DM6" s="480">
        <f>実行度合表集計2025!GO6+実行度合表集計2026!DC6</f>
        <v>15512409</v>
      </c>
      <c r="DN6" s="409">
        <f>実行度合表集計2025!GP6+実行度合表集計2026!DD6</f>
        <v>-50787591</v>
      </c>
      <c r="DO6" s="642">
        <f>実行度合表集計2025!GQ6+実行度合表集計2026!DE6</f>
        <v>3</v>
      </c>
      <c r="DP6" s="28" cm="1">
        <f t="array" ref="DP6">_xlfn.XLOOKUP($D5&amp;DP$2&amp;DP$3,事業計画集計2026[営業所]&amp;事業計画集計2026[月]&amp;事業計画集計2026[受着完],事業計画集計2026[(当月)実績 請負金額],0,0)</f>
        <v>0</v>
      </c>
      <c r="DQ6" s="28" cm="1">
        <f t="array" ref="DQ6">_xlfn.XLOOKUP($D5&amp;DP$2&amp;DP$3,事業計画集計2026[営業所]&amp;事業計画集計2026[月]&amp;事業計画集計2026[受着完],事業計画集計2026[(当月)実績 利益額],0,0)</f>
        <v>0</v>
      </c>
      <c r="DR6" s="149" cm="1">
        <f t="array" ref="DR6">_xlfn.XLOOKUP($D5&amp;DP$2&amp;DP$3,事業計画集計2026[営業所]&amp;事業計画集計2026[月]&amp;事業計画集計2026[受着完],事業計画集計2026[(当月)実績 棟数],0,0)</f>
        <v>0</v>
      </c>
      <c r="DS6" s="28" cm="1">
        <f t="array" ref="DS6">_xlfn.XLOOKUP($D5&amp;DS$2&amp;DS$3,事業計画集計2026[営業所]&amp;事業計画集計2026[月]&amp;事業計画集計2026[受着完],事業計画集計2026[(当月)実績 請負金額],0,0)</f>
        <v>0</v>
      </c>
      <c r="DT6" s="28" cm="1">
        <f t="array" ref="DT6">_xlfn.XLOOKUP($D5&amp;DS$2&amp;DS$3,事業計画集計2026[営業所]&amp;事業計画集計2026[月]&amp;事業計画集計2026[受着完],事業計画集計2026[(当月)実績 利益額],0,0)</f>
        <v>0</v>
      </c>
      <c r="DU6" s="149" cm="1">
        <f t="array" ref="DU6">_xlfn.XLOOKUP($D5&amp;DS$2&amp;DS$3,事業計画集計2026[営業所]&amp;事業計画集計2026[月]&amp;事業計画集計2026[受着完],事業計画集計2026[(当月)実績 棟数],0,0)</f>
        <v>0</v>
      </c>
      <c r="DV6" s="28" cm="1">
        <f t="array" ref="DV6">_xlfn.XLOOKUP($D5&amp;DV$2&amp;DV$3,事業計画集計2026[営業所]&amp;事業計画集計2026[月]&amp;事業計画集計2026[受着完],事業計画集計2026[(当月)実績 請負金額],0,0)</f>
        <v>0</v>
      </c>
      <c r="DW6" s="28" cm="1">
        <f t="array" ref="DW6">_xlfn.XLOOKUP($D5&amp;DV$2&amp;DV$3,事業計画集計2026[営業所]&amp;事業計画集計2026[月]&amp;事業計画集計2026[受着完],事業計画集計2026[(当月)実績 利益額],0,0)</f>
        <v>0</v>
      </c>
      <c r="DX6" s="133">
        <f>DW6-($Q5*1000)</f>
        <v>0</v>
      </c>
      <c r="DY6" s="149" cm="1">
        <f t="array" ref="DY6">_xlfn.XLOOKUP($D5&amp;DV$2&amp;DV$3,事業計画集計2026[営業所]&amp;事業計画集計2026[月]&amp;事業計画集計2026[受着完],事業計画集計2026[(当月)実績 棟数],0,0)</f>
        <v>0</v>
      </c>
      <c r="DZ6" s="28" cm="1">
        <f t="array" ref="DZ6">_xlfn.XLOOKUP($D5&amp;DZ$2&amp;DZ$3,事業計画集計2026[営業所]&amp;事業計画集計2026[月]&amp;事業計画集計2026[受着完],事業計画集計2026[(当月)実績 請負金額],0,0)</f>
        <v>0</v>
      </c>
      <c r="EA6" s="28" cm="1">
        <f t="array" ref="EA6">_xlfn.XLOOKUP($D5&amp;DZ$2&amp;DZ$3,事業計画集計2026[営業所]&amp;事業計画集計2026[月]&amp;事業計画集計2026[受着完],事業計画集計2026[(当月)実績 利益額],0,0)</f>
        <v>0</v>
      </c>
      <c r="EB6" s="149" cm="1">
        <f t="array" ref="EB6">_xlfn.XLOOKUP($D5&amp;DZ$2&amp;DZ$3,事業計画集計2026[営業所]&amp;事業計画集計2026[月]&amp;事業計画集計2026[受着完],事業計画集計2026[(当月)実績 棟数],0,0)</f>
        <v>0</v>
      </c>
      <c r="EC6" s="28" cm="1">
        <f t="array" ref="EC6">_xlfn.XLOOKUP($D5&amp;EC$2&amp;EC$3,事業計画集計2026[営業所]&amp;事業計画集計2026[月]&amp;事業計画集計2026[受着完],事業計画集計2026[(当月)実績 請負金額],0,0)</f>
        <v>0</v>
      </c>
      <c r="ED6" s="28" cm="1">
        <f t="array" ref="ED6">_xlfn.XLOOKUP($D5&amp;EC$2&amp;EC$3,事業計画集計2026[営業所]&amp;事業計画集計2026[月]&amp;事業計画集計2026[受着完],事業計画集計2026[(当月)実績 利益額],0,0)</f>
        <v>0</v>
      </c>
      <c r="EE6" s="149" cm="1">
        <f t="array" ref="EE6">_xlfn.XLOOKUP($D5&amp;EC$2&amp;EC$3,事業計画集計2026[営業所]&amp;事業計画集計2026[月]&amp;事業計画集計2026[受着完],事業計画集計2026[(当月)実績 棟数],0,0)</f>
        <v>0</v>
      </c>
      <c r="EF6" s="28" cm="1">
        <f t="array" ref="EF6">_xlfn.XLOOKUP($D5&amp;EF$2&amp;EF$3,事業計画集計2026[営業所]&amp;事業計画集計2026[月]&amp;事業計画集計2026[受着完],事業計画集計2026[(当月)実績 請負金額],0,0)</f>
        <v>0</v>
      </c>
      <c r="EG6" s="28" cm="1">
        <f t="array" ref="EG6">_xlfn.XLOOKUP($D5&amp;EF$2&amp;EF$3,事業計画集計2026[営業所]&amp;事業計画集計2026[月]&amp;事業計画集計2026[受着完],事業計画集計2026[(当月)実績 利益額],0,0)</f>
        <v>0</v>
      </c>
      <c r="EH6" s="133">
        <f>EG6-($Q5*1000)</f>
        <v>0</v>
      </c>
      <c r="EI6" s="149" cm="1">
        <f t="array" ref="EI6">_xlfn.XLOOKUP($D5&amp;EF$2&amp;EF$3,事業計画集計2026[営業所]&amp;事業計画集計2026[月]&amp;事業計画集計2026[受着完],事業計画集計2026[(当月)実績 棟数],0,0)</f>
        <v>0</v>
      </c>
      <c r="EJ6" s="28" cm="1">
        <f t="array" ref="EJ6">_xlfn.XLOOKUP($D5&amp;EJ$2&amp;EJ$3,事業計画集計2026[営業所]&amp;事業計画集計2026[月]&amp;事業計画集計2026[受着完],事業計画集計2026[(当月)実績 請負金額],0,0)</f>
        <v>0</v>
      </c>
      <c r="EK6" s="28" cm="1">
        <f t="array" ref="EK6">_xlfn.XLOOKUP($D5&amp;EJ$2&amp;EJ$3,事業計画集計2026[営業所]&amp;事業計画集計2026[月]&amp;事業計画集計2026[受着完],事業計画集計2026[(当月)実績 利益額],0,0)</f>
        <v>0</v>
      </c>
      <c r="EL6" s="149" cm="1">
        <f t="array" ref="EL6">_xlfn.XLOOKUP($D5&amp;EJ$2&amp;EJ$3,事業計画集計2026[営業所]&amp;事業計画集計2026[月]&amp;事業計画集計2026[受着完],事業計画集計2026[(当月)実績 棟数],0,0)</f>
        <v>0</v>
      </c>
      <c r="EM6" s="28" cm="1">
        <f t="array" ref="EM6">_xlfn.XLOOKUP($D5&amp;EM$2&amp;EM$3,事業計画集計2026[営業所]&amp;事業計画集計2026[月]&amp;事業計画集計2026[受着完],事業計画集計2026[(当月)実績 請負金額],0,0)</f>
        <v>0</v>
      </c>
      <c r="EN6" s="28" cm="1">
        <f t="array" ref="EN6">_xlfn.XLOOKUP($D5&amp;EM$2&amp;EM$3,事業計画集計2026[営業所]&amp;事業計画集計2026[月]&amp;事業計画集計2026[受着完],事業計画集計2026[(当月)実績 利益額],0,0)</f>
        <v>0</v>
      </c>
      <c r="EO6" s="149" cm="1">
        <f t="array" ref="EO6">_xlfn.XLOOKUP($D5&amp;EM$2&amp;EM$3,事業計画集計2026[営業所]&amp;事業計画集計2026[月]&amp;事業計画集計2026[受着完],事業計画集計2026[(当月)実績 棟数],0,0)</f>
        <v>0</v>
      </c>
      <c r="EP6" s="28" cm="1">
        <f t="array" ref="EP6">_xlfn.XLOOKUP($D5&amp;EP$2&amp;EP$3,事業計画集計2026[営業所]&amp;事業計画集計2026[月]&amp;事業計画集計2026[受着完],事業計画集計2026[(当月)実績 請負金額],0,0)</f>
        <v>0</v>
      </c>
      <c r="EQ6" s="28" cm="1">
        <f t="array" ref="EQ6">_xlfn.XLOOKUP($D5&amp;EP$2&amp;EP$3,事業計画集計2026[営業所]&amp;事業計画集計2026[月]&amp;事業計画集計2026[受着完],事業計画集計2026[(当月)実績 利益額],0,0)</f>
        <v>0</v>
      </c>
      <c r="ER6" s="133">
        <f>EQ6-($Q5*1000)</f>
        <v>0</v>
      </c>
      <c r="ES6" s="142" cm="1">
        <f t="array" ref="ES6">_xlfn.XLOOKUP($D5&amp;EP$2&amp;EP$3,事業計画集計2026[営業所]&amp;事業計画集計2026[月]&amp;事業計画集計2026[受着完],事業計画集計2026[(当月)実績 棟数],0,0)</f>
        <v>0</v>
      </c>
      <c r="ET6" s="421">
        <f t="shared" si="3"/>
        <v>0</v>
      </c>
      <c r="EU6" s="422">
        <f t="shared" si="3"/>
        <v>0</v>
      </c>
      <c r="EV6" s="423">
        <f t="shared" si="3"/>
        <v>0</v>
      </c>
      <c r="EW6" s="296">
        <f t="shared" si="3"/>
        <v>0</v>
      </c>
      <c r="EX6" s="300">
        <f t="shared" si="3"/>
        <v>0</v>
      </c>
      <c r="EY6" s="154">
        <f t="shared" si="3"/>
        <v>0</v>
      </c>
      <c r="EZ6" s="304">
        <f>DV6+EF6+EP6</f>
        <v>0</v>
      </c>
      <c r="FA6" s="314">
        <f>DW6+EG6+EQ6</f>
        <v>0</v>
      </c>
      <c r="FB6" s="409">
        <f>FA6*(1+FB7)-(($Q5*1000)*3)</f>
        <v>0</v>
      </c>
      <c r="FC6" s="158">
        <f>DY6+EI6+ES6</f>
        <v>0</v>
      </c>
      <c r="FD6" s="28" cm="1">
        <f t="array" ref="FD6">_xlfn.XLOOKUP($D5&amp;FD$2&amp;FD$3,事業計画集計2026[営業所]&amp;事業計画集計2026[月]&amp;事業計画集計2026[受着完],事業計画集計2026[(当月)実績 請負金額],0,0)</f>
        <v>0</v>
      </c>
      <c r="FE6" s="28" cm="1">
        <f t="array" ref="FE6">_xlfn.XLOOKUP($D5&amp;FD$2&amp;FD$3,事業計画集計2026[営業所]&amp;事業計画集計2026[月]&amp;事業計画集計2026[受着完],事業計画集計2026[(当月)実績 利益額],0,0)</f>
        <v>0</v>
      </c>
      <c r="FF6" s="149" cm="1">
        <f t="array" ref="FF6">_xlfn.XLOOKUP($D5&amp;FD$2&amp;FD$3,事業計画集計2026[営業所]&amp;事業計画集計2026[月]&amp;事業計画集計2026[受着完],事業計画集計2026[(当月)実績 棟数],0,0)</f>
        <v>0</v>
      </c>
      <c r="FG6" s="28" cm="1">
        <f t="array" ref="FG6">_xlfn.XLOOKUP($D5&amp;FG$2&amp;FG$3,事業計画集計2026[営業所]&amp;事業計画集計2026[月]&amp;事業計画集計2026[受着完],事業計画集計2026[(当月)実績 請負金額],0,0)</f>
        <v>0</v>
      </c>
      <c r="FH6" s="28" cm="1">
        <f t="array" ref="FH6">_xlfn.XLOOKUP($D5&amp;FG$2&amp;FG$3,事業計画集計2026[営業所]&amp;事業計画集計2026[月]&amp;事業計画集計2026[受着完],事業計画集計2026[(当月)実績 利益額],0,0)</f>
        <v>0</v>
      </c>
      <c r="FI6" s="149" cm="1">
        <f t="array" ref="FI6">_xlfn.XLOOKUP($D5&amp;FG$2&amp;FG$3,事業計画集計2026[営業所]&amp;事業計画集計2026[月]&amp;事業計画集計2026[受着完],事業計画集計2026[(当月)実績 棟数],0,0)</f>
        <v>0</v>
      </c>
      <c r="FJ6" s="28" cm="1">
        <f t="array" ref="FJ6">_xlfn.XLOOKUP($D5&amp;FJ$2&amp;FJ$3,事業計画集計2026[営業所]&amp;事業計画集計2026[月]&amp;事業計画集計2026[受着完],事業計画集計2026[(当月)実績 請負金額],0,0)</f>
        <v>0</v>
      </c>
      <c r="FK6" s="28" cm="1">
        <f t="array" ref="FK6">_xlfn.XLOOKUP($D5&amp;FJ$2&amp;FJ$3,事業計画集計2026[営業所]&amp;事業計画集計2026[月]&amp;事業計画集計2026[受着完],事業計画集計2026[(当月)実績 利益額],0,0)</f>
        <v>0</v>
      </c>
      <c r="FL6" s="133">
        <f>FK6-($Q5*1000)</f>
        <v>0</v>
      </c>
      <c r="FM6" s="149" cm="1">
        <f t="array" ref="FM6">_xlfn.XLOOKUP($D5&amp;FJ$2&amp;FJ$3,事業計画集計2026[営業所]&amp;事業計画集計2026[月]&amp;事業計画集計2026[受着完],事業計画集計2026[(当月)実績 棟数],0,0)</f>
        <v>0</v>
      </c>
      <c r="FN6" s="28" cm="1">
        <f t="array" ref="FN6">_xlfn.XLOOKUP($D5&amp;FN$2&amp;FN$3,事業計画集計2026[営業所]&amp;事業計画集計2026[月]&amp;事業計画集計2026[受着完],事業計画集計2026[(当月)実績 請負金額],0,0)</f>
        <v>0</v>
      </c>
      <c r="FO6" s="28" cm="1">
        <f t="array" ref="FO6">_xlfn.XLOOKUP($D5&amp;FN$2&amp;FN$3,事業計画集計2026[営業所]&amp;事業計画集計2026[月]&amp;事業計画集計2026[受着完],事業計画集計2026[(当月)実績 利益額],0,0)</f>
        <v>0</v>
      </c>
      <c r="FP6" s="149" cm="1">
        <f t="array" ref="FP6">_xlfn.XLOOKUP($D5&amp;FN$2&amp;FN$3,事業計画集計2026[営業所]&amp;事業計画集計2026[月]&amp;事業計画集計2026[受着完],事業計画集計2026[(当月)実績 棟数],0,0)</f>
        <v>0</v>
      </c>
      <c r="FQ6" s="28" cm="1">
        <f t="array" ref="FQ6">_xlfn.XLOOKUP($D5&amp;FQ$2&amp;FQ$3,事業計画集計2026[営業所]&amp;事業計画集計2026[月]&amp;事業計画集計2026[受着完],事業計画集計2026[(当月)実績 請負金額],0,0)</f>
        <v>0</v>
      </c>
      <c r="FR6" s="28" cm="1">
        <f t="array" ref="FR6">_xlfn.XLOOKUP($D5&amp;FQ$2&amp;FQ$3,事業計画集計2026[営業所]&amp;事業計画集計2026[月]&amp;事業計画集計2026[受着完],事業計画集計2026[(当月)実績 利益額],0,0)</f>
        <v>0</v>
      </c>
      <c r="FS6" s="149" cm="1">
        <f t="array" ref="FS6">_xlfn.XLOOKUP($D5&amp;FQ$2&amp;FQ$3,事業計画集計2026[営業所]&amp;事業計画集計2026[月]&amp;事業計画集計2026[受着完],事業計画集計2026[(当月)実績 棟数],0,0)</f>
        <v>0</v>
      </c>
      <c r="FT6" s="28" cm="1">
        <f t="array" ref="FT6">_xlfn.XLOOKUP($D5&amp;FT$2&amp;FT$3,事業計画集計2026[営業所]&amp;事業計画集計2026[月]&amp;事業計画集計2026[受着完],事業計画集計2026[(当月)実績 請負金額],0,0)</f>
        <v>0</v>
      </c>
      <c r="FU6" s="28" cm="1">
        <f t="array" ref="FU6">_xlfn.XLOOKUP($D5&amp;FT$2&amp;FT$3,事業計画集計2026[営業所]&amp;事業計画集計2026[月]&amp;事業計画集計2026[受着完],事業計画集計2026[(当月)実績 利益額],0,0)</f>
        <v>0</v>
      </c>
      <c r="FV6" s="133">
        <f>FU6-($Q5*1000)</f>
        <v>0</v>
      </c>
      <c r="FW6" s="149" cm="1">
        <f t="array" ref="FW6">_xlfn.XLOOKUP($D5&amp;FT$2&amp;FT$3,事業計画集計2026[営業所]&amp;事業計画集計2026[月]&amp;事業計画集計2026[受着完],事業計画集計2026[(当月)実績 棟数],0,0)</f>
        <v>0</v>
      </c>
      <c r="FX6" s="28" cm="1">
        <f t="array" ref="FX6">_xlfn.XLOOKUP($D5&amp;FX$2&amp;FX$3,事業計画集計2026[営業所]&amp;事業計画集計2026[月]&amp;事業計画集計2026[受着完],事業計画集計2026[(当月)実績 請負金額],0,0)</f>
        <v>0</v>
      </c>
      <c r="FY6" s="28" cm="1">
        <f t="array" ref="FY6">_xlfn.XLOOKUP($D5&amp;FX$2&amp;FX$3,事業計画集計2026[営業所]&amp;事業計画集計2026[月]&amp;事業計画集計2026[受着完],事業計画集計2026[(当月)実績 利益額],0,0)</f>
        <v>0</v>
      </c>
      <c r="FZ6" s="149" cm="1">
        <f t="array" ref="FZ6">_xlfn.XLOOKUP($D5&amp;FX$2&amp;FX$3,事業計画集計2026[営業所]&amp;事業計画集計2026[月]&amp;事業計画集計2026[受着完],事業計画集計2026[(当月)実績 棟数],0,0)</f>
        <v>0</v>
      </c>
      <c r="GA6" s="28" cm="1">
        <f t="array" ref="GA6">_xlfn.XLOOKUP($D5&amp;GA$2&amp;GA$3,事業計画集計2026[営業所]&amp;事業計画集計2026[月]&amp;事業計画集計2026[受着完],事業計画集計2026[(当月)実績 請負金額],0,0)</f>
        <v>0</v>
      </c>
      <c r="GB6" s="28" cm="1">
        <f t="array" ref="GB6">_xlfn.XLOOKUP($D5&amp;GA$2&amp;GA$3,事業計画集計2026[営業所]&amp;事業計画集計2026[月]&amp;事業計画集計2026[受着完],事業計画集計2026[(当月)実績 利益額],0,0)</f>
        <v>0</v>
      </c>
      <c r="GC6" s="149" cm="1">
        <f t="array" ref="GC6">_xlfn.XLOOKUP($D5&amp;GA$2&amp;GA$3,事業計画集計2026[営業所]&amp;事業計画集計2026[月]&amp;事業計画集計2026[受着完],事業計画集計2026[(当月)実績 棟数],0,0)</f>
        <v>0</v>
      </c>
      <c r="GD6" s="28" cm="1">
        <f t="array" ref="GD6">_xlfn.XLOOKUP($D5&amp;GD$2&amp;GD$3,事業計画集計2026[営業所]&amp;事業計画集計2026[月]&amp;事業計画集計2026[受着完],事業計画集計2026[(当月)実績 請負金額],0,0)</f>
        <v>0</v>
      </c>
      <c r="GE6" s="28" cm="1">
        <f t="array" ref="GE6">_xlfn.XLOOKUP($D5&amp;GD$2&amp;GD$3,事業計画集計2026[営業所]&amp;事業計画集計2026[月]&amp;事業計画集計2026[受着完],事業計画集計2026[(当月)実績 利益額],0,0)</f>
        <v>0</v>
      </c>
      <c r="GF6" s="133">
        <f>GE6-($Q5*1000)</f>
        <v>0</v>
      </c>
      <c r="GG6" s="142" cm="1">
        <f t="array" ref="GG6">_xlfn.XLOOKUP($D5&amp;GD$2&amp;GD$3,事業計画集計2026[営業所]&amp;事業計画集計2026[月]&amp;事業計画集計2026[受着完],事業計画集計2026[(当月)実績 棟数],0,0)</f>
        <v>0</v>
      </c>
      <c r="GH6" s="421">
        <f t="shared" si="4"/>
        <v>0</v>
      </c>
      <c r="GI6" s="422">
        <f t="shared" si="4"/>
        <v>0</v>
      </c>
      <c r="GJ6" s="423">
        <f t="shared" si="4"/>
        <v>0</v>
      </c>
      <c r="GK6" s="296">
        <f t="shared" si="4"/>
        <v>0</v>
      </c>
      <c r="GL6" s="300">
        <f t="shared" si="4"/>
        <v>0</v>
      </c>
      <c r="GM6" s="154">
        <f t="shared" si="4"/>
        <v>0</v>
      </c>
      <c r="GN6" s="304">
        <f>FJ6+FT6+GD6</f>
        <v>0</v>
      </c>
      <c r="GO6" s="314">
        <f>FK6+FU6+GE6</f>
        <v>0</v>
      </c>
      <c r="GP6" s="409">
        <f>GO6*(1+GP7)-(($Q5*1000)*3)</f>
        <v>0</v>
      </c>
      <c r="GQ6" s="158">
        <f>FM6+FW6+GG6</f>
        <v>0</v>
      </c>
      <c r="GR6" s="333">
        <f t="shared" si="5"/>
        <v>0</v>
      </c>
      <c r="GS6" s="334">
        <f t="shared" si="5"/>
        <v>0</v>
      </c>
      <c r="GT6" s="162">
        <f t="shared" si="5"/>
        <v>0</v>
      </c>
      <c r="GU6" s="354">
        <f t="shared" si="5"/>
        <v>0</v>
      </c>
      <c r="GV6" s="355">
        <f t="shared" si="5"/>
        <v>0</v>
      </c>
      <c r="GW6" s="166">
        <f t="shared" si="5"/>
        <v>0</v>
      </c>
      <c r="GX6" s="479">
        <f t="shared" si="5"/>
        <v>0</v>
      </c>
      <c r="GY6" s="480">
        <f t="shared" si="5"/>
        <v>0</v>
      </c>
      <c r="GZ6" s="409">
        <f t="shared" si="5"/>
        <v>0</v>
      </c>
      <c r="HA6" s="482">
        <f t="shared" si="5"/>
        <v>0</v>
      </c>
      <c r="HB6" s="390">
        <f>CV6+GR6</f>
        <v>0</v>
      </c>
      <c r="HC6" s="391">
        <f>CW6+GS6</f>
        <v>0</v>
      </c>
      <c r="HD6" s="170">
        <f>CX6+GT6</f>
        <v>0</v>
      </c>
      <c r="HE6" s="390">
        <f>CY6+GU6</f>
        <v>0</v>
      </c>
      <c r="HF6" s="391">
        <f>CZ6+GV6</f>
        <v>0</v>
      </c>
      <c r="HG6" s="170">
        <f>DA6+GW6</f>
        <v>0</v>
      </c>
      <c r="HH6" s="390">
        <f>DB6+GX6</f>
        <v>0</v>
      </c>
      <c r="HI6" s="391">
        <f>DC6+GY6</f>
        <v>0</v>
      </c>
      <c r="HJ6" s="409">
        <f>DD6+GZ6</f>
        <v>0</v>
      </c>
      <c r="HK6" s="256">
        <f>DE6+HA6</f>
        <v>0</v>
      </c>
      <c r="HL6" s="31"/>
      <c r="HM6" s="30" t="s">
        <v>138</v>
      </c>
      <c r="HN6" s="30" t="s">
        <v>275</v>
      </c>
      <c r="HO6" s="520" t="s">
        <v>89</v>
      </c>
      <c r="HP6" s="30" t="s">
        <v>250</v>
      </c>
      <c r="HQ6" s="30" t="s">
        <v>268</v>
      </c>
    </row>
    <row r="7" spans="1:225" s="38" customFormat="1" ht="21" hidden="1">
      <c r="A7" s="32"/>
      <c r="B7" s="599" t="s">
        <v>282</v>
      </c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139</v>
      </c>
      <c r="T7" s="35" t="str">
        <f t="shared" ref="T7:AA7" si="7">IF(AND(T5&gt;0,T6&gt;0),ROUNDDOWN(T6/T5,4),"")</f>
        <v/>
      </c>
      <c r="U7" s="36" t="str">
        <f t="shared" si="7"/>
        <v/>
      </c>
      <c r="V7" s="143" t="str">
        <f t="shared" si="7"/>
        <v/>
      </c>
      <c r="W7" s="35" t="str">
        <f t="shared" si="7"/>
        <v/>
      </c>
      <c r="X7" s="36" t="str">
        <f t="shared" si="7"/>
        <v/>
      </c>
      <c r="Y7" s="150" t="str">
        <f t="shared" si="7"/>
        <v/>
      </c>
      <c r="Z7" s="36" t="str">
        <f t="shared" si="7"/>
        <v/>
      </c>
      <c r="AA7" s="36" t="str">
        <f t="shared" si="7"/>
        <v/>
      </c>
      <c r="AB7" s="37">
        <f>IF(AB6&gt;0,AB6/AB5,0)</f>
        <v>0</v>
      </c>
      <c r="AC7" s="143" t="str">
        <f t="shared" ref="AC7:AK7" si="8">IF(AND(AC5&gt;0,AC6&gt;0),ROUNDDOWN(AC6/AC5,4),"")</f>
        <v/>
      </c>
      <c r="AD7" s="35" t="str">
        <f t="shared" si="8"/>
        <v/>
      </c>
      <c r="AE7" s="36" t="str">
        <f t="shared" si="8"/>
        <v/>
      </c>
      <c r="AF7" s="150" t="str">
        <f t="shared" si="8"/>
        <v/>
      </c>
      <c r="AG7" s="36" t="str">
        <f t="shared" si="8"/>
        <v/>
      </c>
      <c r="AH7" s="36" t="str">
        <f t="shared" si="8"/>
        <v/>
      </c>
      <c r="AI7" s="150" t="str">
        <f t="shared" si="8"/>
        <v/>
      </c>
      <c r="AJ7" s="36" t="str">
        <f t="shared" si="8"/>
        <v/>
      </c>
      <c r="AK7" s="36" t="str">
        <f t="shared" si="8"/>
        <v/>
      </c>
      <c r="AL7" s="37">
        <f>IF(AL6&gt;0,AL6/AL5,0)</f>
        <v>0</v>
      </c>
      <c r="AM7" s="150" t="str">
        <f t="shared" ref="AM7:AU7" si="9">IF(AND(AM5&gt;0,AM6&gt;0),ROUNDDOWN(AM6/AM5,4),"")</f>
        <v/>
      </c>
      <c r="AN7" s="36" t="str">
        <f t="shared" si="9"/>
        <v/>
      </c>
      <c r="AO7" s="36" t="str">
        <f t="shared" si="9"/>
        <v/>
      </c>
      <c r="AP7" s="150" t="str">
        <f t="shared" si="9"/>
        <v/>
      </c>
      <c r="AQ7" s="36" t="str">
        <f t="shared" si="9"/>
        <v/>
      </c>
      <c r="AR7" s="36" t="str">
        <f t="shared" si="9"/>
        <v/>
      </c>
      <c r="AS7" s="150" t="str">
        <f t="shared" si="9"/>
        <v/>
      </c>
      <c r="AT7" s="36" t="str">
        <f t="shared" si="9"/>
        <v/>
      </c>
      <c r="AU7" s="36" t="str">
        <f t="shared" si="9"/>
        <v/>
      </c>
      <c r="AV7" s="37">
        <f>IF(AV6&gt;0,AV6/AV5,0)</f>
        <v>0</v>
      </c>
      <c r="AW7" s="143" t="str">
        <f>IF(AND(AW5&gt;0,AW6&gt;0),ROUNDDOWN(AW6/AW5,4),"")</f>
        <v/>
      </c>
      <c r="AX7" s="424" t="str">
        <f t="shared" ref="AX7:BE7" si="10">IF(AND(AX5&gt;0,AX6&gt;0),ROUNDDOWN(AX6/AX5,4),"")</f>
        <v/>
      </c>
      <c r="AY7" s="425" t="str">
        <f t="shared" si="10"/>
        <v/>
      </c>
      <c r="AZ7" s="426" t="str">
        <f t="shared" si="10"/>
        <v/>
      </c>
      <c r="BA7" s="297" t="str">
        <f t="shared" si="10"/>
        <v/>
      </c>
      <c r="BB7" s="301" t="str">
        <f t="shared" si="10"/>
        <v/>
      </c>
      <c r="BC7" s="155" t="str">
        <f t="shared" si="10"/>
        <v/>
      </c>
      <c r="BD7" s="305" t="str">
        <f t="shared" si="10"/>
        <v/>
      </c>
      <c r="BE7" s="315" t="str">
        <f t="shared" si="10"/>
        <v/>
      </c>
      <c r="BF7" s="325"/>
      <c r="BG7" s="159" t="str">
        <f t="shared" ref="BG7:BO7" si="11">IF(AND(BG5&gt;0,BG6&gt;0),ROUNDDOWN(BG6/BG5,4),"")</f>
        <v/>
      </c>
      <c r="BH7" s="36" t="str">
        <f t="shared" si="11"/>
        <v/>
      </c>
      <c r="BI7" s="36" t="str">
        <f t="shared" si="11"/>
        <v/>
      </c>
      <c r="BJ7" s="150" t="str">
        <f t="shared" si="11"/>
        <v/>
      </c>
      <c r="BK7" s="36" t="str">
        <f t="shared" si="11"/>
        <v/>
      </c>
      <c r="BL7" s="36" t="str">
        <f t="shared" si="11"/>
        <v/>
      </c>
      <c r="BM7" s="150" t="str">
        <f t="shared" si="11"/>
        <v/>
      </c>
      <c r="BN7" s="36" t="str">
        <f t="shared" si="11"/>
        <v/>
      </c>
      <c r="BO7" s="36" t="str">
        <f t="shared" si="11"/>
        <v/>
      </c>
      <c r="BP7" s="37">
        <f>IF(BP6&gt;0,BP6/BP5,0)</f>
        <v>0</v>
      </c>
      <c r="BQ7" s="150" t="str">
        <f t="shared" ref="BQ7:BY7" si="12">IF(AND(BQ5&gt;0,BQ6&gt;0),ROUNDDOWN(BQ6/BQ5,4),"")</f>
        <v/>
      </c>
      <c r="BR7" s="36" t="str">
        <f t="shared" si="12"/>
        <v/>
      </c>
      <c r="BS7" s="36" t="str">
        <f t="shared" si="12"/>
        <v/>
      </c>
      <c r="BT7" s="150" t="str">
        <f t="shared" si="12"/>
        <v/>
      </c>
      <c r="BU7" s="36" t="str">
        <f t="shared" si="12"/>
        <v/>
      </c>
      <c r="BV7" s="36" t="str">
        <f t="shared" si="12"/>
        <v/>
      </c>
      <c r="BW7" s="150" t="str">
        <f t="shared" si="12"/>
        <v/>
      </c>
      <c r="BX7" s="36" t="str">
        <f t="shared" si="12"/>
        <v/>
      </c>
      <c r="BY7" s="36" t="str">
        <f t="shared" si="12"/>
        <v/>
      </c>
      <c r="BZ7" s="37">
        <f>IF(BZ6&gt;0,BZ6/BZ5,0)</f>
        <v>0</v>
      </c>
      <c r="CA7" s="150" t="str">
        <f t="shared" ref="CA7:CI7" si="13">IF(AND(CA5&gt;0,CA6&gt;0),ROUNDDOWN(CA6/CA5,4),"")</f>
        <v/>
      </c>
      <c r="CB7" s="36" t="str">
        <f t="shared" si="13"/>
        <v/>
      </c>
      <c r="CC7" s="36" t="str">
        <f t="shared" si="13"/>
        <v/>
      </c>
      <c r="CD7" s="150" t="str">
        <f t="shared" si="13"/>
        <v/>
      </c>
      <c r="CE7" s="36" t="str">
        <f t="shared" si="13"/>
        <v/>
      </c>
      <c r="CF7" s="36" t="str">
        <f t="shared" si="13"/>
        <v/>
      </c>
      <c r="CG7" s="150" t="str">
        <f t="shared" si="13"/>
        <v/>
      </c>
      <c r="CH7" s="36" t="str">
        <f t="shared" si="13"/>
        <v/>
      </c>
      <c r="CI7" s="36" t="str">
        <f t="shared" si="13"/>
        <v/>
      </c>
      <c r="CJ7" s="37">
        <f>IF(CJ6&gt;0,CJ6/CJ5,0)</f>
        <v>0</v>
      </c>
      <c r="CK7" s="143" t="str">
        <f>IF(AND(CK5&gt;0,CK6&gt;0),ROUNDDOWN(CK6/CK5,4),"")</f>
        <v/>
      </c>
      <c r="CL7" s="424" t="str">
        <f t="shared" ref="CL7:CS7" si="14">IF(AND(CL5&gt;0,CL6&gt;0),ROUNDDOWN(CL6/CL5,4),"")</f>
        <v/>
      </c>
      <c r="CM7" s="425" t="str">
        <f t="shared" si="14"/>
        <v/>
      </c>
      <c r="CN7" s="426" t="str">
        <f t="shared" si="14"/>
        <v/>
      </c>
      <c r="CO7" s="297" t="str">
        <f t="shared" si="14"/>
        <v/>
      </c>
      <c r="CP7" s="301" t="str">
        <f t="shared" si="14"/>
        <v/>
      </c>
      <c r="CQ7" s="155" t="str">
        <f t="shared" si="14"/>
        <v/>
      </c>
      <c r="CR7" s="305" t="str">
        <f t="shared" si="14"/>
        <v/>
      </c>
      <c r="CS7" s="315" t="str">
        <f t="shared" si="14"/>
        <v/>
      </c>
      <c r="CT7" s="325"/>
      <c r="CU7" s="159" t="str">
        <f>IF(AND(CU5&gt;0,CU6&gt;0),ROUNDDOWN(CU6/CU5,4),"")</f>
        <v/>
      </c>
      <c r="CV7" s="335" t="str">
        <f>IF(AND(CV5&gt;0,CV6&gt;0),ROUNDDOWN(CV6/CV5,4),"")</f>
        <v/>
      </c>
      <c r="CW7" s="336" t="str">
        <f t="shared" ref="CW7:CX7" si="15">IF(AND(CW5&gt;0,CW6&gt;0),ROUNDDOWN(CW6/CW5,4),"")</f>
        <v/>
      </c>
      <c r="CX7" s="163" t="str">
        <f t="shared" si="15"/>
        <v/>
      </c>
      <c r="CY7" s="356" t="str">
        <f>IF(AND(CY5&gt;0,CY6&gt;0),ROUNDDOWN(CY6/CY5,4),"")</f>
        <v/>
      </c>
      <c r="CZ7" s="357" t="str">
        <f>IF(AND(CZ5&gt;0,CZ6&gt;0),ROUNDDOWN(CZ6/CZ5,4),"")</f>
        <v/>
      </c>
      <c r="DA7" s="167" t="str">
        <f>IF(AND(DA5&gt;0,DA6&gt;0),ROUNDDOWN(DA6/DA5,4),"")</f>
        <v/>
      </c>
      <c r="DB7" s="483" t="str">
        <f t="shared" ref="DB7:DW7" si="16">IF(AND(DB5&gt;0,DB6&gt;0),ROUNDDOWN(DB6/DB5,4),"")</f>
        <v/>
      </c>
      <c r="DC7" s="484" t="str">
        <f t="shared" si="16"/>
        <v/>
      </c>
      <c r="DD7" s="485"/>
      <c r="DE7" s="605" t="str">
        <f t="shared" si="16"/>
        <v/>
      </c>
      <c r="DF7" s="614">
        <f>IF(AND(DF5&gt;0,DF6&gt;0),ROUNDDOWN(DF6/DF5,4),"")</f>
        <v>0.40360000000000001</v>
      </c>
      <c r="DG7" s="336">
        <f t="shared" ref="DG7:DH7" si="17">IF(AND(DG5&gt;0,DG6&gt;0),ROUNDDOWN(DG6/DG5,4),"")</f>
        <v>0.35589999999999999</v>
      </c>
      <c r="DH7" s="615">
        <f t="shared" si="17"/>
        <v>0.42849999999999999</v>
      </c>
      <c r="DI7" s="630">
        <f>IF(AND(DI5&gt;0,DI6&gt;0),ROUNDDOWN(DI6/DI5,4),"")</f>
        <v>0.44330000000000003</v>
      </c>
      <c r="DJ7" s="357">
        <f>IF(AND(DJ5&gt;0,DJ6&gt;0),ROUNDDOWN(DJ6/DJ5,4),"")</f>
        <v>0.38600000000000001</v>
      </c>
      <c r="DK7" s="631">
        <f>IF(AND(DK5&gt;0,DK6&gt;0),ROUNDDOWN(DK6/DK5,4),"")</f>
        <v>0.5</v>
      </c>
      <c r="DL7" s="643">
        <f t="shared" ref="DL7:DO7" si="18">IF(AND(DL5&gt;0,DL6&gt;0),ROUNDDOWN(DL6/DL5,4),"")</f>
        <v>0.1903</v>
      </c>
      <c r="DM7" s="484">
        <f t="shared" si="18"/>
        <v>0.1686</v>
      </c>
      <c r="DN7" s="485"/>
      <c r="DO7" s="644">
        <f t="shared" ref="DO7" si="19">IF(AND(DO5&gt;0,DO6&gt;0),ROUNDDOWN(DO6/DO5,4),"")</f>
        <v>0.2</v>
      </c>
      <c r="DP7" s="36" t="str">
        <f t="shared" si="16"/>
        <v/>
      </c>
      <c r="DQ7" s="36" t="str">
        <f t="shared" si="16"/>
        <v/>
      </c>
      <c r="DR7" s="150" t="str">
        <f t="shared" si="16"/>
        <v/>
      </c>
      <c r="DS7" s="36" t="str">
        <f t="shared" si="16"/>
        <v/>
      </c>
      <c r="DT7" s="36" t="str">
        <f t="shared" si="16"/>
        <v/>
      </c>
      <c r="DU7" s="150" t="str">
        <f t="shared" si="16"/>
        <v/>
      </c>
      <c r="DV7" s="36" t="str">
        <f t="shared" si="16"/>
        <v/>
      </c>
      <c r="DW7" s="36" t="str">
        <f t="shared" si="16"/>
        <v/>
      </c>
      <c r="DX7" s="37">
        <f>IF(DX6&gt;0,DX6/DX5,0)</f>
        <v>0</v>
      </c>
      <c r="DY7" s="150" t="str">
        <f t="shared" ref="DY7:EG7" si="20">IF(AND(DY5&gt;0,DY6&gt;0),ROUNDDOWN(DY6/DY5,4),"")</f>
        <v/>
      </c>
      <c r="DZ7" s="36" t="str">
        <f t="shared" si="20"/>
        <v/>
      </c>
      <c r="EA7" s="36" t="str">
        <f t="shared" si="20"/>
        <v/>
      </c>
      <c r="EB7" s="150" t="str">
        <f t="shared" si="20"/>
        <v/>
      </c>
      <c r="EC7" s="36" t="str">
        <f t="shared" si="20"/>
        <v/>
      </c>
      <c r="ED7" s="36" t="str">
        <f t="shared" si="20"/>
        <v/>
      </c>
      <c r="EE7" s="150" t="str">
        <f t="shared" si="20"/>
        <v/>
      </c>
      <c r="EF7" s="36" t="str">
        <f t="shared" si="20"/>
        <v/>
      </c>
      <c r="EG7" s="36" t="str">
        <f t="shared" si="20"/>
        <v/>
      </c>
      <c r="EH7" s="37">
        <f>IF(EH6&gt;0,EH6/EH5,0)</f>
        <v>0</v>
      </c>
      <c r="EI7" s="150" t="str">
        <f t="shared" ref="EI7:EQ7" si="21">IF(AND(EI5&gt;0,EI6&gt;0),ROUNDDOWN(EI6/EI5,4),"")</f>
        <v/>
      </c>
      <c r="EJ7" s="36" t="str">
        <f t="shared" si="21"/>
        <v/>
      </c>
      <c r="EK7" s="36" t="str">
        <f t="shared" si="21"/>
        <v/>
      </c>
      <c r="EL7" s="150" t="str">
        <f t="shared" si="21"/>
        <v/>
      </c>
      <c r="EM7" s="36" t="str">
        <f t="shared" si="21"/>
        <v/>
      </c>
      <c r="EN7" s="36" t="str">
        <f t="shared" si="21"/>
        <v/>
      </c>
      <c r="EO7" s="150" t="str">
        <f t="shared" si="21"/>
        <v/>
      </c>
      <c r="EP7" s="36" t="str">
        <f t="shared" si="21"/>
        <v/>
      </c>
      <c r="EQ7" s="36" t="str">
        <f t="shared" si="21"/>
        <v/>
      </c>
      <c r="ER7" s="37">
        <f>IF(ER6&gt;0,ER6/ER5,0)</f>
        <v>0</v>
      </c>
      <c r="ES7" s="143" t="str">
        <f>IF(AND(ES5&gt;0,ES6&gt;0),ROUNDDOWN(ES6/ES5,4),"")</f>
        <v/>
      </c>
      <c r="ET7" s="424" t="str">
        <f t="shared" ref="ET7:FA7" si="22">IF(AND(ET5&gt;0,ET6&gt;0),ROUNDDOWN(ET6/ET5,4),"")</f>
        <v/>
      </c>
      <c r="EU7" s="425" t="str">
        <f t="shared" si="22"/>
        <v/>
      </c>
      <c r="EV7" s="426" t="str">
        <f t="shared" si="22"/>
        <v/>
      </c>
      <c r="EW7" s="297" t="str">
        <f t="shared" si="22"/>
        <v/>
      </c>
      <c r="EX7" s="301" t="str">
        <f t="shared" si="22"/>
        <v/>
      </c>
      <c r="EY7" s="155" t="str">
        <f t="shared" si="22"/>
        <v/>
      </c>
      <c r="EZ7" s="305" t="str">
        <f t="shared" si="22"/>
        <v/>
      </c>
      <c r="FA7" s="315" t="str">
        <f t="shared" si="22"/>
        <v/>
      </c>
      <c r="FB7" s="325"/>
      <c r="FC7" s="159" t="str">
        <f t="shared" ref="FC7:FK7" si="23">IF(AND(FC5&gt;0,FC6&gt;0),ROUNDDOWN(FC6/FC5,4),"")</f>
        <v/>
      </c>
      <c r="FD7" s="36" t="str">
        <f t="shared" si="23"/>
        <v/>
      </c>
      <c r="FE7" s="36" t="str">
        <f t="shared" si="23"/>
        <v/>
      </c>
      <c r="FF7" s="150" t="str">
        <f t="shared" si="23"/>
        <v/>
      </c>
      <c r="FG7" s="36" t="str">
        <f t="shared" si="23"/>
        <v/>
      </c>
      <c r="FH7" s="36" t="str">
        <f t="shared" si="23"/>
        <v/>
      </c>
      <c r="FI7" s="150" t="str">
        <f t="shared" si="23"/>
        <v/>
      </c>
      <c r="FJ7" s="36" t="str">
        <f t="shared" si="23"/>
        <v/>
      </c>
      <c r="FK7" s="36" t="str">
        <f t="shared" si="23"/>
        <v/>
      </c>
      <c r="FL7" s="37">
        <f>IF(FL6&gt;0,FL6/FL5,0)</f>
        <v>0</v>
      </c>
      <c r="FM7" s="150" t="str">
        <f t="shared" ref="FM7:FU7" si="24">IF(AND(FM5&gt;0,FM6&gt;0),ROUNDDOWN(FM6/FM5,4),"")</f>
        <v/>
      </c>
      <c r="FN7" s="36" t="str">
        <f t="shared" si="24"/>
        <v/>
      </c>
      <c r="FO7" s="36" t="str">
        <f t="shared" si="24"/>
        <v/>
      </c>
      <c r="FP7" s="150" t="str">
        <f t="shared" si="24"/>
        <v/>
      </c>
      <c r="FQ7" s="36" t="str">
        <f t="shared" si="24"/>
        <v/>
      </c>
      <c r="FR7" s="36" t="str">
        <f t="shared" si="24"/>
        <v/>
      </c>
      <c r="FS7" s="150" t="str">
        <f t="shared" si="24"/>
        <v/>
      </c>
      <c r="FT7" s="36" t="str">
        <f t="shared" si="24"/>
        <v/>
      </c>
      <c r="FU7" s="36" t="str">
        <f t="shared" si="24"/>
        <v/>
      </c>
      <c r="FV7" s="37">
        <f>IF(FV6&gt;0,FV6/FV5,0)</f>
        <v>0</v>
      </c>
      <c r="FW7" s="150" t="str">
        <f t="shared" ref="FW7:GE7" si="25">IF(AND(FW5&gt;0,FW6&gt;0),ROUNDDOWN(FW6/FW5,4),"")</f>
        <v/>
      </c>
      <c r="FX7" s="36" t="str">
        <f t="shared" si="25"/>
        <v/>
      </c>
      <c r="FY7" s="36" t="str">
        <f t="shared" si="25"/>
        <v/>
      </c>
      <c r="FZ7" s="150" t="str">
        <f t="shared" si="25"/>
        <v/>
      </c>
      <c r="GA7" s="36" t="str">
        <f t="shared" si="25"/>
        <v/>
      </c>
      <c r="GB7" s="36" t="str">
        <f t="shared" si="25"/>
        <v/>
      </c>
      <c r="GC7" s="150" t="str">
        <f t="shared" si="25"/>
        <v/>
      </c>
      <c r="GD7" s="36" t="str">
        <f t="shared" si="25"/>
        <v/>
      </c>
      <c r="GE7" s="36" t="str">
        <f t="shared" si="25"/>
        <v/>
      </c>
      <c r="GF7" s="37">
        <f>IF(GF6&gt;0,GF6/GF5,0)</f>
        <v>0</v>
      </c>
      <c r="GG7" s="143" t="str">
        <f>IF(AND(GG5&gt;0,GG6&gt;0),ROUNDDOWN(GG6/GG5,4),"")</f>
        <v/>
      </c>
      <c r="GH7" s="424" t="str">
        <f t="shared" ref="GH7:GO7" si="26">IF(AND(GH5&gt;0,GH6&gt;0),ROUNDDOWN(GH6/GH5,4),"")</f>
        <v/>
      </c>
      <c r="GI7" s="425" t="str">
        <f t="shared" si="26"/>
        <v/>
      </c>
      <c r="GJ7" s="426" t="str">
        <f t="shared" si="26"/>
        <v/>
      </c>
      <c r="GK7" s="297" t="str">
        <f t="shared" si="26"/>
        <v/>
      </c>
      <c r="GL7" s="301" t="str">
        <f t="shared" si="26"/>
        <v/>
      </c>
      <c r="GM7" s="155" t="str">
        <f t="shared" si="26"/>
        <v/>
      </c>
      <c r="GN7" s="305" t="str">
        <f t="shared" si="26"/>
        <v/>
      </c>
      <c r="GO7" s="315" t="str">
        <f t="shared" si="26"/>
        <v/>
      </c>
      <c r="GP7" s="325"/>
      <c r="GQ7" s="159" t="str">
        <f>IF(AND(GQ5&gt;0,GQ6&gt;0),ROUNDDOWN(GQ6/GQ5,4),"")</f>
        <v/>
      </c>
      <c r="GR7" s="335" t="str">
        <f>IF(AND(GR5&gt;0,GR6&gt;0),ROUNDDOWN(GR6/GR5,4),"")</f>
        <v/>
      </c>
      <c r="GS7" s="336" t="str">
        <f t="shared" ref="GS7:GT7" si="27">IF(AND(GS5&gt;0,GS6&gt;0),ROUNDDOWN(GS6/GS5,4),"")</f>
        <v/>
      </c>
      <c r="GT7" s="163" t="str">
        <f t="shared" si="27"/>
        <v/>
      </c>
      <c r="GU7" s="356" t="str">
        <f>IF(AND(GU5&gt;0,GU6&gt;0),ROUNDDOWN(GU6/GU5,4),"")</f>
        <v/>
      </c>
      <c r="GV7" s="357" t="str">
        <f>IF(AND(GV5&gt;0,GV6&gt;0),ROUNDDOWN(GV6/GV5,4),"")</f>
        <v/>
      </c>
      <c r="GW7" s="167" t="str">
        <f>IF(AND(GW5&gt;0,GW6&gt;0),ROUNDDOWN(GW6/GW5,4),"")</f>
        <v/>
      </c>
      <c r="GX7" s="483" t="str">
        <f t="shared" ref="GX7:HK7" si="28">IF(AND(GX5&gt;0,GX6&gt;0),ROUNDDOWN(GX6/GX5,4),"")</f>
        <v/>
      </c>
      <c r="GY7" s="484" t="str">
        <f t="shared" si="28"/>
        <v/>
      </c>
      <c r="GZ7" s="485" t="str">
        <f t="shared" si="28"/>
        <v/>
      </c>
      <c r="HA7" s="486" t="str">
        <f t="shared" si="28"/>
        <v/>
      </c>
      <c r="HB7" s="392" t="str">
        <f t="shared" si="28"/>
        <v/>
      </c>
      <c r="HC7" s="393" t="str">
        <f t="shared" si="28"/>
        <v/>
      </c>
      <c r="HD7" s="172" t="str">
        <f t="shared" si="28"/>
        <v/>
      </c>
      <c r="HE7" s="392" t="str">
        <f t="shared" si="28"/>
        <v/>
      </c>
      <c r="HF7" s="393" t="str">
        <f t="shared" si="28"/>
        <v/>
      </c>
      <c r="HG7" s="172" t="str">
        <f t="shared" si="28"/>
        <v/>
      </c>
      <c r="HH7" s="392" t="str">
        <f t="shared" si="28"/>
        <v/>
      </c>
      <c r="HI7" s="393" t="str">
        <f t="shared" si="28"/>
        <v/>
      </c>
      <c r="HJ7" s="374"/>
      <c r="HK7" s="171" t="str">
        <f t="shared" si="28"/>
        <v/>
      </c>
      <c r="HL7" s="40"/>
      <c r="HM7" s="39" t="s">
        <v>139</v>
      </c>
      <c r="HN7" s="39"/>
      <c r="HO7" s="39"/>
      <c r="HP7" s="39"/>
      <c r="HQ7" s="39"/>
    </row>
    <row r="8" spans="1:225" s="25" customFormat="1" ht="21" hidden="1">
      <c r="A8" s="24"/>
      <c r="B8" s="51" t="s">
        <v>282</v>
      </c>
      <c r="C8" s="503" t="str">
        <f>_xlfn.XLOOKUP(D8,事業計画2026[営業所],事業計画2026[エリア],"",0)</f>
        <v/>
      </c>
      <c r="D8" s="504" t="s">
        <v>160</v>
      </c>
      <c r="E8" s="196"/>
      <c r="F8" s="196"/>
      <c r="G8" s="196" t="str">
        <f>_xlfn.XLOOKUP(D8,事業計画2026[営業所],事業計画2026[所長],"",0)</f>
        <v/>
      </c>
      <c r="H8" s="196" t="str">
        <f>_xlfn.XLOOKUP(D8,事業計画2026[営業所],事業計画2026[担当役員],"",0)</f>
        <v/>
      </c>
      <c r="I8" s="196" t="str">
        <f>_xlfn.XLOOKUP(D8,事業計画2026[営業所],事業計画2026[主要ブランド],"",0)</f>
        <v/>
      </c>
      <c r="J8" s="196"/>
      <c r="K8" s="197" t="str">
        <f>_xlfn.XLOOKUP(D8,事業計画2026[営業所],事業計画2026[人件費],"",0)</f>
        <v/>
      </c>
      <c r="L8" s="197" t="str">
        <f>_xlfn.XLOOKUP(D8,事業計画2026[営業所],事業計画2026[販売費],"",0)</f>
        <v/>
      </c>
      <c r="M8" s="197" t="str">
        <f>_xlfn.XLOOKUP(D8,事業計画2026[営業所],事業計画2026[減価償却費],"",0)</f>
        <v/>
      </c>
      <c r="N8" s="197" t="str">
        <f>_xlfn.XLOOKUP(D8,事業計画2026[営業所],事業計画2026[地代・家賃],"",0)</f>
        <v/>
      </c>
      <c r="O8" s="197" t="str">
        <f>_xlfn.XLOOKUP(D8,事業計画2026[営業所],事業計画2026[その他経費],"",0)</f>
        <v/>
      </c>
      <c r="P8" s="197" t="str">
        <f>_xlfn.XLOOKUP(D8,事業計画2026[営業所],事業計画2026[本社経費],"",0)</f>
        <v/>
      </c>
      <c r="Q8" s="197">
        <f>SUM(K8:P8)</f>
        <v>0</v>
      </c>
      <c r="R8" s="196"/>
      <c r="S8" s="26" t="s">
        <v>137</v>
      </c>
      <c r="T8" s="27" cm="1">
        <f t="array" ref="T8">_xlfn.XLOOKUP($D8&amp;T$2&amp;T$3,事業計画集計2026[営業所]&amp;事業計画集計2026[月]&amp;事業計画集計2026[受着完],事業計画集計2026[(当月)計画 請負金額],0,0)</f>
        <v>0</v>
      </c>
      <c r="U8" s="28" cm="1">
        <f t="array" ref="U8">_xlfn.XLOOKUP($D8&amp;T$2&amp;T$3,事業計画集計2026[営業所]&amp;事業計画集計2026[月]&amp;事業計画集計2026[受着完],事業計画集計2026[(当月)計画 利益額],0,0)</f>
        <v>0</v>
      </c>
      <c r="V8" s="142" cm="1">
        <f t="array" ref="V8">_xlfn.XLOOKUP($D8&amp;T$2&amp;T$3,事業計画集計2026[営業所]&amp;事業計画集計2026[月]&amp;事業計画集計2026[受着完],事業計画集計2026[(当月)計画 棟数],0,0)</f>
        <v>0</v>
      </c>
      <c r="W8" s="27" cm="1">
        <f t="array" ref="W8">_xlfn.XLOOKUP($D8&amp;W$2&amp;W$3,事業計画集計2026[営業所]&amp;事業計画集計2026[月]&amp;事業計画集計2026[受着完],事業計画集計2026[(当月)計画 請負金額],0,0)</f>
        <v>0</v>
      </c>
      <c r="X8" s="28" cm="1">
        <f t="array" ref="X8">_xlfn.XLOOKUP($D8&amp;W$2&amp;W$3,事業計画集計2026[営業所]&amp;事業計画集計2026[月]&amp;事業計画集計2026[受着完],事業計画集計2026[(当月)計画 利益額],0,0)</f>
        <v>0</v>
      </c>
      <c r="Y8" s="149" cm="1">
        <f t="array" ref="Y8">_xlfn.XLOOKUP($D8&amp;W$2&amp;W$3,事業計画集計2026[営業所]&amp;事業計画集計2026[月]&amp;事業計画集計2026[受着完],事業計画集計2026[(当月)計画 棟数],0,0)</f>
        <v>0</v>
      </c>
      <c r="Z8" s="28" cm="1">
        <f t="array" ref="Z8">_xlfn.XLOOKUP($D8&amp;Z$2&amp;Z$3,事業計画集計2026[営業所]&amp;事業計画集計2026[月]&amp;事業計画集計2026[受着完],事業計画集計2026[(当月)計画 請負金額],0,0)</f>
        <v>0</v>
      </c>
      <c r="AA8" s="28" cm="1">
        <f t="array" ref="AA8">_xlfn.XLOOKUP($D8&amp;Z$2&amp;Z$3,事業計画集計2026[営業所]&amp;事業計画集計2026[月]&amp;事業計画集計2026[受着完],事業計画集計2026[(当月)計画 利益額],0,0)</f>
        <v>0</v>
      </c>
      <c r="AB8" s="29">
        <f>AA8-($Q8*1000)</f>
        <v>0</v>
      </c>
      <c r="AC8" s="142" cm="1">
        <f t="array" ref="AC8">_xlfn.XLOOKUP($D8&amp;Z$2&amp;Z$3,事業計画集計2026[営業所]&amp;事業計画集計2026[月]&amp;事業計画集計2026[受着完],事業計画集計2026[(当月)計画 棟数],0,0)</f>
        <v>0</v>
      </c>
      <c r="AD8" s="27" cm="1">
        <f t="array" ref="AD8">_xlfn.XLOOKUP($D8&amp;AD$2&amp;AD$3,事業計画集計2026[営業所]&amp;事業計画集計2026[月]&amp;事業計画集計2026[受着完],事業計画集計2026[(当月)計画 請負金額],0,0)</f>
        <v>0</v>
      </c>
      <c r="AE8" s="28" cm="1">
        <f t="array" ref="AE8">_xlfn.XLOOKUP($D8&amp;AD$2&amp;AD$3,事業計画集計2026[営業所]&amp;事業計画集計2026[月]&amp;事業計画集計2026[受着完],事業計画集計2026[(当月)計画 利益額],0,0)</f>
        <v>0</v>
      </c>
      <c r="AF8" s="149" cm="1">
        <f t="array" ref="AF8">_xlfn.XLOOKUP($D8&amp;AD$2&amp;AD$3,事業計画集計2026[営業所]&amp;事業計画集計2026[月]&amp;事業計画集計2026[受着完],事業計画集計2026[(当月)計画 棟数],0,0)</f>
        <v>0</v>
      </c>
      <c r="AG8" s="28" cm="1">
        <f t="array" ref="AG8">_xlfn.XLOOKUP($D8&amp;AG$2&amp;AG$3,事業計画集計2026[営業所]&amp;事業計画集計2026[月]&amp;事業計画集計2026[受着完],事業計画集計2026[(当月)計画 請負金額],0,0)</f>
        <v>0</v>
      </c>
      <c r="AH8" s="28" cm="1">
        <f t="array" ref="AH8">_xlfn.XLOOKUP($D8&amp;AG$2&amp;AG$3,事業計画集計2026[営業所]&amp;事業計画集計2026[月]&amp;事業計画集計2026[受着完],事業計画集計2026[(当月)計画 利益額],0,0)</f>
        <v>0</v>
      </c>
      <c r="AI8" s="149" cm="1">
        <f t="array" ref="AI8">_xlfn.XLOOKUP($D8&amp;AG$2&amp;AG$3,事業計画集計2026[営業所]&amp;事業計画集計2026[月]&amp;事業計画集計2026[受着完],事業計画集計2026[(当月)計画 棟数],0,0)</f>
        <v>0</v>
      </c>
      <c r="AJ8" s="28" cm="1">
        <f t="array" ref="AJ8">_xlfn.XLOOKUP($D8&amp;AJ$2&amp;AJ$3,事業計画集計2026[営業所]&amp;事業計画集計2026[月]&amp;事業計画集計2026[受着完],事業計画集計2026[(当月)計画 請負金額],0,0)</f>
        <v>0</v>
      </c>
      <c r="AK8" s="28" cm="1">
        <f t="array" ref="AK8">_xlfn.XLOOKUP($D8&amp;AJ$2&amp;AJ$3,事業計画集計2026[営業所]&amp;事業計画集計2026[月]&amp;事業計画集計2026[受着完],事業計画集計2026[(当月)計画 利益額],0,0)</f>
        <v>0</v>
      </c>
      <c r="AL8" s="29">
        <f>AK8-($Q8*1000)</f>
        <v>0</v>
      </c>
      <c r="AM8" s="149" cm="1">
        <f t="array" ref="AM8">_xlfn.XLOOKUP($D8&amp;AJ$2&amp;AJ$3,事業計画集計2026[営業所]&amp;事業計画集計2026[月]&amp;事業計画集計2026[受着完],事業計画集計2026[(当月)計画 棟数],0,0)</f>
        <v>0</v>
      </c>
      <c r="AN8" s="28" cm="1">
        <f t="array" ref="AN8">_xlfn.XLOOKUP($D8&amp;AN$2&amp;AN$3,事業計画集計2026[営業所]&amp;事業計画集計2026[月]&amp;事業計画集計2026[受着完],事業計画集計2026[(当月)計画 請負金額],0,0)</f>
        <v>0</v>
      </c>
      <c r="AO8" s="28" cm="1">
        <f t="array" ref="AO8">_xlfn.XLOOKUP($D8&amp;AN$2&amp;AN$3,事業計画集計2026[営業所]&amp;事業計画集計2026[月]&amp;事業計画集計2026[受着完],事業計画集計2026[(当月)計画 利益額],0,0)</f>
        <v>0</v>
      </c>
      <c r="AP8" s="149" cm="1">
        <f t="array" ref="AP8">_xlfn.XLOOKUP($D8&amp;AN$2&amp;AN$3,事業計画集計2026[営業所]&amp;事業計画集計2026[月]&amp;事業計画集計2026[受着完],事業計画集計2026[(当月)計画 棟数],0,0)</f>
        <v>0</v>
      </c>
      <c r="AQ8" s="28" cm="1">
        <f t="array" ref="AQ8">_xlfn.XLOOKUP($D8&amp;AQ$2&amp;AQ$3,事業計画集計2026[営業所]&amp;事業計画集計2026[月]&amp;事業計画集計2026[受着完],事業計画集計2026[(当月)計画 請負金額],0,0)</f>
        <v>0</v>
      </c>
      <c r="AR8" s="28" cm="1">
        <f t="array" ref="AR8">_xlfn.XLOOKUP($D8&amp;AQ$2&amp;AQ$3,事業計画集計2026[営業所]&amp;事業計画集計2026[月]&amp;事業計画集計2026[受着完],事業計画集計2026[(当月)計画 利益額],0,0)</f>
        <v>0</v>
      </c>
      <c r="AS8" s="149" cm="1">
        <f t="array" ref="AS8">_xlfn.XLOOKUP($D8&amp;AQ$2&amp;AQ$3,事業計画集計2026[営業所]&amp;事業計画集計2026[月]&amp;事業計画集計2026[受着完],事業計画集計2026[(当月)計画 棟数],0,0)</f>
        <v>0</v>
      </c>
      <c r="AT8" s="28" cm="1">
        <f t="array" ref="AT8">_xlfn.XLOOKUP($D8&amp;AT$2&amp;AT$3,事業計画集計2026[営業所]&amp;事業計画集計2026[月]&amp;事業計画集計2026[受着完],事業計画集計2026[(当月)計画 請負金額],0,0)</f>
        <v>0</v>
      </c>
      <c r="AU8" s="28" cm="1">
        <f t="array" ref="AU8">_xlfn.XLOOKUP($D8&amp;AT$2&amp;AT$3,事業計画集計2026[営業所]&amp;事業計画集計2026[月]&amp;事業計画集計2026[受着完],事業計画集計2026[(当月)計画 利益額],0,0)</f>
        <v>0</v>
      </c>
      <c r="AV8" s="29">
        <f>AU8-($Q8*1000)</f>
        <v>0</v>
      </c>
      <c r="AW8" s="142" cm="1">
        <f t="array" ref="AW8">_xlfn.XLOOKUP($D8&amp;AT$2&amp;AT$3,事業計画集計2026[営業所]&amp;事業計画集計2026[月]&amp;事業計画集計2026[受着完],事業計画集計2026[(当月)計画 棟数],0,0)</f>
        <v>0</v>
      </c>
      <c r="AX8" s="421">
        <f t="shared" ref="AX8:BG9" si="29">T8+AD8+AN8</f>
        <v>0</v>
      </c>
      <c r="AY8" s="422">
        <f t="shared" si="29"/>
        <v>0</v>
      </c>
      <c r="AZ8" s="423">
        <f t="shared" si="29"/>
        <v>0</v>
      </c>
      <c r="BA8" s="296">
        <f t="shared" si="29"/>
        <v>0</v>
      </c>
      <c r="BB8" s="300">
        <f t="shared" si="29"/>
        <v>0</v>
      </c>
      <c r="BC8" s="154">
        <f t="shared" si="29"/>
        <v>0</v>
      </c>
      <c r="BD8" s="304">
        <f t="shared" si="29"/>
        <v>0</v>
      </c>
      <c r="BE8" s="314">
        <f t="shared" si="29"/>
        <v>0</v>
      </c>
      <c r="BF8" s="324">
        <f t="shared" si="29"/>
        <v>0</v>
      </c>
      <c r="BG8" s="158">
        <f t="shared" si="29"/>
        <v>0</v>
      </c>
      <c r="BH8" s="28" cm="1">
        <f t="array" ref="BH8">_xlfn.XLOOKUP($D8&amp;BH$2&amp;BH$3,事業計画集計2026[営業所]&amp;事業計画集計2026[月]&amp;事業計画集計2026[受着完],事業計画集計2026[(当月)計画 請負金額],0,0)</f>
        <v>0</v>
      </c>
      <c r="BI8" s="28" cm="1">
        <f t="array" ref="BI8">_xlfn.XLOOKUP($D8&amp;BH$2&amp;BH$3,事業計画集計2026[営業所]&amp;事業計画集計2026[月]&amp;事業計画集計2026[受着完],事業計画集計2026[(当月)計画 利益額],0,0)</f>
        <v>0</v>
      </c>
      <c r="BJ8" s="149" cm="1">
        <f t="array" ref="BJ8">_xlfn.XLOOKUP($D8&amp;BH$2&amp;BH$3,事業計画集計2026[営業所]&amp;事業計画集計2026[月]&amp;事業計画集計2026[受着完],事業計画集計2026[(当月)計画 棟数],0,0)</f>
        <v>0</v>
      </c>
      <c r="BK8" s="28" cm="1">
        <f t="array" ref="BK8">_xlfn.XLOOKUP($D8&amp;BK$2&amp;BK$3,事業計画集計2026[営業所]&amp;事業計画集計2026[月]&amp;事業計画集計2026[受着完],事業計画集計2026[(当月)計画 請負金額],0,0)</f>
        <v>0</v>
      </c>
      <c r="BL8" s="28" cm="1">
        <f t="array" ref="BL8">_xlfn.XLOOKUP($D8&amp;BK$2&amp;BK$3,事業計画集計2026[営業所]&amp;事業計画集計2026[月]&amp;事業計画集計2026[受着完],事業計画集計2026[(当月)計画 利益額],0,0)</f>
        <v>0</v>
      </c>
      <c r="BM8" s="149" cm="1">
        <f t="array" ref="BM8">_xlfn.XLOOKUP($D8&amp;BK$2&amp;BK$3,事業計画集計2026[営業所]&amp;事業計画集計2026[月]&amp;事業計画集計2026[受着完],事業計画集計2026[(当月)計画 棟数],0,0)</f>
        <v>0</v>
      </c>
      <c r="BN8" s="28" cm="1">
        <f t="array" ref="BN8">_xlfn.XLOOKUP($D8&amp;BN$2&amp;BN$3,事業計画集計2026[営業所]&amp;事業計画集計2026[月]&amp;事業計画集計2026[受着完],事業計画集計2026[(当月)計画 請負金額],0,0)</f>
        <v>0</v>
      </c>
      <c r="BO8" s="28" cm="1">
        <f t="array" ref="BO8">_xlfn.XLOOKUP($D8&amp;BN$2&amp;BN$3,事業計画集計2026[営業所]&amp;事業計画集計2026[月]&amp;事業計画集計2026[受着完],事業計画集計2026[(当月)計画 利益額],0,0)</f>
        <v>0</v>
      </c>
      <c r="BP8" s="29">
        <f>BO8-($Q8*1000)</f>
        <v>0</v>
      </c>
      <c r="BQ8" s="149" cm="1">
        <f t="array" ref="BQ8">_xlfn.XLOOKUP($D8&amp;BN$2&amp;BN$3,事業計画集計2026[営業所]&amp;事業計画集計2026[月]&amp;事業計画集計2026[受着完],事業計画集計2026[(当月)計画 棟数],0,0)</f>
        <v>0</v>
      </c>
      <c r="BR8" s="28" cm="1">
        <f t="array" ref="BR8">_xlfn.XLOOKUP($D8&amp;BR$2&amp;BR$3,事業計画集計2026[営業所]&amp;事業計画集計2026[月]&amp;事業計画集計2026[受着完],事業計画集計2026[(当月)計画 請負金額],0,0)</f>
        <v>0</v>
      </c>
      <c r="BS8" s="28" cm="1">
        <f t="array" ref="BS8">_xlfn.XLOOKUP($D8&amp;BR$2&amp;BR$3,事業計画集計2026[営業所]&amp;事業計画集計2026[月]&amp;事業計画集計2026[受着完],事業計画集計2026[(当月)計画 利益額],0,0)</f>
        <v>0</v>
      </c>
      <c r="BT8" s="149" cm="1">
        <f t="array" ref="BT8">_xlfn.XLOOKUP($D8&amp;BR$2&amp;BR$3,事業計画集計2026[営業所]&amp;事業計画集計2026[月]&amp;事業計画集計2026[受着完],事業計画集計2026[(当月)計画 棟数],0,0)</f>
        <v>0</v>
      </c>
      <c r="BU8" s="28" cm="1">
        <f t="array" ref="BU8">_xlfn.XLOOKUP($D8&amp;BU$2&amp;BU$3,事業計画集計2026[営業所]&amp;事業計画集計2026[月]&amp;事業計画集計2026[受着完],事業計画集計2026[(当月)計画 請負金額],0,0)</f>
        <v>0</v>
      </c>
      <c r="BV8" s="28" cm="1">
        <f t="array" ref="BV8">_xlfn.XLOOKUP($D8&amp;BU$2&amp;BU$3,事業計画集計2026[営業所]&amp;事業計画集計2026[月]&amp;事業計画集計2026[受着完],事業計画集計2026[(当月)計画 利益額],0,0)</f>
        <v>0</v>
      </c>
      <c r="BW8" s="149" cm="1">
        <f t="array" ref="BW8">_xlfn.XLOOKUP($D8&amp;BU$2&amp;BU$3,事業計画集計2026[営業所]&amp;事業計画集計2026[月]&amp;事業計画集計2026[受着完],事業計画集計2026[(当月)計画 棟数],0,0)</f>
        <v>0</v>
      </c>
      <c r="BX8" s="28" cm="1">
        <f t="array" ref="BX8">_xlfn.XLOOKUP($D8&amp;BX$2&amp;BX$3,事業計画集計2026[営業所]&amp;事業計画集計2026[月]&amp;事業計画集計2026[受着完],事業計画集計2026[(当月)計画 請負金額],0,0)</f>
        <v>0</v>
      </c>
      <c r="BY8" s="28" cm="1">
        <f t="array" ref="BY8">_xlfn.XLOOKUP($D8&amp;BX$2&amp;BX$3,事業計画集計2026[営業所]&amp;事業計画集計2026[月]&amp;事業計画集計2026[受着完],事業計画集計2026[(当月)計画 利益額],0,0)</f>
        <v>0</v>
      </c>
      <c r="BZ8" s="29">
        <f>BY8-($Q8*1000)</f>
        <v>0</v>
      </c>
      <c r="CA8" s="149" cm="1">
        <f t="array" ref="CA8">_xlfn.XLOOKUP($D8&amp;BX$2&amp;BX$3,事業計画集計2026[営業所]&amp;事業計画集計2026[月]&amp;事業計画集計2026[受着完],事業計画集計2026[(当月)計画 棟数],0,0)</f>
        <v>0</v>
      </c>
      <c r="CB8" s="28" cm="1">
        <f t="array" ref="CB8">_xlfn.XLOOKUP($D8&amp;CB$2&amp;CB$3,事業計画集計2026[営業所]&amp;事業計画集計2026[月]&amp;事業計画集計2026[受着完],事業計画集計2026[(当月)計画 請負金額],0,0)</f>
        <v>0</v>
      </c>
      <c r="CC8" s="28" cm="1">
        <f t="array" ref="CC8">_xlfn.XLOOKUP($D8&amp;CB$2&amp;CB$3,事業計画集計2026[営業所]&amp;事業計画集計2026[月]&amp;事業計画集計2026[受着完],事業計画集計2026[(当月)計画 利益額],0,0)</f>
        <v>0</v>
      </c>
      <c r="CD8" s="149" cm="1">
        <f t="array" ref="CD8">_xlfn.XLOOKUP($D8&amp;CB$2&amp;CB$3,事業計画集計2026[営業所]&amp;事業計画集計2026[月]&amp;事業計画集計2026[受着完],事業計画集計2026[(当月)計画 棟数],0,0)</f>
        <v>0</v>
      </c>
      <c r="CE8" s="28" cm="1">
        <f t="array" ref="CE8">_xlfn.XLOOKUP($D8&amp;CE$2&amp;CE$3,事業計画集計2026[営業所]&amp;事業計画集計2026[月]&amp;事業計画集計2026[受着完],事業計画集計2026[(当月)計画 請負金額],0,0)</f>
        <v>0</v>
      </c>
      <c r="CF8" s="28" cm="1">
        <f t="array" ref="CF8">_xlfn.XLOOKUP($D8&amp;CE$2&amp;CE$3,事業計画集計2026[営業所]&amp;事業計画集計2026[月]&amp;事業計画集計2026[受着完],事業計画集計2026[(当月)計画 利益額],0,0)</f>
        <v>0</v>
      </c>
      <c r="CG8" s="149" cm="1">
        <f t="array" ref="CG8">_xlfn.XLOOKUP($D8&amp;CE$2&amp;CE$3,事業計画集計2026[営業所]&amp;事業計画集計2026[月]&amp;事業計画集計2026[受着完],事業計画集計2026[(当月)計画 棟数],0,0)</f>
        <v>0</v>
      </c>
      <c r="CH8" s="28" cm="1">
        <f t="array" ref="CH8">_xlfn.XLOOKUP($D8&amp;CH$2&amp;CH$3,事業計画集計2026[営業所]&amp;事業計画集計2026[月]&amp;事業計画集計2026[受着完],事業計画集計2026[(当月)計画 請負金額],0,0)</f>
        <v>0</v>
      </c>
      <c r="CI8" s="28" cm="1">
        <f t="array" ref="CI8">_xlfn.XLOOKUP($D8&amp;CH$2&amp;CH$3,事業計画集計2026[営業所]&amp;事業計画集計2026[月]&amp;事業計画集計2026[受着完],事業計画集計2026[(当月)計画 利益額],0,0)</f>
        <v>0</v>
      </c>
      <c r="CJ8" s="29">
        <f>CI8-($Q8*1000)</f>
        <v>0</v>
      </c>
      <c r="CK8" s="142" cm="1">
        <f t="array" ref="CK8">_xlfn.XLOOKUP($D8&amp;CH$2&amp;CH$3,事業計画集計2026[営業所]&amp;事業計画集計2026[月]&amp;事業計画集計2026[受着完],事業計画集計2026[(当月)計画 棟数],0,0)</f>
        <v>0</v>
      </c>
      <c r="CL8" s="421">
        <f t="shared" ref="CL8:CU9" si="30">BH8+BR8+CB8</f>
        <v>0</v>
      </c>
      <c r="CM8" s="422">
        <f t="shared" si="30"/>
        <v>0</v>
      </c>
      <c r="CN8" s="423">
        <f t="shared" si="30"/>
        <v>0</v>
      </c>
      <c r="CO8" s="296">
        <f t="shared" si="30"/>
        <v>0</v>
      </c>
      <c r="CP8" s="300">
        <f t="shared" si="30"/>
        <v>0</v>
      </c>
      <c r="CQ8" s="154">
        <f t="shared" si="30"/>
        <v>0</v>
      </c>
      <c r="CR8" s="304">
        <f t="shared" si="30"/>
        <v>0</v>
      </c>
      <c r="CS8" s="314">
        <f t="shared" si="30"/>
        <v>0</v>
      </c>
      <c r="CT8" s="324">
        <f t="shared" si="30"/>
        <v>0</v>
      </c>
      <c r="CU8" s="158">
        <f t="shared" si="30"/>
        <v>0</v>
      </c>
      <c r="CV8" s="333">
        <f t="shared" ref="CV8:DE9" si="31">AX8+CL8</f>
        <v>0</v>
      </c>
      <c r="CW8" s="334">
        <f t="shared" si="31"/>
        <v>0</v>
      </c>
      <c r="CX8" s="162">
        <f t="shared" si="31"/>
        <v>0</v>
      </c>
      <c r="CY8" s="354">
        <f t="shared" si="31"/>
        <v>0</v>
      </c>
      <c r="CZ8" s="355">
        <f t="shared" si="31"/>
        <v>0</v>
      </c>
      <c r="DA8" s="166">
        <f t="shared" si="31"/>
        <v>0</v>
      </c>
      <c r="DB8" s="479">
        <f t="shared" si="31"/>
        <v>0</v>
      </c>
      <c r="DC8" s="480">
        <f t="shared" si="31"/>
        <v>0</v>
      </c>
      <c r="DD8" s="481">
        <f t="shared" si="31"/>
        <v>0</v>
      </c>
      <c r="DE8" s="604">
        <f t="shared" si="31"/>
        <v>0</v>
      </c>
      <c r="DF8" s="612">
        <f>実行度合表集計2025!GH8+実行度合表集計2026!CV8</f>
        <v>270000000</v>
      </c>
      <c r="DG8" s="334">
        <f>実行度合表集計2025!GI8+実行度合表集計2026!CW8</f>
        <v>63450000</v>
      </c>
      <c r="DH8" s="613">
        <f>実行度合表集計2025!GJ8+実行度合表集計2026!CX8</f>
        <v>9</v>
      </c>
      <c r="DI8" s="628">
        <f>実行度合表集計2025!GK8+実行度合表集計2026!CY8</f>
        <v>329365928</v>
      </c>
      <c r="DJ8" s="355">
        <f>実行度合表集計2025!GL8+実行度合表集計2026!CZ8</f>
        <v>76591411</v>
      </c>
      <c r="DK8" s="629">
        <f>実行度合表集計2025!GM8+実行度合表集計2026!DA8</f>
        <v>11</v>
      </c>
      <c r="DL8" s="641">
        <f>実行度合表集計2025!GN8+実行度合表集計2026!DB8</f>
        <v>342188756</v>
      </c>
      <c r="DM8" s="480">
        <f>実行度合表集計2025!GO8+実行度合表集計2026!DC8</f>
        <v>76014793</v>
      </c>
      <c r="DN8" s="481">
        <f>実行度合表集計2025!GP8+実行度合表集計2026!DD8</f>
        <v>30270793</v>
      </c>
      <c r="DO8" s="642">
        <f>実行度合表集計2025!GQ8+実行度合表集計2026!DE8</f>
        <v>12</v>
      </c>
      <c r="DP8" s="28" cm="1">
        <f t="array" ref="DP8">_xlfn.XLOOKUP($D8&amp;DP$2&amp;DP$3,事業計画集計2026[営業所]&amp;事業計画集計2026[月]&amp;事業計画集計2026[受着完],事業計画集計2026[(当月)計画 請負金額],0,0)</f>
        <v>0</v>
      </c>
      <c r="DQ8" s="28" cm="1">
        <f t="array" ref="DQ8">_xlfn.XLOOKUP($D8&amp;DP$2&amp;DP$3,事業計画集計2026[営業所]&amp;事業計画集計2026[月]&amp;事業計画集計2026[受着完],事業計画集計2026[(当月)計画 利益額],0,0)</f>
        <v>0</v>
      </c>
      <c r="DR8" s="149" cm="1">
        <f t="array" ref="DR8">_xlfn.XLOOKUP($D8&amp;DP$2&amp;DP$3,事業計画集計2026[営業所]&amp;事業計画集計2026[月]&amp;事業計画集計2026[受着完],事業計画集計2026[(当月)計画 棟数],0,0)</f>
        <v>0</v>
      </c>
      <c r="DS8" s="28" cm="1">
        <f t="array" ref="DS8">_xlfn.XLOOKUP($D8&amp;DS$2&amp;DS$3,事業計画集計2026[営業所]&amp;事業計画集計2026[月]&amp;事業計画集計2026[受着完],事業計画集計2026[(当月)計画 請負金額],0,0)</f>
        <v>0</v>
      </c>
      <c r="DT8" s="28" cm="1">
        <f t="array" ref="DT8">_xlfn.XLOOKUP($D8&amp;DS$2&amp;DS$3,事業計画集計2026[営業所]&amp;事業計画集計2026[月]&amp;事業計画集計2026[受着完],事業計画集計2026[(当月)計画 利益額],0,0)</f>
        <v>0</v>
      </c>
      <c r="DU8" s="149" cm="1">
        <f t="array" ref="DU8">_xlfn.XLOOKUP($D8&amp;DS$2&amp;DS$3,事業計画集計2026[営業所]&amp;事業計画集計2026[月]&amp;事業計画集計2026[受着完],事業計画集計2026[(当月)計画 棟数],0,0)</f>
        <v>0</v>
      </c>
      <c r="DV8" s="28" cm="1">
        <f t="array" ref="DV8">_xlfn.XLOOKUP($D8&amp;DV$2&amp;DV$3,事業計画集計2026[営業所]&amp;事業計画集計2026[月]&amp;事業計画集計2026[受着完],事業計画集計2026[(当月)計画 請負金額],0,0)</f>
        <v>0</v>
      </c>
      <c r="DW8" s="28" cm="1">
        <f t="array" ref="DW8">_xlfn.XLOOKUP($D8&amp;DV$2&amp;DV$3,事業計画集計2026[営業所]&amp;事業計画集計2026[月]&amp;事業計画集計2026[受着完],事業計画集計2026[(当月)計画 利益額],0,0)</f>
        <v>0</v>
      </c>
      <c r="DX8" s="29">
        <f>DW8-($Q8*1000)</f>
        <v>0</v>
      </c>
      <c r="DY8" s="149" cm="1">
        <f t="array" ref="DY8">_xlfn.XLOOKUP($D8&amp;DV$2&amp;DV$3,事業計画集計2026[営業所]&amp;事業計画集計2026[月]&amp;事業計画集計2026[受着完],事業計画集計2026[(当月)計画 棟数],0,0)</f>
        <v>0</v>
      </c>
      <c r="DZ8" s="28" cm="1">
        <f t="array" ref="DZ8">_xlfn.XLOOKUP($D8&amp;DZ$2&amp;DZ$3,事業計画集計2026[営業所]&amp;事業計画集計2026[月]&amp;事業計画集計2026[受着完],事業計画集計2026[(当月)計画 請負金額],0,0)</f>
        <v>0</v>
      </c>
      <c r="EA8" s="28" cm="1">
        <f t="array" ref="EA8">_xlfn.XLOOKUP($D8&amp;DZ$2&amp;DZ$3,事業計画集計2026[営業所]&amp;事業計画集計2026[月]&amp;事業計画集計2026[受着完],事業計画集計2026[(当月)計画 利益額],0,0)</f>
        <v>0</v>
      </c>
      <c r="EB8" s="149" cm="1">
        <f t="array" ref="EB8">_xlfn.XLOOKUP($D8&amp;DZ$2&amp;DZ$3,事業計画集計2026[営業所]&amp;事業計画集計2026[月]&amp;事業計画集計2026[受着完],事業計画集計2026[(当月)計画 棟数],0,0)</f>
        <v>0</v>
      </c>
      <c r="EC8" s="28" cm="1">
        <f t="array" ref="EC8">_xlfn.XLOOKUP($D8&amp;EC$2&amp;EC$3,事業計画集計2026[営業所]&amp;事業計画集計2026[月]&amp;事業計画集計2026[受着完],事業計画集計2026[(当月)計画 請負金額],0,0)</f>
        <v>0</v>
      </c>
      <c r="ED8" s="28" cm="1">
        <f t="array" ref="ED8">_xlfn.XLOOKUP($D8&amp;EC$2&amp;EC$3,事業計画集計2026[営業所]&amp;事業計画集計2026[月]&amp;事業計画集計2026[受着完],事業計画集計2026[(当月)計画 利益額],0,0)</f>
        <v>0</v>
      </c>
      <c r="EE8" s="149" cm="1">
        <f t="array" ref="EE8">_xlfn.XLOOKUP($D8&amp;EC$2&amp;EC$3,事業計画集計2026[営業所]&amp;事業計画集計2026[月]&amp;事業計画集計2026[受着完],事業計画集計2026[(当月)計画 棟数],0,0)</f>
        <v>0</v>
      </c>
      <c r="EF8" s="28" cm="1">
        <f t="array" ref="EF8">_xlfn.XLOOKUP($D8&amp;EF$2&amp;EF$3,事業計画集計2026[営業所]&amp;事業計画集計2026[月]&amp;事業計画集計2026[受着完],事業計画集計2026[(当月)計画 請負金額],0,0)</f>
        <v>0</v>
      </c>
      <c r="EG8" s="28" cm="1">
        <f t="array" ref="EG8">_xlfn.XLOOKUP($D8&amp;EF$2&amp;EF$3,事業計画集計2026[営業所]&amp;事業計画集計2026[月]&amp;事業計画集計2026[受着完],事業計画集計2026[(当月)計画 利益額],0,0)</f>
        <v>0</v>
      </c>
      <c r="EH8" s="29">
        <f>EG8-($Q8*1000)</f>
        <v>0</v>
      </c>
      <c r="EI8" s="149" cm="1">
        <f t="array" ref="EI8">_xlfn.XLOOKUP($D8&amp;EF$2&amp;EF$3,事業計画集計2026[営業所]&amp;事業計画集計2026[月]&amp;事業計画集計2026[受着完],事業計画集計2026[(当月)計画 棟数],0,0)</f>
        <v>0</v>
      </c>
      <c r="EJ8" s="28" cm="1">
        <f t="array" ref="EJ8">_xlfn.XLOOKUP($D8&amp;EJ$2&amp;EJ$3,事業計画集計2026[営業所]&amp;事業計画集計2026[月]&amp;事業計画集計2026[受着完],事業計画集計2026[(当月)計画 請負金額],0,0)</f>
        <v>0</v>
      </c>
      <c r="EK8" s="28" cm="1">
        <f t="array" ref="EK8">_xlfn.XLOOKUP($D8&amp;EJ$2&amp;EJ$3,事業計画集計2026[営業所]&amp;事業計画集計2026[月]&amp;事業計画集計2026[受着完],事業計画集計2026[(当月)計画 利益額],0,0)</f>
        <v>0</v>
      </c>
      <c r="EL8" s="149" cm="1">
        <f t="array" ref="EL8">_xlfn.XLOOKUP($D8&amp;EJ$2&amp;EJ$3,事業計画集計2026[営業所]&amp;事業計画集計2026[月]&amp;事業計画集計2026[受着完],事業計画集計2026[(当月)計画 棟数],0,0)</f>
        <v>0</v>
      </c>
      <c r="EM8" s="28" cm="1">
        <f t="array" ref="EM8">_xlfn.XLOOKUP($D8&amp;EM$2&amp;EM$3,事業計画集計2026[営業所]&amp;事業計画集計2026[月]&amp;事業計画集計2026[受着完],事業計画集計2026[(当月)計画 請負金額],0,0)</f>
        <v>0</v>
      </c>
      <c r="EN8" s="28" cm="1">
        <f t="array" ref="EN8">_xlfn.XLOOKUP($D8&amp;EM$2&amp;EM$3,事業計画集計2026[営業所]&amp;事業計画集計2026[月]&amp;事業計画集計2026[受着完],事業計画集計2026[(当月)計画 利益額],0,0)</f>
        <v>0</v>
      </c>
      <c r="EO8" s="149" cm="1">
        <f t="array" ref="EO8">_xlfn.XLOOKUP($D8&amp;EM$2&amp;EM$3,事業計画集計2026[営業所]&amp;事業計画集計2026[月]&amp;事業計画集計2026[受着完],事業計画集計2026[(当月)計画 棟数],0,0)</f>
        <v>0</v>
      </c>
      <c r="EP8" s="28" cm="1">
        <f t="array" ref="EP8">_xlfn.XLOOKUP($D8&amp;EP$2&amp;EP$3,事業計画集計2026[営業所]&amp;事業計画集計2026[月]&amp;事業計画集計2026[受着完],事業計画集計2026[(当月)計画 請負金額],0,0)</f>
        <v>0</v>
      </c>
      <c r="EQ8" s="28" cm="1">
        <f t="array" ref="EQ8">_xlfn.XLOOKUP($D8&amp;EP$2&amp;EP$3,事業計画集計2026[営業所]&amp;事業計画集計2026[月]&amp;事業計画集計2026[受着完],事業計画集計2026[(当月)計画 利益額],0,0)</f>
        <v>0</v>
      </c>
      <c r="ER8" s="29">
        <f>EQ8-($Q8*1000)</f>
        <v>0</v>
      </c>
      <c r="ES8" s="142" cm="1">
        <f t="array" ref="ES8">_xlfn.XLOOKUP($D8&amp;EP$2&amp;EP$3,事業計画集計2026[営業所]&amp;事業計画集計2026[月]&amp;事業計画集計2026[受着完],事業計画集計2026[(当月)計画 棟数],0,0)</f>
        <v>0</v>
      </c>
      <c r="ET8" s="421">
        <f t="shared" ref="ET8:FC9" si="32">DP8+DZ8+EJ8</f>
        <v>0</v>
      </c>
      <c r="EU8" s="422">
        <f t="shared" si="32"/>
        <v>0</v>
      </c>
      <c r="EV8" s="423">
        <f t="shared" si="32"/>
        <v>0</v>
      </c>
      <c r="EW8" s="296">
        <f t="shared" si="32"/>
        <v>0</v>
      </c>
      <c r="EX8" s="300">
        <f t="shared" si="32"/>
        <v>0</v>
      </c>
      <c r="EY8" s="154">
        <f t="shared" si="32"/>
        <v>0</v>
      </c>
      <c r="EZ8" s="304">
        <f t="shared" si="32"/>
        <v>0</v>
      </c>
      <c r="FA8" s="314">
        <f t="shared" si="32"/>
        <v>0</v>
      </c>
      <c r="FB8" s="324">
        <f t="shared" si="32"/>
        <v>0</v>
      </c>
      <c r="FC8" s="158">
        <f t="shared" si="32"/>
        <v>0</v>
      </c>
      <c r="FD8" s="28" cm="1">
        <f t="array" ref="FD8">_xlfn.XLOOKUP($D8&amp;FD$2&amp;FD$3,事業計画集計2026[営業所]&amp;事業計画集計2026[月]&amp;事業計画集計2026[受着完],事業計画集計2026[(当月)計画 請負金額],0,0)</f>
        <v>0</v>
      </c>
      <c r="FE8" s="28" cm="1">
        <f t="array" ref="FE8">_xlfn.XLOOKUP($D8&amp;FD$2&amp;FD$3,事業計画集計2026[営業所]&amp;事業計画集計2026[月]&amp;事業計画集計2026[受着完],事業計画集計2026[(当月)計画 利益額],0,0)</f>
        <v>0</v>
      </c>
      <c r="FF8" s="149" cm="1">
        <f t="array" ref="FF8">_xlfn.XLOOKUP($D8&amp;FD$2&amp;FD$3,事業計画集計2026[営業所]&amp;事業計画集計2026[月]&amp;事業計画集計2026[受着完],事業計画集計2026[(当月)計画 棟数],0,0)</f>
        <v>0</v>
      </c>
      <c r="FG8" s="28" cm="1">
        <f t="array" ref="FG8">_xlfn.XLOOKUP($D8&amp;FG$2&amp;FG$3,事業計画集計2026[営業所]&amp;事業計画集計2026[月]&amp;事業計画集計2026[受着完],事業計画集計2026[(当月)計画 請負金額],0,0)</f>
        <v>0</v>
      </c>
      <c r="FH8" s="28" cm="1">
        <f t="array" ref="FH8">_xlfn.XLOOKUP($D8&amp;FG$2&amp;FG$3,事業計画集計2026[営業所]&amp;事業計画集計2026[月]&amp;事業計画集計2026[受着完],事業計画集計2026[(当月)計画 利益額],0,0)</f>
        <v>0</v>
      </c>
      <c r="FI8" s="149" cm="1">
        <f t="array" ref="FI8">_xlfn.XLOOKUP($D8&amp;FG$2&amp;FG$3,事業計画集計2026[営業所]&amp;事業計画集計2026[月]&amp;事業計画集計2026[受着完],事業計画集計2026[(当月)計画 棟数],0,0)</f>
        <v>0</v>
      </c>
      <c r="FJ8" s="28" cm="1">
        <f t="array" ref="FJ8">_xlfn.XLOOKUP($D8&amp;FJ$2&amp;FJ$3,事業計画集計2026[営業所]&amp;事業計画集計2026[月]&amp;事業計画集計2026[受着完],事業計画集計2026[(当月)計画 請負金額],0,0)</f>
        <v>0</v>
      </c>
      <c r="FK8" s="28" cm="1">
        <f t="array" ref="FK8">_xlfn.XLOOKUP($D8&amp;FJ$2&amp;FJ$3,事業計画集計2026[営業所]&amp;事業計画集計2026[月]&amp;事業計画集計2026[受着完],事業計画集計2026[(当月)計画 利益額],0,0)</f>
        <v>0</v>
      </c>
      <c r="FL8" s="29">
        <f>FK8-($Q8*1000)</f>
        <v>0</v>
      </c>
      <c r="FM8" s="149" cm="1">
        <f t="array" ref="FM8">_xlfn.XLOOKUP($D8&amp;FJ$2&amp;FJ$3,事業計画集計2026[営業所]&amp;事業計画集計2026[月]&amp;事業計画集計2026[受着完],事業計画集計2026[(当月)計画 棟数],0,0)</f>
        <v>0</v>
      </c>
      <c r="FN8" s="28" cm="1">
        <f t="array" ref="FN8">_xlfn.XLOOKUP($D8&amp;FN$2&amp;FN$3,事業計画集計2026[営業所]&amp;事業計画集計2026[月]&amp;事業計画集計2026[受着完],事業計画集計2026[(当月)計画 請負金額],0,0)</f>
        <v>0</v>
      </c>
      <c r="FO8" s="28" cm="1">
        <f t="array" ref="FO8">_xlfn.XLOOKUP($D8&amp;FN$2&amp;FN$3,事業計画集計2026[営業所]&amp;事業計画集計2026[月]&amp;事業計画集計2026[受着完],事業計画集計2026[(当月)計画 利益額],0,0)</f>
        <v>0</v>
      </c>
      <c r="FP8" s="149" cm="1">
        <f t="array" ref="FP8">_xlfn.XLOOKUP($D8&amp;FN$2&amp;FN$3,事業計画集計2026[営業所]&amp;事業計画集計2026[月]&amp;事業計画集計2026[受着完],事業計画集計2026[(当月)計画 棟数],0,0)</f>
        <v>0</v>
      </c>
      <c r="FQ8" s="28" cm="1">
        <f t="array" ref="FQ8">_xlfn.XLOOKUP($D8&amp;FQ$2&amp;FQ$3,事業計画集計2026[営業所]&amp;事業計画集計2026[月]&amp;事業計画集計2026[受着完],事業計画集計2026[(当月)計画 請負金額],0,0)</f>
        <v>0</v>
      </c>
      <c r="FR8" s="28" cm="1">
        <f t="array" ref="FR8">_xlfn.XLOOKUP($D8&amp;FQ$2&amp;FQ$3,事業計画集計2026[営業所]&amp;事業計画集計2026[月]&amp;事業計画集計2026[受着完],事業計画集計2026[(当月)計画 利益額],0,0)</f>
        <v>0</v>
      </c>
      <c r="FS8" s="149" cm="1">
        <f t="array" ref="FS8">_xlfn.XLOOKUP($D8&amp;FQ$2&amp;FQ$3,事業計画集計2026[営業所]&amp;事業計画集計2026[月]&amp;事業計画集計2026[受着完],事業計画集計2026[(当月)計画 棟数],0,0)</f>
        <v>0</v>
      </c>
      <c r="FT8" s="28" cm="1">
        <f t="array" ref="FT8">_xlfn.XLOOKUP($D8&amp;FT$2&amp;FT$3,事業計画集計2026[営業所]&amp;事業計画集計2026[月]&amp;事業計画集計2026[受着完],事業計画集計2026[(当月)計画 請負金額],0,0)</f>
        <v>0</v>
      </c>
      <c r="FU8" s="28" cm="1">
        <f t="array" ref="FU8">_xlfn.XLOOKUP($D8&amp;FT$2&amp;FT$3,事業計画集計2026[営業所]&amp;事業計画集計2026[月]&amp;事業計画集計2026[受着完],事業計画集計2026[(当月)計画 利益額],0,0)</f>
        <v>0</v>
      </c>
      <c r="FV8" s="29">
        <f>FU8-($Q8*1000)</f>
        <v>0</v>
      </c>
      <c r="FW8" s="149" cm="1">
        <f t="array" ref="FW8">_xlfn.XLOOKUP($D8&amp;FT$2&amp;FT$3,事業計画集計2026[営業所]&amp;事業計画集計2026[月]&amp;事業計画集計2026[受着完],事業計画集計2026[(当月)計画 棟数],0,0)</f>
        <v>0</v>
      </c>
      <c r="FX8" s="28" cm="1">
        <f t="array" ref="FX8">_xlfn.XLOOKUP($D8&amp;FX$2&amp;FX$3,事業計画集計2026[営業所]&amp;事業計画集計2026[月]&amp;事業計画集計2026[受着完],事業計画集計2026[(当月)計画 請負金額],0,0)</f>
        <v>0</v>
      </c>
      <c r="FY8" s="28" cm="1">
        <f t="array" ref="FY8">_xlfn.XLOOKUP($D8&amp;FX$2&amp;FX$3,事業計画集計2026[営業所]&amp;事業計画集計2026[月]&amp;事業計画集計2026[受着完],事業計画集計2026[(当月)計画 利益額],0,0)</f>
        <v>0</v>
      </c>
      <c r="FZ8" s="149" cm="1">
        <f t="array" ref="FZ8">_xlfn.XLOOKUP($D8&amp;FX$2&amp;FX$3,事業計画集計2026[営業所]&amp;事業計画集計2026[月]&amp;事業計画集計2026[受着完],事業計画集計2026[(当月)計画 棟数],0,0)</f>
        <v>0</v>
      </c>
      <c r="GA8" s="28" cm="1">
        <f t="array" ref="GA8">_xlfn.XLOOKUP($D8&amp;GA$2&amp;GA$3,事業計画集計2026[営業所]&amp;事業計画集計2026[月]&amp;事業計画集計2026[受着完],事業計画集計2026[(当月)計画 請負金額],0,0)</f>
        <v>0</v>
      </c>
      <c r="GB8" s="28" cm="1">
        <f t="array" ref="GB8">_xlfn.XLOOKUP($D8&amp;GA$2&amp;GA$3,事業計画集計2026[営業所]&amp;事業計画集計2026[月]&amp;事業計画集計2026[受着完],事業計画集計2026[(当月)計画 利益額],0,0)</f>
        <v>0</v>
      </c>
      <c r="GC8" s="149" cm="1">
        <f t="array" ref="GC8">_xlfn.XLOOKUP($D8&amp;GA$2&amp;GA$3,事業計画集計2026[営業所]&amp;事業計画集計2026[月]&amp;事業計画集計2026[受着完],事業計画集計2026[(当月)計画 棟数],0,0)</f>
        <v>0</v>
      </c>
      <c r="GD8" s="28" cm="1">
        <f t="array" ref="GD8">_xlfn.XLOOKUP($D8&amp;GD$2&amp;GD$3,事業計画集計2026[営業所]&amp;事業計画集計2026[月]&amp;事業計画集計2026[受着完],事業計画集計2026[(当月)計画 請負金額],0,0)</f>
        <v>0</v>
      </c>
      <c r="GE8" s="28" cm="1">
        <f t="array" ref="GE8">_xlfn.XLOOKUP($D8&amp;GD$2&amp;GD$3,事業計画集計2026[営業所]&amp;事業計画集計2026[月]&amp;事業計画集計2026[受着完],事業計画集計2026[(当月)計画 利益額],0,0)</f>
        <v>0</v>
      </c>
      <c r="GF8" s="29">
        <f>GE8-($Q8*1000)</f>
        <v>0</v>
      </c>
      <c r="GG8" s="142" cm="1">
        <f t="array" ref="GG8">_xlfn.XLOOKUP($D8&amp;GD$2&amp;GD$3,事業計画集計2026[営業所]&amp;事業計画集計2026[月]&amp;事業計画集計2026[受着完],事業計画集計2026[(当月)計画 棟数],0,0)</f>
        <v>0</v>
      </c>
      <c r="GH8" s="421">
        <f t="shared" ref="GH8:GQ9" si="33">FD8+FN8+FX8</f>
        <v>0</v>
      </c>
      <c r="GI8" s="422">
        <f t="shared" si="33"/>
        <v>0</v>
      </c>
      <c r="GJ8" s="423">
        <f t="shared" si="33"/>
        <v>0</v>
      </c>
      <c r="GK8" s="296">
        <f t="shared" si="33"/>
        <v>0</v>
      </c>
      <c r="GL8" s="300">
        <f t="shared" si="33"/>
        <v>0</v>
      </c>
      <c r="GM8" s="154">
        <f t="shared" si="33"/>
        <v>0</v>
      </c>
      <c r="GN8" s="304">
        <f t="shared" si="33"/>
        <v>0</v>
      </c>
      <c r="GO8" s="314">
        <f t="shared" si="33"/>
        <v>0</v>
      </c>
      <c r="GP8" s="324">
        <f t="shared" si="33"/>
        <v>0</v>
      </c>
      <c r="GQ8" s="158">
        <f t="shared" si="33"/>
        <v>0</v>
      </c>
      <c r="GR8" s="333">
        <f t="shared" ref="GR8:HA9" si="34">ET8+GH8</f>
        <v>0</v>
      </c>
      <c r="GS8" s="334">
        <f t="shared" si="34"/>
        <v>0</v>
      </c>
      <c r="GT8" s="162">
        <f t="shared" si="34"/>
        <v>0</v>
      </c>
      <c r="GU8" s="354">
        <f t="shared" si="34"/>
        <v>0</v>
      </c>
      <c r="GV8" s="355">
        <f t="shared" si="34"/>
        <v>0</v>
      </c>
      <c r="GW8" s="166">
        <f t="shared" si="34"/>
        <v>0</v>
      </c>
      <c r="GX8" s="479">
        <f t="shared" si="34"/>
        <v>0</v>
      </c>
      <c r="GY8" s="480">
        <f t="shared" si="34"/>
        <v>0</v>
      </c>
      <c r="GZ8" s="481">
        <f t="shared" si="34"/>
        <v>0</v>
      </c>
      <c r="HA8" s="482">
        <f t="shared" si="34"/>
        <v>0</v>
      </c>
      <c r="HB8" s="390">
        <f>CV8+GR8</f>
        <v>0</v>
      </c>
      <c r="HC8" s="391">
        <f>CW8+GS8</f>
        <v>0</v>
      </c>
      <c r="HD8" s="170">
        <f>CX8+GT8</f>
        <v>0</v>
      </c>
      <c r="HE8" s="390">
        <f>CY8+GU8</f>
        <v>0</v>
      </c>
      <c r="HF8" s="391">
        <f>CZ8+GV8</f>
        <v>0</v>
      </c>
      <c r="HG8" s="170">
        <f>DA8+GW8</f>
        <v>0</v>
      </c>
      <c r="HH8" s="390">
        <f>DB8+GX8</f>
        <v>0</v>
      </c>
      <c r="HI8" s="391">
        <f>DC8+GY8</f>
        <v>0</v>
      </c>
      <c r="HJ8" s="409">
        <f>DD8+GZ8</f>
        <v>0</v>
      </c>
      <c r="HK8" s="256">
        <f>DE8+HA8</f>
        <v>0</v>
      </c>
      <c r="HL8" s="31"/>
      <c r="HM8" s="30" t="s">
        <v>137</v>
      </c>
      <c r="HN8" s="30" t="s">
        <v>275</v>
      </c>
      <c r="HO8" s="520" t="s">
        <v>243</v>
      </c>
      <c r="HP8" s="30" t="s">
        <v>250</v>
      </c>
      <c r="HQ8" s="30" t="s">
        <v>268</v>
      </c>
    </row>
    <row r="9" spans="1:225" s="25" customFormat="1" ht="21" hidden="1">
      <c r="A9" s="24"/>
      <c r="B9" s="51" t="s">
        <v>282</v>
      </c>
      <c r="C9" s="503"/>
      <c r="D9" s="504"/>
      <c r="E9" s="196"/>
      <c r="F9" s="196"/>
      <c r="G9" s="196"/>
      <c r="H9" s="196"/>
      <c r="I9" s="196"/>
      <c r="J9" s="196"/>
      <c r="K9" s="197" t="str">
        <f>K8</f>
        <v/>
      </c>
      <c r="L9" s="197" t="str">
        <f t="shared" ref="L9:Q9" si="35">L8</f>
        <v/>
      </c>
      <c r="M9" s="197" t="str">
        <f t="shared" si="35"/>
        <v/>
      </c>
      <c r="N9" s="197" t="str">
        <f t="shared" si="35"/>
        <v/>
      </c>
      <c r="O9" s="197" t="str">
        <f t="shared" si="35"/>
        <v/>
      </c>
      <c r="P9" s="197" t="str">
        <f t="shared" si="35"/>
        <v/>
      </c>
      <c r="Q9" s="197">
        <f t="shared" si="35"/>
        <v>0</v>
      </c>
      <c r="R9" s="196"/>
      <c r="S9" s="26" t="s">
        <v>138</v>
      </c>
      <c r="T9" s="27" cm="1">
        <f t="array" ref="T9">_xlfn.XLOOKUP($D8&amp;T$2&amp;T$3,事業計画集計2026[営業所]&amp;事業計画集計2026[月]&amp;事業計画集計2026[受着完],事業計画集計2026[(当月)実績 請負金額],0,0)</f>
        <v>0</v>
      </c>
      <c r="U9" s="28" cm="1">
        <f t="array" ref="U9">_xlfn.XLOOKUP($D8&amp;T$2&amp;T$3,事業計画集計2026[営業所]&amp;事業計画集計2026[月]&amp;事業計画集計2026[受着完],事業計画集計2026[(当月)実績 利益額],0,0)</f>
        <v>0</v>
      </c>
      <c r="V9" s="142" cm="1">
        <f t="array" ref="V9">_xlfn.XLOOKUP($D8&amp;T$2&amp;T$3,事業計画集計2026[営業所]&amp;事業計画集計2026[月]&amp;事業計画集計2026[受着完],事業計画集計2026[(当月)実績 棟数],0,0)</f>
        <v>0</v>
      </c>
      <c r="W9" s="27" cm="1">
        <f t="array" ref="W9">_xlfn.XLOOKUP($D8&amp;W$2&amp;W$3,事業計画集計2026[営業所]&amp;事業計画集計2026[月]&amp;事業計画集計2026[受着完],事業計画集計2026[(当月)実績 請負金額],0,0)</f>
        <v>0</v>
      </c>
      <c r="X9" s="28" cm="1">
        <f t="array" ref="X9">_xlfn.XLOOKUP($D8&amp;W$2&amp;W$3,事業計画集計2026[営業所]&amp;事業計画集計2026[月]&amp;事業計画集計2026[受着完],事業計画集計2026[(当月)実績 利益額],0,0)</f>
        <v>0</v>
      </c>
      <c r="Y9" s="149" cm="1">
        <f t="array" ref="Y9">_xlfn.XLOOKUP($D8&amp;W$2&amp;W$3,事業計画集計2026[営業所]&amp;事業計画集計2026[月]&amp;事業計画集計2026[受着完],事業計画集計2026[(当月)実績 棟数],0,0)</f>
        <v>0</v>
      </c>
      <c r="Z9" s="28" cm="1">
        <f t="array" ref="Z9">_xlfn.XLOOKUP($D8&amp;Z$2&amp;Z$3,事業計画集計2026[営業所]&amp;事業計画集計2026[月]&amp;事業計画集計2026[受着完],事業計画集計2026[(当月)実績 請負金額],0,0)</f>
        <v>0</v>
      </c>
      <c r="AA9" s="28" cm="1">
        <f t="array" ref="AA9">_xlfn.XLOOKUP($D8&amp;Z$2&amp;Z$3,事業計画集計2026[営業所]&amp;事業計画集計2026[月]&amp;事業計画集計2026[受着完],事業計画集計2026[(当月)実績 利益額],0,0)</f>
        <v>0</v>
      </c>
      <c r="AB9" s="133">
        <f>AA9-($Q8*1000)</f>
        <v>0</v>
      </c>
      <c r="AC9" s="142" cm="1">
        <f t="array" ref="AC9">_xlfn.XLOOKUP($D8&amp;Z$2&amp;Z$3,事業計画集計2026[営業所]&amp;事業計画集計2026[月]&amp;事業計画集計2026[受着完],事業計画集計2026[(当月)実績 棟数],0,0)</f>
        <v>0</v>
      </c>
      <c r="AD9" s="27" cm="1">
        <f t="array" ref="AD9">_xlfn.XLOOKUP($D8&amp;AD$2&amp;AD$3,事業計画集計2026[営業所]&amp;事業計画集計2026[月]&amp;事業計画集計2026[受着完],事業計画集計2026[(当月)実績 請負金額],0,0)</f>
        <v>0</v>
      </c>
      <c r="AE9" s="28" cm="1">
        <f t="array" ref="AE9">_xlfn.XLOOKUP($D8&amp;AD$2&amp;AD$3,事業計画集計2026[営業所]&amp;事業計画集計2026[月]&amp;事業計画集計2026[受着完],事業計画集計2026[(当月)実績 利益額],0,0)</f>
        <v>0</v>
      </c>
      <c r="AF9" s="149" cm="1">
        <f t="array" ref="AF9">_xlfn.XLOOKUP($D8&amp;AD$2&amp;AD$3,事業計画集計2026[営業所]&amp;事業計画集計2026[月]&amp;事業計画集計2026[受着完],事業計画集計2026[(当月)実績 棟数],0,0)</f>
        <v>0</v>
      </c>
      <c r="AG9" s="28" cm="1">
        <f t="array" ref="AG9">_xlfn.XLOOKUP($D8&amp;AG$2&amp;AG$3,事業計画集計2026[営業所]&amp;事業計画集計2026[月]&amp;事業計画集計2026[受着完],事業計画集計2026[(当月)実績 請負金額],0,0)</f>
        <v>0</v>
      </c>
      <c r="AH9" s="28" cm="1">
        <f t="array" ref="AH9">_xlfn.XLOOKUP($D8&amp;AG$2&amp;AG$3,事業計画集計2026[営業所]&amp;事業計画集計2026[月]&amp;事業計画集計2026[受着完],事業計画集計2026[(当月)実績 利益額],0,0)</f>
        <v>0</v>
      </c>
      <c r="AI9" s="149" cm="1">
        <f t="array" ref="AI9">_xlfn.XLOOKUP($D8&amp;AG$2&amp;AG$3,事業計画集計2026[営業所]&amp;事業計画集計2026[月]&amp;事業計画集計2026[受着完],事業計画集計2026[(当月)実績 棟数],0,0)</f>
        <v>0</v>
      </c>
      <c r="AJ9" s="28" cm="1">
        <f t="array" ref="AJ9">_xlfn.XLOOKUP($D8&amp;AJ$2&amp;AJ$3,事業計画集計2026[営業所]&amp;事業計画集計2026[月]&amp;事業計画集計2026[受着完],事業計画集計2026[(当月)実績 請負金額],0,0)</f>
        <v>0</v>
      </c>
      <c r="AK9" s="28" cm="1">
        <f t="array" ref="AK9">_xlfn.XLOOKUP($D8&amp;AJ$2&amp;AJ$3,事業計画集計2026[営業所]&amp;事業計画集計2026[月]&amp;事業計画集計2026[受着完],事業計画集計2026[(当月)実績 利益額],0,0)</f>
        <v>0</v>
      </c>
      <c r="AL9" s="133">
        <f>AK9-($Q8*1000)</f>
        <v>0</v>
      </c>
      <c r="AM9" s="149" cm="1">
        <f t="array" ref="AM9">_xlfn.XLOOKUP($D8&amp;AJ$2&amp;AJ$3,事業計画集計2026[営業所]&amp;事業計画集計2026[月]&amp;事業計画集計2026[受着完],事業計画集計2026[(当月)実績 棟数],0,0)</f>
        <v>0</v>
      </c>
      <c r="AN9" s="28" cm="1">
        <f t="array" ref="AN9">_xlfn.XLOOKUP($D8&amp;AN$2&amp;AN$3,事業計画集計2026[営業所]&amp;事業計画集計2026[月]&amp;事業計画集計2026[受着完],事業計画集計2026[(当月)実績 請負金額],0,0)</f>
        <v>0</v>
      </c>
      <c r="AO9" s="28" cm="1">
        <f t="array" ref="AO9">_xlfn.XLOOKUP($D8&amp;AN$2&amp;AN$3,事業計画集計2026[営業所]&amp;事業計画集計2026[月]&amp;事業計画集計2026[受着完],事業計画集計2026[(当月)実績 利益額],0,0)</f>
        <v>0</v>
      </c>
      <c r="AP9" s="149" cm="1">
        <f t="array" ref="AP9">_xlfn.XLOOKUP($D8&amp;AN$2&amp;AN$3,事業計画集計2026[営業所]&amp;事業計画集計2026[月]&amp;事業計画集計2026[受着完],事業計画集計2026[(当月)実績 棟数],0,0)</f>
        <v>0</v>
      </c>
      <c r="AQ9" s="28" cm="1">
        <f t="array" ref="AQ9">_xlfn.XLOOKUP($D8&amp;AQ$2&amp;AQ$3,事業計画集計2026[営業所]&amp;事業計画集計2026[月]&amp;事業計画集計2026[受着完],事業計画集計2026[(当月)実績 請負金額],0,0)</f>
        <v>0</v>
      </c>
      <c r="AR9" s="28" cm="1">
        <f t="array" ref="AR9">_xlfn.XLOOKUP($D8&amp;AQ$2&amp;AQ$3,事業計画集計2026[営業所]&amp;事業計画集計2026[月]&amp;事業計画集計2026[受着完],事業計画集計2026[(当月)実績 利益額],0,0)</f>
        <v>0</v>
      </c>
      <c r="AS9" s="149" cm="1">
        <f t="array" ref="AS9">_xlfn.XLOOKUP($D8&amp;AQ$2&amp;AQ$3,事業計画集計2026[営業所]&amp;事業計画集計2026[月]&amp;事業計画集計2026[受着完],事業計画集計2026[(当月)実績 棟数],0,0)</f>
        <v>0</v>
      </c>
      <c r="AT9" s="28" cm="1">
        <f t="array" ref="AT9">_xlfn.XLOOKUP($D8&amp;AT$2&amp;AT$3,事業計画集計2026[営業所]&amp;事業計画集計2026[月]&amp;事業計画集計2026[受着完],事業計画集計2026[(当月)実績 請負金額],0,0)</f>
        <v>0</v>
      </c>
      <c r="AU9" s="28" cm="1">
        <f t="array" ref="AU9">_xlfn.XLOOKUP($D8&amp;AT$2&amp;AT$3,事業計画集計2026[営業所]&amp;事業計画集計2026[月]&amp;事業計画集計2026[受着完],事業計画集計2026[(当月)実績 利益額],0,0)</f>
        <v>0</v>
      </c>
      <c r="AV9" s="29">
        <f>AU9-($Q8*1000)</f>
        <v>0</v>
      </c>
      <c r="AW9" s="142" cm="1">
        <f t="array" ref="AW9">_xlfn.XLOOKUP($D8&amp;AT$2&amp;AT$3,事業計画集計2026[営業所]&amp;事業計画集計2026[月]&amp;事業計画集計2026[受着完],事業計画集計2026[(当月)実績 棟数],0,0)</f>
        <v>0</v>
      </c>
      <c r="AX9" s="421">
        <f t="shared" si="29"/>
        <v>0</v>
      </c>
      <c r="AY9" s="422">
        <f t="shared" si="29"/>
        <v>0</v>
      </c>
      <c r="AZ9" s="423">
        <f t="shared" si="29"/>
        <v>0</v>
      </c>
      <c r="BA9" s="296">
        <f t="shared" si="29"/>
        <v>0</v>
      </c>
      <c r="BB9" s="300">
        <f t="shared" si="29"/>
        <v>0</v>
      </c>
      <c r="BC9" s="154">
        <f t="shared" si="29"/>
        <v>0</v>
      </c>
      <c r="BD9" s="304">
        <f>Z9+AJ9+AT9</f>
        <v>0</v>
      </c>
      <c r="BE9" s="314">
        <f>AA9+AK9+AU9</f>
        <v>0</v>
      </c>
      <c r="BF9" s="409">
        <f>BE9*(1+BF10)-(($Q8*1000)*3)</f>
        <v>0</v>
      </c>
      <c r="BG9" s="158">
        <f>AC9+AM9+AW9</f>
        <v>0</v>
      </c>
      <c r="BH9" s="28" cm="1">
        <f t="array" ref="BH9">_xlfn.XLOOKUP($D8&amp;BH$2&amp;BH$3,事業計画集計2026[営業所]&amp;事業計画集計2026[月]&amp;事業計画集計2026[受着完],事業計画集計2026[(当月)実績 請負金額],0,0)</f>
        <v>0</v>
      </c>
      <c r="BI9" s="28" cm="1">
        <f t="array" ref="BI9">_xlfn.XLOOKUP($D8&amp;BH$2&amp;BH$3,事業計画集計2026[営業所]&amp;事業計画集計2026[月]&amp;事業計画集計2026[受着完],事業計画集計2026[(当月)実績 利益額],0,0)</f>
        <v>0</v>
      </c>
      <c r="BJ9" s="149" cm="1">
        <f t="array" ref="BJ9">_xlfn.XLOOKUP($D8&amp;BH$2&amp;BH$3,事業計画集計2026[営業所]&amp;事業計画集計2026[月]&amp;事業計画集計2026[受着完],事業計画集計2026[(当月)実績 棟数],0,0)</f>
        <v>0</v>
      </c>
      <c r="BK9" s="28" cm="1">
        <f t="array" ref="BK9">_xlfn.XLOOKUP($D8&amp;BK$2&amp;BK$3,事業計画集計2026[営業所]&amp;事業計画集計2026[月]&amp;事業計画集計2026[受着完],事業計画集計2026[(当月)実績 請負金額],0,0)</f>
        <v>0</v>
      </c>
      <c r="BL9" s="28" cm="1">
        <f t="array" ref="BL9">_xlfn.XLOOKUP($D8&amp;BK$2&amp;BK$3,事業計画集計2026[営業所]&amp;事業計画集計2026[月]&amp;事業計画集計2026[受着完],事業計画集計2026[(当月)実績 利益額],0,0)</f>
        <v>0</v>
      </c>
      <c r="BM9" s="149" cm="1">
        <f t="array" ref="BM9">_xlfn.XLOOKUP($D8&amp;BK$2&amp;BK$3,事業計画集計2026[営業所]&amp;事業計画集計2026[月]&amp;事業計画集計2026[受着完],事業計画集計2026[(当月)実績 棟数],0,0)</f>
        <v>0</v>
      </c>
      <c r="BN9" s="28" cm="1">
        <f t="array" ref="BN9">_xlfn.XLOOKUP($D8&amp;BN$2&amp;BN$3,事業計画集計2026[営業所]&amp;事業計画集計2026[月]&amp;事業計画集計2026[受着完],事業計画集計2026[(当月)実績 請負金額],0,0)</f>
        <v>0</v>
      </c>
      <c r="BO9" s="28" cm="1">
        <f t="array" ref="BO9">_xlfn.XLOOKUP($D8&amp;BN$2&amp;BN$3,事業計画集計2026[営業所]&amp;事業計画集計2026[月]&amp;事業計画集計2026[受着完],事業計画集計2026[(当月)実績 利益額],0,0)</f>
        <v>0</v>
      </c>
      <c r="BP9" s="133">
        <f>BO9-($Q8*1000)</f>
        <v>0</v>
      </c>
      <c r="BQ9" s="149" cm="1">
        <f t="array" ref="BQ9">_xlfn.XLOOKUP($D8&amp;BN$2&amp;BN$3,事業計画集計2026[営業所]&amp;事業計画集計2026[月]&amp;事業計画集計2026[受着完],事業計画集計2026[(当月)実績 棟数],0,0)</f>
        <v>0</v>
      </c>
      <c r="BR9" s="28" cm="1">
        <f t="array" ref="BR9">_xlfn.XLOOKUP($D8&amp;BR$2&amp;BR$3,事業計画集計2026[営業所]&amp;事業計画集計2026[月]&amp;事業計画集計2026[受着完],事業計画集計2026[(当月)実績 請負金額],0,0)</f>
        <v>0</v>
      </c>
      <c r="BS9" s="28" cm="1">
        <f t="array" ref="BS9">_xlfn.XLOOKUP($D8&amp;BR$2&amp;BR$3,事業計画集計2026[営業所]&amp;事業計画集計2026[月]&amp;事業計画集計2026[受着完],事業計画集計2026[(当月)実績 利益額],0,0)</f>
        <v>0</v>
      </c>
      <c r="BT9" s="149" cm="1">
        <f t="array" ref="BT9">_xlfn.XLOOKUP($D8&amp;BR$2&amp;BR$3,事業計画集計2026[営業所]&amp;事業計画集計2026[月]&amp;事業計画集計2026[受着完],事業計画集計2026[(当月)実績 棟数],0,0)</f>
        <v>0</v>
      </c>
      <c r="BU9" s="28" cm="1">
        <f t="array" ref="BU9">_xlfn.XLOOKUP($D8&amp;BU$2&amp;BU$3,事業計画集計2026[営業所]&amp;事業計画集計2026[月]&amp;事業計画集計2026[受着完],事業計画集計2026[(当月)実績 請負金額],0,0)</f>
        <v>0</v>
      </c>
      <c r="BV9" s="28" cm="1">
        <f t="array" ref="BV9">_xlfn.XLOOKUP($D8&amp;BU$2&amp;BU$3,事業計画集計2026[営業所]&amp;事業計画集計2026[月]&amp;事業計画集計2026[受着完],事業計画集計2026[(当月)実績 利益額],0,0)</f>
        <v>0</v>
      </c>
      <c r="BW9" s="149" cm="1">
        <f t="array" ref="BW9">_xlfn.XLOOKUP($D8&amp;BU$2&amp;BU$3,事業計画集計2026[営業所]&amp;事業計画集計2026[月]&amp;事業計画集計2026[受着完],事業計画集計2026[(当月)実績 棟数],0,0)</f>
        <v>0</v>
      </c>
      <c r="BX9" s="28" cm="1">
        <f t="array" ref="BX9">_xlfn.XLOOKUP($D8&amp;BX$2&amp;BX$3,事業計画集計2026[営業所]&amp;事業計画集計2026[月]&amp;事業計画集計2026[受着完],事業計画集計2026[(当月)実績 請負金額],0,0)</f>
        <v>0</v>
      </c>
      <c r="BY9" s="28" cm="1">
        <f t="array" ref="BY9">_xlfn.XLOOKUP($D8&amp;BX$2&amp;BX$3,事業計画集計2026[営業所]&amp;事業計画集計2026[月]&amp;事業計画集計2026[受着完],事業計画集計2026[(当月)実績 利益額],0,0)</f>
        <v>0</v>
      </c>
      <c r="BZ9" s="133">
        <f>BY9-($Q8*1000)</f>
        <v>0</v>
      </c>
      <c r="CA9" s="149" cm="1">
        <f t="array" ref="CA9">_xlfn.XLOOKUP($D8&amp;BX$2&amp;BX$3,事業計画集計2026[営業所]&amp;事業計画集計2026[月]&amp;事業計画集計2026[受着完],事業計画集計2026[(当月)実績 棟数],0,0)</f>
        <v>0</v>
      </c>
      <c r="CB9" s="28" cm="1">
        <f t="array" ref="CB9">_xlfn.XLOOKUP($D8&amp;CB$2&amp;CB$3,事業計画集計2026[営業所]&amp;事業計画集計2026[月]&amp;事業計画集計2026[受着完],事業計画集計2026[(当月)実績 請負金額],0,0)</f>
        <v>0</v>
      </c>
      <c r="CC9" s="28" cm="1">
        <f t="array" ref="CC9">_xlfn.XLOOKUP($D8&amp;CB$2&amp;CB$3,事業計画集計2026[営業所]&amp;事業計画集計2026[月]&amp;事業計画集計2026[受着完],事業計画集計2026[(当月)実績 利益額],0,0)</f>
        <v>0</v>
      </c>
      <c r="CD9" s="149" cm="1">
        <f t="array" ref="CD9">_xlfn.XLOOKUP($D8&amp;CB$2&amp;CB$3,事業計画集計2026[営業所]&amp;事業計画集計2026[月]&amp;事業計画集計2026[受着完],事業計画集計2026[(当月)実績 棟数],0,0)</f>
        <v>0</v>
      </c>
      <c r="CE9" s="28" cm="1">
        <f t="array" ref="CE9">_xlfn.XLOOKUP($D8&amp;CE$2&amp;CE$3,事業計画集計2026[営業所]&amp;事業計画集計2026[月]&amp;事業計画集計2026[受着完],事業計画集計2026[(当月)実績 請負金額],0,0)</f>
        <v>0</v>
      </c>
      <c r="CF9" s="28" cm="1">
        <f t="array" ref="CF9">_xlfn.XLOOKUP($D8&amp;CE$2&amp;CE$3,事業計画集計2026[営業所]&amp;事業計画集計2026[月]&amp;事業計画集計2026[受着完],事業計画集計2026[(当月)実績 利益額],0,0)</f>
        <v>0</v>
      </c>
      <c r="CG9" s="149" cm="1">
        <f t="array" ref="CG9">_xlfn.XLOOKUP($D8&amp;CE$2&amp;CE$3,事業計画集計2026[営業所]&amp;事業計画集計2026[月]&amp;事業計画集計2026[受着完],事業計画集計2026[(当月)実績 棟数],0,0)</f>
        <v>0</v>
      </c>
      <c r="CH9" s="28" cm="1">
        <f t="array" ref="CH9">_xlfn.XLOOKUP($D8&amp;CH$2&amp;CH$3,事業計画集計2026[営業所]&amp;事業計画集計2026[月]&amp;事業計画集計2026[受着完],事業計画集計2026[(当月)実績 請負金額],0,0)</f>
        <v>0</v>
      </c>
      <c r="CI9" s="28" cm="1">
        <f t="array" ref="CI9">_xlfn.XLOOKUP($D8&amp;CH$2&amp;CH$3,事業計画集計2026[営業所]&amp;事業計画集計2026[月]&amp;事業計画集計2026[受着完],事業計画集計2026[(当月)実績 利益額],0,0)</f>
        <v>0</v>
      </c>
      <c r="CJ9" s="133">
        <f>CI9-($Q8*1000)</f>
        <v>0</v>
      </c>
      <c r="CK9" s="142" cm="1">
        <f t="array" ref="CK9">_xlfn.XLOOKUP($D8&amp;CH$2&amp;CH$3,事業計画集計2026[営業所]&amp;事業計画集計2026[月]&amp;事業計画集計2026[受着完],事業計画集計2026[(当月)実績 棟数],0,0)</f>
        <v>0</v>
      </c>
      <c r="CL9" s="421">
        <f t="shared" si="30"/>
        <v>0</v>
      </c>
      <c r="CM9" s="422">
        <f t="shared" si="30"/>
        <v>0</v>
      </c>
      <c r="CN9" s="423">
        <f t="shared" si="30"/>
        <v>0</v>
      </c>
      <c r="CO9" s="296">
        <f t="shared" si="30"/>
        <v>0</v>
      </c>
      <c r="CP9" s="300">
        <f t="shared" si="30"/>
        <v>0</v>
      </c>
      <c r="CQ9" s="154">
        <f t="shared" si="30"/>
        <v>0</v>
      </c>
      <c r="CR9" s="304">
        <f>BN9+BX9+CH9</f>
        <v>0</v>
      </c>
      <c r="CS9" s="314">
        <f>BO9+BY9+CI9</f>
        <v>0</v>
      </c>
      <c r="CT9" s="409">
        <f>CS9*(1+CT10)-(($Q8*1000)*3)</f>
        <v>0</v>
      </c>
      <c r="CU9" s="158">
        <f>BQ9+CA9+CK9</f>
        <v>0</v>
      </c>
      <c r="CV9" s="333">
        <f t="shared" si="31"/>
        <v>0</v>
      </c>
      <c r="CW9" s="334">
        <f t="shared" si="31"/>
        <v>0</v>
      </c>
      <c r="CX9" s="162">
        <f t="shared" si="31"/>
        <v>0</v>
      </c>
      <c r="CY9" s="354">
        <f t="shared" si="31"/>
        <v>0</v>
      </c>
      <c r="CZ9" s="355">
        <f t="shared" si="31"/>
        <v>0</v>
      </c>
      <c r="DA9" s="166">
        <f t="shared" si="31"/>
        <v>0</v>
      </c>
      <c r="DB9" s="479">
        <f t="shared" si="31"/>
        <v>0</v>
      </c>
      <c r="DC9" s="480">
        <f t="shared" si="31"/>
        <v>0</v>
      </c>
      <c r="DD9" s="409">
        <f t="shared" si="31"/>
        <v>0</v>
      </c>
      <c r="DE9" s="604">
        <f t="shared" si="31"/>
        <v>0</v>
      </c>
      <c r="DF9" s="612">
        <f>実行度合表集計2025!GH9+実行度合表集計2026!CV9</f>
        <v>159264865</v>
      </c>
      <c r="DG9" s="334">
        <f>実行度合表集計2025!GI9+実行度合表集計2026!CW9</f>
        <v>37723801</v>
      </c>
      <c r="DH9" s="613">
        <f>実行度合表集計2025!GJ9+実行度合表集計2026!CX9</f>
        <v>4</v>
      </c>
      <c r="DI9" s="628">
        <f>実行度合表集計2025!GK9+実行度合表集計2026!CY9</f>
        <v>139535621</v>
      </c>
      <c r="DJ9" s="355">
        <f>実行度合表集計2025!GL9+実行度合表集計2026!CZ9</f>
        <v>29731675</v>
      </c>
      <c r="DK9" s="629">
        <f>実行度合表集計2025!GM9+実行度合表集計2026!DA9</f>
        <v>5</v>
      </c>
      <c r="DL9" s="641">
        <f>実行度合表集計2025!GN9+実行度合表集計2026!DB9</f>
        <v>157764061</v>
      </c>
      <c r="DM9" s="480">
        <f>実行度合表集計2025!GO9+実行度合表集計2026!DC9</f>
        <v>33028966</v>
      </c>
      <c r="DN9" s="409">
        <f>実行度合表集計2025!GP9+実行度合表集計2026!DD9</f>
        <v>-12715034</v>
      </c>
      <c r="DO9" s="642">
        <f>実行度合表集計2025!GQ9+実行度合表集計2026!DE9</f>
        <v>5</v>
      </c>
      <c r="DP9" s="28" cm="1">
        <f t="array" ref="DP9">_xlfn.XLOOKUP($D8&amp;DP$2&amp;DP$3,事業計画集計2026[営業所]&amp;事業計画集計2026[月]&amp;事業計画集計2026[受着完],事業計画集計2026[(当月)実績 請負金額],0,0)</f>
        <v>0</v>
      </c>
      <c r="DQ9" s="28" cm="1">
        <f t="array" ref="DQ9">_xlfn.XLOOKUP($D8&amp;DP$2&amp;DP$3,事業計画集計2026[営業所]&amp;事業計画集計2026[月]&amp;事業計画集計2026[受着完],事業計画集計2026[(当月)実績 利益額],0,0)</f>
        <v>0</v>
      </c>
      <c r="DR9" s="149" cm="1">
        <f t="array" ref="DR9">_xlfn.XLOOKUP($D8&amp;DP$2&amp;DP$3,事業計画集計2026[営業所]&amp;事業計画集計2026[月]&amp;事業計画集計2026[受着完],事業計画集計2026[(当月)実績 棟数],0,0)</f>
        <v>0</v>
      </c>
      <c r="DS9" s="28" cm="1">
        <f t="array" ref="DS9">_xlfn.XLOOKUP($D8&amp;DS$2&amp;DS$3,事業計画集計2026[営業所]&amp;事業計画集計2026[月]&amp;事業計画集計2026[受着完],事業計画集計2026[(当月)実績 請負金額],0,0)</f>
        <v>0</v>
      </c>
      <c r="DT9" s="28" cm="1">
        <f t="array" ref="DT9">_xlfn.XLOOKUP($D8&amp;DS$2&amp;DS$3,事業計画集計2026[営業所]&amp;事業計画集計2026[月]&amp;事業計画集計2026[受着完],事業計画集計2026[(当月)実績 利益額],0,0)</f>
        <v>0</v>
      </c>
      <c r="DU9" s="149" cm="1">
        <f t="array" ref="DU9">_xlfn.XLOOKUP($D8&amp;DS$2&amp;DS$3,事業計画集計2026[営業所]&amp;事業計画集計2026[月]&amp;事業計画集計2026[受着完],事業計画集計2026[(当月)実績 棟数],0,0)</f>
        <v>0</v>
      </c>
      <c r="DV9" s="28" cm="1">
        <f t="array" ref="DV9">_xlfn.XLOOKUP($D8&amp;DV$2&amp;DV$3,事業計画集計2026[営業所]&amp;事業計画集計2026[月]&amp;事業計画集計2026[受着完],事業計画集計2026[(当月)実績 請負金額],0,0)</f>
        <v>0</v>
      </c>
      <c r="DW9" s="28" cm="1">
        <f t="array" ref="DW9">_xlfn.XLOOKUP($D8&amp;DV$2&amp;DV$3,事業計画集計2026[営業所]&amp;事業計画集計2026[月]&amp;事業計画集計2026[受着完],事業計画集計2026[(当月)実績 利益額],0,0)</f>
        <v>0</v>
      </c>
      <c r="DX9" s="133">
        <f>DW9-($Q8*1000)</f>
        <v>0</v>
      </c>
      <c r="DY9" s="149" cm="1">
        <f t="array" ref="DY9">_xlfn.XLOOKUP($D8&amp;DV$2&amp;DV$3,事業計画集計2026[営業所]&amp;事業計画集計2026[月]&amp;事業計画集計2026[受着完],事業計画集計2026[(当月)実績 棟数],0,0)</f>
        <v>0</v>
      </c>
      <c r="DZ9" s="28" cm="1">
        <f t="array" ref="DZ9">_xlfn.XLOOKUP($D8&amp;DZ$2&amp;DZ$3,事業計画集計2026[営業所]&amp;事業計画集計2026[月]&amp;事業計画集計2026[受着完],事業計画集計2026[(当月)実績 請負金額],0,0)</f>
        <v>0</v>
      </c>
      <c r="EA9" s="28" cm="1">
        <f t="array" ref="EA9">_xlfn.XLOOKUP($D8&amp;DZ$2&amp;DZ$3,事業計画集計2026[営業所]&amp;事業計画集計2026[月]&amp;事業計画集計2026[受着完],事業計画集計2026[(当月)実績 利益額],0,0)</f>
        <v>0</v>
      </c>
      <c r="EB9" s="149" cm="1">
        <f t="array" ref="EB9">_xlfn.XLOOKUP($D8&amp;DZ$2&amp;DZ$3,事業計画集計2026[営業所]&amp;事業計画集計2026[月]&amp;事業計画集計2026[受着完],事業計画集計2026[(当月)実績 棟数],0,0)</f>
        <v>0</v>
      </c>
      <c r="EC9" s="28" cm="1">
        <f t="array" ref="EC9">_xlfn.XLOOKUP($D8&amp;EC$2&amp;EC$3,事業計画集計2026[営業所]&amp;事業計画集計2026[月]&amp;事業計画集計2026[受着完],事業計画集計2026[(当月)実績 請負金額],0,0)</f>
        <v>0</v>
      </c>
      <c r="ED9" s="28" cm="1">
        <f t="array" ref="ED9">_xlfn.XLOOKUP($D8&amp;EC$2&amp;EC$3,事業計画集計2026[営業所]&amp;事業計画集計2026[月]&amp;事業計画集計2026[受着完],事業計画集計2026[(当月)実績 利益額],0,0)</f>
        <v>0</v>
      </c>
      <c r="EE9" s="149" cm="1">
        <f t="array" ref="EE9">_xlfn.XLOOKUP($D8&amp;EC$2&amp;EC$3,事業計画集計2026[営業所]&amp;事業計画集計2026[月]&amp;事業計画集計2026[受着完],事業計画集計2026[(当月)実績 棟数],0,0)</f>
        <v>0</v>
      </c>
      <c r="EF9" s="28" cm="1">
        <f t="array" ref="EF9">_xlfn.XLOOKUP($D8&amp;EF$2&amp;EF$3,事業計画集計2026[営業所]&amp;事業計画集計2026[月]&amp;事業計画集計2026[受着完],事業計画集計2026[(当月)実績 請負金額],0,0)</f>
        <v>0</v>
      </c>
      <c r="EG9" s="28" cm="1">
        <f t="array" ref="EG9">_xlfn.XLOOKUP($D8&amp;EF$2&amp;EF$3,事業計画集計2026[営業所]&amp;事業計画集計2026[月]&amp;事業計画集計2026[受着完],事業計画集計2026[(当月)実績 利益額],0,0)</f>
        <v>0</v>
      </c>
      <c r="EH9" s="133">
        <f>EG9-($Q8*1000)</f>
        <v>0</v>
      </c>
      <c r="EI9" s="149" cm="1">
        <f t="array" ref="EI9">_xlfn.XLOOKUP($D8&amp;EF$2&amp;EF$3,事業計画集計2026[営業所]&amp;事業計画集計2026[月]&amp;事業計画集計2026[受着完],事業計画集計2026[(当月)実績 棟数],0,0)</f>
        <v>0</v>
      </c>
      <c r="EJ9" s="28" cm="1">
        <f t="array" ref="EJ9">_xlfn.XLOOKUP($D8&amp;EJ$2&amp;EJ$3,事業計画集計2026[営業所]&amp;事業計画集計2026[月]&amp;事業計画集計2026[受着完],事業計画集計2026[(当月)実績 請負金額],0,0)</f>
        <v>0</v>
      </c>
      <c r="EK9" s="28" cm="1">
        <f t="array" ref="EK9">_xlfn.XLOOKUP($D8&amp;EJ$2&amp;EJ$3,事業計画集計2026[営業所]&amp;事業計画集計2026[月]&amp;事業計画集計2026[受着完],事業計画集計2026[(当月)実績 利益額],0,0)</f>
        <v>0</v>
      </c>
      <c r="EL9" s="149" cm="1">
        <f t="array" ref="EL9">_xlfn.XLOOKUP($D8&amp;EJ$2&amp;EJ$3,事業計画集計2026[営業所]&amp;事業計画集計2026[月]&amp;事業計画集計2026[受着完],事業計画集計2026[(当月)実績 棟数],0,0)</f>
        <v>0</v>
      </c>
      <c r="EM9" s="28" cm="1">
        <f t="array" ref="EM9">_xlfn.XLOOKUP($D8&amp;EM$2&amp;EM$3,事業計画集計2026[営業所]&amp;事業計画集計2026[月]&amp;事業計画集計2026[受着完],事業計画集計2026[(当月)実績 請負金額],0,0)</f>
        <v>0</v>
      </c>
      <c r="EN9" s="28" cm="1">
        <f t="array" ref="EN9">_xlfn.XLOOKUP($D8&amp;EM$2&amp;EM$3,事業計画集計2026[営業所]&amp;事業計画集計2026[月]&amp;事業計画集計2026[受着完],事業計画集計2026[(当月)実績 利益額],0,0)</f>
        <v>0</v>
      </c>
      <c r="EO9" s="149" cm="1">
        <f t="array" ref="EO9">_xlfn.XLOOKUP($D8&amp;EM$2&amp;EM$3,事業計画集計2026[営業所]&amp;事業計画集計2026[月]&amp;事業計画集計2026[受着完],事業計画集計2026[(当月)実績 棟数],0,0)</f>
        <v>0</v>
      </c>
      <c r="EP9" s="28" cm="1">
        <f t="array" ref="EP9">_xlfn.XLOOKUP($D8&amp;EP$2&amp;EP$3,事業計画集計2026[営業所]&amp;事業計画集計2026[月]&amp;事業計画集計2026[受着完],事業計画集計2026[(当月)実績 請負金額],0,0)</f>
        <v>0</v>
      </c>
      <c r="EQ9" s="28" cm="1">
        <f t="array" ref="EQ9">_xlfn.XLOOKUP($D8&amp;EP$2&amp;EP$3,事業計画集計2026[営業所]&amp;事業計画集計2026[月]&amp;事業計画集計2026[受着完],事業計画集計2026[(当月)実績 利益額],0,0)</f>
        <v>0</v>
      </c>
      <c r="ER9" s="133">
        <f>EQ9-($Q8*1000)</f>
        <v>0</v>
      </c>
      <c r="ES9" s="142" cm="1">
        <f t="array" ref="ES9">_xlfn.XLOOKUP($D8&amp;EP$2&amp;EP$3,事業計画集計2026[営業所]&amp;事業計画集計2026[月]&amp;事業計画集計2026[受着完],事業計画集計2026[(当月)実績 棟数],0,0)</f>
        <v>0</v>
      </c>
      <c r="ET9" s="421">
        <f t="shared" si="32"/>
        <v>0</v>
      </c>
      <c r="EU9" s="422">
        <f t="shared" si="32"/>
        <v>0</v>
      </c>
      <c r="EV9" s="423">
        <f t="shared" si="32"/>
        <v>0</v>
      </c>
      <c r="EW9" s="296">
        <f t="shared" si="32"/>
        <v>0</v>
      </c>
      <c r="EX9" s="300">
        <f t="shared" si="32"/>
        <v>0</v>
      </c>
      <c r="EY9" s="154">
        <f t="shared" si="32"/>
        <v>0</v>
      </c>
      <c r="EZ9" s="304">
        <f>DV9+EF9+EP9</f>
        <v>0</v>
      </c>
      <c r="FA9" s="314">
        <f>DW9+EG9+EQ9</f>
        <v>0</v>
      </c>
      <c r="FB9" s="409">
        <f>FA9*(1+FB10)-(($Q8*1000)*3)</f>
        <v>0</v>
      </c>
      <c r="FC9" s="158">
        <f>DY9+EI9+ES9</f>
        <v>0</v>
      </c>
      <c r="FD9" s="28" cm="1">
        <f t="array" ref="FD9">_xlfn.XLOOKUP($D8&amp;FD$2&amp;FD$3,事業計画集計2026[営業所]&amp;事業計画集計2026[月]&amp;事業計画集計2026[受着完],事業計画集計2026[(当月)実績 請負金額],0,0)</f>
        <v>0</v>
      </c>
      <c r="FE9" s="28" cm="1">
        <f t="array" ref="FE9">_xlfn.XLOOKUP($D8&amp;FD$2&amp;FD$3,事業計画集計2026[営業所]&amp;事業計画集計2026[月]&amp;事業計画集計2026[受着完],事業計画集計2026[(当月)実績 利益額],0,0)</f>
        <v>0</v>
      </c>
      <c r="FF9" s="149" cm="1">
        <f t="array" ref="FF9">_xlfn.XLOOKUP($D8&amp;FD$2&amp;FD$3,事業計画集計2026[営業所]&amp;事業計画集計2026[月]&amp;事業計画集計2026[受着完],事業計画集計2026[(当月)実績 棟数],0,0)</f>
        <v>0</v>
      </c>
      <c r="FG9" s="28" cm="1">
        <f t="array" ref="FG9">_xlfn.XLOOKUP($D8&amp;FG$2&amp;FG$3,事業計画集計2026[営業所]&amp;事業計画集計2026[月]&amp;事業計画集計2026[受着完],事業計画集計2026[(当月)実績 請負金額],0,0)</f>
        <v>0</v>
      </c>
      <c r="FH9" s="28" cm="1">
        <f t="array" ref="FH9">_xlfn.XLOOKUP($D8&amp;FG$2&amp;FG$3,事業計画集計2026[営業所]&amp;事業計画集計2026[月]&amp;事業計画集計2026[受着完],事業計画集計2026[(当月)実績 利益額],0,0)</f>
        <v>0</v>
      </c>
      <c r="FI9" s="149" cm="1">
        <f t="array" ref="FI9">_xlfn.XLOOKUP($D8&amp;FG$2&amp;FG$3,事業計画集計2026[営業所]&amp;事業計画集計2026[月]&amp;事業計画集計2026[受着完],事業計画集計2026[(当月)実績 棟数],0,0)</f>
        <v>0</v>
      </c>
      <c r="FJ9" s="28" cm="1">
        <f t="array" ref="FJ9">_xlfn.XLOOKUP($D8&amp;FJ$2&amp;FJ$3,事業計画集計2026[営業所]&amp;事業計画集計2026[月]&amp;事業計画集計2026[受着完],事業計画集計2026[(当月)実績 請負金額],0,0)</f>
        <v>0</v>
      </c>
      <c r="FK9" s="28" cm="1">
        <f t="array" ref="FK9">_xlfn.XLOOKUP($D8&amp;FJ$2&amp;FJ$3,事業計画集計2026[営業所]&amp;事業計画集計2026[月]&amp;事業計画集計2026[受着完],事業計画集計2026[(当月)実績 利益額],0,0)</f>
        <v>0</v>
      </c>
      <c r="FL9" s="133">
        <f>FK9-($Q8*1000)</f>
        <v>0</v>
      </c>
      <c r="FM9" s="149" cm="1">
        <f t="array" ref="FM9">_xlfn.XLOOKUP($D8&amp;FJ$2&amp;FJ$3,事業計画集計2026[営業所]&amp;事業計画集計2026[月]&amp;事業計画集計2026[受着完],事業計画集計2026[(当月)実績 棟数],0,0)</f>
        <v>0</v>
      </c>
      <c r="FN9" s="28" cm="1">
        <f t="array" ref="FN9">_xlfn.XLOOKUP($D8&amp;FN$2&amp;FN$3,事業計画集計2026[営業所]&amp;事業計画集計2026[月]&amp;事業計画集計2026[受着完],事業計画集計2026[(当月)実績 請負金額],0,0)</f>
        <v>0</v>
      </c>
      <c r="FO9" s="28" cm="1">
        <f t="array" ref="FO9">_xlfn.XLOOKUP($D8&amp;FN$2&amp;FN$3,事業計画集計2026[営業所]&amp;事業計画集計2026[月]&amp;事業計画集計2026[受着完],事業計画集計2026[(当月)実績 利益額],0,0)</f>
        <v>0</v>
      </c>
      <c r="FP9" s="149" cm="1">
        <f t="array" ref="FP9">_xlfn.XLOOKUP($D8&amp;FN$2&amp;FN$3,事業計画集計2026[営業所]&amp;事業計画集計2026[月]&amp;事業計画集計2026[受着完],事業計画集計2026[(当月)実績 棟数],0,0)</f>
        <v>0</v>
      </c>
      <c r="FQ9" s="28" cm="1">
        <f t="array" ref="FQ9">_xlfn.XLOOKUP($D8&amp;FQ$2&amp;FQ$3,事業計画集計2026[営業所]&amp;事業計画集計2026[月]&amp;事業計画集計2026[受着完],事業計画集計2026[(当月)実績 請負金額],0,0)</f>
        <v>0</v>
      </c>
      <c r="FR9" s="28" cm="1">
        <f t="array" ref="FR9">_xlfn.XLOOKUP($D8&amp;FQ$2&amp;FQ$3,事業計画集計2026[営業所]&amp;事業計画集計2026[月]&amp;事業計画集計2026[受着完],事業計画集計2026[(当月)実績 利益額],0,0)</f>
        <v>0</v>
      </c>
      <c r="FS9" s="149" cm="1">
        <f t="array" ref="FS9">_xlfn.XLOOKUP($D8&amp;FQ$2&amp;FQ$3,事業計画集計2026[営業所]&amp;事業計画集計2026[月]&amp;事業計画集計2026[受着完],事業計画集計2026[(当月)実績 棟数],0,0)</f>
        <v>0</v>
      </c>
      <c r="FT9" s="28" cm="1">
        <f t="array" ref="FT9">_xlfn.XLOOKUP($D8&amp;FT$2&amp;FT$3,事業計画集計2026[営業所]&amp;事業計画集計2026[月]&amp;事業計画集計2026[受着完],事業計画集計2026[(当月)実績 請負金額],0,0)</f>
        <v>0</v>
      </c>
      <c r="FU9" s="28" cm="1">
        <f t="array" ref="FU9">_xlfn.XLOOKUP($D8&amp;FT$2&amp;FT$3,事業計画集計2026[営業所]&amp;事業計画集計2026[月]&amp;事業計画集計2026[受着完],事業計画集計2026[(当月)実績 利益額],0,0)</f>
        <v>0</v>
      </c>
      <c r="FV9" s="133">
        <f>FU9-($Q8*1000)</f>
        <v>0</v>
      </c>
      <c r="FW9" s="149" cm="1">
        <f t="array" ref="FW9">_xlfn.XLOOKUP($D8&amp;FT$2&amp;FT$3,事業計画集計2026[営業所]&amp;事業計画集計2026[月]&amp;事業計画集計2026[受着完],事業計画集計2026[(当月)実績 棟数],0,0)</f>
        <v>0</v>
      </c>
      <c r="FX9" s="28" cm="1">
        <f t="array" ref="FX9">_xlfn.XLOOKUP($D8&amp;FX$2&amp;FX$3,事業計画集計2026[営業所]&amp;事業計画集計2026[月]&amp;事業計画集計2026[受着完],事業計画集計2026[(当月)実績 請負金額],0,0)</f>
        <v>0</v>
      </c>
      <c r="FY9" s="28" cm="1">
        <f t="array" ref="FY9">_xlfn.XLOOKUP($D8&amp;FX$2&amp;FX$3,事業計画集計2026[営業所]&amp;事業計画集計2026[月]&amp;事業計画集計2026[受着完],事業計画集計2026[(当月)実績 利益額],0,0)</f>
        <v>0</v>
      </c>
      <c r="FZ9" s="149" cm="1">
        <f t="array" ref="FZ9">_xlfn.XLOOKUP($D8&amp;FX$2&amp;FX$3,事業計画集計2026[営業所]&amp;事業計画集計2026[月]&amp;事業計画集計2026[受着完],事業計画集計2026[(当月)実績 棟数],0,0)</f>
        <v>0</v>
      </c>
      <c r="GA9" s="28" cm="1">
        <f t="array" ref="GA9">_xlfn.XLOOKUP($D8&amp;GA$2&amp;GA$3,事業計画集計2026[営業所]&amp;事業計画集計2026[月]&amp;事業計画集計2026[受着完],事業計画集計2026[(当月)実績 請負金額],0,0)</f>
        <v>0</v>
      </c>
      <c r="GB9" s="28" cm="1">
        <f t="array" ref="GB9">_xlfn.XLOOKUP($D8&amp;GA$2&amp;GA$3,事業計画集計2026[営業所]&amp;事業計画集計2026[月]&amp;事業計画集計2026[受着完],事業計画集計2026[(当月)実績 利益額],0,0)</f>
        <v>0</v>
      </c>
      <c r="GC9" s="149" cm="1">
        <f t="array" ref="GC9">_xlfn.XLOOKUP($D8&amp;GA$2&amp;GA$3,事業計画集計2026[営業所]&amp;事業計画集計2026[月]&amp;事業計画集計2026[受着完],事業計画集計2026[(当月)実績 棟数],0,0)</f>
        <v>0</v>
      </c>
      <c r="GD9" s="28" cm="1">
        <f t="array" ref="GD9">_xlfn.XLOOKUP($D8&amp;GD$2&amp;GD$3,事業計画集計2026[営業所]&amp;事業計画集計2026[月]&amp;事業計画集計2026[受着完],事業計画集計2026[(当月)実績 請負金額],0,0)</f>
        <v>0</v>
      </c>
      <c r="GE9" s="28" cm="1">
        <f t="array" ref="GE9">_xlfn.XLOOKUP($D8&amp;GD$2&amp;GD$3,事業計画集計2026[営業所]&amp;事業計画集計2026[月]&amp;事業計画集計2026[受着完],事業計画集計2026[(当月)実績 利益額],0,0)</f>
        <v>0</v>
      </c>
      <c r="GF9" s="133">
        <f>GE9-($Q8*1000)</f>
        <v>0</v>
      </c>
      <c r="GG9" s="142" cm="1">
        <f t="array" ref="GG9">_xlfn.XLOOKUP($D8&amp;GD$2&amp;GD$3,事業計画集計2026[営業所]&amp;事業計画集計2026[月]&amp;事業計画集計2026[受着完],事業計画集計2026[(当月)実績 棟数],0,0)</f>
        <v>0</v>
      </c>
      <c r="GH9" s="421">
        <f t="shared" si="33"/>
        <v>0</v>
      </c>
      <c r="GI9" s="422">
        <f t="shared" si="33"/>
        <v>0</v>
      </c>
      <c r="GJ9" s="423">
        <f t="shared" si="33"/>
        <v>0</v>
      </c>
      <c r="GK9" s="296">
        <f t="shared" si="33"/>
        <v>0</v>
      </c>
      <c r="GL9" s="300">
        <f t="shared" si="33"/>
        <v>0</v>
      </c>
      <c r="GM9" s="154">
        <f t="shared" si="33"/>
        <v>0</v>
      </c>
      <c r="GN9" s="304">
        <f>FJ9+FT9+GD9</f>
        <v>0</v>
      </c>
      <c r="GO9" s="314">
        <f>FK9+FU9+GE9</f>
        <v>0</v>
      </c>
      <c r="GP9" s="409">
        <f>GO9*(1+GP10)-(($Q8*1000)*3)</f>
        <v>0</v>
      </c>
      <c r="GQ9" s="158">
        <f>FM9+FW9+GG9</f>
        <v>0</v>
      </c>
      <c r="GR9" s="333">
        <f t="shared" si="34"/>
        <v>0</v>
      </c>
      <c r="GS9" s="334">
        <f t="shared" si="34"/>
        <v>0</v>
      </c>
      <c r="GT9" s="162">
        <f t="shared" si="34"/>
        <v>0</v>
      </c>
      <c r="GU9" s="354">
        <f t="shared" si="34"/>
        <v>0</v>
      </c>
      <c r="GV9" s="355">
        <f t="shared" si="34"/>
        <v>0</v>
      </c>
      <c r="GW9" s="166">
        <f t="shared" si="34"/>
        <v>0</v>
      </c>
      <c r="GX9" s="479">
        <f t="shared" si="34"/>
        <v>0</v>
      </c>
      <c r="GY9" s="480">
        <f t="shared" si="34"/>
        <v>0</v>
      </c>
      <c r="GZ9" s="409">
        <f t="shared" si="34"/>
        <v>0</v>
      </c>
      <c r="HA9" s="482">
        <f t="shared" si="34"/>
        <v>0</v>
      </c>
      <c r="HB9" s="390">
        <f>CV9+GR9</f>
        <v>0</v>
      </c>
      <c r="HC9" s="391">
        <f>CW9+GS9</f>
        <v>0</v>
      </c>
      <c r="HD9" s="170">
        <f>CX9+GT9</f>
        <v>0</v>
      </c>
      <c r="HE9" s="390">
        <f>CY9+GU9</f>
        <v>0</v>
      </c>
      <c r="HF9" s="391">
        <f>CZ9+GV9</f>
        <v>0</v>
      </c>
      <c r="HG9" s="170">
        <f>DA9+GW9</f>
        <v>0</v>
      </c>
      <c r="HH9" s="390">
        <f>DB9+GX9</f>
        <v>0</v>
      </c>
      <c r="HI9" s="391">
        <f>DC9+GY9</f>
        <v>0</v>
      </c>
      <c r="HJ9" s="409">
        <f>DD9+GZ9</f>
        <v>0</v>
      </c>
      <c r="HK9" s="256">
        <f>DE9+HA9</f>
        <v>0</v>
      </c>
      <c r="HL9" s="31"/>
      <c r="HM9" s="30" t="s">
        <v>138</v>
      </c>
      <c r="HN9" s="30" t="s">
        <v>275</v>
      </c>
      <c r="HO9" s="520" t="s">
        <v>89</v>
      </c>
      <c r="HP9" s="30" t="s">
        <v>250</v>
      </c>
      <c r="HQ9" s="30" t="s">
        <v>268</v>
      </c>
    </row>
    <row r="10" spans="1:225" s="38" customFormat="1" ht="21" hidden="1">
      <c r="A10" s="32"/>
      <c r="B10" s="599" t="s">
        <v>282</v>
      </c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139</v>
      </c>
      <c r="T10" s="35" t="str">
        <f t="shared" ref="T10:AA10" si="36">IF(AND(T8&gt;0,T9&gt;0),ROUNDDOWN(T9/T8,4),"")</f>
        <v/>
      </c>
      <c r="U10" s="36" t="str">
        <f t="shared" si="36"/>
        <v/>
      </c>
      <c r="V10" s="143" t="str">
        <f t="shared" si="36"/>
        <v/>
      </c>
      <c r="W10" s="35" t="str">
        <f t="shared" si="36"/>
        <v/>
      </c>
      <c r="X10" s="36" t="str">
        <f t="shared" si="36"/>
        <v/>
      </c>
      <c r="Y10" s="150" t="str">
        <f t="shared" si="36"/>
        <v/>
      </c>
      <c r="Z10" s="36" t="str">
        <f t="shared" si="36"/>
        <v/>
      </c>
      <c r="AA10" s="36" t="str">
        <f t="shared" si="36"/>
        <v/>
      </c>
      <c r="AB10" s="37">
        <f>IF(AB9&gt;0,AB9/AB8,0)</f>
        <v>0</v>
      </c>
      <c r="AC10" s="143" t="str">
        <f t="shared" ref="AC10:AK10" si="37">IF(AND(AC8&gt;0,AC9&gt;0),ROUNDDOWN(AC9/AC8,4),"")</f>
        <v/>
      </c>
      <c r="AD10" s="35" t="str">
        <f t="shared" si="37"/>
        <v/>
      </c>
      <c r="AE10" s="36" t="str">
        <f t="shared" si="37"/>
        <v/>
      </c>
      <c r="AF10" s="150" t="str">
        <f t="shared" si="37"/>
        <v/>
      </c>
      <c r="AG10" s="36" t="str">
        <f t="shared" si="37"/>
        <v/>
      </c>
      <c r="AH10" s="36" t="str">
        <f t="shared" si="37"/>
        <v/>
      </c>
      <c r="AI10" s="150" t="str">
        <f t="shared" si="37"/>
        <v/>
      </c>
      <c r="AJ10" s="36" t="str">
        <f t="shared" si="37"/>
        <v/>
      </c>
      <c r="AK10" s="36" t="str">
        <f t="shared" si="37"/>
        <v/>
      </c>
      <c r="AL10" s="37">
        <f>IF(AL9&gt;0,AL9/AL8,0)</f>
        <v>0</v>
      </c>
      <c r="AM10" s="150" t="str">
        <f t="shared" ref="AM10:AU10" si="38">IF(AND(AM8&gt;0,AM9&gt;0),ROUNDDOWN(AM9/AM8,4),"")</f>
        <v/>
      </c>
      <c r="AN10" s="36" t="str">
        <f t="shared" si="38"/>
        <v/>
      </c>
      <c r="AO10" s="36" t="str">
        <f t="shared" si="38"/>
        <v/>
      </c>
      <c r="AP10" s="150" t="str">
        <f t="shared" si="38"/>
        <v/>
      </c>
      <c r="AQ10" s="36" t="str">
        <f t="shared" si="38"/>
        <v/>
      </c>
      <c r="AR10" s="36" t="str">
        <f t="shared" si="38"/>
        <v/>
      </c>
      <c r="AS10" s="150" t="str">
        <f t="shared" si="38"/>
        <v/>
      </c>
      <c r="AT10" s="36" t="str">
        <f t="shared" si="38"/>
        <v/>
      </c>
      <c r="AU10" s="36" t="str">
        <f t="shared" si="38"/>
        <v/>
      </c>
      <c r="AV10" s="37">
        <f>IF(AV9&gt;0,AV9/AV8,0)</f>
        <v>0</v>
      </c>
      <c r="AW10" s="143" t="str">
        <f>IF(AND(AW8&gt;0,AW9&gt;0),ROUNDDOWN(AW9/AW8,4),"")</f>
        <v/>
      </c>
      <c r="AX10" s="424" t="str">
        <f t="shared" ref="AX10:BE10" si="39">IF(AND(AX8&gt;0,AX9&gt;0),ROUNDDOWN(AX9/AX8,4),"")</f>
        <v/>
      </c>
      <c r="AY10" s="425" t="str">
        <f t="shared" si="39"/>
        <v/>
      </c>
      <c r="AZ10" s="426" t="str">
        <f t="shared" si="39"/>
        <v/>
      </c>
      <c r="BA10" s="297" t="str">
        <f t="shared" si="39"/>
        <v/>
      </c>
      <c r="BB10" s="301" t="str">
        <f t="shared" si="39"/>
        <v/>
      </c>
      <c r="BC10" s="155" t="str">
        <f t="shared" si="39"/>
        <v/>
      </c>
      <c r="BD10" s="305" t="str">
        <f t="shared" si="39"/>
        <v/>
      </c>
      <c r="BE10" s="315" t="str">
        <f t="shared" si="39"/>
        <v/>
      </c>
      <c r="BF10" s="325"/>
      <c r="BG10" s="159" t="str">
        <f t="shared" ref="BG10:BO10" si="40">IF(AND(BG8&gt;0,BG9&gt;0),ROUNDDOWN(BG9/BG8,4),"")</f>
        <v/>
      </c>
      <c r="BH10" s="36" t="str">
        <f t="shared" si="40"/>
        <v/>
      </c>
      <c r="BI10" s="36" t="str">
        <f t="shared" si="40"/>
        <v/>
      </c>
      <c r="BJ10" s="150" t="str">
        <f t="shared" si="40"/>
        <v/>
      </c>
      <c r="BK10" s="36" t="str">
        <f t="shared" si="40"/>
        <v/>
      </c>
      <c r="BL10" s="36" t="str">
        <f t="shared" si="40"/>
        <v/>
      </c>
      <c r="BM10" s="150" t="str">
        <f t="shared" si="40"/>
        <v/>
      </c>
      <c r="BN10" s="36" t="str">
        <f t="shared" si="40"/>
        <v/>
      </c>
      <c r="BO10" s="36" t="str">
        <f t="shared" si="40"/>
        <v/>
      </c>
      <c r="BP10" s="37">
        <f>IF(BP9&gt;0,BP9/BP8,0)</f>
        <v>0</v>
      </c>
      <c r="BQ10" s="150" t="str">
        <f t="shared" ref="BQ10:BY10" si="41">IF(AND(BQ8&gt;0,BQ9&gt;0),ROUNDDOWN(BQ9/BQ8,4),"")</f>
        <v/>
      </c>
      <c r="BR10" s="36" t="str">
        <f t="shared" si="41"/>
        <v/>
      </c>
      <c r="BS10" s="36" t="str">
        <f t="shared" si="41"/>
        <v/>
      </c>
      <c r="BT10" s="150" t="str">
        <f t="shared" si="41"/>
        <v/>
      </c>
      <c r="BU10" s="36" t="str">
        <f t="shared" si="41"/>
        <v/>
      </c>
      <c r="BV10" s="36" t="str">
        <f t="shared" si="41"/>
        <v/>
      </c>
      <c r="BW10" s="150" t="str">
        <f t="shared" si="41"/>
        <v/>
      </c>
      <c r="BX10" s="36" t="str">
        <f t="shared" si="41"/>
        <v/>
      </c>
      <c r="BY10" s="36" t="str">
        <f t="shared" si="41"/>
        <v/>
      </c>
      <c r="BZ10" s="37">
        <f>IF(BZ9&gt;0,BZ9/BZ8,0)</f>
        <v>0</v>
      </c>
      <c r="CA10" s="150" t="str">
        <f t="shared" ref="CA10:CI10" si="42">IF(AND(CA8&gt;0,CA9&gt;0),ROUNDDOWN(CA9/CA8,4),"")</f>
        <v/>
      </c>
      <c r="CB10" s="36" t="str">
        <f t="shared" si="42"/>
        <v/>
      </c>
      <c r="CC10" s="36" t="str">
        <f t="shared" si="42"/>
        <v/>
      </c>
      <c r="CD10" s="150" t="str">
        <f t="shared" si="42"/>
        <v/>
      </c>
      <c r="CE10" s="36" t="str">
        <f t="shared" si="42"/>
        <v/>
      </c>
      <c r="CF10" s="36" t="str">
        <f t="shared" si="42"/>
        <v/>
      </c>
      <c r="CG10" s="150" t="str">
        <f t="shared" si="42"/>
        <v/>
      </c>
      <c r="CH10" s="36" t="str">
        <f t="shared" si="42"/>
        <v/>
      </c>
      <c r="CI10" s="36" t="str">
        <f t="shared" si="42"/>
        <v/>
      </c>
      <c r="CJ10" s="37">
        <f>IF(CJ9&gt;0,CJ9/CJ8,0)</f>
        <v>0</v>
      </c>
      <c r="CK10" s="143" t="str">
        <f>IF(AND(CK8&gt;0,CK9&gt;0),ROUNDDOWN(CK9/CK8,4),"")</f>
        <v/>
      </c>
      <c r="CL10" s="424" t="str">
        <f t="shared" ref="CL10:CS10" si="43">IF(AND(CL8&gt;0,CL9&gt;0),ROUNDDOWN(CL9/CL8,4),"")</f>
        <v/>
      </c>
      <c r="CM10" s="425" t="str">
        <f t="shared" si="43"/>
        <v/>
      </c>
      <c r="CN10" s="426" t="str">
        <f t="shared" si="43"/>
        <v/>
      </c>
      <c r="CO10" s="297" t="str">
        <f t="shared" si="43"/>
        <v/>
      </c>
      <c r="CP10" s="301" t="str">
        <f t="shared" si="43"/>
        <v/>
      </c>
      <c r="CQ10" s="155" t="str">
        <f t="shared" si="43"/>
        <v/>
      </c>
      <c r="CR10" s="305" t="str">
        <f t="shared" si="43"/>
        <v/>
      </c>
      <c r="CS10" s="315" t="str">
        <f t="shared" si="43"/>
        <v/>
      </c>
      <c r="CT10" s="325"/>
      <c r="CU10" s="159" t="str">
        <f>IF(AND(CU8&gt;0,CU9&gt;0),ROUNDDOWN(CU9/CU8,4),"")</f>
        <v/>
      </c>
      <c r="CV10" s="335" t="str">
        <f>IF(AND(CV8&gt;0,CV9&gt;0),ROUNDDOWN(CV9/CV8,4),"")</f>
        <v/>
      </c>
      <c r="CW10" s="336" t="str">
        <f t="shared" ref="CW10:CX10" si="44">IF(AND(CW8&gt;0,CW9&gt;0),ROUNDDOWN(CW9/CW8,4),"")</f>
        <v/>
      </c>
      <c r="CX10" s="163" t="str">
        <f t="shared" si="44"/>
        <v/>
      </c>
      <c r="CY10" s="356" t="str">
        <f>IF(AND(CY8&gt;0,CY9&gt;0),ROUNDDOWN(CY9/CY8,4),"")</f>
        <v/>
      </c>
      <c r="CZ10" s="357" t="str">
        <f>IF(AND(CZ8&gt;0,CZ9&gt;0),ROUNDDOWN(CZ9/CZ8,4),"")</f>
        <v/>
      </c>
      <c r="DA10" s="167" t="str">
        <f>IF(AND(DA8&gt;0,DA9&gt;0),ROUNDDOWN(DA9/DA8,4),"")</f>
        <v/>
      </c>
      <c r="DB10" s="483" t="str">
        <f t="shared" ref="DB10:DW10" si="45">IF(AND(DB8&gt;0,DB9&gt;0),ROUNDDOWN(DB9/DB8,4),"")</f>
        <v/>
      </c>
      <c r="DC10" s="484" t="str">
        <f t="shared" si="45"/>
        <v/>
      </c>
      <c r="DD10" s="485"/>
      <c r="DE10" s="605" t="str">
        <f t="shared" si="45"/>
        <v/>
      </c>
      <c r="DF10" s="614">
        <f>IF(AND(DF8&gt;0,DF9&gt;0),ROUNDDOWN(DF9/DF8,4),"")</f>
        <v>0.58979999999999999</v>
      </c>
      <c r="DG10" s="336">
        <f t="shared" ref="DG10:DH10" si="46">IF(AND(DG8&gt;0,DG9&gt;0),ROUNDDOWN(DG9/DG8,4),"")</f>
        <v>0.59450000000000003</v>
      </c>
      <c r="DH10" s="615">
        <f t="shared" si="46"/>
        <v>0.44440000000000002</v>
      </c>
      <c r="DI10" s="630">
        <f>IF(AND(DI8&gt;0,DI9&gt;0),ROUNDDOWN(DI9/DI8,4),"")</f>
        <v>0.42359999999999998</v>
      </c>
      <c r="DJ10" s="357">
        <f>IF(AND(DJ8&gt;0,DJ9&gt;0),ROUNDDOWN(DJ9/DJ8,4),"")</f>
        <v>0.3881</v>
      </c>
      <c r="DK10" s="631">
        <f>IF(AND(DK8&gt;0,DK9&gt;0),ROUNDDOWN(DK9/DK8,4),"")</f>
        <v>0.45450000000000002</v>
      </c>
      <c r="DL10" s="643">
        <f t="shared" ref="DL10:DO10" si="47">IF(AND(DL8&gt;0,DL9&gt;0),ROUNDDOWN(DL9/DL8,4),"")</f>
        <v>0.46100000000000002</v>
      </c>
      <c r="DM10" s="484">
        <f t="shared" si="47"/>
        <v>0.4345</v>
      </c>
      <c r="DN10" s="485"/>
      <c r="DO10" s="644">
        <f t="shared" ref="DO10" si="48">IF(AND(DO8&gt;0,DO9&gt;0),ROUNDDOWN(DO9/DO8,4),"")</f>
        <v>0.41660000000000003</v>
      </c>
      <c r="DP10" s="36" t="str">
        <f t="shared" si="45"/>
        <v/>
      </c>
      <c r="DQ10" s="36" t="str">
        <f t="shared" si="45"/>
        <v/>
      </c>
      <c r="DR10" s="150" t="str">
        <f t="shared" si="45"/>
        <v/>
      </c>
      <c r="DS10" s="36" t="str">
        <f t="shared" si="45"/>
        <v/>
      </c>
      <c r="DT10" s="36" t="str">
        <f t="shared" si="45"/>
        <v/>
      </c>
      <c r="DU10" s="150" t="str">
        <f t="shared" si="45"/>
        <v/>
      </c>
      <c r="DV10" s="36" t="str">
        <f t="shared" si="45"/>
        <v/>
      </c>
      <c r="DW10" s="36" t="str">
        <f t="shared" si="45"/>
        <v/>
      </c>
      <c r="DX10" s="37">
        <f>IF(DX9&gt;0,DX9/DX8,0)</f>
        <v>0</v>
      </c>
      <c r="DY10" s="150" t="str">
        <f t="shared" ref="DY10:EG10" si="49">IF(AND(DY8&gt;0,DY9&gt;0),ROUNDDOWN(DY9/DY8,4),"")</f>
        <v/>
      </c>
      <c r="DZ10" s="36" t="str">
        <f t="shared" si="49"/>
        <v/>
      </c>
      <c r="EA10" s="36" t="str">
        <f t="shared" si="49"/>
        <v/>
      </c>
      <c r="EB10" s="150" t="str">
        <f t="shared" si="49"/>
        <v/>
      </c>
      <c r="EC10" s="36" t="str">
        <f t="shared" si="49"/>
        <v/>
      </c>
      <c r="ED10" s="36" t="str">
        <f t="shared" si="49"/>
        <v/>
      </c>
      <c r="EE10" s="150" t="str">
        <f t="shared" si="49"/>
        <v/>
      </c>
      <c r="EF10" s="36" t="str">
        <f t="shared" si="49"/>
        <v/>
      </c>
      <c r="EG10" s="36" t="str">
        <f t="shared" si="49"/>
        <v/>
      </c>
      <c r="EH10" s="37">
        <f>IF(EH9&gt;0,EH9/EH8,0)</f>
        <v>0</v>
      </c>
      <c r="EI10" s="150" t="str">
        <f t="shared" ref="EI10:EQ10" si="50">IF(AND(EI8&gt;0,EI9&gt;0),ROUNDDOWN(EI9/EI8,4),"")</f>
        <v/>
      </c>
      <c r="EJ10" s="36" t="str">
        <f t="shared" si="50"/>
        <v/>
      </c>
      <c r="EK10" s="36" t="str">
        <f t="shared" si="50"/>
        <v/>
      </c>
      <c r="EL10" s="150" t="str">
        <f t="shared" si="50"/>
        <v/>
      </c>
      <c r="EM10" s="36" t="str">
        <f t="shared" si="50"/>
        <v/>
      </c>
      <c r="EN10" s="36" t="str">
        <f t="shared" si="50"/>
        <v/>
      </c>
      <c r="EO10" s="150" t="str">
        <f t="shared" si="50"/>
        <v/>
      </c>
      <c r="EP10" s="36" t="str">
        <f t="shared" si="50"/>
        <v/>
      </c>
      <c r="EQ10" s="36" t="str">
        <f t="shared" si="50"/>
        <v/>
      </c>
      <c r="ER10" s="37">
        <f>IF(ER9&gt;0,ER9/ER8,0)</f>
        <v>0</v>
      </c>
      <c r="ES10" s="143" t="str">
        <f>IF(AND(ES8&gt;0,ES9&gt;0),ROUNDDOWN(ES9/ES8,4),"")</f>
        <v/>
      </c>
      <c r="ET10" s="424" t="str">
        <f t="shared" ref="ET10:FA10" si="51">IF(AND(ET8&gt;0,ET9&gt;0),ROUNDDOWN(ET9/ET8,4),"")</f>
        <v/>
      </c>
      <c r="EU10" s="425" t="str">
        <f t="shared" si="51"/>
        <v/>
      </c>
      <c r="EV10" s="426" t="str">
        <f t="shared" si="51"/>
        <v/>
      </c>
      <c r="EW10" s="297" t="str">
        <f t="shared" si="51"/>
        <v/>
      </c>
      <c r="EX10" s="301" t="str">
        <f t="shared" si="51"/>
        <v/>
      </c>
      <c r="EY10" s="155" t="str">
        <f t="shared" si="51"/>
        <v/>
      </c>
      <c r="EZ10" s="305" t="str">
        <f t="shared" si="51"/>
        <v/>
      </c>
      <c r="FA10" s="315" t="str">
        <f t="shared" si="51"/>
        <v/>
      </c>
      <c r="FB10" s="325"/>
      <c r="FC10" s="159" t="str">
        <f t="shared" ref="FC10:FK10" si="52">IF(AND(FC8&gt;0,FC9&gt;0),ROUNDDOWN(FC9/FC8,4),"")</f>
        <v/>
      </c>
      <c r="FD10" s="36" t="str">
        <f t="shared" si="52"/>
        <v/>
      </c>
      <c r="FE10" s="36" t="str">
        <f t="shared" si="52"/>
        <v/>
      </c>
      <c r="FF10" s="150" t="str">
        <f t="shared" si="52"/>
        <v/>
      </c>
      <c r="FG10" s="36" t="str">
        <f t="shared" si="52"/>
        <v/>
      </c>
      <c r="FH10" s="36" t="str">
        <f t="shared" si="52"/>
        <v/>
      </c>
      <c r="FI10" s="150" t="str">
        <f t="shared" si="52"/>
        <v/>
      </c>
      <c r="FJ10" s="36" t="str">
        <f t="shared" si="52"/>
        <v/>
      </c>
      <c r="FK10" s="36" t="str">
        <f t="shared" si="52"/>
        <v/>
      </c>
      <c r="FL10" s="37">
        <f>IF(FL9&gt;0,FL9/FL8,0)</f>
        <v>0</v>
      </c>
      <c r="FM10" s="150" t="str">
        <f t="shared" ref="FM10:FU10" si="53">IF(AND(FM8&gt;0,FM9&gt;0),ROUNDDOWN(FM9/FM8,4),"")</f>
        <v/>
      </c>
      <c r="FN10" s="36" t="str">
        <f t="shared" si="53"/>
        <v/>
      </c>
      <c r="FO10" s="36" t="str">
        <f t="shared" si="53"/>
        <v/>
      </c>
      <c r="FP10" s="150" t="str">
        <f t="shared" si="53"/>
        <v/>
      </c>
      <c r="FQ10" s="36" t="str">
        <f t="shared" si="53"/>
        <v/>
      </c>
      <c r="FR10" s="36" t="str">
        <f t="shared" si="53"/>
        <v/>
      </c>
      <c r="FS10" s="150" t="str">
        <f t="shared" si="53"/>
        <v/>
      </c>
      <c r="FT10" s="36" t="str">
        <f t="shared" si="53"/>
        <v/>
      </c>
      <c r="FU10" s="36" t="str">
        <f t="shared" si="53"/>
        <v/>
      </c>
      <c r="FV10" s="37">
        <f>IF(FV9&gt;0,FV9/FV8,0)</f>
        <v>0</v>
      </c>
      <c r="FW10" s="150" t="str">
        <f t="shared" ref="FW10:GE10" si="54">IF(AND(FW8&gt;0,FW9&gt;0),ROUNDDOWN(FW9/FW8,4),"")</f>
        <v/>
      </c>
      <c r="FX10" s="36" t="str">
        <f t="shared" si="54"/>
        <v/>
      </c>
      <c r="FY10" s="36" t="str">
        <f t="shared" si="54"/>
        <v/>
      </c>
      <c r="FZ10" s="150" t="str">
        <f t="shared" si="54"/>
        <v/>
      </c>
      <c r="GA10" s="36" t="str">
        <f t="shared" si="54"/>
        <v/>
      </c>
      <c r="GB10" s="36" t="str">
        <f t="shared" si="54"/>
        <v/>
      </c>
      <c r="GC10" s="150" t="str">
        <f t="shared" si="54"/>
        <v/>
      </c>
      <c r="GD10" s="36" t="str">
        <f t="shared" si="54"/>
        <v/>
      </c>
      <c r="GE10" s="36" t="str">
        <f t="shared" si="54"/>
        <v/>
      </c>
      <c r="GF10" s="37">
        <f>IF(GF9&gt;0,GF9/GF8,0)</f>
        <v>0</v>
      </c>
      <c r="GG10" s="143" t="str">
        <f>IF(AND(GG8&gt;0,GG9&gt;0),ROUNDDOWN(GG9/GG8,4),"")</f>
        <v/>
      </c>
      <c r="GH10" s="424" t="str">
        <f t="shared" ref="GH10:GO10" si="55">IF(AND(GH8&gt;0,GH9&gt;0),ROUNDDOWN(GH9/GH8,4),"")</f>
        <v/>
      </c>
      <c r="GI10" s="425" t="str">
        <f t="shared" si="55"/>
        <v/>
      </c>
      <c r="GJ10" s="426" t="str">
        <f t="shared" si="55"/>
        <v/>
      </c>
      <c r="GK10" s="297" t="str">
        <f t="shared" si="55"/>
        <v/>
      </c>
      <c r="GL10" s="301" t="str">
        <f t="shared" si="55"/>
        <v/>
      </c>
      <c r="GM10" s="155" t="str">
        <f t="shared" si="55"/>
        <v/>
      </c>
      <c r="GN10" s="305" t="str">
        <f t="shared" si="55"/>
        <v/>
      </c>
      <c r="GO10" s="315" t="str">
        <f t="shared" si="55"/>
        <v/>
      </c>
      <c r="GP10" s="325"/>
      <c r="GQ10" s="159" t="str">
        <f>IF(AND(GQ8&gt;0,GQ9&gt;0),ROUNDDOWN(GQ9/GQ8,4),"")</f>
        <v/>
      </c>
      <c r="GR10" s="335" t="str">
        <f>IF(AND(GR8&gt;0,GR9&gt;0),ROUNDDOWN(GR9/GR8,4),"")</f>
        <v/>
      </c>
      <c r="GS10" s="336" t="str">
        <f t="shared" ref="GS10:GT10" si="56">IF(AND(GS8&gt;0,GS9&gt;0),ROUNDDOWN(GS9/GS8,4),"")</f>
        <v/>
      </c>
      <c r="GT10" s="163" t="str">
        <f t="shared" si="56"/>
        <v/>
      </c>
      <c r="GU10" s="356" t="str">
        <f>IF(AND(GU8&gt;0,GU9&gt;0),ROUNDDOWN(GU9/GU8,4),"")</f>
        <v/>
      </c>
      <c r="GV10" s="357" t="str">
        <f>IF(AND(GV8&gt;0,GV9&gt;0),ROUNDDOWN(GV9/GV8,4),"")</f>
        <v/>
      </c>
      <c r="GW10" s="167" t="str">
        <f>IF(AND(GW8&gt;0,GW9&gt;0),ROUNDDOWN(GW9/GW8,4),"")</f>
        <v/>
      </c>
      <c r="GX10" s="483" t="str">
        <f t="shared" ref="GX10:HK10" si="57">IF(AND(GX8&gt;0,GX9&gt;0),ROUNDDOWN(GX9/GX8,4),"")</f>
        <v/>
      </c>
      <c r="GY10" s="484" t="str">
        <f t="shared" si="57"/>
        <v/>
      </c>
      <c r="GZ10" s="485" t="str">
        <f t="shared" si="57"/>
        <v/>
      </c>
      <c r="HA10" s="486" t="str">
        <f t="shared" si="57"/>
        <v/>
      </c>
      <c r="HB10" s="392" t="str">
        <f t="shared" si="57"/>
        <v/>
      </c>
      <c r="HC10" s="393" t="str">
        <f t="shared" si="57"/>
        <v/>
      </c>
      <c r="HD10" s="172" t="str">
        <f t="shared" si="57"/>
        <v/>
      </c>
      <c r="HE10" s="392" t="str">
        <f t="shared" si="57"/>
        <v/>
      </c>
      <c r="HF10" s="393" t="str">
        <f t="shared" si="57"/>
        <v/>
      </c>
      <c r="HG10" s="172" t="str">
        <f t="shared" si="57"/>
        <v/>
      </c>
      <c r="HH10" s="392" t="str">
        <f t="shared" si="57"/>
        <v/>
      </c>
      <c r="HI10" s="393" t="str">
        <f t="shared" si="57"/>
        <v/>
      </c>
      <c r="HJ10" s="374"/>
      <c r="HK10" s="171" t="str">
        <f t="shared" si="57"/>
        <v/>
      </c>
      <c r="HL10" s="40"/>
      <c r="HM10" s="39" t="s">
        <v>139</v>
      </c>
      <c r="HN10" s="39"/>
      <c r="HO10" s="39"/>
      <c r="HP10" s="39"/>
      <c r="HQ10" s="39"/>
    </row>
    <row r="11" spans="1:225" s="25" customFormat="1" ht="21" hidden="1">
      <c r="A11" s="24"/>
      <c r="B11" s="51" t="s">
        <v>282</v>
      </c>
      <c r="C11" s="503" t="str">
        <f>_xlfn.XLOOKUP(D11,事業計画2026[営業所],事業計画2026[エリア],"",0)</f>
        <v/>
      </c>
      <c r="D11" s="504" t="s">
        <v>190</v>
      </c>
      <c r="E11" s="196"/>
      <c r="F11" s="196"/>
      <c r="G11" s="196" t="str">
        <f>_xlfn.XLOOKUP(D11,事業計画2026[営業所],事業計画2026[所長],"",0)</f>
        <v/>
      </c>
      <c r="H11" s="196" t="str">
        <f>_xlfn.XLOOKUP(D11,事業計画2026[営業所],事業計画2026[担当役員],"",0)</f>
        <v/>
      </c>
      <c r="I11" s="196" t="str">
        <f>_xlfn.XLOOKUP(D11,事業計画2026[営業所],事業計画2026[主要ブランド],"",0)</f>
        <v/>
      </c>
      <c r="J11" s="196"/>
      <c r="K11" s="197" t="str">
        <f>_xlfn.XLOOKUP(D11,事業計画2026[営業所],事業計画2026[人件費],"",0)</f>
        <v/>
      </c>
      <c r="L11" s="197" t="str">
        <f>_xlfn.XLOOKUP(D11,事業計画2026[営業所],事業計画2026[販売費],"",0)</f>
        <v/>
      </c>
      <c r="M11" s="197" t="str">
        <f>_xlfn.XLOOKUP(D11,事業計画2026[営業所],事業計画2026[減価償却費],"",0)</f>
        <v/>
      </c>
      <c r="N11" s="197" t="str">
        <f>_xlfn.XLOOKUP(D11,事業計画2026[営業所],事業計画2026[地代・家賃],"",0)</f>
        <v/>
      </c>
      <c r="O11" s="197" t="str">
        <f>_xlfn.XLOOKUP(D11,事業計画2026[営業所],事業計画2026[その他経費],"",0)</f>
        <v/>
      </c>
      <c r="P11" s="197" t="str">
        <f>_xlfn.XLOOKUP(D11,事業計画2026[営業所],事業計画2026[本社経費],"",0)</f>
        <v/>
      </c>
      <c r="Q11" s="197">
        <f>SUM(K11:P11)</f>
        <v>0</v>
      </c>
      <c r="R11" s="196"/>
      <c r="S11" s="26" t="s">
        <v>137</v>
      </c>
      <c r="T11" s="27" cm="1">
        <f t="array" ref="T11">_xlfn.XLOOKUP($D11&amp;T$2&amp;T$3,事業計画集計2026[営業所]&amp;事業計画集計2026[月]&amp;事業計画集計2026[受着完],事業計画集計2026[(当月)計画 請負金額],0,0)</f>
        <v>0</v>
      </c>
      <c r="U11" s="28" cm="1">
        <f t="array" ref="U11">_xlfn.XLOOKUP($D11&amp;T$2&amp;T$3,事業計画集計2026[営業所]&amp;事業計画集計2026[月]&amp;事業計画集計2026[受着完],事業計画集計2026[(当月)計画 利益額],0,0)</f>
        <v>0</v>
      </c>
      <c r="V11" s="142" cm="1">
        <f t="array" ref="V11">_xlfn.XLOOKUP($D11&amp;T$2&amp;T$3,事業計画集計2026[営業所]&amp;事業計画集計2026[月]&amp;事業計画集計2026[受着完],事業計画集計2026[(当月)計画 棟数],0,0)</f>
        <v>0</v>
      </c>
      <c r="W11" s="27" cm="1">
        <f t="array" ref="W11">_xlfn.XLOOKUP($D11&amp;W$2&amp;W$3,事業計画集計2026[営業所]&amp;事業計画集計2026[月]&amp;事業計画集計2026[受着完],事業計画集計2026[(当月)計画 請負金額],0,0)</f>
        <v>0</v>
      </c>
      <c r="X11" s="28" cm="1">
        <f t="array" ref="X11">_xlfn.XLOOKUP($D11&amp;W$2&amp;W$3,事業計画集計2026[営業所]&amp;事業計画集計2026[月]&amp;事業計画集計2026[受着完],事業計画集計2026[(当月)計画 利益額],0,0)</f>
        <v>0</v>
      </c>
      <c r="Y11" s="149" cm="1">
        <f t="array" ref="Y11">_xlfn.XLOOKUP($D11&amp;W$2&amp;W$3,事業計画集計2026[営業所]&amp;事業計画集計2026[月]&amp;事業計画集計2026[受着完],事業計画集計2026[(当月)計画 棟数],0,0)</f>
        <v>0</v>
      </c>
      <c r="Z11" s="28" cm="1">
        <f t="array" ref="Z11">_xlfn.XLOOKUP($D11&amp;Z$2&amp;Z$3,事業計画集計2026[営業所]&amp;事業計画集計2026[月]&amp;事業計画集計2026[受着完],事業計画集計2026[(当月)計画 請負金額],0,0)</f>
        <v>0</v>
      </c>
      <c r="AA11" s="28" cm="1">
        <f t="array" ref="AA11">_xlfn.XLOOKUP($D11&amp;Z$2&amp;Z$3,事業計画集計2026[営業所]&amp;事業計画集計2026[月]&amp;事業計画集計2026[受着完],事業計画集計2026[(当月)計画 利益額],0,0)</f>
        <v>0</v>
      </c>
      <c r="AB11" s="29">
        <f>AA11-($Q11*1000)</f>
        <v>0</v>
      </c>
      <c r="AC11" s="142" cm="1">
        <f t="array" ref="AC11">_xlfn.XLOOKUP($D11&amp;Z$2&amp;Z$3,事業計画集計2026[営業所]&amp;事業計画集計2026[月]&amp;事業計画集計2026[受着完],事業計画集計2026[(当月)計画 棟数],0,0)</f>
        <v>0</v>
      </c>
      <c r="AD11" s="27" cm="1">
        <f t="array" ref="AD11">_xlfn.XLOOKUP($D11&amp;AD$2&amp;AD$3,事業計画集計2026[営業所]&amp;事業計画集計2026[月]&amp;事業計画集計2026[受着完],事業計画集計2026[(当月)計画 請負金額],0,0)</f>
        <v>0</v>
      </c>
      <c r="AE11" s="28" cm="1">
        <f t="array" ref="AE11">_xlfn.XLOOKUP($D11&amp;AD$2&amp;AD$3,事業計画集計2026[営業所]&amp;事業計画集計2026[月]&amp;事業計画集計2026[受着完],事業計画集計2026[(当月)計画 利益額],0,0)</f>
        <v>0</v>
      </c>
      <c r="AF11" s="149" cm="1">
        <f t="array" ref="AF11">_xlfn.XLOOKUP($D11&amp;AD$2&amp;AD$3,事業計画集計2026[営業所]&amp;事業計画集計2026[月]&amp;事業計画集計2026[受着完],事業計画集計2026[(当月)計画 棟数],0,0)</f>
        <v>0</v>
      </c>
      <c r="AG11" s="28" cm="1">
        <f t="array" ref="AG11">_xlfn.XLOOKUP($D11&amp;AG$2&amp;AG$3,事業計画集計2026[営業所]&amp;事業計画集計2026[月]&amp;事業計画集計2026[受着完],事業計画集計2026[(当月)計画 請負金額],0,0)</f>
        <v>0</v>
      </c>
      <c r="AH11" s="28" cm="1">
        <f t="array" ref="AH11">_xlfn.XLOOKUP($D11&amp;AG$2&amp;AG$3,事業計画集計2026[営業所]&amp;事業計画集計2026[月]&amp;事業計画集計2026[受着完],事業計画集計2026[(当月)計画 利益額],0,0)</f>
        <v>0</v>
      </c>
      <c r="AI11" s="149" cm="1">
        <f t="array" ref="AI11">_xlfn.XLOOKUP($D11&amp;AG$2&amp;AG$3,事業計画集計2026[営業所]&amp;事業計画集計2026[月]&amp;事業計画集計2026[受着完],事業計画集計2026[(当月)計画 棟数],0,0)</f>
        <v>0</v>
      </c>
      <c r="AJ11" s="28" cm="1">
        <f t="array" ref="AJ11">_xlfn.XLOOKUP($D11&amp;AJ$2&amp;AJ$3,事業計画集計2026[営業所]&amp;事業計画集計2026[月]&amp;事業計画集計2026[受着完],事業計画集計2026[(当月)計画 請負金額],0,0)</f>
        <v>0</v>
      </c>
      <c r="AK11" s="28" cm="1">
        <f t="array" ref="AK11">_xlfn.XLOOKUP($D11&amp;AJ$2&amp;AJ$3,事業計画集計2026[営業所]&amp;事業計画集計2026[月]&amp;事業計画集計2026[受着完],事業計画集計2026[(当月)計画 利益額],0,0)</f>
        <v>0</v>
      </c>
      <c r="AL11" s="29">
        <f>AK11-($Q11*1000)</f>
        <v>0</v>
      </c>
      <c r="AM11" s="149" cm="1">
        <f t="array" ref="AM11">_xlfn.XLOOKUP($D11&amp;AJ$2&amp;AJ$3,事業計画集計2026[営業所]&amp;事業計画集計2026[月]&amp;事業計画集計2026[受着完],事業計画集計2026[(当月)計画 棟数],0,0)</f>
        <v>0</v>
      </c>
      <c r="AN11" s="28" cm="1">
        <f t="array" ref="AN11">_xlfn.XLOOKUP($D11&amp;AN$2&amp;AN$3,事業計画集計2026[営業所]&amp;事業計画集計2026[月]&amp;事業計画集計2026[受着完],事業計画集計2026[(当月)計画 請負金額],0,0)</f>
        <v>0</v>
      </c>
      <c r="AO11" s="28" cm="1">
        <f t="array" ref="AO11">_xlfn.XLOOKUP($D11&amp;AN$2&amp;AN$3,事業計画集計2026[営業所]&amp;事業計画集計2026[月]&amp;事業計画集計2026[受着完],事業計画集計2026[(当月)計画 利益額],0,0)</f>
        <v>0</v>
      </c>
      <c r="AP11" s="149" cm="1">
        <f t="array" ref="AP11">_xlfn.XLOOKUP($D11&amp;AN$2&amp;AN$3,事業計画集計2026[営業所]&amp;事業計画集計2026[月]&amp;事業計画集計2026[受着完],事業計画集計2026[(当月)計画 棟数],0,0)</f>
        <v>0</v>
      </c>
      <c r="AQ11" s="28" cm="1">
        <f t="array" ref="AQ11">_xlfn.XLOOKUP($D11&amp;AQ$2&amp;AQ$3,事業計画集計2026[営業所]&amp;事業計画集計2026[月]&amp;事業計画集計2026[受着完],事業計画集計2026[(当月)計画 請負金額],0,0)</f>
        <v>0</v>
      </c>
      <c r="AR11" s="28" cm="1">
        <f t="array" ref="AR11">_xlfn.XLOOKUP($D11&amp;AQ$2&amp;AQ$3,事業計画集計2026[営業所]&amp;事業計画集計2026[月]&amp;事業計画集計2026[受着完],事業計画集計2026[(当月)計画 利益額],0,0)</f>
        <v>0</v>
      </c>
      <c r="AS11" s="149" cm="1">
        <f t="array" ref="AS11">_xlfn.XLOOKUP($D11&amp;AQ$2&amp;AQ$3,事業計画集計2026[営業所]&amp;事業計画集計2026[月]&amp;事業計画集計2026[受着完],事業計画集計2026[(当月)計画 棟数],0,0)</f>
        <v>0</v>
      </c>
      <c r="AT11" s="28" cm="1">
        <f t="array" ref="AT11">_xlfn.XLOOKUP($D11&amp;AT$2&amp;AT$3,事業計画集計2026[営業所]&amp;事業計画集計2026[月]&amp;事業計画集計2026[受着完],事業計画集計2026[(当月)計画 請負金額],0,0)</f>
        <v>0</v>
      </c>
      <c r="AU11" s="28" cm="1">
        <f t="array" ref="AU11">_xlfn.XLOOKUP($D11&amp;AT$2&amp;AT$3,事業計画集計2026[営業所]&amp;事業計画集計2026[月]&amp;事業計画集計2026[受着完],事業計画集計2026[(当月)計画 利益額],0,0)</f>
        <v>0</v>
      </c>
      <c r="AV11" s="29">
        <f>AU11-($Q11*1000)</f>
        <v>0</v>
      </c>
      <c r="AW11" s="142" cm="1">
        <f t="array" ref="AW11">_xlfn.XLOOKUP($D11&amp;AT$2&amp;AT$3,事業計画集計2026[営業所]&amp;事業計画集計2026[月]&amp;事業計画集計2026[受着完],事業計画集計2026[(当月)計画 棟数],0,0)</f>
        <v>0</v>
      </c>
      <c r="AX11" s="421">
        <f t="shared" ref="AX11:BG12" si="58">T11+AD11+AN11</f>
        <v>0</v>
      </c>
      <c r="AY11" s="422">
        <f t="shared" si="58"/>
        <v>0</v>
      </c>
      <c r="AZ11" s="423">
        <f t="shared" si="58"/>
        <v>0</v>
      </c>
      <c r="BA11" s="296">
        <f t="shared" si="58"/>
        <v>0</v>
      </c>
      <c r="BB11" s="300">
        <f t="shared" si="58"/>
        <v>0</v>
      </c>
      <c r="BC11" s="154">
        <f t="shared" si="58"/>
        <v>0</v>
      </c>
      <c r="BD11" s="304">
        <f t="shared" si="58"/>
        <v>0</v>
      </c>
      <c r="BE11" s="314">
        <f t="shared" si="58"/>
        <v>0</v>
      </c>
      <c r="BF11" s="324">
        <f t="shared" si="58"/>
        <v>0</v>
      </c>
      <c r="BG11" s="158">
        <f t="shared" si="58"/>
        <v>0</v>
      </c>
      <c r="BH11" s="28" cm="1">
        <f t="array" ref="BH11">_xlfn.XLOOKUP($D11&amp;BH$2&amp;BH$3,事業計画集計2026[営業所]&amp;事業計画集計2026[月]&amp;事業計画集計2026[受着完],事業計画集計2026[(当月)計画 請負金額],0,0)</f>
        <v>0</v>
      </c>
      <c r="BI11" s="28" cm="1">
        <f t="array" ref="BI11">_xlfn.XLOOKUP($D11&amp;BH$2&amp;BH$3,事業計画集計2026[営業所]&amp;事業計画集計2026[月]&amp;事業計画集計2026[受着完],事業計画集計2026[(当月)計画 利益額],0,0)</f>
        <v>0</v>
      </c>
      <c r="BJ11" s="149" cm="1">
        <f t="array" ref="BJ11">_xlfn.XLOOKUP($D11&amp;BH$2&amp;BH$3,事業計画集計2026[営業所]&amp;事業計画集計2026[月]&amp;事業計画集計2026[受着完],事業計画集計2026[(当月)計画 棟数],0,0)</f>
        <v>0</v>
      </c>
      <c r="BK11" s="28" cm="1">
        <f t="array" ref="BK11">_xlfn.XLOOKUP($D11&amp;BK$2&amp;BK$3,事業計画集計2026[営業所]&amp;事業計画集計2026[月]&amp;事業計画集計2026[受着完],事業計画集計2026[(当月)計画 請負金額],0,0)</f>
        <v>0</v>
      </c>
      <c r="BL11" s="28" cm="1">
        <f t="array" ref="BL11">_xlfn.XLOOKUP($D11&amp;BK$2&amp;BK$3,事業計画集計2026[営業所]&amp;事業計画集計2026[月]&amp;事業計画集計2026[受着完],事業計画集計2026[(当月)計画 利益額],0,0)</f>
        <v>0</v>
      </c>
      <c r="BM11" s="149" cm="1">
        <f t="array" ref="BM11">_xlfn.XLOOKUP($D11&amp;BK$2&amp;BK$3,事業計画集計2026[営業所]&amp;事業計画集計2026[月]&amp;事業計画集計2026[受着完],事業計画集計2026[(当月)計画 棟数],0,0)</f>
        <v>0</v>
      </c>
      <c r="BN11" s="28" cm="1">
        <f t="array" ref="BN11">_xlfn.XLOOKUP($D11&amp;BN$2&amp;BN$3,事業計画集計2026[営業所]&amp;事業計画集計2026[月]&amp;事業計画集計2026[受着完],事業計画集計2026[(当月)計画 請負金額],0,0)</f>
        <v>0</v>
      </c>
      <c r="BO11" s="28" cm="1">
        <f t="array" ref="BO11">_xlfn.XLOOKUP($D11&amp;BN$2&amp;BN$3,事業計画集計2026[営業所]&amp;事業計画集計2026[月]&amp;事業計画集計2026[受着完],事業計画集計2026[(当月)計画 利益額],0,0)</f>
        <v>0</v>
      </c>
      <c r="BP11" s="29">
        <f>BO11-($Q11*1000)</f>
        <v>0</v>
      </c>
      <c r="BQ11" s="149" cm="1">
        <f t="array" ref="BQ11">_xlfn.XLOOKUP($D11&amp;BN$2&amp;BN$3,事業計画集計2026[営業所]&amp;事業計画集計2026[月]&amp;事業計画集計2026[受着完],事業計画集計2026[(当月)計画 棟数],0,0)</f>
        <v>0</v>
      </c>
      <c r="BR11" s="28" cm="1">
        <f t="array" ref="BR11">_xlfn.XLOOKUP($D11&amp;BR$2&amp;BR$3,事業計画集計2026[営業所]&amp;事業計画集計2026[月]&amp;事業計画集計2026[受着完],事業計画集計2026[(当月)計画 請負金額],0,0)</f>
        <v>0</v>
      </c>
      <c r="BS11" s="28" cm="1">
        <f t="array" ref="BS11">_xlfn.XLOOKUP($D11&amp;BR$2&amp;BR$3,事業計画集計2026[営業所]&amp;事業計画集計2026[月]&amp;事業計画集計2026[受着完],事業計画集計2026[(当月)計画 利益額],0,0)</f>
        <v>0</v>
      </c>
      <c r="BT11" s="149" cm="1">
        <f t="array" ref="BT11">_xlfn.XLOOKUP($D11&amp;BR$2&amp;BR$3,事業計画集計2026[営業所]&amp;事業計画集計2026[月]&amp;事業計画集計2026[受着完],事業計画集計2026[(当月)計画 棟数],0,0)</f>
        <v>0</v>
      </c>
      <c r="BU11" s="28" cm="1">
        <f t="array" ref="BU11">_xlfn.XLOOKUP($D11&amp;BU$2&amp;BU$3,事業計画集計2026[営業所]&amp;事業計画集計2026[月]&amp;事業計画集計2026[受着完],事業計画集計2026[(当月)計画 請負金額],0,0)</f>
        <v>0</v>
      </c>
      <c r="BV11" s="28" cm="1">
        <f t="array" ref="BV11">_xlfn.XLOOKUP($D11&amp;BU$2&amp;BU$3,事業計画集計2026[営業所]&amp;事業計画集計2026[月]&amp;事業計画集計2026[受着完],事業計画集計2026[(当月)計画 利益額],0,0)</f>
        <v>0</v>
      </c>
      <c r="BW11" s="149" cm="1">
        <f t="array" ref="BW11">_xlfn.XLOOKUP($D11&amp;BU$2&amp;BU$3,事業計画集計2026[営業所]&amp;事業計画集計2026[月]&amp;事業計画集計2026[受着完],事業計画集計2026[(当月)計画 棟数],0,0)</f>
        <v>0</v>
      </c>
      <c r="BX11" s="28" cm="1">
        <f t="array" ref="BX11">_xlfn.XLOOKUP($D11&amp;BX$2&amp;BX$3,事業計画集計2026[営業所]&amp;事業計画集計2026[月]&amp;事業計画集計2026[受着完],事業計画集計2026[(当月)計画 請負金額],0,0)</f>
        <v>0</v>
      </c>
      <c r="BY11" s="28" cm="1">
        <f t="array" ref="BY11">_xlfn.XLOOKUP($D11&amp;BX$2&amp;BX$3,事業計画集計2026[営業所]&amp;事業計画集計2026[月]&amp;事業計画集計2026[受着完],事業計画集計2026[(当月)計画 利益額],0,0)</f>
        <v>0</v>
      </c>
      <c r="BZ11" s="29">
        <f>BY11-($Q11*1000)</f>
        <v>0</v>
      </c>
      <c r="CA11" s="149" cm="1">
        <f t="array" ref="CA11">_xlfn.XLOOKUP($D11&amp;BX$2&amp;BX$3,事業計画集計2026[営業所]&amp;事業計画集計2026[月]&amp;事業計画集計2026[受着完],事業計画集計2026[(当月)計画 棟数],0,0)</f>
        <v>0</v>
      </c>
      <c r="CB11" s="28" cm="1">
        <f t="array" ref="CB11">_xlfn.XLOOKUP($D11&amp;CB$2&amp;CB$3,事業計画集計2026[営業所]&amp;事業計画集計2026[月]&amp;事業計画集計2026[受着完],事業計画集計2026[(当月)計画 請負金額],0,0)</f>
        <v>0</v>
      </c>
      <c r="CC11" s="28" cm="1">
        <f t="array" ref="CC11">_xlfn.XLOOKUP($D11&amp;CB$2&amp;CB$3,事業計画集計2026[営業所]&amp;事業計画集計2026[月]&amp;事業計画集計2026[受着完],事業計画集計2026[(当月)計画 利益額],0,0)</f>
        <v>0</v>
      </c>
      <c r="CD11" s="149" cm="1">
        <f t="array" ref="CD11">_xlfn.XLOOKUP($D11&amp;CB$2&amp;CB$3,事業計画集計2026[営業所]&amp;事業計画集計2026[月]&amp;事業計画集計2026[受着完],事業計画集計2026[(当月)計画 棟数],0,0)</f>
        <v>0</v>
      </c>
      <c r="CE11" s="28" cm="1">
        <f t="array" ref="CE11">_xlfn.XLOOKUP($D11&amp;CE$2&amp;CE$3,事業計画集計2026[営業所]&amp;事業計画集計2026[月]&amp;事業計画集計2026[受着完],事業計画集計2026[(当月)計画 請負金額],0,0)</f>
        <v>0</v>
      </c>
      <c r="CF11" s="28" cm="1">
        <f t="array" ref="CF11">_xlfn.XLOOKUP($D11&amp;CE$2&amp;CE$3,事業計画集計2026[営業所]&amp;事業計画集計2026[月]&amp;事業計画集計2026[受着完],事業計画集計2026[(当月)計画 利益額],0,0)</f>
        <v>0</v>
      </c>
      <c r="CG11" s="149" cm="1">
        <f t="array" ref="CG11">_xlfn.XLOOKUP($D11&amp;CE$2&amp;CE$3,事業計画集計2026[営業所]&amp;事業計画集計2026[月]&amp;事業計画集計2026[受着完],事業計画集計2026[(当月)計画 棟数],0,0)</f>
        <v>0</v>
      </c>
      <c r="CH11" s="28" cm="1">
        <f t="array" ref="CH11">_xlfn.XLOOKUP($D11&amp;CH$2&amp;CH$3,事業計画集計2026[営業所]&amp;事業計画集計2026[月]&amp;事業計画集計2026[受着完],事業計画集計2026[(当月)計画 請負金額],0,0)</f>
        <v>0</v>
      </c>
      <c r="CI11" s="28" cm="1">
        <f t="array" ref="CI11">_xlfn.XLOOKUP($D11&amp;CH$2&amp;CH$3,事業計画集計2026[営業所]&amp;事業計画集計2026[月]&amp;事業計画集計2026[受着完],事業計画集計2026[(当月)計画 利益額],0,0)</f>
        <v>0</v>
      </c>
      <c r="CJ11" s="29">
        <f>CI11-($Q11*1000)</f>
        <v>0</v>
      </c>
      <c r="CK11" s="142" cm="1">
        <f t="array" ref="CK11">_xlfn.XLOOKUP($D11&amp;CH$2&amp;CH$3,事業計画集計2026[営業所]&amp;事業計画集計2026[月]&amp;事業計画集計2026[受着完],事業計画集計2026[(当月)計画 棟数],0,0)</f>
        <v>0</v>
      </c>
      <c r="CL11" s="421">
        <f t="shared" ref="CL11:CU12" si="59">BH11+BR11+CB11</f>
        <v>0</v>
      </c>
      <c r="CM11" s="422">
        <f t="shared" si="59"/>
        <v>0</v>
      </c>
      <c r="CN11" s="423">
        <f t="shared" si="59"/>
        <v>0</v>
      </c>
      <c r="CO11" s="296">
        <f t="shared" si="59"/>
        <v>0</v>
      </c>
      <c r="CP11" s="300">
        <f t="shared" si="59"/>
        <v>0</v>
      </c>
      <c r="CQ11" s="154">
        <f t="shared" si="59"/>
        <v>0</v>
      </c>
      <c r="CR11" s="304">
        <f t="shared" si="59"/>
        <v>0</v>
      </c>
      <c r="CS11" s="314">
        <f t="shared" si="59"/>
        <v>0</v>
      </c>
      <c r="CT11" s="324">
        <f t="shared" si="59"/>
        <v>0</v>
      </c>
      <c r="CU11" s="158">
        <f t="shared" si="59"/>
        <v>0</v>
      </c>
      <c r="CV11" s="333">
        <f t="shared" ref="CV11:DE12" si="60">AX11+CL11</f>
        <v>0</v>
      </c>
      <c r="CW11" s="334">
        <f t="shared" si="60"/>
        <v>0</v>
      </c>
      <c r="CX11" s="162">
        <f t="shared" si="60"/>
        <v>0</v>
      </c>
      <c r="CY11" s="354">
        <f t="shared" si="60"/>
        <v>0</v>
      </c>
      <c r="CZ11" s="355">
        <f t="shared" si="60"/>
        <v>0</v>
      </c>
      <c r="DA11" s="166">
        <f t="shared" si="60"/>
        <v>0</v>
      </c>
      <c r="DB11" s="479">
        <f t="shared" si="60"/>
        <v>0</v>
      </c>
      <c r="DC11" s="480">
        <f t="shared" si="60"/>
        <v>0</v>
      </c>
      <c r="DD11" s="481">
        <f t="shared" si="60"/>
        <v>0</v>
      </c>
      <c r="DE11" s="604">
        <f t="shared" si="60"/>
        <v>0</v>
      </c>
      <c r="DF11" s="612">
        <f>実行度合表集計2025!GH11+実行度合表集計2026!CV11</f>
        <v>330000000</v>
      </c>
      <c r="DG11" s="334">
        <f>実行度合表集計2025!GI11+実行度合表集計2026!CW11</f>
        <v>77550000</v>
      </c>
      <c r="DH11" s="613">
        <f>実行度合表集計2025!GJ11+実行度合表集計2026!CX11</f>
        <v>11</v>
      </c>
      <c r="DI11" s="628">
        <f>実行度合表集計2025!GK11+実行度合表集計2026!CY11</f>
        <v>360000000</v>
      </c>
      <c r="DJ11" s="355">
        <f>実行度合表集計2025!GL11+実行度合表集計2026!CZ11</f>
        <v>84600000</v>
      </c>
      <c r="DK11" s="629">
        <f>実行度合表集計2025!GM11+実行度合表集計2026!DA11</f>
        <v>12</v>
      </c>
      <c r="DL11" s="641">
        <f>実行度合表集計2025!GN11+実行度合表集計2026!DB11</f>
        <v>314500000</v>
      </c>
      <c r="DM11" s="480">
        <f>実行度合表集計2025!GO11+実行度合表集計2026!DC11</f>
        <v>70469712</v>
      </c>
      <c r="DN11" s="481">
        <f>実行度合表集計2025!GP11+実行度合表集計2026!DD11</f>
        <v>25019712</v>
      </c>
      <c r="DO11" s="642">
        <f>実行度合表集計2025!GQ11+実行度合表集計2026!DE11</f>
        <v>10</v>
      </c>
      <c r="DP11" s="28" cm="1">
        <f t="array" ref="DP11">_xlfn.XLOOKUP($D11&amp;DP$2&amp;DP$3,事業計画集計2026[営業所]&amp;事業計画集計2026[月]&amp;事業計画集計2026[受着完],事業計画集計2026[(当月)計画 請負金額],0,0)</f>
        <v>0</v>
      </c>
      <c r="DQ11" s="28" cm="1">
        <f t="array" ref="DQ11">_xlfn.XLOOKUP($D11&amp;DP$2&amp;DP$3,事業計画集計2026[営業所]&amp;事業計画集計2026[月]&amp;事業計画集計2026[受着完],事業計画集計2026[(当月)計画 利益額],0,0)</f>
        <v>0</v>
      </c>
      <c r="DR11" s="149" cm="1">
        <f t="array" ref="DR11">_xlfn.XLOOKUP($D11&amp;DP$2&amp;DP$3,事業計画集計2026[営業所]&amp;事業計画集計2026[月]&amp;事業計画集計2026[受着完],事業計画集計2026[(当月)計画 棟数],0,0)</f>
        <v>0</v>
      </c>
      <c r="DS11" s="28" cm="1">
        <f t="array" ref="DS11">_xlfn.XLOOKUP($D11&amp;DS$2&amp;DS$3,事業計画集計2026[営業所]&amp;事業計画集計2026[月]&amp;事業計画集計2026[受着完],事業計画集計2026[(当月)計画 請負金額],0,0)</f>
        <v>0</v>
      </c>
      <c r="DT11" s="28" cm="1">
        <f t="array" ref="DT11">_xlfn.XLOOKUP($D11&amp;DS$2&amp;DS$3,事業計画集計2026[営業所]&amp;事業計画集計2026[月]&amp;事業計画集計2026[受着完],事業計画集計2026[(当月)計画 利益額],0,0)</f>
        <v>0</v>
      </c>
      <c r="DU11" s="149" cm="1">
        <f t="array" ref="DU11">_xlfn.XLOOKUP($D11&amp;DS$2&amp;DS$3,事業計画集計2026[営業所]&amp;事業計画集計2026[月]&amp;事業計画集計2026[受着完],事業計画集計2026[(当月)計画 棟数],0,0)</f>
        <v>0</v>
      </c>
      <c r="DV11" s="28" cm="1">
        <f t="array" ref="DV11">_xlfn.XLOOKUP($D11&amp;DV$2&amp;DV$3,事業計画集計2026[営業所]&amp;事業計画集計2026[月]&amp;事業計画集計2026[受着完],事業計画集計2026[(当月)計画 請負金額],0,0)</f>
        <v>0</v>
      </c>
      <c r="DW11" s="28" cm="1">
        <f t="array" ref="DW11">_xlfn.XLOOKUP($D11&amp;DV$2&amp;DV$3,事業計画集計2026[営業所]&amp;事業計画集計2026[月]&amp;事業計画集計2026[受着完],事業計画集計2026[(当月)計画 利益額],0,0)</f>
        <v>0</v>
      </c>
      <c r="DX11" s="29">
        <f>DW11-($Q11*1000)</f>
        <v>0</v>
      </c>
      <c r="DY11" s="149" cm="1">
        <f t="array" ref="DY11">_xlfn.XLOOKUP($D11&amp;DV$2&amp;DV$3,事業計画集計2026[営業所]&amp;事業計画集計2026[月]&amp;事業計画集計2026[受着完],事業計画集計2026[(当月)計画 棟数],0,0)</f>
        <v>0</v>
      </c>
      <c r="DZ11" s="28" cm="1">
        <f t="array" ref="DZ11">_xlfn.XLOOKUP($D11&amp;DZ$2&amp;DZ$3,事業計画集計2026[営業所]&amp;事業計画集計2026[月]&amp;事業計画集計2026[受着完],事業計画集計2026[(当月)計画 請負金額],0,0)</f>
        <v>0</v>
      </c>
      <c r="EA11" s="28" cm="1">
        <f t="array" ref="EA11">_xlfn.XLOOKUP($D11&amp;DZ$2&amp;DZ$3,事業計画集計2026[営業所]&amp;事業計画集計2026[月]&amp;事業計画集計2026[受着完],事業計画集計2026[(当月)計画 利益額],0,0)</f>
        <v>0</v>
      </c>
      <c r="EB11" s="149" cm="1">
        <f t="array" ref="EB11">_xlfn.XLOOKUP($D11&amp;DZ$2&amp;DZ$3,事業計画集計2026[営業所]&amp;事業計画集計2026[月]&amp;事業計画集計2026[受着完],事業計画集計2026[(当月)計画 棟数],0,0)</f>
        <v>0</v>
      </c>
      <c r="EC11" s="28" cm="1">
        <f t="array" ref="EC11">_xlfn.XLOOKUP($D11&amp;EC$2&amp;EC$3,事業計画集計2026[営業所]&amp;事業計画集計2026[月]&amp;事業計画集計2026[受着完],事業計画集計2026[(当月)計画 請負金額],0,0)</f>
        <v>0</v>
      </c>
      <c r="ED11" s="28" cm="1">
        <f t="array" ref="ED11">_xlfn.XLOOKUP($D11&amp;EC$2&amp;EC$3,事業計画集計2026[営業所]&amp;事業計画集計2026[月]&amp;事業計画集計2026[受着完],事業計画集計2026[(当月)計画 利益額],0,0)</f>
        <v>0</v>
      </c>
      <c r="EE11" s="149" cm="1">
        <f t="array" ref="EE11">_xlfn.XLOOKUP($D11&amp;EC$2&amp;EC$3,事業計画集計2026[営業所]&amp;事業計画集計2026[月]&amp;事業計画集計2026[受着完],事業計画集計2026[(当月)計画 棟数],0,0)</f>
        <v>0</v>
      </c>
      <c r="EF11" s="28" cm="1">
        <f t="array" ref="EF11">_xlfn.XLOOKUP($D11&amp;EF$2&amp;EF$3,事業計画集計2026[営業所]&amp;事業計画集計2026[月]&amp;事業計画集計2026[受着完],事業計画集計2026[(当月)計画 請負金額],0,0)</f>
        <v>0</v>
      </c>
      <c r="EG11" s="28" cm="1">
        <f t="array" ref="EG11">_xlfn.XLOOKUP($D11&amp;EF$2&amp;EF$3,事業計画集計2026[営業所]&amp;事業計画集計2026[月]&amp;事業計画集計2026[受着完],事業計画集計2026[(当月)計画 利益額],0,0)</f>
        <v>0</v>
      </c>
      <c r="EH11" s="29">
        <f>EG11-($Q11*1000)</f>
        <v>0</v>
      </c>
      <c r="EI11" s="149" cm="1">
        <f t="array" ref="EI11">_xlfn.XLOOKUP($D11&amp;EF$2&amp;EF$3,事業計画集計2026[営業所]&amp;事業計画集計2026[月]&amp;事業計画集計2026[受着完],事業計画集計2026[(当月)計画 棟数],0,0)</f>
        <v>0</v>
      </c>
      <c r="EJ11" s="28" cm="1">
        <f t="array" ref="EJ11">_xlfn.XLOOKUP($D11&amp;EJ$2&amp;EJ$3,事業計画集計2026[営業所]&amp;事業計画集計2026[月]&amp;事業計画集計2026[受着完],事業計画集計2026[(当月)計画 請負金額],0,0)</f>
        <v>0</v>
      </c>
      <c r="EK11" s="28" cm="1">
        <f t="array" ref="EK11">_xlfn.XLOOKUP($D11&amp;EJ$2&amp;EJ$3,事業計画集計2026[営業所]&amp;事業計画集計2026[月]&amp;事業計画集計2026[受着完],事業計画集計2026[(当月)計画 利益額],0,0)</f>
        <v>0</v>
      </c>
      <c r="EL11" s="149" cm="1">
        <f t="array" ref="EL11">_xlfn.XLOOKUP($D11&amp;EJ$2&amp;EJ$3,事業計画集計2026[営業所]&amp;事業計画集計2026[月]&amp;事業計画集計2026[受着完],事業計画集計2026[(当月)計画 棟数],0,0)</f>
        <v>0</v>
      </c>
      <c r="EM11" s="28" cm="1">
        <f t="array" ref="EM11">_xlfn.XLOOKUP($D11&amp;EM$2&amp;EM$3,事業計画集計2026[営業所]&amp;事業計画集計2026[月]&amp;事業計画集計2026[受着完],事業計画集計2026[(当月)計画 請負金額],0,0)</f>
        <v>0</v>
      </c>
      <c r="EN11" s="28" cm="1">
        <f t="array" ref="EN11">_xlfn.XLOOKUP($D11&amp;EM$2&amp;EM$3,事業計画集計2026[営業所]&amp;事業計画集計2026[月]&amp;事業計画集計2026[受着完],事業計画集計2026[(当月)計画 利益額],0,0)</f>
        <v>0</v>
      </c>
      <c r="EO11" s="149" cm="1">
        <f t="array" ref="EO11">_xlfn.XLOOKUP($D11&amp;EM$2&amp;EM$3,事業計画集計2026[営業所]&amp;事業計画集計2026[月]&amp;事業計画集計2026[受着完],事業計画集計2026[(当月)計画 棟数],0,0)</f>
        <v>0</v>
      </c>
      <c r="EP11" s="28" cm="1">
        <f t="array" ref="EP11">_xlfn.XLOOKUP($D11&amp;EP$2&amp;EP$3,事業計画集計2026[営業所]&amp;事業計画集計2026[月]&amp;事業計画集計2026[受着完],事業計画集計2026[(当月)計画 請負金額],0,0)</f>
        <v>0</v>
      </c>
      <c r="EQ11" s="28" cm="1">
        <f t="array" ref="EQ11">_xlfn.XLOOKUP($D11&amp;EP$2&amp;EP$3,事業計画集計2026[営業所]&amp;事業計画集計2026[月]&amp;事業計画集計2026[受着完],事業計画集計2026[(当月)計画 利益額],0,0)</f>
        <v>0</v>
      </c>
      <c r="ER11" s="29">
        <f>EQ11-($Q11*1000)</f>
        <v>0</v>
      </c>
      <c r="ES11" s="142" cm="1">
        <f t="array" ref="ES11">_xlfn.XLOOKUP($D11&amp;EP$2&amp;EP$3,事業計画集計2026[営業所]&amp;事業計画集計2026[月]&amp;事業計画集計2026[受着完],事業計画集計2026[(当月)計画 棟数],0,0)</f>
        <v>0</v>
      </c>
      <c r="ET11" s="421">
        <f t="shared" ref="ET11:FC12" si="61">DP11+DZ11+EJ11</f>
        <v>0</v>
      </c>
      <c r="EU11" s="422">
        <f t="shared" si="61"/>
        <v>0</v>
      </c>
      <c r="EV11" s="423">
        <f t="shared" si="61"/>
        <v>0</v>
      </c>
      <c r="EW11" s="296">
        <f t="shared" si="61"/>
        <v>0</v>
      </c>
      <c r="EX11" s="300">
        <f t="shared" si="61"/>
        <v>0</v>
      </c>
      <c r="EY11" s="154">
        <f t="shared" si="61"/>
        <v>0</v>
      </c>
      <c r="EZ11" s="304">
        <f t="shared" si="61"/>
        <v>0</v>
      </c>
      <c r="FA11" s="314">
        <f t="shared" si="61"/>
        <v>0</v>
      </c>
      <c r="FB11" s="324">
        <f t="shared" si="61"/>
        <v>0</v>
      </c>
      <c r="FC11" s="158">
        <f t="shared" si="61"/>
        <v>0</v>
      </c>
      <c r="FD11" s="28" cm="1">
        <f t="array" ref="FD11">_xlfn.XLOOKUP($D11&amp;FD$2&amp;FD$3,事業計画集計2026[営業所]&amp;事業計画集計2026[月]&amp;事業計画集計2026[受着完],事業計画集計2026[(当月)計画 請負金額],0,0)</f>
        <v>0</v>
      </c>
      <c r="FE11" s="28" cm="1">
        <f t="array" ref="FE11">_xlfn.XLOOKUP($D11&amp;FD$2&amp;FD$3,事業計画集計2026[営業所]&amp;事業計画集計2026[月]&amp;事業計画集計2026[受着完],事業計画集計2026[(当月)計画 利益額],0,0)</f>
        <v>0</v>
      </c>
      <c r="FF11" s="149" cm="1">
        <f t="array" ref="FF11">_xlfn.XLOOKUP($D11&amp;FD$2&amp;FD$3,事業計画集計2026[営業所]&amp;事業計画集計2026[月]&amp;事業計画集計2026[受着完],事業計画集計2026[(当月)計画 棟数],0,0)</f>
        <v>0</v>
      </c>
      <c r="FG11" s="28" cm="1">
        <f t="array" ref="FG11">_xlfn.XLOOKUP($D11&amp;FG$2&amp;FG$3,事業計画集計2026[営業所]&amp;事業計画集計2026[月]&amp;事業計画集計2026[受着完],事業計画集計2026[(当月)計画 請負金額],0,0)</f>
        <v>0</v>
      </c>
      <c r="FH11" s="28" cm="1">
        <f t="array" ref="FH11">_xlfn.XLOOKUP($D11&amp;FG$2&amp;FG$3,事業計画集計2026[営業所]&amp;事業計画集計2026[月]&amp;事業計画集計2026[受着完],事業計画集計2026[(当月)計画 利益額],0,0)</f>
        <v>0</v>
      </c>
      <c r="FI11" s="149" cm="1">
        <f t="array" ref="FI11">_xlfn.XLOOKUP($D11&amp;FG$2&amp;FG$3,事業計画集計2026[営業所]&amp;事業計画集計2026[月]&amp;事業計画集計2026[受着完],事業計画集計2026[(当月)計画 棟数],0,0)</f>
        <v>0</v>
      </c>
      <c r="FJ11" s="28" cm="1">
        <f t="array" ref="FJ11">_xlfn.XLOOKUP($D11&amp;FJ$2&amp;FJ$3,事業計画集計2026[営業所]&amp;事業計画集計2026[月]&amp;事業計画集計2026[受着完],事業計画集計2026[(当月)計画 請負金額],0,0)</f>
        <v>0</v>
      </c>
      <c r="FK11" s="28" cm="1">
        <f t="array" ref="FK11">_xlfn.XLOOKUP($D11&amp;FJ$2&amp;FJ$3,事業計画集計2026[営業所]&amp;事業計画集計2026[月]&amp;事業計画集計2026[受着完],事業計画集計2026[(当月)計画 利益額],0,0)</f>
        <v>0</v>
      </c>
      <c r="FL11" s="29">
        <f>FK11-($Q11*1000)</f>
        <v>0</v>
      </c>
      <c r="FM11" s="149" cm="1">
        <f t="array" ref="FM11">_xlfn.XLOOKUP($D11&amp;FJ$2&amp;FJ$3,事業計画集計2026[営業所]&amp;事業計画集計2026[月]&amp;事業計画集計2026[受着完],事業計画集計2026[(当月)計画 棟数],0,0)</f>
        <v>0</v>
      </c>
      <c r="FN11" s="28" cm="1">
        <f t="array" ref="FN11">_xlfn.XLOOKUP($D11&amp;FN$2&amp;FN$3,事業計画集計2026[営業所]&amp;事業計画集計2026[月]&amp;事業計画集計2026[受着完],事業計画集計2026[(当月)計画 請負金額],0,0)</f>
        <v>0</v>
      </c>
      <c r="FO11" s="28" cm="1">
        <f t="array" ref="FO11">_xlfn.XLOOKUP($D11&amp;FN$2&amp;FN$3,事業計画集計2026[営業所]&amp;事業計画集計2026[月]&amp;事業計画集計2026[受着完],事業計画集計2026[(当月)計画 利益額],0,0)</f>
        <v>0</v>
      </c>
      <c r="FP11" s="149" cm="1">
        <f t="array" ref="FP11">_xlfn.XLOOKUP($D11&amp;FN$2&amp;FN$3,事業計画集計2026[営業所]&amp;事業計画集計2026[月]&amp;事業計画集計2026[受着完],事業計画集計2026[(当月)計画 棟数],0,0)</f>
        <v>0</v>
      </c>
      <c r="FQ11" s="28" cm="1">
        <f t="array" ref="FQ11">_xlfn.XLOOKUP($D11&amp;FQ$2&amp;FQ$3,事業計画集計2026[営業所]&amp;事業計画集計2026[月]&amp;事業計画集計2026[受着完],事業計画集計2026[(当月)計画 請負金額],0,0)</f>
        <v>0</v>
      </c>
      <c r="FR11" s="28" cm="1">
        <f t="array" ref="FR11">_xlfn.XLOOKUP($D11&amp;FQ$2&amp;FQ$3,事業計画集計2026[営業所]&amp;事業計画集計2026[月]&amp;事業計画集計2026[受着完],事業計画集計2026[(当月)計画 利益額],0,0)</f>
        <v>0</v>
      </c>
      <c r="FS11" s="149" cm="1">
        <f t="array" ref="FS11">_xlfn.XLOOKUP($D11&amp;FQ$2&amp;FQ$3,事業計画集計2026[営業所]&amp;事業計画集計2026[月]&amp;事業計画集計2026[受着完],事業計画集計2026[(当月)計画 棟数],0,0)</f>
        <v>0</v>
      </c>
      <c r="FT11" s="28" cm="1">
        <f t="array" ref="FT11">_xlfn.XLOOKUP($D11&amp;FT$2&amp;FT$3,事業計画集計2026[営業所]&amp;事業計画集計2026[月]&amp;事業計画集計2026[受着完],事業計画集計2026[(当月)計画 請負金額],0,0)</f>
        <v>0</v>
      </c>
      <c r="FU11" s="28" cm="1">
        <f t="array" ref="FU11">_xlfn.XLOOKUP($D11&amp;FT$2&amp;FT$3,事業計画集計2026[営業所]&amp;事業計画集計2026[月]&amp;事業計画集計2026[受着完],事業計画集計2026[(当月)計画 利益額],0,0)</f>
        <v>0</v>
      </c>
      <c r="FV11" s="29">
        <f>FU11-($Q11*1000)</f>
        <v>0</v>
      </c>
      <c r="FW11" s="149" cm="1">
        <f t="array" ref="FW11">_xlfn.XLOOKUP($D11&amp;FT$2&amp;FT$3,事業計画集計2026[営業所]&amp;事業計画集計2026[月]&amp;事業計画集計2026[受着完],事業計画集計2026[(当月)計画 棟数],0,0)</f>
        <v>0</v>
      </c>
      <c r="FX11" s="28" cm="1">
        <f t="array" ref="FX11">_xlfn.XLOOKUP($D11&amp;FX$2&amp;FX$3,事業計画集計2026[営業所]&amp;事業計画集計2026[月]&amp;事業計画集計2026[受着完],事業計画集計2026[(当月)計画 請負金額],0,0)</f>
        <v>0</v>
      </c>
      <c r="FY11" s="28" cm="1">
        <f t="array" ref="FY11">_xlfn.XLOOKUP($D11&amp;FX$2&amp;FX$3,事業計画集計2026[営業所]&amp;事業計画集計2026[月]&amp;事業計画集計2026[受着完],事業計画集計2026[(当月)計画 利益額],0,0)</f>
        <v>0</v>
      </c>
      <c r="FZ11" s="149" cm="1">
        <f t="array" ref="FZ11">_xlfn.XLOOKUP($D11&amp;FX$2&amp;FX$3,事業計画集計2026[営業所]&amp;事業計画集計2026[月]&amp;事業計画集計2026[受着完],事業計画集計2026[(当月)計画 棟数],0,0)</f>
        <v>0</v>
      </c>
      <c r="GA11" s="28" cm="1">
        <f t="array" ref="GA11">_xlfn.XLOOKUP($D11&amp;GA$2&amp;GA$3,事業計画集計2026[営業所]&amp;事業計画集計2026[月]&amp;事業計画集計2026[受着完],事業計画集計2026[(当月)計画 請負金額],0,0)</f>
        <v>0</v>
      </c>
      <c r="GB11" s="28" cm="1">
        <f t="array" ref="GB11">_xlfn.XLOOKUP($D11&amp;GA$2&amp;GA$3,事業計画集計2026[営業所]&amp;事業計画集計2026[月]&amp;事業計画集計2026[受着完],事業計画集計2026[(当月)計画 利益額],0,0)</f>
        <v>0</v>
      </c>
      <c r="GC11" s="149" cm="1">
        <f t="array" ref="GC11">_xlfn.XLOOKUP($D11&amp;GA$2&amp;GA$3,事業計画集計2026[営業所]&amp;事業計画集計2026[月]&amp;事業計画集計2026[受着完],事業計画集計2026[(当月)計画 棟数],0,0)</f>
        <v>0</v>
      </c>
      <c r="GD11" s="28" cm="1">
        <f t="array" ref="GD11">_xlfn.XLOOKUP($D11&amp;GD$2&amp;GD$3,事業計画集計2026[営業所]&amp;事業計画集計2026[月]&amp;事業計画集計2026[受着完],事業計画集計2026[(当月)計画 請負金額],0,0)</f>
        <v>0</v>
      </c>
      <c r="GE11" s="28" cm="1">
        <f t="array" ref="GE11">_xlfn.XLOOKUP($D11&amp;GD$2&amp;GD$3,事業計画集計2026[営業所]&amp;事業計画集計2026[月]&amp;事業計画集計2026[受着完],事業計画集計2026[(当月)計画 利益額],0,0)</f>
        <v>0</v>
      </c>
      <c r="GF11" s="29">
        <f>GE11-($Q11*1000)</f>
        <v>0</v>
      </c>
      <c r="GG11" s="142" cm="1">
        <f t="array" ref="GG11">_xlfn.XLOOKUP($D11&amp;GD$2&amp;GD$3,事業計画集計2026[営業所]&amp;事業計画集計2026[月]&amp;事業計画集計2026[受着完],事業計画集計2026[(当月)計画 棟数],0,0)</f>
        <v>0</v>
      </c>
      <c r="GH11" s="421">
        <f t="shared" ref="GH11:GQ12" si="62">FD11+FN11+FX11</f>
        <v>0</v>
      </c>
      <c r="GI11" s="422">
        <f t="shared" si="62"/>
        <v>0</v>
      </c>
      <c r="GJ11" s="423">
        <f t="shared" si="62"/>
        <v>0</v>
      </c>
      <c r="GK11" s="296">
        <f t="shared" si="62"/>
        <v>0</v>
      </c>
      <c r="GL11" s="300">
        <f t="shared" si="62"/>
        <v>0</v>
      </c>
      <c r="GM11" s="154">
        <f t="shared" si="62"/>
        <v>0</v>
      </c>
      <c r="GN11" s="304">
        <f t="shared" si="62"/>
        <v>0</v>
      </c>
      <c r="GO11" s="314">
        <f t="shared" si="62"/>
        <v>0</v>
      </c>
      <c r="GP11" s="324">
        <f t="shared" si="62"/>
        <v>0</v>
      </c>
      <c r="GQ11" s="158">
        <f t="shared" si="62"/>
        <v>0</v>
      </c>
      <c r="GR11" s="333">
        <f t="shared" ref="GR11:HA12" si="63">ET11+GH11</f>
        <v>0</v>
      </c>
      <c r="GS11" s="334">
        <f t="shared" si="63"/>
        <v>0</v>
      </c>
      <c r="GT11" s="162">
        <f t="shared" si="63"/>
        <v>0</v>
      </c>
      <c r="GU11" s="354">
        <f t="shared" si="63"/>
        <v>0</v>
      </c>
      <c r="GV11" s="355">
        <f t="shared" si="63"/>
        <v>0</v>
      </c>
      <c r="GW11" s="166">
        <f t="shared" si="63"/>
        <v>0</v>
      </c>
      <c r="GX11" s="479">
        <f t="shared" si="63"/>
        <v>0</v>
      </c>
      <c r="GY11" s="480">
        <f t="shared" si="63"/>
        <v>0</v>
      </c>
      <c r="GZ11" s="481">
        <f t="shared" si="63"/>
        <v>0</v>
      </c>
      <c r="HA11" s="482">
        <f t="shared" si="63"/>
        <v>0</v>
      </c>
      <c r="HB11" s="390">
        <f>CV11+GR11</f>
        <v>0</v>
      </c>
      <c r="HC11" s="391">
        <f>CW11+GS11</f>
        <v>0</v>
      </c>
      <c r="HD11" s="170">
        <f>CX11+GT11</f>
        <v>0</v>
      </c>
      <c r="HE11" s="390">
        <f>CY11+GU11</f>
        <v>0</v>
      </c>
      <c r="HF11" s="391">
        <f>CZ11+GV11</f>
        <v>0</v>
      </c>
      <c r="HG11" s="170">
        <f>DA11+GW11</f>
        <v>0</v>
      </c>
      <c r="HH11" s="390">
        <f>DB11+GX11</f>
        <v>0</v>
      </c>
      <c r="HI11" s="391">
        <f>DC11+GY11</f>
        <v>0</v>
      </c>
      <c r="HJ11" s="409">
        <f>DD11+GZ11</f>
        <v>0</v>
      </c>
      <c r="HK11" s="256">
        <f>DE11+HA11</f>
        <v>0</v>
      </c>
      <c r="HL11" s="31"/>
      <c r="HM11" s="30" t="s">
        <v>137</v>
      </c>
      <c r="HN11" s="30" t="s">
        <v>275</v>
      </c>
      <c r="HO11" s="520" t="s">
        <v>243</v>
      </c>
      <c r="HP11" s="30" t="s">
        <v>250</v>
      </c>
      <c r="HQ11" s="30" t="s">
        <v>268</v>
      </c>
    </row>
    <row r="12" spans="1:225" s="25" customFormat="1" ht="21" hidden="1">
      <c r="A12" s="24"/>
      <c r="B12" s="51" t="s">
        <v>282</v>
      </c>
      <c r="C12" s="503"/>
      <c r="D12" s="504"/>
      <c r="E12" s="196"/>
      <c r="F12" s="196"/>
      <c r="G12" s="196"/>
      <c r="H12" s="196"/>
      <c r="I12" s="196"/>
      <c r="J12" s="196"/>
      <c r="K12" s="197" t="str">
        <f>K11</f>
        <v/>
      </c>
      <c r="L12" s="197" t="str">
        <f t="shared" ref="L12:Q12" si="64">L11</f>
        <v/>
      </c>
      <c r="M12" s="197" t="str">
        <f t="shared" si="64"/>
        <v/>
      </c>
      <c r="N12" s="197" t="str">
        <f t="shared" si="64"/>
        <v/>
      </c>
      <c r="O12" s="197" t="str">
        <f t="shared" si="64"/>
        <v/>
      </c>
      <c r="P12" s="197" t="str">
        <f t="shared" si="64"/>
        <v/>
      </c>
      <c r="Q12" s="197">
        <f t="shared" si="64"/>
        <v>0</v>
      </c>
      <c r="R12" s="196"/>
      <c r="S12" s="26" t="s">
        <v>138</v>
      </c>
      <c r="T12" s="27" cm="1">
        <f t="array" ref="T12">_xlfn.XLOOKUP($D11&amp;T$2&amp;T$3,事業計画集計2026[営業所]&amp;事業計画集計2026[月]&amp;事業計画集計2026[受着完],事業計画集計2026[(当月)実績 請負金額],0,0)</f>
        <v>0</v>
      </c>
      <c r="U12" s="28" cm="1">
        <f t="array" ref="U12">_xlfn.XLOOKUP($D11&amp;T$2&amp;T$3,事業計画集計2026[営業所]&amp;事業計画集計2026[月]&amp;事業計画集計2026[受着完],事業計画集計2026[(当月)実績 利益額],0,0)</f>
        <v>0</v>
      </c>
      <c r="V12" s="142" cm="1">
        <f t="array" ref="V12">_xlfn.XLOOKUP($D11&amp;T$2&amp;T$3,事業計画集計2026[営業所]&amp;事業計画集計2026[月]&amp;事業計画集計2026[受着完],事業計画集計2026[(当月)実績 棟数],0,0)</f>
        <v>0</v>
      </c>
      <c r="W12" s="27" cm="1">
        <f t="array" ref="W12">_xlfn.XLOOKUP($D11&amp;W$2&amp;W$3,事業計画集計2026[営業所]&amp;事業計画集計2026[月]&amp;事業計画集計2026[受着完],事業計画集計2026[(当月)実績 請負金額],0,0)</f>
        <v>0</v>
      </c>
      <c r="X12" s="28" cm="1">
        <f t="array" ref="X12">_xlfn.XLOOKUP($D11&amp;W$2&amp;W$3,事業計画集計2026[営業所]&amp;事業計画集計2026[月]&amp;事業計画集計2026[受着完],事業計画集計2026[(当月)実績 利益額],0,0)</f>
        <v>0</v>
      </c>
      <c r="Y12" s="149" cm="1">
        <f t="array" ref="Y12">_xlfn.XLOOKUP($D11&amp;W$2&amp;W$3,事業計画集計2026[営業所]&amp;事業計画集計2026[月]&amp;事業計画集計2026[受着完],事業計画集計2026[(当月)実績 棟数],0,0)</f>
        <v>0</v>
      </c>
      <c r="Z12" s="28" cm="1">
        <f t="array" ref="Z12">_xlfn.XLOOKUP($D11&amp;Z$2&amp;Z$3,事業計画集計2026[営業所]&amp;事業計画集計2026[月]&amp;事業計画集計2026[受着完],事業計画集計2026[(当月)実績 請負金額],0,0)</f>
        <v>0</v>
      </c>
      <c r="AA12" s="28" cm="1">
        <f t="array" ref="AA12">_xlfn.XLOOKUP($D11&amp;Z$2&amp;Z$3,事業計画集計2026[営業所]&amp;事業計画集計2026[月]&amp;事業計画集計2026[受着完],事業計画集計2026[(当月)実績 利益額],0,0)</f>
        <v>0</v>
      </c>
      <c r="AB12" s="133">
        <f>AA12-($Q11*1000)</f>
        <v>0</v>
      </c>
      <c r="AC12" s="142" cm="1">
        <f t="array" ref="AC12">_xlfn.XLOOKUP($D11&amp;Z$2&amp;Z$3,事業計画集計2026[営業所]&amp;事業計画集計2026[月]&amp;事業計画集計2026[受着完],事業計画集計2026[(当月)実績 棟数],0,0)</f>
        <v>0</v>
      </c>
      <c r="AD12" s="27" cm="1">
        <f t="array" ref="AD12">_xlfn.XLOOKUP($D11&amp;AD$2&amp;AD$3,事業計画集計2026[営業所]&amp;事業計画集計2026[月]&amp;事業計画集計2026[受着完],事業計画集計2026[(当月)実績 請負金額],0,0)</f>
        <v>0</v>
      </c>
      <c r="AE12" s="28" cm="1">
        <f t="array" ref="AE12">_xlfn.XLOOKUP($D11&amp;AD$2&amp;AD$3,事業計画集計2026[営業所]&amp;事業計画集計2026[月]&amp;事業計画集計2026[受着完],事業計画集計2026[(当月)実績 利益額],0,0)</f>
        <v>0</v>
      </c>
      <c r="AF12" s="149" cm="1">
        <f t="array" ref="AF12">_xlfn.XLOOKUP($D11&amp;AD$2&amp;AD$3,事業計画集計2026[営業所]&amp;事業計画集計2026[月]&amp;事業計画集計2026[受着完],事業計画集計2026[(当月)実績 棟数],0,0)</f>
        <v>0</v>
      </c>
      <c r="AG12" s="28" cm="1">
        <f t="array" ref="AG12">_xlfn.XLOOKUP($D11&amp;AG$2&amp;AG$3,事業計画集計2026[営業所]&amp;事業計画集計2026[月]&amp;事業計画集計2026[受着完],事業計画集計2026[(当月)実績 請負金額],0,0)</f>
        <v>0</v>
      </c>
      <c r="AH12" s="28" cm="1">
        <f t="array" ref="AH12">_xlfn.XLOOKUP($D11&amp;AG$2&amp;AG$3,事業計画集計2026[営業所]&amp;事業計画集計2026[月]&amp;事業計画集計2026[受着完],事業計画集計2026[(当月)実績 利益額],0,0)</f>
        <v>0</v>
      </c>
      <c r="AI12" s="149" cm="1">
        <f t="array" ref="AI12">_xlfn.XLOOKUP($D11&amp;AG$2&amp;AG$3,事業計画集計2026[営業所]&amp;事業計画集計2026[月]&amp;事業計画集計2026[受着完],事業計画集計2026[(当月)実績 棟数],0,0)</f>
        <v>0</v>
      </c>
      <c r="AJ12" s="28" cm="1">
        <f t="array" ref="AJ12">_xlfn.XLOOKUP($D11&amp;AJ$2&amp;AJ$3,事業計画集計2026[営業所]&amp;事業計画集計2026[月]&amp;事業計画集計2026[受着完],事業計画集計2026[(当月)実績 請負金額],0,0)</f>
        <v>0</v>
      </c>
      <c r="AK12" s="28" cm="1">
        <f t="array" ref="AK12">_xlfn.XLOOKUP($D11&amp;AJ$2&amp;AJ$3,事業計画集計2026[営業所]&amp;事業計画集計2026[月]&amp;事業計画集計2026[受着完],事業計画集計2026[(当月)実績 利益額],0,0)</f>
        <v>0</v>
      </c>
      <c r="AL12" s="133">
        <f>AK12-($Q11*1000)</f>
        <v>0</v>
      </c>
      <c r="AM12" s="149" cm="1">
        <f t="array" ref="AM12">_xlfn.XLOOKUP($D11&amp;AJ$2&amp;AJ$3,事業計画集計2026[営業所]&amp;事業計画集計2026[月]&amp;事業計画集計2026[受着完],事業計画集計2026[(当月)実績 棟数],0,0)</f>
        <v>0</v>
      </c>
      <c r="AN12" s="28" cm="1">
        <f t="array" ref="AN12">_xlfn.XLOOKUP($D11&amp;AN$2&amp;AN$3,事業計画集計2026[営業所]&amp;事業計画集計2026[月]&amp;事業計画集計2026[受着完],事業計画集計2026[(当月)実績 請負金額],0,0)</f>
        <v>0</v>
      </c>
      <c r="AO12" s="28" cm="1">
        <f t="array" ref="AO12">_xlfn.XLOOKUP($D11&amp;AN$2&amp;AN$3,事業計画集計2026[営業所]&amp;事業計画集計2026[月]&amp;事業計画集計2026[受着完],事業計画集計2026[(当月)実績 利益額],0,0)</f>
        <v>0</v>
      </c>
      <c r="AP12" s="149" cm="1">
        <f t="array" ref="AP12">_xlfn.XLOOKUP($D11&amp;AN$2&amp;AN$3,事業計画集計2026[営業所]&amp;事業計画集計2026[月]&amp;事業計画集計2026[受着完],事業計画集計2026[(当月)実績 棟数],0,0)</f>
        <v>0</v>
      </c>
      <c r="AQ12" s="28" cm="1">
        <f t="array" ref="AQ12">_xlfn.XLOOKUP($D11&amp;AQ$2&amp;AQ$3,事業計画集計2026[営業所]&amp;事業計画集計2026[月]&amp;事業計画集計2026[受着完],事業計画集計2026[(当月)実績 請負金額],0,0)</f>
        <v>0</v>
      </c>
      <c r="AR12" s="28" cm="1">
        <f t="array" ref="AR12">_xlfn.XLOOKUP($D11&amp;AQ$2&amp;AQ$3,事業計画集計2026[営業所]&amp;事業計画集計2026[月]&amp;事業計画集計2026[受着完],事業計画集計2026[(当月)実績 利益額],0,0)</f>
        <v>0</v>
      </c>
      <c r="AS12" s="149" cm="1">
        <f t="array" ref="AS12">_xlfn.XLOOKUP($D11&amp;AQ$2&amp;AQ$3,事業計画集計2026[営業所]&amp;事業計画集計2026[月]&amp;事業計画集計2026[受着完],事業計画集計2026[(当月)実績 棟数],0,0)</f>
        <v>0</v>
      </c>
      <c r="AT12" s="28" cm="1">
        <f t="array" ref="AT12">_xlfn.XLOOKUP($D11&amp;AT$2&amp;AT$3,事業計画集計2026[営業所]&amp;事業計画集計2026[月]&amp;事業計画集計2026[受着完],事業計画集計2026[(当月)実績 請負金額],0,0)</f>
        <v>0</v>
      </c>
      <c r="AU12" s="28" cm="1">
        <f t="array" ref="AU12">_xlfn.XLOOKUP($D11&amp;AT$2&amp;AT$3,事業計画集計2026[営業所]&amp;事業計画集計2026[月]&amp;事業計画集計2026[受着完],事業計画集計2026[(当月)実績 利益額],0,0)</f>
        <v>0</v>
      </c>
      <c r="AV12" s="29">
        <f>AU12-($Q11*1000)</f>
        <v>0</v>
      </c>
      <c r="AW12" s="142" cm="1">
        <f t="array" ref="AW12">_xlfn.XLOOKUP($D11&amp;AT$2&amp;AT$3,事業計画集計2026[営業所]&amp;事業計画集計2026[月]&amp;事業計画集計2026[受着完],事業計画集計2026[(当月)実績 棟数],0,0)</f>
        <v>0</v>
      </c>
      <c r="AX12" s="421">
        <f t="shared" si="58"/>
        <v>0</v>
      </c>
      <c r="AY12" s="422">
        <f t="shared" si="58"/>
        <v>0</v>
      </c>
      <c r="AZ12" s="423">
        <f t="shared" si="58"/>
        <v>0</v>
      </c>
      <c r="BA12" s="296">
        <f t="shared" si="58"/>
        <v>0</v>
      </c>
      <c r="BB12" s="300">
        <f t="shared" si="58"/>
        <v>0</v>
      </c>
      <c r="BC12" s="154">
        <f t="shared" si="58"/>
        <v>0</v>
      </c>
      <c r="BD12" s="304">
        <f>Z12+AJ12+AT12</f>
        <v>0</v>
      </c>
      <c r="BE12" s="314">
        <f>AA12+AK12+AU12</f>
        <v>0</v>
      </c>
      <c r="BF12" s="409">
        <f>BE12*(1+BF13)-(($Q11*1000)*3)</f>
        <v>0</v>
      </c>
      <c r="BG12" s="158">
        <f>AC12+AM12+AW12</f>
        <v>0</v>
      </c>
      <c r="BH12" s="28" cm="1">
        <f t="array" ref="BH12">_xlfn.XLOOKUP($D11&amp;BH$2&amp;BH$3,事業計画集計2026[営業所]&amp;事業計画集計2026[月]&amp;事業計画集計2026[受着完],事業計画集計2026[(当月)実績 請負金額],0,0)</f>
        <v>0</v>
      </c>
      <c r="BI12" s="28" cm="1">
        <f t="array" ref="BI12">_xlfn.XLOOKUP($D11&amp;BH$2&amp;BH$3,事業計画集計2026[営業所]&amp;事業計画集計2026[月]&amp;事業計画集計2026[受着完],事業計画集計2026[(当月)実績 利益額],0,0)</f>
        <v>0</v>
      </c>
      <c r="BJ12" s="149" cm="1">
        <f t="array" ref="BJ12">_xlfn.XLOOKUP($D11&amp;BH$2&amp;BH$3,事業計画集計2026[営業所]&amp;事業計画集計2026[月]&amp;事業計画集計2026[受着完],事業計画集計2026[(当月)実績 棟数],0,0)</f>
        <v>0</v>
      </c>
      <c r="BK12" s="28" cm="1">
        <f t="array" ref="BK12">_xlfn.XLOOKUP($D11&amp;BK$2&amp;BK$3,事業計画集計2026[営業所]&amp;事業計画集計2026[月]&amp;事業計画集計2026[受着完],事業計画集計2026[(当月)実績 請負金額],0,0)</f>
        <v>0</v>
      </c>
      <c r="BL12" s="28" cm="1">
        <f t="array" ref="BL12">_xlfn.XLOOKUP($D11&amp;BK$2&amp;BK$3,事業計画集計2026[営業所]&amp;事業計画集計2026[月]&amp;事業計画集計2026[受着完],事業計画集計2026[(当月)実績 利益額],0,0)</f>
        <v>0</v>
      </c>
      <c r="BM12" s="149" cm="1">
        <f t="array" ref="BM12">_xlfn.XLOOKUP($D11&amp;BK$2&amp;BK$3,事業計画集計2026[営業所]&amp;事業計画集計2026[月]&amp;事業計画集計2026[受着完],事業計画集計2026[(当月)実績 棟数],0,0)</f>
        <v>0</v>
      </c>
      <c r="BN12" s="28" cm="1">
        <f t="array" ref="BN12">_xlfn.XLOOKUP($D11&amp;BN$2&amp;BN$3,事業計画集計2026[営業所]&amp;事業計画集計2026[月]&amp;事業計画集計2026[受着完],事業計画集計2026[(当月)実績 請負金額],0,0)</f>
        <v>0</v>
      </c>
      <c r="BO12" s="28" cm="1">
        <f t="array" ref="BO12">_xlfn.XLOOKUP($D11&amp;BN$2&amp;BN$3,事業計画集計2026[営業所]&amp;事業計画集計2026[月]&amp;事業計画集計2026[受着完],事業計画集計2026[(当月)実績 利益額],0,0)</f>
        <v>0</v>
      </c>
      <c r="BP12" s="133">
        <f>BO12-($Q11*1000)</f>
        <v>0</v>
      </c>
      <c r="BQ12" s="149" cm="1">
        <f t="array" ref="BQ12">_xlfn.XLOOKUP($D11&amp;BN$2&amp;BN$3,事業計画集計2026[営業所]&amp;事業計画集計2026[月]&amp;事業計画集計2026[受着完],事業計画集計2026[(当月)実績 棟数],0,0)</f>
        <v>0</v>
      </c>
      <c r="BR12" s="28" cm="1">
        <f t="array" ref="BR12">_xlfn.XLOOKUP($D11&amp;BR$2&amp;BR$3,事業計画集計2026[営業所]&amp;事業計画集計2026[月]&amp;事業計画集計2026[受着完],事業計画集計2026[(当月)実績 請負金額],0,0)</f>
        <v>0</v>
      </c>
      <c r="BS12" s="28" cm="1">
        <f t="array" ref="BS12">_xlfn.XLOOKUP($D11&amp;BR$2&amp;BR$3,事業計画集計2026[営業所]&amp;事業計画集計2026[月]&amp;事業計画集計2026[受着完],事業計画集計2026[(当月)実績 利益額],0,0)</f>
        <v>0</v>
      </c>
      <c r="BT12" s="149" cm="1">
        <f t="array" ref="BT12">_xlfn.XLOOKUP($D11&amp;BR$2&amp;BR$3,事業計画集計2026[営業所]&amp;事業計画集計2026[月]&amp;事業計画集計2026[受着完],事業計画集計2026[(当月)実績 棟数],0,0)</f>
        <v>0</v>
      </c>
      <c r="BU12" s="28" cm="1">
        <f t="array" ref="BU12">_xlfn.XLOOKUP($D11&amp;BU$2&amp;BU$3,事業計画集計2026[営業所]&amp;事業計画集計2026[月]&amp;事業計画集計2026[受着完],事業計画集計2026[(当月)実績 請負金額],0,0)</f>
        <v>0</v>
      </c>
      <c r="BV12" s="28" cm="1">
        <f t="array" ref="BV12">_xlfn.XLOOKUP($D11&amp;BU$2&amp;BU$3,事業計画集計2026[営業所]&amp;事業計画集計2026[月]&amp;事業計画集計2026[受着完],事業計画集計2026[(当月)実績 利益額],0,0)</f>
        <v>0</v>
      </c>
      <c r="BW12" s="149" cm="1">
        <f t="array" ref="BW12">_xlfn.XLOOKUP($D11&amp;BU$2&amp;BU$3,事業計画集計2026[営業所]&amp;事業計画集計2026[月]&amp;事業計画集計2026[受着完],事業計画集計2026[(当月)実績 棟数],0,0)</f>
        <v>0</v>
      </c>
      <c r="BX12" s="28" cm="1">
        <f t="array" ref="BX12">_xlfn.XLOOKUP($D11&amp;BX$2&amp;BX$3,事業計画集計2026[営業所]&amp;事業計画集計2026[月]&amp;事業計画集計2026[受着完],事業計画集計2026[(当月)実績 請負金額],0,0)</f>
        <v>0</v>
      </c>
      <c r="BY12" s="28" cm="1">
        <f t="array" ref="BY12">_xlfn.XLOOKUP($D11&amp;BX$2&amp;BX$3,事業計画集計2026[営業所]&amp;事業計画集計2026[月]&amp;事業計画集計2026[受着完],事業計画集計2026[(当月)実績 利益額],0,0)</f>
        <v>0</v>
      </c>
      <c r="BZ12" s="133">
        <f>BY12-($Q11*1000)</f>
        <v>0</v>
      </c>
      <c r="CA12" s="149" cm="1">
        <f t="array" ref="CA12">_xlfn.XLOOKUP($D11&amp;BX$2&amp;BX$3,事業計画集計2026[営業所]&amp;事業計画集計2026[月]&amp;事業計画集計2026[受着完],事業計画集計2026[(当月)実績 棟数],0,0)</f>
        <v>0</v>
      </c>
      <c r="CB12" s="28" cm="1">
        <f t="array" ref="CB12">_xlfn.XLOOKUP($D11&amp;CB$2&amp;CB$3,事業計画集計2026[営業所]&amp;事業計画集計2026[月]&amp;事業計画集計2026[受着完],事業計画集計2026[(当月)実績 請負金額],0,0)</f>
        <v>0</v>
      </c>
      <c r="CC12" s="28" cm="1">
        <f t="array" ref="CC12">_xlfn.XLOOKUP($D11&amp;CB$2&amp;CB$3,事業計画集計2026[営業所]&amp;事業計画集計2026[月]&amp;事業計画集計2026[受着完],事業計画集計2026[(当月)実績 利益額],0,0)</f>
        <v>0</v>
      </c>
      <c r="CD12" s="149" cm="1">
        <f t="array" ref="CD12">_xlfn.XLOOKUP($D11&amp;CB$2&amp;CB$3,事業計画集計2026[営業所]&amp;事業計画集計2026[月]&amp;事業計画集計2026[受着完],事業計画集計2026[(当月)実績 棟数],0,0)</f>
        <v>0</v>
      </c>
      <c r="CE12" s="28" cm="1">
        <f t="array" ref="CE12">_xlfn.XLOOKUP($D11&amp;CE$2&amp;CE$3,事業計画集計2026[営業所]&amp;事業計画集計2026[月]&amp;事業計画集計2026[受着完],事業計画集計2026[(当月)実績 請負金額],0,0)</f>
        <v>0</v>
      </c>
      <c r="CF12" s="28" cm="1">
        <f t="array" ref="CF12">_xlfn.XLOOKUP($D11&amp;CE$2&amp;CE$3,事業計画集計2026[営業所]&amp;事業計画集計2026[月]&amp;事業計画集計2026[受着完],事業計画集計2026[(当月)実績 利益額],0,0)</f>
        <v>0</v>
      </c>
      <c r="CG12" s="149" cm="1">
        <f t="array" ref="CG12">_xlfn.XLOOKUP($D11&amp;CE$2&amp;CE$3,事業計画集計2026[営業所]&amp;事業計画集計2026[月]&amp;事業計画集計2026[受着完],事業計画集計2026[(当月)実績 棟数],0,0)</f>
        <v>0</v>
      </c>
      <c r="CH12" s="28" cm="1">
        <f t="array" ref="CH12">_xlfn.XLOOKUP($D11&amp;CH$2&amp;CH$3,事業計画集計2026[営業所]&amp;事業計画集計2026[月]&amp;事業計画集計2026[受着完],事業計画集計2026[(当月)実績 請負金額],0,0)</f>
        <v>0</v>
      </c>
      <c r="CI12" s="28" cm="1">
        <f t="array" ref="CI12">_xlfn.XLOOKUP($D11&amp;CH$2&amp;CH$3,事業計画集計2026[営業所]&amp;事業計画集計2026[月]&amp;事業計画集計2026[受着完],事業計画集計2026[(当月)実績 利益額],0,0)</f>
        <v>0</v>
      </c>
      <c r="CJ12" s="133">
        <f>CI12-($Q11*1000)</f>
        <v>0</v>
      </c>
      <c r="CK12" s="142" cm="1">
        <f t="array" ref="CK12">_xlfn.XLOOKUP($D11&amp;CH$2&amp;CH$3,事業計画集計2026[営業所]&amp;事業計画集計2026[月]&amp;事業計画集計2026[受着完],事業計画集計2026[(当月)実績 棟数],0,0)</f>
        <v>0</v>
      </c>
      <c r="CL12" s="421">
        <f t="shared" si="59"/>
        <v>0</v>
      </c>
      <c r="CM12" s="422">
        <f t="shared" si="59"/>
        <v>0</v>
      </c>
      <c r="CN12" s="423">
        <f t="shared" si="59"/>
        <v>0</v>
      </c>
      <c r="CO12" s="296">
        <f t="shared" si="59"/>
        <v>0</v>
      </c>
      <c r="CP12" s="300">
        <f t="shared" si="59"/>
        <v>0</v>
      </c>
      <c r="CQ12" s="154">
        <f t="shared" si="59"/>
        <v>0</v>
      </c>
      <c r="CR12" s="304">
        <f>BN12+BX12+CH12</f>
        <v>0</v>
      </c>
      <c r="CS12" s="314">
        <f>BO12+BY12+CI12</f>
        <v>0</v>
      </c>
      <c r="CT12" s="409">
        <f>CS12*(1+CT13)-(($Q11*1000)*3)</f>
        <v>0</v>
      </c>
      <c r="CU12" s="158">
        <f>BQ12+CA12+CK12</f>
        <v>0</v>
      </c>
      <c r="CV12" s="333">
        <f t="shared" si="60"/>
        <v>0</v>
      </c>
      <c r="CW12" s="334">
        <f t="shared" si="60"/>
        <v>0</v>
      </c>
      <c r="CX12" s="162">
        <f t="shared" si="60"/>
        <v>0</v>
      </c>
      <c r="CY12" s="354">
        <f t="shared" si="60"/>
        <v>0</v>
      </c>
      <c r="CZ12" s="355">
        <f t="shared" si="60"/>
        <v>0</v>
      </c>
      <c r="DA12" s="166">
        <f t="shared" si="60"/>
        <v>0</v>
      </c>
      <c r="DB12" s="479">
        <f t="shared" si="60"/>
        <v>0</v>
      </c>
      <c r="DC12" s="480">
        <f t="shared" si="60"/>
        <v>0</v>
      </c>
      <c r="DD12" s="409">
        <f t="shared" si="60"/>
        <v>0</v>
      </c>
      <c r="DE12" s="604">
        <f t="shared" si="60"/>
        <v>0</v>
      </c>
      <c r="DF12" s="612">
        <f>実行度合表集計2025!GH12+実行度合表集計2026!CV12</f>
        <v>129527273</v>
      </c>
      <c r="DG12" s="334">
        <f>実行度合表集計2025!GI12+実行度合表集計2026!CW12</f>
        <v>27400769</v>
      </c>
      <c r="DH12" s="613">
        <f>実行度合表集計2025!GJ12+実行度合表集計2026!CX12</f>
        <v>4</v>
      </c>
      <c r="DI12" s="628">
        <f>実行度合表集計2025!GK12+実行度合表集計2026!CY12</f>
        <v>150169226</v>
      </c>
      <c r="DJ12" s="355">
        <f>実行度合表集計2025!GL12+実行度合表集計2026!CZ12</f>
        <v>28679361</v>
      </c>
      <c r="DK12" s="629">
        <f>実行度合表集計2025!GM12+実行度合表集計2026!DA12</f>
        <v>5</v>
      </c>
      <c r="DL12" s="641">
        <f>実行度合表集計2025!GN12+実行度合表集計2026!DB12</f>
        <v>65963730</v>
      </c>
      <c r="DM12" s="480">
        <f>実行度合表集計2025!GO12+実行度合表集計2026!DC12</f>
        <v>11820567</v>
      </c>
      <c r="DN12" s="409">
        <f>実行度合表集計2025!GP12+実行度合表集計2026!DD12</f>
        <v>-33629433</v>
      </c>
      <c r="DO12" s="642">
        <f>実行度合表集計2025!GQ12+実行度合表集計2026!DE12</f>
        <v>2</v>
      </c>
      <c r="DP12" s="28" cm="1">
        <f t="array" ref="DP12">_xlfn.XLOOKUP($D11&amp;DP$2&amp;DP$3,事業計画集計2026[営業所]&amp;事業計画集計2026[月]&amp;事業計画集計2026[受着完],事業計画集計2026[(当月)実績 請負金額],0,0)</f>
        <v>0</v>
      </c>
      <c r="DQ12" s="28" cm="1">
        <f t="array" ref="DQ12">_xlfn.XLOOKUP($D11&amp;DP$2&amp;DP$3,事業計画集計2026[営業所]&amp;事業計画集計2026[月]&amp;事業計画集計2026[受着完],事業計画集計2026[(当月)実績 利益額],0,0)</f>
        <v>0</v>
      </c>
      <c r="DR12" s="149" cm="1">
        <f t="array" ref="DR12">_xlfn.XLOOKUP($D11&amp;DP$2&amp;DP$3,事業計画集計2026[営業所]&amp;事業計画集計2026[月]&amp;事業計画集計2026[受着完],事業計画集計2026[(当月)実績 棟数],0,0)</f>
        <v>0</v>
      </c>
      <c r="DS12" s="28" cm="1">
        <f t="array" ref="DS12">_xlfn.XLOOKUP($D11&amp;DS$2&amp;DS$3,事業計画集計2026[営業所]&amp;事業計画集計2026[月]&amp;事業計画集計2026[受着完],事業計画集計2026[(当月)実績 請負金額],0,0)</f>
        <v>0</v>
      </c>
      <c r="DT12" s="28" cm="1">
        <f t="array" ref="DT12">_xlfn.XLOOKUP($D11&amp;DS$2&amp;DS$3,事業計画集計2026[営業所]&amp;事業計画集計2026[月]&amp;事業計画集計2026[受着完],事業計画集計2026[(当月)実績 利益額],0,0)</f>
        <v>0</v>
      </c>
      <c r="DU12" s="149" cm="1">
        <f t="array" ref="DU12">_xlfn.XLOOKUP($D11&amp;DS$2&amp;DS$3,事業計画集計2026[営業所]&amp;事業計画集計2026[月]&amp;事業計画集計2026[受着完],事業計画集計2026[(当月)実績 棟数],0,0)</f>
        <v>0</v>
      </c>
      <c r="DV12" s="28" cm="1">
        <f t="array" ref="DV12">_xlfn.XLOOKUP($D11&amp;DV$2&amp;DV$3,事業計画集計2026[営業所]&amp;事業計画集計2026[月]&amp;事業計画集計2026[受着完],事業計画集計2026[(当月)実績 請負金額],0,0)</f>
        <v>0</v>
      </c>
      <c r="DW12" s="28" cm="1">
        <f t="array" ref="DW12">_xlfn.XLOOKUP($D11&amp;DV$2&amp;DV$3,事業計画集計2026[営業所]&amp;事業計画集計2026[月]&amp;事業計画集計2026[受着完],事業計画集計2026[(当月)実績 利益額],0,0)</f>
        <v>0</v>
      </c>
      <c r="DX12" s="133">
        <f>DW12-($Q11*1000)</f>
        <v>0</v>
      </c>
      <c r="DY12" s="149" cm="1">
        <f t="array" ref="DY12">_xlfn.XLOOKUP($D11&amp;DV$2&amp;DV$3,事業計画集計2026[営業所]&amp;事業計画集計2026[月]&amp;事業計画集計2026[受着完],事業計画集計2026[(当月)実績 棟数],0,0)</f>
        <v>0</v>
      </c>
      <c r="DZ12" s="28" cm="1">
        <f t="array" ref="DZ12">_xlfn.XLOOKUP($D11&amp;DZ$2&amp;DZ$3,事業計画集計2026[営業所]&amp;事業計画集計2026[月]&amp;事業計画集計2026[受着完],事業計画集計2026[(当月)実績 請負金額],0,0)</f>
        <v>0</v>
      </c>
      <c r="EA12" s="28" cm="1">
        <f t="array" ref="EA12">_xlfn.XLOOKUP($D11&amp;DZ$2&amp;DZ$3,事業計画集計2026[営業所]&amp;事業計画集計2026[月]&amp;事業計画集計2026[受着完],事業計画集計2026[(当月)実績 利益額],0,0)</f>
        <v>0</v>
      </c>
      <c r="EB12" s="149" cm="1">
        <f t="array" ref="EB12">_xlfn.XLOOKUP($D11&amp;DZ$2&amp;DZ$3,事業計画集計2026[営業所]&amp;事業計画集計2026[月]&amp;事業計画集計2026[受着完],事業計画集計2026[(当月)実績 棟数],0,0)</f>
        <v>0</v>
      </c>
      <c r="EC12" s="28" cm="1">
        <f t="array" ref="EC12">_xlfn.XLOOKUP($D11&amp;EC$2&amp;EC$3,事業計画集計2026[営業所]&amp;事業計画集計2026[月]&amp;事業計画集計2026[受着完],事業計画集計2026[(当月)実績 請負金額],0,0)</f>
        <v>0</v>
      </c>
      <c r="ED12" s="28" cm="1">
        <f t="array" ref="ED12">_xlfn.XLOOKUP($D11&amp;EC$2&amp;EC$3,事業計画集計2026[営業所]&amp;事業計画集計2026[月]&amp;事業計画集計2026[受着完],事業計画集計2026[(当月)実績 利益額],0,0)</f>
        <v>0</v>
      </c>
      <c r="EE12" s="149" cm="1">
        <f t="array" ref="EE12">_xlfn.XLOOKUP($D11&amp;EC$2&amp;EC$3,事業計画集計2026[営業所]&amp;事業計画集計2026[月]&amp;事業計画集計2026[受着完],事業計画集計2026[(当月)実績 棟数],0,0)</f>
        <v>0</v>
      </c>
      <c r="EF12" s="28" cm="1">
        <f t="array" ref="EF12">_xlfn.XLOOKUP($D11&amp;EF$2&amp;EF$3,事業計画集計2026[営業所]&amp;事業計画集計2026[月]&amp;事業計画集計2026[受着完],事業計画集計2026[(当月)実績 請負金額],0,0)</f>
        <v>0</v>
      </c>
      <c r="EG12" s="28" cm="1">
        <f t="array" ref="EG12">_xlfn.XLOOKUP($D11&amp;EF$2&amp;EF$3,事業計画集計2026[営業所]&amp;事業計画集計2026[月]&amp;事業計画集計2026[受着完],事業計画集計2026[(当月)実績 利益額],0,0)</f>
        <v>0</v>
      </c>
      <c r="EH12" s="133">
        <f>EG12-($Q11*1000)</f>
        <v>0</v>
      </c>
      <c r="EI12" s="149" cm="1">
        <f t="array" ref="EI12">_xlfn.XLOOKUP($D11&amp;EF$2&amp;EF$3,事業計画集計2026[営業所]&amp;事業計画集計2026[月]&amp;事業計画集計2026[受着完],事業計画集計2026[(当月)実績 棟数],0,0)</f>
        <v>0</v>
      </c>
      <c r="EJ12" s="28" cm="1">
        <f t="array" ref="EJ12">_xlfn.XLOOKUP($D11&amp;EJ$2&amp;EJ$3,事業計画集計2026[営業所]&amp;事業計画集計2026[月]&amp;事業計画集計2026[受着完],事業計画集計2026[(当月)実績 請負金額],0,0)</f>
        <v>0</v>
      </c>
      <c r="EK12" s="28" cm="1">
        <f t="array" ref="EK12">_xlfn.XLOOKUP($D11&amp;EJ$2&amp;EJ$3,事業計画集計2026[営業所]&amp;事業計画集計2026[月]&amp;事業計画集計2026[受着完],事業計画集計2026[(当月)実績 利益額],0,0)</f>
        <v>0</v>
      </c>
      <c r="EL12" s="149" cm="1">
        <f t="array" ref="EL12">_xlfn.XLOOKUP($D11&amp;EJ$2&amp;EJ$3,事業計画集計2026[営業所]&amp;事業計画集計2026[月]&amp;事業計画集計2026[受着完],事業計画集計2026[(当月)実績 棟数],0,0)</f>
        <v>0</v>
      </c>
      <c r="EM12" s="28" cm="1">
        <f t="array" ref="EM12">_xlfn.XLOOKUP($D11&amp;EM$2&amp;EM$3,事業計画集計2026[営業所]&amp;事業計画集計2026[月]&amp;事業計画集計2026[受着完],事業計画集計2026[(当月)実績 請負金額],0,0)</f>
        <v>0</v>
      </c>
      <c r="EN12" s="28" cm="1">
        <f t="array" ref="EN12">_xlfn.XLOOKUP($D11&amp;EM$2&amp;EM$3,事業計画集計2026[営業所]&amp;事業計画集計2026[月]&amp;事業計画集計2026[受着完],事業計画集計2026[(当月)実績 利益額],0,0)</f>
        <v>0</v>
      </c>
      <c r="EO12" s="149" cm="1">
        <f t="array" ref="EO12">_xlfn.XLOOKUP($D11&amp;EM$2&amp;EM$3,事業計画集計2026[営業所]&amp;事業計画集計2026[月]&amp;事業計画集計2026[受着完],事業計画集計2026[(当月)実績 棟数],0,0)</f>
        <v>0</v>
      </c>
      <c r="EP12" s="28" cm="1">
        <f t="array" ref="EP12">_xlfn.XLOOKUP($D11&amp;EP$2&amp;EP$3,事業計画集計2026[営業所]&amp;事業計画集計2026[月]&amp;事業計画集計2026[受着完],事業計画集計2026[(当月)実績 請負金額],0,0)</f>
        <v>0</v>
      </c>
      <c r="EQ12" s="28" cm="1">
        <f t="array" ref="EQ12">_xlfn.XLOOKUP($D11&amp;EP$2&amp;EP$3,事業計画集計2026[営業所]&amp;事業計画集計2026[月]&amp;事業計画集計2026[受着完],事業計画集計2026[(当月)実績 利益額],0,0)</f>
        <v>0</v>
      </c>
      <c r="ER12" s="133">
        <f>EQ12-($Q11*1000)</f>
        <v>0</v>
      </c>
      <c r="ES12" s="142" cm="1">
        <f t="array" ref="ES12">_xlfn.XLOOKUP($D11&amp;EP$2&amp;EP$3,事業計画集計2026[営業所]&amp;事業計画集計2026[月]&amp;事業計画集計2026[受着完],事業計画集計2026[(当月)実績 棟数],0,0)</f>
        <v>0</v>
      </c>
      <c r="ET12" s="421">
        <f t="shared" si="61"/>
        <v>0</v>
      </c>
      <c r="EU12" s="422">
        <f t="shared" si="61"/>
        <v>0</v>
      </c>
      <c r="EV12" s="423">
        <f t="shared" si="61"/>
        <v>0</v>
      </c>
      <c r="EW12" s="296">
        <f t="shared" si="61"/>
        <v>0</v>
      </c>
      <c r="EX12" s="300">
        <f t="shared" si="61"/>
        <v>0</v>
      </c>
      <c r="EY12" s="154">
        <f t="shared" si="61"/>
        <v>0</v>
      </c>
      <c r="EZ12" s="304">
        <f>DV12+EF12+EP12</f>
        <v>0</v>
      </c>
      <c r="FA12" s="314">
        <f>DW12+EG12+EQ12</f>
        <v>0</v>
      </c>
      <c r="FB12" s="409">
        <f>FA12*(1+FB13)-(($Q11*1000)*3)</f>
        <v>0</v>
      </c>
      <c r="FC12" s="158">
        <f>DY12+EI12+ES12</f>
        <v>0</v>
      </c>
      <c r="FD12" s="28" cm="1">
        <f t="array" ref="FD12">_xlfn.XLOOKUP($D11&amp;FD$2&amp;FD$3,事業計画集計2026[営業所]&amp;事業計画集計2026[月]&amp;事業計画集計2026[受着完],事業計画集計2026[(当月)実績 請負金額],0,0)</f>
        <v>0</v>
      </c>
      <c r="FE12" s="28" cm="1">
        <f t="array" ref="FE12">_xlfn.XLOOKUP($D11&amp;FD$2&amp;FD$3,事業計画集計2026[営業所]&amp;事業計画集計2026[月]&amp;事業計画集計2026[受着完],事業計画集計2026[(当月)実績 利益額],0,0)</f>
        <v>0</v>
      </c>
      <c r="FF12" s="149" cm="1">
        <f t="array" ref="FF12">_xlfn.XLOOKUP($D11&amp;FD$2&amp;FD$3,事業計画集計2026[営業所]&amp;事業計画集計2026[月]&amp;事業計画集計2026[受着完],事業計画集計2026[(当月)実績 棟数],0,0)</f>
        <v>0</v>
      </c>
      <c r="FG12" s="28" cm="1">
        <f t="array" ref="FG12">_xlfn.XLOOKUP($D11&amp;FG$2&amp;FG$3,事業計画集計2026[営業所]&amp;事業計画集計2026[月]&amp;事業計画集計2026[受着完],事業計画集計2026[(当月)実績 請負金額],0,0)</f>
        <v>0</v>
      </c>
      <c r="FH12" s="28" cm="1">
        <f t="array" ref="FH12">_xlfn.XLOOKUP($D11&amp;FG$2&amp;FG$3,事業計画集計2026[営業所]&amp;事業計画集計2026[月]&amp;事業計画集計2026[受着完],事業計画集計2026[(当月)実績 利益額],0,0)</f>
        <v>0</v>
      </c>
      <c r="FI12" s="149" cm="1">
        <f t="array" ref="FI12">_xlfn.XLOOKUP($D11&amp;FG$2&amp;FG$3,事業計画集計2026[営業所]&amp;事業計画集計2026[月]&amp;事業計画集計2026[受着完],事業計画集計2026[(当月)実績 棟数],0,0)</f>
        <v>0</v>
      </c>
      <c r="FJ12" s="28" cm="1">
        <f t="array" ref="FJ12">_xlfn.XLOOKUP($D11&amp;FJ$2&amp;FJ$3,事業計画集計2026[営業所]&amp;事業計画集計2026[月]&amp;事業計画集計2026[受着完],事業計画集計2026[(当月)実績 請負金額],0,0)</f>
        <v>0</v>
      </c>
      <c r="FK12" s="28" cm="1">
        <f t="array" ref="FK12">_xlfn.XLOOKUP($D11&amp;FJ$2&amp;FJ$3,事業計画集計2026[営業所]&amp;事業計画集計2026[月]&amp;事業計画集計2026[受着完],事業計画集計2026[(当月)実績 利益額],0,0)</f>
        <v>0</v>
      </c>
      <c r="FL12" s="133">
        <f>FK12-($Q11*1000)</f>
        <v>0</v>
      </c>
      <c r="FM12" s="149" cm="1">
        <f t="array" ref="FM12">_xlfn.XLOOKUP($D11&amp;FJ$2&amp;FJ$3,事業計画集計2026[営業所]&amp;事業計画集計2026[月]&amp;事業計画集計2026[受着完],事業計画集計2026[(当月)実績 棟数],0,0)</f>
        <v>0</v>
      </c>
      <c r="FN12" s="28" cm="1">
        <f t="array" ref="FN12">_xlfn.XLOOKUP($D11&amp;FN$2&amp;FN$3,事業計画集計2026[営業所]&amp;事業計画集計2026[月]&amp;事業計画集計2026[受着完],事業計画集計2026[(当月)実績 請負金額],0,0)</f>
        <v>0</v>
      </c>
      <c r="FO12" s="28" cm="1">
        <f t="array" ref="FO12">_xlfn.XLOOKUP($D11&amp;FN$2&amp;FN$3,事業計画集計2026[営業所]&amp;事業計画集計2026[月]&amp;事業計画集計2026[受着完],事業計画集計2026[(当月)実績 利益額],0,0)</f>
        <v>0</v>
      </c>
      <c r="FP12" s="149" cm="1">
        <f t="array" ref="FP12">_xlfn.XLOOKUP($D11&amp;FN$2&amp;FN$3,事業計画集計2026[営業所]&amp;事業計画集計2026[月]&amp;事業計画集計2026[受着完],事業計画集計2026[(当月)実績 棟数],0,0)</f>
        <v>0</v>
      </c>
      <c r="FQ12" s="28" cm="1">
        <f t="array" ref="FQ12">_xlfn.XLOOKUP($D11&amp;FQ$2&amp;FQ$3,事業計画集計2026[営業所]&amp;事業計画集計2026[月]&amp;事業計画集計2026[受着完],事業計画集計2026[(当月)実績 請負金額],0,0)</f>
        <v>0</v>
      </c>
      <c r="FR12" s="28" cm="1">
        <f t="array" ref="FR12">_xlfn.XLOOKUP($D11&amp;FQ$2&amp;FQ$3,事業計画集計2026[営業所]&amp;事業計画集計2026[月]&amp;事業計画集計2026[受着完],事業計画集計2026[(当月)実績 利益額],0,0)</f>
        <v>0</v>
      </c>
      <c r="FS12" s="149" cm="1">
        <f t="array" ref="FS12">_xlfn.XLOOKUP($D11&amp;FQ$2&amp;FQ$3,事業計画集計2026[営業所]&amp;事業計画集計2026[月]&amp;事業計画集計2026[受着完],事業計画集計2026[(当月)実績 棟数],0,0)</f>
        <v>0</v>
      </c>
      <c r="FT12" s="28" cm="1">
        <f t="array" ref="FT12">_xlfn.XLOOKUP($D11&amp;FT$2&amp;FT$3,事業計画集計2026[営業所]&amp;事業計画集計2026[月]&amp;事業計画集計2026[受着完],事業計画集計2026[(当月)実績 請負金額],0,0)</f>
        <v>0</v>
      </c>
      <c r="FU12" s="28" cm="1">
        <f t="array" ref="FU12">_xlfn.XLOOKUP($D11&amp;FT$2&amp;FT$3,事業計画集計2026[営業所]&amp;事業計画集計2026[月]&amp;事業計画集計2026[受着完],事業計画集計2026[(当月)実績 利益額],0,0)</f>
        <v>0</v>
      </c>
      <c r="FV12" s="133">
        <f>FU12-($Q11*1000)</f>
        <v>0</v>
      </c>
      <c r="FW12" s="149" cm="1">
        <f t="array" ref="FW12">_xlfn.XLOOKUP($D11&amp;FT$2&amp;FT$3,事業計画集計2026[営業所]&amp;事業計画集計2026[月]&amp;事業計画集計2026[受着完],事業計画集計2026[(当月)実績 棟数],0,0)</f>
        <v>0</v>
      </c>
      <c r="FX12" s="28" cm="1">
        <f t="array" ref="FX12">_xlfn.XLOOKUP($D11&amp;FX$2&amp;FX$3,事業計画集計2026[営業所]&amp;事業計画集計2026[月]&amp;事業計画集計2026[受着完],事業計画集計2026[(当月)実績 請負金額],0,0)</f>
        <v>0</v>
      </c>
      <c r="FY12" s="28" cm="1">
        <f t="array" ref="FY12">_xlfn.XLOOKUP($D11&amp;FX$2&amp;FX$3,事業計画集計2026[営業所]&amp;事業計画集計2026[月]&amp;事業計画集計2026[受着完],事業計画集計2026[(当月)実績 利益額],0,0)</f>
        <v>0</v>
      </c>
      <c r="FZ12" s="149" cm="1">
        <f t="array" ref="FZ12">_xlfn.XLOOKUP($D11&amp;FX$2&amp;FX$3,事業計画集計2026[営業所]&amp;事業計画集計2026[月]&amp;事業計画集計2026[受着完],事業計画集計2026[(当月)実績 棟数],0,0)</f>
        <v>0</v>
      </c>
      <c r="GA12" s="28" cm="1">
        <f t="array" ref="GA12">_xlfn.XLOOKUP($D11&amp;GA$2&amp;GA$3,事業計画集計2026[営業所]&amp;事業計画集計2026[月]&amp;事業計画集計2026[受着完],事業計画集計2026[(当月)実績 請負金額],0,0)</f>
        <v>0</v>
      </c>
      <c r="GB12" s="28" cm="1">
        <f t="array" ref="GB12">_xlfn.XLOOKUP($D11&amp;GA$2&amp;GA$3,事業計画集計2026[営業所]&amp;事業計画集計2026[月]&amp;事業計画集計2026[受着完],事業計画集計2026[(当月)実績 利益額],0,0)</f>
        <v>0</v>
      </c>
      <c r="GC12" s="149" cm="1">
        <f t="array" ref="GC12">_xlfn.XLOOKUP($D11&amp;GA$2&amp;GA$3,事業計画集計2026[営業所]&amp;事業計画集計2026[月]&amp;事業計画集計2026[受着完],事業計画集計2026[(当月)実績 棟数],0,0)</f>
        <v>0</v>
      </c>
      <c r="GD12" s="28" cm="1">
        <f t="array" ref="GD12">_xlfn.XLOOKUP($D11&amp;GD$2&amp;GD$3,事業計画集計2026[営業所]&amp;事業計画集計2026[月]&amp;事業計画集計2026[受着完],事業計画集計2026[(当月)実績 請負金額],0,0)</f>
        <v>0</v>
      </c>
      <c r="GE12" s="28" cm="1">
        <f t="array" ref="GE12">_xlfn.XLOOKUP($D11&amp;GD$2&amp;GD$3,事業計画集計2026[営業所]&amp;事業計画集計2026[月]&amp;事業計画集計2026[受着完],事業計画集計2026[(当月)実績 利益額],0,0)</f>
        <v>0</v>
      </c>
      <c r="GF12" s="133">
        <f>GE12-($Q11*1000)</f>
        <v>0</v>
      </c>
      <c r="GG12" s="142" cm="1">
        <f t="array" ref="GG12">_xlfn.XLOOKUP($D11&amp;GD$2&amp;GD$3,事業計画集計2026[営業所]&amp;事業計画集計2026[月]&amp;事業計画集計2026[受着完],事業計画集計2026[(当月)実績 棟数],0,0)</f>
        <v>0</v>
      </c>
      <c r="GH12" s="421">
        <f t="shared" si="62"/>
        <v>0</v>
      </c>
      <c r="GI12" s="422">
        <f t="shared" si="62"/>
        <v>0</v>
      </c>
      <c r="GJ12" s="423">
        <f t="shared" si="62"/>
        <v>0</v>
      </c>
      <c r="GK12" s="296">
        <f t="shared" si="62"/>
        <v>0</v>
      </c>
      <c r="GL12" s="300">
        <f t="shared" si="62"/>
        <v>0</v>
      </c>
      <c r="GM12" s="154">
        <f t="shared" si="62"/>
        <v>0</v>
      </c>
      <c r="GN12" s="304">
        <f>FJ12+FT12+GD12</f>
        <v>0</v>
      </c>
      <c r="GO12" s="314">
        <f>FK12+FU12+GE12</f>
        <v>0</v>
      </c>
      <c r="GP12" s="409">
        <f>GO12*(1+GP13)-(($Q11*1000)*3)</f>
        <v>0</v>
      </c>
      <c r="GQ12" s="158">
        <f>FM12+FW12+GG12</f>
        <v>0</v>
      </c>
      <c r="GR12" s="333">
        <f t="shared" si="63"/>
        <v>0</v>
      </c>
      <c r="GS12" s="334">
        <f t="shared" si="63"/>
        <v>0</v>
      </c>
      <c r="GT12" s="162">
        <f t="shared" si="63"/>
        <v>0</v>
      </c>
      <c r="GU12" s="354">
        <f t="shared" si="63"/>
        <v>0</v>
      </c>
      <c r="GV12" s="355">
        <f t="shared" si="63"/>
        <v>0</v>
      </c>
      <c r="GW12" s="166">
        <f t="shared" si="63"/>
        <v>0</v>
      </c>
      <c r="GX12" s="479">
        <f t="shared" si="63"/>
        <v>0</v>
      </c>
      <c r="GY12" s="480">
        <f t="shared" si="63"/>
        <v>0</v>
      </c>
      <c r="GZ12" s="409">
        <f t="shared" si="63"/>
        <v>0</v>
      </c>
      <c r="HA12" s="482">
        <f t="shared" si="63"/>
        <v>0</v>
      </c>
      <c r="HB12" s="390">
        <f>CV12+GR12</f>
        <v>0</v>
      </c>
      <c r="HC12" s="391">
        <f>CW12+GS12</f>
        <v>0</v>
      </c>
      <c r="HD12" s="170">
        <f>CX12+GT12</f>
        <v>0</v>
      </c>
      <c r="HE12" s="390">
        <f>CY12+GU12</f>
        <v>0</v>
      </c>
      <c r="HF12" s="391">
        <f>CZ12+GV12</f>
        <v>0</v>
      </c>
      <c r="HG12" s="170">
        <f>DA12+GW12</f>
        <v>0</v>
      </c>
      <c r="HH12" s="390">
        <f>DB12+GX12</f>
        <v>0</v>
      </c>
      <c r="HI12" s="391">
        <f>DC12+GY12</f>
        <v>0</v>
      </c>
      <c r="HJ12" s="409">
        <f>DD12+GZ12</f>
        <v>0</v>
      </c>
      <c r="HK12" s="256">
        <f>DE12+HA12</f>
        <v>0</v>
      </c>
      <c r="HL12" s="31"/>
      <c r="HM12" s="30" t="s">
        <v>138</v>
      </c>
      <c r="HN12" s="30" t="s">
        <v>275</v>
      </c>
      <c r="HO12" s="520" t="s">
        <v>89</v>
      </c>
      <c r="HP12" s="30" t="s">
        <v>250</v>
      </c>
      <c r="HQ12" s="30" t="s">
        <v>268</v>
      </c>
    </row>
    <row r="13" spans="1:225" s="38" customFormat="1" ht="21" hidden="1">
      <c r="A13" s="32"/>
      <c r="B13" s="599" t="s">
        <v>282</v>
      </c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139</v>
      </c>
      <c r="T13" s="35" t="str">
        <f t="shared" ref="T13:AA13" si="65">IF(AND(T11&gt;0,T12&gt;0),ROUNDDOWN(T12/T11,4),"")</f>
        <v/>
      </c>
      <c r="U13" s="36" t="str">
        <f t="shared" si="65"/>
        <v/>
      </c>
      <c r="V13" s="143" t="str">
        <f t="shared" si="65"/>
        <v/>
      </c>
      <c r="W13" s="35" t="str">
        <f t="shared" si="65"/>
        <v/>
      </c>
      <c r="X13" s="36" t="str">
        <f t="shared" si="65"/>
        <v/>
      </c>
      <c r="Y13" s="150" t="str">
        <f t="shared" si="65"/>
        <v/>
      </c>
      <c r="Z13" s="36" t="str">
        <f t="shared" si="65"/>
        <v/>
      </c>
      <c r="AA13" s="36" t="str">
        <f t="shared" si="65"/>
        <v/>
      </c>
      <c r="AB13" s="37">
        <f>IF(AB12&gt;0,AB12/AB11,0)</f>
        <v>0</v>
      </c>
      <c r="AC13" s="143" t="str">
        <f t="shared" ref="AC13:AK13" si="66">IF(AND(AC11&gt;0,AC12&gt;0),ROUNDDOWN(AC12/AC11,4),"")</f>
        <v/>
      </c>
      <c r="AD13" s="35" t="str">
        <f t="shared" si="66"/>
        <v/>
      </c>
      <c r="AE13" s="36" t="str">
        <f t="shared" si="66"/>
        <v/>
      </c>
      <c r="AF13" s="150" t="str">
        <f t="shared" si="66"/>
        <v/>
      </c>
      <c r="AG13" s="36" t="str">
        <f t="shared" si="66"/>
        <v/>
      </c>
      <c r="AH13" s="36" t="str">
        <f t="shared" si="66"/>
        <v/>
      </c>
      <c r="AI13" s="150" t="str">
        <f t="shared" si="66"/>
        <v/>
      </c>
      <c r="AJ13" s="36" t="str">
        <f t="shared" si="66"/>
        <v/>
      </c>
      <c r="AK13" s="36" t="str">
        <f t="shared" si="66"/>
        <v/>
      </c>
      <c r="AL13" s="37">
        <f>IF(AL12&gt;0,AL12/AL11,0)</f>
        <v>0</v>
      </c>
      <c r="AM13" s="150" t="str">
        <f t="shared" ref="AM13:AU13" si="67">IF(AND(AM11&gt;0,AM12&gt;0),ROUNDDOWN(AM12/AM11,4),"")</f>
        <v/>
      </c>
      <c r="AN13" s="36" t="str">
        <f t="shared" si="67"/>
        <v/>
      </c>
      <c r="AO13" s="36" t="str">
        <f t="shared" si="67"/>
        <v/>
      </c>
      <c r="AP13" s="150" t="str">
        <f t="shared" si="67"/>
        <v/>
      </c>
      <c r="AQ13" s="36" t="str">
        <f t="shared" si="67"/>
        <v/>
      </c>
      <c r="AR13" s="36" t="str">
        <f t="shared" si="67"/>
        <v/>
      </c>
      <c r="AS13" s="150" t="str">
        <f t="shared" si="67"/>
        <v/>
      </c>
      <c r="AT13" s="36" t="str">
        <f t="shared" si="67"/>
        <v/>
      </c>
      <c r="AU13" s="36" t="str">
        <f t="shared" si="67"/>
        <v/>
      </c>
      <c r="AV13" s="37">
        <f>IF(AV12&gt;0,AV12/AV11,0)</f>
        <v>0</v>
      </c>
      <c r="AW13" s="143" t="str">
        <f>IF(AND(AW11&gt;0,AW12&gt;0),ROUNDDOWN(AW12/AW11,4),"")</f>
        <v/>
      </c>
      <c r="AX13" s="424" t="str">
        <f t="shared" ref="AX13:BE13" si="68">IF(AND(AX11&gt;0,AX12&gt;0),ROUNDDOWN(AX12/AX11,4),"")</f>
        <v/>
      </c>
      <c r="AY13" s="425" t="str">
        <f t="shared" si="68"/>
        <v/>
      </c>
      <c r="AZ13" s="426" t="str">
        <f t="shared" si="68"/>
        <v/>
      </c>
      <c r="BA13" s="297" t="str">
        <f t="shared" si="68"/>
        <v/>
      </c>
      <c r="BB13" s="301" t="str">
        <f t="shared" si="68"/>
        <v/>
      </c>
      <c r="BC13" s="155" t="str">
        <f t="shared" si="68"/>
        <v/>
      </c>
      <c r="BD13" s="305" t="str">
        <f t="shared" si="68"/>
        <v/>
      </c>
      <c r="BE13" s="315" t="str">
        <f t="shared" si="68"/>
        <v/>
      </c>
      <c r="BF13" s="325"/>
      <c r="BG13" s="159" t="str">
        <f t="shared" ref="BG13:BO13" si="69">IF(AND(BG11&gt;0,BG12&gt;0),ROUNDDOWN(BG12/BG11,4),"")</f>
        <v/>
      </c>
      <c r="BH13" s="36" t="str">
        <f t="shared" si="69"/>
        <v/>
      </c>
      <c r="BI13" s="36" t="str">
        <f t="shared" si="69"/>
        <v/>
      </c>
      <c r="BJ13" s="150" t="str">
        <f t="shared" si="69"/>
        <v/>
      </c>
      <c r="BK13" s="36" t="str">
        <f t="shared" si="69"/>
        <v/>
      </c>
      <c r="BL13" s="36" t="str">
        <f t="shared" si="69"/>
        <v/>
      </c>
      <c r="BM13" s="150" t="str">
        <f t="shared" si="69"/>
        <v/>
      </c>
      <c r="BN13" s="36" t="str">
        <f t="shared" si="69"/>
        <v/>
      </c>
      <c r="BO13" s="36" t="str">
        <f t="shared" si="69"/>
        <v/>
      </c>
      <c r="BP13" s="37">
        <f>IF(BP12&gt;0,BP12/BP11,0)</f>
        <v>0</v>
      </c>
      <c r="BQ13" s="150" t="str">
        <f t="shared" ref="BQ13:BY13" si="70">IF(AND(BQ11&gt;0,BQ12&gt;0),ROUNDDOWN(BQ12/BQ11,4),"")</f>
        <v/>
      </c>
      <c r="BR13" s="36" t="str">
        <f t="shared" si="70"/>
        <v/>
      </c>
      <c r="BS13" s="36" t="str">
        <f t="shared" si="70"/>
        <v/>
      </c>
      <c r="BT13" s="150" t="str">
        <f t="shared" si="70"/>
        <v/>
      </c>
      <c r="BU13" s="36" t="str">
        <f t="shared" si="70"/>
        <v/>
      </c>
      <c r="BV13" s="36" t="str">
        <f t="shared" si="70"/>
        <v/>
      </c>
      <c r="BW13" s="150" t="str">
        <f t="shared" si="70"/>
        <v/>
      </c>
      <c r="BX13" s="36" t="str">
        <f t="shared" si="70"/>
        <v/>
      </c>
      <c r="BY13" s="36" t="str">
        <f t="shared" si="70"/>
        <v/>
      </c>
      <c r="BZ13" s="37">
        <f>IF(BZ12&gt;0,BZ12/BZ11,0)</f>
        <v>0</v>
      </c>
      <c r="CA13" s="150" t="str">
        <f t="shared" ref="CA13:CI13" si="71">IF(AND(CA11&gt;0,CA12&gt;0),ROUNDDOWN(CA12/CA11,4),"")</f>
        <v/>
      </c>
      <c r="CB13" s="36" t="str">
        <f t="shared" si="71"/>
        <v/>
      </c>
      <c r="CC13" s="36" t="str">
        <f t="shared" si="71"/>
        <v/>
      </c>
      <c r="CD13" s="150" t="str">
        <f t="shared" si="71"/>
        <v/>
      </c>
      <c r="CE13" s="36" t="str">
        <f t="shared" si="71"/>
        <v/>
      </c>
      <c r="CF13" s="36" t="str">
        <f t="shared" si="71"/>
        <v/>
      </c>
      <c r="CG13" s="150" t="str">
        <f t="shared" si="71"/>
        <v/>
      </c>
      <c r="CH13" s="36" t="str">
        <f t="shared" si="71"/>
        <v/>
      </c>
      <c r="CI13" s="36" t="str">
        <f t="shared" si="71"/>
        <v/>
      </c>
      <c r="CJ13" s="37">
        <f>IF(CJ12&gt;0,CJ12/CJ11,0)</f>
        <v>0</v>
      </c>
      <c r="CK13" s="143" t="str">
        <f>IF(AND(CK11&gt;0,CK12&gt;0),ROUNDDOWN(CK12/CK11,4),"")</f>
        <v/>
      </c>
      <c r="CL13" s="424" t="str">
        <f t="shared" ref="CL13:CS13" si="72">IF(AND(CL11&gt;0,CL12&gt;0),ROUNDDOWN(CL12/CL11,4),"")</f>
        <v/>
      </c>
      <c r="CM13" s="425" t="str">
        <f t="shared" si="72"/>
        <v/>
      </c>
      <c r="CN13" s="426" t="str">
        <f t="shared" si="72"/>
        <v/>
      </c>
      <c r="CO13" s="297" t="str">
        <f t="shared" si="72"/>
        <v/>
      </c>
      <c r="CP13" s="301" t="str">
        <f t="shared" si="72"/>
        <v/>
      </c>
      <c r="CQ13" s="155" t="str">
        <f t="shared" si="72"/>
        <v/>
      </c>
      <c r="CR13" s="305" t="str">
        <f t="shared" si="72"/>
        <v/>
      </c>
      <c r="CS13" s="315" t="str">
        <f t="shared" si="72"/>
        <v/>
      </c>
      <c r="CT13" s="325"/>
      <c r="CU13" s="159" t="str">
        <f>IF(AND(CU11&gt;0,CU12&gt;0),ROUNDDOWN(CU12/CU11,4),"")</f>
        <v/>
      </c>
      <c r="CV13" s="335" t="str">
        <f>IF(AND(CV11&gt;0,CV12&gt;0),ROUNDDOWN(CV12/CV11,4),"")</f>
        <v/>
      </c>
      <c r="CW13" s="336" t="str">
        <f t="shared" ref="CW13:CX13" si="73">IF(AND(CW11&gt;0,CW12&gt;0),ROUNDDOWN(CW12/CW11,4),"")</f>
        <v/>
      </c>
      <c r="CX13" s="163" t="str">
        <f t="shared" si="73"/>
        <v/>
      </c>
      <c r="CY13" s="356" t="str">
        <f>IF(AND(CY11&gt;0,CY12&gt;0),ROUNDDOWN(CY12/CY11,4),"")</f>
        <v/>
      </c>
      <c r="CZ13" s="357" t="str">
        <f>IF(AND(CZ11&gt;0,CZ12&gt;0),ROUNDDOWN(CZ12/CZ11,4),"")</f>
        <v/>
      </c>
      <c r="DA13" s="167" t="str">
        <f>IF(AND(DA11&gt;0,DA12&gt;0),ROUNDDOWN(DA12/DA11,4),"")</f>
        <v/>
      </c>
      <c r="DB13" s="483" t="str">
        <f t="shared" ref="DB13:DW13" si="74">IF(AND(DB11&gt;0,DB12&gt;0),ROUNDDOWN(DB12/DB11,4),"")</f>
        <v/>
      </c>
      <c r="DC13" s="484" t="str">
        <f t="shared" si="74"/>
        <v/>
      </c>
      <c r="DD13" s="485"/>
      <c r="DE13" s="605" t="str">
        <f t="shared" si="74"/>
        <v/>
      </c>
      <c r="DF13" s="614">
        <f>IF(AND(DF11&gt;0,DF12&gt;0),ROUNDDOWN(DF12/DF11,4),"")</f>
        <v>0.39250000000000002</v>
      </c>
      <c r="DG13" s="336">
        <f t="shared" ref="DG13:DH13" si="75">IF(AND(DG11&gt;0,DG12&gt;0),ROUNDDOWN(DG12/DG11,4),"")</f>
        <v>0.3533</v>
      </c>
      <c r="DH13" s="615">
        <f t="shared" si="75"/>
        <v>0.36359999999999998</v>
      </c>
      <c r="DI13" s="630">
        <f>IF(AND(DI11&gt;0,DI12&gt;0),ROUNDDOWN(DI12/DI11,4),"")</f>
        <v>0.41710000000000003</v>
      </c>
      <c r="DJ13" s="357">
        <f>IF(AND(DJ11&gt;0,DJ12&gt;0),ROUNDDOWN(DJ12/DJ11,4),"")</f>
        <v>0.33889999999999998</v>
      </c>
      <c r="DK13" s="631">
        <f>IF(AND(DK11&gt;0,DK12&gt;0),ROUNDDOWN(DK12/DK11,4),"")</f>
        <v>0.41660000000000003</v>
      </c>
      <c r="DL13" s="643">
        <f t="shared" ref="DL13:DO13" si="76">IF(AND(DL11&gt;0,DL12&gt;0),ROUNDDOWN(DL12/DL11,4),"")</f>
        <v>0.2097</v>
      </c>
      <c r="DM13" s="484">
        <f t="shared" si="76"/>
        <v>0.16769999999999999</v>
      </c>
      <c r="DN13" s="485"/>
      <c r="DO13" s="644">
        <f t="shared" ref="DO13" si="77">IF(AND(DO11&gt;0,DO12&gt;0),ROUNDDOWN(DO12/DO11,4),"")</f>
        <v>0.2</v>
      </c>
      <c r="DP13" s="36" t="str">
        <f t="shared" si="74"/>
        <v/>
      </c>
      <c r="DQ13" s="36" t="str">
        <f t="shared" si="74"/>
        <v/>
      </c>
      <c r="DR13" s="150" t="str">
        <f t="shared" si="74"/>
        <v/>
      </c>
      <c r="DS13" s="36" t="str">
        <f t="shared" si="74"/>
        <v/>
      </c>
      <c r="DT13" s="36" t="str">
        <f t="shared" si="74"/>
        <v/>
      </c>
      <c r="DU13" s="150" t="str">
        <f t="shared" si="74"/>
        <v/>
      </c>
      <c r="DV13" s="36" t="str">
        <f t="shared" si="74"/>
        <v/>
      </c>
      <c r="DW13" s="36" t="str">
        <f t="shared" si="74"/>
        <v/>
      </c>
      <c r="DX13" s="37">
        <f>IF(DX12&gt;0,DX12/DX11,0)</f>
        <v>0</v>
      </c>
      <c r="DY13" s="150" t="str">
        <f t="shared" ref="DY13:EG13" si="78">IF(AND(DY11&gt;0,DY12&gt;0),ROUNDDOWN(DY12/DY11,4),"")</f>
        <v/>
      </c>
      <c r="DZ13" s="36" t="str">
        <f t="shared" si="78"/>
        <v/>
      </c>
      <c r="EA13" s="36" t="str">
        <f t="shared" si="78"/>
        <v/>
      </c>
      <c r="EB13" s="150" t="str">
        <f t="shared" si="78"/>
        <v/>
      </c>
      <c r="EC13" s="36" t="str">
        <f t="shared" si="78"/>
        <v/>
      </c>
      <c r="ED13" s="36" t="str">
        <f t="shared" si="78"/>
        <v/>
      </c>
      <c r="EE13" s="150" t="str">
        <f t="shared" si="78"/>
        <v/>
      </c>
      <c r="EF13" s="36" t="str">
        <f t="shared" si="78"/>
        <v/>
      </c>
      <c r="EG13" s="36" t="str">
        <f t="shared" si="78"/>
        <v/>
      </c>
      <c r="EH13" s="37">
        <f>IF(EH12&gt;0,EH12/EH11,0)</f>
        <v>0</v>
      </c>
      <c r="EI13" s="150" t="str">
        <f t="shared" ref="EI13:EQ13" si="79">IF(AND(EI11&gt;0,EI12&gt;0),ROUNDDOWN(EI12/EI11,4),"")</f>
        <v/>
      </c>
      <c r="EJ13" s="36" t="str">
        <f t="shared" si="79"/>
        <v/>
      </c>
      <c r="EK13" s="36" t="str">
        <f t="shared" si="79"/>
        <v/>
      </c>
      <c r="EL13" s="150" t="str">
        <f t="shared" si="79"/>
        <v/>
      </c>
      <c r="EM13" s="36" t="str">
        <f t="shared" si="79"/>
        <v/>
      </c>
      <c r="EN13" s="36" t="str">
        <f t="shared" si="79"/>
        <v/>
      </c>
      <c r="EO13" s="150" t="str">
        <f t="shared" si="79"/>
        <v/>
      </c>
      <c r="EP13" s="36" t="str">
        <f t="shared" si="79"/>
        <v/>
      </c>
      <c r="EQ13" s="36" t="str">
        <f t="shared" si="79"/>
        <v/>
      </c>
      <c r="ER13" s="37">
        <f>IF(ER12&gt;0,ER12/ER11,0)</f>
        <v>0</v>
      </c>
      <c r="ES13" s="143" t="str">
        <f>IF(AND(ES11&gt;0,ES12&gt;0),ROUNDDOWN(ES12/ES11,4),"")</f>
        <v/>
      </c>
      <c r="ET13" s="424" t="str">
        <f t="shared" ref="ET13:FA13" si="80">IF(AND(ET11&gt;0,ET12&gt;0),ROUNDDOWN(ET12/ET11,4),"")</f>
        <v/>
      </c>
      <c r="EU13" s="425" t="str">
        <f t="shared" si="80"/>
        <v/>
      </c>
      <c r="EV13" s="426" t="str">
        <f t="shared" si="80"/>
        <v/>
      </c>
      <c r="EW13" s="297" t="str">
        <f t="shared" si="80"/>
        <v/>
      </c>
      <c r="EX13" s="301" t="str">
        <f t="shared" si="80"/>
        <v/>
      </c>
      <c r="EY13" s="155" t="str">
        <f t="shared" si="80"/>
        <v/>
      </c>
      <c r="EZ13" s="305" t="str">
        <f t="shared" si="80"/>
        <v/>
      </c>
      <c r="FA13" s="315" t="str">
        <f t="shared" si="80"/>
        <v/>
      </c>
      <c r="FB13" s="325"/>
      <c r="FC13" s="159" t="str">
        <f t="shared" ref="FC13:FK13" si="81">IF(AND(FC11&gt;0,FC12&gt;0),ROUNDDOWN(FC12/FC11,4),"")</f>
        <v/>
      </c>
      <c r="FD13" s="36" t="str">
        <f t="shared" si="81"/>
        <v/>
      </c>
      <c r="FE13" s="36" t="str">
        <f t="shared" si="81"/>
        <v/>
      </c>
      <c r="FF13" s="150" t="str">
        <f t="shared" si="81"/>
        <v/>
      </c>
      <c r="FG13" s="36" t="str">
        <f t="shared" si="81"/>
        <v/>
      </c>
      <c r="FH13" s="36" t="str">
        <f t="shared" si="81"/>
        <v/>
      </c>
      <c r="FI13" s="150" t="str">
        <f t="shared" si="81"/>
        <v/>
      </c>
      <c r="FJ13" s="36" t="str">
        <f t="shared" si="81"/>
        <v/>
      </c>
      <c r="FK13" s="36" t="str">
        <f t="shared" si="81"/>
        <v/>
      </c>
      <c r="FL13" s="37">
        <f>IF(FL12&gt;0,FL12/FL11,0)</f>
        <v>0</v>
      </c>
      <c r="FM13" s="150" t="str">
        <f t="shared" ref="FM13:FU13" si="82">IF(AND(FM11&gt;0,FM12&gt;0),ROUNDDOWN(FM12/FM11,4),"")</f>
        <v/>
      </c>
      <c r="FN13" s="36" t="str">
        <f t="shared" si="82"/>
        <v/>
      </c>
      <c r="FO13" s="36" t="str">
        <f t="shared" si="82"/>
        <v/>
      </c>
      <c r="FP13" s="150" t="str">
        <f t="shared" si="82"/>
        <v/>
      </c>
      <c r="FQ13" s="36" t="str">
        <f t="shared" si="82"/>
        <v/>
      </c>
      <c r="FR13" s="36" t="str">
        <f t="shared" si="82"/>
        <v/>
      </c>
      <c r="FS13" s="150" t="str">
        <f t="shared" si="82"/>
        <v/>
      </c>
      <c r="FT13" s="36" t="str">
        <f t="shared" si="82"/>
        <v/>
      </c>
      <c r="FU13" s="36" t="str">
        <f t="shared" si="82"/>
        <v/>
      </c>
      <c r="FV13" s="37">
        <f>IF(FV12&gt;0,FV12/FV11,0)</f>
        <v>0</v>
      </c>
      <c r="FW13" s="150" t="str">
        <f t="shared" ref="FW13:GE13" si="83">IF(AND(FW11&gt;0,FW12&gt;0),ROUNDDOWN(FW12/FW11,4),"")</f>
        <v/>
      </c>
      <c r="FX13" s="36" t="str">
        <f t="shared" si="83"/>
        <v/>
      </c>
      <c r="FY13" s="36" t="str">
        <f t="shared" si="83"/>
        <v/>
      </c>
      <c r="FZ13" s="150" t="str">
        <f t="shared" si="83"/>
        <v/>
      </c>
      <c r="GA13" s="36" t="str">
        <f t="shared" si="83"/>
        <v/>
      </c>
      <c r="GB13" s="36" t="str">
        <f t="shared" si="83"/>
        <v/>
      </c>
      <c r="GC13" s="150" t="str">
        <f t="shared" si="83"/>
        <v/>
      </c>
      <c r="GD13" s="36" t="str">
        <f t="shared" si="83"/>
        <v/>
      </c>
      <c r="GE13" s="36" t="str">
        <f t="shared" si="83"/>
        <v/>
      </c>
      <c r="GF13" s="37">
        <f>IF(GF12&gt;0,GF12/GF11,0)</f>
        <v>0</v>
      </c>
      <c r="GG13" s="143" t="str">
        <f>IF(AND(GG11&gt;0,GG12&gt;0),ROUNDDOWN(GG12/GG11,4),"")</f>
        <v/>
      </c>
      <c r="GH13" s="424" t="str">
        <f t="shared" ref="GH13:GO13" si="84">IF(AND(GH11&gt;0,GH12&gt;0),ROUNDDOWN(GH12/GH11,4),"")</f>
        <v/>
      </c>
      <c r="GI13" s="425" t="str">
        <f t="shared" si="84"/>
        <v/>
      </c>
      <c r="GJ13" s="426" t="str">
        <f t="shared" si="84"/>
        <v/>
      </c>
      <c r="GK13" s="297" t="str">
        <f t="shared" si="84"/>
        <v/>
      </c>
      <c r="GL13" s="301" t="str">
        <f t="shared" si="84"/>
        <v/>
      </c>
      <c r="GM13" s="155" t="str">
        <f t="shared" si="84"/>
        <v/>
      </c>
      <c r="GN13" s="305" t="str">
        <f t="shared" si="84"/>
        <v/>
      </c>
      <c r="GO13" s="315" t="str">
        <f t="shared" si="84"/>
        <v/>
      </c>
      <c r="GP13" s="325"/>
      <c r="GQ13" s="159" t="str">
        <f>IF(AND(GQ11&gt;0,GQ12&gt;0),ROUNDDOWN(GQ12/GQ11,4),"")</f>
        <v/>
      </c>
      <c r="GR13" s="335" t="str">
        <f>IF(AND(GR11&gt;0,GR12&gt;0),ROUNDDOWN(GR12/GR11,4),"")</f>
        <v/>
      </c>
      <c r="GS13" s="336" t="str">
        <f t="shared" ref="GS13:GT13" si="85">IF(AND(GS11&gt;0,GS12&gt;0),ROUNDDOWN(GS12/GS11,4),"")</f>
        <v/>
      </c>
      <c r="GT13" s="163" t="str">
        <f t="shared" si="85"/>
        <v/>
      </c>
      <c r="GU13" s="356" t="str">
        <f>IF(AND(GU11&gt;0,GU12&gt;0),ROUNDDOWN(GU12/GU11,4),"")</f>
        <v/>
      </c>
      <c r="GV13" s="357" t="str">
        <f>IF(AND(GV11&gt;0,GV12&gt;0),ROUNDDOWN(GV12/GV11,4),"")</f>
        <v/>
      </c>
      <c r="GW13" s="167" t="str">
        <f>IF(AND(GW11&gt;0,GW12&gt;0),ROUNDDOWN(GW12/GW11,4),"")</f>
        <v/>
      </c>
      <c r="GX13" s="483" t="str">
        <f t="shared" ref="GX13:HK13" si="86">IF(AND(GX11&gt;0,GX12&gt;0),ROUNDDOWN(GX12/GX11,4),"")</f>
        <v/>
      </c>
      <c r="GY13" s="484" t="str">
        <f t="shared" si="86"/>
        <v/>
      </c>
      <c r="GZ13" s="485" t="str">
        <f t="shared" si="86"/>
        <v/>
      </c>
      <c r="HA13" s="486" t="str">
        <f t="shared" si="86"/>
        <v/>
      </c>
      <c r="HB13" s="392" t="str">
        <f t="shared" si="86"/>
        <v/>
      </c>
      <c r="HC13" s="393" t="str">
        <f t="shared" si="86"/>
        <v/>
      </c>
      <c r="HD13" s="172" t="str">
        <f t="shared" si="86"/>
        <v/>
      </c>
      <c r="HE13" s="392" t="str">
        <f t="shared" si="86"/>
        <v/>
      </c>
      <c r="HF13" s="393" t="str">
        <f t="shared" si="86"/>
        <v/>
      </c>
      <c r="HG13" s="172" t="str">
        <f t="shared" si="86"/>
        <v/>
      </c>
      <c r="HH13" s="392" t="str">
        <f t="shared" si="86"/>
        <v/>
      </c>
      <c r="HI13" s="393" t="str">
        <f t="shared" si="86"/>
        <v/>
      </c>
      <c r="HJ13" s="374"/>
      <c r="HK13" s="171" t="str">
        <f t="shared" si="86"/>
        <v/>
      </c>
      <c r="HL13" s="40"/>
      <c r="HM13" s="39" t="s">
        <v>139</v>
      </c>
      <c r="HN13" s="39"/>
      <c r="HO13" s="39"/>
      <c r="HP13" s="39"/>
      <c r="HQ13" s="39"/>
    </row>
    <row r="14" spans="1:225" s="25" customFormat="1" ht="21" hidden="1">
      <c r="A14" s="24"/>
      <c r="B14" s="51" t="s">
        <v>282</v>
      </c>
      <c r="C14" s="503" t="str">
        <f>_xlfn.XLOOKUP(D14,事業計画2026[営業所],事業計画2026[エリア],"",0)</f>
        <v/>
      </c>
      <c r="D14" s="504" t="s">
        <v>271</v>
      </c>
      <c r="E14" s="196"/>
      <c r="F14" s="196"/>
      <c r="G14" s="196" t="str">
        <f>_xlfn.XLOOKUP(D14,事業計画2026[営業所],事業計画2026[所長],"",0)</f>
        <v/>
      </c>
      <c r="H14" s="196" t="str">
        <f>_xlfn.XLOOKUP(D14,事業計画2026[営業所],事業計画2026[担当役員],"",0)</f>
        <v/>
      </c>
      <c r="I14" s="196" t="str">
        <f>_xlfn.XLOOKUP(D14,事業計画2026[営業所],事業計画2026[主要ブランド],"",0)</f>
        <v/>
      </c>
      <c r="J14" s="196"/>
      <c r="K14" s="197" t="str">
        <f>_xlfn.XLOOKUP(D14,事業計画2026[営業所],事業計画2026[人件費],"",0)</f>
        <v/>
      </c>
      <c r="L14" s="197" t="str">
        <f>_xlfn.XLOOKUP(D14,事業計画2026[営業所],事業計画2026[販売費],"",0)</f>
        <v/>
      </c>
      <c r="M14" s="197" t="str">
        <f>_xlfn.XLOOKUP(D14,事業計画2026[営業所],事業計画2026[減価償却費],"",0)</f>
        <v/>
      </c>
      <c r="N14" s="197" t="str">
        <f>_xlfn.XLOOKUP(D14,事業計画2026[営業所],事業計画2026[地代・家賃],"",0)</f>
        <v/>
      </c>
      <c r="O14" s="197" t="str">
        <f>_xlfn.XLOOKUP(D14,事業計画2026[営業所],事業計画2026[その他経費],"",0)</f>
        <v/>
      </c>
      <c r="P14" s="197" t="str">
        <f>_xlfn.XLOOKUP(D14,事業計画2026[営業所],事業計画2026[本社経費],"",0)</f>
        <v/>
      </c>
      <c r="Q14" s="197">
        <f>SUM(K14:P14)</f>
        <v>0</v>
      </c>
      <c r="R14" s="196"/>
      <c r="S14" s="26" t="s">
        <v>137</v>
      </c>
      <c r="T14" s="27" cm="1">
        <f t="array" ref="T14">_xlfn.XLOOKUP($D14&amp;T$2&amp;T$3,事業計画集計2026[営業所]&amp;事業計画集計2026[月]&amp;事業計画集計2026[受着完],事業計画集計2026[(当月)計画 請負金額],0,0)</f>
        <v>0</v>
      </c>
      <c r="U14" s="28" cm="1">
        <f t="array" ref="U14">_xlfn.XLOOKUP($D14&amp;T$2&amp;T$3,事業計画集計2026[営業所]&amp;事業計画集計2026[月]&amp;事業計画集計2026[受着完],事業計画集計2026[(当月)計画 利益額],0,0)</f>
        <v>0</v>
      </c>
      <c r="V14" s="142" cm="1">
        <f t="array" ref="V14">_xlfn.XLOOKUP($D14&amp;T$2&amp;T$3,事業計画集計2026[営業所]&amp;事業計画集計2026[月]&amp;事業計画集計2026[受着完],事業計画集計2026[(当月)計画 棟数],0,0)</f>
        <v>0</v>
      </c>
      <c r="W14" s="27" cm="1">
        <f t="array" ref="W14">_xlfn.XLOOKUP($D14&amp;W$2&amp;W$3,事業計画集計2026[営業所]&amp;事業計画集計2026[月]&amp;事業計画集計2026[受着完],事業計画集計2026[(当月)計画 請負金額],0,0)</f>
        <v>0</v>
      </c>
      <c r="X14" s="28" cm="1">
        <f t="array" ref="X14">_xlfn.XLOOKUP($D14&amp;W$2&amp;W$3,事業計画集計2026[営業所]&amp;事業計画集計2026[月]&amp;事業計画集計2026[受着完],事業計画集計2026[(当月)計画 利益額],0,0)</f>
        <v>0</v>
      </c>
      <c r="Y14" s="149" cm="1">
        <f t="array" ref="Y14">_xlfn.XLOOKUP($D14&amp;W$2&amp;W$3,事業計画集計2026[営業所]&amp;事業計画集計2026[月]&amp;事業計画集計2026[受着完],事業計画集計2026[(当月)計画 棟数],0,0)</f>
        <v>0</v>
      </c>
      <c r="Z14" s="28" cm="1">
        <f t="array" ref="Z14">_xlfn.XLOOKUP($D14&amp;Z$2&amp;Z$3,事業計画集計2026[営業所]&amp;事業計画集計2026[月]&amp;事業計画集計2026[受着完],事業計画集計2026[(当月)計画 請負金額],0,0)</f>
        <v>0</v>
      </c>
      <c r="AA14" s="28" cm="1">
        <f t="array" ref="AA14">_xlfn.XLOOKUP($D14&amp;Z$2&amp;Z$3,事業計画集計2026[営業所]&amp;事業計画集計2026[月]&amp;事業計画集計2026[受着完],事業計画集計2026[(当月)計画 利益額],0,0)</f>
        <v>0</v>
      </c>
      <c r="AB14" s="29">
        <f>AA14-($Q14*1000)</f>
        <v>0</v>
      </c>
      <c r="AC14" s="142" cm="1">
        <f t="array" ref="AC14">_xlfn.XLOOKUP($D14&amp;Z$2&amp;Z$3,事業計画集計2026[営業所]&amp;事業計画集計2026[月]&amp;事業計画集計2026[受着完],事業計画集計2026[(当月)計画 棟数],0,0)</f>
        <v>0</v>
      </c>
      <c r="AD14" s="27" cm="1">
        <f t="array" ref="AD14">_xlfn.XLOOKUP($D14&amp;AD$2&amp;AD$3,事業計画集計2026[営業所]&amp;事業計画集計2026[月]&amp;事業計画集計2026[受着完],事業計画集計2026[(当月)計画 請負金額],0,0)</f>
        <v>0</v>
      </c>
      <c r="AE14" s="28" cm="1">
        <f t="array" ref="AE14">_xlfn.XLOOKUP($D14&amp;AD$2&amp;AD$3,事業計画集計2026[営業所]&amp;事業計画集計2026[月]&amp;事業計画集計2026[受着完],事業計画集計2026[(当月)計画 利益額],0,0)</f>
        <v>0</v>
      </c>
      <c r="AF14" s="149" cm="1">
        <f t="array" ref="AF14">_xlfn.XLOOKUP($D14&amp;AD$2&amp;AD$3,事業計画集計2026[営業所]&amp;事業計画集計2026[月]&amp;事業計画集計2026[受着完],事業計画集計2026[(当月)計画 棟数],0,0)</f>
        <v>0</v>
      </c>
      <c r="AG14" s="28" cm="1">
        <f t="array" ref="AG14">_xlfn.XLOOKUP($D14&amp;AG$2&amp;AG$3,事業計画集計2026[営業所]&amp;事業計画集計2026[月]&amp;事業計画集計2026[受着完],事業計画集計2026[(当月)計画 請負金額],0,0)</f>
        <v>0</v>
      </c>
      <c r="AH14" s="28" cm="1">
        <f t="array" ref="AH14">_xlfn.XLOOKUP($D14&amp;AG$2&amp;AG$3,事業計画集計2026[営業所]&amp;事業計画集計2026[月]&amp;事業計画集計2026[受着完],事業計画集計2026[(当月)計画 利益額],0,0)</f>
        <v>0</v>
      </c>
      <c r="AI14" s="149" cm="1">
        <f t="array" ref="AI14">_xlfn.XLOOKUP($D14&amp;AG$2&amp;AG$3,事業計画集計2026[営業所]&amp;事業計画集計2026[月]&amp;事業計画集計2026[受着完],事業計画集計2026[(当月)計画 棟数],0,0)</f>
        <v>0</v>
      </c>
      <c r="AJ14" s="28" cm="1">
        <f t="array" ref="AJ14">_xlfn.XLOOKUP($D14&amp;AJ$2&amp;AJ$3,事業計画集計2026[営業所]&amp;事業計画集計2026[月]&amp;事業計画集計2026[受着完],事業計画集計2026[(当月)計画 請負金額],0,0)</f>
        <v>0</v>
      </c>
      <c r="AK14" s="28" cm="1">
        <f t="array" ref="AK14">_xlfn.XLOOKUP($D14&amp;AJ$2&amp;AJ$3,事業計画集計2026[営業所]&amp;事業計画集計2026[月]&amp;事業計画集計2026[受着完],事業計画集計2026[(当月)計画 利益額],0,0)</f>
        <v>0</v>
      </c>
      <c r="AL14" s="29">
        <f>AK14-($Q14*1000)</f>
        <v>0</v>
      </c>
      <c r="AM14" s="149" cm="1">
        <f t="array" ref="AM14">_xlfn.XLOOKUP($D14&amp;AJ$2&amp;AJ$3,事業計画集計2026[営業所]&amp;事業計画集計2026[月]&amp;事業計画集計2026[受着完],事業計画集計2026[(当月)計画 棟数],0,0)</f>
        <v>0</v>
      </c>
      <c r="AN14" s="28" cm="1">
        <f t="array" ref="AN14">_xlfn.XLOOKUP($D14&amp;AN$2&amp;AN$3,事業計画集計2026[営業所]&amp;事業計画集計2026[月]&amp;事業計画集計2026[受着完],事業計画集計2026[(当月)計画 請負金額],0,0)</f>
        <v>0</v>
      </c>
      <c r="AO14" s="28" cm="1">
        <f t="array" ref="AO14">_xlfn.XLOOKUP($D14&amp;AN$2&amp;AN$3,事業計画集計2026[営業所]&amp;事業計画集計2026[月]&amp;事業計画集計2026[受着完],事業計画集計2026[(当月)計画 利益額],0,0)</f>
        <v>0</v>
      </c>
      <c r="AP14" s="149" cm="1">
        <f t="array" ref="AP14">_xlfn.XLOOKUP($D14&amp;AN$2&amp;AN$3,事業計画集計2026[営業所]&amp;事業計画集計2026[月]&amp;事業計画集計2026[受着完],事業計画集計2026[(当月)計画 棟数],0,0)</f>
        <v>0</v>
      </c>
      <c r="AQ14" s="28" cm="1">
        <f t="array" ref="AQ14">_xlfn.XLOOKUP($D14&amp;AQ$2&amp;AQ$3,事業計画集計2026[営業所]&amp;事業計画集計2026[月]&amp;事業計画集計2026[受着完],事業計画集計2026[(当月)計画 請負金額],0,0)</f>
        <v>0</v>
      </c>
      <c r="AR14" s="28" cm="1">
        <f t="array" ref="AR14">_xlfn.XLOOKUP($D14&amp;AQ$2&amp;AQ$3,事業計画集計2026[営業所]&amp;事業計画集計2026[月]&amp;事業計画集計2026[受着完],事業計画集計2026[(当月)計画 利益額],0,0)</f>
        <v>0</v>
      </c>
      <c r="AS14" s="149" cm="1">
        <f t="array" ref="AS14">_xlfn.XLOOKUP($D14&amp;AQ$2&amp;AQ$3,事業計画集計2026[営業所]&amp;事業計画集計2026[月]&amp;事業計画集計2026[受着完],事業計画集計2026[(当月)計画 棟数],0,0)</f>
        <v>0</v>
      </c>
      <c r="AT14" s="28" cm="1">
        <f t="array" ref="AT14">_xlfn.XLOOKUP($D14&amp;AT$2&amp;AT$3,事業計画集計2026[営業所]&amp;事業計画集計2026[月]&amp;事業計画集計2026[受着完],事業計画集計2026[(当月)計画 請負金額],0,0)</f>
        <v>0</v>
      </c>
      <c r="AU14" s="28" cm="1">
        <f t="array" ref="AU14">_xlfn.XLOOKUP($D14&amp;AT$2&amp;AT$3,事業計画集計2026[営業所]&amp;事業計画集計2026[月]&amp;事業計画集計2026[受着完],事業計画集計2026[(当月)計画 利益額],0,0)</f>
        <v>0</v>
      </c>
      <c r="AV14" s="29">
        <f>AU14-($Q14*1000)</f>
        <v>0</v>
      </c>
      <c r="AW14" s="142" cm="1">
        <f t="array" ref="AW14">_xlfn.XLOOKUP($D14&amp;AT$2&amp;AT$3,事業計画集計2026[営業所]&amp;事業計画集計2026[月]&amp;事業計画集計2026[受着完],事業計画集計2026[(当月)計画 棟数],0,0)</f>
        <v>0</v>
      </c>
      <c r="AX14" s="421">
        <f t="shared" ref="AX14:BG15" si="87">T14+AD14+AN14</f>
        <v>0</v>
      </c>
      <c r="AY14" s="422">
        <f t="shared" si="87"/>
        <v>0</v>
      </c>
      <c r="AZ14" s="423">
        <f t="shared" si="87"/>
        <v>0</v>
      </c>
      <c r="BA14" s="296">
        <f t="shared" si="87"/>
        <v>0</v>
      </c>
      <c r="BB14" s="300">
        <f t="shared" si="87"/>
        <v>0</v>
      </c>
      <c r="BC14" s="154">
        <f t="shared" si="87"/>
        <v>0</v>
      </c>
      <c r="BD14" s="304">
        <f t="shared" si="87"/>
        <v>0</v>
      </c>
      <c r="BE14" s="314">
        <f t="shared" si="87"/>
        <v>0</v>
      </c>
      <c r="BF14" s="324">
        <f t="shared" si="87"/>
        <v>0</v>
      </c>
      <c r="BG14" s="158">
        <f t="shared" si="87"/>
        <v>0</v>
      </c>
      <c r="BH14" s="28" cm="1">
        <f t="array" ref="BH14">_xlfn.XLOOKUP($D14&amp;BH$2&amp;BH$3,事業計画集計2026[営業所]&amp;事業計画集計2026[月]&amp;事業計画集計2026[受着完],事業計画集計2026[(当月)計画 請負金額],0,0)</f>
        <v>0</v>
      </c>
      <c r="BI14" s="28" cm="1">
        <f t="array" ref="BI14">_xlfn.XLOOKUP($D14&amp;BH$2&amp;BH$3,事業計画集計2026[営業所]&amp;事業計画集計2026[月]&amp;事業計画集計2026[受着完],事業計画集計2026[(当月)計画 利益額],0,0)</f>
        <v>0</v>
      </c>
      <c r="BJ14" s="149" cm="1">
        <f t="array" ref="BJ14">_xlfn.XLOOKUP($D14&amp;BH$2&amp;BH$3,事業計画集計2026[営業所]&amp;事業計画集計2026[月]&amp;事業計画集計2026[受着完],事業計画集計2026[(当月)計画 棟数],0,0)</f>
        <v>0</v>
      </c>
      <c r="BK14" s="28" cm="1">
        <f t="array" ref="BK14">_xlfn.XLOOKUP($D14&amp;BK$2&amp;BK$3,事業計画集計2026[営業所]&amp;事業計画集計2026[月]&amp;事業計画集計2026[受着完],事業計画集計2026[(当月)計画 請負金額],0,0)</f>
        <v>0</v>
      </c>
      <c r="BL14" s="28" cm="1">
        <f t="array" ref="BL14">_xlfn.XLOOKUP($D14&amp;BK$2&amp;BK$3,事業計画集計2026[営業所]&amp;事業計画集計2026[月]&amp;事業計画集計2026[受着完],事業計画集計2026[(当月)計画 利益額],0,0)</f>
        <v>0</v>
      </c>
      <c r="BM14" s="149" cm="1">
        <f t="array" ref="BM14">_xlfn.XLOOKUP($D14&amp;BK$2&amp;BK$3,事業計画集計2026[営業所]&amp;事業計画集計2026[月]&amp;事業計画集計2026[受着完],事業計画集計2026[(当月)計画 棟数],0,0)</f>
        <v>0</v>
      </c>
      <c r="BN14" s="28" cm="1">
        <f t="array" ref="BN14">_xlfn.XLOOKUP($D14&amp;BN$2&amp;BN$3,事業計画集計2026[営業所]&amp;事業計画集計2026[月]&amp;事業計画集計2026[受着完],事業計画集計2026[(当月)計画 請負金額],0,0)</f>
        <v>0</v>
      </c>
      <c r="BO14" s="28" cm="1">
        <f t="array" ref="BO14">_xlfn.XLOOKUP($D14&amp;BN$2&amp;BN$3,事業計画集計2026[営業所]&amp;事業計画集計2026[月]&amp;事業計画集計2026[受着完],事業計画集計2026[(当月)計画 利益額],0,0)</f>
        <v>0</v>
      </c>
      <c r="BP14" s="29">
        <f>BO14-($Q14*1000)</f>
        <v>0</v>
      </c>
      <c r="BQ14" s="149" cm="1">
        <f t="array" ref="BQ14">_xlfn.XLOOKUP($D14&amp;BN$2&amp;BN$3,事業計画集計2026[営業所]&amp;事業計画集計2026[月]&amp;事業計画集計2026[受着完],事業計画集計2026[(当月)計画 棟数],0,0)</f>
        <v>0</v>
      </c>
      <c r="BR14" s="28" cm="1">
        <f t="array" ref="BR14">_xlfn.XLOOKUP($D14&amp;BR$2&amp;BR$3,事業計画集計2026[営業所]&amp;事業計画集計2026[月]&amp;事業計画集計2026[受着完],事業計画集計2026[(当月)計画 請負金額],0,0)</f>
        <v>0</v>
      </c>
      <c r="BS14" s="28" cm="1">
        <f t="array" ref="BS14">_xlfn.XLOOKUP($D14&amp;BR$2&amp;BR$3,事業計画集計2026[営業所]&amp;事業計画集計2026[月]&amp;事業計画集計2026[受着完],事業計画集計2026[(当月)計画 利益額],0,0)</f>
        <v>0</v>
      </c>
      <c r="BT14" s="149" cm="1">
        <f t="array" ref="BT14">_xlfn.XLOOKUP($D14&amp;BR$2&amp;BR$3,事業計画集計2026[営業所]&amp;事業計画集計2026[月]&amp;事業計画集計2026[受着完],事業計画集計2026[(当月)計画 棟数],0,0)</f>
        <v>0</v>
      </c>
      <c r="BU14" s="28" cm="1">
        <f t="array" ref="BU14">_xlfn.XLOOKUP($D14&amp;BU$2&amp;BU$3,事業計画集計2026[営業所]&amp;事業計画集計2026[月]&amp;事業計画集計2026[受着完],事業計画集計2026[(当月)計画 請負金額],0,0)</f>
        <v>0</v>
      </c>
      <c r="BV14" s="28" cm="1">
        <f t="array" ref="BV14">_xlfn.XLOOKUP($D14&amp;BU$2&amp;BU$3,事業計画集計2026[営業所]&amp;事業計画集計2026[月]&amp;事業計画集計2026[受着完],事業計画集計2026[(当月)計画 利益額],0,0)</f>
        <v>0</v>
      </c>
      <c r="BW14" s="149" cm="1">
        <f t="array" ref="BW14">_xlfn.XLOOKUP($D14&amp;BU$2&amp;BU$3,事業計画集計2026[営業所]&amp;事業計画集計2026[月]&amp;事業計画集計2026[受着完],事業計画集計2026[(当月)計画 棟数],0,0)</f>
        <v>0</v>
      </c>
      <c r="BX14" s="28" cm="1">
        <f t="array" ref="BX14">_xlfn.XLOOKUP($D14&amp;BX$2&amp;BX$3,事業計画集計2026[営業所]&amp;事業計画集計2026[月]&amp;事業計画集計2026[受着完],事業計画集計2026[(当月)計画 請負金額],0,0)</f>
        <v>0</v>
      </c>
      <c r="BY14" s="28" cm="1">
        <f t="array" ref="BY14">_xlfn.XLOOKUP($D14&amp;BX$2&amp;BX$3,事業計画集計2026[営業所]&amp;事業計画集計2026[月]&amp;事業計画集計2026[受着完],事業計画集計2026[(当月)計画 利益額],0,0)</f>
        <v>0</v>
      </c>
      <c r="BZ14" s="29">
        <f>BY14-($Q14*1000)</f>
        <v>0</v>
      </c>
      <c r="CA14" s="149" cm="1">
        <f t="array" ref="CA14">_xlfn.XLOOKUP($D14&amp;BX$2&amp;BX$3,事業計画集計2026[営業所]&amp;事業計画集計2026[月]&amp;事業計画集計2026[受着完],事業計画集計2026[(当月)計画 棟数],0,0)</f>
        <v>0</v>
      </c>
      <c r="CB14" s="28" cm="1">
        <f t="array" ref="CB14">_xlfn.XLOOKUP($D14&amp;CB$2&amp;CB$3,事業計画集計2026[営業所]&amp;事業計画集計2026[月]&amp;事業計画集計2026[受着完],事業計画集計2026[(当月)計画 請負金額],0,0)</f>
        <v>0</v>
      </c>
      <c r="CC14" s="28" cm="1">
        <f t="array" ref="CC14">_xlfn.XLOOKUP($D14&amp;CB$2&amp;CB$3,事業計画集計2026[営業所]&amp;事業計画集計2026[月]&amp;事業計画集計2026[受着完],事業計画集計2026[(当月)計画 利益額],0,0)</f>
        <v>0</v>
      </c>
      <c r="CD14" s="149" cm="1">
        <f t="array" ref="CD14">_xlfn.XLOOKUP($D14&amp;CB$2&amp;CB$3,事業計画集計2026[営業所]&amp;事業計画集計2026[月]&amp;事業計画集計2026[受着完],事業計画集計2026[(当月)計画 棟数],0,0)</f>
        <v>0</v>
      </c>
      <c r="CE14" s="28" cm="1">
        <f t="array" ref="CE14">_xlfn.XLOOKUP($D14&amp;CE$2&amp;CE$3,事業計画集計2026[営業所]&amp;事業計画集計2026[月]&amp;事業計画集計2026[受着完],事業計画集計2026[(当月)計画 請負金額],0,0)</f>
        <v>0</v>
      </c>
      <c r="CF14" s="28" cm="1">
        <f t="array" ref="CF14">_xlfn.XLOOKUP($D14&amp;CE$2&amp;CE$3,事業計画集計2026[営業所]&amp;事業計画集計2026[月]&amp;事業計画集計2026[受着完],事業計画集計2026[(当月)計画 利益額],0,0)</f>
        <v>0</v>
      </c>
      <c r="CG14" s="149" cm="1">
        <f t="array" ref="CG14">_xlfn.XLOOKUP($D14&amp;CE$2&amp;CE$3,事業計画集計2026[営業所]&amp;事業計画集計2026[月]&amp;事業計画集計2026[受着完],事業計画集計2026[(当月)計画 棟数],0,0)</f>
        <v>0</v>
      </c>
      <c r="CH14" s="28" cm="1">
        <f t="array" ref="CH14">_xlfn.XLOOKUP($D14&amp;CH$2&amp;CH$3,事業計画集計2026[営業所]&amp;事業計画集計2026[月]&amp;事業計画集計2026[受着完],事業計画集計2026[(当月)計画 請負金額],0,0)</f>
        <v>0</v>
      </c>
      <c r="CI14" s="28" cm="1">
        <f t="array" ref="CI14">_xlfn.XLOOKUP($D14&amp;CH$2&amp;CH$3,事業計画集計2026[営業所]&amp;事業計画集計2026[月]&amp;事業計画集計2026[受着完],事業計画集計2026[(当月)計画 利益額],0,0)</f>
        <v>0</v>
      </c>
      <c r="CJ14" s="29">
        <f>CI14-($Q14*1000)</f>
        <v>0</v>
      </c>
      <c r="CK14" s="142" cm="1">
        <f t="array" ref="CK14">_xlfn.XLOOKUP($D14&amp;CH$2&amp;CH$3,事業計画集計2026[営業所]&amp;事業計画集計2026[月]&amp;事業計画集計2026[受着完],事業計画集計2026[(当月)計画 棟数],0,0)</f>
        <v>0</v>
      </c>
      <c r="CL14" s="421">
        <f t="shared" ref="CL14:CU15" si="88">BH14+BR14+CB14</f>
        <v>0</v>
      </c>
      <c r="CM14" s="422">
        <f t="shared" si="88"/>
        <v>0</v>
      </c>
      <c r="CN14" s="423">
        <f t="shared" si="88"/>
        <v>0</v>
      </c>
      <c r="CO14" s="296">
        <f t="shared" si="88"/>
        <v>0</v>
      </c>
      <c r="CP14" s="300">
        <f t="shared" si="88"/>
        <v>0</v>
      </c>
      <c r="CQ14" s="154">
        <f t="shared" si="88"/>
        <v>0</v>
      </c>
      <c r="CR14" s="304">
        <f t="shared" si="88"/>
        <v>0</v>
      </c>
      <c r="CS14" s="314">
        <f t="shared" si="88"/>
        <v>0</v>
      </c>
      <c r="CT14" s="324">
        <f t="shared" si="88"/>
        <v>0</v>
      </c>
      <c r="CU14" s="158">
        <f t="shared" si="88"/>
        <v>0</v>
      </c>
      <c r="CV14" s="333">
        <f t="shared" ref="CV14:DE15" si="89">AX14+CL14</f>
        <v>0</v>
      </c>
      <c r="CW14" s="334">
        <f t="shared" si="89"/>
        <v>0</v>
      </c>
      <c r="CX14" s="162">
        <f t="shared" si="89"/>
        <v>0</v>
      </c>
      <c r="CY14" s="354">
        <f t="shared" si="89"/>
        <v>0</v>
      </c>
      <c r="CZ14" s="355">
        <f t="shared" si="89"/>
        <v>0</v>
      </c>
      <c r="DA14" s="166">
        <f t="shared" si="89"/>
        <v>0</v>
      </c>
      <c r="DB14" s="479">
        <f t="shared" si="89"/>
        <v>0</v>
      </c>
      <c r="DC14" s="480">
        <f t="shared" si="89"/>
        <v>0</v>
      </c>
      <c r="DD14" s="481">
        <f t="shared" si="89"/>
        <v>0</v>
      </c>
      <c r="DE14" s="604">
        <f t="shared" si="89"/>
        <v>0</v>
      </c>
      <c r="DF14" s="612">
        <f>実行度合表集計2025!GH14+実行度合表集計2026!CV14</f>
        <v>360000000</v>
      </c>
      <c r="DG14" s="334">
        <f>実行度合表集計2025!GI14+実行度合表集計2026!CW14</f>
        <v>79200000</v>
      </c>
      <c r="DH14" s="613">
        <f>実行度合表集計2025!GJ14+実行度合表集計2026!CX14</f>
        <v>12</v>
      </c>
      <c r="DI14" s="628">
        <f>実行度合表集計2025!GK14+実行度合表集計2026!CY14</f>
        <v>393791636</v>
      </c>
      <c r="DJ14" s="355">
        <f>実行度合表集計2025!GL14+実行度合表集計2026!CZ14</f>
        <v>85053613</v>
      </c>
      <c r="DK14" s="629">
        <f>実行度合表集計2025!GM14+実行度合表集計2026!DA14</f>
        <v>13</v>
      </c>
      <c r="DL14" s="641">
        <f>実行度合表集計2025!GN14+実行度合表集計2026!DB14</f>
        <v>243791636</v>
      </c>
      <c r="DM14" s="480">
        <f>実行度合表集計2025!GO14+実行度合表集計2026!DC14</f>
        <v>52053613</v>
      </c>
      <c r="DN14" s="481">
        <f>実行度合表集計2025!GP14+実行度合表集計2026!DD14</f>
        <v>2607613</v>
      </c>
      <c r="DO14" s="642">
        <f>実行度合表集計2025!GQ14+実行度合表集計2026!DE14</f>
        <v>8</v>
      </c>
      <c r="DP14" s="28" cm="1">
        <f t="array" ref="DP14">_xlfn.XLOOKUP($D14&amp;DP$2&amp;DP$3,事業計画集計2026[営業所]&amp;事業計画集計2026[月]&amp;事業計画集計2026[受着完],事業計画集計2026[(当月)計画 請負金額],0,0)</f>
        <v>0</v>
      </c>
      <c r="DQ14" s="28" cm="1">
        <f t="array" ref="DQ14">_xlfn.XLOOKUP($D14&amp;DP$2&amp;DP$3,事業計画集計2026[営業所]&amp;事業計画集計2026[月]&amp;事業計画集計2026[受着完],事業計画集計2026[(当月)計画 利益額],0,0)</f>
        <v>0</v>
      </c>
      <c r="DR14" s="149" cm="1">
        <f t="array" ref="DR14">_xlfn.XLOOKUP($D14&amp;DP$2&amp;DP$3,事業計画集計2026[営業所]&amp;事業計画集計2026[月]&amp;事業計画集計2026[受着完],事業計画集計2026[(当月)計画 棟数],0,0)</f>
        <v>0</v>
      </c>
      <c r="DS14" s="28" cm="1">
        <f t="array" ref="DS14">_xlfn.XLOOKUP($D14&amp;DS$2&amp;DS$3,事業計画集計2026[営業所]&amp;事業計画集計2026[月]&amp;事業計画集計2026[受着完],事業計画集計2026[(当月)計画 請負金額],0,0)</f>
        <v>0</v>
      </c>
      <c r="DT14" s="28" cm="1">
        <f t="array" ref="DT14">_xlfn.XLOOKUP($D14&amp;DS$2&amp;DS$3,事業計画集計2026[営業所]&amp;事業計画集計2026[月]&amp;事業計画集計2026[受着完],事業計画集計2026[(当月)計画 利益額],0,0)</f>
        <v>0</v>
      </c>
      <c r="DU14" s="149" cm="1">
        <f t="array" ref="DU14">_xlfn.XLOOKUP($D14&amp;DS$2&amp;DS$3,事業計画集計2026[営業所]&amp;事業計画集計2026[月]&amp;事業計画集計2026[受着完],事業計画集計2026[(当月)計画 棟数],0,0)</f>
        <v>0</v>
      </c>
      <c r="DV14" s="28" cm="1">
        <f t="array" ref="DV14">_xlfn.XLOOKUP($D14&amp;DV$2&amp;DV$3,事業計画集計2026[営業所]&amp;事業計画集計2026[月]&amp;事業計画集計2026[受着完],事業計画集計2026[(当月)計画 請負金額],0,0)</f>
        <v>0</v>
      </c>
      <c r="DW14" s="28" cm="1">
        <f t="array" ref="DW14">_xlfn.XLOOKUP($D14&amp;DV$2&amp;DV$3,事業計画集計2026[営業所]&amp;事業計画集計2026[月]&amp;事業計画集計2026[受着完],事業計画集計2026[(当月)計画 利益額],0,0)</f>
        <v>0</v>
      </c>
      <c r="DX14" s="29">
        <f>DW14-($Q14*1000)</f>
        <v>0</v>
      </c>
      <c r="DY14" s="149" cm="1">
        <f t="array" ref="DY14">_xlfn.XLOOKUP($D14&amp;DV$2&amp;DV$3,事業計画集計2026[営業所]&amp;事業計画集計2026[月]&amp;事業計画集計2026[受着完],事業計画集計2026[(当月)計画 棟数],0,0)</f>
        <v>0</v>
      </c>
      <c r="DZ14" s="28" cm="1">
        <f t="array" ref="DZ14">_xlfn.XLOOKUP($D14&amp;DZ$2&amp;DZ$3,事業計画集計2026[営業所]&amp;事業計画集計2026[月]&amp;事業計画集計2026[受着完],事業計画集計2026[(当月)計画 請負金額],0,0)</f>
        <v>0</v>
      </c>
      <c r="EA14" s="28" cm="1">
        <f t="array" ref="EA14">_xlfn.XLOOKUP($D14&amp;DZ$2&amp;DZ$3,事業計画集計2026[営業所]&amp;事業計画集計2026[月]&amp;事業計画集計2026[受着完],事業計画集計2026[(当月)計画 利益額],0,0)</f>
        <v>0</v>
      </c>
      <c r="EB14" s="149" cm="1">
        <f t="array" ref="EB14">_xlfn.XLOOKUP($D14&amp;DZ$2&amp;DZ$3,事業計画集計2026[営業所]&amp;事業計画集計2026[月]&amp;事業計画集計2026[受着完],事業計画集計2026[(当月)計画 棟数],0,0)</f>
        <v>0</v>
      </c>
      <c r="EC14" s="28" cm="1">
        <f t="array" ref="EC14">_xlfn.XLOOKUP($D14&amp;EC$2&amp;EC$3,事業計画集計2026[営業所]&amp;事業計画集計2026[月]&amp;事業計画集計2026[受着完],事業計画集計2026[(当月)計画 請負金額],0,0)</f>
        <v>0</v>
      </c>
      <c r="ED14" s="28" cm="1">
        <f t="array" ref="ED14">_xlfn.XLOOKUP($D14&amp;EC$2&amp;EC$3,事業計画集計2026[営業所]&amp;事業計画集計2026[月]&amp;事業計画集計2026[受着完],事業計画集計2026[(当月)計画 利益額],0,0)</f>
        <v>0</v>
      </c>
      <c r="EE14" s="149" cm="1">
        <f t="array" ref="EE14">_xlfn.XLOOKUP($D14&amp;EC$2&amp;EC$3,事業計画集計2026[営業所]&amp;事業計画集計2026[月]&amp;事業計画集計2026[受着完],事業計画集計2026[(当月)計画 棟数],0,0)</f>
        <v>0</v>
      </c>
      <c r="EF14" s="28" cm="1">
        <f t="array" ref="EF14">_xlfn.XLOOKUP($D14&amp;EF$2&amp;EF$3,事業計画集計2026[営業所]&amp;事業計画集計2026[月]&amp;事業計画集計2026[受着完],事業計画集計2026[(当月)計画 請負金額],0,0)</f>
        <v>0</v>
      </c>
      <c r="EG14" s="28" cm="1">
        <f t="array" ref="EG14">_xlfn.XLOOKUP($D14&amp;EF$2&amp;EF$3,事業計画集計2026[営業所]&amp;事業計画集計2026[月]&amp;事業計画集計2026[受着完],事業計画集計2026[(当月)計画 利益額],0,0)</f>
        <v>0</v>
      </c>
      <c r="EH14" s="29">
        <f>EG14-($Q14*1000)</f>
        <v>0</v>
      </c>
      <c r="EI14" s="149" cm="1">
        <f t="array" ref="EI14">_xlfn.XLOOKUP($D14&amp;EF$2&amp;EF$3,事業計画集計2026[営業所]&amp;事業計画集計2026[月]&amp;事業計画集計2026[受着完],事業計画集計2026[(当月)計画 棟数],0,0)</f>
        <v>0</v>
      </c>
      <c r="EJ14" s="28" cm="1">
        <f t="array" ref="EJ14">_xlfn.XLOOKUP($D14&amp;EJ$2&amp;EJ$3,事業計画集計2026[営業所]&amp;事業計画集計2026[月]&amp;事業計画集計2026[受着完],事業計画集計2026[(当月)計画 請負金額],0,0)</f>
        <v>0</v>
      </c>
      <c r="EK14" s="28" cm="1">
        <f t="array" ref="EK14">_xlfn.XLOOKUP($D14&amp;EJ$2&amp;EJ$3,事業計画集計2026[営業所]&amp;事業計画集計2026[月]&amp;事業計画集計2026[受着完],事業計画集計2026[(当月)計画 利益額],0,0)</f>
        <v>0</v>
      </c>
      <c r="EL14" s="149" cm="1">
        <f t="array" ref="EL14">_xlfn.XLOOKUP($D14&amp;EJ$2&amp;EJ$3,事業計画集計2026[営業所]&amp;事業計画集計2026[月]&amp;事業計画集計2026[受着完],事業計画集計2026[(当月)計画 棟数],0,0)</f>
        <v>0</v>
      </c>
      <c r="EM14" s="28" cm="1">
        <f t="array" ref="EM14">_xlfn.XLOOKUP($D14&amp;EM$2&amp;EM$3,事業計画集計2026[営業所]&amp;事業計画集計2026[月]&amp;事業計画集計2026[受着完],事業計画集計2026[(当月)計画 請負金額],0,0)</f>
        <v>0</v>
      </c>
      <c r="EN14" s="28" cm="1">
        <f t="array" ref="EN14">_xlfn.XLOOKUP($D14&amp;EM$2&amp;EM$3,事業計画集計2026[営業所]&amp;事業計画集計2026[月]&amp;事業計画集計2026[受着完],事業計画集計2026[(当月)計画 利益額],0,0)</f>
        <v>0</v>
      </c>
      <c r="EO14" s="149" cm="1">
        <f t="array" ref="EO14">_xlfn.XLOOKUP($D14&amp;EM$2&amp;EM$3,事業計画集計2026[営業所]&amp;事業計画集計2026[月]&amp;事業計画集計2026[受着完],事業計画集計2026[(当月)計画 棟数],0,0)</f>
        <v>0</v>
      </c>
      <c r="EP14" s="28" cm="1">
        <f t="array" ref="EP14">_xlfn.XLOOKUP($D14&amp;EP$2&amp;EP$3,事業計画集計2026[営業所]&amp;事業計画集計2026[月]&amp;事業計画集計2026[受着完],事業計画集計2026[(当月)計画 請負金額],0,0)</f>
        <v>0</v>
      </c>
      <c r="EQ14" s="28" cm="1">
        <f t="array" ref="EQ14">_xlfn.XLOOKUP($D14&amp;EP$2&amp;EP$3,事業計画集計2026[営業所]&amp;事業計画集計2026[月]&amp;事業計画集計2026[受着完],事業計画集計2026[(当月)計画 利益額],0,0)</f>
        <v>0</v>
      </c>
      <c r="ER14" s="29">
        <f>EQ14-($Q14*1000)</f>
        <v>0</v>
      </c>
      <c r="ES14" s="142" cm="1">
        <f t="array" ref="ES14">_xlfn.XLOOKUP($D14&amp;EP$2&amp;EP$3,事業計画集計2026[営業所]&amp;事業計画集計2026[月]&amp;事業計画集計2026[受着完],事業計画集計2026[(当月)計画 棟数],0,0)</f>
        <v>0</v>
      </c>
      <c r="ET14" s="421">
        <f t="shared" ref="ET14:FC15" si="90">DP14+DZ14+EJ14</f>
        <v>0</v>
      </c>
      <c r="EU14" s="422">
        <f t="shared" si="90"/>
        <v>0</v>
      </c>
      <c r="EV14" s="423">
        <f t="shared" si="90"/>
        <v>0</v>
      </c>
      <c r="EW14" s="296">
        <f t="shared" si="90"/>
        <v>0</v>
      </c>
      <c r="EX14" s="300">
        <f t="shared" si="90"/>
        <v>0</v>
      </c>
      <c r="EY14" s="154">
        <f t="shared" si="90"/>
        <v>0</v>
      </c>
      <c r="EZ14" s="304">
        <f t="shared" si="90"/>
        <v>0</v>
      </c>
      <c r="FA14" s="314">
        <f t="shared" si="90"/>
        <v>0</v>
      </c>
      <c r="FB14" s="324">
        <f t="shared" si="90"/>
        <v>0</v>
      </c>
      <c r="FC14" s="158">
        <f t="shared" si="90"/>
        <v>0</v>
      </c>
      <c r="FD14" s="28" cm="1">
        <f t="array" ref="FD14">_xlfn.XLOOKUP($D14&amp;FD$2&amp;FD$3,事業計画集計2026[営業所]&amp;事業計画集計2026[月]&amp;事業計画集計2026[受着完],事業計画集計2026[(当月)計画 請負金額],0,0)</f>
        <v>0</v>
      </c>
      <c r="FE14" s="28" cm="1">
        <f t="array" ref="FE14">_xlfn.XLOOKUP($D14&amp;FD$2&amp;FD$3,事業計画集計2026[営業所]&amp;事業計画集計2026[月]&amp;事業計画集計2026[受着完],事業計画集計2026[(当月)計画 利益額],0,0)</f>
        <v>0</v>
      </c>
      <c r="FF14" s="149" cm="1">
        <f t="array" ref="FF14">_xlfn.XLOOKUP($D14&amp;FD$2&amp;FD$3,事業計画集計2026[営業所]&amp;事業計画集計2026[月]&amp;事業計画集計2026[受着完],事業計画集計2026[(当月)計画 棟数],0,0)</f>
        <v>0</v>
      </c>
      <c r="FG14" s="28" cm="1">
        <f t="array" ref="FG14">_xlfn.XLOOKUP($D14&amp;FG$2&amp;FG$3,事業計画集計2026[営業所]&amp;事業計画集計2026[月]&amp;事業計画集計2026[受着完],事業計画集計2026[(当月)計画 請負金額],0,0)</f>
        <v>0</v>
      </c>
      <c r="FH14" s="28" cm="1">
        <f t="array" ref="FH14">_xlfn.XLOOKUP($D14&amp;FG$2&amp;FG$3,事業計画集計2026[営業所]&amp;事業計画集計2026[月]&amp;事業計画集計2026[受着完],事業計画集計2026[(当月)計画 利益額],0,0)</f>
        <v>0</v>
      </c>
      <c r="FI14" s="149" cm="1">
        <f t="array" ref="FI14">_xlfn.XLOOKUP($D14&amp;FG$2&amp;FG$3,事業計画集計2026[営業所]&amp;事業計画集計2026[月]&amp;事業計画集計2026[受着完],事業計画集計2026[(当月)計画 棟数],0,0)</f>
        <v>0</v>
      </c>
      <c r="FJ14" s="28" cm="1">
        <f t="array" ref="FJ14">_xlfn.XLOOKUP($D14&amp;FJ$2&amp;FJ$3,事業計画集計2026[営業所]&amp;事業計画集計2026[月]&amp;事業計画集計2026[受着完],事業計画集計2026[(当月)計画 請負金額],0,0)</f>
        <v>0</v>
      </c>
      <c r="FK14" s="28" cm="1">
        <f t="array" ref="FK14">_xlfn.XLOOKUP($D14&amp;FJ$2&amp;FJ$3,事業計画集計2026[営業所]&amp;事業計画集計2026[月]&amp;事業計画集計2026[受着完],事業計画集計2026[(当月)計画 利益額],0,0)</f>
        <v>0</v>
      </c>
      <c r="FL14" s="29">
        <f>FK14-($Q14*1000)</f>
        <v>0</v>
      </c>
      <c r="FM14" s="149" cm="1">
        <f t="array" ref="FM14">_xlfn.XLOOKUP($D14&amp;FJ$2&amp;FJ$3,事業計画集計2026[営業所]&amp;事業計画集計2026[月]&amp;事業計画集計2026[受着完],事業計画集計2026[(当月)計画 棟数],0,0)</f>
        <v>0</v>
      </c>
      <c r="FN14" s="28" cm="1">
        <f t="array" ref="FN14">_xlfn.XLOOKUP($D14&amp;FN$2&amp;FN$3,事業計画集計2026[営業所]&amp;事業計画集計2026[月]&amp;事業計画集計2026[受着完],事業計画集計2026[(当月)計画 請負金額],0,0)</f>
        <v>0</v>
      </c>
      <c r="FO14" s="28" cm="1">
        <f t="array" ref="FO14">_xlfn.XLOOKUP($D14&amp;FN$2&amp;FN$3,事業計画集計2026[営業所]&amp;事業計画集計2026[月]&amp;事業計画集計2026[受着完],事業計画集計2026[(当月)計画 利益額],0,0)</f>
        <v>0</v>
      </c>
      <c r="FP14" s="149" cm="1">
        <f t="array" ref="FP14">_xlfn.XLOOKUP($D14&amp;FN$2&amp;FN$3,事業計画集計2026[営業所]&amp;事業計画集計2026[月]&amp;事業計画集計2026[受着完],事業計画集計2026[(当月)計画 棟数],0,0)</f>
        <v>0</v>
      </c>
      <c r="FQ14" s="28" cm="1">
        <f t="array" ref="FQ14">_xlfn.XLOOKUP($D14&amp;FQ$2&amp;FQ$3,事業計画集計2026[営業所]&amp;事業計画集計2026[月]&amp;事業計画集計2026[受着完],事業計画集計2026[(当月)計画 請負金額],0,0)</f>
        <v>0</v>
      </c>
      <c r="FR14" s="28" cm="1">
        <f t="array" ref="FR14">_xlfn.XLOOKUP($D14&amp;FQ$2&amp;FQ$3,事業計画集計2026[営業所]&amp;事業計画集計2026[月]&amp;事業計画集計2026[受着完],事業計画集計2026[(当月)計画 利益額],0,0)</f>
        <v>0</v>
      </c>
      <c r="FS14" s="149" cm="1">
        <f t="array" ref="FS14">_xlfn.XLOOKUP($D14&amp;FQ$2&amp;FQ$3,事業計画集計2026[営業所]&amp;事業計画集計2026[月]&amp;事業計画集計2026[受着完],事業計画集計2026[(当月)計画 棟数],0,0)</f>
        <v>0</v>
      </c>
      <c r="FT14" s="28" cm="1">
        <f t="array" ref="FT14">_xlfn.XLOOKUP($D14&amp;FT$2&amp;FT$3,事業計画集計2026[営業所]&amp;事業計画集計2026[月]&amp;事業計画集計2026[受着完],事業計画集計2026[(当月)計画 請負金額],0,0)</f>
        <v>0</v>
      </c>
      <c r="FU14" s="28" cm="1">
        <f t="array" ref="FU14">_xlfn.XLOOKUP($D14&amp;FT$2&amp;FT$3,事業計画集計2026[営業所]&amp;事業計画集計2026[月]&amp;事業計画集計2026[受着完],事業計画集計2026[(当月)計画 利益額],0,0)</f>
        <v>0</v>
      </c>
      <c r="FV14" s="29">
        <f>FU14-($Q14*1000)</f>
        <v>0</v>
      </c>
      <c r="FW14" s="149" cm="1">
        <f t="array" ref="FW14">_xlfn.XLOOKUP($D14&amp;FT$2&amp;FT$3,事業計画集計2026[営業所]&amp;事業計画集計2026[月]&amp;事業計画集計2026[受着完],事業計画集計2026[(当月)計画 棟数],0,0)</f>
        <v>0</v>
      </c>
      <c r="FX14" s="28" cm="1">
        <f t="array" ref="FX14">_xlfn.XLOOKUP($D14&amp;FX$2&amp;FX$3,事業計画集計2026[営業所]&amp;事業計画集計2026[月]&amp;事業計画集計2026[受着完],事業計画集計2026[(当月)計画 請負金額],0,0)</f>
        <v>0</v>
      </c>
      <c r="FY14" s="28" cm="1">
        <f t="array" ref="FY14">_xlfn.XLOOKUP($D14&amp;FX$2&amp;FX$3,事業計画集計2026[営業所]&amp;事業計画集計2026[月]&amp;事業計画集計2026[受着完],事業計画集計2026[(当月)計画 利益額],0,0)</f>
        <v>0</v>
      </c>
      <c r="FZ14" s="149" cm="1">
        <f t="array" ref="FZ14">_xlfn.XLOOKUP($D14&amp;FX$2&amp;FX$3,事業計画集計2026[営業所]&amp;事業計画集計2026[月]&amp;事業計画集計2026[受着完],事業計画集計2026[(当月)計画 棟数],0,0)</f>
        <v>0</v>
      </c>
      <c r="GA14" s="28" cm="1">
        <f t="array" ref="GA14">_xlfn.XLOOKUP($D14&amp;GA$2&amp;GA$3,事業計画集計2026[営業所]&amp;事業計画集計2026[月]&amp;事業計画集計2026[受着完],事業計画集計2026[(当月)計画 請負金額],0,0)</f>
        <v>0</v>
      </c>
      <c r="GB14" s="28" cm="1">
        <f t="array" ref="GB14">_xlfn.XLOOKUP($D14&amp;GA$2&amp;GA$3,事業計画集計2026[営業所]&amp;事業計画集計2026[月]&amp;事業計画集計2026[受着完],事業計画集計2026[(当月)計画 利益額],0,0)</f>
        <v>0</v>
      </c>
      <c r="GC14" s="149" cm="1">
        <f t="array" ref="GC14">_xlfn.XLOOKUP($D14&amp;GA$2&amp;GA$3,事業計画集計2026[営業所]&amp;事業計画集計2026[月]&amp;事業計画集計2026[受着完],事業計画集計2026[(当月)計画 棟数],0,0)</f>
        <v>0</v>
      </c>
      <c r="GD14" s="28" cm="1">
        <f t="array" ref="GD14">_xlfn.XLOOKUP($D14&amp;GD$2&amp;GD$3,事業計画集計2026[営業所]&amp;事業計画集計2026[月]&amp;事業計画集計2026[受着完],事業計画集計2026[(当月)計画 請負金額],0,0)</f>
        <v>0</v>
      </c>
      <c r="GE14" s="28" cm="1">
        <f t="array" ref="GE14">_xlfn.XLOOKUP($D14&amp;GD$2&amp;GD$3,事業計画集計2026[営業所]&amp;事業計画集計2026[月]&amp;事業計画集計2026[受着完],事業計画集計2026[(当月)計画 利益額],0,0)</f>
        <v>0</v>
      </c>
      <c r="GF14" s="29">
        <f>GE14-($Q14*1000)</f>
        <v>0</v>
      </c>
      <c r="GG14" s="142" cm="1">
        <f t="array" ref="GG14">_xlfn.XLOOKUP($D14&amp;GD$2&amp;GD$3,事業計画集計2026[営業所]&amp;事業計画集計2026[月]&amp;事業計画集計2026[受着完],事業計画集計2026[(当月)計画 棟数],0,0)</f>
        <v>0</v>
      </c>
      <c r="GH14" s="421">
        <f t="shared" ref="GH14:GQ15" si="91">FD14+FN14+FX14</f>
        <v>0</v>
      </c>
      <c r="GI14" s="422">
        <f t="shared" si="91"/>
        <v>0</v>
      </c>
      <c r="GJ14" s="423">
        <f t="shared" si="91"/>
        <v>0</v>
      </c>
      <c r="GK14" s="296">
        <f t="shared" si="91"/>
        <v>0</v>
      </c>
      <c r="GL14" s="300">
        <f t="shared" si="91"/>
        <v>0</v>
      </c>
      <c r="GM14" s="154">
        <f t="shared" si="91"/>
        <v>0</v>
      </c>
      <c r="GN14" s="304">
        <f t="shared" si="91"/>
        <v>0</v>
      </c>
      <c r="GO14" s="314">
        <f t="shared" si="91"/>
        <v>0</v>
      </c>
      <c r="GP14" s="324">
        <f t="shared" si="91"/>
        <v>0</v>
      </c>
      <c r="GQ14" s="158">
        <f t="shared" si="91"/>
        <v>0</v>
      </c>
      <c r="GR14" s="333">
        <f t="shared" ref="GR14:HA15" si="92">ET14+GH14</f>
        <v>0</v>
      </c>
      <c r="GS14" s="334">
        <f t="shared" si="92"/>
        <v>0</v>
      </c>
      <c r="GT14" s="162">
        <f t="shared" si="92"/>
        <v>0</v>
      </c>
      <c r="GU14" s="354">
        <f t="shared" si="92"/>
        <v>0</v>
      </c>
      <c r="GV14" s="355">
        <f t="shared" si="92"/>
        <v>0</v>
      </c>
      <c r="GW14" s="166">
        <f t="shared" si="92"/>
        <v>0</v>
      </c>
      <c r="GX14" s="479">
        <f t="shared" si="92"/>
        <v>0</v>
      </c>
      <c r="GY14" s="480">
        <f t="shared" si="92"/>
        <v>0</v>
      </c>
      <c r="GZ14" s="481">
        <f t="shared" si="92"/>
        <v>0</v>
      </c>
      <c r="HA14" s="482">
        <f t="shared" si="92"/>
        <v>0</v>
      </c>
      <c r="HB14" s="390">
        <f>CV14+GR14</f>
        <v>0</v>
      </c>
      <c r="HC14" s="391">
        <f>CW14+GS14</f>
        <v>0</v>
      </c>
      <c r="HD14" s="170">
        <f>CX14+GT14</f>
        <v>0</v>
      </c>
      <c r="HE14" s="390">
        <f>CY14+GU14</f>
        <v>0</v>
      </c>
      <c r="HF14" s="391">
        <f>CZ14+GV14</f>
        <v>0</v>
      </c>
      <c r="HG14" s="170">
        <f>DA14+GW14</f>
        <v>0</v>
      </c>
      <c r="HH14" s="390">
        <f>DB14+GX14</f>
        <v>0</v>
      </c>
      <c r="HI14" s="391">
        <f>DC14+GY14</f>
        <v>0</v>
      </c>
      <c r="HJ14" s="409">
        <f>DD14+GZ14</f>
        <v>0</v>
      </c>
      <c r="HK14" s="256">
        <f>DE14+HA14</f>
        <v>0</v>
      </c>
      <c r="HL14" s="31"/>
      <c r="HM14" s="30" t="s">
        <v>137</v>
      </c>
      <c r="HN14" s="30" t="s">
        <v>275</v>
      </c>
      <c r="HO14" s="520" t="s">
        <v>243</v>
      </c>
      <c r="HP14" s="30" t="s">
        <v>250</v>
      </c>
      <c r="HQ14" s="30" t="s">
        <v>268</v>
      </c>
    </row>
    <row r="15" spans="1:225" s="25" customFormat="1" ht="21" hidden="1">
      <c r="A15" s="24"/>
      <c r="B15" s="51" t="s">
        <v>282</v>
      </c>
      <c r="C15" s="503"/>
      <c r="D15" s="504"/>
      <c r="E15" s="196"/>
      <c r="F15" s="196"/>
      <c r="G15" s="196"/>
      <c r="H15" s="196"/>
      <c r="I15" s="196"/>
      <c r="J15" s="196"/>
      <c r="K15" s="197" t="str">
        <f>K14</f>
        <v/>
      </c>
      <c r="L15" s="197" t="str">
        <f t="shared" ref="L15:Q15" si="93">L14</f>
        <v/>
      </c>
      <c r="M15" s="197" t="str">
        <f t="shared" si="93"/>
        <v/>
      </c>
      <c r="N15" s="197" t="str">
        <f t="shared" si="93"/>
        <v/>
      </c>
      <c r="O15" s="197" t="str">
        <f t="shared" si="93"/>
        <v/>
      </c>
      <c r="P15" s="197" t="str">
        <f t="shared" si="93"/>
        <v/>
      </c>
      <c r="Q15" s="197">
        <f t="shared" si="93"/>
        <v>0</v>
      </c>
      <c r="R15" s="196"/>
      <c r="S15" s="26" t="s">
        <v>138</v>
      </c>
      <c r="T15" s="27" cm="1">
        <f t="array" ref="T15">_xlfn.XLOOKUP($D14&amp;T$2&amp;T$3,事業計画集計2026[営業所]&amp;事業計画集計2026[月]&amp;事業計画集計2026[受着完],事業計画集計2026[(当月)実績 請負金額],0,0)</f>
        <v>0</v>
      </c>
      <c r="U15" s="28" cm="1">
        <f t="array" ref="U15">_xlfn.XLOOKUP($D14&amp;T$2&amp;T$3,事業計画集計2026[営業所]&amp;事業計画集計2026[月]&amp;事業計画集計2026[受着完],事業計画集計2026[(当月)実績 利益額],0,0)</f>
        <v>0</v>
      </c>
      <c r="V15" s="142" cm="1">
        <f t="array" ref="V15">_xlfn.XLOOKUP($D14&amp;T$2&amp;T$3,事業計画集計2026[営業所]&amp;事業計画集計2026[月]&amp;事業計画集計2026[受着完],事業計画集計2026[(当月)実績 棟数],0,0)</f>
        <v>0</v>
      </c>
      <c r="W15" s="27" cm="1">
        <f t="array" ref="W15">_xlfn.XLOOKUP($D14&amp;W$2&amp;W$3,事業計画集計2026[営業所]&amp;事業計画集計2026[月]&amp;事業計画集計2026[受着完],事業計画集計2026[(当月)実績 請負金額],0,0)</f>
        <v>0</v>
      </c>
      <c r="X15" s="28" cm="1">
        <f t="array" ref="X15">_xlfn.XLOOKUP($D14&amp;W$2&amp;W$3,事業計画集計2026[営業所]&amp;事業計画集計2026[月]&amp;事業計画集計2026[受着完],事業計画集計2026[(当月)実績 利益額],0,0)</f>
        <v>0</v>
      </c>
      <c r="Y15" s="149" cm="1">
        <f t="array" ref="Y15">_xlfn.XLOOKUP($D14&amp;W$2&amp;W$3,事業計画集計2026[営業所]&amp;事業計画集計2026[月]&amp;事業計画集計2026[受着完],事業計画集計2026[(当月)実績 棟数],0,0)</f>
        <v>0</v>
      </c>
      <c r="Z15" s="28" cm="1">
        <f t="array" ref="Z15">_xlfn.XLOOKUP($D14&amp;Z$2&amp;Z$3,事業計画集計2026[営業所]&amp;事業計画集計2026[月]&amp;事業計画集計2026[受着完],事業計画集計2026[(当月)実績 請負金額],0,0)</f>
        <v>0</v>
      </c>
      <c r="AA15" s="28" cm="1">
        <f t="array" ref="AA15">_xlfn.XLOOKUP($D14&amp;Z$2&amp;Z$3,事業計画集計2026[営業所]&amp;事業計画集計2026[月]&amp;事業計画集計2026[受着完],事業計画集計2026[(当月)実績 利益額],0,0)</f>
        <v>0</v>
      </c>
      <c r="AB15" s="133">
        <f>AA15-($Q14*1000)</f>
        <v>0</v>
      </c>
      <c r="AC15" s="142" cm="1">
        <f t="array" ref="AC15">_xlfn.XLOOKUP($D14&amp;Z$2&amp;Z$3,事業計画集計2026[営業所]&amp;事業計画集計2026[月]&amp;事業計画集計2026[受着完],事業計画集計2026[(当月)実績 棟数],0,0)</f>
        <v>0</v>
      </c>
      <c r="AD15" s="27" cm="1">
        <f t="array" ref="AD15">_xlfn.XLOOKUP($D14&amp;AD$2&amp;AD$3,事業計画集計2026[営業所]&amp;事業計画集計2026[月]&amp;事業計画集計2026[受着完],事業計画集計2026[(当月)実績 請負金額],0,0)</f>
        <v>0</v>
      </c>
      <c r="AE15" s="28" cm="1">
        <f t="array" ref="AE15">_xlfn.XLOOKUP($D14&amp;AD$2&amp;AD$3,事業計画集計2026[営業所]&amp;事業計画集計2026[月]&amp;事業計画集計2026[受着完],事業計画集計2026[(当月)実績 利益額],0,0)</f>
        <v>0</v>
      </c>
      <c r="AF15" s="149" cm="1">
        <f t="array" ref="AF15">_xlfn.XLOOKUP($D14&amp;AD$2&amp;AD$3,事業計画集計2026[営業所]&amp;事業計画集計2026[月]&amp;事業計画集計2026[受着完],事業計画集計2026[(当月)実績 棟数],0,0)</f>
        <v>0</v>
      </c>
      <c r="AG15" s="28" cm="1">
        <f t="array" ref="AG15">_xlfn.XLOOKUP($D14&amp;AG$2&amp;AG$3,事業計画集計2026[営業所]&amp;事業計画集計2026[月]&amp;事業計画集計2026[受着完],事業計画集計2026[(当月)実績 請負金額],0,0)</f>
        <v>0</v>
      </c>
      <c r="AH15" s="28" cm="1">
        <f t="array" ref="AH15">_xlfn.XLOOKUP($D14&amp;AG$2&amp;AG$3,事業計画集計2026[営業所]&amp;事業計画集計2026[月]&amp;事業計画集計2026[受着完],事業計画集計2026[(当月)実績 利益額],0,0)</f>
        <v>0</v>
      </c>
      <c r="AI15" s="149" cm="1">
        <f t="array" ref="AI15">_xlfn.XLOOKUP($D14&amp;AG$2&amp;AG$3,事業計画集計2026[営業所]&amp;事業計画集計2026[月]&amp;事業計画集計2026[受着完],事業計画集計2026[(当月)実績 棟数],0,0)</f>
        <v>0</v>
      </c>
      <c r="AJ15" s="28" cm="1">
        <f t="array" ref="AJ15">_xlfn.XLOOKUP($D14&amp;AJ$2&amp;AJ$3,事業計画集計2026[営業所]&amp;事業計画集計2026[月]&amp;事業計画集計2026[受着完],事業計画集計2026[(当月)実績 請負金額],0,0)</f>
        <v>0</v>
      </c>
      <c r="AK15" s="28" cm="1">
        <f t="array" ref="AK15">_xlfn.XLOOKUP($D14&amp;AJ$2&amp;AJ$3,事業計画集計2026[営業所]&amp;事業計画集計2026[月]&amp;事業計画集計2026[受着完],事業計画集計2026[(当月)実績 利益額],0,0)</f>
        <v>0</v>
      </c>
      <c r="AL15" s="133">
        <f>AK15-($Q14*1000)</f>
        <v>0</v>
      </c>
      <c r="AM15" s="149" cm="1">
        <f t="array" ref="AM15">_xlfn.XLOOKUP($D14&amp;AJ$2&amp;AJ$3,事業計画集計2026[営業所]&amp;事業計画集計2026[月]&amp;事業計画集計2026[受着完],事業計画集計2026[(当月)実績 棟数],0,0)</f>
        <v>0</v>
      </c>
      <c r="AN15" s="28" cm="1">
        <f t="array" ref="AN15">_xlfn.XLOOKUP($D14&amp;AN$2&amp;AN$3,事業計画集計2026[営業所]&amp;事業計画集計2026[月]&amp;事業計画集計2026[受着完],事業計画集計2026[(当月)実績 請負金額],0,0)</f>
        <v>0</v>
      </c>
      <c r="AO15" s="28" cm="1">
        <f t="array" ref="AO15">_xlfn.XLOOKUP($D14&amp;AN$2&amp;AN$3,事業計画集計2026[営業所]&amp;事業計画集計2026[月]&amp;事業計画集計2026[受着完],事業計画集計2026[(当月)実績 利益額],0,0)</f>
        <v>0</v>
      </c>
      <c r="AP15" s="149" cm="1">
        <f t="array" ref="AP15">_xlfn.XLOOKUP($D14&amp;AN$2&amp;AN$3,事業計画集計2026[営業所]&amp;事業計画集計2026[月]&amp;事業計画集計2026[受着完],事業計画集計2026[(当月)実績 棟数],0,0)</f>
        <v>0</v>
      </c>
      <c r="AQ15" s="28" cm="1">
        <f t="array" ref="AQ15">_xlfn.XLOOKUP($D14&amp;AQ$2&amp;AQ$3,事業計画集計2026[営業所]&amp;事業計画集計2026[月]&amp;事業計画集計2026[受着完],事業計画集計2026[(当月)実績 請負金額],0,0)</f>
        <v>0</v>
      </c>
      <c r="AR15" s="28" cm="1">
        <f t="array" ref="AR15">_xlfn.XLOOKUP($D14&amp;AQ$2&amp;AQ$3,事業計画集計2026[営業所]&amp;事業計画集計2026[月]&amp;事業計画集計2026[受着完],事業計画集計2026[(当月)実績 利益額],0,0)</f>
        <v>0</v>
      </c>
      <c r="AS15" s="149" cm="1">
        <f t="array" ref="AS15">_xlfn.XLOOKUP($D14&amp;AQ$2&amp;AQ$3,事業計画集計2026[営業所]&amp;事業計画集計2026[月]&amp;事業計画集計2026[受着完],事業計画集計2026[(当月)実績 棟数],0,0)</f>
        <v>0</v>
      </c>
      <c r="AT15" s="28" cm="1">
        <f t="array" ref="AT15">_xlfn.XLOOKUP($D14&amp;AT$2&amp;AT$3,事業計画集計2026[営業所]&amp;事業計画集計2026[月]&amp;事業計画集計2026[受着完],事業計画集計2026[(当月)実績 請負金額],0,0)</f>
        <v>0</v>
      </c>
      <c r="AU15" s="28" cm="1">
        <f t="array" ref="AU15">_xlfn.XLOOKUP($D14&amp;AT$2&amp;AT$3,事業計画集計2026[営業所]&amp;事業計画集計2026[月]&amp;事業計画集計2026[受着完],事業計画集計2026[(当月)実績 利益額],0,0)</f>
        <v>0</v>
      </c>
      <c r="AV15" s="29">
        <f>AU15-($Q14*1000)</f>
        <v>0</v>
      </c>
      <c r="AW15" s="142" cm="1">
        <f t="array" ref="AW15">_xlfn.XLOOKUP($D14&amp;AT$2&amp;AT$3,事業計画集計2026[営業所]&amp;事業計画集計2026[月]&amp;事業計画集計2026[受着完],事業計画集計2026[(当月)実績 棟数],0,0)</f>
        <v>0</v>
      </c>
      <c r="AX15" s="421">
        <f t="shared" si="87"/>
        <v>0</v>
      </c>
      <c r="AY15" s="422">
        <f t="shared" si="87"/>
        <v>0</v>
      </c>
      <c r="AZ15" s="423">
        <f t="shared" si="87"/>
        <v>0</v>
      </c>
      <c r="BA15" s="296">
        <f t="shared" si="87"/>
        <v>0</v>
      </c>
      <c r="BB15" s="300">
        <f t="shared" si="87"/>
        <v>0</v>
      </c>
      <c r="BC15" s="154">
        <f t="shared" si="87"/>
        <v>0</v>
      </c>
      <c r="BD15" s="304">
        <f>Z15+AJ15+AT15</f>
        <v>0</v>
      </c>
      <c r="BE15" s="314">
        <f>AA15+AK15+AU15</f>
        <v>0</v>
      </c>
      <c r="BF15" s="409">
        <f>BE15*(1+BF16)-(($Q14*1000)*3)</f>
        <v>0</v>
      </c>
      <c r="BG15" s="158">
        <f>AC15+AM15+AW15</f>
        <v>0</v>
      </c>
      <c r="BH15" s="28" cm="1">
        <f t="array" ref="BH15">_xlfn.XLOOKUP($D14&amp;BH$2&amp;BH$3,事業計画集計2026[営業所]&amp;事業計画集計2026[月]&amp;事業計画集計2026[受着完],事業計画集計2026[(当月)実績 請負金額],0,0)</f>
        <v>0</v>
      </c>
      <c r="BI15" s="28" cm="1">
        <f t="array" ref="BI15">_xlfn.XLOOKUP($D14&amp;BH$2&amp;BH$3,事業計画集計2026[営業所]&amp;事業計画集計2026[月]&amp;事業計画集計2026[受着完],事業計画集計2026[(当月)実績 利益額],0,0)</f>
        <v>0</v>
      </c>
      <c r="BJ15" s="149" cm="1">
        <f t="array" ref="BJ15">_xlfn.XLOOKUP($D14&amp;BH$2&amp;BH$3,事業計画集計2026[営業所]&amp;事業計画集計2026[月]&amp;事業計画集計2026[受着完],事業計画集計2026[(当月)実績 棟数],0,0)</f>
        <v>0</v>
      </c>
      <c r="BK15" s="28" cm="1">
        <f t="array" ref="BK15">_xlfn.XLOOKUP($D14&amp;BK$2&amp;BK$3,事業計画集計2026[営業所]&amp;事業計画集計2026[月]&amp;事業計画集計2026[受着完],事業計画集計2026[(当月)実績 請負金額],0,0)</f>
        <v>0</v>
      </c>
      <c r="BL15" s="28" cm="1">
        <f t="array" ref="BL15">_xlfn.XLOOKUP($D14&amp;BK$2&amp;BK$3,事業計画集計2026[営業所]&amp;事業計画集計2026[月]&amp;事業計画集計2026[受着完],事業計画集計2026[(当月)実績 利益額],0,0)</f>
        <v>0</v>
      </c>
      <c r="BM15" s="149" cm="1">
        <f t="array" ref="BM15">_xlfn.XLOOKUP($D14&amp;BK$2&amp;BK$3,事業計画集計2026[営業所]&amp;事業計画集計2026[月]&amp;事業計画集計2026[受着完],事業計画集計2026[(当月)実績 棟数],0,0)</f>
        <v>0</v>
      </c>
      <c r="BN15" s="28" cm="1">
        <f t="array" ref="BN15">_xlfn.XLOOKUP($D14&amp;BN$2&amp;BN$3,事業計画集計2026[営業所]&amp;事業計画集計2026[月]&amp;事業計画集計2026[受着完],事業計画集計2026[(当月)実績 請負金額],0,0)</f>
        <v>0</v>
      </c>
      <c r="BO15" s="28" cm="1">
        <f t="array" ref="BO15">_xlfn.XLOOKUP($D14&amp;BN$2&amp;BN$3,事業計画集計2026[営業所]&amp;事業計画集計2026[月]&amp;事業計画集計2026[受着完],事業計画集計2026[(当月)実績 利益額],0,0)</f>
        <v>0</v>
      </c>
      <c r="BP15" s="133">
        <f>BO15-($Q14*1000)</f>
        <v>0</v>
      </c>
      <c r="BQ15" s="149" cm="1">
        <f t="array" ref="BQ15">_xlfn.XLOOKUP($D14&amp;BN$2&amp;BN$3,事業計画集計2026[営業所]&amp;事業計画集計2026[月]&amp;事業計画集計2026[受着完],事業計画集計2026[(当月)実績 棟数],0,0)</f>
        <v>0</v>
      </c>
      <c r="BR15" s="28" cm="1">
        <f t="array" ref="BR15">_xlfn.XLOOKUP($D14&amp;BR$2&amp;BR$3,事業計画集計2026[営業所]&amp;事業計画集計2026[月]&amp;事業計画集計2026[受着完],事業計画集計2026[(当月)実績 請負金額],0,0)</f>
        <v>0</v>
      </c>
      <c r="BS15" s="28" cm="1">
        <f t="array" ref="BS15">_xlfn.XLOOKUP($D14&amp;BR$2&amp;BR$3,事業計画集計2026[営業所]&amp;事業計画集計2026[月]&amp;事業計画集計2026[受着完],事業計画集計2026[(当月)実績 利益額],0,0)</f>
        <v>0</v>
      </c>
      <c r="BT15" s="149" cm="1">
        <f t="array" ref="BT15">_xlfn.XLOOKUP($D14&amp;BR$2&amp;BR$3,事業計画集計2026[営業所]&amp;事業計画集計2026[月]&amp;事業計画集計2026[受着完],事業計画集計2026[(当月)実績 棟数],0,0)</f>
        <v>0</v>
      </c>
      <c r="BU15" s="28" cm="1">
        <f t="array" ref="BU15">_xlfn.XLOOKUP($D14&amp;BU$2&amp;BU$3,事業計画集計2026[営業所]&amp;事業計画集計2026[月]&amp;事業計画集計2026[受着完],事業計画集計2026[(当月)実績 請負金額],0,0)</f>
        <v>0</v>
      </c>
      <c r="BV15" s="28" cm="1">
        <f t="array" ref="BV15">_xlfn.XLOOKUP($D14&amp;BU$2&amp;BU$3,事業計画集計2026[営業所]&amp;事業計画集計2026[月]&amp;事業計画集計2026[受着完],事業計画集計2026[(当月)実績 利益額],0,0)</f>
        <v>0</v>
      </c>
      <c r="BW15" s="149" cm="1">
        <f t="array" ref="BW15">_xlfn.XLOOKUP($D14&amp;BU$2&amp;BU$3,事業計画集計2026[営業所]&amp;事業計画集計2026[月]&amp;事業計画集計2026[受着完],事業計画集計2026[(当月)実績 棟数],0,0)</f>
        <v>0</v>
      </c>
      <c r="BX15" s="28" cm="1">
        <f t="array" ref="BX15">_xlfn.XLOOKUP($D14&amp;BX$2&amp;BX$3,事業計画集計2026[営業所]&amp;事業計画集計2026[月]&amp;事業計画集計2026[受着完],事業計画集計2026[(当月)実績 請負金額],0,0)</f>
        <v>0</v>
      </c>
      <c r="BY15" s="28" cm="1">
        <f t="array" ref="BY15">_xlfn.XLOOKUP($D14&amp;BX$2&amp;BX$3,事業計画集計2026[営業所]&amp;事業計画集計2026[月]&amp;事業計画集計2026[受着完],事業計画集計2026[(当月)実績 利益額],0,0)</f>
        <v>0</v>
      </c>
      <c r="BZ15" s="133">
        <f>BY15-($Q14*1000)</f>
        <v>0</v>
      </c>
      <c r="CA15" s="149" cm="1">
        <f t="array" ref="CA15">_xlfn.XLOOKUP($D14&amp;BX$2&amp;BX$3,事業計画集計2026[営業所]&amp;事業計画集計2026[月]&amp;事業計画集計2026[受着完],事業計画集計2026[(当月)実績 棟数],0,0)</f>
        <v>0</v>
      </c>
      <c r="CB15" s="28" cm="1">
        <f t="array" ref="CB15">_xlfn.XLOOKUP($D14&amp;CB$2&amp;CB$3,事業計画集計2026[営業所]&amp;事業計画集計2026[月]&amp;事業計画集計2026[受着完],事業計画集計2026[(当月)実績 請負金額],0,0)</f>
        <v>0</v>
      </c>
      <c r="CC15" s="28" cm="1">
        <f t="array" ref="CC15">_xlfn.XLOOKUP($D14&amp;CB$2&amp;CB$3,事業計画集計2026[営業所]&amp;事業計画集計2026[月]&amp;事業計画集計2026[受着完],事業計画集計2026[(当月)実績 利益額],0,0)</f>
        <v>0</v>
      </c>
      <c r="CD15" s="149" cm="1">
        <f t="array" ref="CD15">_xlfn.XLOOKUP($D14&amp;CB$2&amp;CB$3,事業計画集計2026[営業所]&amp;事業計画集計2026[月]&amp;事業計画集計2026[受着完],事業計画集計2026[(当月)実績 棟数],0,0)</f>
        <v>0</v>
      </c>
      <c r="CE15" s="28" cm="1">
        <f t="array" ref="CE15">_xlfn.XLOOKUP($D14&amp;CE$2&amp;CE$3,事業計画集計2026[営業所]&amp;事業計画集計2026[月]&amp;事業計画集計2026[受着完],事業計画集計2026[(当月)実績 請負金額],0,0)</f>
        <v>0</v>
      </c>
      <c r="CF15" s="28" cm="1">
        <f t="array" ref="CF15">_xlfn.XLOOKUP($D14&amp;CE$2&amp;CE$3,事業計画集計2026[営業所]&amp;事業計画集計2026[月]&amp;事業計画集計2026[受着完],事業計画集計2026[(当月)実績 利益額],0,0)</f>
        <v>0</v>
      </c>
      <c r="CG15" s="149" cm="1">
        <f t="array" ref="CG15">_xlfn.XLOOKUP($D14&amp;CE$2&amp;CE$3,事業計画集計2026[営業所]&amp;事業計画集計2026[月]&amp;事業計画集計2026[受着完],事業計画集計2026[(当月)実績 棟数],0,0)</f>
        <v>0</v>
      </c>
      <c r="CH15" s="28" cm="1">
        <f t="array" ref="CH15">_xlfn.XLOOKUP($D14&amp;CH$2&amp;CH$3,事業計画集計2026[営業所]&amp;事業計画集計2026[月]&amp;事業計画集計2026[受着完],事業計画集計2026[(当月)実績 請負金額],0,0)</f>
        <v>0</v>
      </c>
      <c r="CI15" s="28" cm="1">
        <f t="array" ref="CI15">_xlfn.XLOOKUP($D14&amp;CH$2&amp;CH$3,事業計画集計2026[営業所]&amp;事業計画集計2026[月]&amp;事業計画集計2026[受着完],事業計画集計2026[(当月)実績 利益額],0,0)</f>
        <v>0</v>
      </c>
      <c r="CJ15" s="133">
        <f>CI15-($Q14*1000)</f>
        <v>0</v>
      </c>
      <c r="CK15" s="142" cm="1">
        <f t="array" ref="CK15">_xlfn.XLOOKUP($D14&amp;CH$2&amp;CH$3,事業計画集計2026[営業所]&amp;事業計画集計2026[月]&amp;事業計画集計2026[受着完],事業計画集計2026[(当月)実績 棟数],0,0)</f>
        <v>0</v>
      </c>
      <c r="CL15" s="421">
        <f t="shared" si="88"/>
        <v>0</v>
      </c>
      <c r="CM15" s="422">
        <f t="shared" si="88"/>
        <v>0</v>
      </c>
      <c r="CN15" s="423">
        <f t="shared" si="88"/>
        <v>0</v>
      </c>
      <c r="CO15" s="296">
        <f t="shared" si="88"/>
        <v>0</v>
      </c>
      <c r="CP15" s="300">
        <f t="shared" si="88"/>
        <v>0</v>
      </c>
      <c r="CQ15" s="154">
        <f t="shared" si="88"/>
        <v>0</v>
      </c>
      <c r="CR15" s="304">
        <f>BN15+BX15+CH15</f>
        <v>0</v>
      </c>
      <c r="CS15" s="314">
        <f>BO15+BY15+CI15</f>
        <v>0</v>
      </c>
      <c r="CT15" s="409">
        <f>CS15*(1+CT16)-(($Q14*1000)*3)</f>
        <v>0</v>
      </c>
      <c r="CU15" s="158">
        <f>BQ15+CA15+CK15</f>
        <v>0</v>
      </c>
      <c r="CV15" s="333">
        <f t="shared" si="89"/>
        <v>0</v>
      </c>
      <c r="CW15" s="334">
        <f t="shared" si="89"/>
        <v>0</v>
      </c>
      <c r="CX15" s="162">
        <f t="shared" si="89"/>
        <v>0</v>
      </c>
      <c r="CY15" s="354">
        <f t="shared" si="89"/>
        <v>0</v>
      </c>
      <c r="CZ15" s="355">
        <f t="shared" si="89"/>
        <v>0</v>
      </c>
      <c r="DA15" s="166">
        <f t="shared" si="89"/>
        <v>0</v>
      </c>
      <c r="DB15" s="479">
        <f t="shared" si="89"/>
        <v>0</v>
      </c>
      <c r="DC15" s="480">
        <f t="shared" si="89"/>
        <v>0</v>
      </c>
      <c r="DD15" s="409">
        <f t="shared" si="89"/>
        <v>0</v>
      </c>
      <c r="DE15" s="604">
        <f t="shared" si="89"/>
        <v>0</v>
      </c>
      <c r="DF15" s="612">
        <f>実行度合表集計2025!GH15+実行度合表集計2026!CV15</f>
        <v>97286007</v>
      </c>
      <c r="DG15" s="334">
        <f>実行度合表集計2025!GI15+実行度合表集計2026!CW15</f>
        <v>18848462</v>
      </c>
      <c r="DH15" s="613">
        <f>実行度合表集計2025!GJ15+実行度合表集計2026!CX15</f>
        <v>3</v>
      </c>
      <c r="DI15" s="628">
        <f>実行度合表集計2025!GK15+実行度合表集計2026!CY15</f>
        <v>94847840</v>
      </c>
      <c r="DJ15" s="355">
        <f>実行度合表集計2025!GL15+実行度合表集計2026!CZ15</f>
        <v>18611235</v>
      </c>
      <c r="DK15" s="629">
        <f>実行度合表集計2025!GM15+実行度合表集計2026!DA15</f>
        <v>3</v>
      </c>
      <c r="DL15" s="641">
        <f>実行度合表集計2025!GN15+実行度合表集計2026!DB15</f>
        <v>29489326</v>
      </c>
      <c r="DM15" s="480">
        <f>実行度合表集計2025!GO15+実行度合表集計2026!DC15</f>
        <v>5483032</v>
      </c>
      <c r="DN15" s="409">
        <f>実行度合表集計2025!GP15+実行度合表集計2026!DD15</f>
        <v>-43962968</v>
      </c>
      <c r="DO15" s="642">
        <f>実行度合表集計2025!GQ15+実行度合表集計2026!DE15</f>
        <v>1</v>
      </c>
      <c r="DP15" s="28" cm="1">
        <f t="array" ref="DP15">_xlfn.XLOOKUP($D14&amp;DP$2&amp;DP$3,事業計画集計2026[営業所]&amp;事業計画集計2026[月]&amp;事業計画集計2026[受着完],事業計画集計2026[(当月)実績 請負金額],0,0)</f>
        <v>0</v>
      </c>
      <c r="DQ15" s="28" cm="1">
        <f t="array" ref="DQ15">_xlfn.XLOOKUP($D14&amp;DP$2&amp;DP$3,事業計画集計2026[営業所]&amp;事業計画集計2026[月]&amp;事業計画集計2026[受着完],事業計画集計2026[(当月)実績 利益額],0,0)</f>
        <v>0</v>
      </c>
      <c r="DR15" s="149" cm="1">
        <f t="array" ref="DR15">_xlfn.XLOOKUP($D14&amp;DP$2&amp;DP$3,事業計画集計2026[営業所]&amp;事業計画集計2026[月]&amp;事業計画集計2026[受着完],事業計画集計2026[(当月)実績 棟数],0,0)</f>
        <v>0</v>
      </c>
      <c r="DS15" s="28" cm="1">
        <f t="array" ref="DS15">_xlfn.XLOOKUP($D14&amp;DS$2&amp;DS$3,事業計画集計2026[営業所]&amp;事業計画集計2026[月]&amp;事業計画集計2026[受着完],事業計画集計2026[(当月)実績 請負金額],0,0)</f>
        <v>0</v>
      </c>
      <c r="DT15" s="28" cm="1">
        <f t="array" ref="DT15">_xlfn.XLOOKUP($D14&amp;DS$2&amp;DS$3,事業計画集計2026[営業所]&amp;事業計画集計2026[月]&amp;事業計画集計2026[受着完],事業計画集計2026[(当月)実績 利益額],0,0)</f>
        <v>0</v>
      </c>
      <c r="DU15" s="149" cm="1">
        <f t="array" ref="DU15">_xlfn.XLOOKUP($D14&amp;DS$2&amp;DS$3,事業計画集計2026[営業所]&amp;事業計画集計2026[月]&amp;事業計画集計2026[受着完],事業計画集計2026[(当月)実績 棟数],0,0)</f>
        <v>0</v>
      </c>
      <c r="DV15" s="28" cm="1">
        <f t="array" ref="DV15">_xlfn.XLOOKUP($D14&amp;DV$2&amp;DV$3,事業計画集計2026[営業所]&amp;事業計画集計2026[月]&amp;事業計画集計2026[受着完],事業計画集計2026[(当月)実績 請負金額],0,0)</f>
        <v>0</v>
      </c>
      <c r="DW15" s="28" cm="1">
        <f t="array" ref="DW15">_xlfn.XLOOKUP($D14&amp;DV$2&amp;DV$3,事業計画集計2026[営業所]&amp;事業計画集計2026[月]&amp;事業計画集計2026[受着完],事業計画集計2026[(当月)実績 利益額],0,0)</f>
        <v>0</v>
      </c>
      <c r="DX15" s="133">
        <f>DW15-($Q14*1000)</f>
        <v>0</v>
      </c>
      <c r="DY15" s="149" cm="1">
        <f t="array" ref="DY15">_xlfn.XLOOKUP($D14&amp;DV$2&amp;DV$3,事業計画集計2026[営業所]&amp;事業計画集計2026[月]&amp;事業計画集計2026[受着完],事業計画集計2026[(当月)実績 棟数],0,0)</f>
        <v>0</v>
      </c>
      <c r="DZ15" s="28" cm="1">
        <f t="array" ref="DZ15">_xlfn.XLOOKUP($D14&amp;DZ$2&amp;DZ$3,事業計画集計2026[営業所]&amp;事業計画集計2026[月]&amp;事業計画集計2026[受着完],事業計画集計2026[(当月)実績 請負金額],0,0)</f>
        <v>0</v>
      </c>
      <c r="EA15" s="28" cm="1">
        <f t="array" ref="EA15">_xlfn.XLOOKUP($D14&amp;DZ$2&amp;DZ$3,事業計画集計2026[営業所]&amp;事業計画集計2026[月]&amp;事業計画集計2026[受着完],事業計画集計2026[(当月)実績 利益額],0,0)</f>
        <v>0</v>
      </c>
      <c r="EB15" s="149" cm="1">
        <f t="array" ref="EB15">_xlfn.XLOOKUP($D14&amp;DZ$2&amp;DZ$3,事業計画集計2026[営業所]&amp;事業計画集計2026[月]&amp;事業計画集計2026[受着完],事業計画集計2026[(当月)実績 棟数],0,0)</f>
        <v>0</v>
      </c>
      <c r="EC15" s="28" cm="1">
        <f t="array" ref="EC15">_xlfn.XLOOKUP($D14&amp;EC$2&amp;EC$3,事業計画集計2026[営業所]&amp;事業計画集計2026[月]&amp;事業計画集計2026[受着完],事業計画集計2026[(当月)実績 請負金額],0,0)</f>
        <v>0</v>
      </c>
      <c r="ED15" s="28" cm="1">
        <f t="array" ref="ED15">_xlfn.XLOOKUP($D14&amp;EC$2&amp;EC$3,事業計画集計2026[営業所]&amp;事業計画集計2026[月]&amp;事業計画集計2026[受着完],事業計画集計2026[(当月)実績 利益額],0,0)</f>
        <v>0</v>
      </c>
      <c r="EE15" s="149" cm="1">
        <f t="array" ref="EE15">_xlfn.XLOOKUP($D14&amp;EC$2&amp;EC$3,事業計画集計2026[営業所]&amp;事業計画集計2026[月]&amp;事業計画集計2026[受着完],事業計画集計2026[(当月)実績 棟数],0,0)</f>
        <v>0</v>
      </c>
      <c r="EF15" s="28" cm="1">
        <f t="array" ref="EF15">_xlfn.XLOOKUP($D14&amp;EF$2&amp;EF$3,事業計画集計2026[営業所]&amp;事業計画集計2026[月]&amp;事業計画集計2026[受着完],事業計画集計2026[(当月)実績 請負金額],0,0)</f>
        <v>0</v>
      </c>
      <c r="EG15" s="28" cm="1">
        <f t="array" ref="EG15">_xlfn.XLOOKUP($D14&amp;EF$2&amp;EF$3,事業計画集計2026[営業所]&amp;事業計画集計2026[月]&amp;事業計画集計2026[受着完],事業計画集計2026[(当月)実績 利益額],0,0)</f>
        <v>0</v>
      </c>
      <c r="EH15" s="133">
        <f>EG15-($Q14*1000)</f>
        <v>0</v>
      </c>
      <c r="EI15" s="149" cm="1">
        <f t="array" ref="EI15">_xlfn.XLOOKUP($D14&amp;EF$2&amp;EF$3,事業計画集計2026[営業所]&amp;事業計画集計2026[月]&amp;事業計画集計2026[受着完],事業計画集計2026[(当月)実績 棟数],0,0)</f>
        <v>0</v>
      </c>
      <c r="EJ15" s="28" cm="1">
        <f t="array" ref="EJ15">_xlfn.XLOOKUP($D14&amp;EJ$2&amp;EJ$3,事業計画集計2026[営業所]&amp;事業計画集計2026[月]&amp;事業計画集計2026[受着完],事業計画集計2026[(当月)実績 請負金額],0,0)</f>
        <v>0</v>
      </c>
      <c r="EK15" s="28" cm="1">
        <f t="array" ref="EK15">_xlfn.XLOOKUP($D14&amp;EJ$2&amp;EJ$3,事業計画集計2026[営業所]&amp;事業計画集計2026[月]&amp;事業計画集計2026[受着完],事業計画集計2026[(当月)実績 利益額],0,0)</f>
        <v>0</v>
      </c>
      <c r="EL15" s="149" cm="1">
        <f t="array" ref="EL15">_xlfn.XLOOKUP($D14&amp;EJ$2&amp;EJ$3,事業計画集計2026[営業所]&amp;事業計画集計2026[月]&amp;事業計画集計2026[受着完],事業計画集計2026[(当月)実績 棟数],0,0)</f>
        <v>0</v>
      </c>
      <c r="EM15" s="28" cm="1">
        <f t="array" ref="EM15">_xlfn.XLOOKUP($D14&amp;EM$2&amp;EM$3,事業計画集計2026[営業所]&amp;事業計画集計2026[月]&amp;事業計画集計2026[受着完],事業計画集計2026[(当月)実績 請負金額],0,0)</f>
        <v>0</v>
      </c>
      <c r="EN15" s="28" cm="1">
        <f t="array" ref="EN15">_xlfn.XLOOKUP($D14&amp;EM$2&amp;EM$3,事業計画集計2026[営業所]&amp;事業計画集計2026[月]&amp;事業計画集計2026[受着完],事業計画集計2026[(当月)実績 利益額],0,0)</f>
        <v>0</v>
      </c>
      <c r="EO15" s="149" cm="1">
        <f t="array" ref="EO15">_xlfn.XLOOKUP($D14&amp;EM$2&amp;EM$3,事業計画集計2026[営業所]&amp;事業計画集計2026[月]&amp;事業計画集計2026[受着完],事業計画集計2026[(当月)実績 棟数],0,0)</f>
        <v>0</v>
      </c>
      <c r="EP15" s="28" cm="1">
        <f t="array" ref="EP15">_xlfn.XLOOKUP($D14&amp;EP$2&amp;EP$3,事業計画集計2026[営業所]&amp;事業計画集計2026[月]&amp;事業計画集計2026[受着完],事業計画集計2026[(当月)実績 請負金額],0,0)</f>
        <v>0</v>
      </c>
      <c r="EQ15" s="28" cm="1">
        <f t="array" ref="EQ15">_xlfn.XLOOKUP($D14&amp;EP$2&amp;EP$3,事業計画集計2026[営業所]&amp;事業計画集計2026[月]&amp;事業計画集計2026[受着完],事業計画集計2026[(当月)実績 利益額],0,0)</f>
        <v>0</v>
      </c>
      <c r="ER15" s="133">
        <f>EQ15-($Q14*1000)</f>
        <v>0</v>
      </c>
      <c r="ES15" s="142" cm="1">
        <f t="array" ref="ES15">_xlfn.XLOOKUP($D14&amp;EP$2&amp;EP$3,事業計画集計2026[営業所]&amp;事業計画集計2026[月]&amp;事業計画集計2026[受着完],事業計画集計2026[(当月)実績 棟数],0,0)</f>
        <v>0</v>
      </c>
      <c r="ET15" s="421">
        <f t="shared" si="90"/>
        <v>0</v>
      </c>
      <c r="EU15" s="422">
        <f t="shared" si="90"/>
        <v>0</v>
      </c>
      <c r="EV15" s="423">
        <f t="shared" si="90"/>
        <v>0</v>
      </c>
      <c r="EW15" s="296">
        <f t="shared" si="90"/>
        <v>0</v>
      </c>
      <c r="EX15" s="300">
        <f t="shared" si="90"/>
        <v>0</v>
      </c>
      <c r="EY15" s="154">
        <f t="shared" si="90"/>
        <v>0</v>
      </c>
      <c r="EZ15" s="304">
        <f>DV15+EF15+EP15</f>
        <v>0</v>
      </c>
      <c r="FA15" s="314">
        <f>DW15+EG15+EQ15</f>
        <v>0</v>
      </c>
      <c r="FB15" s="409">
        <f>FA15*(1+FB16)-(($Q14*1000)*3)</f>
        <v>0</v>
      </c>
      <c r="FC15" s="158">
        <f>DY15+EI15+ES15</f>
        <v>0</v>
      </c>
      <c r="FD15" s="28" cm="1">
        <f t="array" ref="FD15">_xlfn.XLOOKUP($D14&amp;FD$2&amp;FD$3,事業計画集計2026[営業所]&amp;事業計画集計2026[月]&amp;事業計画集計2026[受着完],事業計画集計2026[(当月)実績 請負金額],0,0)</f>
        <v>0</v>
      </c>
      <c r="FE15" s="28" cm="1">
        <f t="array" ref="FE15">_xlfn.XLOOKUP($D14&amp;FD$2&amp;FD$3,事業計画集計2026[営業所]&amp;事業計画集計2026[月]&amp;事業計画集計2026[受着完],事業計画集計2026[(当月)実績 利益額],0,0)</f>
        <v>0</v>
      </c>
      <c r="FF15" s="149" cm="1">
        <f t="array" ref="FF15">_xlfn.XLOOKUP($D14&amp;FD$2&amp;FD$3,事業計画集計2026[営業所]&amp;事業計画集計2026[月]&amp;事業計画集計2026[受着完],事業計画集計2026[(当月)実績 棟数],0,0)</f>
        <v>0</v>
      </c>
      <c r="FG15" s="28" cm="1">
        <f t="array" ref="FG15">_xlfn.XLOOKUP($D14&amp;FG$2&amp;FG$3,事業計画集計2026[営業所]&amp;事業計画集計2026[月]&amp;事業計画集計2026[受着完],事業計画集計2026[(当月)実績 請負金額],0,0)</f>
        <v>0</v>
      </c>
      <c r="FH15" s="28" cm="1">
        <f t="array" ref="FH15">_xlfn.XLOOKUP($D14&amp;FG$2&amp;FG$3,事業計画集計2026[営業所]&amp;事業計画集計2026[月]&amp;事業計画集計2026[受着完],事業計画集計2026[(当月)実績 利益額],0,0)</f>
        <v>0</v>
      </c>
      <c r="FI15" s="149" cm="1">
        <f t="array" ref="FI15">_xlfn.XLOOKUP($D14&amp;FG$2&amp;FG$3,事業計画集計2026[営業所]&amp;事業計画集計2026[月]&amp;事業計画集計2026[受着完],事業計画集計2026[(当月)実績 棟数],0,0)</f>
        <v>0</v>
      </c>
      <c r="FJ15" s="28" cm="1">
        <f t="array" ref="FJ15">_xlfn.XLOOKUP($D14&amp;FJ$2&amp;FJ$3,事業計画集計2026[営業所]&amp;事業計画集計2026[月]&amp;事業計画集計2026[受着完],事業計画集計2026[(当月)実績 請負金額],0,0)</f>
        <v>0</v>
      </c>
      <c r="FK15" s="28" cm="1">
        <f t="array" ref="FK15">_xlfn.XLOOKUP($D14&amp;FJ$2&amp;FJ$3,事業計画集計2026[営業所]&amp;事業計画集計2026[月]&amp;事業計画集計2026[受着完],事業計画集計2026[(当月)実績 利益額],0,0)</f>
        <v>0</v>
      </c>
      <c r="FL15" s="133">
        <f>FK15-($Q14*1000)</f>
        <v>0</v>
      </c>
      <c r="FM15" s="149" cm="1">
        <f t="array" ref="FM15">_xlfn.XLOOKUP($D14&amp;FJ$2&amp;FJ$3,事業計画集計2026[営業所]&amp;事業計画集計2026[月]&amp;事業計画集計2026[受着完],事業計画集計2026[(当月)実績 棟数],0,0)</f>
        <v>0</v>
      </c>
      <c r="FN15" s="28" cm="1">
        <f t="array" ref="FN15">_xlfn.XLOOKUP($D14&amp;FN$2&amp;FN$3,事業計画集計2026[営業所]&amp;事業計画集計2026[月]&amp;事業計画集計2026[受着完],事業計画集計2026[(当月)実績 請負金額],0,0)</f>
        <v>0</v>
      </c>
      <c r="FO15" s="28" cm="1">
        <f t="array" ref="FO15">_xlfn.XLOOKUP($D14&amp;FN$2&amp;FN$3,事業計画集計2026[営業所]&amp;事業計画集計2026[月]&amp;事業計画集計2026[受着完],事業計画集計2026[(当月)実績 利益額],0,0)</f>
        <v>0</v>
      </c>
      <c r="FP15" s="149" cm="1">
        <f t="array" ref="FP15">_xlfn.XLOOKUP($D14&amp;FN$2&amp;FN$3,事業計画集計2026[営業所]&amp;事業計画集計2026[月]&amp;事業計画集計2026[受着完],事業計画集計2026[(当月)実績 棟数],0,0)</f>
        <v>0</v>
      </c>
      <c r="FQ15" s="28" cm="1">
        <f t="array" ref="FQ15">_xlfn.XLOOKUP($D14&amp;FQ$2&amp;FQ$3,事業計画集計2026[営業所]&amp;事業計画集計2026[月]&amp;事業計画集計2026[受着完],事業計画集計2026[(当月)実績 請負金額],0,0)</f>
        <v>0</v>
      </c>
      <c r="FR15" s="28" cm="1">
        <f t="array" ref="FR15">_xlfn.XLOOKUP($D14&amp;FQ$2&amp;FQ$3,事業計画集計2026[営業所]&amp;事業計画集計2026[月]&amp;事業計画集計2026[受着完],事業計画集計2026[(当月)実績 利益額],0,0)</f>
        <v>0</v>
      </c>
      <c r="FS15" s="149" cm="1">
        <f t="array" ref="FS15">_xlfn.XLOOKUP($D14&amp;FQ$2&amp;FQ$3,事業計画集計2026[営業所]&amp;事業計画集計2026[月]&amp;事業計画集計2026[受着完],事業計画集計2026[(当月)実績 棟数],0,0)</f>
        <v>0</v>
      </c>
      <c r="FT15" s="28" cm="1">
        <f t="array" ref="FT15">_xlfn.XLOOKUP($D14&amp;FT$2&amp;FT$3,事業計画集計2026[営業所]&amp;事業計画集計2026[月]&amp;事業計画集計2026[受着完],事業計画集計2026[(当月)実績 請負金額],0,0)</f>
        <v>0</v>
      </c>
      <c r="FU15" s="28" cm="1">
        <f t="array" ref="FU15">_xlfn.XLOOKUP($D14&amp;FT$2&amp;FT$3,事業計画集計2026[営業所]&amp;事業計画集計2026[月]&amp;事業計画集計2026[受着完],事業計画集計2026[(当月)実績 利益額],0,0)</f>
        <v>0</v>
      </c>
      <c r="FV15" s="133">
        <f>FU15-($Q14*1000)</f>
        <v>0</v>
      </c>
      <c r="FW15" s="149" cm="1">
        <f t="array" ref="FW15">_xlfn.XLOOKUP($D14&amp;FT$2&amp;FT$3,事業計画集計2026[営業所]&amp;事業計画集計2026[月]&amp;事業計画集計2026[受着完],事業計画集計2026[(当月)実績 棟数],0,0)</f>
        <v>0</v>
      </c>
      <c r="FX15" s="28" cm="1">
        <f t="array" ref="FX15">_xlfn.XLOOKUP($D14&amp;FX$2&amp;FX$3,事業計画集計2026[営業所]&amp;事業計画集計2026[月]&amp;事業計画集計2026[受着完],事業計画集計2026[(当月)実績 請負金額],0,0)</f>
        <v>0</v>
      </c>
      <c r="FY15" s="28" cm="1">
        <f t="array" ref="FY15">_xlfn.XLOOKUP($D14&amp;FX$2&amp;FX$3,事業計画集計2026[営業所]&amp;事業計画集計2026[月]&amp;事業計画集計2026[受着完],事業計画集計2026[(当月)実績 利益額],0,0)</f>
        <v>0</v>
      </c>
      <c r="FZ15" s="149" cm="1">
        <f t="array" ref="FZ15">_xlfn.XLOOKUP($D14&amp;FX$2&amp;FX$3,事業計画集計2026[営業所]&amp;事業計画集計2026[月]&amp;事業計画集計2026[受着完],事業計画集計2026[(当月)実績 棟数],0,0)</f>
        <v>0</v>
      </c>
      <c r="GA15" s="28" cm="1">
        <f t="array" ref="GA15">_xlfn.XLOOKUP($D14&amp;GA$2&amp;GA$3,事業計画集計2026[営業所]&amp;事業計画集計2026[月]&amp;事業計画集計2026[受着完],事業計画集計2026[(当月)実績 請負金額],0,0)</f>
        <v>0</v>
      </c>
      <c r="GB15" s="28" cm="1">
        <f t="array" ref="GB15">_xlfn.XLOOKUP($D14&amp;GA$2&amp;GA$3,事業計画集計2026[営業所]&amp;事業計画集計2026[月]&amp;事業計画集計2026[受着完],事業計画集計2026[(当月)実績 利益額],0,0)</f>
        <v>0</v>
      </c>
      <c r="GC15" s="149" cm="1">
        <f t="array" ref="GC15">_xlfn.XLOOKUP($D14&amp;GA$2&amp;GA$3,事業計画集計2026[営業所]&amp;事業計画集計2026[月]&amp;事業計画集計2026[受着完],事業計画集計2026[(当月)実績 棟数],0,0)</f>
        <v>0</v>
      </c>
      <c r="GD15" s="28" cm="1">
        <f t="array" ref="GD15">_xlfn.XLOOKUP($D14&amp;GD$2&amp;GD$3,事業計画集計2026[営業所]&amp;事業計画集計2026[月]&amp;事業計画集計2026[受着完],事業計画集計2026[(当月)実績 請負金額],0,0)</f>
        <v>0</v>
      </c>
      <c r="GE15" s="28" cm="1">
        <f t="array" ref="GE15">_xlfn.XLOOKUP($D14&amp;GD$2&amp;GD$3,事業計画集計2026[営業所]&amp;事業計画集計2026[月]&amp;事業計画集計2026[受着完],事業計画集計2026[(当月)実績 利益額],0,0)</f>
        <v>0</v>
      </c>
      <c r="GF15" s="133">
        <f>GE15-($Q14*1000)</f>
        <v>0</v>
      </c>
      <c r="GG15" s="142" cm="1">
        <f t="array" ref="GG15">_xlfn.XLOOKUP($D14&amp;GD$2&amp;GD$3,事業計画集計2026[営業所]&amp;事業計画集計2026[月]&amp;事業計画集計2026[受着完],事業計画集計2026[(当月)実績 棟数],0,0)</f>
        <v>0</v>
      </c>
      <c r="GH15" s="421">
        <f t="shared" si="91"/>
        <v>0</v>
      </c>
      <c r="GI15" s="422">
        <f t="shared" si="91"/>
        <v>0</v>
      </c>
      <c r="GJ15" s="423">
        <f t="shared" si="91"/>
        <v>0</v>
      </c>
      <c r="GK15" s="296">
        <f t="shared" si="91"/>
        <v>0</v>
      </c>
      <c r="GL15" s="300">
        <f t="shared" si="91"/>
        <v>0</v>
      </c>
      <c r="GM15" s="154">
        <f t="shared" si="91"/>
        <v>0</v>
      </c>
      <c r="GN15" s="304">
        <f>FJ15+FT15+GD15</f>
        <v>0</v>
      </c>
      <c r="GO15" s="314">
        <f>FK15+FU15+GE15</f>
        <v>0</v>
      </c>
      <c r="GP15" s="409">
        <f>GO15*(1+GP16)-(($Q14*1000)*3)</f>
        <v>0</v>
      </c>
      <c r="GQ15" s="158">
        <f>FM15+FW15+GG15</f>
        <v>0</v>
      </c>
      <c r="GR15" s="333">
        <f t="shared" si="92"/>
        <v>0</v>
      </c>
      <c r="GS15" s="334">
        <f t="shared" si="92"/>
        <v>0</v>
      </c>
      <c r="GT15" s="162">
        <f t="shared" si="92"/>
        <v>0</v>
      </c>
      <c r="GU15" s="354">
        <f t="shared" si="92"/>
        <v>0</v>
      </c>
      <c r="GV15" s="355">
        <f t="shared" si="92"/>
        <v>0</v>
      </c>
      <c r="GW15" s="166">
        <f t="shared" si="92"/>
        <v>0</v>
      </c>
      <c r="GX15" s="479">
        <f t="shared" si="92"/>
        <v>0</v>
      </c>
      <c r="GY15" s="480">
        <f t="shared" si="92"/>
        <v>0</v>
      </c>
      <c r="GZ15" s="409">
        <f t="shared" si="92"/>
        <v>0</v>
      </c>
      <c r="HA15" s="482">
        <f t="shared" si="92"/>
        <v>0</v>
      </c>
      <c r="HB15" s="390">
        <f>CV15+GR15</f>
        <v>0</v>
      </c>
      <c r="HC15" s="391">
        <f>CW15+GS15</f>
        <v>0</v>
      </c>
      <c r="HD15" s="170">
        <f>CX15+GT15</f>
        <v>0</v>
      </c>
      <c r="HE15" s="390">
        <f>CY15+GU15</f>
        <v>0</v>
      </c>
      <c r="HF15" s="391">
        <f>CZ15+GV15</f>
        <v>0</v>
      </c>
      <c r="HG15" s="170">
        <f>DA15+GW15</f>
        <v>0</v>
      </c>
      <c r="HH15" s="390">
        <f>DB15+GX15</f>
        <v>0</v>
      </c>
      <c r="HI15" s="391">
        <f>DC15+GY15</f>
        <v>0</v>
      </c>
      <c r="HJ15" s="409">
        <f>DD15+GZ15</f>
        <v>0</v>
      </c>
      <c r="HK15" s="256">
        <f>DE15+HA15</f>
        <v>0</v>
      </c>
      <c r="HL15" s="31"/>
      <c r="HM15" s="30" t="s">
        <v>138</v>
      </c>
      <c r="HN15" s="30" t="s">
        <v>275</v>
      </c>
      <c r="HO15" s="520" t="s">
        <v>89</v>
      </c>
      <c r="HP15" s="30" t="s">
        <v>250</v>
      </c>
      <c r="HQ15" s="30" t="s">
        <v>268</v>
      </c>
    </row>
    <row r="16" spans="1:225" s="38" customFormat="1" ht="21" hidden="1">
      <c r="A16" s="32"/>
      <c r="B16" s="599" t="s">
        <v>282</v>
      </c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139</v>
      </c>
      <c r="T16" s="35" t="str">
        <f t="shared" ref="T16:AA16" si="94">IF(AND(T14&gt;0,T15&gt;0),ROUNDDOWN(T15/T14,4),"")</f>
        <v/>
      </c>
      <c r="U16" s="36" t="str">
        <f t="shared" si="94"/>
        <v/>
      </c>
      <c r="V16" s="143" t="str">
        <f t="shared" si="94"/>
        <v/>
      </c>
      <c r="W16" s="35" t="str">
        <f t="shared" si="94"/>
        <v/>
      </c>
      <c r="X16" s="36" t="str">
        <f t="shared" si="94"/>
        <v/>
      </c>
      <c r="Y16" s="150" t="str">
        <f t="shared" si="94"/>
        <v/>
      </c>
      <c r="Z16" s="36" t="str">
        <f t="shared" si="94"/>
        <v/>
      </c>
      <c r="AA16" s="36" t="str">
        <f t="shared" si="94"/>
        <v/>
      </c>
      <c r="AB16" s="37">
        <f>IF(AB15&gt;0,AB15/AB14,0)</f>
        <v>0</v>
      </c>
      <c r="AC16" s="143" t="str">
        <f t="shared" ref="AC16:AK16" si="95">IF(AND(AC14&gt;0,AC15&gt;0),ROUNDDOWN(AC15/AC14,4),"")</f>
        <v/>
      </c>
      <c r="AD16" s="35" t="str">
        <f t="shared" si="95"/>
        <v/>
      </c>
      <c r="AE16" s="36" t="str">
        <f t="shared" si="95"/>
        <v/>
      </c>
      <c r="AF16" s="150" t="str">
        <f t="shared" si="95"/>
        <v/>
      </c>
      <c r="AG16" s="36" t="str">
        <f t="shared" si="95"/>
        <v/>
      </c>
      <c r="AH16" s="36" t="str">
        <f t="shared" si="95"/>
        <v/>
      </c>
      <c r="AI16" s="150" t="str">
        <f t="shared" si="95"/>
        <v/>
      </c>
      <c r="AJ16" s="36" t="str">
        <f t="shared" si="95"/>
        <v/>
      </c>
      <c r="AK16" s="36" t="str">
        <f t="shared" si="95"/>
        <v/>
      </c>
      <c r="AL16" s="37">
        <f>IF(AL15&gt;0,AL15/AL14,0)</f>
        <v>0</v>
      </c>
      <c r="AM16" s="150" t="str">
        <f t="shared" ref="AM16:AU16" si="96">IF(AND(AM14&gt;0,AM15&gt;0),ROUNDDOWN(AM15/AM14,4),"")</f>
        <v/>
      </c>
      <c r="AN16" s="36" t="str">
        <f t="shared" si="96"/>
        <v/>
      </c>
      <c r="AO16" s="36" t="str">
        <f t="shared" si="96"/>
        <v/>
      </c>
      <c r="AP16" s="150" t="str">
        <f t="shared" si="96"/>
        <v/>
      </c>
      <c r="AQ16" s="36" t="str">
        <f t="shared" si="96"/>
        <v/>
      </c>
      <c r="AR16" s="36" t="str">
        <f t="shared" si="96"/>
        <v/>
      </c>
      <c r="AS16" s="150" t="str">
        <f t="shared" si="96"/>
        <v/>
      </c>
      <c r="AT16" s="36" t="str">
        <f t="shared" si="96"/>
        <v/>
      </c>
      <c r="AU16" s="36" t="str">
        <f t="shared" si="96"/>
        <v/>
      </c>
      <c r="AV16" s="37">
        <f>IF(AV15&gt;0,AV15/AV14,0)</f>
        <v>0</v>
      </c>
      <c r="AW16" s="143" t="str">
        <f>IF(AND(AW14&gt;0,AW15&gt;0),ROUNDDOWN(AW15/AW14,4),"")</f>
        <v/>
      </c>
      <c r="AX16" s="424" t="str">
        <f t="shared" ref="AX16:BE16" si="97">IF(AND(AX14&gt;0,AX15&gt;0),ROUNDDOWN(AX15/AX14,4),"")</f>
        <v/>
      </c>
      <c r="AY16" s="425" t="str">
        <f t="shared" si="97"/>
        <v/>
      </c>
      <c r="AZ16" s="426" t="str">
        <f t="shared" si="97"/>
        <v/>
      </c>
      <c r="BA16" s="297" t="str">
        <f t="shared" si="97"/>
        <v/>
      </c>
      <c r="BB16" s="301" t="str">
        <f t="shared" si="97"/>
        <v/>
      </c>
      <c r="BC16" s="155" t="str">
        <f t="shared" si="97"/>
        <v/>
      </c>
      <c r="BD16" s="305" t="str">
        <f t="shared" si="97"/>
        <v/>
      </c>
      <c r="BE16" s="315" t="str">
        <f t="shared" si="97"/>
        <v/>
      </c>
      <c r="BF16" s="325"/>
      <c r="BG16" s="159" t="str">
        <f t="shared" ref="BG16:BO16" si="98">IF(AND(BG14&gt;0,BG15&gt;0),ROUNDDOWN(BG15/BG14,4),"")</f>
        <v/>
      </c>
      <c r="BH16" s="36" t="str">
        <f t="shared" si="98"/>
        <v/>
      </c>
      <c r="BI16" s="36" t="str">
        <f t="shared" si="98"/>
        <v/>
      </c>
      <c r="BJ16" s="150" t="str">
        <f t="shared" si="98"/>
        <v/>
      </c>
      <c r="BK16" s="36" t="str">
        <f t="shared" si="98"/>
        <v/>
      </c>
      <c r="BL16" s="36" t="str">
        <f t="shared" si="98"/>
        <v/>
      </c>
      <c r="BM16" s="150" t="str">
        <f t="shared" si="98"/>
        <v/>
      </c>
      <c r="BN16" s="36" t="str">
        <f t="shared" si="98"/>
        <v/>
      </c>
      <c r="BO16" s="36" t="str">
        <f t="shared" si="98"/>
        <v/>
      </c>
      <c r="BP16" s="37">
        <f>IF(BP15&gt;0,BP15/BP14,0)</f>
        <v>0</v>
      </c>
      <c r="BQ16" s="150" t="str">
        <f t="shared" ref="BQ16:BY16" si="99">IF(AND(BQ14&gt;0,BQ15&gt;0),ROUNDDOWN(BQ15/BQ14,4),"")</f>
        <v/>
      </c>
      <c r="BR16" s="36" t="str">
        <f t="shared" si="99"/>
        <v/>
      </c>
      <c r="BS16" s="36" t="str">
        <f t="shared" si="99"/>
        <v/>
      </c>
      <c r="BT16" s="150" t="str">
        <f t="shared" si="99"/>
        <v/>
      </c>
      <c r="BU16" s="36" t="str">
        <f t="shared" si="99"/>
        <v/>
      </c>
      <c r="BV16" s="36" t="str">
        <f t="shared" si="99"/>
        <v/>
      </c>
      <c r="BW16" s="150" t="str">
        <f t="shared" si="99"/>
        <v/>
      </c>
      <c r="BX16" s="36" t="str">
        <f t="shared" si="99"/>
        <v/>
      </c>
      <c r="BY16" s="36" t="str">
        <f t="shared" si="99"/>
        <v/>
      </c>
      <c r="BZ16" s="37">
        <f>IF(BZ15&gt;0,BZ15/BZ14,0)</f>
        <v>0</v>
      </c>
      <c r="CA16" s="150" t="str">
        <f t="shared" ref="CA16:CI16" si="100">IF(AND(CA14&gt;0,CA15&gt;0),ROUNDDOWN(CA15/CA14,4),"")</f>
        <v/>
      </c>
      <c r="CB16" s="36" t="str">
        <f t="shared" si="100"/>
        <v/>
      </c>
      <c r="CC16" s="36" t="str">
        <f t="shared" si="100"/>
        <v/>
      </c>
      <c r="CD16" s="150" t="str">
        <f t="shared" si="100"/>
        <v/>
      </c>
      <c r="CE16" s="36" t="str">
        <f t="shared" si="100"/>
        <v/>
      </c>
      <c r="CF16" s="36" t="str">
        <f t="shared" si="100"/>
        <v/>
      </c>
      <c r="CG16" s="150" t="str">
        <f t="shared" si="100"/>
        <v/>
      </c>
      <c r="CH16" s="36" t="str">
        <f t="shared" si="100"/>
        <v/>
      </c>
      <c r="CI16" s="36" t="str">
        <f t="shared" si="100"/>
        <v/>
      </c>
      <c r="CJ16" s="37">
        <f>IF(CJ15&gt;0,CJ15/CJ14,0)</f>
        <v>0</v>
      </c>
      <c r="CK16" s="143" t="str">
        <f>IF(AND(CK14&gt;0,CK15&gt;0),ROUNDDOWN(CK15/CK14,4),"")</f>
        <v/>
      </c>
      <c r="CL16" s="424" t="str">
        <f t="shared" ref="CL16:CS16" si="101">IF(AND(CL14&gt;0,CL15&gt;0),ROUNDDOWN(CL15/CL14,4),"")</f>
        <v/>
      </c>
      <c r="CM16" s="425" t="str">
        <f t="shared" si="101"/>
        <v/>
      </c>
      <c r="CN16" s="426" t="str">
        <f t="shared" si="101"/>
        <v/>
      </c>
      <c r="CO16" s="297" t="str">
        <f t="shared" si="101"/>
        <v/>
      </c>
      <c r="CP16" s="301" t="str">
        <f t="shared" si="101"/>
        <v/>
      </c>
      <c r="CQ16" s="155" t="str">
        <f t="shared" si="101"/>
        <v/>
      </c>
      <c r="CR16" s="305" t="str">
        <f t="shared" si="101"/>
        <v/>
      </c>
      <c r="CS16" s="315" t="str">
        <f t="shared" si="101"/>
        <v/>
      </c>
      <c r="CT16" s="325"/>
      <c r="CU16" s="159" t="str">
        <f>IF(AND(CU14&gt;0,CU15&gt;0),ROUNDDOWN(CU15/CU14,4),"")</f>
        <v/>
      </c>
      <c r="CV16" s="335" t="str">
        <f>IF(AND(CV14&gt;0,CV15&gt;0),ROUNDDOWN(CV15/CV14,4),"")</f>
        <v/>
      </c>
      <c r="CW16" s="336" t="str">
        <f t="shared" ref="CW16:CX16" si="102">IF(AND(CW14&gt;0,CW15&gt;0),ROUNDDOWN(CW15/CW14,4),"")</f>
        <v/>
      </c>
      <c r="CX16" s="163" t="str">
        <f t="shared" si="102"/>
        <v/>
      </c>
      <c r="CY16" s="356" t="str">
        <f>IF(AND(CY14&gt;0,CY15&gt;0),ROUNDDOWN(CY15/CY14,4),"")</f>
        <v/>
      </c>
      <c r="CZ16" s="357" t="str">
        <f>IF(AND(CZ14&gt;0,CZ15&gt;0),ROUNDDOWN(CZ15/CZ14,4),"")</f>
        <v/>
      </c>
      <c r="DA16" s="167" t="str">
        <f>IF(AND(DA14&gt;0,DA15&gt;0),ROUNDDOWN(DA15/DA14,4),"")</f>
        <v/>
      </c>
      <c r="DB16" s="483" t="str">
        <f t="shared" ref="DB16:DW16" si="103">IF(AND(DB14&gt;0,DB15&gt;0),ROUNDDOWN(DB15/DB14,4),"")</f>
        <v/>
      </c>
      <c r="DC16" s="484" t="str">
        <f t="shared" si="103"/>
        <v/>
      </c>
      <c r="DD16" s="485"/>
      <c r="DE16" s="605" t="str">
        <f t="shared" si="103"/>
        <v/>
      </c>
      <c r="DF16" s="614">
        <f>IF(AND(DF14&gt;0,DF15&gt;0),ROUNDDOWN(DF15/DF14,4),"")</f>
        <v>0.2702</v>
      </c>
      <c r="DG16" s="336">
        <f t="shared" ref="DG16:DH16" si="104">IF(AND(DG14&gt;0,DG15&gt;0),ROUNDDOWN(DG15/DG14,4),"")</f>
        <v>0.2379</v>
      </c>
      <c r="DH16" s="615">
        <f t="shared" si="104"/>
        <v>0.25</v>
      </c>
      <c r="DI16" s="630">
        <f>IF(AND(DI14&gt;0,DI15&gt;0),ROUNDDOWN(DI15/DI14,4),"")</f>
        <v>0.24079999999999999</v>
      </c>
      <c r="DJ16" s="357">
        <f>IF(AND(DJ14&gt;0,DJ15&gt;0),ROUNDDOWN(DJ15/DJ14,4),"")</f>
        <v>0.21879999999999999</v>
      </c>
      <c r="DK16" s="631">
        <f>IF(AND(DK14&gt;0,DK15&gt;0),ROUNDDOWN(DK15/DK14,4),"")</f>
        <v>0.23069999999999999</v>
      </c>
      <c r="DL16" s="643">
        <f t="shared" ref="DL16:DO16" si="105">IF(AND(DL14&gt;0,DL15&gt;0),ROUNDDOWN(DL15/DL14,4),"")</f>
        <v>0.12089999999999999</v>
      </c>
      <c r="DM16" s="484">
        <f t="shared" si="105"/>
        <v>0.1053</v>
      </c>
      <c r="DN16" s="485"/>
      <c r="DO16" s="644">
        <f t="shared" ref="DO16" si="106">IF(AND(DO14&gt;0,DO15&gt;0),ROUNDDOWN(DO15/DO14,4),"")</f>
        <v>0.125</v>
      </c>
      <c r="DP16" s="36" t="str">
        <f t="shared" si="103"/>
        <v/>
      </c>
      <c r="DQ16" s="36" t="str">
        <f t="shared" si="103"/>
        <v/>
      </c>
      <c r="DR16" s="150" t="str">
        <f t="shared" si="103"/>
        <v/>
      </c>
      <c r="DS16" s="36" t="str">
        <f t="shared" si="103"/>
        <v/>
      </c>
      <c r="DT16" s="36" t="str">
        <f t="shared" si="103"/>
        <v/>
      </c>
      <c r="DU16" s="150" t="str">
        <f t="shared" si="103"/>
        <v/>
      </c>
      <c r="DV16" s="36" t="str">
        <f t="shared" si="103"/>
        <v/>
      </c>
      <c r="DW16" s="36" t="str">
        <f t="shared" si="103"/>
        <v/>
      </c>
      <c r="DX16" s="37">
        <f>IF(DX15&gt;0,DX15/DX14,0)</f>
        <v>0</v>
      </c>
      <c r="DY16" s="150" t="str">
        <f t="shared" ref="DY16:EG16" si="107">IF(AND(DY14&gt;0,DY15&gt;0),ROUNDDOWN(DY15/DY14,4),"")</f>
        <v/>
      </c>
      <c r="DZ16" s="36" t="str">
        <f t="shared" si="107"/>
        <v/>
      </c>
      <c r="EA16" s="36" t="str">
        <f t="shared" si="107"/>
        <v/>
      </c>
      <c r="EB16" s="150" t="str">
        <f t="shared" si="107"/>
        <v/>
      </c>
      <c r="EC16" s="36" t="str">
        <f t="shared" si="107"/>
        <v/>
      </c>
      <c r="ED16" s="36" t="str">
        <f t="shared" si="107"/>
        <v/>
      </c>
      <c r="EE16" s="150" t="str">
        <f t="shared" si="107"/>
        <v/>
      </c>
      <c r="EF16" s="36" t="str">
        <f t="shared" si="107"/>
        <v/>
      </c>
      <c r="EG16" s="36" t="str">
        <f t="shared" si="107"/>
        <v/>
      </c>
      <c r="EH16" s="37">
        <f>IF(EH15&gt;0,EH15/EH14,0)</f>
        <v>0</v>
      </c>
      <c r="EI16" s="150" t="str">
        <f t="shared" ref="EI16:EQ16" si="108">IF(AND(EI14&gt;0,EI15&gt;0),ROUNDDOWN(EI15/EI14,4),"")</f>
        <v/>
      </c>
      <c r="EJ16" s="36" t="str">
        <f t="shared" si="108"/>
        <v/>
      </c>
      <c r="EK16" s="36" t="str">
        <f t="shared" si="108"/>
        <v/>
      </c>
      <c r="EL16" s="150" t="str">
        <f t="shared" si="108"/>
        <v/>
      </c>
      <c r="EM16" s="36" t="str">
        <f t="shared" si="108"/>
        <v/>
      </c>
      <c r="EN16" s="36" t="str">
        <f t="shared" si="108"/>
        <v/>
      </c>
      <c r="EO16" s="150" t="str">
        <f t="shared" si="108"/>
        <v/>
      </c>
      <c r="EP16" s="36" t="str">
        <f t="shared" si="108"/>
        <v/>
      </c>
      <c r="EQ16" s="36" t="str">
        <f t="shared" si="108"/>
        <v/>
      </c>
      <c r="ER16" s="37">
        <f>IF(ER15&gt;0,ER15/ER14,0)</f>
        <v>0</v>
      </c>
      <c r="ES16" s="143" t="str">
        <f>IF(AND(ES14&gt;0,ES15&gt;0),ROUNDDOWN(ES15/ES14,4),"")</f>
        <v/>
      </c>
      <c r="ET16" s="424" t="str">
        <f t="shared" ref="ET16:FA16" si="109">IF(AND(ET14&gt;0,ET15&gt;0),ROUNDDOWN(ET15/ET14,4),"")</f>
        <v/>
      </c>
      <c r="EU16" s="425" t="str">
        <f t="shared" si="109"/>
        <v/>
      </c>
      <c r="EV16" s="426" t="str">
        <f t="shared" si="109"/>
        <v/>
      </c>
      <c r="EW16" s="297" t="str">
        <f t="shared" si="109"/>
        <v/>
      </c>
      <c r="EX16" s="301" t="str">
        <f t="shared" si="109"/>
        <v/>
      </c>
      <c r="EY16" s="155" t="str">
        <f t="shared" si="109"/>
        <v/>
      </c>
      <c r="EZ16" s="305" t="str">
        <f t="shared" si="109"/>
        <v/>
      </c>
      <c r="FA16" s="315" t="str">
        <f t="shared" si="109"/>
        <v/>
      </c>
      <c r="FB16" s="325"/>
      <c r="FC16" s="159" t="str">
        <f t="shared" ref="FC16:FK16" si="110">IF(AND(FC14&gt;0,FC15&gt;0),ROUNDDOWN(FC15/FC14,4),"")</f>
        <v/>
      </c>
      <c r="FD16" s="36" t="str">
        <f t="shared" si="110"/>
        <v/>
      </c>
      <c r="FE16" s="36" t="str">
        <f t="shared" si="110"/>
        <v/>
      </c>
      <c r="FF16" s="150" t="str">
        <f t="shared" si="110"/>
        <v/>
      </c>
      <c r="FG16" s="36" t="str">
        <f t="shared" si="110"/>
        <v/>
      </c>
      <c r="FH16" s="36" t="str">
        <f t="shared" si="110"/>
        <v/>
      </c>
      <c r="FI16" s="150" t="str">
        <f t="shared" si="110"/>
        <v/>
      </c>
      <c r="FJ16" s="36" t="str">
        <f t="shared" si="110"/>
        <v/>
      </c>
      <c r="FK16" s="36" t="str">
        <f t="shared" si="110"/>
        <v/>
      </c>
      <c r="FL16" s="37">
        <f>IF(FL15&gt;0,FL15/FL14,0)</f>
        <v>0</v>
      </c>
      <c r="FM16" s="150" t="str">
        <f t="shared" ref="FM16:FU16" si="111">IF(AND(FM14&gt;0,FM15&gt;0),ROUNDDOWN(FM15/FM14,4),"")</f>
        <v/>
      </c>
      <c r="FN16" s="36" t="str">
        <f t="shared" si="111"/>
        <v/>
      </c>
      <c r="FO16" s="36" t="str">
        <f t="shared" si="111"/>
        <v/>
      </c>
      <c r="FP16" s="150" t="str">
        <f t="shared" si="111"/>
        <v/>
      </c>
      <c r="FQ16" s="36" t="str">
        <f t="shared" si="111"/>
        <v/>
      </c>
      <c r="FR16" s="36" t="str">
        <f t="shared" si="111"/>
        <v/>
      </c>
      <c r="FS16" s="150" t="str">
        <f t="shared" si="111"/>
        <v/>
      </c>
      <c r="FT16" s="36" t="str">
        <f t="shared" si="111"/>
        <v/>
      </c>
      <c r="FU16" s="36" t="str">
        <f t="shared" si="111"/>
        <v/>
      </c>
      <c r="FV16" s="37">
        <f>IF(FV15&gt;0,FV15/FV14,0)</f>
        <v>0</v>
      </c>
      <c r="FW16" s="150" t="str">
        <f t="shared" ref="FW16:GE16" si="112">IF(AND(FW14&gt;0,FW15&gt;0),ROUNDDOWN(FW15/FW14,4),"")</f>
        <v/>
      </c>
      <c r="FX16" s="36" t="str">
        <f t="shared" si="112"/>
        <v/>
      </c>
      <c r="FY16" s="36" t="str">
        <f t="shared" si="112"/>
        <v/>
      </c>
      <c r="FZ16" s="150" t="str">
        <f t="shared" si="112"/>
        <v/>
      </c>
      <c r="GA16" s="36" t="str">
        <f t="shared" si="112"/>
        <v/>
      </c>
      <c r="GB16" s="36" t="str">
        <f t="shared" si="112"/>
        <v/>
      </c>
      <c r="GC16" s="150" t="str">
        <f t="shared" si="112"/>
        <v/>
      </c>
      <c r="GD16" s="36" t="str">
        <f t="shared" si="112"/>
        <v/>
      </c>
      <c r="GE16" s="36" t="str">
        <f t="shared" si="112"/>
        <v/>
      </c>
      <c r="GF16" s="37">
        <f>IF(GF15&gt;0,GF15/GF14,0)</f>
        <v>0</v>
      </c>
      <c r="GG16" s="143" t="str">
        <f>IF(AND(GG14&gt;0,GG15&gt;0),ROUNDDOWN(GG15/GG14,4),"")</f>
        <v/>
      </c>
      <c r="GH16" s="424" t="str">
        <f t="shared" ref="GH16:GO16" si="113">IF(AND(GH14&gt;0,GH15&gt;0),ROUNDDOWN(GH15/GH14,4),"")</f>
        <v/>
      </c>
      <c r="GI16" s="425" t="str">
        <f t="shared" si="113"/>
        <v/>
      </c>
      <c r="GJ16" s="426" t="str">
        <f t="shared" si="113"/>
        <v/>
      </c>
      <c r="GK16" s="297" t="str">
        <f t="shared" si="113"/>
        <v/>
      </c>
      <c r="GL16" s="301" t="str">
        <f t="shared" si="113"/>
        <v/>
      </c>
      <c r="GM16" s="155" t="str">
        <f t="shared" si="113"/>
        <v/>
      </c>
      <c r="GN16" s="305" t="str">
        <f t="shared" si="113"/>
        <v/>
      </c>
      <c r="GO16" s="315" t="str">
        <f t="shared" si="113"/>
        <v/>
      </c>
      <c r="GP16" s="325"/>
      <c r="GQ16" s="159" t="str">
        <f>IF(AND(GQ14&gt;0,GQ15&gt;0),ROUNDDOWN(GQ15/GQ14,4),"")</f>
        <v/>
      </c>
      <c r="GR16" s="335" t="str">
        <f>IF(AND(GR14&gt;0,GR15&gt;0),ROUNDDOWN(GR15/GR14,4),"")</f>
        <v/>
      </c>
      <c r="GS16" s="336" t="str">
        <f t="shared" ref="GS16:GT16" si="114">IF(AND(GS14&gt;0,GS15&gt;0),ROUNDDOWN(GS15/GS14,4),"")</f>
        <v/>
      </c>
      <c r="GT16" s="163" t="str">
        <f t="shared" si="114"/>
        <v/>
      </c>
      <c r="GU16" s="356" t="str">
        <f>IF(AND(GU14&gt;0,GU15&gt;0),ROUNDDOWN(GU15/GU14,4),"")</f>
        <v/>
      </c>
      <c r="GV16" s="357" t="str">
        <f>IF(AND(GV14&gt;0,GV15&gt;0),ROUNDDOWN(GV15/GV14,4),"")</f>
        <v/>
      </c>
      <c r="GW16" s="167" t="str">
        <f>IF(AND(GW14&gt;0,GW15&gt;0),ROUNDDOWN(GW15/GW14,4),"")</f>
        <v/>
      </c>
      <c r="GX16" s="483" t="str">
        <f t="shared" ref="GX16:HK16" si="115">IF(AND(GX14&gt;0,GX15&gt;0),ROUNDDOWN(GX15/GX14,4),"")</f>
        <v/>
      </c>
      <c r="GY16" s="484" t="str">
        <f t="shared" si="115"/>
        <v/>
      </c>
      <c r="GZ16" s="485" t="str">
        <f t="shared" si="115"/>
        <v/>
      </c>
      <c r="HA16" s="486" t="str">
        <f t="shared" si="115"/>
        <v/>
      </c>
      <c r="HB16" s="392" t="str">
        <f t="shared" si="115"/>
        <v/>
      </c>
      <c r="HC16" s="393" t="str">
        <f t="shared" si="115"/>
        <v/>
      </c>
      <c r="HD16" s="172" t="str">
        <f t="shared" si="115"/>
        <v/>
      </c>
      <c r="HE16" s="392" t="str">
        <f t="shared" si="115"/>
        <v/>
      </c>
      <c r="HF16" s="393" t="str">
        <f t="shared" si="115"/>
        <v/>
      </c>
      <c r="HG16" s="172" t="str">
        <f t="shared" si="115"/>
        <v/>
      </c>
      <c r="HH16" s="392" t="str">
        <f t="shared" si="115"/>
        <v/>
      </c>
      <c r="HI16" s="393" t="str">
        <f t="shared" si="115"/>
        <v/>
      </c>
      <c r="HJ16" s="374"/>
      <c r="HK16" s="171" t="str">
        <f t="shared" si="115"/>
        <v/>
      </c>
      <c r="HL16" s="40"/>
      <c r="HM16" s="39" t="s">
        <v>139</v>
      </c>
      <c r="HN16" s="39"/>
      <c r="HO16" s="39"/>
      <c r="HP16" s="39"/>
      <c r="HQ16" s="39"/>
    </row>
    <row r="17" spans="1:225" s="25" customFormat="1" ht="21" hidden="1">
      <c r="A17" s="24"/>
      <c r="B17" s="51" t="s">
        <v>282</v>
      </c>
      <c r="C17" s="503" t="str">
        <f>_xlfn.XLOOKUP(D17,事業計画2026[営業所],事業計画2026[エリア],"",0)</f>
        <v/>
      </c>
      <c r="D17" s="504" t="s">
        <v>272</v>
      </c>
      <c r="E17" s="196"/>
      <c r="F17" s="196"/>
      <c r="G17" s="196" t="str">
        <f>_xlfn.XLOOKUP(D17,事業計画2026[営業所],事業計画2026[所長],"",0)</f>
        <v/>
      </c>
      <c r="H17" s="196" t="str">
        <f>_xlfn.XLOOKUP(D17,事業計画2026[営業所],事業計画2026[担当役員],"",0)</f>
        <v/>
      </c>
      <c r="I17" s="196" t="str">
        <f>_xlfn.XLOOKUP(D17,事業計画2026[営業所],事業計画2026[主要ブランド],"",0)</f>
        <v/>
      </c>
      <c r="J17" s="196"/>
      <c r="K17" s="197" t="str">
        <f>_xlfn.XLOOKUP(D17,事業計画2026[営業所],事業計画2026[人件費],"",0)</f>
        <v/>
      </c>
      <c r="L17" s="197" t="str">
        <f>_xlfn.XLOOKUP(D17,事業計画2026[営業所],事業計画2026[販売費],"",0)</f>
        <v/>
      </c>
      <c r="M17" s="197" t="str">
        <f>_xlfn.XLOOKUP(D17,事業計画2026[営業所],事業計画2026[減価償却費],"",0)</f>
        <v/>
      </c>
      <c r="N17" s="197" t="str">
        <f>_xlfn.XLOOKUP(D17,事業計画2026[営業所],事業計画2026[地代・家賃],"",0)</f>
        <v/>
      </c>
      <c r="O17" s="197" t="str">
        <f>_xlfn.XLOOKUP(D17,事業計画2026[営業所],事業計画2026[その他経費],"",0)</f>
        <v/>
      </c>
      <c r="P17" s="197" t="str">
        <f>_xlfn.XLOOKUP(D17,事業計画2026[営業所],事業計画2026[本社経費],"",0)</f>
        <v/>
      </c>
      <c r="Q17" s="197">
        <f>SUM(K17:P17)</f>
        <v>0</v>
      </c>
      <c r="R17" s="196"/>
      <c r="S17" s="26" t="s">
        <v>137</v>
      </c>
      <c r="T17" s="27" cm="1">
        <f t="array" ref="T17">_xlfn.XLOOKUP($D17&amp;T$2&amp;T$3,事業計画集計2026[営業所]&amp;事業計画集計2026[月]&amp;事業計画集計2026[受着完],事業計画集計2026[(当月)計画 請負金額],0,0)</f>
        <v>0</v>
      </c>
      <c r="U17" s="28" cm="1">
        <f t="array" ref="U17">_xlfn.XLOOKUP($D17&amp;T$2&amp;T$3,事業計画集計2026[営業所]&amp;事業計画集計2026[月]&amp;事業計画集計2026[受着完],事業計画集計2026[(当月)計画 利益額],0,0)</f>
        <v>0</v>
      </c>
      <c r="V17" s="142" cm="1">
        <f t="array" ref="V17">_xlfn.XLOOKUP($D17&amp;T$2&amp;T$3,事業計画集計2026[営業所]&amp;事業計画集計2026[月]&amp;事業計画集計2026[受着完],事業計画集計2026[(当月)計画 棟数],0,0)</f>
        <v>0</v>
      </c>
      <c r="W17" s="27" cm="1">
        <f t="array" ref="W17">_xlfn.XLOOKUP($D17&amp;W$2&amp;W$3,事業計画集計2026[営業所]&amp;事業計画集計2026[月]&amp;事業計画集計2026[受着完],事業計画集計2026[(当月)計画 請負金額],0,0)</f>
        <v>0</v>
      </c>
      <c r="X17" s="28" cm="1">
        <f t="array" ref="X17">_xlfn.XLOOKUP($D17&amp;W$2&amp;W$3,事業計画集計2026[営業所]&amp;事業計画集計2026[月]&amp;事業計画集計2026[受着完],事業計画集計2026[(当月)計画 利益額],0,0)</f>
        <v>0</v>
      </c>
      <c r="Y17" s="149" cm="1">
        <f t="array" ref="Y17">_xlfn.XLOOKUP($D17&amp;W$2&amp;W$3,事業計画集計2026[営業所]&amp;事業計画集計2026[月]&amp;事業計画集計2026[受着完],事業計画集計2026[(当月)計画 棟数],0,0)</f>
        <v>0</v>
      </c>
      <c r="Z17" s="28" cm="1">
        <f t="array" ref="Z17">_xlfn.XLOOKUP($D17&amp;Z$2&amp;Z$3,事業計画集計2026[営業所]&amp;事業計画集計2026[月]&amp;事業計画集計2026[受着完],事業計画集計2026[(当月)計画 請負金額],0,0)</f>
        <v>0</v>
      </c>
      <c r="AA17" s="28" cm="1">
        <f t="array" ref="AA17">_xlfn.XLOOKUP($D17&amp;Z$2&amp;Z$3,事業計画集計2026[営業所]&amp;事業計画集計2026[月]&amp;事業計画集計2026[受着完],事業計画集計2026[(当月)計画 利益額],0,0)</f>
        <v>0</v>
      </c>
      <c r="AB17" s="29">
        <f>AA17-($Q17*1000)</f>
        <v>0</v>
      </c>
      <c r="AC17" s="142" cm="1">
        <f t="array" ref="AC17">_xlfn.XLOOKUP($D17&amp;Z$2&amp;Z$3,事業計画集計2026[営業所]&amp;事業計画集計2026[月]&amp;事業計画集計2026[受着完],事業計画集計2026[(当月)計画 棟数],0,0)</f>
        <v>0</v>
      </c>
      <c r="AD17" s="27" cm="1">
        <f t="array" ref="AD17">_xlfn.XLOOKUP($D17&amp;AD$2&amp;AD$3,事業計画集計2026[営業所]&amp;事業計画集計2026[月]&amp;事業計画集計2026[受着完],事業計画集計2026[(当月)計画 請負金額],0,0)</f>
        <v>0</v>
      </c>
      <c r="AE17" s="28" cm="1">
        <f t="array" ref="AE17">_xlfn.XLOOKUP($D17&amp;AD$2&amp;AD$3,事業計画集計2026[営業所]&amp;事業計画集計2026[月]&amp;事業計画集計2026[受着完],事業計画集計2026[(当月)計画 利益額],0,0)</f>
        <v>0</v>
      </c>
      <c r="AF17" s="149" cm="1">
        <f t="array" ref="AF17">_xlfn.XLOOKUP($D17&amp;AD$2&amp;AD$3,事業計画集計2026[営業所]&amp;事業計画集計2026[月]&amp;事業計画集計2026[受着完],事業計画集計2026[(当月)計画 棟数],0,0)</f>
        <v>0</v>
      </c>
      <c r="AG17" s="28" cm="1">
        <f t="array" ref="AG17">_xlfn.XLOOKUP($D17&amp;AG$2&amp;AG$3,事業計画集計2026[営業所]&amp;事業計画集計2026[月]&amp;事業計画集計2026[受着完],事業計画集計2026[(当月)計画 請負金額],0,0)</f>
        <v>0</v>
      </c>
      <c r="AH17" s="28" cm="1">
        <f t="array" ref="AH17">_xlfn.XLOOKUP($D17&amp;AG$2&amp;AG$3,事業計画集計2026[営業所]&amp;事業計画集計2026[月]&amp;事業計画集計2026[受着完],事業計画集計2026[(当月)計画 利益額],0,0)</f>
        <v>0</v>
      </c>
      <c r="AI17" s="149" cm="1">
        <f t="array" ref="AI17">_xlfn.XLOOKUP($D17&amp;AG$2&amp;AG$3,事業計画集計2026[営業所]&amp;事業計画集計2026[月]&amp;事業計画集計2026[受着完],事業計画集計2026[(当月)計画 棟数],0,0)</f>
        <v>0</v>
      </c>
      <c r="AJ17" s="28" cm="1">
        <f t="array" ref="AJ17">_xlfn.XLOOKUP($D17&amp;AJ$2&amp;AJ$3,事業計画集計2026[営業所]&amp;事業計画集計2026[月]&amp;事業計画集計2026[受着完],事業計画集計2026[(当月)計画 請負金額],0,0)</f>
        <v>0</v>
      </c>
      <c r="AK17" s="28" cm="1">
        <f t="array" ref="AK17">_xlfn.XLOOKUP($D17&amp;AJ$2&amp;AJ$3,事業計画集計2026[営業所]&amp;事業計画集計2026[月]&amp;事業計画集計2026[受着完],事業計画集計2026[(当月)計画 利益額],0,0)</f>
        <v>0</v>
      </c>
      <c r="AL17" s="29">
        <f>AK17-($Q17*1000)</f>
        <v>0</v>
      </c>
      <c r="AM17" s="149" cm="1">
        <f t="array" ref="AM17">_xlfn.XLOOKUP($D17&amp;AJ$2&amp;AJ$3,事業計画集計2026[営業所]&amp;事業計画集計2026[月]&amp;事業計画集計2026[受着完],事業計画集計2026[(当月)計画 棟数],0,0)</f>
        <v>0</v>
      </c>
      <c r="AN17" s="28" cm="1">
        <f t="array" ref="AN17">_xlfn.XLOOKUP($D17&amp;AN$2&amp;AN$3,事業計画集計2026[営業所]&amp;事業計画集計2026[月]&amp;事業計画集計2026[受着完],事業計画集計2026[(当月)計画 請負金額],0,0)</f>
        <v>0</v>
      </c>
      <c r="AO17" s="28" cm="1">
        <f t="array" ref="AO17">_xlfn.XLOOKUP($D17&amp;AN$2&amp;AN$3,事業計画集計2026[営業所]&amp;事業計画集計2026[月]&amp;事業計画集計2026[受着完],事業計画集計2026[(当月)計画 利益額],0,0)</f>
        <v>0</v>
      </c>
      <c r="AP17" s="149" cm="1">
        <f t="array" ref="AP17">_xlfn.XLOOKUP($D17&amp;AN$2&amp;AN$3,事業計画集計2026[営業所]&amp;事業計画集計2026[月]&amp;事業計画集計2026[受着完],事業計画集計2026[(当月)計画 棟数],0,0)</f>
        <v>0</v>
      </c>
      <c r="AQ17" s="28" cm="1">
        <f t="array" ref="AQ17">_xlfn.XLOOKUP($D17&amp;AQ$2&amp;AQ$3,事業計画集計2026[営業所]&amp;事業計画集計2026[月]&amp;事業計画集計2026[受着完],事業計画集計2026[(当月)計画 請負金額],0,0)</f>
        <v>0</v>
      </c>
      <c r="AR17" s="28" cm="1">
        <f t="array" ref="AR17">_xlfn.XLOOKUP($D17&amp;AQ$2&amp;AQ$3,事業計画集計2026[営業所]&amp;事業計画集計2026[月]&amp;事業計画集計2026[受着完],事業計画集計2026[(当月)計画 利益額],0,0)</f>
        <v>0</v>
      </c>
      <c r="AS17" s="149" cm="1">
        <f t="array" ref="AS17">_xlfn.XLOOKUP($D17&amp;AQ$2&amp;AQ$3,事業計画集計2026[営業所]&amp;事業計画集計2026[月]&amp;事業計画集計2026[受着完],事業計画集計2026[(当月)計画 棟数],0,0)</f>
        <v>0</v>
      </c>
      <c r="AT17" s="28" cm="1">
        <f t="array" ref="AT17">_xlfn.XLOOKUP($D17&amp;AT$2&amp;AT$3,事業計画集計2026[営業所]&amp;事業計画集計2026[月]&amp;事業計画集計2026[受着完],事業計画集計2026[(当月)計画 請負金額],0,0)</f>
        <v>0</v>
      </c>
      <c r="AU17" s="28" cm="1">
        <f t="array" ref="AU17">_xlfn.XLOOKUP($D17&amp;AT$2&amp;AT$3,事業計画集計2026[営業所]&amp;事業計画集計2026[月]&amp;事業計画集計2026[受着完],事業計画集計2026[(当月)計画 利益額],0,0)</f>
        <v>0</v>
      </c>
      <c r="AV17" s="29">
        <f>AU17-($Q17*1000)</f>
        <v>0</v>
      </c>
      <c r="AW17" s="142" cm="1">
        <f t="array" ref="AW17">_xlfn.XLOOKUP($D17&amp;AT$2&amp;AT$3,事業計画集計2026[営業所]&amp;事業計画集計2026[月]&amp;事業計画集計2026[受着完],事業計画集計2026[(当月)計画 棟数],0,0)</f>
        <v>0</v>
      </c>
      <c r="AX17" s="421">
        <f t="shared" ref="AX17:AX18" si="116">T17+AD17+AN17</f>
        <v>0</v>
      </c>
      <c r="AY17" s="422">
        <f t="shared" ref="AY17:AY18" si="117">U17+AE17+AO17</f>
        <v>0</v>
      </c>
      <c r="AZ17" s="423">
        <f t="shared" ref="AZ17:AZ18" si="118">V17+AF17+AP17</f>
        <v>0</v>
      </c>
      <c r="BA17" s="296">
        <f t="shared" ref="BA17:BA18" si="119">W17+AG17+AQ17</f>
        <v>0</v>
      </c>
      <c r="BB17" s="300">
        <f t="shared" ref="BB17:BB18" si="120">X17+AH17+AR17</f>
        <v>0</v>
      </c>
      <c r="BC17" s="154">
        <f t="shared" ref="BC17:BC18" si="121">Y17+AI17+AS17</f>
        <v>0</v>
      </c>
      <c r="BD17" s="304">
        <f t="shared" ref="BD17" si="122">Z17+AJ17+AT17</f>
        <v>0</v>
      </c>
      <c r="BE17" s="314">
        <f t="shared" ref="BE17" si="123">AA17+AK17+AU17</f>
        <v>0</v>
      </c>
      <c r="BF17" s="324">
        <f t="shared" ref="BF17" si="124">AB17+AL17+AV17</f>
        <v>0</v>
      </c>
      <c r="BG17" s="158">
        <f t="shared" ref="BG17" si="125">AC17+AM17+AW17</f>
        <v>0</v>
      </c>
      <c r="BH17" s="28" cm="1">
        <f t="array" ref="BH17">_xlfn.XLOOKUP($D17&amp;BH$2&amp;BH$3,事業計画集計2026[営業所]&amp;事業計画集計2026[月]&amp;事業計画集計2026[受着完],事業計画集計2026[(当月)計画 請負金額],0,0)</f>
        <v>0</v>
      </c>
      <c r="BI17" s="28" cm="1">
        <f t="array" ref="BI17">_xlfn.XLOOKUP($D17&amp;BH$2&amp;BH$3,事業計画集計2026[営業所]&amp;事業計画集計2026[月]&amp;事業計画集計2026[受着完],事業計画集計2026[(当月)計画 利益額],0,0)</f>
        <v>0</v>
      </c>
      <c r="BJ17" s="149" cm="1">
        <f t="array" ref="BJ17">_xlfn.XLOOKUP($D17&amp;BH$2&amp;BH$3,事業計画集計2026[営業所]&amp;事業計画集計2026[月]&amp;事業計画集計2026[受着完],事業計画集計2026[(当月)計画 棟数],0,0)</f>
        <v>0</v>
      </c>
      <c r="BK17" s="28" cm="1">
        <f t="array" ref="BK17">_xlfn.XLOOKUP($D17&amp;BK$2&amp;BK$3,事業計画集計2026[営業所]&amp;事業計画集計2026[月]&amp;事業計画集計2026[受着完],事業計画集計2026[(当月)計画 請負金額],0,0)</f>
        <v>0</v>
      </c>
      <c r="BL17" s="28" cm="1">
        <f t="array" ref="BL17">_xlfn.XLOOKUP($D17&amp;BK$2&amp;BK$3,事業計画集計2026[営業所]&amp;事業計画集計2026[月]&amp;事業計画集計2026[受着完],事業計画集計2026[(当月)計画 利益額],0,0)</f>
        <v>0</v>
      </c>
      <c r="BM17" s="149" cm="1">
        <f t="array" ref="BM17">_xlfn.XLOOKUP($D17&amp;BK$2&amp;BK$3,事業計画集計2026[営業所]&amp;事業計画集計2026[月]&amp;事業計画集計2026[受着完],事業計画集計2026[(当月)計画 棟数],0,0)</f>
        <v>0</v>
      </c>
      <c r="BN17" s="28" cm="1">
        <f t="array" ref="BN17">_xlfn.XLOOKUP($D17&amp;BN$2&amp;BN$3,事業計画集計2026[営業所]&amp;事業計画集計2026[月]&amp;事業計画集計2026[受着完],事業計画集計2026[(当月)計画 請負金額],0,0)</f>
        <v>0</v>
      </c>
      <c r="BO17" s="28" cm="1">
        <f t="array" ref="BO17">_xlfn.XLOOKUP($D17&amp;BN$2&amp;BN$3,事業計画集計2026[営業所]&amp;事業計画集計2026[月]&amp;事業計画集計2026[受着完],事業計画集計2026[(当月)計画 利益額],0,0)</f>
        <v>0</v>
      </c>
      <c r="BP17" s="29">
        <f>BO17-($Q17*1000)</f>
        <v>0</v>
      </c>
      <c r="BQ17" s="149" cm="1">
        <f t="array" ref="BQ17">_xlfn.XLOOKUP($D17&amp;BN$2&amp;BN$3,事業計画集計2026[営業所]&amp;事業計画集計2026[月]&amp;事業計画集計2026[受着完],事業計画集計2026[(当月)計画 棟数],0,0)</f>
        <v>0</v>
      </c>
      <c r="BR17" s="28" cm="1">
        <f t="array" ref="BR17">_xlfn.XLOOKUP($D17&amp;BR$2&amp;BR$3,事業計画集計2026[営業所]&amp;事業計画集計2026[月]&amp;事業計画集計2026[受着完],事業計画集計2026[(当月)計画 請負金額],0,0)</f>
        <v>0</v>
      </c>
      <c r="BS17" s="28" cm="1">
        <f t="array" ref="BS17">_xlfn.XLOOKUP($D17&amp;BR$2&amp;BR$3,事業計画集計2026[営業所]&amp;事業計画集計2026[月]&amp;事業計画集計2026[受着完],事業計画集計2026[(当月)計画 利益額],0,0)</f>
        <v>0</v>
      </c>
      <c r="BT17" s="149" cm="1">
        <f t="array" ref="BT17">_xlfn.XLOOKUP($D17&amp;BR$2&amp;BR$3,事業計画集計2026[営業所]&amp;事業計画集計2026[月]&amp;事業計画集計2026[受着完],事業計画集計2026[(当月)計画 棟数],0,0)</f>
        <v>0</v>
      </c>
      <c r="BU17" s="28" cm="1">
        <f t="array" ref="BU17">_xlfn.XLOOKUP($D17&amp;BU$2&amp;BU$3,事業計画集計2026[営業所]&amp;事業計画集計2026[月]&amp;事業計画集計2026[受着完],事業計画集計2026[(当月)計画 請負金額],0,0)</f>
        <v>0</v>
      </c>
      <c r="BV17" s="28" cm="1">
        <f t="array" ref="BV17">_xlfn.XLOOKUP($D17&amp;BU$2&amp;BU$3,事業計画集計2026[営業所]&amp;事業計画集計2026[月]&amp;事業計画集計2026[受着完],事業計画集計2026[(当月)計画 利益額],0,0)</f>
        <v>0</v>
      </c>
      <c r="BW17" s="149" cm="1">
        <f t="array" ref="BW17">_xlfn.XLOOKUP($D17&amp;BU$2&amp;BU$3,事業計画集計2026[営業所]&amp;事業計画集計2026[月]&amp;事業計画集計2026[受着完],事業計画集計2026[(当月)計画 棟数],0,0)</f>
        <v>0</v>
      </c>
      <c r="BX17" s="28" cm="1">
        <f t="array" ref="BX17">_xlfn.XLOOKUP($D17&amp;BX$2&amp;BX$3,事業計画集計2026[営業所]&amp;事業計画集計2026[月]&amp;事業計画集計2026[受着完],事業計画集計2026[(当月)計画 請負金額],0,0)</f>
        <v>0</v>
      </c>
      <c r="BY17" s="28" cm="1">
        <f t="array" ref="BY17">_xlfn.XLOOKUP($D17&amp;BX$2&amp;BX$3,事業計画集計2026[営業所]&amp;事業計画集計2026[月]&amp;事業計画集計2026[受着完],事業計画集計2026[(当月)計画 利益額],0,0)</f>
        <v>0</v>
      </c>
      <c r="BZ17" s="29">
        <f>BY17-($Q17*1000)</f>
        <v>0</v>
      </c>
      <c r="CA17" s="149" cm="1">
        <f t="array" ref="CA17">_xlfn.XLOOKUP($D17&amp;BX$2&amp;BX$3,事業計画集計2026[営業所]&amp;事業計画集計2026[月]&amp;事業計画集計2026[受着完],事業計画集計2026[(当月)計画 棟数],0,0)</f>
        <v>0</v>
      </c>
      <c r="CB17" s="28" cm="1">
        <f t="array" ref="CB17">_xlfn.XLOOKUP($D17&amp;CB$2&amp;CB$3,事業計画集計2026[営業所]&amp;事業計画集計2026[月]&amp;事業計画集計2026[受着完],事業計画集計2026[(当月)計画 請負金額],0,0)</f>
        <v>0</v>
      </c>
      <c r="CC17" s="28" cm="1">
        <f t="array" ref="CC17">_xlfn.XLOOKUP($D17&amp;CB$2&amp;CB$3,事業計画集計2026[営業所]&amp;事業計画集計2026[月]&amp;事業計画集計2026[受着完],事業計画集計2026[(当月)計画 利益額],0,0)</f>
        <v>0</v>
      </c>
      <c r="CD17" s="149" cm="1">
        <f t="array" ref="CD17">_xlfn.XLOOKUP($D17&amp;CB$2&amp;CB$3,事業計画集計2026[営業所]&amp;事業計画集計2026[月]&amp;事業計画集計2026[受着完],事業計画集計2026[(当月)計画 棟数],0,0)</f>
        <v>0</v>
      </c>
      <c r="CE17" s="28" cm="1">
        <f t="array" ref="CE17">_xlfn.XLOOKUP($D17&amp;CE$2&amp;CE$3,事業計画集計2026[営業所]&amp;事業計画集計2026[月]&amp;事業計画集計2026[受着完],事業計画集計2026[(当月)計画 請負金額],0,0)</f>
        <v>0</v>
      </c>
      <c r="CF17" s="28" cm="1">
        <f t="array" ref="CF17">_xlfn.XLOOKUP($D17&amp;CE$2&amp;CE$3,事業計画集計2026[営業所]&amp;事業計画集計2026[月]&amp;事業計画集計2026[受着完],事業計画集計2026[(当月)計画 利益額],0,0)</f>
        <v>0</v>
      </c>
      <c r="CG17" s="149" cm="1">
        <f t="array" ref="CG17">_xlfn.XLOOKUP($D17&amp;CE$2&amp;CE$3,事業計画集計2026[営業所]&amp;事業計画集計2026[月]&amp;事業計画集計2026[受着完],事業計画集計2026[(当月)計画 棟数],0,0)</f>
        <v>0</v>
      </c>
      <c r="CH17" s="28" cm="1">
        <f t="array" ref="CH17">_xlfn.XLOOKUP($D17&amp;CH$2&amp;CH$3,事業計画集計2026[営業所]&amp;事業計画集計2026[月]&amp;事業計画集計2026[受着完],事業計画集計2026[(当月)計画 請負金額],0,0)</f>
        <v>0</v>
      </c>
      <c r="CI17" s="28" cm="1">
        <f t="array" ref="CI17">_xlfn.XLOOKUP($D17&amp;CH$2&amp;CH$3,事業計画集計2026[営業所]&amp;事業計画集計2026[月]&amp;事業計画集計2026[受着完],事業計画集計2026[(当月)計画 利益額],0,0)</f>
        <v>0</v>
      </c>
      <c r="CJ17" s="29">
        <f>CI17-($Q17*1000)</f>
        <v>0</v>
      </c>
      <c r="CK17" s="142" cm="1">
        <f t="array" ref="CK17">_xlfn.XLOOKUP($D17&amp;CH$2&amp;CH$3,事業計画集計2026[営業所]&amp;事業計画集計2026[月]&amp;事業計画集計2026[受着完],事業計画集計2026[(当月)計画 棟数],0,0)</f>
        <v>0</v>
      </c>
      <c r="CL17" s="421">
        <f t="shared" ref="CL17:CL18" si="126">BH17+BR17+CB17</f>
        <v>0</v>
      </c>
      <c r="CM17" s="422">
        <f t="shared" ref="CM17:CM18" si="127">BI17+BS17+CC17</f>
        <v>0</v>
      </c>
      <c r="CN17" s="423">
        <f t="shared" ref="CN17:CN18" si="128">BJ17+BT17+CD17</f>
        <v>0</v>
      </c>
      <c r="CO17" s="296">
        <f t="shared" ref="CO17:CO18" si="129">BK17+BU17+CE17</f>
        <v>0</v>
      </c>
      <c r="CP17" s="300">
        <f t="shared" ref="CP17:CP18" si="130">BL17+BV17+CF17</f>
        <v>0</v>
      </c>
      <c r="CQ17" s="154">
        <f t="shared" ref="CQ17:CQ18" si="131">BM17+BW17+CG17</f>
        <v>0</v>
      </c>
      <c r="CR17" s="304">
        <f t="shared" ref="CR17" si="132">BN17+BX17+CH17</f>
        <v>0</v>
      </c>
      <c r="CS17" s="314">
        <f t="shared" ref="CS17" si="133">BO17+BY17+CI17</f>
        <v>0</v>
      </c>
      <c r="CT17" s="324">
        <f t="shared" ref="CT17" si="134">BP17+BZ17+CJ17</f>
        <v>0</v>
      </c>
      <c r="CU17" s="158">
        <f t="shared" ref="CU17" si="135">BQ17+CA17+CK17</f>
        <v>0</v>
      </c>
      <c r="CV17" s="333">
        <f>AX17+CL17</f>
        <v>0</v>
      </c>
      <c r="CW17" s="334">
        <f t="shared" ref="CW17:CW18" si="136">AY17+CM17</f>
        <v>0</v>
      </c>
      <c r="CX17" s="162">
        <f t="shared" ref="CX17:CX18" si="137">AZ17+CN17</f>
        <v>0</v>
      </c>
      <c r="CY17" s="354">
        <f t="shared" ref="CY17:CY18" si="138">BA17+CO17</f>
        <v>0</v>
      </c>
      <c r="CZ17" s="355">
        <f t="shared" ref="CZ17:CZ18" si="139">BB17+CP17</f>
        <v>0</v>
      </c>
      <c r="DA17" s="166">
        <f t="shared" ref="DA17:DA18" si="140">BC17+CQ17</f>
        <v>0</v>
      </c>
      <c r="DB17" s="479">
        <f t="shared" ref="DB17:DB18" si="141">BD17+CR17</f>
        <v>0</v>
      </c>
      <c r="DC17" s="480">
        <f t="shared" ref="DC17:DC18" si="142">BE17+CS17</f>
        <v>0</v>
      </c>
      <c r="DD17" s="481">
        <f t="shared" ref="DD17:DD18" si="143">BF17+CT17</f>
        <v>0</v>
      </c>
      <c r="DE17" s="604">
        <f t="shared" ref="DE17:DE18" si="144">BG17+CU17</f>
        <v>0</v>
      </c>
      <c r="DF17" s="612">
        <f>実行度合表集計2025!GH17+実行度合表集計2026!CV17</f>
        <v>330000000</v>
      </c>
      <c r="DG17" s="334">
        <f>実行度合表集計2025!GI17+実行度合表集計2026!CW17</f>
        <v>72600000</v>
      </c>
      <c r="DH17" s="613">
        <f>実行度合表集計2025!GJ17+実行度合表集計2026!CX17</f>
        <v>11</v>
      </c>
      <c r="DI17" s="628">
        <f>実行度合表集計2025!GK17+実行度合表集計2026!CY17</f>
        <v>210000000</v>
      </c>
      <c r="DJ17" s="355">
        <f>実行度合表集計2025!GL17+実行度合表集計2026!CZ17</f>
        <v>46200000</v>
      </c>
      <c r="DK17" s="629">
        <f>実行度合表集計2025!GM17+実行度合表集計2026!DA17</f>
        <v>7</v>
      </c>
      <c r="DL17" s="641">
        <f>実行度合表集計2025!GN17+実行度合表集計2026!DB17</f>
        <v>282517456</v>
      </c>
      <c r="DM17" s="480">
        <f>実行度合表集計2025!GO17+実行度合表集計2026!DC17</f>
        <v>58925425</v>
      </c>
      <c r="DN17" s="481">
        <f>実行度合表集計2025!GP17+実行度合表集計2026!DD17</f>
        <v>13703425</v>
      </c>
      <c r="DO17" s="642">
        <f>実行度合表集計2025!GQ17+実行度合表集計2026!DE17</f>
        <v>9</v>
      </c>
      <c r="DP17" s="28" cm="1">
        <f t="array" ref="DP17">_xlfn.XLOOKUP($D17&amp;DP$2&amp;DP$3,事業計画集計2026[営業所]&amp;事業計画集計2026[月]&amp;事業計画集計2026[受着完],事業計画集計2026[(当月)計画 請負金額],0,0)</f>
        <v>0</v>
      </c>
      <c r="DQ17" s="28" cm="1">
        <f t="array" ref="DQ17">_xlfn.XLOOKUP($D17&amp;DP$2&amp;DP$3,事業計画集計2026[営業所]&amp;事業計画集計2026[月]&amp;事業計画集計2026[受着完],事業計画集計2026[(当月)計画 利益額],0,0)</f>
        <v>0</v>
      </c>
      <c r="DR17" s="149" cm="1">
        <f t="array" ref="DR17">_xlfn.XLOOKUP($D17&amp;DP$2&amp;DP$3,事業計画集計2026[営業所]&amp;事業計画集計2026[月]&amp;事業計画集計2026[受着完],事業計画集計2026[(当月)計画 棟数],0,0)</f>
        <v>0</v>
      </c>
      <c r="DS17" s="28" cm="1">
        <f t="array" ref="DS17">_xlfn.XLOOKUP($D17&amp;DS$2&amp;DS$3,事業計画集計2026[営業所]&amp;事業計画集計2026[月]&amp;事業計画集計2026[受着完],事業計画集計2026[(当月)計画 請負金額],0,0)</f>
        <v>0</v>
      </c>
      <c r="DT17" s="28" cm="1">
        <f t="array" ref="DT17">_xlfn.XLOOKUP($D17&amp;DS$2&amp;DS$3,事業計画集計2026[営業所]&amp;事業計画集計2026[月]&amp;事業計画集計2026[受着完],事業計画集計2026[(当月)計画 利益額],0,0)</f>
        <v>0</v>
      </c>
      <c r="DU17" s="149" cm="1">
        <f t="array" ref="DU17">_xlfn.XLOOKUP($D17&amp;DS$2&amp;DS$3,事業計画集計2026[営業所]&amp;事業計画集計2026[月]&amp;事業計画集計2026[受着完],事業計画集計2026[(当月)計画 棟数],0,0)</f>
        <v>0</v>
      </c>
      <c r="DV17" s="28" cm="1">
        <f t="array" ref="DV17">_xlfn.XLOOKUP($D17&amp;DV$2&amp;DV$3,事業計画集計2026[営業所]&amp;事業計画集計2026[月]&amp;事業計画集計2026[受着完],事業計画集計2026[(当月)計画 請負金額],0,0)</f>
        <v>0</v>
      </c>
      <c r="DW17" s="28" cm="1">
        <f t="array" ref="DW17">_xlfn.XLOOKUP($D17&amp;DV$2&amp;DV$3,事業計画集計2026[営業所]&amp;事業計画集計2026[月]&amp;事業計画集計2026[受着完],事業計画集計2026[(当月)計画 利益額],0,0)</f>
        <v>0</v>
      </c>
      <c r="DX17" s="29">
        <f>DW17-($Q17*1000)</f>
        <v>0</v>
      </c>
      <c r="DY17" s="149" cm="1">
        <f t="array" ref="DY17">_xlfn.XLOOKUP($D17&amp;DV$2&amp;DV$3,事業計画集計2026[営業所]&amp;事業計画集計2026[月]&amp;事業計画集計2026[受着完],事業計画集計2026[(当月)計画 棟数],0,0)</f>
        <v>0</v>
      </c>
      <c r="DZ17" s="28" cm="1">
        <f t="array" ref="DZ17">_xlfn.XLOOKUP($D17&amp;DZ$2&amp;DZ$3,事業計画集計2026[営業所]&amp;事業計画集計2026[月]&amp;事業計画集計2026[受着完],事業計画集計2026[(当月)計画 請負金額],0,0)</f>
        <v>0</v>
      </c>
      <c r="EA17" s="28" cm="1">
        <f t="array" ref="EA17">_xlfn.XLOOKUP($D17&amp;DZ$2&amp;DZ$3,事業計画集計2026[営業所]&amp;事業計画集計2026[月]&amp;事業計画集計2026[受着完],事業計画集計2026[(当月)計画 利益額],0,0)</f>
        <v>0</v>
      </c>
      <c r="EB17" s="149" cm="1">
        <f t="array" ref="EB17">_xlfn.XLOOKUP($D17&amp;DZ$2&amp;DZ$3,事業計画集計2026[営業所]&amp;事業計画集計2026[月]&amp;事業計画集計2026[受着完],事業計画集計2026[(当月)計画 棟数],0,0)</f>
        <v>0</v>
      </c>
      <c r="EC17" s="28" cm="1">
        <f t="array" ref="EC17">_xlfn.XLOOKUP($D17&amp;EC$2&amp;EC$3,事業計画集計2026[営業所]&amp;事業計画集計2026[月]&amp;事業計画集計2026[受着完],事業計画集計2026[(当月)計画 請負金額],0,0)</f>
        <v>0</v>
      </c>
      <c r="ED17" s="28" cm="1">
        <f t="array" ref="ED17">_xlfn.XLOOKUP($D17&amp;EC$2&amp;EC$3,事業計画集計2026[営業所]&amp;事業計画集計2026[月]&amp;事業計画集計2026[受着完],事業計画集計2026[(当月)計画 利益額],0,0)</f>
        <v>0</v>
      </c>
      <c r="EE17" s="149" cm="1">
        <f t="array" ref="EE17">_xlfn.XLOOKUP($D17&amp;EC$2&amp;EC$3,事業計画集計2026[営業所]&amp;事業計画集計2026[月]&amp;事業計画集計2026[受着完],事業計画集計2026[(当月)計画 棟数],0,0)</f>
        <v>0</v>
      </c>
      <c r="EF17" s="28" cm="1">
        <f t="array" ref="EF17">_xlfn.XLOOKUP($D17&amp;EF$2&amp;EF$3,事業計画集計2026[営業所]&amp;事業計画集計2026[月]&amp;事業計画集計2026[受着完],事業計画集計2026[(当月)計画 請負金額],0,0)</f>
        <v>0</v>
      </c>
      <c r="EG17" s="28" cm="1">
        <f t="array" ref="EG17">_xlfn.XLOOKUP($D17&amp;EF$2&amp;EF$3,事業計画集計2026[営業所]&amp;事業計画集計2026[月]&amp;事業計画集計2026[受着完],事業計画集計2026[(当月)計画 利益額],0,0)</f>
        <v>0</v>
      </c>
      <c r="EH17" s="29">
        <f>EG17-($Q17*1000)</f>
        <v>0</v>
      </c>
      <c r="EI17" s="149" cm="1">
        <f t="array" ref="EI17">_xlfn.XLOOKUP($D17&amp;EF$2&amp;EF$3,事業計画集計2026[営業所]&amp;事業計画集計2026[月]&amp;事業計画集計2026[受着完],事業計画集計2026[(当月)計画 棟数],0,0)</f>
        <v>0</v>
      </c>
      <c r="EJ17" s="28" cm="1">
        <f t="array" ref="EJ17">_xlfn.XLOOKUP($D17&amp;EJ$2&amp;EJ$3,事業計画集計2026[営業所]&amp;事業計画集計2026[月]&amp;事業計画集計2026[受着完],事業計画集計2026[(当月)計画 請負金額],0,0)</f>
        <v>0</v>
      </c>
      <c r="EK17" s="28" cm="1">
        <f t="array" ref="EK17">_xlfn.XLOOKUP($D17&amp;EJ$2&amp;EJ$3,事業計画集計2026[営業所]&amp;事業計画集計2026[月]&amp;事業計画集計2026[受着完],事業計画集計2026[(当月)計画 利益額],0,0)</f>
        <v>0</v>
      </c>
      <c r="EL17" s="149" cm="1">
        <f t="array" ref="EL17">_xlfn.XLOOKUP($D17&amp;EJ$2&amp;EJ$3,事業計画集計2026[営業所]&amp;事業計画集計2026[月]&amp;事業計画集計2026[受着完],事業計画集計2026[(当月)計画 棟数],0,0)</f>
        <v>0</v>
      </c>
      <c r="EM17" s="28" cm="1">
        <f t="array" ref="EM17">_xlfn.XLOOKUP($D17&amp;EM$2&amp;EM$3,事業計画集計2026[営業所]&amp;事業計画集計2026[月]&amp;事業計画集計2026[受着完],事業計画集計2026[(当月)計画 請負金額],0,0)</f>
        <v>0</v>
      </c>
      <c r="EN17" s="28" cm="1">
        <f t="array" ref="EN17">_xlfn.XLOOKUP($D17&amp;EM$2&amp;EM$3,事業計画集計2026[営業所]&amp;事業計画集計2026[月]&amp;事業計画集計2026[受着完],事業計画集計2026[(当月)計画 利益額],0,0)</f>
        <v>0</v>
      </c>
      <c r="EO17" s="149" cm="1">
        <f t="array" ref="EO17">_xlfn.XLOOKUP($D17&amp;EM$2&amp;EM$3,事業計画集計2026[営業所]&amp;事業計画集計2026[月]&amp;事業計画集計2026[受着完],事業計画集計2026[(当月)計画 棟数],0,0)</f>
        <v>0</v>
      </c>
      <c r="EP17" s="28" cm="1">
        <f t="array" ref="EP17">_xlfn.XLOOKUP($D17&amp;EP$2&amp;EP$3,事業計画集計2026[営業所]&amp;事業計画集計2026[月]&amp;事業計画集計2026[受着完],事業計画集計2026[(当月)計画 請負金額],0,0)</f>
        <v>0</v>
      </c>
      <c r="EQ17" s="28" cm="1">
        <f t="array" ref="EQ17">_xlfn.XLOOKUP($D17&amp;EP$2&amp;EP$3,事業計画集計2026[営業所]&amp;事業計画集計2026[月]&amp;事業計画集計2026[受着完],事業計画集計2026[(当月)計画 利益額],0,0)</f>
        <v>0</v>
      </c>
      <c r="ER17" s="29">
        <f>EQ17-($Q17*1000)</f>
        <v>0</v>
      </c>
      <c r="ES17" s="142" cm="1">
        <f t="array" ref="ES17">_xlfn.XLOOKUP($D17&amp;EP$2&amp;EP$3,事業計画集計2026[営業所]&amp;事業計画集計2026[月]&amp;事業計画集計2026[受着完],事業計画集計2026[(当月)計画 棟数],0,0)</f>
        <v>0</v>
      </c>
      <c r="ET17" s="421">
        <f t="shared" ref="ET17:ET18" si="145">DP17+DZ17+EJ17</f>
        <v>0</v>
      </c>
      <c r="EU17" s="422">
        <f t="shared" ref="EU17:EU18" si="146">DQ17+EA17+EK17</f>
        <v>0</v>
      </c>
      <c r="EV17" s="423">
        <f t="shared" ref="EV17:EV18" si="147">DR17+EB17+EL17</f>
        <v>0</v>
      </c>
      <c r="EW17" s="296">
        <f t="shared" ref="EW17:EW18" si="148">DS17+EC17+EM17</f>
        <v>0</v>
      </c>
      <c r="EX17" s="300">
        <f t="shared" ref="EX17:EX18" si="149">DT17+ED17+EN17</f>
        <v>0</v>
      </c>
      <c r="EY17" s="154">
        <f t="shared" ref="EY17:EY18" si="150">DU17+EE17+EO17</f>
        <v>0</v>
      </c>
      <c r="EZ17" s="304">
        <f t="shared" ref="EZ17" si="151">DV17+EF17+EP17</f>
        <v>0</v>
      </c>
      <c r="FA17" s="314">
        <f t="shared" ref="FA17" si="152">DW17+EG17+EQ17</f>
        <v>0</v>
      </c>
      <c r="FB17" s="324">
        <f t="shared" ref="FB17" si="153">DX17+EH17+ER17</f>
        <v>0</v>
      </c>
      <c r="FC17" s="158">
        <f t="shared" ref="FC17" si="154">DY17+EI17+ES17</f>
        <v>0</v>
      </c>
      <c r="FD17" s="28" cm="1">
        <f t="array" ref="FD17">_xlfn.XLOOKUP($D17&amp;FD$2&amp;FD$3,事業計画集計2026[営業所]&amp;事業計画集計2026[月]&amp;事業計画集計2026[受着完],事業計画集計2026[(当月)計画 請負金額],0,0)</f>
        <v>0</v>
      </c>
      <c r="FE17" s="28" cm="1">
        <f t="array" ref="FE17">_xlfn.XLOOKUP($D17&amp;FD$2&amp;FD$3,事業計画集計2026[営業所]&amp;事業計画集計2026[月]&amp;事業計画集計2026[受着完],事業計画集計2026[(当月)計画 利益額],0,0)</f>
        <v>0</v>
      </c>
      <c r="FF17" s="149" cm="1">
        <f t="array" ref="FF17">_xlfn.XLOOKUP($D17&amp;FD$2&amp;FD$3,事業計画集計2026[営業所]&amp;事業計画集計2026[月]&amp;事業計画集計2026[受着完],事業計画集計2026[(当月)計画 棟数],0,0)</f>
        <v>0</v>
      </c>
      <c r="FG17" s="28" cm="1">
        <f t="array" ref="FG17">_xlfn.XLOOKUP($D17&amp;FG$2&amp;FG$3,事業計画集計2026[営業所]&amp;事業計画集計2026[月]&amp;事業計画集計2026[受着完],事業計画集計2026[(当月)計画 請負金額],0,0)</f>
        <v>0</v>
      </c>
      <c r="FH17" s="28" cm="1">
        <f t="array" ref="FH17">_xlfn.XLOOKUP($D17&amp;FG$2&amp;FG$3,事業計画集計2026[営業所]&amp;事業計画集計2026[月]&amp;事業計画集計2026[受着完],事業計画集計2026[(当月)計画 利益額],0,0)</f>
        <v>0</v>
      </c>
      <c r="FI17" s="149" cm="1">
        <f t="array" ref="FI17">_xlfn.XLOOKUP($D17&amp;FG$2&amp;FG$3,事業計画集計2026[営業所]&amp;事業計画集計2026[月]&amp;事業計画集計2026[受着完],事業計画集計2026[(当月)計画 棟数],0,0)</f>
        <v>0</v>
      </c>
      <c r="FJ17" s="28" cm="1">
        <f t="array" ref="FJ17">_xlfn.XLOOKUP($D17&amp;FJ$2&amp;FJ$3,事業計画集計2026[営業所]&amp;事業計画集計2026[月]&amp;事業計画集計2026[受着完],事業計画集計2026[(当月)計画 請負金額],0,0)</f>
        <v>0</v>
      </c>
      <c r="FK17" s="28" cm="1">
        <f t="array" ref="FK17">_xlfn.XLOOKUP($D17&amp;FJ$2&amp;FJ$3,事業計画集計2026[営業所]&amp;事業計画集計2026[月]&amp;事業計画集計2026[受着完],事業計画集計2026[(当月)計画 利益額],0,0)</f>
        <v>0</v>
      </c>
      <c r="FL17" s="29">
        <f>FK17-($Q17*1000)</f>
        <v>0</v>
      </c>
      <c r="FM17" s="149" cm="1">
        <f t="array" ref="FM17">_xlfn.XLOOKUP($D17&amp;FJ$2&amp;FJ$3,事業計画集計2026[営業所]&amp;事業計画集計2026[月]&amp;事業計画集計2026[受着完],事業計画集計2026[(当月)計画 棟数],0,0)</f>
        <v>0</v>
      </c>
      <c r="FN17" s="28" cm="1">
        <f t="array" ref="FN17">_xlfn.XLOOKUP($D17&amp;FN$2&amp;FN$3,事業計画集計2026[営業所]&amp;事業計画集計2026[月]&amp;事業計画集計2026[受着完],事業計画集計2026[(当月)計画 請負金額],0,0)</f>
        <v>0</v>
      </c>
      <c r="FO17" s="28" cm="1">
        <f t="array" ref="FO17">_xlfn.XLOOKUP($D17&amp;FN$2&amp;FN$3,事業計画集計2026[営業所]&amp;事業計画集計2026[月]&amp;事業計画集計2026[受着完],事業計画集計2026[(当月)計画 利益額],0,0)</f>
        <v>0</v>
      </c>
      <c r="FP17" s="149" cm="1">
        <f t="array" ref="FP17">_xlfn.XLOOKUP($D17&amp;FN$2&amp;FN$3,事業計画集計2026[営業所]&amp;事業計画集計2026[月]&amp;事業計画集計2026[受着完],事業計画集計2026[(当月)計画 棟数],0,0)</f>
        <v>0</v>
      </c>
      <c r="FQ17" s="28" cm="1">
        <f t="array" ref="FQ17">_xlfn.XLOOKUP($D17&amp;FQ$2&amp;FQ$3,事業計画集計2026[営業所]&amp;事業計画集計2026[月]&amp;事業計画集計2026[受着完],事業計画集計2026[(当月)計画 請負金額],0,0)</f>
        <v>0</v>
      </c>
      <c r="FR17" s="28" cm="1">
        <f t="array" ref="FR17">_xlfn.XLOOKUP($D17&amp;FQ$2&amp;FQ$3,事業計画集計2026[営業所]&amp;事業計画集計2026[月]&amp;事業計画集計2026[受着完],事業計画集計2026[(当月)計画 利益額],0,0)</f>
        <v>0</v>
      </c>
      <c r="FS17" s="149" cm="1">
        <f t="array" ref="FS17">_xlfn.XLOOKUP($D17&amp;FQ$2&amp;FQ$3,事業計画集計2026[営業所]&amp;事業計画集計2026[月]&amp;事業計画集計2026[受着完],事業計画集計2026[(当月)計画 棟数],0,0)</f>
        <v>0</v>
      </c>
      <c r="FT17" s="28" cm="1">
        <f t="array" ref="FT17">_xlfn.XLOOKUP($D17&amp;FT$2&amp;FT$3,事業計画集計2026[営業所]&amp;事業計画集計2026[月]&amp;事業計画集計2026[受着完],事業計画集計2026[(当月)計画 請負金額],0,0)</f>
        <v>0</v>
      </c>
      <c r="FU17" s="28" cm="1">
        <f t="array" ref="FU17">_xlfn.XLOOKUP($D17&amp;FT$2&amp;FT$3,事業計画集計2026[営業所]&amp;事業計画集計2026[月]&amp;事業計画集計2026[受着完],事業計画集計2026[(当月)計画 利益額],0,0)</f>
        <v>0</v>
      </c>
      <c r="FV17" s="29">
        <f>FU17-($Q17*1000)</f>
        <v>0</v>
      </c>
      <c r="FW17" s="149" cm="1">
        <f t="array" ref="FW17">_xlfn.XLOOKUP($D17&amp;FT$2&amp;FT$3,事業計画集計2026[営業所]&amp;事業計画集計2026[月]&amp;事業計画集計2026[受着完],事業計画集計2026[(当月)計画 棟数],0,0)</f>
        <v>0</v>
      </c>
      <c r="FX17" s="28" cm="1">
        <f t="array" ref="FX17">_xlfn.XLOOKUP($D17&amp;FX$2&amp;FX$3,事業計画集計2026[営業所]&amp;事業計画集計2026[月]&amp;事業計画集計2026[受着完],事業計画集計2026[(当月)計画 請負金額],0,0)</f>
        <v>0</v>
      </c>
      <c r="FY17" s="28" cm="1">
        <f t="array" ref="FY17">_xlfn.XLOOKUP($D17&amp;FX$2&amp;FX$3,事業計画集計2026[営業所]&amp;事業計画集計2026[月]&amp;事業計画集計2026[受着完],事業計画集計2026[(当月)計画 利益額],0,0)</f>
        <v>0</v>
      </c>
      <c r="FZ17" s="149" cm="1">
        <f t="array" ref="FZ17">_xlfn.XLOOKUP($D17&amp;FX$2&amp;FX$3,事業計画集計2026[営業所]&amp;事業計画集計2026[月]&amp;事業計画集計2026[受着完],事業計画集計2026[(当月)計画 棟数],0,0)</f>
        <v>0</v>
      </c>
      <c r="GA17" s="28" cm="1">
        <f t="array" ref="GA17">_xlfn.XLOOKUP($D17&amp;GA$2&amp;GA$3,事業計画集計2026[営業所]&amp;事業計画集計2026[月]&amp;事業計画集計2026[受着完],事業計画集計2026[(当月)計画 請負金額],0,0)</f>
        <v>0</v>
      </c>
      <c r="GB17" s="28" cm="1">
        <f t="array" ref="GB17">_xlfn.XLOOKUP($D17&amp;GA$2&amp;GA$3,事業計画集計2026[営業所]&amp;事業計画集計2026[月]&amp;事業計画集計2026[受着完],事業計画集計2026[(当月)計画 利益額],0,0)</f>
        <v>0</v>
      </c>
      <c r="GC17" s="149" cm="1">
        <f t="array" ref="GC17">_xlfn.XLOOKUP($D17&amp;GA$2&amp;GA$3,事業計画集計2026[営業所]&amp;事業計画集計2026[月]&amp;事業計画集計2026[受着完],事業計画集計2026[(当月)計画 棟数],0,0)</f>
        <v>0</v>
      </c>
      <c r="GD17" s="28" cm="1">
        <f t="array" ref="GD17">_xlfn.XLOOKUP($D17&amp;GD$2&amp;GD$3,事業計画集計2026[営業所]&amp;事業計画集計2026[月]&amp;事業計画集計2026[受着完],事業計画集計2026[(当月)計画 請負金額],0,0)</f>
        <v>0</v>
      </c>
      <c r="GE17" s="28" cm="1">
        <f t="array" ref="GE17">_xlfn.XLOOKUP($D17&amp;GD$2&amp;GD$3,事業計画集計2026[営業所]&amp;事業計画集計2026[月]&amp;事業計画集計2026[受着完],事業計画集計2026[(当月)計画 利益額],0,0)</f>
        <v>0</v>
      </c>
      <c r="GF17" s="29">
        <f>GE17-($Q17*1000)</f>
        <v>0</v>
      </c>
      <c r="GG17" s="142" cm="1">
        <f t="array" ref="GG17">_xlfn.XLOOKUP($D17&amp;GD$2&amp;GD$3,事業計画集計2026[営業所]&amp;事業計画集計2026[月]&amp;事業計画集計2026[受着完],事業計画集計2026[(当月)計画 棟数],0,0)</f>
        <v>0</v>
      </c>
      <c r="GH17" s="421">
        <f t="shared" ref="GH17:GH18" si="155">FD17+FN17+FX17</f>
        <v>0</v>
      </c>
      <c r="GI17" s="422">
        <f t="shared" ref="GI17:GI18" si="156">FE17+FO17+FY17</f>
        <v>0</v>
      </c>
      <c r="GJ17" s="423">
        <f t="shared" ref="GJ17:GJ18" si="157">FF17+FP17+FZ17</f>
        <v>0</v>
      </c>
      <c r="GK17" s="296">
        <f t="shared" ref="GK17:GK18" si="158">FG17+FQ17+GA17</f>
        <v>0</v>
      </c>
      <c r="GL17" s="300">
        <f t="shared" ref="GL17:GL18" si="159">FH17+FR17+GB17</f>
        <v>0</v>
      </c>
      <c r="GM17" s="154">
        <f t="shared" ref="GM17:GM18" si="160">FI17+FS17+GC17</f>
        <v>0</v>
      </c>
      <c r="GN17" s="304">
        <f t="shared" ref="GN17" si="161">FJ17+FT17+GD17</f>
        <v>0</v>
      </c>
      <c r="GO17" s="314">
        <f t="shared" ref="GO17" si="162">FK17+FU17+GE17</f>
        <v>0</v>
      </c>
      <c r="GP17" s="324">
        <f t="shared" ref="GP17" si="163">FL17+FV17+GF17</f>
        <v>0</v>
      </c>
      <c r="GQ17" s="158">
        <f t="shared" ref="GQ17" si="164">FM17+FW17+GG17</f>
        <v>0</v>
      </c>
      <c r="GR17" s="333">
        <f t="shared" ref="GR17:GR18" si="165">ET17+GH17</f>
        <v>0</v>
      </c>
      <c r="GS17" s="334">
        <f t="shared" ref="GS17:GS18" si="166">EU17+GI17</f>
        <v>0</v>
      </c>
      <c r="GT17" s="162">
        <f t="shared" ref="GT17:GT18" si="167">EV17+GJ17</f>
        <v>0</v>
      </c>
      <c r="GU17" s="354">
        <f t="shared" ref="GU17:GU18" si="168">EW17+GK17</f>
        <v>0</v>
      </c>
      <c r="GV17" s="355">
        <f t="shared" ref="GV17:GV18" si="169">EX17+GL17</f>
        <v>0</v>
      </c>
      <c r="GW17" s="166">
        <f t="shared" ref="GW17:GW18" si="170">EY17+GM17</f>
        <v>0</v>
      </c>
      <c r="GX17" s="479">
        <f t="shared" ref="GX17:GX18" si="171">EZ17+GN17</f>
        <v>0</v>
      </c>
      <c r="GY17" s="480">
        <f t="shared" ref="GY17:GY18" si="172">FA17+GO17</f>
        <v>0</v>
      </c>
      <c r="GZ17" s="481">
        <f t="shared" ref="GZ17:GZ18" si="173">FB17+GP17</f>
        <v>0</v>
      </c>
      <c r="HA17" s="482">
        <f t="shared" ref="HA17:HA18" si="174">FC17+GQ17</f>
        <v>0</v>
      </c>
      <c r="HB17" s="390">
        <f t="shared" ref="HB17:HB18" si="175">CV17+GR17</f>
        <v>0</v>
      </c>
      <c r="HC17" s="391">
        <f t="shared" ref="HC17:HC18" si="176">CW17+GS17</f>
        <v>0</v>
      </c>
      <c r="HD17" s="170">
        <f t="shared" ref="HD17:HD18" si="177">CX17+GT17</f>
        <v>0</v>
      </c>
      <c r="HE17" s="390">
        <f t="shared" ref="HE17:HE18" si="178">CY17+GU17</f>
        <v>0</v>
      </c>
      <c r="HF17" s="391">
        <f t="shared" ref="HF17:HF18" si="179">CZ17+GV17</f>
        <v>0</v>
      </c>
      <c r="HG17" s="170">
        <f t="shared" ref="HG17:HG18" si="180">DA17+GW17</f>
        <v>0</v>
      </c>
      <c r="HH17" s="390">
        <f t="shared" ref="HH17:HH18" si="181">DB17+GX17</f>
        <v>0</v>
      </c>
      <c r="HI17" s="391">
        <f t="shared" ref="HI17:HI18" si="182">DC17+GY17</f>
        <v>0</v>
      </c>
      <c r="HJ17" s="409">
        <f t="shared" ref="HJ17:HJ18" si="183">DD17+GZ17</f>
        <v>0</v>
      </c>
      <c r="HK17" s="256">
        <f t="shared" ref="HK17:HK18" si="184">DE17+HA17</f>
        <v>0</v>
      </c>
      <c r="HL17" s="31"/>
      <c r="HM17" s="30" t="s">
        <v>137</v>
      </c>
      <c r="HN17" s="30" t="s">
        <v>275</v>
      </c>
      <c r="HO17" s="520" t="s">
        <v>243</v>
      </c>
      <c r="HP17" s="30" t="s">
        <v>250</v>
      </c>
      <c r="HQ17" s="30" t="s">
        <v>268</v>
      </c>
    </row>
    <row r="18" spans="1:225" s="25" customFormat="1" ht="21" hidden="1">
      <c r="A18" s="24"/>
      <c r="B18" s="51" t="s">
        <v>282</v>
      </c>
      <c r="C18" s="503"/>
      <c r="D18" s="504"/>
      <c r="E18" s="196"/>
      <c r="F18" s="196"/>
      <c r="G18" s="196"/>
      <c r="H18" s="196"/>
      <c r="I18" s="196"/>
      <c r="J18" s="196"/>
      <c r="K18" s="197" t="str">
        <f>K17</f>
        <v/>
      </c>
      <c r="L18" s="197" t="str">
        <f t="shared" ref="L18:Q18" si="185">L17</f>
        <v/>
      </c>
      <c r="M18" s="197" t="str">
        <f t="shared" si="185"/>
        <v/>
      </c>
      <c r="N18" s="197" t="str">
        <f t="shared" si="185"/>
        <v/>
      </c>
      <c r="O18" s="197" t="str">
        <f t="shared" si="185"/>
        <v/>
      </c>
      <c r="P18" s="197" t="str">
        <f t="shared" si="185"/>
        <v/>
      </c>
      <c r="Q18" s="197">
        <f t="shared" si="185"/>
        <v>0</v>
      </c>
      <c r="R18" s="196"/>
      <c r="S18" s="26" t="s">
        <v>138</v>
      </c>
      <c r="T18" s="27" cm="1">
        <f t="array" ref="T18">_xlfn.XLOOKUP($D17&amp;T$2&amp;T$3,事業計画集計2026[営業所]&amp;事業計画集計2026[月]&amp;事業計画集計2026[受着完],事業計画集計2026[(当月)実績 請負金額],0,0)</f>
        <v>0</v>
      </c>
      <c r="U18" s="28" cm="1">
        <f t="array" ref="U18">_xlfn.XLOOKUP($D17&amp;T$2&amp;T$3,事業計画集計2026[営業所]&amp;事業計画集計2026[月]&amp;事業計画集計2026[受着完],事業計画集計2026[(当月)実績 利益額],0,0)</f>
        <v>0</v>
      </c>
      <c r="V18" s="142" cm="1">
        <f t="array" ref="V18">_xlfn.XLOOKUP($D17&amp;T$2&amp;T$3,事業計画集計2026[営業所]&amp;事業計画集計2026[月]&amp;事業計画集計2026[受着完],事業計画集計2026[(当月)実績 棟数],0,0)</f>
        <v>0</v>
      </c>
      <c r="W18" s="27" cm="1">
        <f t="array" ref="W18">_xlfn.XLOOKUP($D17&amp;W$2&amp;W$3,事業計画集計2026[営業所]&amp;事業計画集計2026[月]&amp;事業計画集計2026[受着完],事業計画集計2026[(当月)実績 請負金額],0,0)</f>
        <v>0</v>
      </c>
      <c r="X18" s="28" cm="1">
        <f t="array" ref="X18">_xlfn.XLOOKUP($D17&amp;W$2&amp;W$3,事業計画集計2026[営業所]&amp;事業計画集計2026[月]&amp;事業計画集計2026[受着完],事業計画集計2026[(当月)実績 利益額],0,0)</f>
        <v>0</v>
      </c>
      <c r="Y18" s="149" cm="1">
        <f t="array" ref="Y18">_xlfn.XLOOKUP($D17&amp;W$2&amp;W$3,事業計画集計2026[営業所]&amp;事業計画集計2026[月]&amp;事業計画集計2026[受着完],事業計画集計2026[(当月)実績 棟数],0,0)</f>
        <v>0</v>
      </c>
      <c r="Z18" s="28" cm="1">
        <f t="array" ref="Z18">_xlfn.XLOOKUP($D17&amp;Z$2&amp;Z$3,事業計画集計2026[営業所]&amp;事業計画集計2026[月]&amp;事業計画集計2026[受着完],事業計画集計2026[(当月)実績 請負金額],0,0)</f>
        <v>0</v>
      </c>
      <c r="AA18" s="28" cm="1">
        <f t="array" ref="AA18">_xlfn.XLOOKUP($D17&amp;Z$2&amp;Z$3,事業計画集計2026[営業所]&amp;事業計画集計2026[月]&amp;事業計画集計2026[受着完],事業計画集計2026[(当月)実績 利益額],0,0)</f>
        <v>0</v>
      </c>
      <c r="AB18" s="133">
        <f>AA18-($Q17*1000)</f>
        <v>0</v>
      </c>
      <c r="AC18" s="142" cm="1">
        <f t="array" ref="AC18">_xlfn.XLOOKUP($D17&amp;Z$2&amp;Z$3,事業計画集計2026[営業所]&amp;事業計画集計2026[月]&amp;事業計画集計2026[受着完],事業計画集計2026[(当月)実績 棟数],0,0)</f>
        <v>0</v>
      </c>
      <c r="AD18" s="27" cm="1">
        <f t="array" ref="AD18">_xlfn.XLOOKUP($D17&amp;AD$2&amp;AD$3,事業計画集計2026[営業所]&amp;事業計画集計2026[月]&amp;事業計画集計2026[受着完],事業計画集計2026[(当月)実績 請負金額],0,0)</f>
        <v>0</v>
      </c>
      <c r="AE18" s="28" cm="1">
        <f t="array" ref="AE18">_xlfn.XLOOKUP($D17&amp;AD$2&amp;AD$3,事業計画集計2026[営業所]&amp;事業計画集計2026[月]&amp;事業計画集計2026[受着完],事業計画集計2026[(当月)実績 利益額],0,0)</f>
        <v>0</v>
      </c>
      <c r="AF18" s="149" cm="1">
        <f t="array" ref="AF18">_xlfn.XLOOKUP($D17&amp;AD$2&amp;AD$3,事業計画集計2026[営業所]&amp;事業計画集計2026[月]&amp;事業計画集計2026[受着完],事業計画集計2026[(当月)実績 棟数],0,0)</f>
        <v>0</v>
      </c>
      <c r="AG18" s="28" cm="1">
        <f t="array" ref="AG18">_xlfn.XLOOKUP($D17&amp;AG$2&amp;AG$3,事業計画集計2026[営業所]&amp;事業計画集計2026[月]&amp;事業計画集計2026[受着完],事業計画集計2026[(当月)実績 請負金額],0,0)</f>
        <v>0</v>
      </c>
      <c r="AH18" s="28" cm="1">
        <f t="array" ref="AH18">_xlfn.XLOOKUP($D17&amp;AG$2&amp;AG$3,事業計画集計2026[営業所]&amp;事業計画集計2026[月]&amp;事業計画集計2026[受着完],事業計画集計2026[(当月)実績 利益額],0,0)</f>
        <v>0</v>
      </c>
      <c r="AI18" s="149" cm="1">
        <f t="array" ref="AI18">_xlfn.XLOOKUP($D17&amp;AG$2&amp;AG$3,事業計画集計2026[営業所]&amp;事業計画集計2026[月]&amp;事業計画集計2026[受着完],事業計画集計2026[(当月)実績 棟数],0,0)</f>
        <v>0</v>
      </c>
      <c r="AJ18" s="28" cm="1">
        <f t="array" ref="AJ18">_xlfn.XLOOKUP($D17&amp;AJ$2&amp;AJ$3,事業計画集計2026[営業所]&amp;事業計画集計2026[月]&amp;事業計画集計2026[受着完],事業計画集計2026[(当月)実績 請負金額],0,0)</f>
        <v>0</v>
      </c>
      <c r="AK18" s="28" cm="1">
        <f t="array" ref="AK18">_xlfn.XLOOKUP($D17&amp;AJ$2&amp;AJ$3,事業計画集計2026[営業所]&amp;事業計画集計2026[月]&amp;事業計画集計2026[受着完],事業計画集計2026[(当月)実績 利益額],0,0)</f>
        <v>0</v>
      </c>
      <c r="AL18" s="133">
        <f>AK18-($Q17*1000)</f>
        <v>0</v>
      </c>
      <c r="AM18" s="149" cm="1">
        <f t="array" ref="AM18">_xlfn.XLOOKUP($D17&amp;AJ$2&amp;AJ$3,事業計画集計2026[営業所]&amp;事業計画集計2026[月]&amp;事業計画集計2026[受着完],事業計画集計2026[(当月)実績 棟数],0,0)</f>
        <v>0</v>
      </c>
      <c r="AN18" s="28" cm="1">
        <f t="array" ref="AN18">_xlfn.XLOOKUP($D17&amp;AN$2&amp;AN$3,事業計画集計2026[営業所]&amp;事業計画集計2026[月]&amp;事業計画集計2026[受着完],事業計画集計2026[(当月)実績 請負金額],0,0)</f>
        <v>0</v>
      </c>
      <c r="AO18" s="28" cm="1">
        <f t="array" ref="AO18">_xlfn.XLOOKUP($D17&amp;AN$2&amp;AN$3,事業計画集計2026[営業所]&amp;事業計画集計2026[月]&amp;事業計画集計2026[受着完],事業計画集計2026[(当月)実績 利益額],0,0)</f>
        <v>0</v>
      </c>
      <c r="AP18" s="149" cm="1">
        <f t="array" ref="AP18">_xlfn.XLOOKUP($D17&amp;AN$2&amp;AN$3,事業計画集計2026[営業所]&amp;事業計画集計2026[月]&amp;事業計画集計2026[受着完],事業計画集計2026[(当月)実績 棟数],0,0)</f>
        <v>0</v>
      </c>
      <c r="AQ18" s="28" cm="1">
        <f t="array" ref="AQ18">_xlfn.XLOOKUP($D17&amp;AQ$2&amp;AQ$3,事業計画集計2026[営業所]&amp;事業計画集計2026[月]&amp;事業計画集計2026[受着完],事業計画集計2026[(当月)実績 請負金額],0,0)</f>
        <v>0</v>
      </c>
      <c r="AR18" s="28" cm="1">
        <f t="array" ref="AR18">_xlfn.XLOOKUP($D17&amp;AQ$2&amp;AQ$3,事業計画集計2026[営業所]&amp;事業計画集計2026[月]&amp;事業計画集計2026[受着完],事業計画集計2026[(当月)実績 利益額],0,0)</f>
        <v>0</v>
      </c>
      <c r="AS18" s="149" cm="1">
        <f t="array" ref="AS18">_xlfn.XLOOKUP($D17&amp;AQ$2&amp;AQ$3,事業計画集計2026[営業所]&amp;事業計画集計2026[月]&amp;事業計画集計2026[受着完],事業計画集計2026[(当月)実績 棟数],0,0)</f>
        <v>0</v>
      </c>
      <c r="AT18" s="28" cm="1">
        <f t="array" ref="AT18">_xlfn.XLOOKUP($D17&amp;AT$2&amp;AT$3,事業計画集計2026[営業所]&amp;事業計画集計2026[月]&amp;事業計画集計2026[受着完],事業計画集計2026[(当月)実績 請負金額],0,0)</f>
        <v>0</v>
      </c>
      <c r="AU18" s="28" cm="1">
        <f t="array" ref="AU18">_xlfn.XLOOKUP($D17&amp;AT$2&amp;AT$3,事業計画集計2026[営業所]&amp;事業計画集計2026[月]&amp;事業計画集計2026[受着完],事業計画集計2026[(当月)実績 利益額],0,0)</f>
        <v>0</v>
      </c>
      <c r="AV18" s="29">
        <f>AU18-($Q17*1000)</f>
        <v>0</v>
      </c>
      <c r="AW18" s="142" cm="1">
        <f t="array" ref="AW18">_xlfn.XLOOKUP($D17&amp;AT$2&amp;AT$3,事業計画集計2026[営業所]&amp;事業計画集計2026[月]&amp;事業計画集計2026[受着完],事業計画集計2026[(当月)実績 棟数],0,0)</f>
        <v>0</v>
      </c>
      <c r="AX18" s="421">
        <f t="shared" si="116"/>
        <v>0</v>
      </c>
      <c r="AY18" s="422">
        <f t="shared" si="117"/>
        <v>0</v>
      </c>
      <c r="AZ18" s="423">
        <f t="shared" si="118"/>
        <v>0</v>
      </c>
      <c r="BA18" s="296">
        <f t="shared" si="119"/>
        <v>0</v>
      </c>
      <c r="BB18" s="300">
        <f t="shared" si="120"/>
        <v>0</v>
      </c>
      <c r="BC18" s="154">
        <f t="shared" si="121"/>
        <v>0</v>
      </c>
      <c r="BD18" s="304">
        <f>Z18+AJ18+AT18</f>
        <v>0</v>
      </c>
      <c r="BE18" s="314">
        <f>AA18+AK18+AU18</f>
        <v>0</v>
      </c>
      <c r="BF18" s="409">
        <f>BE18*(1+BF19)-(($Q17*1000)*3)</f>
        <v>0</v>
      </c>
      <c r="BG18" s="158">
        <f>AC18+AM18+AW18</f>
        <v>0</v>
      </c>
      <c r="BH18" s="28" cm="1">
        <f t="array" ref="BH18">_xlfn.XLOOKUP($D17&amp;BH$2&amp;BH$3,事業計画集計2026[営業所]&amp;事業計画集計2026[月]&amp;事業計画集計2026[受着完],事業計画集計2026[(当月)実績 請負金額],0,0)</f>
        <v>0</v>
      </c>
      <c r="BI18" s="28" cm="1">
        <f t="array" ref="BI18">_xlfn.XLOOKUP($D17&amp;BH$2&amp;BH$3,事業計画集計2026[営業所]&amp;事業計画集計2026[月]&amp;事業計画集計2026[受着完],事業計画集計2026[(当月)実績 利益額],0,0)</f>
        <v>0</v>
      </c>
      <c r="BJ18" s="149" cm="1">
        <f t="array" ref="BJ18">_xlfn.XLOOKUP($D17&amp;BH$2&amp;BH$3,事業計画集計2026[営業所]&amp;事業計画集計2026[月]&amp;事業計画集計2026[受着完],事業計画集計2026[(当月)実績 棟数],0,0)</f>
        <v>0</v>
      </c>
      <c r="BK18" s="28" cm="1">
        <f t="array" ref="BK18">_xlfn.XLOOKUP($D17&amp;BK$2&amp;BK$3,事業計画集計2026[営業所]&amp;事業計画集計2026[月]&amp;事業計画集計2026[受着完],事業計画集計2026[(当月)実績 請負金額],0,0)</f>
        <v>0</v>
      </c>
      <c r="BL18" s="28" cm="1">
        <f t="array" ref="BL18">_xlfn.XLOOKUP($D17&amp;BK$2&amp;BK$3,事業計画集計2026[営業所]&amp;事業計画集計2026[月]&amp;事業計画集計2026[受着完],事業計画集計2026[(当月)実績 利益額],0,0)</f>
        <v>0</v>
      </c>
      <c r="BM18" s="149" cm="1">
        <f t="array" ref="BM18">_xlfn.XLOOKUP($D17&amp;BK$2&amp;BK$3,事業計画集計2026[営業所]&amp;事業計画集計2026[月]&amp;事業計画集計2026[受着完],事業計画集計2026[(当月)実績 棟数],0,0)</f>
        <v>0</v>
      </c>
      <c r="BN18" s="28" cm="1">
        <f t="array" ref="BN18">_xlfn.XLOOKUP($D17&amp;BN$2&amp;BN$3,事業計画集計2026[営業所]&amp;事業計画集計2026[月]&amp;事業計画集計2026[受着完],事業計画集計2026[(当月)実績 請負金額],0,0)</f>
        <v>0</v>
      </c>
      <c r="BO18" s="28" cm="1">
        <f t="array" ref="BO18">_xlfn.XLOOKUP($D17&amp;BN$2&amp;BN$3,事業計画集計2026[営業所]&amp;事業計画集計2026[月]&amp;事業計画集計2026[受着完],事業計画集計2026[(当月)実績 利益額],0,0)</f>
        <v>0</v>
      </c>
      <c r="BP18" s="133">
        <f>BO18-($Q17*1000)</f>
        <v>0</v>
      </c>
      <c r="BQ18" s="149" cm="1">
        <f t="array" ref="BQ18">_xlfn.XLOOKUP($D17&amp;BN$2&amp;BN$3,事業計画集計2026[営業所]&amp;事業計画集計2026[月]&amp;事業計画集計2026[受着完],事業計画集計2026[(当月)実績 棟数],0,0)</f>
        <v>0</v>
      </c>
      <c r="BR18" s="28" cm="1">
        <f t="array" ref="BR18">_xlfn.XLOOKUP($D17&amp;BR$2&amp;BR$3,事業計画集計2026[営業所]&amp;事業計画集計2026[月]&amp;事業計画集計2026[受着完],事業計画集計2026[(当月)実績 請負金額],0,0)</f>
        <v>0</v>
      </c>
      <c r="BS18" s="28" cm="1">
        <f t="array" ref="BS18">_xlfn.XLOOKUP($D17&amp;BR$2&amp;BR$3,事業計画集計2026[営業所]&amp;事業計画集計2026[月]&amp;事業計画集計2026[受着完],事業計画集計2026[(当月)実績 利益額],0,0)</f>
        <v>0</v>
      </c>
      <c r="BT18" s="149" cm="1">
        <f t="array" ref="BT18">_xlfn.XLOOKUP($D17&amp;BR$2&amp;BR$3,事業計画集計2026[営業所]&amp;事業計画集計2026[月]&amp;事業計画集計2026[受着完],事業計画集計2026[(当月)実績 棟数],0,0)</f>
        <v>0</v>
      </c>
      <c r="BU18" s="28" cm="1">
        <f t="array" ref="BU18">_xlfn.XLOOKUP($D17&amp;BU$2&amp;BU$3,事業計画集計2026[営業所]&amp;事業計画集計2026[月]&amp;事業計画集計2026[受着完],事業計画集計2026[(当月)実績 請負金額],0,0)</f>
        <v>0</v>
      </c>
      <c r="BV18" s="28" cm="1">
        <f t="array" ref="BV18">_xlfn.XLOOKUP($D17&amp;BU$2&amp;BU$3,事業計画集計2026[営業所]&amp;事業計画集計2026[月]&amp;事業計画集計2026[受着完],事業計画集計2026[(当月)実績 利益額],0,0)</f>
        <v>0</v>
      </c>
      <c r="BW18" s="149" cm="1">
        <f t="array" ref="BW18">_xlfn.XLOOKUP($D17&amp;BU$2&amp;BU$3,事業計画集計2026[営業所]&amp;事業計画集計2026[月]&amp;事業計画集計2026[受着完],事業計画集計2026[(当月)実績 棟数],0,0)</f>
        <v>0</v>
      </c>
      <c r="BX18" s="28" cm="1">
        <f t="array" ref="BX18">_xlfn.XLOOKUP($D17&amp;BX$2&amp;BX$3,事業計画集計2026[営業所]&amp;事業計画集計2026[月]&amp;事業計画集計2026[受着完],事業計画集計2026[(当月)実績 請負金額],0,0)</f>
        <v>0</v>
      </c>
      <c r="BY18" s="28" cm="1">
        <f t="array" ref="BY18">_xlfn.XLOOKUP($D17&amp;BX$2&amp;BX$3,事業計画集計2026[営業所]&amp;事業計画集計2026[月]&amp;事業計画集計2026[受着完],事業計画集計2026[(当月)実績 利益額],0,0)</f>
        <v>0</v>
      </c>
      <c r="BZ18" s="133">
        <f>BY18-($Q17*1000)</f>
        <v>0</v>
      </c>
      <c r="CA18" s="149" cm="1">
        <f t="array" ref="CA18">_xlfn.XLOOKUP($D17&amp;BX$2&amp;BX$3,事業計画集計2026[営業所]&amp;事業計画集計2026[月]&amp;事業計画集計2026[受着完],事業計画集計2026[(当月)実績 棟数],0,0)</f>
        <v>0</v>
      </c>
      <c r="CB18" s="28" cm="1">
        <f t="array" ref="CB18">_xlfn.XLOOKUP($D17&amp;CB$2&amp;CB$3,事業計画集計2026[営業所]&amp;事業計画集計2026[月]&amp;事業計画集計2026[受着完],事業計画集計2026[(当月)実績 請負金額],0,0)</f>
        <v>0</v>
      </c>
      <c r="CC18" s="28" cm="1">
        <f t="array" ref="CC18">_xlfn.XLOOKUP($D17&amp;CB$2&amp;CB$3,事業計画集計2026[営業所]&amp;事業計画集計2026[月]&amp;事業計画集計2026[受着完],事業計画集計2026[(当月)実績 利益額],0,0)</f>
        <v>0</v>
      </c>
      <c r="CD18" s="149" cm="1">
        <f t="array" ref="CD18">_xlfn.XLOOKUP($D17&amp;CB$2&amp;CB$3,事業計画集計2026[営業所]&amp;事業計画集計2026[月]&amp;事業計画集計2026[受着完],事業計画集計2026[(当月)実績 棟数],0,0)</f>
        <v>0</v>
      </c>
      <c r="CE18" s="28" cm="1">
        <f t="array" ref="CE18">_xlfn.XLOOKUP($D17&amp;CE$2&amp;CE$3,事業計画集計2026[営業所]&amp;事業計画集計2026[月]&amp;事業計画集計2026[受着完],事業計画集計2026[(当月)実績 請負金額],0,0)</f>
        <v>0</v>
      </c>
      <c r="CF18" s="28" cm="1">
        <f t="array" ref="CF18">_xlfn.XLOOKUP($D17&amp;CE$2&amp;CE$3,事業計画集計2026[営業所]&amp;事業計画集計2026[月]&amp;事業計画集計2026[受着完],事業計画集計2026[(当月)実績 利益額],0,0)</f>
        <v>0</v>
      </c>
      <c r="CG18" s="149" cm="1">
        <f t="array" ref="CG18">_xlfn.XLOOKUP($D17&amp;CE$2&amp;CE$3,事業計画集計2026[営業所]&amp;事業計画集計2026[月]&amp;事業計画集計2026[受着完],事業計画集計2026[(当月)実績 棟数],0,0)</f>
        <v>0</v>
      </c>
      <c r="CH18" s="28" cm="1">
        <f t="array" ref="CH18">_xlfn.XLOOKUP($D17&amp;CH$2&amp;CH$3,事業計画集計2026[営業所]&amp;事業計画集計2026[月]&amp;事業計画集計2026[受着完],事業計画集計2026[(当月)実績 請負金額],0,0)</f>
        <v>0</v>
      </c>
      <c r="CI18" s="28" cm="1">
        <f t="array" ref="CI18">_xlfn.XLOOKUP($D17&amp;CH$2&amp;CH$3,事業計画集計2026[営業所]&amp;事業計画集計2026[月]&amp;事業計画集計2026[受着完],事業計画集計2026[(当月)実績 利益額],0,0)</f>
        <v>0</v>
      </c>
      <c r="CJ18" s="133">
        <f>CI18-($Q17*1000)</f>
        <v>0</v>
      </c>
      <c r="CK18" s="142" cm="1">
        <f t="array" ref="CK18">_xlfn.XLOOKUP($D17&amp;CH$2&amp;CH$3,事業計画集計2026[営業所]&amp;事業計画集計2026[月]&amp;事業計画集計2026[受着完],事業計画集計2026[(当月)実績 棟数],0,0)</f>
        <v>0</v>
      </c>
      <c r="CL18" s="421">
        <f t="shared" si="126"/>
        <v>0</v>
      </c>
      <c r="CM18" s="422">
        <f t="shared" si="127"/>
        <v>0</v>
      </c>
      <c r="CN18" s="423">
        <f t="shared" si="128"/>
        <v>0</v>
      </c>
      <c r="CO18" s="296">
        <f t="shared" si="129"/>
        <v>0</v>
      </c>
      <c r="CP18" s="300">
        <f t="shared" si="130"/>
        <v>0</v>
      </c>
      <c r="CQ18" s="154">
        <f t="shared" si="131"/>
        <v>0</v>
      </c>
      <c r="CR18" s="304">
        <f>BN18+BX18+CH18</f>
        <v>0</v>
      </c>
      <c r="CS18" s="314">
        <f>BO18+BY18+CI18</f>
        <v>0</v>
      </c>
      <c r="CT18" s="409">
        <f>CS18*(1+CT19)-(($Q17*1000)*3)</f>
        <v>0</v>
      </c>
      <c r="CU18" s="158">
        <f>BQ18+CA18+CK18</f>
        <v>0</v>
      </c>
      <c r="CV18" s="333">
        <f t="shared" ref="CV18" si="186">AX18+CL18</f>
        <v>0</v>
      </c>
      <c r="CW18" s="334">
        <f t="shared" si="136"/>
        <v>0</v>
      </c>
      <c r="CX18" s="162">
        <f t="shared" si="137"/>
        <v>0</v>
      </c>
      <c r="CY18" s="354">
        <f t="shared" si="138"/>
        <v>0</v>
      </c>
      <c r="CZ18" s="355">
        <f t="shared" si="139"/>
        <v>0</v>
      </c>
      <c r="DA18" s="166">
        <f t="shared" si="140"/>
        <v>0</v>
      </c>
      <c r="DB18" s="479">
        <f t="shared" si="141"/>
        <v>0</v>
      </c>
      <c r="DC18" s="480">
        <f t="shared" si="142"/>
        <v>0</v>
      </c>
      <c r="DD18" s="409">
        <f t="shared" si="143"/>
        <v>0</v>
      </c>
      <c r="DE18" s="604">
        <f t="shared" si="144"/>
        <v>0</v>
      </c>
      <c r="DF18" s="612">
        <f>実行度合表集計2025!GH18+実行度合表集計2026!CV18</f>
        <v>153353506</v>
      </c>
      <c r="DG18" s="334">
        <f>実行度合表集計2025!GI18+実行度合表集計2026!CW18</f>
        <v>27113027</v>
      </c>
      <c r="DH18" s="613">
        <f>実行度合表集計2025!GJ18+実行度合表集計2026!CX18</f>
        <v>5</v>
      </c>
      <c r="DI18" s="628">
        <f>実行度合表集計2025!GK18+実行度合表集計2026!CY18</f>
        <v>33187607</v>
      </c>
      <c r="DJ18" s="355">
        <f>実行度合表集計2025!GL18+実行度合表集計2026!CZ18</f>
        <v>7557406</v>
      </c>
      <c r="DK18" s="629">
        <f>実行度合表集計2025!GM18+実行度合表集計2026!DA18</f>
        <v>1</v>
      </c>
      <c r="DL18" s="641">
        <f>実行度合表集計2025!GN18+実行度合表集計2026!DB18</f>
        <v>196110112</v>
      </c>
      <c r="DM18" s="480">
        <f>実行度合表集計2025!GO18+実行度合表集計2026!DC18</f>
        <v>39628970</v>
      </c>
      <c r="DN18" s="409">
        <f>実行度合表集計2025!GP18+実行度合表集計2026!DD18</f>
        <v>-5593030</v>
      </c>
      <c r="DO18" s="642">
        <f>実行度合表集計2025!GQ18+実行度合表集計2026!DE18</f>
        <v>6</v>
      </c>
      <c r="DP18" s="28" cm="1">
        <f t="array" ref="DP18">_xlfn.XLOOKUP($D17&amp;DP$2&amp;DP$3,事業計画集計2026[営業所]&amp;事業計画集計2026[月]&amp;事業計画集計2026[受着完],事業計画集計2026[(当月)実績 請負金額],0,0)</f>
        <v>0</v>
      </c>
      <c r="DQ18" s="28" cm="1">
        <f t="array" ref="DQ18">_xlfn.XLOOKUP($D17&amp;DP$2&amp;DP$3,事業計画集計2026[営業所]&amp;事業計画集計2026[月]&amp;事業計画集計2026[受着完],事業計画集計2026[(当月)実績 利益額],0,0)</f>
        <v>0</v>
      </c>
      <c r="DR18" s="149" cm="1">
        <f t="array" ref="DR18">_xlfn.XLOOKUP($D17&amp;DP$2&amp;DP$3,事業計画集計2026[営業所]&amp;事業計画集計2026[月]&amp;事業計画集計2026[受着完],事業計画集計2026[(当月)実績 棟数],0,0)</f>
        <v>0</v>
      </c>
      <c r="DS18" s="28" cm="1">
        <f t="array" ref="DS18">_xlfn.XLOOKUP($D17&amp;DS$2&amp;DS$3,事業計画集計2026[営業所]&amp;事業計画集計2026[月]&amp;事業計画集計2026[受着完],事業計画集計2026[(当月)実績 請負金額],0,0)</f>
        <v>0</v>
      </c>
      <c r="DT18" s="28" cm="1">
        <f t="array" ref="DT18">_xlfn.XLOOKUP($D17&amp;DS$2&amp;DS$3,事業計画集計2026[営業所]&amp;事業計画集計2026[月]&amp;事業計画集計2026[受着完],事業計画集計2026[(当月)実績 利益額],0,0)</f>
        <v>0</v>
      </c>
      <c r="DU18" s="149" cm="1">
        <f t="array" ref="DU18">_xlfn.XLOOKUP($D17&amp;DS$2&amp;DS$3,事業計画集計2026[営業所]&amp;事業計画集計2026[月]&amp;事業計画集計2026[受着完],事業計画集計2026[(当月)実績 棟数],0,0)</f>
        <v>0</v>
      </c>
      <c r="DV18" s="28" cm="1">
        <f t="array" ref="DV18">_xlfn.XLOOKUP($D17&amp;DV$2&amp;DV$3,事業計画集計2026[営業所]&amp;事業計画集計2026[月]&amp;事業計画集計2026[受着完],事業計画集計2026[(当月)実績 請負金額],0,0)</f>
        <v>0</v>
      </c>
      <c r="DW18" s="28" cm="1">
        <f t="array" ref="DW18">_xlfn.XLOOKUP($D17&amp;DV$2&amp;DV$3,事業計画集計2026[営業所]&amp;事業計画集計2026[月]&amp;事業計画集計2026[受着完],事業計画集計2026[(当月)実績 利益額],0,0)</f>
        <v>0</v>
      </c>
      <c r="DX18" s="133">
        <f>DW18-($Q17*1000)</f>
        <v>0</v>
      </c>
      <c r="DY18" s="149" cm="1">
        <f t="array" ref="DY18">_xlfn.XLOOKUP($D17&amp;DV$2&amp;DV$3,事業計画集計2026[営業所]&amp;事業計画集計2026[月]&amp;事業計画集計2026[受着完],事業計画集計2026[(当月)実績 棟数],0,0)</f>
        <v>0</v>
      </c>
      <c r="DZ18" s="28" cm="1">
        <f t="array" ref="DZ18">_xlfn.XLOOKUP($D17&amp;DZ$2&amp;DZ$3,事業計画集計2026[営業所]&amp;事業計画集計2026[月]&amp;事業計画集計2026[受着完],事業計画集計2026[(当月)実績 請負金額],0,0)</f>
        <v>0</v>
      </c>
      <c r="EA18" s="28" cm="1">
        <f t="array" ref="EA18">_xlfn.XLOOKUP($D17&amp;DZ$2&amp;DZ$3,事業計画集計2026[営業所]&amp;事業計画集計2026[月]&amp;事業計画集計2026[受着完],事業計画集計2026[(当月)実績 利益額],0,0)</f>
        <v>0</v>
      </c>
      <c r="EB18" s="149" cm="1">
        <f t="array" ref="EB18">_xlfn.XLOOKUP($D17&amp;DZ$2&amp;DZ$3,事業計画集計2026[営業所]&amp;事業計画集計2026[月]&amp;事業計画集計2026[受着完],事業計画集計2026[(当月)実績 棟数],0,0)</f>
        <v>0</v>
      </c>
      <c r="EC18" s="28" cm="1">
        <f t="array" ref="EC18">_xlfn.XLOOKUP($D17&amp;EC$2&amp;EC$3,事業計画集計2026[営業所]&amp;事業計画集計2026[月]&amp;事業計画集計2026[受着完],事業計画集計2026[(当月)実績 請負金額],0,0)</f>
        <v>0</v>
      </c>
      <c r="ED18" s="28" cm="1">
        <f t="array" ref="ED18">_xlfn.XLOOKUP($D17&amp;EC$2&amp;EC$3,事業計画集計2026[営業所]&amp;事業計画集計2026[月]&amp;事業計画集計2026[受着完],事業計画集計2026[(当月)実績 利益額],0,0)</f>
        <v>0</v>
      </c>
      <c r="EE18" s="149" cm="1">
        <f t="array" ref="EE18">_xlfn.XLOOKUP($D17&amp;EC$2&amp;EC$3,事業計画集計2026[営業所]&amp;事業計画集計2026[月]&amp;事業計画集計2026[受着完],事業計画集計2026[(当月)実績 棟数],0,0)</f>
        <v>0</v>
      </c>
      <c r="EF18" s="28" cm="1">
        <f t="array" ref="EF18">_xlfn.XLOOKUP($D17&amp;EF$2&amp;EF$3,事業計画集計2026[営業所]&amp;事業計画集計2026[月]&amp;事業計画集計2026[受着完],事業計画集計2026[(当月)実績 請負金額],0,0)</f>
        <v>0</v>
      </c>
      <c r="EG18" s="28" cm="1">
        <f t="array" ref="EG18">_xlfn.XLOOKUP($D17&amp;EF$2&amp;EF$3,事業計画集計2026[営業所]&amp;事業計画集計2026[月]&amp;事業計画集計2026[受着完],事業計画集計2026[(当月)実績 利益額],0,0)</f>
        <v>0</v>
      </c>
      <c r="EH18" s="133">
        <f>EG18-($Q17*1000)</f>
        <v>0</v>
      </c>
      <c r="EI18" s="149" cm="1">
        <f t="array" ref="EI18">_xlfn.XLOOKUP($D17&amp;EF$2&amp;EF$3,事業計画集計2026[営業所]&amp;事業計画集計2026[月]&amp;事業計画集計2026[受着完],事業計画集計2026[(当月)実績 棟数],0,0)</f>
        <v>0</v>
      </c>
      <c r="EJ18" s="28" cm="1">
        <f t="array" ref="EJ18">_xlfn.XLOOKUP($D17&amp;EJ$2&amp;EJ$3,事業計画集計2026[営業所]&amp;事業計画集計2026[月]&amp;事業計画集計2026[受着完],事業計画集計2026[(当月)実績 請負金額],0,0)</f>
        <v>0</v>
      </c>
      <c r="EK18" s="28" cm="1">
        <f t="array" ref="EK18">_xlfn.XLOOKUP($D17&amp;EJ$2&amp;EJ$3,事業計画集計2026[営業所]&amp;事業計画集計2026[月]&amp;事業計画集計2026[受着完],事業計画集計2026[(当月)実績 利益額],0,0)</f>
        <v>0</v>
      </c>
      <c r="EL18" s="149" cm="1">
        <f t="array" ref="EL18">_xlfn.XLOOKUP($D17&amp;EJ$2&amp;EJ$3,事業計画集計2026[営業所]&amp;事業計画集計2026[月]&amp;事業計画集計2026[受着完],事業計画集計2026[(当月)実績 棟数],0,0)</f>
        <v>0</v>
      </c>
      <c r="EM18" s="28" cm="1">
        <f t="array" ref="EM18">_xlfn.XLOOKUP($D17&amp;EM$2&amp;EM$3,事業計画集計2026[営業所]&amp;事業計画集計2026[月]&amp;事業計画集計2026[受着完],事業計画集計2026[(当月)実績 請負金額],0,0)</f>
        <v>0</v>
      </c>
      <c r="EN18" s="28" cm="1">
        <f t="array" ref="EN18">_xlfn.XLOOKUP($D17&amp;EM$2&amp;EM$3,事業計画集計2026[営業所]&amp;事業計画集計2026[月]&amp;事業計画集計2026[受着完],事業計画集計2026[(当月)実績 利益額],0,0)</f>
        <v>0</v>
      </c>
      <c r="EO18" s="149" cm="1">
        <f t="array" ref="EO18">_xlfn.XLOOKUP($D17&amp;EM$2&amp;EM$3,事業計画集計2026[営業所]&amp;事業計画集計2026[月]&amp;事業計画集計2026[受着完],事業計画集計2026[(当月)実績 棟数],0,0)</f>
        <v>0</v>
      </c>
      <c r="EP18" s="28" cm="1">
        <f t="array" ref="EP18">_xlfn.XLOOKUP($D17&amp;EP$2&amp;EP$3,事業計画集計2026[営業所]&amp;事業計画集計2026[月]&amp;事業計画集計2026[受着完],事業計画集計2026[(当月)実績 請負金額],0,0)</f>
        <v>0</v>
      </c>
      <c r="EQ18" s="28" cm="1">
        <f t="array" ref="EQ18">_xlfn.XLOOKUP($D17&amp;EP$2&amp;EP$3,事業計画集計2026[営業所]&amp;事業計画集計2026[月]&amp;事業計画集計2026[受着完],事業計画集計2026[(当月)実績 利益額],0,0)</f>
        <v>0</v>
      </c>
      <c r="ER18" s="133">
        <f>EQ18-($Q17*1000)</f>
        <v>0</v>
      </c>
      <c r="ES18" s="142" cm="1">
        <f t="array" ref="ES18">_xlfn.XLOOKUP($D17&amp;EP$2&amp;EP$3,事業計画集計2026[営業所]&amp;事業計画集計2026[月]&amp;事業計画集計2026[受着完],事業計画集計2026[(当月)実績 棟数],0,0)</f>
        <v>0</v>
      </c>
      <c r="ET18" s="421">
        <f t="shared" si="145"/>
        <v>0</v>
      </c>
      <c r="EU18" s="422">
        <f t="shared" si="146"/>
        <v>0</v>
      </c>
      <c r="EV18" s="423">
        <f t="shared" si="147"/>
        <v>0</v>
      </c>
      <c r="EW18" s="296">
        <f t="shared" si="148"/>
        <v>0</v>
      </c>
      <c r="EX18" s="300">
        <f t="shared" si="149"/>
        <v>0</v>
      </c>
      <c r="EY18" s="154">
        <f t="shared" si="150"/>
        <v>0</v>
      </c>
      <c r="EZ18" s="304">
        <f>DV18+EF18+EP18</f>
        <v>0</v>
      </c>
      <c r="FA18" s="314">
        <f>DW18+EG18+EQ18</f>
        <v>0</v>
      </c>
      <c r="FB18" s="409">
        <f>FA18*(1+FB19)-(($Q17*1000)*3)</f>
        <v>0</v>
      </c>
      <c r="FC18" s="158">
        <f>DY18+EI18+ES18</f>
        <v>0</v>
      </c>
      <c r="FD18" s="28" cm="1">
        <f t="array" ref="FD18">_xlfn.XLOOKUP($D17&amp;FD$2&amp;FD$3,事業計画集計2026[営業所]&amp;事業計画集計2026[月]&amp;事業計画集計2026[受着完],事業計画集計2026[(当月)実績 請負金額],0,0)</f>
        <v>0</v>
      </c>
      <c r="FE18" s="28" cm="1">
        <f t="array" ref="FE18">_xlfn.XLOOKUP($D17&amp;FD$2&amp;FD$3,事業計画集計2026[営業所]&amp;事業計画集計2026[月]&amp;事業計画集計2026[受着完],事業計画集計2026[(当月)実績 利益額],0,0)</f>
        <v>0</v>
      </c>
      <c r="FF18" s="149" cm="1">
        <f t="array" ref="FF18">_xlfn.XLOOKUP($D17&amp;FD$2&amp;FD$3,事業計画集計2026[営業所]&amp;事業計画集計2026[月]&amp;事業計画集計2026[受着完],事業計画集計2026[(当月)実績 棟数],0,0)</f>
        <v>0</v>
      </c>
      <c r="FG18" s="28" cm="1">
        <f t="array" ref="FG18">_xlfn.XLOOKUP($D17&amp;FG$2&amp;FG$3,事業計画集計2026[営業所]&amp;事業計画集計2026[月]&amp;事業計画集計2026[受着完],事業計画集計2026[(当月)実績 請負金額],0,0)</f>
        <v>0</v>
      </c>
      <c r="FH18" s="28" cm="1">
        <f t="array" ref="FH18">_xlfn.XLOOKUP($D17&amp;FG$2&amp;FG$3,事業計画集計2026[営業所]&amp;事業計画集計2026[月]&amp;事業計画集計2026[受着完],事業計画集計2026[(当月)実績 利益額],0,0)</f>
        <v>0</v>
      </c>
      <c r="FI18" s="149" cm="1">
        <f t="array" ref="FI18">_xlfn.XLOOKUP($D17&amp;FG$2&amp;FG$3,事業計画集計2026[営業所]&amp;事業計画集計2026[月]&amp;事業計画集計2026[受着完],事業計画集計2026[(当月)実績 棟数],0,0)</f>
        <v>0</v>
      </c>
      <c r="FJ18" s="28" cm="1">
        <f t="array" ref="FJ18">_xlfn.XLOOKUP($D17&amp;FJ$2&amp;FJ$3,事業計画集計2026[営業所]&amp;事業計画集計2026[月]&amp;事業計画集計2026[受着完],事業計画集計2026[(当月)実績 請負金額],0,0)</f>
        <v>0</v>
      </c>
      <c r="FK18" s="28" cm="1">
        <f t="array" ref="FK18">_xlfn.XLOOKUP($D17&amp;FJ$2&amp;FJ$3,事業計画集計2026[営業所]&amp;事業計画集計2026[月]&amp;事業計画集計2026[受着完],事業計画集計2026[(当月)実績 利益額],0,0)</f>
        <v>0</v>
      </c>
      <c r="FL18" s="133">
        <f>FK18-($Q17*1000)</f>
        <v>0</v>
      </c>
      <c r="FM18" s="149" cm="1">
        <f t="array" ref="FM18">_xlfn.XLOOKUP($D17&amp;FJ$2&amp;FJ$3,事業計画集計2026[営業所]&amp;事業計画集計2026[月]&amp;事業計画集計2026[受着完],事業計画集計2026[(当月)実績 棟数],0,0)</f>
        <v>0</v>
      </c>
      <c r="FN18" s="28" cm="1">
        <f t="array" ref="FN18">_xlfn.XLOOKUP($D17&amp;FN$2&amp;FN$3,事業計画集計2026[営業所]&amp;事業計画集計2026[月]&amp;事業計画集計2026[受着完],事業計画集計2026[(当月)実績 請負金額],0,0)</f>
        <v>0</v>
      </c>
      <c r="FO18" s="28" cm="1">
        <f t="array" ref="FO18">_xlfn.XLOOKUP($D17&amp;FN$2&amp;FN$3,事業計画集計2026[営業所]&amp;事業計画集計2026[月]&amp;事業計画集計2026[受着完],事業計画集計2026[(当月)実績 利益額],0,0)</f>
        <v>0</v>
      </c>
      <c r="FP18" s="149" cm="1">
        <f t="array" ref="FP18">_xlfn.XLOOKUP($D17&amp;FN$2&amp;FN$3,事業計画集計2026[営業所]&amp;事業計画集計2026[月]&amp;事業計画集計2026[受着完],事業計画集計2026[(当月)実績 棟数],0,0)</f>
        <v>0</v>
      </c>
      <c r="FQ18" s="28" cm="1">
        <f t="array" ref="FQ18">_xlfn.XLOOKUP($D17&amp;FQ$2&amp;FQ$3,事業計画集計2026[営業所]&amp;事業計画集計2026[月]&amp;事業計画集計2026[受着完],事業計画集計2026[(当月)実績 請負金額],0,0)</f>
        <v>0</v>
      </c>
      <c r="FR18" s="28" cm="1">
        <f t="array" ref="FR18">_xlfn.XLOOKUP($D17&amp;FQ$2&amp;FQ$3,事業計画集計2026[営業所]&amp;事業計画集計2026[月]&amp;事業計画集計2026[受着完],事業計画集計2026[(当月)実績 利益額],0,0)</f>
        <v>0</v>
      </c>
      <c r="FS18" s="149" cm="1">
        <f t="array" ref="FS18">_xlfn.XLOOKUP($D17&amp;FQ$2&amp;FQ$3,事業計画集計2026[営業所]&amp;事業計画集計2026[月]&amp;事業計画集計2026[受着完],事業計画集計2026[(当月)実績 棟数],0,0)</f>
        <v>0</v>
      </c>
      <c r="FT18" s="28" cm="1">
        <f t="array" ref="FT18">_xlfn.XLOOKUP($D17&amp;FT$2&amp;FT$3,事業計画集計2026[営業所]&amp;事業計画集計2026[月]&amp;事業計画集計2026[受着完],事業計画集計2026[(当月)実績 請負金額],0,0)</f>
        <v>0</v>
      </c>
      <c r="FU18" s="28" cm="1">
        <f t="array" ref="FU18">_xlfn.XLOOKUP($D17&amp;FT$2&amp;FT$3,事業計画集計2026[営業所]&amp;事業計画集計2026[月]&amp;事業計画集計2026[受着完],事業計画集計2026[(当月)実績 利益額],0,0)</f>
        <v>0</v>
      </c>
      <c r="FV18" s="133">
        <f>FU18-($Q17*1000)</f>
        <v>0</v>
      </c>
      <c r="FW18" s="149" cm="1">
        <f t="array" ref="FW18">_xlfn.XLOOKUP($D17&amp;FT$2&amp;FT$3,事業計画集計2026[営業所]&amp;事業計画集計2026[月]&amp;事業計画集計2026[受着完],事業計画集計2026[(当月)実績 棟数],0,0)</f>
        <v>0</v>
      </c>
      <c r="FX18" s="28" cm="1">
        <f t="array" ref="FX18">_xlfn.XLOOKUP($D17&amp;FX$2&amp;FX$3,事業計画集計2026[営業所]&amp;事業計画集計2026[月]&amp;事業計画集計2026[受着完],事業計画集計2026[(当月)実績 請負金額],0,0)</f>
        <v>0</v>
      </c>
      <c r="FY18" s="28" cm="1">
        <f t="array" ref="FY18">_xlfn.XLOOKUP($D17&amp;FX$2&amp;FX$3,事業計画集計2026[営業所]&amp;事業計画集計2026[月]&amp;事業計画集計2026[受着完],事業計画集計2026[(当月)実績 利益額],0,0)</f>
        <v>0</v>
      </c>
      <c r="FZ18" s="149" cm="1">
        <f t="array" ref="FZ18">_xlfn.XLOOKUP($D17&amp;FX$2&amp;FX$3,事業計画集計2026[営業所]&amp;事業計画集計2026[月]&amp;事業計画集計2026[受着完],事業計画集計2026[(当月)実績 棟数],0,0)</f>
        <v>0</v>
      </c>
      <c r="GA18" s="28" cm="1">
        <f t="array" ref="GA18">_xlfn.XLOOKUP($D17&amp;GA$2&amp;GA$3,事業計画集計2026[営業所]&amp;事業計画集計2026[月]&amp;事業計画集計2026[受着完],事業計画集計2026[(当月)実績 請負金額],0,0)</f>
        <v>0</v>
      </c>
      <c r="GB18" s="28" cm="1">
        <f t="array" ref="GB18">_xlfn.XLOOKUP($D17&amp;GA$2&amp;GA$3,事業計画集計2026[営業所]&amp;事業計画集計2026[月]&amp;事業計画集計2026[受着完],事業計画集計2026[(当月)実績 利益額],0,0)</f>
        <v>0</v>
      </c>
      <c r="GC18" s="149" cm="1">
        <f t="array" ref="GC18">_xlfn.XLOOKUP($D17&amp;GA$2&amp;GA$3,事業計画集計2026[営業所]&amp;事業計画集計2026[月]&amp;事業計画集計2026[受着完],事業計画集計2026[(当月)実績 棟数],0,0)</f>
        <v>0</v>
      </c>
      <c r="GD18" s="28" cm="1">
        <f t="array" ref="GD18">_xlfn.XLOOKUP($D17&amp;GD$2&amp;GD$3,事業計画集計2026[営業所]&amp;事業計画集計2026[月]&amp;事業計画集計2026[受着完],事業計画集計2026[(当月)実績 請負金額],0,0)</f>
        <v>0</v>
      </c>
      <c r="GE18" s="28" cm="1">
        <f t="array" ref="GE18">_xlfn.XLOOKUP($D17&amp;GD$2&amp;GD$3,事業計画集計2026[営業所]&amp;事業計画集計2026[月]&amp;事業計画集計2026[受着完],事業計画集計2026[(当月)実績 利益額],0,0)</f>
        <v>0</v>
      </c>
      <c r="GF18" s="133">
        <f>GE18-($Q17*1000)</f>
        <v>0</v>
      </c>
      <c r="GG18" s="142" cm="1">
        <f t="array" ref="GG18">_xlfn.XLOOKUP($D17&amp;GD$2&amp;GD$3,事業計画集計2026[営業所]&amp;事業計画集計2026[月]&amp;事業計画集計2026[受着完],事業計画集計2026[(当月)実績 棟数],0,0)</f>
        <v>0</v>
      </c>
      <c r="GH18" s="421">
        <f t="shared" si="155"/>
        <v>0</v>
      </c>
      <c r="GI18" s="422">
        <f t="shared" si="156"/>
        <v>0</v>
      </c>
      <c r="GJ18" s="423">
        <f t="shared" si="157"/>
        <v>0</v>
      </c>
      <c r="GK18" s="296">
        <f t="shared" si="158"/>
        <v>0</v>
      </c>
      <c r="GL18" s="300">
        <f t="shared" si="159"/>
        <v>0</v>
      </c>
      <c r="GM18" s="154">
        <f t="shared" si="160"/>
        <v>0</v>
      </c>
      <c r="GN18" s="304">
        <f>FJ18+FT18+GD18</f>
        <v>0</v>
      </c>
      <c r="GO18" s="314">
        <f>FK18+FU18+GE18</f>
        <v>0</v>
      </c>
      <c r="GP18" s="409">
        <f>GO18*(1+GP19)-(($Q17*1000)*3)</f>
        <v>0</v>
      </c>
      <c r="GQ18" s="158">
        <f>FM18+FW18+GG18</f>
        <v>0</v>
      </c>
      <c r="GR18" s="333">
        <f t="shared" si="165"/>
        <v>0</v>
      </c>
      <c r="GS18" s="334">
        <f t="shared" si="166"/>
        <v>0</v>
      </c>
      <c r="GT18" s="162">
        <f t="shared" si="167"/>
        <v>0</v>
      </c>
      <c r="GU18" s="354">
        <f t="shared" si="168"/>
        <v>0</v>
      </c>
      <c r="GV18" s="355">
        <f t="shared" si="169"/>
        <v>0</v>
      </c>
      <c r="GW18" s="166">
        <f t="shared" si="170"/>
        <v>0</v>
      </c>
      <c r="GX18" s="479">
        <f t="shared" si="171"/>
        <v>0</v>
      </c>
      <c r="GY18" s="480">
        <f t="shared" si="172"/>
        <v>0</v>
      </c>
      <c r="GZ18" s="409">
        <f t="shared" si="173"/>
        <v>0</v>
      </c>
      <c r="HA18" s="482">
        <f t="shared" si="174"/>
        <v>0</v>
      </c>
      <c r="HB18" s="390">
        <f t="shared" si="175"/>
        <v>0</v>
      </c>
      <c r="HC18" s="391">
        <f t="shared" si="176"/>
        <v>0</v>
      </c>
      <c r="HD18" s="170">
        <f t="shared" si="177"/>
        <v>0</v>
      </c>
      <c r="HE18" s="390">
        <f t="shared" si="178"/>
        <v>0</v>
      </c>
      <c r="HF18" s="391">
        <f t="shared" si="179"/>
        <v>0</v>
      </c>
      <c r="HG18" s="170">
        <f t="shared" si="180"/>
        <v>0</v>
      </c>
      <c r="HH18" s="390">
        <f t="shared" si="181"/>
        <v>0</v>
      </c>
      <c r="HI18" s="391">
        <f t="shared" si="182"/>
        <v>0</v>
      </c>
      <c r="HJ18" s="409">
        <f t="shared" si="183"/>
        <v>0</v>
      </c>
      <c r="HK18" s="256">
        <f t="shared" si="184"/>
        <v>0</v>
      </c>
      <c r="HL18" s="31"/>
      <c r="HM18" s="30" t="s">
        <v>138</v>
      </c>
      <c r="HN18" s="30" t="s">
        <v>275</v>
      </c>
      <c r="HO18" s="520" t="s">
        <v>89</v>
      </c>
      <c r="HP18" s="30" t="s">
        <v>250</v>
      </c>
      <c r="HQ18" s="30" t="s">
        <v>268</v>
      </c>
    </row>
    <row r="19" spans="1:225" s="38" customFormat="1" ht="21" hidden="1">
      <c r="A19" s="32"/>
      <c r="B19" s="599" t="s">
        <v>282</v>
      </c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139</v>
      </c>
      <c r="T19" s="35" t="str">
        <f t="shared" ref="T19:AA19" si="187">IF(AND(T17&gt;0,T18&gt;0),ROUNDDOWN(T18/T17,4),"")</f>
        <v/>
      </c>
      <c r="U19" s="36" t="str">
        <f t="shared" si="187"/>
        <v/>
      </c>
      <c r="V19" s="143" t="str">
        <f t="shared" si="187"/>
        <v/>
      </c>
      <c r="W19" s="35" t="str">
        <f t="shared" si="187"/>
        <v/>
      </c>
      <c r="X19" s="36" t="str">
        <f t="shared" si="187"/>
        <v/>
      </c>
      <c r="Y19" s="150" t="str">
        <f t="shared" si="187"/>
        <v/>
      </c>
      <c r="Z19" s="36" t="str">
        <f t="shared" si="187"/>
        <v/>
      </c>
      <c r="AA19" s="36" t="str">
        <f t="shared" si="187"/>
        <v/>
      </c>
      <c r="AB19" s="37">
        <f>IF(AB18&gt;0,AB18/AB17,0)</f>
        <v>0</v>
      </c>
      <c r="AC19" s="143" t="str">
        <f t="shared" ref="AC19:AK19" si="188">IF(AND(AC17&gt;0,AC18&gt;0),ROUNDDOWN(AC18/AC17,4),"")</f>
        <v/>
      </c>
      <c r="AD19" s="35" t="str">
        <f t="shared" si="188"/>
        <v/>
      </c>
      <c r="AE19" s="36" t="str">
        <f t="shared" si="188"/>
        <v/>
      </c>
      <c r="AF19" s="150" t="str">
        <f t="shared" si="188"/>
        <v/>
      </c>
      <c r="AG19" s="36" t="str">
        <f t="shared" si="188"/>
        <v/>
      </c>
      <c r="AH19" s="36" t="str">
        <f t="shared" si="188"/>
        <v/>
      </c>
      <c r="AI19" s="150" t="str">
        <f t="shared" si="188"/>
        <v/>
      </c>
      <c r="AJ19" s="36" t="str">
        <f t="shared" si="188"/>
        <v/>
      </c>
      <c r="AK19" s="36" t="str">
        <f t="shared" si="188"/>
        <v/>
      </c>
      <c r="AL19" s="37">
        <f>IF(AL18&gt;0,AL18/AL17,0)</f>
        <v>0</v>
      </c>
      <c r="AM19" s="150" t="str">
        <f t="shared" ref="AM19:AU19" si="189">IF(AND(AM17&gt;0,AM18&gt;0),ROUNDDOWN(AM18/AM17,4),"")</f>
        <v/>
      </c>
      <c r="AN19" s="36" t="str">
        <f t="shared" si="189"/>
        <v/>
      </c>
      <c r="AO19" s="36" t="str">
        <f t="shared" si="189"/>
        <v/>
      </c>
      <c r="AP19" s="150" t="str">
        <f t="shared" si="189"/>
        <v/>
      </c>
      <c r="AQ19" s="36" t="str">
        <f t="shared" si="189"/>
        <v/>
      </c>
      <c r="AR19" s="36" t="str">
        <f t="shared" si="189"/>
        <v/>
      </c>
      <c r="AS19" s="150" t="str">
        <f t="shared" si="189"/>
        <v/>
      </c>
      <c r="AT19" s="36" t="str">
        <f t="shared" si="189"/>
        <v/>
      </c>
      <c r="AU19" s="36" t="str">
        <f t="shared" si="189"/>
        <v/>
      </c>
      <c r="AV19" s="37">
        <f>IF(AV18&gt;0,AV18/AV17,0)</f>
        <v>0</v>
      </c>
      <c r="AW19" s="143" t="str">
        <f>IF(AND(AW17&gt;0,AW18&gt;0),ROUNDDOWN(AW18/AW17,4),"")</f>
        <v/>
      </c>
      <c r="AX19" s="424" t="str">
        <f t="shared" ref="AX19:BE19" si="190">IF(AND(AX17&gt;0,AX18&gt;0),ROUNDDOWN(AX18/AX17,4),"")</f>
        <v/>
      </c>
      <c r="AY19" s="425" t="str">
        <f t="shared" si="190"/>
        <v/>
      </c>
      <c r="AZ19" s="426" t="str">
        <f t="shared" si="190"/>
        <v/>
      </c>
      <c r="BA19" s="297" t="str">
        <f t="shared" si="190"/>
        <v/>
      </c>
      <c r="BB19" s="301" t="str">
        <f t="shared" si="190"/>
        <v/>
      </c>
      <c r="BC19" s="155" t="str">
        <f t="shared" si="190"/>
        <v/>
      </c>
      <c r="BD19" s="305" t="str">
        <f t="shared" si="190"/>
        <v/>
      </c>
      <c r="BE19" s="315" t="str">
        <f t="shared" si="190"/>
        <v/>
      </c>
      <c r="BF19" s="325"/>
      <c r="BG19" s="159" t="str">
        <f t="shared" ref="BG19:BO19" si="191">IF(AND(BG17&gt;0,BG18&gt;0),ROUNDDOWN(BG18/BG17,4),"")</f>
        <v/>
      </c>
      <c r="BH19" s="36" t="str">
        <f t="shared" si="191"/>
        <v/>
      </c>
      <c r="BI19" s="36" t="str">
        <f t="shared" si="191"/>
        <v/>
      </c>
      <c r="BJ19" s="150" t="str">
        <f t="shared" si="191"/>
        <v/>
      </c>
      <c r="BK19" s="36" t="str">
        <f t="shared" si="191"/>
        <v/>
      </c>
      <c r="BL19" s="36" t="str">
        <f t="shared" si="191"/>
        <v/>
      </c>
      <c r="BM19" s="150" t="str">
        <f t="shared" si="191"/>
        <v/>
      </c>
      <c r="BN19" s="36" t="str">
        <f t="shared" si="191"/>
        <v/>
      </c>
      <c r="BO19" s="36" t="str">
        <f t="shared" si="191"/>
        <v/>
      </c>
      <c r="BP19" s="37">
        <f>IF(BP18&gt;0,BP18/BP17,0)</f>
        <v>0</v>
      </c>
      <c r="BQ19" s="150" t="str">
        <f t="shared" ref="BQ19:BY19" si="192">IF(AND(BQ17&gt;0,BQ18&gt;0),ROUNDDOWN(BQ18/BQ17,4),"")</f>
        <v/>
      </c>
      <c r="BR19" s="36" t="str">
        <f t="shared" si="192"/>
        <v/>
      </c>
      <c r="BS19" s="36" t="str">
        <f t="shared" si="192"/>
        <v/>
      </c>
      <c r="BT19" s="150" t="str">
        <f t="shared" si="192"/>
        <v/>
      </c>
      <c r="BU19" s="36" t="str">
        <f t="shared" si="192"/>
        <v/>
      </c>
      <c r="BV19" s="36" t="str">
        <f t="shared" si="192"/>
        <v/>
      </c>
      <c r="BW19" s="150" t="str">
        <f t="shared" si="192"/>
        <v/>
      </c>
      <c r="BX19" s="36" t="str">
        <f t="shared" si="192"/>
        <v/>
      </c>
      <c r="BY19" s="36" t="str">
        <f t="shared" si="192"/>
        <v/>
      </c>
      <c r="BZ19" s="37">
        <f>IF(BZ18&gt;0,BZ18/BZ17,0)</f>
        <v>0</v>
      </c>
      <c r="CA19" s="150" t="str">
        <f t="shared" ref="CA19:CI19" si="193">IF(AND(CA17&gt;0,CA18&gt;0),ROUNDDOWN(CA18/CA17,4),"")</f>
        <v/>
      </c>
      <c r="CB19" s="36" t="str">
        <f t="shared" si="193"/>
        <v/>
      </c>
      <c r="CC19" s="36" t="str">
        <f t="shared" si="193"/>
        <v/>
      </c>
      <c r="CD19" s="150" t="str">
        <f t="shared" si="193"/>
        <v/>
      </c>
      <c r="CE19" s="36" t="str">
        <f t="shared" si="193"/>
        <v/>
      </c>
      <c r="CF19" s="36" t="str">
        <f t="shared" si="193"/>
        <v/>
      </c>
      <c r="CG19" s="150" t="str">
        <f t="shared" si="193"/>
        <v/>
      </c>
      <c r="CH19" s="36" t="str">
        <f t="shared" si="193"/>
        <v/>
      </c>
      <c r="CI19" s="36" t="str">
        <f t="shared" si="193"/>
        <v/>
      </c>
      <c r="CJ19" s="37">
        <f>IF(CJ18&gt;0,CJ18/CJ17,0)</f>
        <v>0</v>
      </c>
      <c r="CK19" s="143" t="str">
        <f>IF(AND(CK17&gt;0,CK18&gt;0),ROUNDDOWN(CK18/CK17,4),"")</f>
        <v/>
      </c>
      <c r="CL19" s="424" t="str">
        <f t="shared" ref="CL19:CS19" si="194">IF(AND(CL17&gt;0,CL18&gt;0),ROUNDDOWN(CL18/CL17,4),"")</f>
        <v/>
      </c>
      <c r="CM19" s="425" t="str">
        <f t="shared" si="194"/>
        <v/>
      </c>
      <c r="CN19" s="426" t="str">
        <f t="shared" si="194"/>
        <v/>
      </c>
      <c r="CO19" s="297" t="str">
        <f t="shared" si="194"/>
        <v/>
      </c>
      <c r="CP19" s="301" t="str">
        <f t="shared" si="194"/>
        <v/>
      </c>
      <c r="CQ19" s="155" t="str">
        <f t="shared" si="194"/>
        <v/>
      </c>
      <c r="CR19" s="305" t="str">
        <f t="shared" si="194"/>
        <v/>
      </c>
      <c r="CS19" s="315" t="str">
        <f t="shared" si="194"/>
        <v/>
      </c>
      <c r="CT19" s="325"/>
      <c r="CU19" s="159" t="str">
        <f>IF(AND(CU17&gt;0,CU18&gt;0),ROUNDDOWN(CU18/CU17,4),"")</f>
        <v/>
      </c>
      <c r="CV19" s="335" t="str">
        <f>IF(AND(CV17&gt;0,CV18&gt;0),ROUNDDOWN(CV18/CV17,4),"")</f>
        <v/>
      </c>
      <c r="CW19" s="336" t="str">
        <f t="shared" ref="CW19:CX19" si="195">IF(AND(CW17&gt;0,CW18&gt;0),ROUNDDOWN(CW18/CW17,4),"")</f>
        <v/>
      </c>
      <c r="CX19" s="163" t="str">
        <f t="shared" si="195"/>
        <v/>
      </c>
      <c r="CY19" s="356" t="str">
        <f>IF(AND(CY17&gt;0,CY18&gt;0),ROUNDDOWN(CY18/CY17,4),"")</f>
        <v/>
      </c>
      <c r="CZ19" s="357" t="str">
        <f>IF(AND(CZ17&gt;0,CZ18&gt;0),ROUNDDOWN(CZ18/CZ17,4),"")</f>
        <v/>
      </c>
      <c r="DA19" s="167" t="str">
        <f>IF(AND(DA17&gt;0,DA18&gt;0),ROUNDDOWN(DA18/DA17,4),"")</f>
        <v/>
      </c>
      <c r="DB19" s="483" t="str">
        <f t="shared" ref="DB19:DC19" si="196">IF(AND(DB17&gt;0,DB18&gt;0),ROUNDDOWN(DB18/DB17,4),"")</f>
        <v/>
      </c>
      <c r="DC19" s="484" t="str">
        <f t="shared" si="196"/>
        <v/>
      </c>
      <c r="DD19" s="485"/>
      <c r="DE19" s="605" t="str">
        <f t="shared" ref="DE19:DW19" si="197">IF(AND(DE17&gt;0,DE18&gt;0),ROUNDDOWN(DE18/DE17,4),"")</f>
        <v/>
      </c>
      <c r="DF19" s="614">
        <f>IF(AND(DF17&gt;0,DF18&gt;0),ROUNDDOWN(DF18/DF17,4),"")</f>
        <v>0.4647</v>
      </c>
      <c r="DG19" s="336">
        <f t="shared" ref="DG19:DH19" si="198">IF(AND(DG17&gt;0,DG18&gt;0),ROUNDDOWN(DG18/DG17,4),"")</f>
        <v>0.37340000000000001</v>
      </c>
      <c r="DH19" s="615">
        <f t="shared" si="198"/>
        <v>0.45450000000000002</v>
      </c>
      <c r="DI19" s="630">
        <f>IF(AND(DI17&gt;0,DI18&gt;0),ROUNDDOWN(DI18/DI17,4),"")</f>
        <v>0.158</v>
      </c>
      <c r="DJ19" s="357">
        <f>IF(AND(DJ17&gt;0,DJ18&gt;0),ROUNDDOWN(DJ18/DJ17,4),"")</f>
        <v>0.16350000000000001</v>
      </c>
      <c r="DK19" s="631">
        <f>IF(AND(DK17&gt;0,DK18&gt;0),ROUNDDOWN(DK18/DK17,4),"")</f>
        <v>0.14280000000000001</v>
      </c>
      <c r="DL19" s="643">
        <f t="shared" ref="DL19:DM19" si="199">IF(AND(DL17&gt;0,DL18&gt;0),ROUNDDOWN(DL18/DL17,4),"")</f>
        <v>0.69410000000000005</v>
      </c>
      <c r="DM19" s="484">
        <f t="shared" si="199"/>
        <v>0.67249999999999999</v>
      </c>
      <c r="DN19" s="485"/>
      <c r="DO19" s="644">
        <f t="shared" ref="DO19" si="200">IF(AND(DO17&gt;0,DO18&gt;0),ROUNDDOWN(DO18/DO17,4),"")</f>
        <v>0.66659999999999997</v>
      </c>
      <c r="DP19" s="36" t="str">
        <f t="shared" si="197"/>
        <v/>
      </c>
      <c r="DQ19" s="36" t="str">
        <f t="shared" si="197"/>
        <v/>
      </c>
      <c r="DR19" s="150" t="str">
        <f t="shared" si="197"/>
        <v/>
      </c>
      <c r="DS19" s="36" t="str">
        <f t="shared" si="197"/>
        <v/>
      </c>
      <c r="DT19" s="36" t="str">
        <f t="shared" si="197"/>
        <v/>
      </c>
      <c r="DU19" s="150" t="str">
        <f t="shared" si="197"/>
        <v/>
      </c>
      <c r="DV19" s="36" t="str">
        <f t="shared" si="197"/>
        <v/>
      </c>
      <c r="DW19" s="36" t="str">
        <f t="shared" si="197"/>
        <v/>
      </c>
      <c r="DX19" s="37">
        <f>IF(DX18&gt;0,DX18/DX17,0)</f>
        <v>0</v>
      </c>
      <c r="DY19" s="150" t="str">
        <f t="shared" ref="DY19:EG19" si="201">IF(AND(DY17&gt;0,DY18&gt;0),ROUNDDOWN(DY18/DY17,4),"")</f>
        <v/>
      </c>
      <c r="DZ19" s="36" t="str">
        <f t="shared" si="201"/>
        <v/>
      </c>
      <c r="EA19" s="36" t="str">
        <f t="shared" si="201"/>
        <v/>
      </c>
      <c r="EB19" s="150" t="str">
        <f t="shared" si="201"/>
        <v/>
      </c>
      <c r="EC19" s="36" t="str">
        <f t="shared" si="201"/>
        <v/>
      </c>
      <c r="ED19" s="36" t="str">
        <f t="shared" si="201"/>
        <v/>
      </c>
      <c r="EE19" s="150" t="str">
        <f t="shared" si="201"/>
        <v/>
      </c>
      <c r="EF19" s="36" t="str">
        <f t="shared" si="201"/>
        <v/>
      </c>
      <c r="EG19" s="36" t="str">
        <f t="shared" si="201"/>
        <v/>
      </c>
      <c r="EH19" s="37">
        <f>IF(EH18&gt;0,EH18/EH17,0)</f>
        <v>0</v>
      </c>
      <c r="EI19" s="150" t="str">
        <f t="shared" ref="EI19:EQ19" si="202">IF(AND(EI17&gt;0,EI18&gt;0),ROUNDDOWN(EI18/EI17,4),"")</f>
        <v/>
      </c>
      <c r="EJ19" s="36" t="str">
        <f t="shared" si="202"/>
        <v/>
      </c>
      <c r="EK19" s="36" t="str">
        <f t="shared" si="202"/>
        <v/>
      </c>
      <c r="EL19" s="150" t="str">
        <f t="shared" si="202"/>
        <v/>
      </c>
      <c r="EM19" s="36" t="str">
        <f t="shared" si="202"/>
        <v/>
      </c>
      <c r="EN19" s="36" t="str">
        <f t="shared" si="202"/>
        <v/>
      </c>
      <c r="EO19" s="150" t="str">
        <f t="shared" si="202"/>
        <v/>
      </c>
      <c r="EP19" s="36" t="str">
        <f t="shared" si="202"/>
        <v/>
      </c>
      <c r="EQ19" s="36" t="str">
        <f t="shared" si="202"/>
        <v/>
      </c>
      <c r="ER19" s="37">
        <f>IF(ER18&gt;0,ER18/ER17,0)</f>
        <v>0</v>
      </c>
      <c r="ES19" s="143" t="str">
        <f>IF(AND(ES17&gt;0,ES18&gt;0),ROUNDDOWN(ES18/ES17,4),"")</f>
        <v/>
      </c>
      <c r="ET19" s="424" t="str">
        <f t="shared" ref="ET19:FA19" si="203">IF(AND(ET17&gt;0,ET18&gt;0),ROUNDDOWN(ET18/ET17,4),"")</f>
        <v/>
      </c>
      <c r="EU19" s="425" t="str">
        <f t="shared" si="203"/>
        <v/>
      </c>
      <c r="EV19" s="426" t="str">
        <f t="shared" si="203"/>
        <v/>
      </c>
      <c r="EW19" s="297" t="str">
        <f t="shared" si="203"/>
        <v/>
      </c>
      <c r="EX19" s="301" t="str">
        <f t="shared" si="203"/>
        <v/>
      </c>
      <c r="EY19" s="155" t="str">
        <f t="shared" si="203"/>
        <v/>
      </c>
      <c r="EZ19" s="305" t="str">
        <f t="shared" si="203"/>
        <v/>
      </c>
      <c r="FA19" s="315" t="str">
        <f t="shared" si="203"/>
        <v/>
      </c>
      <c r="FB19" s="325"/>
      <c r="FC19" s="159" t="str">
        <f t="shared" ref="FC19:FK19" si="204">IF(AND(FC17&gt;0,FC18&gt;0),ROUNDDOWN(FC18/FC17,4),"")</f>
        <v/>
      </c>
      <c r="FD19" s="36" t="str">
        <f t="shared" si="204"/>
        <v/>
      </c>
      <c r="FE19" s="36" t="str">
        <f t="shared" si="204"/>
        <v/>
      </c>
      <c r="FF19" s="150" t="str">
        <f t="shared" si="204"/>
        <v/>
      </c>
      <c r="FG19" s="36" t="str">
        <f t="shared" si="204"/>
        <v/>
      </c>
      <c r="FH19" s="36" t="str">
        <f t="shared" si="204"/>
        <v/>
      </c>
      <c r="FI19" s="150" t="str">
        <f t="shared" si="204"/>
        <v/>
      </c>
      <c r="FJ19" s="36" t="str">
        <f t="shared" si="204"/>
        <v/>
      </c>
      <c r="FK19" s="36" t="str">
        <f t="shared" si="204"/>
        <v/>
      </c>
      <c r="FL19" s="37">
        <f>IF(FL18&gt;0,FL18/FL17,0)</f>
        <v>0</v>
      </c>
      <c r="FM19" s="150" t="str">
        <f t="shared" ref="FM19:FU19" si="205">IF(AND(FM17&gt;0,FM18&gt;0),ROUNDDOWN(FM18/FM17,4),"")</f>
        <v/>
      </c>
      <c r="FN19" s="36" t="str">
        <f t="shared" si="205"/>
        <v/>
      </c>
      <c r="FO19" s="36" t="str">
        <f t="shared" si="205"/>
        <v/>
      </c>
      <c r="FP19" s="150" t="str">
        <f t="shared" si="205"/>
        <v/>
      </c>
      <c r="FQ19" s="36" t="str">
        <f t="shared" si="205"/>
        <v/>
      </c>
      <c r="FR19" s="36" t="str">
        <f t="shared" si="205"/>
        <v/>
      </c>
      <c r="FS19" s="150" t="str">
        <f t="shared" si="205"/>
        <v/>
      </c>
      <c r="FT19" s="36" t="str">
        <f t="shared" si="205"/>
        <v/>
      </c>
      <c r="FU19" s="36" t="str">
        <f t="shared" si="205"/>
        <v/>
      </c>
      <c r="FV19" s="37">
        <f>IF(FV18&gt;0,FV18/FV17,0)</f>
        <v>0</v>
      </c>
      <c r="FW19" s="150" t="str">
        <f t="shared" ref="FW19:GE19" si="206">IF(AND(FW17&gt;0,FW18&gt;0),ROUNDDOWN(FW18/FW17,4),"")</f>
        <v/>
      </c>
      <c r="FX19" s="36" t="str">
        <f t="shared" si="206"/>
        <v/>
      </c>
      <c r="FY19" s="36" t="str">
        <f t="shared" si="206"/>
        <v/>
      </c>
      <c r="FZ19" s="150" t="str">
        <f t="shared" si="206"/>
        <v/>
      </c>
      <c r="GA19" s="36" t="str">
        <f t="shared" si="206"/>
        <v/>
      </c>
      <c r="GB19" s="36" t="str">
        <f t="shared" si="206"/>
        <v/>
      </c>
      <c r="GC19" s="150" t="str">
        <f t="shared" si="206"/>
        <v/>
      </c>
      <c r="GD19" s="36" t="str">
        <f t="shared" si="206"/>
        <v/>
      </c>
      <c r="GE19" s="36" t="str">
        <f t="shared" si="206"/>
        <v/>
      </c>
      <c r="GF19" s="37">
        <f>IF(GF18&gt;0,GF18/GF17,0)</f>
        <v>0</v>
      </c>
      <c r="GG19" s="143" t="str">
        <f>IF(AND(GG17&gt;0,GG18&gt;0),ROUNDDOWN(GG18/GG17,4),"")</f>
        <v/>
      </c>
      <c r="GH19" s="424" t="str">
        <f t="shared" ref="GH19:GO19" si="207">IF(AND(GH17&gt;0,GH18&gt;0),ROUNDDOWN(GH18/GH17,4),"")</f>
        <v/>
      </c>
      <c r="GI19" s="425" t="str">
        <f t="shared" si="207"/>
        <v/>
      </c>
      <c r="GJ19" s="426" t="str">
        <f t="shared" si="207"/>
        <v/>
      </c>
      <c r="GK19" s="297" t="str">
        <f t="shared" si="207"/>
        <v/>
      </c>
      <c r="GL19" s="301" t="str">
        <f t="shared" si="207"/>
        <v/>
      </c>
      <c r="GM19" s="155" t="str">
        <f t="shared" si="207"/>
        <v/>
      </c>
      <c r="GN19" s="305" t="str">
        <f t="shared" si="207"/>
        <v/>
      </c>
      <c r="GO19" s="315" t="str">
        <f t="shared" si="207"/>
        <v/>
      </c>
      <c r="GP19" s="325"/>
      <c r="GQ19" s="159" t="str">
        <f>IF(AND(GQ17&gt;0,GQ18&gt;0),ROUNDDOWN(GQ18/GQ17,4),"")</f>
        <v/>
      </c>
      <c r="GR19" s="335" t="str">
        <f>IF(AND(GR17&gt;0,GR18&gt;0),ROUNDDOWN(GR18/GR17,4),"")</f>
        <v/>
      </c>
      <c r="GS19" s="336" t="str">
        <f t="shared" ref="GS19:GT19" si="208">IF(AND(GS17&gt;0,GS18&gt;0),ROUNDDOWN(GS18/GS17,4),"")</f>
        <v/>
      </c>
      <c r="GT19" s="163" t="str">
        <f t="shared" si="208"/>
        <v/>
      </c>
      <c r="GU19" s="356" t="str">
        <f>IF(AND(GU17&gt;0,GU18&gt;0),ROUNDDOWN(GU18/GU17,4),"")</f>
        <v/>
      </c>
      <c r="GV19" s="357" t="str">
        <f>IF(AND(GV17&gt;0,GV18&gt;0),ROUNDDOWN(GV18/GV17,4),"")</f>
        <v/>
      </c>
      <c r="GW19" s="167" t="str">
        <f>IF(AND(GW17&gt;0,GW18&gt;0),ROUNDDOWN(GW18/GW17,4),"")</f>
        <v/>
      </c>
      <c r="GX19" s="483" t="str">
        <f t="shared" ref="GX19:HI19" si="209">IF(AND(GX17&gt;0,GX18&gt;0),ROUNDDOWN(GX18/GX17,4),"")</f>
        <v/>
      </c>
      <c r="GY19" s="484" t="str">
        <f t="shared" si="209"/>
        <v/>
      </c>
      <c r="GZ19" s="485" t="str">
        <f t="shared" si="209"/>
        <v/>
      </c>
      <c r="HA19" s="486" t="str">
        <f t="shared" si="209"/>
        <v/>
      </c>
      <c r="HB19" s="392" t="str">
        <f t="shared" si="209"/>
        <v/>
      </c>
      <c r="HC19" s="393" t="str">
        <f t="shared" si="209"/>
        <v/>
      </c>
      <c r="HD19" s="172" t="str">
        <f t="shared" si="209"/>
        <v/>
      </c>
      <c r="HE19" s="392" t="str">
        <f t="shared" si="209"/>
        <v/>
      </c>
      <c r="HF19" s="393" t="str">
        <f t="shared" si="209"/>
        <v/>
      </c>
      <c r="HG19" s="172" t="str">
        <f t="shared" si="209"/>
        <v/>
      </c>
      <c r="HH19" s="392" t="str">
        <f t="shared" si="209"/>
        <v/>
      </c>
      <c r="HI19" s="393" t="str">
        <f t="shared" si="209"/>
        <v/>
      </c>
      <c r="HJ19" s="374"/>
      <c r="HK19" s="171" t="str">
        <f t="shared" ref="HK19" si="210">IF(AND(HK17&gt;0,HK18&gt;0),ROUNDDOWN(HK18/HK17,4),"")</f>
        <v/>
      </c>
      <c r="HL19" s="40"/>
      <c r="HM19" s="39" t="s">
        <v>139</v>
      </c>
      <c r="HN19" s="39"/>
      <c r="HO19" s="39"/>
      <c r="HP19" s="39"/>
      <c r="HQ19" s="39"/>
    </row>
    <row r="20" spans="1:225" s="25" customFormat="1" ht="21" hidden="1">
      <c r="A20" s="24"/>
      <c r="B20" s="51" t="s">
        <v>282</v>
      </c>
      <c r="C20" s="503" t="str">
        <f>_xlfn.XLOOKUP(D20,事業計画2026[営業所],事業計画2026[エリア],"",0)</f>
        <v/>
      </c>
      <c r="D20" s="504" t="s">
        <v>195</v>
      </c>
      <c r="E20" s="196"/>
      <c r="F20" s="196"/>
      <c r="G20" s="196" t="str">
        <f>_xlfn.XLOOKUP(D20,事業計画2026[営業所],事業計画2026[所長],"",0)</f>
        <v/>
      </c>
      <c r="H20" s="196" t="str">
        <f>_xlfn.XLOOKUP(D20,事業計画2026[営業所],事業計画2026[担当役員],"",0)</f>
        <v/>
      </c>
      <c r="I20" s="196" t="str">
        <f>_xlfn.XLOOKUP(D20,事業計画2026[営業所],事業計画2026[主要ブランド],"",0)</f>
        <v/>
      </c>
      <c r="J20" s="196"/>
      <c r="K20" s="197" t="str">
        <f>_xlfn.XLOOKUP(D20,事業計画2026[営業所],事業計画2026[人件費],"",0)</f>
        <v/>
      </c>
      <c r="L20" s="197" t="str">
        <f>_xlfn.XLOOKUP(D20,事業計画2026[営業所],事業計画2026[販売費],"",0)</f>
        <v/>
      </c>
      <c r="M20" s="197" t="str">
        <f>_xlfn.XLOOKUP(D20,事業計画2026[営業所],事業計画2026[減価償却費],"",0)</f>
        <v/>
      </c>
      <c r="N20" s="197" t="str">
        <f>_xlfn.XLOOKUP(D20,事業計画2026[営業所],事業計画2026[地代・家賃],"",0)</f>
        <v/>
      </c>
      <c r="O20" s="197" t="str">
        <f>_xlfn.XLOOKUP(D20,事業計画2026[営業所],事業計画2026[その他経費],"",0)</f>
        <v/>
      </c>
      <c r="P20" s="197" t="str">
        <f>_xlfn.XLOOKUP(D20,事業計画2026[営業所],事業計画2026[本社経費],"",0)</f>
        <v/>
      </c>
      <c r="Q20" s="197">
        <f>SUM(K20:P20)</f>
        <v>0</v>
      </c>
      <c r="R20" s="196"/>
      <c r="S20" s="26" t="s">
        <v>137</v>
      </c>
      <c r="T20" s="27" cm="1">
        <f t="array" ref="T20">_xlfn.XLOOKUP($D20&amp;T$2&amp;T$3,事業計画集計2026[営業所]&amp;事業計画集計2026[月]&amp;事業計画集計2026[受着完],事業計画集計2026[(当月)計画 請負金額],0,0)</f>
        <v>0</v>
      </c>
      <c r="U20" s="28" cm="1">
        <f t="array" ref="U20">_xlfn.XLOOKUP($D20&amp;T$2&amp;T$3,事業計画集計2026[営業所]&amp;事業計画集計2026[月]&amp;事業計画集計2026[受着完],事業計画集計2026[(当月)計画 利益額],0,0)</f>
        <v>0</v>
      </c>
      <c r="V20" s="142" cm="1">
        <f t="array" ref="V20">_xlfn.XLOOKUP($D20&amp;T$2&amp;T$3,事業計画集計2026[営業所]&amp;事業計画集計2026[月]&amp;事業計画集計2026[受着完],事業計画集計2026[(当月)計画 棟数],0,0)</f>
        <v>0</v>
      </c>
      <c r="W20" s="27" cm="1">
        <f t="array" ref="W20">_xlfn.XLOOKUP($D20&amp;W$2&amp;W$3,事業計画集計2026[営業所]&amp;事業計画集計2026[月]&amp;事業計画集計2026[受着完],事業計画集計2026[(当月)計画 請負金額],0,0)</f>
        <v>0</v>
      </c>
      <c r="X20" s="28" cm="1">
        <f t="array" ref="X20">_xlfn.XLOOKUP($D20&amp;W$2&amp;W$3,事業計画集計2026[営業所]&amp;事業計画集計2026[月]&amp;事業計画集計2026[受着完],事業計画集計2026[(当月)計画 利益額],0,0)</f>
        <v>0</v>
      </c>
      <c r="Y20" s="149" cm="1">
        <f t="array" ref="Y20">_xlfn.XLOOKUP($D20&amp;W$2&amp;W$3,事業計画集計2026[営業所]&amp;事業計画集計2026[月]&amp;事業計画集計2026[受着完],事業計画集計2026[(当月)計画 棟数],0,0)</f>
        <v>0</v>
      </c>
      <c r="Z20" s="28" cm="1">
        <f t="array" ref="Z20">_xlfn.XLOOKUP($D20&amp;Z$2&amp;Z$3,事業計画集計2026[営業所]&amp;事業計画集計2026[月]&amp;事業計画集計2026[受着完],事業計画集計2026[(当月)計画 請負金額],0,0)</f>
        <v>0</v>
      </c>
      <c r="AA20" s="28" cm="1">
        <f t="array" ref="AA20">_xlfn.XLOOKUP($D20&amp;Z$2&amp;Z$3,事業計画集計2026[営業所]&amp;事業計画集計2026[月]&amp;事業計画集計2026[受着完],事業計画集計2026[(当月)計画 利益額],0,0)</f>
        <v>0</v>
      </c>
      <c r="AB20" s="29">
        <f>AA20-($Q20*1000)</f>
        <v>0</v>
      </c>
      <c r="AC20" s="142" cm="1">
        <f t="array" ref="AC20">_xlfn.XLOOKUP($D20&amp;Z$2&amp;Z$3,事業計画集計2026[営業所]&amp;事業計画集計2026[月]&amp;事業計画集計2026[受着完],事業計画集計2026[(当月)計画 棟数],0,0)</f>
        <v>0</v>
      </c>
      <c r="AD20" s="27" cm="1">
        <f t="array" ref="AD20">_xlfn.XLOOKUP($D20&amp;AD$2&amp;AD$3,事業計画集計2026[営業所]&amp;事業計画集計2026[月]&amp;事業計画集計2026[受着完],事業計画集計2026[(当月)計画 請負金額],0,0)</f>
        <v>0</v>
      </c>
      <c r="AE20" s="28" cm="1">
        <f t="array" ref="AE20">_xlfn.XLOOKUP($D20&amp;AD$2&amp;AD$3,事業計画集計2026[営業所]&amp;事業計画集計2026[月]&amp;事業計画集計2026[受着完],事業計画集計2026[(当月)計画 利益額],0,0)</f>
        <v>0</v>
      </c>
      <c r="AF20" s="149" cm="1">
        <f t="array" ref="AF20">_xlfn.XLOOKUP($D20&amp;AD$2&amp;AD$3,事業計画集計2026[営業所]&amp;事業計画集計2026[月]&amp;事業計画集計2026[受着完],事業計画集計2026[(当月)計画 棟数],0,0)</f>
        <v>0</v>
      </c>
      <c r="AG20" s="28" cm="1">
        <f t="array" ref="AG20">_xlfn.XLOOKUP($D20&amp;AG$2&amp;AG$3,事業計画集計2026[営業所]&amp;事業計画集計2026[月]&amp;事業計画集計2026[受着完],事業計画集計2026[(当月)計画 請負金額],0,0)</f>
        <v>0</v>
      </c>
      <c r="AH20" s="28" cm="1">
        <f t="array" ref="AH20">_xlfn.XLOOKUP($D20&amp;AG$2&amp;AG$3,事業計画集計2026[営業所]&amp;事業計画集計2026[月]&amp;事業計画集計2026[受着完],事業計画集計2026[(当月)計画 利益額],0,0)</f>
        <v>0</v>
      </c>
      <c r="AI20" s="149" cm="1">
        <f t="array" ref="AI20">_xlfn.XLOOKUP($D20&amp;AG$2&amp;AG$3,事業計画集計2026[営業所]&amp;事業計画集計2026[月]&amp;事業計画集計2026[受着完],事業計画集計2026[(当月)計画 棟数],0,0)</f>
        <v>0</v>
      </c>
      <c r="AJ20" s="28" cm="1">
        <f t="array" ref="AJ20">_xlfn.XLOOKUP($D20&amp;AJ$2&amp;AJ$3,事業計画集計2026[営業所]&amp;事業計画集計2026[月]&amp;事業計画集計2026[受着完],事業計画集計2026[(当月)計画 請負金額],0,0)</f>
        <v>0</v>
      </c>
      <c r="AK20" s="28" cm="1">
        <f t="array" ref="AK20">_xlfn.XLOOKUP($D20&amp;AJ$2&amp;AJ$3,事業計画集計2026[営業所]&amp;事業計画集計2026[月]&amp;事業計画集計2026[受着完],事業計画集計2026[(当月)計画 利益額],0,0)</f>
        <v>0</v>
      </c>
      <c r="AL20" s="29">
        <f>AK20-($Q20*1000)</f>
        <v>0</v>
      </c>
      <c r="AM20" s="149" cm="1">
        <f t="array" ref="AM20">_xlfn.XLOOKUP($D20&amp;AJ$2&amp;AJ$3,事業計画集計2026[営業所]&amp;事業計画集計2026[月]&amp;事業計画集計2026[受着完],事業計画集計2026[(当月)計画 棟数],0,0)</f>
        <v>0</v>
      </c>
      <c r="AN20" s="28" cm="1">
        <f t="array" ref="AN20">_xlfn.XLOOKUP($D20&amp;AN$2&amp;AN$3,事業計画集計2026[営業所]&amp;事業計画集計2026[月]&amp;事業計画集計2026[受着完],事業計画集計2026[(当月)計画 請負金額],0,0)</f>
        <v>0</v>
      </c>
      <c r="AO20" s="28" cm="1">
        <f t="array" ref="AO20">_xlfn.XLOOKUP($D20&amp;AN$2&amp;AN$3,事業計画集計2026[営業所]&amp;事業計画集計2026[月]&amp;事業計画集計2026[受着完],事業計画集計2026[(当月)計画 利益額],0,0)</f>
        <v>0</v>
      </c>
      <c r="AP20" s="149" cm="1">
        <f t="array" ref="AP20">_xlfn.XLOOKUP($D20&amp;AN$2&amp;AN$3,事業計画集計2026[営業所]&amp;事業計画集計2026[月]&amp;事業計画集計2026[受着完],事業計画集計2026[(当月)計画 棟数],0,0)</f>
        <v>0</v>
      </c>
      <c r="AQ20" s="28" cm="1">
        <f t="array" ref="AQ20">_xlfn.XLOOKUP($D20&amp;AQ$2&amp;AQ$3,事業計画集計2026[営業所]&amp;事業計画集計2026[月]&amp;事業計画集計2026[受着完],事業計画集計2026[(当月)計画 請負金額],0,0)</f>
        <v>0</v>
      </c>
      <c r="AR20" s="28" cm="1">
        <f t="array" ref="AR20">_xlfn.XLOOKUP($D20&amp;AQ$2&amp;AQ$3,事業計画集計2026[営業所]&amp;事業計画集計2026[月]&amp;事業計画集計2026[受着完],事業計画集計2026[(当月)計画 利益額],0,0)</f>
        <v>0</v>
      </c>
      <c r="AS20" s="149" cm="1">
        <f t="array" ref="AS20">_xlfn.XLOOKUP($D20&amp;AQ$2&amp;AQ$3,事業計画集計2026[営業所]&amp;事業計画集計2026[月]&amp;事業計画集計2026[受着完],事業計画集計2026[(当月)計画 棟数],0,0)</f>
        <v>0</v>
      </c>
      <c r="AT20" s="28" cm="1">
        <f t="array" ref="AT20">_xlfn.XLOOKUP($D20&amp;AT$2&amp;AT$3,事業計画集計2026[営業所]&amp;事業計画集計2026[月]&amp;事業計画集計2026[受着完],事業計画集計2026[(当月)計画 請負金額],0,0)</f>
        <v>0</v>
      </c>
      <c r="AU20" s="28" cm="1">
        <f t="array" ref="AU20">_xlfn.XLOOKUP($D20&amp;AT$2&amp;AT$3,事業計画集計2026[営業所]&amp;事業計画集計2026[月]&amp;事業計画集計2026[受着完],事業計画集計2026[(当月)計画 利益額],0,0)</f>
        <v>0</v>
      </c>
      <c r="AV20" s="29">
        <f>AU20-($Q20*1000)</f>
        <v>0</v>
      </c>
      <c r="AW20" s="142" cm="1">
        <f t="array" ref="AW20">_xlfn.XLOOKUP($D20&amp;AT$2&amp;AT$3,事業計画集計2026[営業所]&amp;事業計画集計2026[月]&amp;事業計画集計2026[受着完],事業計画集計2026[(当月)計画 棟数],0,0)</f>
        <v>0</v>
      </c>
      <c r="AX20" s="421">
        <f t="shared" ref="AX20:AX21" si="211">T20+AD20+AN20</f>
        <v>0</v>
      </c>
      <c r="AY20" s="422">
        <f t="shared" ref="AY20:AY21" si="212">U20+AE20+AO20</f>
        <v>0</v>
      </c>
      <c r="AZ20" s="423">
        <f t="shared" ref="AZ20:AZ21" si="213">V20+AF20+AP20</f>
        <v>0</v>
      </c>
      <c r="BA20" s="296">
        <f t="shared" ref="BA20:BA21" si="214">W20+AG20+AQ20</f>
        <v>0</v>
      </c>
      <c r="BB20" s="300">
        <f t="shared" ref="BB20:BB21" si="215">X20+AH20+AR20</f>
        <v>0</v>
      </c>
      <c r="BC20" s="154">
        <f t="shared" ref="BC20:BC21" si="216">Y20+AI20+AS20</f>
        <v>0</v>
      </c>
      <c r="BD20" s="304">
        <f t="shared" ref="BD20" si="217">Z20+AJ20+AT20</f>
        <v>0</v>
      </c>
      <c r="BE20" s="314">
        <f t="shared" ref="BE20" si="218">AA20+AK20+AU20</f>
        <v>0</v>
      </c>
      <c r="BF20" s="324">
        <f t="shared" ref="BF20" si="219">AB20+AL20+AV20</f>
        <v>0</v>
      </c>
      <c r="BG20" s="158">
        <f t="shared" ref="BG20" si="220">AC20+AM20+AW20</f>
        <v>0</v>
      </c>
      <c r="BH20" s="28" cm="1">
        <f t="array" ref="BH20">_xlfn.XLOOKUP($D20&amp;BH$2&amp;BH$3,事業計画集計2026[営業所]&amp;事業計画集計2026[月]&amp;事業計画集計2026[受着完],事業計画集計2026[(当月)計画 請負金額],0,0)</f>
        <v>0</v>
      </c>
      <c r="BI20" s="28" cm="1">
        <f t="array" ref="BI20">_xlfn.XLOOKUP($D20&amp;BH$2&amp;BH$3,事業計画集計2026[営業所]&amp;事業計画集計2026[月]&amp;事業計画集計2026[受着完],事業計画集計2026[(当月)計画 利益額],0,0)</f>
        <v>0</v>
      </c>
      <c r="BJ20" s="149" cm="1">
        <f t="array" ref="BJ20">_xlfn.XLOOKUP($D20&amp;BH$2&amp;BH$3,事業計画集計2026[営業所]&amp;事業計画集計2026[月]&amp;事業計画集計2026[受着完],事業計画集計2026[(当月)計画 棟数],0,0)</f>
        <v>0</v>
      </c>
      <c r="BK20" s="28" cm="1">
        <f t="array" ref="BK20">_xlfn.XLOOKUP($D20&amp;BK$2&amp;BK$3,事業計画集計2026[営業所]&amp;事業計画集計2026[月]&amp;事業計画集計2026[受着完],事業計画集計2026[(当月)計画 請負金額],0,0)</f>
        <v>0</v>
      </c>
      <c r="BL20" s="28" cm="1">
        <f t="array" ref="BL20">_xlfn.XLOOKUP($D20&amp;BK$2&amp;BK$3,事業計画集計2026[営業所]&amp;事業計画集計2026[月]&amp;事業計画集計2026[受着完],事業計画集計2026[(当月)計画 利益額],0,0)</f>
        <v>0</v>
      </c>
      <c r="BM20" s="149" cm="1">
        <f t="array" ref="BM20">_xlfn.XLOOKUP($D20&amp;BK$2&amp;BK$3,事業計画集計2026[営業所]&amp;事業計画集計2026[月]&amp;事業計画集計2026[受着完],事業計画集計2026[(当月)計画 棟数],0,0)</f>
        <v>0</v>
      </c>
      <c r="BN20" s="28" cm="1">
        <f t="array" ref="BN20">_xlfn.XLOOKUP($D20&amp;BN$2&amp;BN$3,事業計画集計2026[営業所]&amp;事業計画集計2026[月]&amp;事業計画集計2026[受着完],事業計画集計2026[(当月)計画 請負金額],0,0)</f>
        <v>0</v>
      </c>
      <c r="BO20" s="28" cm="1">
        <f t="array" ref="BO20">_xlfn.XLOOKUP($D20&amp;BN$2&amp;BN$3,事業計画集計2026[営業所]&amp;事業計画集計2026[月]&amp;事業計画集計2026[受着完],事業計画集計2026[(当月)計画 利益額],0,0)</f>
        <v>0</v>
      </c>
      <c r="BP20" s="29">
        <f>BO20-($Q20*1000)</f>
        <v>0</v>
      </c>
      <c r="BQ20" s="149" cm="1">
        <f t="array" ref="BQ20">_xlfn.XLOOKUP($D20&amp;BN$2&amp;BN$3,事業計画集計2026[営業所]&amp;事業計画集計2026[月]&amp;事業計画集計2026[受着完],事業計画集計2026[(当月)計画 棟数],0,0)</f>
        <v>0</v>
      </c>
      <c r="BR20" s="28" cm="1">
        <f t="array" ref="BR20">_xlfn.XLOOKUP($D20&amp;BR$2&amp;BR$3,事業計画集計2026[営業所]&amp;事業計画集計2026[月]&amp;事業計画集計2026[受着完],事業計画集計2026[(当月)計画 請負金額],0,0)</f>
        <v>0</v>
      </c>
      <c r="BS20" s="28" cm="1">
        <f t="array" ref="BS20">_xlfn.XLOOKUP($D20&amp;BR$2&amp;BR$3,事業計画集計2026[営業所]&amp;事業計画集計2026[月]&amp;事業計画集計2026[受着完],事業計画集計2026[(当月)計画 利益額],0,0)</f>
        <v>0</v>
      </c>
      <c r="BT20" s="149" cm="1">
        <f t="array" ref="BT20">_xlfn.XLOOKUP($D20&amp;BR$2&amp;BR$3,事業計画集計2026[営業所]&amp;事業計画集計2026[月]&amp;事業計画集計2026[受着完],事業計画集計2026[(当月)計画 棟数],0,0)</f>
        <v>0</v>
      </c>
      <c r="BU20" s="28" cm="1">
        <f t="array" ref="BU20">_xlfn.XLOOKUP($D20&amp;BU$2&amp;BU$3,事業計画集計2026[営業所]&amp;事業計画集計2026[月]&amp;事業計画集計2026[受着完],事業計画集計2026[(当月)計画 請負金額],0,0)</f>
        <v>0</v>
      </c>
      <c r="BV20" s="28" cm="1">
        <f t="array" ref="BV20">_xlfn.XLOOKUP($D20&amp;BU$2&amp;BU$3,事業計画集計2026[営業所]&amp;事業計画集計2026[月]&amp;事業計画集計2026[受着完],事業計画集計2026[(当月)計画 利益額],0,0)</f>
        <v>0</v>
      </c>
      <c r="BW20" s="149" cm="1">
        <f t="array" ref="BW20">_xlfn.XLOOKUP($D20&amp;BU$2&amp;BU$3,事業計画集計2026[営業所]&amp;事業計画集計2026[月]&amp;事業計画集計2026[受着完],事業計画集計2026[(当月)計画 棟数],0,0)</f>
        <v>0</v>
      </c>
      <c r="BX20" s="28" cm="1">
        <f t="array" ref="BX20">_xlfn.XLOOKUP($D20&amp;BX$2&amp;BX$3,事業計画集計2026[営業所]&amp;事業計画集計2026[月]&amp;事業計画集計2026[受着完],事業計画集計2026[(当月)計画 請負金額],0,0)</f>
        <v>0</v>
      </c>
      <c r="BY20" s="28" cm="1">
        <f t="array" ref="BY20">_xlfn.XLOOKUP($D20&amp;BX$2&amp;BX$3,事業計画集計2026[営業所]&amp;事業計画集計2026[月]&amp;事業計画集計2026[受着完],事業計画集計2026[(当月)計画 利益額],0,0)</f>
        <v>0</v>
      </c>
      <c r="BZ20" s="29">
        <f>BY20-($Q20*1000)</f>
        <v>0</v>
      </c>
      <c r="CA20" s="149" cm="1">
        <f t="array" ref="CA20">_xlfn.XLOOKUP($D20&amp;BX$2&amp;BX$3,事業計画集計2026[営業所]&amp;事業計画集計2026[月]&amp;事業計画集計2026[受着完],事業計画集計2026[(当月)計画 棟数],0,0)</f>
        <v>0</v>
      </c>
      <c r="CB20" s="28" cm="1">
        <f t="array" ref="CB20">_xlfn.XLOOKUP($D20&amp;CB$2&amp;CB$3,事業計画集計2026[営業所]&amp;事業計画集計2026[月]&amp;事業計画集計2026[受着完],事業計画集計2026[(当月)計画 請負金額],0,0)</f>
        <v>0</v>
      </c>
      <c r="CC20" s="28" cm="1">
        <f t="array" ref="CC20">_xlfn.XLOOKUP($D20&amp;CB$2&amp;CB$3,事業計画集計2026[営業所]&amp;事業計画集計2026[月]&amp;事業計画集計2026[受着完],事業計画集計2026[(当月)計画 利益額],0,0)</f>
        <v>0</v>
      </c>
      <c r="CD20" s="149" cm="1">
        <f t="array" ref="CD20">_xlfn.XLOOKUP($D20&amp;CB$2&amp;CB$3,事業計画集計2026[営業所]&amp;事業計画集計2026[月]&amp;事業計画集計2026[受着完],事業計画集計2026[(当月)計画 棟数],0,0)</f>
        <v>0</v>
      </c>
      <c r="CE20" s="28" cm="1">
        <f t="array" ref="CE20">_xlfn.XLOOKUP($D20&amp;CE$2&amp;CE$3,事業計画集計2026[営業所]&amp;事業計画集計2026[月]&amp;事業計画集計2026[受着完],事業計画集計2026[(当月)計画 請負金額],0,0)</f>
        <v>0</v>
      </c>
      <c r="CF20" s="28" cm="1">
        <f t="array" ref="CF20">_xlfn.XLOOKUP($D20&amp;CE$2&amp;CE$3,事業計画集計2026[営業所]&amp;事業計画集計2026[月]&amp;事業計画集計2026[受着完],事業計画集計2026[(当月)計画 利益額],0,0)</f>
        <v>0</v>
      </c>
      <c r="CG20" s="149" cm="1">
        <f t="array" ref="CG20">_xlfn.XLOOKUP($D20&amp;CE$2&amp;CE$3,事業計画集計2026[営業所]&amp;事業計画集計2026[月]&amp;事業計画集計2026[受着完],事業計画集計2026[(当月)計画 棟数],0,0)</f>
        <v>0</v>
      </c>
      <c r="CH20" s="28" cm="1">
        <f t="array" ref="CH20">_xlfn.XLOOKUP($D20&amp;CH$2&amp;CH$3,事業計画集計2026[営業所]&amp;事業計画集計2026[月]&amp;事業計画集計2026[受着完],事業計画集計2026[(当月)計画 請負金額],0,0)</f>
        <v>0</v>
      </c>
      <c r="CI20" s="28" cm="1">
        <f t="array" ref="CI20">_xlfn.XLOOKUP($D20&amp;CH$2&amp;CH$3,事業計画集計2026[営業所]&amp;事業計画集計2026[月]&amp;事業計画集計2026[受着完],事業計画集計2026[(当月)計画 利益額],0,0)</f>
        <v>0</v>
      </c>
      <c r="CJ20" s="29">
        <f>CI20-($Q20*1000)</f>
        <v>0</v>
      </c>
      <c r="CK20" s="142" cm="1">
        <f t="array" ref="CK20">_xlfn.XLOOKUP($D20&amp;CH$2&amp;CH$3,事業計画集計2026[営業所]&amp;事業計画集計2026[月]&amp;事業計画集計2026[受着完],事業計画集計2026[(当月)計画 棟数],0,0)</f>
        <v>0</v>
      </c>
      <c r="CL20" s="421">
        <f t="shared" ref="CL20:CL21" si="221">BH20+BR20+CB20</f>
        <v>0</v>
      </c>
      <c r="CM20" s="422">
        <f t="shared" ref="CM20:CM21" si="222">BI20+BS20+CC20</f>
        <v>0</v>
      </c>
      <c r="CN20" s="423">
        <f t="shared" ref="CN20:CN21" si="223">BJ20+BT20+CD20</f>
        <v>0</v>
      </c>
      <c r="CO20" s="296">
        <f t="shared" ref="CO20:CO21" si="224">BK20+BU20+CE20</f>
        <v>0</v>
      </c>
      <c r="CP20" s="300">
        <f t="shared" ref="CP20:CP21" si="225">BL20+BV20+CF20</f>
        <v>0</v>
      </c>
      <c r="CQ20" s="154">
        <f t="shared" ref="CQ20:CQ21" si="226">BM20+BW20+CG20</f>
        <v>0</v>
      </c>
      <c r="CR20" s="304">
        <f t="shared" ref="CR20" si="227">BN20+BX20+CH20</f>
        <v>0</v>
      </c>
      <c r="CS20" s="314">
        <f t="shared" ref="CS20" si="228">BO20+BY20+CI20</f>
        <v>0</v>
      </c>
      <c r="CT20" s="324">
        <f t="shared" ref="CT20" si="229">BP20+BZ20+CJ20</f>
        <v>0</v>
      </c>
      <c r="CU20" s="158">
        <f t="shared" ref="CU20" si="230">BQ20+CA20+CK20</f>
        <v>0</v>
      </c>
      <c r="CV20" s="333">
        <f t="shared" ref="CV20:CV21" si="231">AX20+CL20</f>
        <v>0</v>
      </c>
      <c r="CW20" s="334">
        <f t="shared" ref="CW20:CW21" si="232">AY20+CM20</f>
        <v>0</v>
      </c>
      <c r="CX20" s="162">
        <f t="shared" ref="CX20:CX21" si="233">AZ20+CN20</f>
        <v>0</v>
      </c>
      <c r="CY20" s="354">
        <f t="shared" ref="CY20:CY21" si="234">BA20+CO20</f>
        <v>0</v>
      </c>
      <c r="CZ20" s="355">
        <f t="shared" ref="CZ20:CZ21" si="235">BB20+CP20</f>
        <v>0</v>
      </c>
      <c r="DA20" s="166">
        <f t="shared" ref="DA20:DA21" si="236">BC20+CQ20</f>
        <v>0</v>
      </c>
      <c r="DB20" s="479">
        <f t="shared" ref="DB20:DB21" si="237">BD20+CR20</f>
        <v>0</v>
      </c>
      <c r="DC20" s="480">
        <f t="shared" ref="DC20:DC21" si="238">BE20+CS20</f>
        <v>0</v>
      </c>
      <c r="DD20" s="481">
        <f t="shared" ref="DD20:DD21" si="239">BF20+CT20</f>
        <v>0</v>
      </c>
      <c r="DE20" s="604">
        <f t="shared" ref="DE20:DE21" si="240">BG20+CU20</f>
        <v>0</v>
      </c>
      <c r="DF20" s="612">
        <f>実行度合表集計2025!GH20+実行度合表集計2026!CV20</f>
        <v>1710000000</v>
      </c>
      <c r="DG20" s="334">
        <f>実行度合表集計2025!GI20+実行度合表集計2026!CW20</f>
        <v>393600000</v>
      </c>
      <c r="DH20" s="613">
        <f>実行度合表集計2025!GJ20+実行度合表集計2026!CX20</f>
        <v>57</v>
      </c>
      <c r="DI20" s="628">
        <f>実行度合表集計2025!GK20+実行度合表集計2026!CY20</f>
        <v>1846128182</v>
      </c>
      <c r="DJ20" s="355">
        <f>実行度合表集計2025!GL20+実行度合表集計2026!CZ20</f>
        <v>419314517</v>
      </c>
      <c r="DK20" s="629">
        <f>実行度合表集計2025!GM20+実行度合表集計2026!DA20</f>
        <v>61</v>
      </c>
      <c r="DL20" s="641">
        <f>実行度合表集計2025!GN20+実行度合表集計2026!DB20</f>
        <v>1596543762</v>
      </c>
      <c r="DM20" s="480">
        <f>実行度合表集計2025!GO20+実行度合表集計2026!DC20</f>
        <v>349470615</v>
      </c>
      <c r="DN20" s="481">
        <f>実行度合表集計2025!GP20+実行度合表集計2026!DD20</f>
        <v>97308615</v>
      </c>
      <c r="DO20" s="642">
        <f>実行度合表集計2025!GQ20+実行度合表集計2026!DE20</f>
        <v>54</v>
      </c>
      <c r="DP20" s="28" cm="1">
        <f t="array" ref="DP20">_xlfn.XLOOKUP($D20&amp;DP$2&amp;DP$3,事業計画集計2026[営業所]&amp;事業計画集計2026[月]&amp;事業計画集計2026[受着完],事業計画集計2026[(当月)計画 請負金額],0,0)</f>
        <v>0</v>
      </c>
      <c r="DQ20" s="28" cm="1">
        <f t="array" ref="DQ20">_xlfn.XLOOKUP($D20&amp;DP$2&amp;DP$3,事業計画集計2026[営業所]&amp;事業計画集計2026[月]&amp;事業計画集計2026[受着完],事業計画集計2026[(当月)計画 利益額],0,0)</f>
        <v>0</v>
      </c>
      <c r="DR20" s="149" cm="1">
        <f t="array" ref="DR20">_xlfn.XLOOKUP($D20&amp;DP$2&amp;DP$3,事業計画集計2026[営業所]&amp;事業計画集計2026[月]&amp;事業計画集計2026[受着完],事業計画集計2026[(当月)計画 棟数],0,0)</f>
        <v>0</v>
      </c>
      <c r="DS20" s="28" cm="1">
        <f t="array" ref="DS20">_xlfn.XLOOKUP($D20&amp;DS$2&amp;DS$3,事業計画集計2026[営業所]&amp;事業計画集計2026[月]&amp;事業計画集計2026[受着完],事業計画集計2026[(当月)計画 請負金額],0,0)</f>
        <v>0</v>
      </c>
      <c r="DT20" s="28" cm="1">
        <f t="array" ref="DT20">_xlfn.XLOOKUP($D20&amp;DS$2&amp;DS$3,事業計画集計2026[営業所]&amp;事業計画集計2026[月]&amp;事業計画集計2026[受着完],事業計画集計2026[(当月)計画 利益額],0,0)</f>
        <v>0</v>
      </c>
      <c r="DU20" s="149" cm="1">
        <f t="array" ref="DU20">_xlfn.XLOOKUP($D20&amp;DS$2&amp;DS$3,事業計画集計2026[営業所]&amp;事業計画集計2026[月]&amp;事業計画集計2026[受着完],事業計画集計2026[(当月)計画 棟数],0,0)</f>
        <v>0</v>
      </c>
      <c r="DV20" s="28" cm="1">
        <f t="array" ref="DV20">_xlfn.XLOOKUP($D20&amp;DV$2&amp;DV$3,事業計画集計2026[営業所]&amp;事業計画集計2026[月]&amp;事業計画集計2026[受着完],事業計画集計2026[(当月)計画 請負金額],0,0)</f>
        <v>0</v>
      </c>
      <c r="DW20" s="28" cm="1">
        <f t="array" ref="DW20">_xlfn.XLOOKUP($D20&amp;DV$2&amp;DV$3,事業計画集計2026[営業所]&amp;事業計画集計2026[月]&amp;事業計画集計2026[受着完],事業計画集計2026[(当月)計画 利益額],0,0)</f>
        <v>0</v>
      </c>
      <c r="DX20" s="29">
        <f>DW20-($Q20*1000)</f>
        <v>0</v>
      </c>
      <c r="DY20" s="149" cm="1">
        <f t="array" ref="DY20">_xlfn.XLOOKUP($D20&amp;DV$2&amp;DV$3,事業計画集計2026[営業所]&amp;事業計画集計2026[月]&amp;事業計画集計2026[受着完],事業計画集計2026[(当月)計画 棟数],0,0)</f>
        <v>0</v>
      </c>
      <c r="DZ20" s="28" cm="1">
        <f t="array" ref="DZ20">_xlfn.XLOOKUP($D20&amp;DZ$2&amp;DZ$3,事業計画集計2026[営業所]&amp;事業計画集計2026[月]&amp;事業計画集計2026[受着完],事業計画集計2026[(当月)計画 請負金額],0,0)</f>
        <v>0</v>
      </c>
      <c r="EA20" s="28" cm="1">
        <f t="array" ref="EA20">_xlfn.XLOOKUP($D20&amp;DZ$2&amp;DZ$3,事業計画集計2026[営業所]&amp;事業計画集計2026[月]&amp;事業計画集計2026[受着完],事業計画集計2026[(当月)計画 利益額],0,0)</f>
        <v>0</v>
      </c>
      <c r="EB20" s="149" cm="1">
        <f t="array" ref="EB20">_xlfn.XLOOKUP($D20&amp;DZ$2&amp;DZ$3,事業計画集計2026[営業所]&amp;事業計画集計2026[月]&amp;事業計画集計2026[受着完],事業計画集計2026[(当月)計画 棟数],0,0)</f>
        <v>0</v>
      </c>
      <c r="EC20" s="28" cm="1">
        <f t="array" ref="EC20">_xlfn.XLOOKUP($D20&amp;EC$2&amp;EC$3,事業計画集計2026[営業所]&amp;事業計画集計2026[月]&amp;事業計画集計2026[受着完],事業計画集計2026[(当月)計画 請負金額],0,0)</f>
        <v>0</v>
      </c>
      <c r="ED20" s="28" cm="1">
        <f t="array" ref="ED20">_xlfn.XLOOKUP($D20&amp;EC$2&amp;EC$3,事業計画集計2026[営業所]&amp;事業計画集計2026[月]&amp;事業計画集計2026[受着完],事業計画集計2026[(当月)計画 利益額],0,0)</f>
        <v>0</v>
      </c>
      <c r="EE20" s="149" cm="1">
        <f t="array" ref="EE20">_xlfn.XLOOKUP($D20&amp;EC$2&amp;EC$3,事業計画集計2026[営業所]&amp;事業計画集計2026[月]&amp;事業計画集計2026[受着完],事業計画集計2026[(当月)計画 棟数],0,0)</f>
        <v>0</v>
      </c>
      <c r="EF20" s="28" cm="1">
        <f t="array" ref="EF20">_xlfn.XLOOKUP($D20&amp;EF$2&amp;EF$3,事業計画集計2026[営業所]&amp;事業計画集計2026[月]&amp;事業計画集計2026[受着完],事業計画集計2026[(当月)計画 請負金額],0,0)</f>
        <v>0</v>
      </c>
      <c r="EG20" s="28" cm="1">
        <f t="array" ref="EG20">_xlfn.XLOOKUP($D20&amp;EF$2&amp;EF$3,事業計画集計2026[営業所]&amp;事業計画集計2026[月]&amp;事業計画集計2026[受着完],事業計画集計2026[(当月)計画 利益額],0,0)</f>
        <v>0</v>
      </c>
      <c r="EH20" s="29">
        <f>EG20-($Q20*1000)</f>
        <v>0</v>
      </c>
      <c r="EI20" s="149" cm="1">
        <f t="array" ref="EI20">_xlfn.XLOOKUP($D20&amp;EF$2&amp;EF$3,事業計画集計2026[営業所]&amp;事業計画集計2026[月]&amp;事業計画集計2026[受着完],事業計画集計2026[(当月)計画 棟数],0,0)</f>
        <v>0</v>
      </c>
      <c r="EJ20" s="28" cm="1">
        <f t="array" ref="EJ20">_xlfn.XLOOKUP($D20&amp;EJ$2&amp;EJ$3,事業計画集計2026[営業所]&amp;事業計画集計2026[月]&amp;事業計画集計2026[受着完],事業計画集計2026[(当月)計画 請負金額],0,0)</f>
        <v>0</v>
      </c>
      <c r="EK20" s="28" cm="1">
        <f t="array" ref="EK20">_xlfn.XLOOKUP($D20&amp;EJ$2&amp;EJ$3,事業計画集計2026[営業所]&amp;事業計画集計2026[月]&amp;事業計画集計2026[受着完],事業計画集計2026[(当月)計画 利益額],0,0)</f>
        <v>0</v>
      </c>
      <c r="EL20" s="149" cm="1">
        <f t="array" ref="EL20">_xlfn.XLOOKUP($D20&amp;EJ$2&amp;EJ$3,事業計画集計2026[営業所]&amp;事業計画集計2026[月]&amp;事業計画集計2026[受着完],事業計画集計2026[(当月)計画 棟数],0,0)</f>
        <v>0</v>
      </c>
      <c r="EM20" s="28" cm="1">
        <f t="array" ref="EM20">_xlfn.XLOOKUP($D20&amp;EM$2&amp;EM$3,事業計画集計2026[営業所]&amp;事業計画集計2026[月]&amp;事業計画集計2026[受着完],事業計画集計2026[(当月)計画 請負金額],0,0)</f>
        <v>0</v>
      </c>
      <c r="EN20" s="28" cm="1">
        <f t="array" ref="EN20">_xlfn.XLOOKUP($D20&amp;EM$2&amp;EM$3,事業計画集計2026[営業所]&amp;事業計画集計2026[月]&amp;事業計画集計2026[受着完],事業計画集計2026[(当月)計画 利益額],0,0)</f>
        <v>0</v>
      </c>
      <c r="EO20" s="149" cm="1">
        <f t="array" ref="EO20">_xlfn.XLOOKUP($D20&amp;EM$2&amp;EM$3,事業計画集計2026[営業所]&amp;事業計画集計2026[月]&amp;事業計画集計2026[受着完],事業計画集計2026[(当月)計画 棟数],0,0)</f>
        <v>0</v>
      </c>
      <c r="EP20" s="28" cm="1">
        <f t="array" ref="EP20">_xlfn.XLOOKUP($D20&amp;EP$2&amp;EP$3,事業計画集計2026[営業所]&amp;事業計画集計2026[月]&amp;事業計画集計2026[受着完],事業計画集計2026[(当月)計画 請負金額],0,0)</f>
        <v>0</v>
      </c>
      <c r="EQ20" s="28" cm="1">
        <f t="array" ref="EQ20">_xlfn.XLOOKUP($D20&amp;EP$2&amp;EP$3,事業計画集計2026[営業所]&amp;事業計画集計2026[月]&amp;事業計画集計2026[受着完],事業計画集計2026[(当月)計画 利益額],0,0)</f>
        <v>0</v>
      </c>
      <c r="ER20" s="29">
        <f>EQ20-($Q20*1000)</f>
        <v>0</v>
      </c>
      <c r="ES20" s="142" cm="1">
        <f t="array" ref="ES20">_xlfn.XLOOKUP($D20&amp;EP$2&amp;EP$3,事業計画集計2026[営業所]&amp;事業計画集計2026[月]&amp;事業計画集計2026[受着完],事業計画集計2026[(当月)計画 棟数],0,0)</f>
        <v>0</v>
      </c>
      <c r="ET20" s="421">
        <f t="shared" ref="ET20:ET21" si="241">DP20+DZ20+EJ20</f>
        <v>0</v>
      </c>
      <c r="EU20" s="422">
        <f t="shared" ref="EU20:EU21" si="242">DQ20+EA20+EK20</f>
        <v>0</v>
      </c>
      <c r="EV20" s="423">
        <f t="shared" ref="EV20:EV21" si="243">DR20+EB20+EL20</f>
        <v>0</v>
      </c>
      <c r="EW20" s="296">
        <f t="shared" ref="EW20:EW21" si="244">DS20+EC20+EM20</f>
        <v>0</v>
      </c>
      <c r="EX20" s="300">
        <f t="shared" ref="EX20:EX21" si="245">DT20+ED20+EN20</f>
        <v>0</v>
      </c>
      <c r="EY20" s="154">
        <f t="shared" ref="EY20:EY21" si="246">DU20+EE20+EO20</f>
        <v>0</v>
      </c>
      <c r="EZ20" s="304">
        <f t="shared" ref="EZ20" si="247">DV20+EF20+EP20</f>
        <v>0</v>
      </c>
      <c r="FA20" s="314">
        <f t="shared" ref="FA20" si="248">DW20+EG20+EQ20</f>
        <v>0</v>
      </c>
      <c r="FB20" s="324">
        <f t="shared" ref="FB20" si="249">DX20+EH20+ER20</f>
        <v>0</v>
      </c>
      <c r="FC20" s="158">
        <f t="shared" ref="FC20" si="250">DY20+EI20+ES20</f>
        <v>0</v>
      </c>
      <c r="FD20" s="28" cm="1">
        <f t="array" ref="FD20">_xlfn.XLOOKUP($D20&amp;FD$2&amp;FD$3,事業計画集計2026[営業所]&amp;事業計画集計2026[月]&amp;事業計画集計2026[受着完],事業計画集計2026[(当月)計画 請負金額],0,0)</f>
        <v>0</v>
      </c>
      <c r="FE20" s="28" cm="1">
        <f t="array" ref="FE20">_xlfn.XLOOKUP($D20&amp;FD$2&amp;FD$3,事業計画集計2026[営業所]&amp;事業計画集計2026[月]&amp;事業計画集計2026[受着完],事業計画集計2026[(当月)計画 利益額],0,0)</f>
        <v>0</v>
      </c>
      <c r="FF20" s="149" cm="1">
        <f t="array" ref="FF20">_xlfn.XLOOKUP($D20&amp;FD$2&amp;FD$3,事業計画集計2026[営業所]&amp;事業計画集計2026[月]&amp;事業計画集計2026[受着完],事業計画集計2026[(当月)計画 棟数],0,0)</f>
        <v>0</v>
      </c>
      <c r="FG20" s="28" cm="1">
        <f t="array" ref="FG20">_xlfn.XLOOKUP($D20&amp;FG$2&amp;FG$3,事業計画集計2026[営業所]&amp;事業計画集計2026[月]&amp;事業計画集計2026[受着完],事業計画集計2026[(当月)計画 請負金額],0,0)</f>
        <v>0</v>
      </c>
      <c r="FH20" s="28" cm="1">
        <f t="array" ref="FH20">_xlfn.XLOOKUP($D20&amp;FG$2&amp;FG$3,事業計画集計2026[営業所]&amp;事業計画集計2026[月]&amp;事業計画集計2026[受着完],事業計画集計2026[(当月)計画 利益額],0,0)</f>
        <v>0</v>
      </c>
      <c r="FI20" s="149" cm="1">
        <f t="array" ref="FI20">_xlfn.XLOOKUP($D20&amp;FG$2&amp;FG$3,事業計画集計2026[営業所]&amp;事業計画集計2026[月]&amp;事業計画集計2026[受着完],事業計画集計2026[(当月)計画 棟数],0,0)</f>
        <v>0</v>
      </c>
      <c r="FJ20" s="28" cm="1">
        <f t="array" ref="FJ20">_xlfn.XLOOKUP($D20&amp;FJ$2&amp;FJ$3,事業計画集計2026[営業所]&amp;事業計画集計2026[月]&amp;事業計画集計2026[受着完],事業計画集計2026[(当月)計画 請負金額],0,0)</f>
        <v>0</v>
      </c>
      <c r="FK20" s="28" cm="1">
        <f t="array" ref="FK20">_xlfn.XLOOKUP($D20&amp;FJ$2&amp;FJ$3,事業計画集計2026[営業所]&amp;事業計画集計2026[月]&amp;事業計画集計2026[受着完],事業計画集計2026[(当月)計画 利益額],0,0)</f>
        <v>0</v>
      </c>
      <c r="FL20" s="29">
        <f>FK20-($Q20*1000)</f>
        <v>0</v>
      </c>
      <c r="FM20" s="149" cm="1">
        <f t="array" ref="FM20">_xlfn.XLOOKUP($D20&amp;FJ$2&amp;FJ$3,事業計画集計2026[営業所]&amp;事業計画集計2026[月]&amp;事業計画集計2026[受着完],事業計画集計2026[(当月)計画 棟数],0,0)</f>
        <v>0</v>
      </c>
      <c r="FN20" s="28" cm="1">
        <f t="array" ref="FN20">_xlfn.XLOOKUP($D20&amp;FN$2&amp;FN$3,事業計画集計2026[営業所]&amp;事業計画集計2026[月]&amp;事業計画集計2026[受着完],事業計画集計2026[(当月)計画 請負金額],0,0)</f>
        <v>0</v>
      </c>
      <c r="FO20" s="28" cm="1">
        <f t="array" ref="FO20">_xlfn.XLOOKUP($D20&amp;FN$2&amp;FN$3,事業計画集計2026[営業所]&amp;事業計画集計2026[月]&amp;事業計画集計2026[受着完],事業計画集計2026[(当月)計画 利益額],0,0)</f>
        <v>0</v>
      </c>
      <c r="FP20" s="149" cm="1">
        <f t="array" ref="FP20">_xlfn.XLOOKUP($D20&amp;FN$2&amp;FN$3,事業計画集計2026[営業所]&amp;事業計画集計2026[月]&amp;事業計画集計2026[受着完],事業計画集計2026[(当月)計画 棟数],0,0)</f>
        <v>0</v>
      </c>
      <c r="FQ20" s="28" cm="1">
        <f t="array" ref="FQ20">_xlfn.XLOOKUP($D20&amp;FQ$2&amp;FQ$3,事業計画集計2026[営業所]&amp;事業計画集計2026[月]&amp;事業計画集計2026[受着完],事業計画集計2026[(当月)計画 請負金額],0,0)</f>
        <v>0</v>
      </c>
      <c r="FR20" s="28" cm="1">
        <f t="array" ref="FR20">_xlfn.XLOOKUP($D20&amp;FQ$2&amp;FQ$3,事業計画集計2026[営業所]&amp;事業計画集計2026[月]&amp;事業計画集計2026[受着完],事業計画集計2026[(当月)計画 利益額],0,0)</f>
        <v>0</v>
      </c>
      <c r="FS20" s="149" cm="1">
        <f t="array" ref="FS20">_xlfn.XLOOKUP($D20&amp;FQ$2&amp;FQ$3,事業計画集計2026[営業所]&amp;事業計画集計2026[月]&amp;事業計画集計2026[受着完],事業計画集計2026[(当月)計画 棟数],0,0)</f>
        <v>0</v>
      </c>
      <c r="FT20" s="28" cm="1">
        <f t="array" ref="FT20">_xlfn.XLOOKUP($D20&amp;FT$2&amp;FT$3,事業計画集計2026[営業所]&amp;事業計画集計2026[月]&amp;事業計画集計2026[受着完],事業計画集計2026[(当月)計画 請負金額],0,0)</f>
        <v>0</v>
      </c>
      <c r="FU20" s="28" cm="1">
        <f t="array" ref="FU20">_xlfn.XLOOKUP($D20&amp;FT$2&amp;FT$3,事業計画集計2026[営業所]&amp;事業計画集計2026[月]&amp;事業計画集計2026[受着完],事業計画集計2026[(当月)計画 利益額],0,0)</f>
        <v>0</v>
      </c>
      <c r="FV20" s="29">
        <f>FU20-($Q20*1000)</f>
        <v>0</v>
      </c>
      <c r="FW20" s="149" cm="1">
        <f t="array" ref="FW20">_xlfn.XLOOKUP($D20&amp;FT$2&amp;FT$3,事業計画集計2026[営業所]&amp;事業計画集計2026[月]&amp;事業計画集計2026[受着完],事業計画集計2026[(当月)計画 棟数],0,0)</f>
        <v>0</v>
      </c>
      <c r="FX20" s="28" cm="1">
        <f t="array" ref="FX20">_xlfn.XLOOKUP($D20&amp;FX$2&amp;FX$3,事業計画集計2026[営業所]&amp;事業計画集計2026[月]&amp;事業計画集計2026[受着完],事業計画集計2026[(当月)計画 請負金額],0,0)</f>
        <v>0</v>
      </c>
      <c r="FY20" s="28" cm="1">
        <f t="array" ref="FY20">_xlfn.XLOOKUP($D20&amp;FX$2&amp;FX$3,事業計画集計2026[営業所]&amp;事業計画集計2026[月]&amp;事業計画集計2026[受着完],事業計画集計2026[(当月)計画 利益額],0,0)</f>
        <v>0</v>
      </c>
      <c r="FZ20" s="149" cm="1">
        <f t="array" ref="FZ20">_xlfn.XLOOKUP($D20&amp;FX$2&amp;FX$3,事業計画集計2026[営業所]&amp;事業計画集計2026[月]&amp;事業計画集計2026[受着完],事業計画集計2026[(当月)計画 棟数],0,0)</f>
        <v>0</v>
      </c>
      <c r="GA20" s="28" cm="1">
        <f t="array" ref="GA20">_xlfn.XLOOKUP($D20&amp;GA$2&amp;GA$3,事業計画集計2026[営業所]&amp;事業計画集計2026[月]&amp;事業計画集計2026[受着完],事業計画集計2026[(当月)計画 請負金額],0,0)</f>
        <v>0</v>
      </c>
      <c r="GB20" s="28" cm="1">
        <f t="array" ref="GB20">_xlfn.XLOOKUP($D20&amp;GA$2&amp;GA$3,事業計画集計2026[営業所]&amp;事業計画集計2026[月]&amp;事業計画集計2026[受着完],事業計画集計2026[(当月)計画 利益額],0,0)</f>
        <v>0</v>
      </c>
      <c r="GC20" s="149" cm="1">
        <f t="array" ref="GC20">_xlfn.XLOOKUP($D20&amp;GA$2&amp;GA$3,事業計画集計2026[営業所]&amp;事業計画集計2026[月]&amp;事業計画集計2026[受着完],事業計画集計2026[(当月)計画 棟数],0,0)</f>
        <v>0</v>
      </c>
      <c r="GD20" s="28" cm="1">
        <f t="array" ref="GD20">_xlfn.XLOOKUP($D20&amp;GD$2&amp;GD$3,事業計画集計2026[営業所]&amp;事業計画集計2026[月]&amp;事業計画集計2026[受着完],事業計画集計2026[(当月)計画 請負金額],0,0)</f>
        <v>0</v>
      </c>
      <c r="GE20" s="28" cm="1">
        <f t="array" ref="GE20">_xlfn.XLOOKUP($D20&amp;GD$2&amp;GD$3,事業計画集計2026[営業所]&amp;事業計画集計2026[月]&amp;事業計画集計2026[受着完],事業計画集計2026[(当月)計画 利益額],0,0)</f>
        <v>0</v>
      </c>
      <c r="GF20" s="29">
        <f>GE20-($Q20*1000)</f>
        <v>0</v>
      </c>
      <c r="GG20" s="142" cm="1">
        <f t="array" ref="GG20">_xlfn.XLOOKUP($D20&amp;GD$2&amp;GD$3,事業計画集計2026[営業所]&amp;事業計画集計2026[月]&amp;事業計画集計2026[受着完],事業計画集計2026[(当月)計画 棟数],0,0)</f>
        <v>0</v>
      </c>
      <c r="GH20" s="421">
        <f t="shared" ref="GH20:GH21" si="251">FD20+FN20+FX20</f>
        <v>0</v>
      </c>
      <c r="GI20" s="422">
        <f t="shared" ref="GI20:GI21" si="252">FE20+FO20+FY20</f>
        <v>0</v>
      </c>
      <c r="GJ20" s="423">
        <f t="shared" ref="GJ20:GJ21" si="253">FF20+FP20+FZ20</f>
        <v>0</v>
      </c>
      <c r="GK20" s="296">
        <f t="shared" ref="GK20:GK21" si="254">FG20+FQ20+GA20</f>
        <v>0</v>
      </c>
      <c r="GL20" s="300">
        <f t="shared" ref="GL20:GL21" si="255">FH20+FR20+GB20</f>
        <v>0</v>
      </c>
      <c r="GM20" s="154">
        <f t="shared" ref="GM20:GM21" si="256">FI20+FS20+GC20</f>
        <v>0</v>
      </c>
      <c r="GN20" s="304">
        <f t="shared" ref="GN20" si="257">FJ20+FT20+GD20</f>
        <v>0</v>
      </c>
      <c r="GO20" s="314">
        <f t="shared" ref="GO20" si="258">FK20+FU20+GE20</f>
        <v>0</v>
      </c>
      <c r="GP20" s="324">
        <f t="shared" ref="GP20" si="259">FL20+FV20+GF20</f>
        <v>0</v>
      </c>
      <c r="GQ20" s="158">
        <f t="shared" ref="GQ20" si="260">FM20+FW20+GG20</f>
        <v>0</v>
      </c>
      <c r="GR20" s="333">
        <f t="shared" ref="GR20:GR21" si="261">ET20+GH20</f>
        <v>0</v>
      </c>
      <c r="GS20" s="334">
        <f t="shared" ref="GS20:GS21" si="262">EU20+GI20</f>
        <v>0</v>
      </c>
      <c r="GT20" s="162">
        <f t="shared" ref="GT20:GT21" si="263">EV20+GJ20</f>
        <v>0</v>
      </c>
      <c r="GU20" s="354">
        <f t="shared" ref="GU20:GU21" si="264">EW20+GK20</f>
        <v>0</v>
      </c>
      <c r="GV20" s="355">
        <f t="shared" ref="GV20:GV21" si="265">EX20+GL20</f>
        <v>0</v>
      </c>
      <c r="GW20" s="166">
        <f t="shared" ref="GW20:GW21" si="266">EY20+GM20</f>
        <v>0</v>
      </c>
      <c r="GX20" s="479">
        <f t="shared" ref="GX20:GX21" si="267">EZ20+GN20</f>
        <v>0</v>
      </c>
      <c r="GY20" s="480">
        <f t="shared" ref="GY20:GY21" si="268">FA20+GO20</f>
        <v>0</v>
      </c>
      <c r="GZ20" s="481">
        <f t="shared" ref="GZ20:GZ21" si="269">FB20+GP20</f>
        <v>0</v>
      </c>
      <c r="HA20" s="482">
        <f t="shared" ref="HA20:HA21" si="270">FC20+GQ20</f>
        <v>0</v>
      </c>
      <c r="HB20" s="390">
        <f t="shared" ref="HB20:HB21" si="271">CV20+GR20</f>
        <v>0</v>
      </c>
      <c r="HC20" s="391">
        <f t="shared" ref="HC20:HC21" si="272">CW20+GS20</f>
        <v>0</v>
      </c>
      <c r="HD20" s="170">
        <f t="shared" ref="HD20:HD21" si="273">CX20+GT20</f>
        <v>0</v>
      </c>
      <c r="HE20" s="390">
        <f t="shared" ref="HE20:HE21" si="274">CY20+GU20</f>
        <v>0</v>
      </c>
      <c r="HF20" s="391">
        <f t="shared" ref="HF20:HF21" si="275">CZ20+GV20</f>
        <v>0</v>
      </c>
      <c r="HG20" s="170">
        <f t="shared" ref="HG20:HG21" si="276">DA20+GW20</f>
        <v>0</v>
      </c>
      <c r="HH20" s="390">
        <f t="shared" ref="HH20:HH21" si="277">DB20+GX20</f>
        <v>0</v>
      </c>
      <c r="HI20" s="391">
        <f t="shared" ref="HI20:HI21" si="278">DC20+GY20</f>
        <v>0</v>
      </c>
      <c r="HJ20" s="409">
        <f t="shared" ref="HJ20:HJ21" si="279">DD20+GZ20</f>
        <v>0</v>
      </c>
      <c r="HK20" s="256">
        <f t="shared" ref="HK20:HK21" si="280">DE20+HA20</f>
        <v>0</v>
      </c>
      <c r="HL20" s="31"/>
      <c r="HM20" s="30" t="s">
        <v>137</v>
      </c>
      <c r="HN20" s="30" t="s">
        <v>275</v>
      </c>
      <c r="HO20" s="520" t="s">
        <v>243</v>
      </c>
      <c r="HP20" s="30" t="s">
        <v>250</v>
      </c>
      <c r="HQ20" s="30" t="s">
        <v>268</v>
      </c>
    </row>
    <row r="21" spans="1:225" s="25" customFormat="1" ht="21" hidden="1">
      <c r="A21" s="24"/>
      <c r="B21" s="51" t="s">
        <v>282</v>
      </c>
      <c r="C21" s="503"/>
      <c r="D21" s="504"/>
      <c r="E21" s="196"/>
      <c r="F21" s="196"/>
      <c r="G21" s="196"/>
      <c r="H21" s="196"/>
      <c r="I21" s="196"/>
      <c r="J21" s="196"/>
      <c r="K21" s="197" t="str">
        <f>K20</f>
        <v/>
      </c>
      <c r="L21" s="197" t="str">
        <f t="shared" ref="L21:Q21" si="281">L20</f>
        <v/>
      </c>
      <c r="M21" s="197" t="str">
        <f t="shared" si="281"/>
        <v/>
      </c>
      <c r="N21" s="197" t="str">
        <f t="shared" si="281"/>
        <v/>
      </c>
      <c r="O21" s="197" t="str">
        <f t="shared" si="281"/>
        <v/>
      </c>
      <c r="P21" s="197" t="str">
        <f t="shared" si="281"/>
        <v/>
      </c>
      <c r="Q21" s="197">
        <f t="shared" si="281"/>
        <v>0</v>
      </c>
      <c r="R21" s="196"/>
      <c r="S21" s="26" t="s">
        <v>138</v>
      </c>
      <c r="T21" s="27" cm="1">
        <f t="array" ref="T21">_xlfn.XLOOKUP($D20&amp;T$2&amp;T$3,事業計画集計2026[営業所]&amp;事業計画集計2026[月]&amp;事業計画集計2026[受着完],事業計画集計2026[(当月)実績 請負金額],0,0)</f>
        <v>0</v>
      </c>
      <c r="U21" s="28" cm="1">
        <f t="array" ref="U21">_xlfn.XLOOKUP($D20&amp;T$2&amp;T$3,事業計画集計2026[営業所]&amp;事業計画集計2026[月]&amp;事業計画集計2026[受着完],事業計画集計2026[(当月)実績 利益額],0,0)</f>
        <v>0</v>
      </c>
      <c r="V21" s="142" cm="1">
        <f t="array" ref="V21">_xlfn.XLOOKUP($D20&amp;T$2&amp;T$3,事業計画集計2026[営業所]&amp;事業計画集計2026[月]&amp;事業計画集計2026[受着完],事業計画集計2026[(当月)実績 棟数],0,0)</f>
        <v>0</v>
      </c>
      <c r="W21" s="27" cm="1">
        <f t="array" ref="W21">_xlfn.XLOOKUP($D20&amp;W$2&amp;W$3,事業計画集計2026[営業所]&amp;事業計画集計2026[月]&amp;事業計画集計2026[受着完],事業計画集計2026[(当月)実績 請負金額],0,0)</f>
        <v>0</v>
      </c>
      <c r="X21" s="28" cm="1">
        <f t="array" ref="X21">_xlfn.XLOOKUP($D20&amp;W$2&amp;W$3,事業計画集計2026[営業所]&amp;事業計画集計2026[月]&amp;事業計画集計2026[受着完],事業計画集計2026[(当月)実績 利益額],0,0)</f>
        <v>0</v>
      </c>
      <c r="Y21" s="149" cm="1">
        <f t="array" ref="Y21">_xlfn.XLOOKUP($D20&amp;W$2&amp;W$3,事業計画集計2026[営業所]&amp;事業計画集計2026[月]&amp;事業計画集計2026[受着完],事業計画集計2026[(当月)実績 棟数],0,0)</f>
        <v>0</v>
      </c>
      <c r="Z21" s="28" cm="1">
        <f t="array" ref="Z21">_xlfn.XLOOKUP($D20&amp;Z$2&amp;Z$3,事業計画集計2026[営業所]&amp;事業計画集計2026[月]&amp;事業計画集計2026[受着完],事業計画集計2026[(当月)実績 請負金額],0,0)</f>
        <v>0</v>
      </c>
      <c r="AA21" s="28" cm="1">
        <f t="array" ref="AA21">_xlfn.XLOOKUP($D20&amp;Z$2&amp;Z$3,事業計画集計2026[営業所]&amp;事業計画集計2026[月]&amp;事業計画集計2026[受着完],事業計画集計2026[(当月)実績 利益額],0,0)</f>
        <v>0</v>
      </c>
      <c r="AB21" s="133">
        <f>AA21-($Q20*1000)</f>
        <v>0</v>
      </c>
      <c r="AC21" s="142" cm="1">
        <f t="array" ref="AC21">_xlfn.XLOOKUP($D20&amp;Z$2&amp;Z$3,事業計画集計2026[営業所]&amp;事業計画集計2026[月]&amp;事業計画集計2026[受着完],事業計画集計2026[(当月)実績 棟数],0,0)</f>
        <v>0</v>
      </c>
      <c r="AD21" s="27" cm="1">
        <f t="array" ref="AD21">_xlfn.XLOOKUP($D20&amp;AD$2&amp;AD$3,事業計画集計2026[営業所]&amp;事業計画集計2026[月]&amp;事業計画集計2026[受着完],事業計画集計2026[(当月)実績 請負金額],0,0)</f>
        <v>0</v>
      </c>
      <c r="AE21" s="28" cm="1">
        <f t="array" ref="AE21">_xlfn.XLOOKUP($D20&amp;AD$2&amp;AD$3,事業計画集計2026[営業所]&amp;事業計画集計2026[月]&amp;事業計画集計2026[受着完],事業計画集計2026[(当月)実績 利益額],0,0)</f>
        <v>0</v>
      </c>
      <c r="AF21" s="149" cm="1">
        <f t="array" ref="AF21">_xlfn.XLOOKUP($D20&amp;AD$2&amp;AD$3,事業計画集計2026[営業所]&amp;事業計画集計2026[月]&amp;事業計画集計2026[受着完],事業計画集計2026[(当月)実績 棟数],0,0)</f>
        <v>0</v>
      </c>
      <c r="AG21" s="28" cm="1">
        <f t="array" ref="AG21">_xlfn.XLOOKUP($D20&amp;AG$2&amp;AG$3,事業計画集計2026[営業所]&amp;事業計画集計2026[月]&amp;事業計画集計2026[受着完],事業計画集計2026[(当月)実績 請負金額],0,0)</f>
        <v>0</v>
      </c>
      <c r="AH21" s="28" cm="1">
        <f t="array" ref="AH21">_xlfn.XLOOKUP($D20&amp;AG$2&amp;AG$3,事業計画集計2026[営業所]&amp;事業計画集計2026[月]&amp;事業計画集計2026[受着完],事業計画集計2026[(当月)実績 利益額],0,0)</f>
        <v>0</v>
      </c>
      <c r="AI21" s="149" cm="1">
        <f t="array" ref="AI21">_xlfn.XLOOKUP($D20&amp;AG$2&amp;AG$3,事業計画集計2026[営業所]&amp;事業計画集計2026[月]&amp;事業計画集計2026[受着完],事業計画集計2026[(当月)実績 棟数],0,0)</f>
        <v>0</v>
      </c>
      <c r="AJ21" s="28" cm="1">
        <f t="array" ref="AJ21">_xlfn.XLOOKUP($D20&amp;AJ$2&amp;AJ$3,事業計画集計2026[営業所]&amp;事業計画集計2026[月]&amp;事業計画集計2026[受着完],事業計画集計2026[(当月)実績 請負金額],0,0)</f>
        <v>0</v>
      </c>
      <c r="AK21" s="28" cm="1">
        <f t="array" ref="AK21">_xlfn.XLOOKUP($D20&amp;AJ$2&amp;AJ$3,事業計画集計2026[営業所]&amp;事業計画集計2026[月]&amp;事業計画集計2026[受着完],事業計画集計2026[(当月)実績 利益額],0,0)</f>
        <v>0</v>
      </c>
      <c r="AL21" s="133">
        <f>AK21-($Q20*1000)</f>
        <v>0</v>
      </c>
      <c r="AM21" s="149" cm="1">
        <f t="array" ref="AM21">_xlfn.XLOOKUP($D20&amp;AJ$2&amp;AJ$3,事業計画集計2026[営業所]&amp;事業計画集計2026[月]&amp;事業計画集計2026[受着完],事業計画集計2026[(当月)実績 棟数],0,0)</f>
        <v>0</v>
      </c>
      <c r="AN21" s="28" cm="1">
        <f t="array" ref="AN21">_xlfn.XLOOKUP($D20&amp;AN$2&amp;AN$3,事業計画集計2026[営業所]&amp;事業計画集計2026[月]&amp;事業計画集計2026[受着完],事業計画集計2026[(当月)実績 請負金額],0,0)</f>
        <v>0</v>
      </c>
      <c r="AO21" s="28" cm="1">
        <f t="array" ref="AO21">_xlfn.XLOOKUP($D20&amp;AN$2&amp;AN$3,事業計画集計2026[営業所]&amp;事業計画集計2026[月]&amp;事業計画集計2026[受着完],事業計画集計2026[(当月)実績 利益額],0,0)</f>
        <v>0</v>
      </c>
      <c r="AP21" s="149" cm="1">
        <f t="array" ref="AP21">_xlfn.XLOOKUP($D20&amp;AN$2&amp;AN$3,事業計画集計2026[営業所]&amp;事業計画集計2026[月]&amp;事業計画集計2026[受着完],事業計画集計2026[(当月)実績 棟数],0,0)</f>
        <v>0</v>
      </c>
      <c r="AQ21" s="28" cm="1">
        <f t="array" ref="AQ21">_xlfn.XLOOKUP($D20&amp;AQ$2&amp;AQ$3,事業計画集計2026[営業所]&amp;事業計画集計2026[月]&amp;事業計画集計2026[受着完],事業計画集計2026[(当月)実績 請負金額],0,0)</f>
        <v>0</v>
      </c>
      <c r="AR21" s="28" cm="1">
        <f t="array" ref="AR21">_xlfn.XLOOKUP($D20&amp;AQ$2&amp;AQ$3,事業計画集計2026[営業所]&amp;事業計画集計2026[月]&amp;事業計画集計2026[受着完],事業計画集計2026[(当月)実績 利益額],0,0)</f>
        <v>0</v>
      </c>
      <c r="AS21" s="149" cm="1">
        <f t="array" ref="AS21">_xlfn.XLOOKUP($D20&amp;AQ$2&amp;AQ$3,事業計画集計2026[営業所]&amp;事業計画集計2026[月]&amp;事業計画集計2026[受着完],事業計画集計2026[(当月)実績 棟数],0,0)</f>
        <v>0</v>
      </c>
      <c r="AT21" s="28" cm="1">
        <f t="array" ref="AT21">_xlfn.XLOOKUP($D20&amp;AT$2&amp;AT$3,事業計画集計2026[営業所]&amp;事業計画集計2026[月]&amp;事業計画集計2026[受着完],事業計画集計2026[(当月)実績 請負金額],0,0)</f>
        <v>0</v>
      </c>
      <c r="AU21" s="28" cm="1">
        <f t="array" ref="AU21">_xlfn.XLOOKUP($D20&amp;AT$2&amp;AT$3,事業計画集計2026[営業所]&amp;事業計画集計2026[月]&amp;事業計画集計2026[受着完],事業計画集計2026[(当月)実績 利益額],0,0)</f>
        <v>0</v>
      </c>
      <c r="AV21" s="29">
        <f>AU21-($Q20*1000)</f>
        <v>0</v>
      </c>
      <c r="AW21" s="142" cm="1">
        <f t="array" ref="AW21">_xlfn.XLOOKUP($D20&amp;AT$2&amp;AT$3,事業計画集計2026[営業所]&amp;事業計画集計2026[月]&amp;事業計画集計2026[受着完],事業計画集計2026[(当月)実績 棟数],0,0)</f>
        <v>0</v>
      </c>
      <c r="AX21" s="421">
        <f t="shared" si="211"/>
        <v>0</v>
      </c>
      <c r="AY21" s="422">
        <f t="shared" si="212"/>
        <v>0</v>
      </c>
      <c r="AZ21" s="423">
        <f t="shared" si="213"/>
        <v>0</v>
      </c>
      <c r="BA21" s="296">
        <f t="shared" si="214"/>
        <v>0</v>
      </c>
      <c r="BB21" s="300">
        <f t="shared" si="215"/>
        <v>0</v>
      </c>
      <c r="BC21" s="154">
        <f t="shared" si="216"/>
        <v>0</v>
      </c>
      <c r="BD21" s="304">
        <f>Z21+AJ21+AT21</f>
        <v>0</v>
      </c>
      <c r="BE21" s="314">
        <f>AA21+AK21+AU21</f>
        <v>0</v>
      </c>
      <c r="BF21" s="409">
        <f>BE21*(1+BF22)-(($Q20*1000)*3)</f>
        <v>0</v>
      </c>
      <c r="BG21" s="158">
        <f>AC21+AM21+AW21</f>
        <v>0</v>
      </c>
      <c r="BH21" s="28" cm="1">
        <f t="array" ref="BH21">_xlfn.XLOOKUP($D20&amp;BH$2&amp;BH$3,事業計画集計2026[営業所]&amp;事業計画集計2026[月]&amp;事業計画集計2026[受着完],事業計画集計2026[(当月)実績 請負金額],0,0)</f>
        <v>0</v>
      </c>
      <c r="BI21" s="28" cm="1">
        <f t="array" ref="BI21">_xlfn.XLOOKUP($D20&amp;BH$2&amp;BH$3,事業計画集計2026[営業所]&amp;事業計画集計2026[月]&amp;事業計画集計2026[受着完],事業計画集計2026[(当月)実績 利益額],0,0)</f>
        <v>0</v>
      </c>
      <c r="BJ21" s="149" cm="1">
        <f t="array" ref="BJ21">_xlfn.XLOOKUP($D20&amp;BH$2&amp;BH$3,事業計画集計2026[営業所]&amp;事業計画集計2026[月]&amp;事業計画集計2026[受着完],事業計画集計2026[(当月)実績 棟数],0,0)</f>
        <v>0</v>
      </c>
      <c r="BK21" s="28" cm="1">
        <f t="array" ref="BK21">_xlfn.XLOOKUP($D20&amp;BK$2&amp;BK$3,事業計画集計2026[営業所]&amp;事業計画集計2026[月]&amp;事業計画集計2026[受着完],事業計画集計2026[(当月)実績 請負金額],0,0)</f>
        <v>0</v>
      </c>
      <c r="BL21" s="28" cm="1">
        <f t="array" ref="BL21">_xlfn.XLOOKUP($D20&amp;BK$2&amp;BK$3,事業計画集計2026[営業所]&amp;事業計画集計2026[月]&amp;事業計画集計2026[受着完],事業計画集計2026[(当月)実績 利益額],0,0)</f>
        <v>0</v>
      </c>
      <c r="BM21" s="149" cm="1">
        <f t="array" ref="BM21">_xlfn.XLOOKUP($D20&amp;BK$2&amp;BK$3,事業計画集計2026[営業所]&amp;事業計画集計2026[月]&amp;事業計画集計2026[受着完],事業計画集計2026[(当月)実績 棟数],0,0)</f>
        <v>0</v>
      </c>
      <c r="BN21" s="28" cm="1">
        <f t="array" ref="BN21">_xlfn.XLOOKUP($D20&amp;BN$2&amp;BN$3,事業計画集計2026[営業所]&amp;事業計画集計2026[月]&amp;事業計画集計2026[受着完],事業計画集計2026[(当月)実績 請負金額],0,0)</f>
        <v>0</v>
      </c>
      <c r="BO21" s="28" cm="1">
        <f t="array" ref="BO21">_xlfn.XLOOKUP($D20&amp;BN$2&amp;BN$3,事業計画集計2026[営業所]&amp;事業計画集計2026[月]&amp;事業計画集計2026[受着完],事業計画集計2026[(当月)実績 利益額],0,0)</f>
        <v>0</v>
      </c>
      <c r="BP21" s="133">
        <f>BO21-($Q20*1000)</f>
        <v>0</v>
      </c>
      <c r="BQ21" s="149" cm="1">
        <f t="array" ref="BQ21">_xlfn.XLOOKUP($D20&amp;BN$2&amp;BN$3,事業計画集計2026[営業所]&amp;事業計画集計2026[月]&amp;事業計画集計2026[受着完],事業計画集計2026[(当月)実績 棟数],0,0)</f>
        <v>0</v>
      </c>
      <c r="BR21" s="28" cm="1">
        <f t="array" ref="BR21">_xlfn.XLOOKUP($D20&amp;BR$2&amp;BR$3,事業計画集計2026[営業所]&amp;事業計画集計2026[月]&amp;事業計画集計2026[受着完],事業計画集計2026[(当月)実績 請負金額],0,0)</f>
        <v>0</v>
      </c>
      <c r="BS21" s="28" cm="1">
        <f t="array" ref="BS21">_xlfn.XLOOKUP($D20&amp;BR$2&amp;BR$3,事業計画集計2026[営業所]&amp;事業計画集計2026[月]&amp;事業計画集計2026[受着完],事業計画集計2026[(当月)実績 利益額],0,0)</f>
        <v>0</v>
      </c>
      <c r="BT21" s="149" cm="1">
        <f t="array" ref="BT21">_xlfn.XLOOKUP($D20&amp;BR$2&amp;BR$3,事業計画集計2026[営業所]&amp;事業計画集計2026[月]&amp;事業計画集計2026[受着完],事業計画集計2026[(当月)実績 棟数],0,0)</f>
        <v>0</v>
      </c>
      <c r="BU21" s="28" cm="1">
        <f t="array" ref="BU21">_xlfn.XLOOKUP($D20&amp;BU$2&amp;BU$3,事業計画集計2026[営業所]&amp;事業計画集計2026[月]&amp;事業計画集計2026[受着完],事業計画集計2026[(当月)実績 請負金額],0,0)</f>
        <v>0</v>
      </c>
      <c r="BV21" s="28" cm="1">
        <f t="array" ref="BV21">_xlfn.XLOOKUP($D20&amp;BU$2&amp;BU$3,事業計画集計2026[営業所]&amp;事業計画集計2026[月]&amp;事業計画集計2026[受着完],事業計画集計2026[(当月)実績 利益額],0,0)</f>
        <v>0</v>
      </c>
      <c r="BW21" s="149" cm="1">
        <f t="array" ref="BW21">_xlfn.XLOOKUP($D20&amp;BU$2&amp;BU$3,事業計画集計2026[営業所]&amp;事業計画集計2026[月]&amp;事業計画集計2026[受着完],事業計画集計2026[(当月)実績 棟数],0,0)</f>
        <v>0</v>
      </c>
      <c r="BX21" s="28" cm="1">
        <f t="array" ref="BX21">_xlfn.XLOOKUP($D20&amp;BX$2&amp;BX$3,事業計画集計2026[営業所]&amp;事業計画集計2026[月]&amp;事業計画集計2026[受着完],事業計画集計2026[(当月)実績 請負金額],0,0)</f>
        <v>0</v>
      </c>
      <c r="BY21" s="28" cm="1">
        <f t="array" ref="BY21">_xlfn.XLOOKUP($D20&amp;BX$2&amp;BX$3,事業計画集計2026[営業所]&amp;事業計画集計2026[月]&amp;事業計画集計2026[受着完],事業計画集計2026[(当月)実績 利益額],0,0)</f>
        <v>0</v>
      </c>
      <c r="BZ21" s="133">
        <f>BY21-($Q20*1000)</f>
        <v>0</v>
      </c>
      <c r="CA21" s="149" cm="1">
        <f t="array" ref="CA21">_xlfn.XLOOKUP($D20&amp;BX$2&amp;BX$3,事業計画集計2026[営業所]&amp;事業計画集計2026[月]&amp;事業計画集計2026[受着完],事業計画集計2026[(当月)実績 棟数],0,0)</f>
        <v>0</v>
      </c>
      <c r="CB21" s="28" cm="1">
        <f t="array" ref="CB21">_xlfn.XLOOKUP($D20&amp;CB$2&amp;CB$3,事業計画集計2026[営業所]&amp;事業計画集計2026[月]&amp;事業計画集計2026[受着完],事業計画集計2026[(当月)実績 請負金額],0,0)</f>
        <v>0</v>
      </c>
      <c r="CC21" s="28" cm="1">
        <f t="array" ref="CC21">_xlfn.XLOOKUP($D20&amp;CB$2&amp;CB$3,事業計画集計2026[営業所]&amp;事業計画集計2026[月]&amp;事業計画集計2026[受着完],事業計画集計2026[(当月)実績 利益額],0,0)</f>
        <v>0</v>
      </c>
      <c r="CD21" s="149" cm="1">
        <f t="array" ref="CD21">_xlfn.XLOOKUP($D20&amp;CB$2&amp;CB$3,事業計画集計2026[営業所]&amp;事業計画集計2026[月]&amp;事業計画集計2026[受着完],事業計画集計2026[(当月)実績 棟数],0,0)</f>
        <v>0</v>
      </c>
      <c r="CE21" s="28" cm="1">
        <f t="array" ref="CE21">_xlfn.XLOOKUP($D20&amp;CE$2&amp;CE$3,事業計画集計2026[営業所]&amp;事業計画集計2026[月]&amp;事業計画集計2026[受着完],事業計画集計2026[(当月)実績 請負金額],0,0)</f>
        <v>0</v>
      </c>
      <c r="CF21" s="28" cm="1">
        <f t="array" ref="CF21">_xlfn.XLOOKUP($D20&amp;CE$2&amp;CE$3,事業計画集計2026[営業所]&amp;事業計画集計2026[月]&amp;事業計画集計2026[受着完],事業計画集計2026[(当月)実績 利益額],0,0)</f>
        <v>0</v>
      </c>
      <c r="CG21" s="149" cm="1">
        <f t="array" ref="CG21">_xlfn.XLOOKUP($D20&amp;CE$2&amp;CE$3,事業計画集計2026[営業所]&amp;事業計画集計2026[月]&amp;事業計画集計2026[受着完],事業計画集計2026[(当月)実績 棟数],0,0)</f>
        <v>0</v>
      </c>
      <c r="CH21" s="28" cm="1">
        <f t="array" ref="CH21">_xlfn.XLOOKUP($D20&amp;CH$2&amp;CH$3,事業計画集計2026[営業所]&amp;事業計画集計2026[月]&amp;事業計画集計2026[受着完],事業計画集計2026[(当月)実績 請負金額],0,0)</f>
        <v>0</v>
      </c>
      <c r="CI21" s="28" cm="1">
        <f t="array" ref="CI21">_xlfn.XLOOKUP($D20&amp;CH$2&amp;CH$3,事業計画集計2026[営業所]&amp;事業計画集計2026[月]&amp;事業計画集計2026[受着完],事業計画集計2026[(当月)実績 利益額],0,0)</f>
        <v>0</v>
      </c>
      <c r="CJ21" s="133">
        <f>CI21-($Q20*1000)</f>
        <v>0</v>
      </c>
      <c r="CK21" s="142" cm="1">
        <f t="array" ref="CK21">_xlfn.XLOOKUP($D20&amp;CH$2&amp;CH$3,事業計画集計2026[営業所]&amp;事業計画集計2026[月]&amp;事業計画集計2026[受着完],事業計画集計2026[(当月)実績 棟数],0,0)</f>
        <v>0</v>
      </c>
      <c r="CL21" s="421">
        <f t="shared" si="221"/>
        <v>0</v>
      </c>
      <c r="CM21" s="422">
        <f t="shared" si="222"/>
        <v>0</v>
      </c>
      <c r="CN21" s="423">
        <f t="shared" si="223"/>
        <v>0</v>
      </c>
      <c r="CO21" s="296">
        <f t="shared" si="224"/>
        <v>0</v>
      </c>
      <c r="CP21" s="300">
        <f t="shared" si="225"/>
        <v>0</v>
      </c>
      <c r="CQ21" s="154">
        <f t="shared" si="226"/>
        <v>0</v>
      </c>
      <c r="CR21" s="304">
        <f>BN21+BX21+CH21</f>
        <v>0</v>
      </c>
      <c r="CS21" s="314">
        <f>BO21+BY21+CI21</f>
        <v>0</v>
      </c>
      <c r="CT21" s="409">
        <f>CS21*(1+CT22)-(($Q20*1000)*3)</f>
        <v>0</v>
      </c>
      <c r="CU21" s="158">
        <f>BQ21+CA21+CK21</f>
        <v>0</v>
      </c>
      <c r="CV21" s="333">
        <f t="shared" si="231"/>
        <v>0</v>
      </c>
      <c r="CW21" s="334">
        <f t="shared" si="232"/>
        <v>0</v>
      </c>
      <c r="CX21" s="162">
        <f t="shared" si="233"/>
        <v>0</v>
      </c>
      <c r="CY21" s="354">
        <f t="shared" si="234"/>
        <v>0</v>
      </c>
      <c r="CZ21" s="355">
        <f t="shared" si="235"/>
        <v>0</v>
      </c>
      <c r="DA21" s="166">
        <f t="shared" si="236"/>
        <v>0</v>
      </c>
      <c r="DB21" s="479">
        <f t="shared" si="237"/>
        <v>0</v>
      </c>
      <c r="DC21" s="480">
        <f t="shared" si="238"/>
        <v>0</v>
      </c>
      <c r="DD21" s="409">
        <f t="shared" si="239"/>
        <v>0</v>
      </c>
      <c r="DE21" s="604">
        <f t="shared" si="240"/>
        <v>0</v>
      </c>
      <c r="DF21" s="612">
        <f>実行度合表集計2025!GH21+実行度合表集計2026!CV21</f>
        <v>708962385</v>
      </c>
      <c r="DG21" s="334">
        <f>実行度合表集計2025!GI21+実行度合表集計2026!CW21</f>
        <v>146967144</v>
      </c>
      <c r="DH21" s="613">
        <f>実行度合表集計2025!GJ21+実行度合表集計2026!CX21</f>
        <v>22</v>
      </c>
      <c r="DI21" s="628">
        <f>実行度合表集計2025!GK21+実行度合表集計2026!CY21</f>
        <v>662898301</v>
      </c>
      <c r="DJ21" s="355">
        <f>実行度合表集計2025!GL21+実行度合表集計2026!CZ21</f>
        <v>133562930</v>
      </c>
      <c r="DK21" s="629">
        <f>実行度合表集計2025!GM21+実行度合表集計2026!DA21</f>
        <v>23</v>
      </c>
      <c r="DL21" s="641">
        <f>実行度合表集計2025!GN21+実行度合表集計2026!DB21</f>
        <v>528047114</v>
      </c>
      <c r="DM21" s="480">
        <f>実行度合表集計2025!GO21+実行度合表集計2026!DC21</f>
        <v>105473944</v>
      </c>
      <c r="DN21" s="409">
        <f>実行度合表集計2025!GP21+実行度合表集計2026!DD21</f>
        <v>-146688056</v>
      </c>
      <c r="DO21" s="642">
        <f>実行度合表集計2025!GQ21+実行度合表集計2026!DE21</f>
        <v>17</v>
      </c>
      <c r="DP21" s="28" cm="1">
        <f t="array" ref="DP21">_xlfn.XLOOKUP($D20&amp;DP$2&amp;DP$3,事業計画集計2026[営業所]&amp;事業計画集計2026[月]&amp;事業計画集計2026[受着完],事業計画集計2026[(当月)実績 請負金額],0,0)</f>
        <v>0</v>
      </c>
      <c r="DQ21" s="28" cm="1">
        <f t="array" ref="DQ21">_xlfn.XLOOKUP($D20&amp;DP$2&amp;DP$3,事業計画集計2026[営業所]&amp;事業計画集計2026[月]&amp;事業計画集計2026[受着完],事業計画集計2026[(当月)実績 利益額],0,0)</f>
        <v>0</v>
      </c>
      <c r="DR21" s="149" cm="1">
        <f t="array" ref="DR21">_xlfn.XLOOKUP($D20&amp;DP$2&amp;DP$3,事業計画集計2026[営業所]&amp;事業計画集計2026[月]&amp;事業計画集計2026[受着完],事業計画集計2026[(当月)実績 棟数],0,0)</f>
        <v>0</v>
      </c>
      <c r="DS21" s="28" cm="1">
        <f t="array" ref="DS21">_xlfn.XLOOKUP($D20&amp;DS$2&amp;DS$3,事業計画集計2026[営業所]&amp;事業計画集計2026[月]&amp;事業計画集計2026[受着完],事業計画集計2026[(当月)実績 請負金額],0,0)</f>
        <v>0</v>
      </c>
      <c r="DT21" s="28" cm="1">
        <f t="array" ref="DT21">_xlfn.XLOOKUP($D20&amp;DS$2&amp;DS$3,事業計画集計2026[営業所]&amp;事業計画集計2026[月]&amp;事業計画集計2026[受着完],事業計画集計2026[(当月)実績 利益額],0,0)</f>
        <v>0</v>
      </c>
      <c r="DU21" s="149" cm="1">
        <f t="array" ref="DU21">_xlfn.XLOOKUP($D20&amp;DS$2&amp;DS$3,事業計画集計2026[営業所]&amp;事業計画集計2026[月]&amp;事業計画集計2026[受着完],事業計画集計2026[(当月)実績 棟数],0,0)</f>
        <v>0</v>
      </c>
      <c r="DV21" s="28" cm="1">
        <f t="array" ref="DV21">_xlfn.XLOOKUP($D20&amp;DV$2&amp;DV$3,事業計画集計2026[営業所]&amp;事業計画集計2026[月]&amp;事業計画集計2026[受着完],事業計画集計2026[(当月)実績 請負金額],0,0)</f>
        <v>0</v>
      </c>
      <c r="DW21" s="28" cm="1">
        <f t="array" ref="DW21">_xlfn.XLOOKUP($D20&amp;DV$2&amp;DV$3,事業計画集計2026[営業所]&amp;事業計画集計2026[月]&amp;事業計画集計2026[受着完],事業計画集計2026[(当月)実績 利益額],0,0)</f>
        <v>0</v>
      </c>
      <c r="DX21" s="133">
        <f>DW21-($Q20*1000)</f>
        <v>0</v>
      </c>
      <c r="DY21" s="149" cm="1">
        <f t="array" ref="DY21">_xlfn.XLOOKUP($D20&amp;DV$2&amp;DV$3,事業計画集計2026[営業所]&amp;事業計画集計2026[月]&amp;事業計画集計2026[受着完],事業計画集計2026[(当月)実績 棟数],0,0)</f>
        <v>0</v>
      </c>
      <c r="DZ21" s="28" cm="1">
        <f t="array" ref="DZ21">_xlfn.XLOOKUP($D20&amp;DZ$2&amp;DZ$3,事業計画集計2026[営業所]&amp;事業計画集計2026[月]&amp;事業計画集計2026[受着完],事業計画集計2026[(当月)実績 請負金額],0,0)</f>
        <v>0</v>
      </c>
      <c r="EA21" s="28" cm="1">
        <f t="array" ref="EA21">_xlfn.XLOOKUP($D20&amp;DZ$2&amp;DZ$3,事業計画集計2026[営業所]&amp;事業計画集計2026[月]&amp;事業計画集計2026[受着完],事業計画集計2026[(当月)実績 利益額],0,0)</f>
        <v>0</v>
      </c>
      <c r="EB21" s="149" cm="1">
        <f t="array" ref="EB21">_xlfn.XLOOKUP($D20&amp;DZ$2&amp;DZ$3,事業計画集計2026[営業所]&amp;事業計画集計2026[月]&amp;事業計画集計2026[受着完],事業計画集計2026[(当月)実績 棟数],0,0)</f>
        <v>0</v>
      </c>
      <c r="EC21" s="28" cm="1">
        <f t="array" ref="EC21">_xlfn.XLOOKUP($D20&amp;EC$2&amp;EC$3,事業計画集計2026[営業所]&amp;事業計画集計2026[月]&amp;事業計画集計2026[受着完],事業計画集計2026[(当月)実績 請負金額],0,0)</f>
        <v>0</v>
      </c>
      <c r="ED21" s="28" cm="1">
        <f t="array" ref="ED21">_xlfn.XLOOKUP($D20&amp;EC$2&amp;EC$3,事業計画集計2026[営業所]&amp;事業計画集計2026[月]&amp;事業計画集計2026[受着完],事業計画集計2026[(当月)実績 利益額],0,0)</f>
        <v>0</v>
      </c>
      <c r="EE21" s="149" cm="1">
        <f t="array" ref="EE21">_xlfn.XLOOKUP($D20&amp;EC$2&amp;EC$3,事業計画集計2026[営業所]&amp;事業計画集計2026[月]&amp;事業計画集計2026[受着完],事業計画集計2026[(当月)実績 棟数],0,0)</f>
        <v>0</v>
      </c>
      <c r="EF21" s="28" cm="1">
        <f t="array" ref="EF21">_xlfn.XLOOKUP($D20&amp;EF$2&amp;EF$3,事業計画集計2026[営業所]&amp;事業計画集計2026[月]&amp;事業計画集計2026[受着完],事業計画集計2026[(当月)実績 請負金額],0,0)</f>
        <v>0</v>
      </c>
      <c r="EG21" s="28" cm="1">
        <f t="array" ref="EG21">_xlfn.XLOOKUP($D20&amp;EF$2&amp;EF$3,事業計画集計2026[営業所]&amp;事業計画集計2026[月]&amp;事業計画集計2026[受着完],事業計画集計2026[(当月)実績 利益額],0,0)</f>
        <v>0</v>
      </c>
      <c r="EH21" s="133">
        <f>EG21-($Q20*1000)</f>
        <v>0</v>
      </c>
      <c r="EI21" s="149" cm="1">
        <f t="array" ref="EI21">_xlfn.XLOOKUP($D20&amp;EF$2&amp;EF$3,事業計画集計2026[営業所]&amp;事業計画集計2026[月]&amp;事業計画集計2026[受着完],事業計画集計2026[(当月)実績 棟数],0,0)</f>
        <v>0</v>
      </c>
      <c r="EJ21" s="28" cm="1">
        <f t="array" ref="EJ21">_xlfn.XLOOKUP($D20&amp;EJ$2&amp;EJ$3,事業計画集計2026[営業所]&amp;事業計画集計2026[月]&amp;事業計画集計2026[受着完],事業計画集計2026[(当月)実績 請負金額],0,0)</f>
        <v>0</v>
      </c>
      <c r="EK21" s="28" cm="1">
        <f t="array" ref="EK21">_xlfn.XLOOKUP($D20&amp;EJ$2&amp;EJ$3,事業計画集計2026[営業所]&amp;事業計画集計2026[月]&amp;事業計画集計2026[受着完],事業計画集計2026[(当月)実績 利益額],0,0)</f>
        <v>0</v>
      </c>
      <c r="EL21" s="149" cm="1">
        <f t="array" ref="EL21">_xlfn.XLOOKUP($D20&amp;EJ$2&amp;EJ$3,事業計画集計2026[営業所]&amp;事業計画集計2026[月]&amp;事業計画集計2026[受着完],事業計画集計2026[(当月)実績 棟数],0,0)</f>
        <v>0</v>
      </c>
      <c r="EM21" s="28" cm="1">
        <f t="array" ref="EM21">_xlfn.XLOOKUP($D20&amp;EM$2&amp;EM$3,事業計画集計2026[営業所]&amp;事業計画集計2026[月]&amp;事業計画集計2026[受着完],事業計画集計2026[(当月)実績 請負金額],0,0)</f>
        <v>0</v>
      </c>
      <c r="EN21" s="28" cm="1">
        <f t="array" ref="EN21">_xlfn.XLOOKUP($D20&amp;EM$2&amp;EM$3,事業計画集計2026[営業所]&amp;事業計画集計2026[月]&amp;事業計画集計2026[受着完],事業計画集計2026[(当月)実績 利益額],0,0)</f>
        <v>0</v>
      </c>
      <c r="EO21" s="149" cm="1">
        <f t="array" ref="EO21">_xlfn.XLOOKUP($D20&amp;EM$2&amp;EM$3,事業計画集計2026[営業所]&amp;事業計画集計2026[月]&amp;事業計画集計2026[受着完],事業計画集計2026[(当月)実績 棟数],0,0)</f>
        <v>0</v>
      </c>
      <c r="EP21" s="28" cm="1">
        <f t="array" ref="EP21">_xlfn.XLOOKUP($D20&amp;EP$2&amp;EP$3,事業計画集計2026[営業所]&amp;事業計画集計2026[月]&amp;事業計画集計2026[受着完],事業計画集計2026[(当月)実績 請負金額],0,0)</f>
        <v>0</v>
      </c>
      <c r="EQ21" s="28" cm="1">
        <f t="array" ref="EQ21">_xlfn.XLOOKUP($D20&amp;EP$2&amp;EP$3,事業計画集計2026[営業所]&amp;事業計画集計2026[月]&amp;事業計画集計2026[受着完],事業計画集計2026[(当月)実績 利益額],0,0)</f>
        <v>0</v>
      </c>
      <c r="ER21" s="133">
        <f>EQ21-($Q20*1000)</f>
        <v>0</v>
      </c>
      <c r="ES21" s="142" cm="1">
        <f t="array" ref="ES21">_xlfn.XLOOKUP($D20&amp;EP$2&amp;EP$3,事業計画集計2026[営業所]&amp;事業計画集計2026[月]&amp;事業計画集計2026[受着完],事業計画集計2026[(当月)実績 棟数],0,0)</f>
        <v>0</v>
      </c>
      <c r="ET21" s="421">
        <f t="shared" si="241"/>
        <v>0</v>
      </c>
      <c r="EU21" s="422">
        <f t="shared" si="242"/>
        <v>0</v>
      </c>
      <c r="EV21" s="423">
        <f t="shared" si="243"/>
        <v>0</v>
      </c>
      <c r="EW21" s="296">
        <f t="shared" si="244"/>
        <v>0</v>
      </c>
      <c r="EX21" s="300">
        <f t="shared" si="245"/>
        <v>0</v>
      </c>
      <c r="EY21" s="154">
        <f t="shared" si="246"/>
        <v>0</v>
      </c>
      <c r="EZ21" s="304">
        <f>DV21+EF21+EP21</f>
        <v>0</v>
      </c>
      <c r="FA21" s="314">
        <f>DW21+EG21+EQ21</f>
        <v>0</v>
      </c>
      <c r="FB21" s="409">
        <f>FA21*(1+FB22)-(($Q20*1000)*3)</f>
        <v>0</v>
      </c>
      <c r="FC21" s="158">
        <f>DY21+EI21+ES21</f>
        <v>0</v>
      </c>
      <c r="FD21" s="28" cm="1">
        <f t="array" ref="FD21">_xlfn.XLOOKUP($D20&amp;FD$2&amp;FD$3,事業計画集計2026[営業所]&amp;事業計画集計2026[月]&amp;事業計画集計2026[受着完],事業計画集計2026[(当月)実績 請負金額],0,0)</f>
        <v>0</v>
      </c>
      <c r="FE21" s="28" cm="1">
        <f t="array" ref="FE21">_xlfn.XLOOKUP($D20&amp;FD$2&amp;FD$3,事業計画集計2026[営業所]&amp;事業計画集計2026[月]&amp;事業計画集計2026[受着完],事業計画集計2026[(当月)実績 利益額],0,0)</f>
        <v>0</v>
      </c>
      <c r="FF21" s="149" cm="1">
        <f t="array" ref="FF21">_xlfn.XLOOKUP($D20&amp;FD$2&amp;FD$3,事業計画集計2026[営業所]&amp;事業計画集計2026[月]&amp;事業計画集計2026[受着完],事業計画集計2026[(当月)実績 棟数],0,0)</f>
        <v>0</v>
      </c>
      <c r="FG21" s="28" cm="1">
        <f t="array" ref="FG21">_xlfn.XLOOKUP($D20&amp;FG$2&amp;FG$3,事業計画集計2026[営業所]&amp;事業計画集計2026[月]&amp;事業計画集計2026[受着完],事業計画集計2026[(当月)実績 請負金額],0,0)</f>
        <v>0</v>
      </c>
      <c r="FH21" s="28" cm="1">
        <f t="array" ref="FH21">_xlfn.XLOOKUP($D20&amp;FG$2&amp;FG$3,事業計画集計2026[営業所]&amp;事業計画集計2026[月]&amp;事業計画集計2026[受着完],事業計画集計2026[(当月)実績 利益額],0,0)</f>
        <v>0</v>
      </c>
      <c r="FI21" s="149" cm="1">
        <f t="array" ref="FI21">_xlfn.XLOOKUP($D20&amp;FG$2&amp;FG$3,事業計画集計2026[営業所]&amp;事業計画集計2026[月]&amp;事業計画集計2026[受着完],事業計画集計2026[(当月)実績 棟数],0,0)</f>
        <v>0</v>
      </c>
      <c r="FJ21" s="28" cm="1">
        <f t="array" ref="FJ21">_xlfn.XLOOKUP($D20&amp;FJ$2&amp;FJ$3,事業計画集計2026[営業所]&amp;事業計画集計2026[月]&amp;事業計画集計2026[受着完],事業計画集計2026[(当月)実績 請負金額],0,0)</f>
        <v>0</v>
      </c>
      <c r="FK21" s="28" cm="1">
        <f t="array" ref="FK21">_xlfn.XLOOKUP($D20&amp;FJ$2&amp;FJ$3,事業計画集計2026[営業所]&amp;事業計画集計2026[月]&amp;事業計画集計2026[受着完],事業計画集計2026[(当月)実績 利益額],0,0)</f>
        <v>0</v>
      </c>
      <c r="FL21" s="133">
        <f>FK21-($Q20*1000)</f>
        <v>0</v>
      </c>
      <c r="FM21" s="149" cm="1">
        <f t="array" ref="FM21">_xlfn.XLOOKUP($D20&amp;FJ$2&amp;FJ$3,事業計画集計2026[営業所]&amp;事業計画集計2026[月]&amp;事業計画集計2026[受着完],事業計画集計2026[(当月)実績 棟数],0,0)</f>
        <v>0</v>
      </c>
      <c r="FN21" s="28" cm="1">
        <f t="array" ref="FN21">_xlfn.XLOOKUP($D20&amp;FN$2&amp;FN$3,事業計画集計2026[営業所]&amp;事業計画集計2026[月]&amp;事業計画集計2026[受着完],事業計画集計2026[(当月)実績 請負金額],0,0)</f>
        <v>0</v>
      </c>
      <c r="FO21" s="28" cm="1">
        <f t="array" ref="FO21">_xlfn.XLOOKUP($D20&amp;FN$2&amp;FN$3,事業計画集計2026[営業所]&amp;事業計画集計2026[月]&amp;事業計画集計2026[受着完],事業計画集計2026[(当月)実績 利益額],0,0)</f>
        <v>0</v>
      </c>
      <c r="FP21" s="149" cm="1">
        <f t="array" ref="FP21">_xlfn.XLOOKUP($D20&amp;FN$2&amp;FN$3,事業計画集計2026[営業所]&amp;事業計画集計2026[月]&amp;事業計画集計2026[受着完],事業計画集計2026[(当月)実績 棟数],0,0)</f>
        <v>0</v>
      </c>
      <c r="FQ21" s="28" cm="1">
        <f t="array" ref="FQ21">_xlfn.XLOOKUP($D20&amp;FQ$2&amp;FQ$3,事業計画集計2026[営業所]&amp;事業計画集計2026[月]&amp;事業計画集計2026[受着完],事業計画集計2026[(当月)実績 請負金額],0,0)</f>
        <v>0</v>
      </c>
      <c r="FR21" s="28" cm="1">
        <f t="array" ref="FR21">_xlfn.XLOOKUP($D20&amp;FQ$2&amp;FQ$3,事業計画集計2026[営業所]&amp;事業計画集計2026[月]&amp;事業計画集計2026[受着完],事業計画集計2026[(当月)実績 利益額],0,0)</f>
        <v>0</v>
      </c>
      <c r="FS21" s="149" cm="1">
        <f t="array" ref="FS21">_xlfn.XLOOKUP($D20&amp;FQ$2&amp;FQ$3,事業計画集計2026[営業所]&amp;事業計画集計2026[月]&amp;事業計画集計2026[受着完],事業計画集計2026[(当月)実績 棟数],0,0)</f>
        <v>0</v>
      </c>
      <c r="FT21" s="28" cm="1">
        <f t="array" ref="FT21">_xlfn.XLOOKUP($D20&amp;FT$2&amp;FT$3,事業計画集計2026[営業所]&amp;事業計画集計2026[月]&amp;事業計画集計2026[受着完],事業計画集計2026[(当月)実績 請負金額],0,0)</f>
        <v>0</v>
      </c>
      <c r="FU21" s="28" cm="1">
        <f t="array" ref="FU21">_xlfn.XLOOKUP($D20&amp;FT$2&amp;FT$3,事業計画集計2026[営業所]&amp;事業計画集計2026[月]&amp;事業計画集計2026[受着完],事業計画集計2026[(当月)実績 利益額],0,0)</f>
        <v>0</v>
      </c>
      <c r="FV21" s="133">
        <f>FU21-($Q20*1000)</f>
        <v>0</v>
      </c>
      <c r="FW21" s="149" cm="1">
        <f t="array" ref="FW21">_xlfn.XLOOKUP($D20&amp;FT$2&amp;FT$3,事業計画集計2026[営業所]&amp;事業計画集計2026[月]&amp;事業計画集計2026[受着完],事業計画集計2026[(当月)実績 棟数],0,0)</f>
        <v>0</v>
      </c>
      <c r="FX21" s="28" cm="1">
        <f t="array" ref="FX21">_xlfn.XLOOKUP($D20&amp;FX$2&amp;FX$3,事業計画集計2026[営業所]&amp;事業計画集計2026[月]&amp;事業計画集計2026[受着完],事業計画集計2026[(当月)実績 請負金額],0,0)</f>
        <v>0</v>
      </c>
      <c r="FY21" s="28" cm="1">
        <f t="array" ref="FY21">_xlfn.XLOOKUP($D20&amp;FX$2&amp;FX$3,事業計画集計2026[営業所]&amp;事業計画集計2026[月]&amp;事業計画集計2026[受着完],事業計画集計2026[(当月)実績 利益額],0,0)</f>
        <v>0</v>
      </c>
      <c r="FZ21" s="149" cm="1">
        <f t="array" ref="FZ21">_xlfn.XLOOKUP($D20&amp;FX$2&amp;FX$3,事業計画集計2026[営業所]&amp;事業計画集計2026[月]&amp;事業計画集計2026[受着完],事業計画集計2026[(当月)実績 棟数],0,0)</f>
        <v>0</v>
      </c>
      <c r="GA21" s="28" cm="1">
        <f t="array" ref="GA21">_xlfn.XLOOKUP($D20&amp;GA$2&amp;GA$3,事業計画集計2026[営業所]&amp;事業計画集計2026[月]&amp;事業計画集計2026[受着完],事業計画集計2026[(当月)実績 請負金額],0,0)</f>
        <v>0</v>
      </c>
      <c r="GB21" s="28" cm="1">
        <f t="array" ref="GB21">_xlfn.XLOOKUP($D20&amp;GA$2&amp;GA$3,事業計画集計2026[営業所]&amp;事業計画集計2026[月]&amp;事業計画集計2026[受着完],事業計画集計2026[(当月)実績 利益額],0,0)</f>
        <v>0</v>
      </c>
      <c r="GC21" s="149" cm="1">
        <f t="array" ref="GC21">_xlfn.XLOOKUP($D20&amp;GA$2&amp;GA$3,事業計画集計2026[営業所]&amp;事業計画集計2026[月]&amp;事業計画集計2026[受着完],事業計画集計2026[(当月)実績 棟数],0,0)</f>
        <v>0</v>
      </c>
      <c r="GD21" s="28" cm="1">
        <f t="array" ref="GD21">_xlfn.XLOOKUP($D20&amp;GD$2&amp;GD$3,事業計画集計2026[営業所]&amp;事業計画集計2026[月]&amp;事業計画集計2026[受着完],事業計画集計2026[(当月)実績 請負金額],0,0)</f>
        <v>0</v>
      </c>
      <c r="GE21" s="28" cm="1">
        <f t="array" ref="GE21">_xlfn.XLOOKUP($D20&amp;GD$2&amp;GD$3,事業計画集計2026[営業所]&amp;事業計画集計2026[月]&amp;事業計画集計2026[受着完],事業計画集計2026[(当月)実績 利益額],0,0)</f>
        <v>0</v>
      </c>
      <c r="GF21" s="133">
        <f>GE21-($Q20*1000)</f>
        <v>0</v>
      </c>
      <c r="GG21" s="142" cm="1">
        <f t="array" ref="GG21">_xlfn.XLOOKUP($D20&amp;GD$2&amp;GD$3,事業計画集計2026[営業所]&amp;事業計画集計2026[月]&amp;事業計画集計2026[受着完],事業計画集計2026[(当月)実績 棟数],0,0)</f>
        <v>0</v>
      </c>
      <c r="GH21" s="421">
        <f t="shared" si="251"/>
        <v>0</v>
      </c>
      <c r="GI21" s="422">
        <f t="shared" si="252"/>
        <v>0</v>
      </c>
      <c r="GJ21" s="423">
        <f t="shared" si="253"/>
        <v>0</v>
      </c>
      <c r="GK21" s="296">
        <f t="shared" si="254"/>
        <v>0</v>
      </c>
      <c r="GL21" s="300">
        <f t="shared" si="255"/>
        <v>0</v>
      </c>
      <c r="GM21" s="154">
        <f t="shared" si="256"/>
        <v>0</v>
      </c>
      <c r="GN21" s="304">
        <f>FJ21+FT21+GD21</f>
        <v>0</v>
      </c>
      <c r="GO21" s="314">
        <f>FK21+FU21+GE21</f>
        <v>0</v>
      </c>
      <c r="GP21" s="409">
        <f>GO21*(1+GP22)-(($Q20*1000)*3)</f>
        <v>0</v>
      </c>
      <c r="GQ21" s="158">
        <f>FM21+FW21+GG21</f>
        <v>0</v>
      </c>
      <c r="GR21" s="333">
        <f t="shared" si="261"/>
        <v>0</v>
      </c>
      <c r="GS21" s="334">
        <f t="shared" si="262"/>
        <v>0</v>
      </c>
      <c r="GT21" s="162">
        <f t="shared" si="263"/>
        <v>0</v>
      </c>
      <c r="GU21" s="354">
        <f t="shared" si="264"/>
        <v>0</v>
      </c>
      <c r="GV21" s="355">
        <f t="shared" si="265"/>
        <v>0</v>
      </c>
      <c r="GW21" s="166">
        <f t="shared" si="266"/>
        <v>0</v>
      </c>
      <c r="GX21" s="479">
        <f t="shared" si="267"/>
        <v>0</v>
      </c>
      <c r="GY21" s="480">
        <f t="shared" si="268"/>
        <v>0</v>
      </c>
      <c r="GZ21" s="409">
        <f t="shared" si="269"/>
        <v>0</v>
      </c>
      <c r="HA21" s="482">
        <f t="shared" si="270"/>
        <v>0</v>
      </c>
      <c r="HB21" s="390">
        <f t="shared" si="271"/>
        <v>0</v>
      </c>
      <c r="HC21" s="391">
        <f t="shared" si="272"/>
        <v>0</v>
      </c>
      <c r="HD21" s="170">
        <f t="shared" si="273"/>
        <v>0</v>
      </c>
      <c r="HE21" s="390">
        <f t="shared" si="274"/>
        <v>0</v>
      </c>
      <c r="HF21" s="391">
        <f t="shared" si="275"/>
        <v>0</v>
      </c>
      <c r="HG21" s="170">
        <f t="shared" si="276"/>
        <v>0</v>
      </c>
      <c r="HH21" s="390">
        <f t="shared" si="277"/>
        <v>0</v>
      </c>
      <c r="HI21" s="391">
        <f t="shared" si="278"/>
        <v>0</v>
      </c>
      <c r="HJ21" s="409">
        <f t="shared" si="279"/>
        <v>0</v>
      </c>
      <c r="HK21" s="256">
        <f t="shared" si="280"/>
        <v>0</v>
      </c>
      <c r="HL21" s="31"/>
      <c r="HM21" s="30" t="s">
        <v>138</v>
      </c>
      <c r="HN21" s="30" t="s">
        <v>275</v>
      </c>
      <c r="HO21" s="520" t="s">
        <v>89</v>
      </c>
      <c r="HP21" s="30" t="s">
        <v>250</v>
      </c>
      <c r="HQ21" s="30" t="s">
        <v>268</v>
      </c>
    </row>
    <row r="22" spans="1:225" s="38" customFormat="1" ht="21" hidden="1">
      <c r="A22" s="32"/>
      <c r="B22" s="599" t="s">
        <v>282</v>
      </c>
      <c r="C22" s="505"/>
      <c r="D22" s="506"/>
      <c r="E22" s="198"/>
      <c r="F22" s="198"/>
      <c r="G22" s="198"/>
      <c r="H22" s="198"/>
      <c r="I22" s="198"/>
      <c r="J22" s="198"/>
      <c r="K22" s="199"/>
      <c r="L22" s="199"/>
      <c r="M22" s="199"/>
      <c r="N22" s="199"/>
      <c r="O22" s="199"/>
      <c r="P22" s="199"/>
      <c r="Q22" s="199"/>
      <c r="R22" s="198"/>
      <c r="S22" s="34" t="s">
        <v>139</v>
      </c>
      <c r="T22" s="35" t="str">
        <f t="shared" ref="T22:AA22" si="282">IF(AND(T20&gt;0,T21&gt;0),ROUNDDOWN(T21/T20,4),"")</f>
        <v/>
      </c>
      <c r="U22" s="36" t="str">
        <f t="shared" si="282"/>
        <v/>
      </c>
      <c r="V22" s="143" t="str">
        <f t="shared" si="282"/>
        <v/>
      </c>
      <c r="W22" s="35" t="str">
        <f t="shared" si="282"/>
        <v/>
      </c>
      <c r="X22" s="36" t="str">
        <f t="shared" si="282"/>
        <v/>
      </c>
      <c r="Y22" s="150" t="str">
        <f t="shared" si="282"/>
        <v/>
      </c>
      <c r="Z22" s="36" t="str">
        <f t="shared" si="282"/>
        <v/>
      </c>
      <c r="AA22" s="36" t="str">
        <f t="shared" si="282"/>
        <v/>
      </c>
      <c r="AB22" s="37">
        <f>IF(AB21&gt;0,AB21/AB20,0)</f>
        <v>0</v>
      </c>
      <c r="AC22" s="143" t="str">
        <f t="shared" ref="AC22:AK22" si="283">IF(AND(AC20&gt;0,AC21&gt;0),ROUNDDOWN(AC21/AC20,4),"")</f>
        <v/>
      </c>
      <c r="AD22" s="35" t="str">
        <f t="shared" si="283"/>
        <v/>
      </c>
      <c r="AE22" s="36" t="str">
        <f t="shared" si="283"/>
        <v/>
      </c>
      <c r="AF22" s="150" t="str">
        <f t="shared" si="283"/>
        <v/>
      </c>
      <c r="AG22" s="36" t="str">
        <f t="shared" si="283"/>
        <v/>
      </c>
      <c r="AH22" s="36" t="str">
        <f t="shared" si="283"/>
        <v/>
      </c>
      <c r="AI22" s="150" t="str">
        <f t="shared" si="283"/>
        <v/>
      </c>
      <c r="AJ22" s="36" t="str">
        <f t="shared" si="283"/>
        <v/>
      </c>
      <c r="AK22" s="36" t="str">
        <f t="shared" si="283"/>
        <v/>
      </c>
      <c r="AL22" s="37">
        <f>IF(AL21&gt;0,AL21/AL20,0)</f>
        <v>0</v>
      </c>
      <c r="AM22" s="150" t="str">
        <f t="shared" ref="AM22:AU22" si="284">IF(AND(AM20&gt;0,AM21&gt;0),ROUNDDOWN(AM21/AM20,4),"")</f>
        <v/>
      </c>
      <c r="AN22" s="36" t="str">
        <f t="shared" si="284"/>
        <v/>
      </c>
      <c r="AO22" s="36" t="str">
        <f t="shared" si="284"/>
        <v/>
      </c>
      <c r="AP22" s="150" t="str">
        <f t="shared" si="284"/>
        <v/>
      </c>
      <c r="AQ22" s="36" t="str">
        <f t="shared" si="284"/>
        <v/>
      </c>
      <c r="AR22" s="36" t="str">
        <f t="shared" si="284"/>
        <v/>
      </c>
      <c r="AS22" s="150" t="str">
        <f t="shared" si="284"/>
        <v/>
      </c>
      <c r="AT22" s="36" t="str">
        <f t="shared" si="284"/>
        <v/>
      </c>
      <c r="AU22" s="36" t="str">
        <f t="shared" si="284"/>
        <v/>
      </c>
      <c r="AV22" s="37">
        <f>IF(AV21&gt;0,AV21/AV20,0)</f>
        <v>0</v>
      </c>
      <c r="AW22" s="143" t="str">
        <f>IF(AND(AW20&gt;0,AW21&gt;0),ROUNDDOWN(AW21/AW20,4),"")</f>
        <v/>
      </c>
      <c r="AX22" s="424" t="str">
        <f t="shared" ref="AX22:BE22" si="285">IF(AND(AX20&gt;0,AX21&gt;0),ROUNDDOWN(AX21/AX20,4),"")</f>
        <v/>
      </c>
      <c r="AY22" s="425" t="str">
        <f t="shared" si="285"/>
        <v/>
      </c>
      <c r="AZ22" s="426" t="str">
        <f t="shared" si="285"/>
        <v/>
      </c>
      <c r="BA22" s="297" t="str">
        <f t="shared" si="285"/>
        <v/>
      </c>
      <c r="BB22" s="301" t="str">
        <f t="shared" si="285"/>
        <v/>
      </c>
      <c r="BC22" s="155" t="str">
        <f t="shared" si="285"/>
        <v/>
      </c>
      <c r="BD22" s="305" t="str">
        <f t="shared" si="285"/>
        <v/>
      </c>
      <c r="BE22" s="315" t="str">
        <f t="shared" si="285"/>
        <v/>
      </c>
      <c r="BF22" s="325"/>
      <c r="BG22" s="159" t="str">
        <f t="shared" ref="BG22:BO22" si="286">IF(AND(BG20&gt;0,BG21&gt;0),ROUNDDOWN(BG21/BG20,4),"")</f>
        <v/>
      </c>
      <c r="BH22" s="36" t="str">
        <f t="shared" si="286"/>
        <v/>
      </c>
      <c r="BI22" s="36" t="str">
        <f t="shared" si="286"/>
        <v/>
      </c>
      <c r="BJ22" s="150" t="str">
        <f t="shared" si="286"/>
        <v/>
      </c>
      <c r="BK22" s="36" t="str">
        <f t="shared" si="286"/>
        <v/>
      </c>
      <c r="BL22" s="36" t="str">
        <f t="shared" si="286"/>
        <v/>
      </c>
      <c r="BM22" s="150" t="str">
        <f t="shared" si="286"/>
        <v/>
      </c>
      <c r="BN22" s="36" t="str">
        <f t="shared" si="286"/>
        <v/>
      </c>
      <c r="BO22" s="36" t="str">
        <f t="shared" si="286"/>
        <v/>
      </c>
      <c r="BP22" s="37">
        <f>IF(BP21&gt;0,BP21/BP20,0)</f>
        <v>0</v>
      </c>
      <c r="BQ22" s="150" t="str">
        <f t="shared" ref="BQ22:BY22" si="287">IF(AND(BQ20&gt;0,BQ21&gt;0),ROUNDDOWN(BQ21/BQ20,4),"")</f>
        <v/>
      </c>
      <c r="BR22" s="36" t="str">
        <f t="shared" si="287"/>
        <v/>
      </c>
      <c r="BS22" s="36" t="str">
        <f t="shared" si="287"/>
        <v/>
      </c>
      <c r="BT22" s="150" t="str">
        <f t="shared" si="287"/>
        <v/>
      </c>
      <c r="BU22" s="36" t="str">
        <f t="shared" si="287"/>
        <v/>
      </c>
      <c r="BV22" s="36" t="str">
        <f t="shared" si="287"/>
        <v/>
      </c>
      <c r="BW22" s="150" t="str">
        <f t="shared" si="287"/>
        <v/>
      </c>
      <c r="BX22" s="36" t="str">
        <f t="shared" si="287"/>
        <v/>
      </c>
      <c r="BY22" s="36" t="str">
        <f t="shared" si="287"/>
        <v/>
      </c>
      <c r="BZ22" s="37">
        <f>IF(BZ21&gt;0,BZ21/BZ20,0)</f>
        <v>0</v>
      </c>
      <c r="CA22" s="150" t="str">
        <f t="shared" ref="CA22:CI22" si="288">IF(AND(CA20&gt;0,CA21&gt;0),ROUNDDOWN(CA21/CA20,4),"")</f>
        <v/>
      </c>
      <c r="CB22" s="36" t="str">
        <f t="shared" si="288"/>
        <v/>
      </c>
      <c r="CC22" s="36" t="str">
        <f t="shared" si="288"/>
        <v/>
      </c>
      <c r="CD22" s="150" t="str">
        <f t="shared" si="288"/>
        <v/>
      </c>
      <c r="CE22" s="36" t="str">
        <f t="shared" si="288"/>
        <v/>
      </c>
      <c r="CF22" s="36" t="str">
        <f t="shared" si="288"/>
        <v/>
      </c>
      <c r="CG22" s="150" t="str">
        <f t="shared" si="288"/>
        <v/>
      </c>
      <c r="CH22" s="36" t="str">
        <f t="shared" si="288"/>
        <v/>
      </c>
      <c r="CI22" s="36" t="str">
        <f t="shared" si="288"/>
        <v/>
      </c>
      <c r="CJ22" s="37">
        <f>IF(CJ21&gt;0,CJ21/CJ20,0)</f>
        <v>0</v>
      </c>
      <c r="CK22" s="143" t="str">
        <f>IF(AND(CK20&gt;0,CK21&gt;0),ROUNDDOWN(CK21/CK20,4),"")</f>
        <v/>
      </c>
      <c r="CL22" s="424" t="str">
        <f t="shared" ref="CL22:CS22" si="289">IF(AND(CL20&gt;0,CL21&gt;0),ROUNDDOWN(CL21/CL20,4),"")</f>
        <v/>
      </c>
      <c r="CM22" s="425" t="str">
        <f t="shared" si="289"/>
        <v/>
      </c>
      <c r="CN22" s="426" t="str">
        <f t="shared" si="289"/>
        <v/>
      </c>
      <c r="CO22" s="297" t="str">
        <f t="shared" si="289"/>
        <v/>
      </c>
      <c r="CP22" s="301" t="str">
        <f t="shared" si="289"/>
        <v/>
      </c>
      <c r="CQ22" s="155" t="str">
        <f t="shared" si="289"/>
        <v/>
      </c>
      <c r="CR22" s="305" t="str">
        <f t="shared" si="289"/>
        <v/>
      </c>
      <c r="CS22" s="315" t="str">
        <f t="shared" si="289"/>
        <v/>
      </c>
      <c r="CT22" s="325"/>
      <c r="CU22" s="159" t="str">
        <f>IF(AND(CU20&gt;0,CU21&gt;0),ROUNDDOWN(CU21/CU20,4),"")</f>
        <v/>
      </c>
      <c r="CV22" s="335" t="str">
        <f>IF(AND(CV20&gt;0,CV21&gt;0),ROUNDDOWN(CV21/CV20,4),"")</f>
        <v/>
      </c>
      <c r="CW22" s="336" t="str">
        <f t="shared" ref="CW22:CX22" si="290">IF(AND(CW20&gt;0,CW21&gt;0),ROUNDDOWN(CW21/CW20,4),"")</f>
        <v/>
      </c>
      <c r="CX22" s="163" t="str">
        <f t="shared" si="290"/>
        <v/>
      </c>
      <c r="CY22" s="356" t="str">
        <f>IF(AND(CY20&gt;0,CY21&gt;0),ROUNDDOWN(CY21/CY20,4),"")</f>
        <v/>
      </c>
      <c r="CZ22" s="357" t="str">
        <f>IF(AND(CZ20&gt;0,CZ21&gt;0),ROUNDDOWN(CZ21/CZ20,4),"")</f>
        <v/>
      </c>
      <c r="DA22" s="167" t="str">
        <f>IF(AND(DA20&gt;0,DA21&gt;0),ROUNDDOWN(DA21/DA20,4),"")</f>
        <v/>
      </c>
      <c r="DB22" s="483" t="str">
        <f t="shared" ref="DB22:DC22" si="291">IF(AND(DB20&gt;0,DB21&gt;0),ROUNDDOWN(DB21/DB20,4),"")</f>
        <v/>
      </c>
      <c r="DC22" s="484" t="str">
        <f t="shared" si="291"/>
        <v/>
      </c>
      <c r="DD22" s="485"/>
      <c r="DE22" s="605" t="str">
        <f t="shared" ref="DE22:DW22" si="292">IF(AND(DE20&gt;0,DE21&gt;0),ROUNDDOWN(DE21/DE20,4),"")</f>
        <v/>
      </c>
      <c r="DF22" s="614">
        <f>IF(AND(DF20&gt;0,DF21&gt;0),ROUNDDOWN(DF21/DF20,4),"")</f>
        <v>0.41449999999999998</v>
      </c>
      <c r="DG22" s="336">
        <f t="shared" ref="DG22:DH22" si="293">IF(AND(DG20&gt;0,DG21&gt;0),ROUNDDOWN(DG21/DG20,4),"")</f>
        <v>0.37330000000000002</v>
      </c>
      <c r="DH22" s="615">
        <f t="shared" si="293"/>
        <v>0.38590000000000002</v>
      </c>
      <c r="DI22" s="630">
        <f>IF(AND(DI20&gt;0,DI21&gt;0),ROUNDDOWN(DI21/DI20,4),"")</f>
        <v>0.35899999999999999</v>
      </c>
      <c r="DJ22" s="357">
        <f>IF(AND(DJ20&gt;0,DJ21&gt;0),ROUNDDOWN(DJ21/DJ20,4),"")</f>
        <v>0.31850000000000001</v>
      </c>
      <c r="DK22" s="631">
        <f>IF(AND(DK20&gt;0,DK21&gt;0),ROUNDDOWN(DK21/DK20,4),"")</f>
        <v>0.377</v>
      </c>
      <c r="DL22" s="643">
        <f t="shared" ref="DL22:DM22" si="294">IF(AND(DL20&gt;0,DL21&gt;0),ROUNDDOWN(DL21/DL20,4),"")</f>
        <v>0.33069999999999999</v>
      </c>
      <c r="DM22" s="484">
        <f t="shared" si="294"/>
        <v>0.30180000000000001</v>
      </c>
      <c r="DN22" s="485"/>
      <c r="DO22" s="644">
        <f t="shared" ref="DO22" si="295">IF(AND(DO20&gt;0,DO21&gt;0),ROUNDDOWN(DO21/DO20,4),"")</f>
        <v>0.31480000000000002</v>
      </c>
      <c r="DP22" s="36" t="str">
        <f t="shared" si="292"/>
        <v/>
      </c>
      <c r="DQ22" s="36" t="str">
        <f t="shared" si="292"/>
        <v/>
      </c>
      <c r="DR22" s="150" t="str">
        <f t="shared" si="292"/>
        <v/>
      </c>
      <c r="DS22" s="36" t="str">
        <f t="shared" si="292"/>
        <v/>
      </c>
      <c r="DT22" s="36" t="str">
        <f t="shared" si="292"/>
        <v/>
      </c>
      <c r="DU22" s="150" t="str">
        <f t="shared" si="292"/>
        <v/>
      </c>
      <c r="DV22" s="36" t="str">
        <f t="shared" si="292"/>
        <v/>
      </c>
      <c r="DW22" s="36" t="str">
        <f t="shared" si="292"/>
        <v/>
      </c>
      <c r="DX22" s="37">
        <f>IF(DX21&gt;0,DX21/DX20,0)</f>
        <v>0</v>
      </c>
      <c r="DY22" s="150" t="str">
        <f t="shared" ref="DY22:EG22" si="296">IF(AND(DY20&gt;0,DY21&gt;0),ROUNDDOWN(DY21/DY20,4),"")</f>
        <v/>
      </c>
      <c r="DZ22" s="36" t="str">
        <f t="shared" si="296"/>
        <v/>
      </c>
      <c r="EA22" s="36" t="str">
        <f t="shared" si="296"/>
        <v/>
      </c>
      <c r="EB22" s="150" t="str">
        <f t="shared" si="296"/>
        <v/>
      </c>
      <c r="EC22" s="36" t="str">
        <f t="shared" si="296"/>
        <v/>
      </c>
      <c r="ED22" s="36" t="str">
        <f t="shared" si="296"/>
        <v/>
      </c>
      <c r="EE22" s="150" t="str">
        <f t="shared" si="296"/>
        <v/>
      </c>
      <c r="EF22" s="36" t="str">
        <f t="shared" si="296"/>
        <v/>
      </c>
      <c r="EG22" s="36" t="str">
        <f t="shared" si="296"/>
        <v/>
      </c>
      <c r="EH22" s="37">
        <f>IF(EH21&gt;0,EH21/EH20,0)</f>
        <v>0</v>
      </c>
      <c r="EI22" s="150" t="str">
        <f t="shared" ref="EI22:EQ22" si="297">IF(AND(EI20&gt;0,EI21&gt;0),ROUNDDOWN(EI21/EI20,4),"")</f>
        <v/>
      </c>
      <c r="EJ22" s="36" t="str">
        <f t="shared" si="297"/>
        <v/>
      </c>
      <c r="EK22" s="36" t="str">
        <f t="shared" si="297"/>
        <v/>
      </c>
      <c r="EL22" s="150" t="str">
        <f t="shared" si="297"/>
        <v/>
      </c>
      <c r="EM22" s="36" t="str">
        <f t="shared" si="297"/>
        <v/>
      </c>
      <c r="EN22" s="36" t="str">
        <f t="shared" si="297"/>
        <v/>
      </c>
      <c r="EO22" s="150" t="str">
        <f t="shared" si="297"/>
        <v/>
      </c>
      <c r="EP22" s="36" t="str">
        <f t="shared" si="297"/>
        <v/>
      </c>
      <c r="EQ22" s="36" t="str">
        <f t="shared" si="297"/>
        <v/>
      </c>
      <c r="ER22" s="37">
        <f>IF(ER21&gt;0,ER21/ER20,0)</f>
        <v>0</v>
      </c>
      <c r="ES22" s="143" t="str">
        <f>IF(AND(ES20&gt;0,ES21&gt;0),ROUNDDOWN(ES21/ES20,4),"")</f>
        <v/>
      </c>
      <c r="ET22" s="424" t="str">
        <f t="shared" ref="ET22:FA22" si="298">IF(AND(ET20&gt;0,ET21&gt;0),ROUNDDOWN(ET21/ET20,4),"")</f>
        <v/>
      </c>
      <c r="EU22" s="425" t="str">
        <f t="shared" si="298"/>
        <v/>
      </c>
      <c r="EV22" s="426" t="str">
        <f t="shared" si="298"/>
        <v/>
      </c>
      <c r="EW22" s="297" t="str">
        <f t="shared" si="298"/>
        <v/>
      </c>
      <c r="EX22" s="301" t="str">
        <f t="shared" si="298"/>
        <v/>
      </c>
      <c r="EY22" s="155" t="str">
        <f t="shared" si="298"/>
        <v/>
      </c>
      <c r="EZ22" s="305" t="str">
        <f t="shared" si="298"/>
        <v/>
      </c>
      <c r="FA22" s="315" t="str">
        <f t="shared" si="298"/>
        <v/>
      </c>
      <c r="FB22" s="325"/>
      <c r="FC22" s="159" t="str">
        <f t="shared" ref="FC22:FK22" si="299">IF(AND(FC20&gt;0,FC21&gt;0),ROUNDDOWN(FC21/FC20,4),"")</f>
        <v/>
      </c>
      <c r="FD22" s="36" t="str">
        <f t="shared" si="299"/>
        <v/>
      </c>
      <c r="FE22" s="36" t="str">
        <f t="shared" si="299"/>
        <v/>
      </c>
      <c r="FF22" s="150" t="str">
        <f t="shared" si="299"/>
        <v/>
      </c>
      <c r="FG22" s="36" t="str">
        <f t="shared" si="299"/>
        <v/>
      </c>
      <c r="FH22" s="36" t="str">
        <f t="shared" si="299"/>
        <v/>
      </c>
      <c r="FI22" s="150" t="str">
        <f t="shared" si="299"/>
        <v/>
      </c>
      <c r="FJ22" s="36" t="str">
        <f t="shared" si="299"/>
        <v/>
      </c>
      <c r="FK22" s="36" t="str">
        <f t="shared" si="299"/>
        <v/>
      </c>
      <c r="FL22" s="37">
        <f>IF(FL21&gt;0,FL21/FL20,0)</f>
        <v>0</v>
      </c>
      <c r="FM22" s="150" t="str">
        <f t="shared" ref="FM22:FU22" si="300">IF(AND(FM20&gt;0,FM21&gt;0),ROUNDDOWN(FM21/FM20,4),"")</f>
        <v/>
      </c>
      <c r="FN22" s="36" t="str">
        <f t="shared" si="300"/>
        <v/>
      </c>
      <c r="FO22" s="36" t="str">
        <f t="shared" si="300"/>
        <v/>
      </c>
      <c r="FP22" s="150" t="str">
        <f t="shared" si="300"/>
        <v/>
      </c>
      <c r="FQ22" s="36" t="str">
        <f t="shared" si="300"/>
        <v/>
      </c>
      <c r="FR22" s="36" t="str">
        <f t="shared" si="300"/>
        <v/>
      </c>
      <c r="FS22" s="150" t="str">
        <f t="shared" si="300"/>
        <v/>
      </c>
      <c r="FT22" s="36" t="str">
        <f t="shared" si="300"/>
        <v/>
      </c>
      <c r="FU22" s="36" t="str">
        <f t="shared" si="300"/>
        <v/>
      </c>
      <c r="FV22" s="37">
        <f>IF(FV21&gt;0,FV21/FV20,0)</f>
        <v>0</v>
      </c>
      <c r="FW22" s="150" t="str">
        <f t="shared" ref="FW22:GE22" si="301">IF(AND(FW20&gt;0,FW21&gt;0),ROUNDDOWN(FW21/FW20,4),"")</f>
        <v/>
      </c>
      <c r="FX22" s="36" t="str">
        <f t="shared" si="301"/>
        <v/>
      </c>
      <c r="FY22" s="36" t="str">
        <f t="shared" si="301"/>
        <v/>
      </c>
      <c r="FZ22" s="150" t="str">
        <f t="shared" si="301"/>
        <v/>
      </c>
      <c r="GA22" s="36" t="str">
        <f t="shared" si="301"/>
        <v/>
      </c>
      <c r="GB22" s="36" t="str">
        <f t="shared" si="301"/>
        <v/>
      </c>
      <c r="GC22" s="150" t="str">
        <f t="shared" si="301"/>
        <v/>
      </c>
      <c r="GD22" s="36" t="str">
        <f t="shared" si="301"/>
        <v/>
      </c>
      <c r="GE22" s="36" t="str">
        <f t="shared" si="301"/>
        <v/>
      </c>
      <c r="GF22" s="37">
        <f>IF(GF21&gt;0,GF21/GF20,0)</f>
        <v>0</v>
      </c>
      <c r="GG22" s="143" t="str">
        <f>IF(AND(GG20&gt;0,GG21&gt;0),ROUNDDOWN(GG21/GG20,4),"")</f>
        <v/>
      </c>
      <c r="GH22" s="424" t="str">
        <f t="shared" ref="GH22:GO22" si="302">IF(AND(GH20&gt;0,GH21&gt;0),ROUNDDOWN(GH21/GH20,4),"")</f>
        <v/>
      </c>
      <c r="GI22" s="425" t="str">
        <f t="shared" si="302"/>
        <v/>
      </c>
      <c r="GJ22" s="426" t="str">
        <f t="shared" si="302"/>
        <v/>
      </c>
      <c r="GK22" s="297" t="str">
        <f t="shared" si="302"/>
        <v/>
      </c>
      <c r="GL22" s="301" t="str">
        <f t="shared" si="302"/>
        <v/>
      </c>
      <c r="GM22" s="155" t="str">
        <f t="shared" si="302"/>
        <v/>
      </c>
      <c r="GN22" s="305" t="str">
        <f t="shared" si="302"/>
        <v/>
      </c>
      <c r="GO22" s="315" t="str">
        <f t="shared" si="302"/>
        <v/>
      </c>
      <c r="GP22" s="325"/>
      <c r="GQ22" s="159" t="str">
        <f>IF(AND(GQ20&gt;0,GQ21&gt;0),ROUNDDOWN(GQ21/GQ20,4),"")</f>
        <v/>
      </c>
      <c r="GR22" s="335" t="str">
        <f>IF(AND(GR20&gt;0,GR21&gt;0),ROUNDDOWN(GR21/GR20,4),"")</f>
        <v/>
      </c>
      <c r="GS22" s="336" t="str">
        <f t="shared" ref="GS22:GT22" si="303">IF(AND(GS20&gt;0,GS21&gt;0),ROUNDDOWN(GS21/GS20,4),"")</f>
        <v/>
      </c>
      <c r="GT22" s="163" t="str">
        <f t="shared" si="303"/>
        <v/>
      </c>
      <c r="GU22" s="356" t="str">
        <f>IF(AND(GU20&gt;0,GU21&gt;0),ROUNDDOWN(GU21/GU20,4),"")</f>
        <v/>
      </c>
      <c r="GV22" s="357" t="str">
        <f>IF(AND(GV20&gt;0,GV21&gt;0),ROUNDDOWN(GV21/GV20,4),"")</f>
        <v/>
      </c>
      <c r="GW22" s="167" t="str">
        <f>IF(AND(GW20&gt;0,GW21&gt;0),ROUNDDOWN(GW21/GW20,4),"")</f>
        <v/>
      </c>
      <c r="GX22" s="483" t="str">
        <f t="shared" ref="GX22:HI22" si="304">IF(AND(GX20&gt;0,GX21&gt;0),ROUNDDOWN(GX21/GX20,4),"")</f>
        <v/>
      </c>
      <c r="GY22" s="484" t="str">
        <f t="shared" si="304"/>
        <v/>
      </c>
      <c r="GZ22" s="485" t="str">
        <f t="shared" si="304"/>
        <v/>
      </c>
      <c r="HA22" s="486" t="str">
        <f t="shared" si="304"/>
        <v/>
      </c>
      <c r="HB22" s="392" t="str">
        <f t="shared" si="304"/>
        <v/>
      </c>
      <c r="HC22" s="393" t="str">
        <f t="shared" si="304"/>
        <v/>
      </c>
      <c r="HD22" s="172" t="str">
        <f t="shared" si="304"/>
        <v/>
      </c>
      <c r="HE22" s="392" t="str">
        <f t="shared" si="304"/>
        <v/>
      </c>
      <c r="HF22" s="393" t="str">
        <f t="shared" si="304"/>
        <v/>
      </c>
      <c r="HG22" s="172" t="str">
        <f t="shared" si="304"/>
        <v/>
      </c>
      <c r="HH22" s="392" t="str">
        <f t="shared" si="304"/>
        <v/>
      </c>
      <c r="HI22" s="393" t="str">
        <f t="shared" si="304"/>
        <v/>
      </c>
      <c r="HJ22" s="374"/>
      <c r="HK22" s="171" t="str">
        <f t="shared" ref="HK22" si="305">IF(AND(HK20&gt;0,HK21&gt;0),ROUNDDOWN(HK21/HK20,4),"")</f>
        <v/>
      </c>
      <c r="HL22" s="40"/>
      <c r="HM22" s="39" t="s">
        <v>139</v>
      </c>
      <c r="HN22" s="39"/>
      <c r="HO22" s="39"/>
      <c r="HP22" s="39"/>
      <c r="HQ22" s="39"/>
    </row>
    <row r="23" spans="1:225" s="25" customFormat="1" ht="21" hidden="1">
      <c r="A23" s="24"/>
      <c r="B23" s="51" t="s">
        <v>282</v>
      </c>
      <c r="C23" s="503">
        <f>_xlfn.XLOOKUP(D23,事業計画2026[営業所],事業計画2026[エリア],"",0)</f>
        <v>0</v>
      </c>
      <c r="D23" s="504"/>
      <c r="E23" s="196"/>
      <c r="F23" s="196"/>
      <c r="G23" s="196">
        <f>_xlfn.XLOOKUP(D23,事業計画2026[営業所],事業計画2026[所長],"",0)</f>
        <v>0</v>
      </c>
      <c r="H23" s="196">
        <f>_xlfn.XLOOKUP(D23,事業計画2026[営業所],事業計画2026[担当役員],"",0)</f>
        <v>0</v>
      </c>
      <c r="I23" s="196">
        <f>_xlfn.XLOOKUP(D23,事業計画2026[営業所],事業計画2026[主要ブランド],"",0)</f>
        <v>0</v>
      </c>
      <c r="J23" s="196"/>
      <c r="K23" s="197">
        <f>_xlfn.XLOOKUP(D23,事業計画2026[営業所],事業計画2026[人件費],"",0)</f>
        <v>0</v>
      </c>
      <c r="L23" s="197">
        <f>_xlfn.XLOOKUP(D23,事業計画2026[営業所],事業計画2026[販売費],"",0)</f>
        <v>0</v>
      </c>
      <c r="M23" s="197">
        <f>_xlfn.XLOOKUP(D23,事業計画2026[営業所],事業計画2026[減価償却費],"",0)</f>
        <v>0</v>
      </c>
      <c r="N23" s="197">
        <f>_xlfn.XLOOKUP(D23,事業計画2026[営業所],事業計画2026[地代・家賃],"",0)</f>
        <v>0</v>
      </c>
      <c r="O23" s="197">
        <f>_xlfn.XLOOKUP(D23,事業計画2026[営業所],事業計画2026[その他経費],"",0)</f>
        <v>0</v>
      </c>
      <c r="P23" s="197">
        <f>_xlfn.XLOOKUP(D23,事業計画2026[営業所],事業計画2026[本社経費],"",0)</f>
        <v>0</v>
      </c>
      <c r="Q23" s="197">
        <f>SUM(K23:P23)</f>
        <v>0</v>
      </c>
      <c r="R23" s="196"/>
      <c r="S23" s="26" t="s">
        <v>137</v>
      </c>
      <c r="T23" s="27" cm="1">
        <f t="array" ref="T23">_xlfn.XLOOKUP($D23&amp;T$2&amp;T$3,事業計画集計2026[営業所]&amp;事業計画集計2026[月]&amp;事業計画集計2026[受着完],事業計画集計2026[(当月)計画 請負金額],0,0)</f>
        <v>0</v>
      </c>
      <c r="U23" s="28" cm="1">
        <f t="array" ref="U23">_xlfn.XLOOKUP($D23&amp;T$2&amp;T$3,事業計画集計2026[営業所]&amp;事業計画集計2026[月]&amp;事業計画集計2026[受着完],事業計画集計2026[(当月)計画 利益額],0,0)</f>
        <v>0</v>
      </c>
      <c r="V23" s="142" cm="1">
        <f t="array" ref="V23">_xlfn.XLOOKUP($D23&amp;T$2&amp;T$3,事業計画集計2026[営業所]&amp;事業計画集計2026[月]&amp;事業計画集計2026[受着完],事業計画集計2026[(当月)計画 棟数],0,0)</f>
        <v>0</v>
      </c>
      <c r="W23" s="27" cm="1">
        <f t="array" ref="W23">_xlfn.XLOOKUP($D23&amp;W$2&amp;W$3,事業計画集計2026[営業所]&amp;事業計画集計2026[月]&amp;事業計画集計2026[受着完],事業計画集計2026[(当月)計画 請負金額],0,0)</f>
        <v>0</v>
      </c>
      <c r="X23" s="28" cm="1">
        <f t="array" ref="X23">_xlfn.XLOOKUP($D23&amp;W$2&amp;W$3,事業計画集計2026[営業所]&amp;事業計画集計2026[月]&amp;事業計画集計2026[受着完],事業計画集計2026[(当月)計画 利益額],0,0)</f>
        <v>0</v>
      </c>
      <c r="Y23" s="149" cm="1">
        <f t="array" ref="Y23">_xlfn.XLOOKUP($D23&amp;W$2&amp;W$3,事業計画集計2026[営業所]&amp;事業計画集計2026[月]&amp;事業計画集計2026[受着完],事業計画集計2026[(当月)計画 棟数],0,0)</f>
        <v>0</v>
      </c>
      <c r="Z23" s="28" cm="1">
        <f t="array" ref="Z23">_xlfn.XLOOKUP($D23&amp;Z$2&amp;Z$3,事業計画集計2026[営業所]&amp;事業計画集計2026[月]&amp;事業計画集計2026[受着完],事業計画集計2026[(当月)計画 請負金額],0,0)</f>
        <v>0</v>
      </c>
      <c r="AA23" s="28" cm="1">
        <f t="array" ref="AA23">_xlfn.XLOOKUP($D23&amp;Z$2&amp;Z$3,事業計画集計2026[営業所]&amp;事業計画集計2026[月]&amp;事業計画集計2026[受着完],事業計画集計2026[(当月)計画 利益額],0,0)</f>
        <v>0</v>
      </c>
      <c r="AB23" s="29">
        <f>AA23-($Q23*1000)</f>
        <v>0</v>
      </c>
      <c r="AC23" s="142" cm="1">
        <f t="array" ref="AC23">_xlfn.XLOOKUP($D23&amp;Z$2&amp;Z$3,事業計画集計2026[営業所]&amp;事業計画集計2026[月]&amp;事業計画集計2026[受着完],事業計画集計2026[(当月)計画 棟数],0,0)</f>
        <v>0</v>
      </c>
      <c r="AD23" s="27" cm="1">
        <f t="array" ref="AD23">_xlfn.XLOOKUP($D23&amp;AD$2&amp;AD$3,事業計画集計2026[営業所]&amp;事業計画集計2026[月]&amp;事業計画集計2026[受着完],事業計画集計2026[(当月)計画 請負金額],0,0)</f>
        <v>0</v>
      </c>
      <c r="AE23" s="28" cm="1">
        <f t="array" ref="AE23">_xlfn.XLOOKUP($D23&amp;AD$2&amp;AD$3,事業計画集計2026[営業所]&amp;事業計画集計2026[月]&amp;事業計画集計2026[受着完],事業計画集計2026[(当月)計画 利益額],0,0)</f>
        <v>0</v>
      </c>
      <c r="AF23" s="149" cm="1">
        <f t="array" ref="AF23">_xlfn.XLOOKUP($D23&amp;AD$2&amp;AD$3,事業計画集計2026[営業所]&amp;事業計画集計2026[月]&amp;事業計画集計2026[受着完],事業計画集計2026[(当月)計画 棟数],0,0)</f>
        <v>0</v>
      </c>
      <c r="AG23" s="28" cm="1">
        <f t="array" ref="AG23">_xlfn.XLOOKUP($D23&amp;AG$2&amp;AG$3,事業計画集計2026[営業所]&amp;事業計画集計2026[月]&amp;事業計画集計2026[受着完],事業計画集計2026[(当月)計画 請負金額],0,0)</f>
        <v>0</v>
      </c>
      <c r="AH23" s="28" cm="1">
        <f t="array" ref="AH23">_xlfn.XLOOKUP($D23&amp;AG$2&amp;AG$3,事業計画集計2026[営業所]&amp;事業計画集計2026[月]&amp;事業計画集計2026[受着完],事業計画集計2026[(当月)計画 利益額],0,0)</f>
        <v>0</v>
      </c>
      <c r="AI23" s="149" cm="1">
        <f t="array" ref="AI23">_xlfn.XLOOKUP($D23&amp;AG$2&amp;AG$3,事業計画集計2026[営業所]&amp;事業計画集計2026[月]&amp;事業計画集計2026[受着完],事業計画集計2026[(当月)計画 棟数],0,0)</f>
        <v>0</v>
      </c>
      <c r="AJ23" s="28" cm="1">
        <f t="array" ref="AJ23">_xlfn.XLOOKUP($D23&amp;AJ$2&amp;AJ$3,事業計画集計2026[営業所]&amp;事業計画集計2026[月]&amp;事業計画集計2026[受着完],事業計画集計2026[(当月)計画 請負金額],0,0)</f>
        <v>0</v>
      </c>
      <c r="AK23" s="28" cm="1">
        <f t="array" ref="AK23">_xlfn.XLOOKUP($D23&amp;AJ$2&amp;AJ$3,事業計画集計2026[営業所]&amp;事業計画集計2026[月]&amp;事業計画集計2026[受着完],事業計画集計2026[(当月)計画 利益額],0,0)</f>
        <v>0</v>
      </c>
      <c r="AL23" s="29">
        <f>AK23-($Q23*1000)</f>
        <v>0</v>
      </c>
      <c r="AM23" s="149" cm="1">
        <f t="array" ref="AM23">_xlfn.XLOOKUP($D23&amp;AJ$2&amp;AJ$3,事業計画集計2026[営業所]&amp;事業計画集計2026[月]&amp;事業計画集計2026[受着完],事業計画集計2026[(当月)計画 棟数],0,0)</f>
        <v>0</v>
      </c>
      <c r="AN23" s="28" cm="1">
        <f t="array" ref="AN23">_xlfn.XLOOKUP($D23&amp;AN$2&amp;AN$3,事業計画集計2026[営業所]&amp;事業計画集計2026[月]&amp;事業計画集計2026[受着完],事業計画集計2026[(当月)計画 請負金額],0,0)</f>
        <v>0</v>
      </c>
      <c r="AO23" s="28" cm="1">
        <f t="array" ref="AO23">_xlfn.XLOOKUP($D23&amp;AN$2&amp;AN$3,事業計画集計2026[営業所]&amp;事業計画集計2026[月]&amp;事業計画集計2026[受着完],事業計画集計2026[(当月)計画 利益額],0,0)</f>
        <v>0</v>
      </c>
      <c r="AP23" s="149" cm="1">
        <f t="array" ref="AP23">_xlfn.XLOOKUP($D23&amp;AN$2&amp;AN$3,事業計画集計2026[営業所]&amp;事業計画集計2026[月]&amp;事業計画集計2026[受着完],事業計画集計2026[(当月)計画 棟数],0,0)</f>
        <v>0</v>
      </c>
      <c r="AQ23" s="28" cm="1">
        <f t="array" ref="AQ23">_xlfn.XLOOKUP($D23&amp;AQ$2&amp;AQ$3,事業計画集計2026[営業所]&amp;事業計画集計2026[月]&amp;事業計画集計2026[受着完],事業計画集計2026[(当月)計画 請負金額],0,0)</f>
        <v>0</v>
      </c>
      <c r="AR23" s="28" cm="1">
        <f t="array" ref="AR23">_xlfn.XLOOKUP($D23&amp;AQ$2&amp;AQ$3,事業計画集計2026[営業所]&amp;事業計画集計2026[月]&amp;事業計画集計2026[受着完],事業計画集計2026[(当月)計画 利益額],0,0)</f>
        <v>0</v>
      </c>
      <c r="AS23" s="149" cm="1">
        <f t="array" ref="AS23">_xlfn.XLOOKUP($D23&amp;AQ$2&amp;AQ$3,事業計画集計2026[営業所]&amp;事業計画集計2026[月]&amp;事業計画集計2026[受着完],事業計画集計2026[(当月)計画 棟数],0,0)</f>
        <v>0</v>
      </c>
      <c r="AT23" s="28" cm="1">
        <f t="array" ref="AT23">_xlfn.XLOOKUP($D23&amp;AT$2&amp;AT$3,事業計画集計2026[営業所]&amp;事業計画集計2026[月]&amp;事業計画集計2026[受着完],事業計画集計2026[(当月)計画 請負金額],0,0)</f>
        <v>0</v>
      </c>
      <c r="AU23" s="28" cm="1">
        <f t="array" ref="AU23">_xlfn.XLOOKUP($D23&amp;AT$2&amp;AT$3,事業計画集計2026[営業所]&amp;事業計画集計2026[月]&amp;事業計画集計2026[受着完],事業計画集計2026[(当月)計画 利益額],0,0)</f>
        <v>0</v>
      </c>
      <c r="AV23" s="29">
        <f>AU23-($Q23*1000)</f>
        <v>0</v>
      </c>
      <c r="AW23" s="142" cm="1">
        <f t="array" ref="AW23">_xlfn.XLOOKUP($D23&amp;AT$2&amp;AT$3,事業計画集計2026[営業所]&amp;事業計画集計2026[月]&amp;事業計画集計2026[受着完],事業計画集計2026[(当月)計画 棟数],0,0)</f>
        <v>0</v>
      </c>
      <c r="AX23" s="421">
        <f t="shared" ref="AX23:AX24" si="306">T23+AD23+AN23</f>
        <v>0</v>
      </c>
      <c r="AY23" s="422">
        <f t="shared" ref="AY23:AY24" si="307">U23+AE23+AO23</f>
        <v>0</v>
      </c>
      <c r="AZ23" s="423">
        <f t="shared" ref="AZ23:AZ24" si="308">V23+AF23+AP23</f>
        <v>0</v>
      </c>
      <c r="BA23" s="296">
        <f t="shared" ref="BA23:BA24" si="309">W23+AG23+AQ23</f>
        <v>0</v>
      </c>
      <c r="BB23" s="300">
        <f t="shared" ref="BB23:BB24" si="310">X23+AH23+AR23</f>
        <v>0</v>
      </c>
      <c r="BC23" s="154">
        <f t="shared" ref="BC23:BC24" si="311">Y23+AI23+AS23</f>
        <v>0</v>
      </c>
      <c r="BD23" s="304">
        <f t="shared" ref="BD23" si="312">Z23+AJ23+AT23</f>
        <v>0</v>
      </c>
      <c r="BE23" s="314">
        <f t="shared" ref="BE23" si="313">AA23+AK23+AU23</f>
        <v>0</v>
      </c>
      <c r="BF23" s="324">
        <f t="shared" ref="BF23" si="314">AB23+AL23+AV23</f>
        <v>0</v>
      </c>
      <c r="BG23" s="158">
        <f t="shared" ref="BG23" si="315">AC23+AM23+AW23</f>
        <v>0</v>
      </c>
      <c r="BH23" s="28" cm="1">
        <f t="array" ref="BH23">_xlfn.XLOOKUP($D23&amp;BH$2&amp;BH$3,事業計画集計2026[営業所]&amp;事業計画集計2026[月]&amp;事業計画集計2026[受着完],事業計画集計2026[(当月)計画 請負金額],0,0)</f>
        <v>0</v>
      </c>
      <c r="BI23" s="28" cm="1">
        <f t="array" ref="BI23">_xlfn.XLOOKUP($D23&amp;BH$2&amp;BH$3,事業計画集計2026[営業所]&amp;事業計画集計2026[月]&amp;事業計画集計2026[受着完],事業計画集計2026[(当月)計画 利益額],0,0)</f>
        <v>0</v>
      </c>
      <c r="BJ23" s="149" cm="1">
        <f t="array" ref="BJ23">_xlfn.XLOOKUP($D23&amp;BH$2&amp;BH$3,事業計画集計2026[営業所]&amp;事業計画集計2026[月]&amp;事業計画集計2026[受着完],事業計画集計2026[(当月)計画 棟数],0,0)</f>
        <v>0</v>
      </c>
      <c r="BK23" s="28" cm="1">
        <f t="array" ref="BK23">_xlfn.XLOOKUP($D23&amp;BK$2&amp;BK$3,事業計画集計2026[営業所]&amp;事業計画集計2026[月]&amp;事業計画集計2026[受着完],事業計画集計2026[(当月)計画 請負金額],0,0)</f>
        <v>0</v>
      </c>
      <c r="BL23" s="28" cm="1">
        <f t="array" ref="BL23">_xlfn.XLOOKUP($D23&amp;BK$2&amp;BK$3,事業計画集計2026[営業所]&amp;事業計画集計2026[月]&amp;事業計画集計2026[受着完],事業計画集計2026[(当月)計画 利益額],0,0)</f>
        <v>0</v>
      </c>
      <c r="BM23" s="149" cm="1">
        <f t="array" ref="BM23">_xlfn.XLOOKUP($D23&amp;BK$2&amp;BK$3,事業計画集計2026[営業所]&amp;事業計画集計2026[月]&amp;事業計画集計2026[受着完],事業計画集計2026[(当月)計画 棟数],0,0)</f>
        <v>0</v>
      </c>
      <c r="BN23" s="28" cm="1">
        <f t="array" ref="BN23">_xlfn.XLOOKUP($D23&amp;BN$2&amp;BN$3,事業計画集計2026[営業所]&amp;事業計画集計2026[月]&amp;事業計画集計2026[受着完],事業計画集計2026[(当月)計画 請負金額],0,0)</f>
        <v>0</v>
      </c>
      <c r="BO23" s="28" cm="1">
        <f t="array" ref="BO23">_xlfn.XLOOKUP($D23&amp;BN$2&amp;BN$3,事業計画集計2026[営業所]&amp;事業計画集計2026[月]&amp;事業計画集計2026[受着完],事業計画集計2026[(当月)計画 利益額],0,0)</f>
        <v>0</v>
      </c>
      <c r="BP23" s="29">
        <f>BO23-($Q23*1000)</f>
        <v>0</v>
      </c>
      <c r="BQ23" s="149" cm="1">
        <f t="array" ref="BQ23">_xlfn.XLOOKUP($D23&amp;BN$2&amp;BN$3,事業計画集計2026[営業所]&amp;事業計画集計2026[月]&amp;事業計画集計2026[受着完],事業計画集計2026[(当月)計画 棟数],0,0)</f>
        <v>0</v>
      </c>
      <c r="BR23" s="28" cm="1">
        <f t="array" ref="BR23">_xlfn.XLOOKUP($D23&amp;BR$2&amp;BR$3,事業計画集計2026[営業所]&amp;事業計画集計2026[月]&amp;事業計画集計2026[受着完],事業計画集計2026[(当月)計画 請負金額],0,0)</f>
        <v>0</v>
      </c>
      <c r="BS23" s="28" cm="1">
        <f t="array" ref="BS23">_xlfn.XLOOKUP($D23&amp;BR$2&amp;BR$3,事業計画集計2026[営業所]&amp;事業計画集計2026[月]&amp;事業計画集計2026[受着完],事業計画集計2026[(当月)計画 利益額],0,0)</f>
        <v>0</v>
      </c>
      <c r="BT23" s="149" cm="1">
        <f t="array" ref="BT23">_xlfn.XLOOKUP($D23&amp;BR$2&amp;BR$3,事業計画集計2026[営業所]&amp;事業計画集計2026[月]&amp;事業計画集計2026[受着完],事業計画集計2026[(当月)計画 棟数],0,0)</f>
        <v>0</v>
      </c>
      <c r="BU23" s="28" cm="1">
        <f t="array" ref="BU23">_xlfn.XLOOKUP($D23&amp;BU$2&amp;BU$3,事業計画集計2026[営業所]&amp;事業計画集計2026[月]&amp;事業計画集計2026[受着完],事業計画集計2026[(当月)計画 請負金額],0,0)</f>
        <v>0</v>
      </c>
      <c r="BV23" s="28" cm="1">
        <f t="array" ref="BV23">_xlfn.XLOOKUP($D23&amp;BU$2&amp;BU$3,事業計画集計2026[営業所]&amp;事業計画集計2026[月]&amp;事業計画集計2026[受着完],事業計画集計2026[(当月)計画 利益額],0,0)</f>
        <v>0</v>
      </c>
      <c r="BW23" s="149" cm="1">
        <f t="array" ref="BW23">_xlfn.XLOOKUP($D23&amp;BU$2&amp;BU$3,事業計画集計2026[営業所]&amp;事業計画集計2026[月]&amp;事業計画集計2026[受着完],事業計画集計2026[(当月)計画 棟数],0,0)</f>
        <v>0</v>
      </c>
      <c r="BX23" s="28" cm="1">
        <f t="array" ref="BX23">_xlfn.XLOOKUP($D23&amp;BX$2&amp;BX$3,事業計画集計2026[営業所]&amp;事業計画集計2026[月]&amp;事業計画集計2026[受着完],事業計画集計2026[(当月)計画 請負金額],0,0)</f>
        <v>0</v>
      </c>
      <c r="BY23" s="28" cm="1">
        <f t="array" ref="BY23">_xlfn.XLOOKUP($D23&amp;BX$2&amp;BX$3,事業計画集計2026[営業所]&amp;事業計画集計2026[月]&amp;事業計画集計2026[受着完],事業計画集計2026[(当月)計画 利益額],0,0)</f>
        <v>0</v>
      </c>
      <c r="BZ23" s="29">
        <f>BY23-($Q23*1000)</f>
        <v>0</v>
      </c>
      <c r="CA23" s="149" cm="1">
        <f t="array" ref="CA23">_xlfn.XLOOKUP($D23&amp;BX$2&amp;BX$3,事業計画集計2026[営業所]&amp;事業計画集計2026[月]&amp;事業計画集計2026[受着完],事業計画集計2026[(当月)計画 棟数],0,0)</f>
        <v>0</v>
      </c>
      <c r="CB23" s="28" cm="1">
        <f t="array" ref="CB23">_xlfn.XLOOKUP($D23&amp;CB$2&amp;CB$3,事業計画集計2026[営業所]&amp;事業計画集計2026[月]&amp;事業計画集計2026[受着完],事業計画集計2026[(当月)計画 請負金額],0,0)</f>
        <v>0</v>
      </c>
      <c r="CC23" s="28" cm="1">
        <f t="array" ref="CC23">_xlfn.XLOOKUP($D23&amp;CB$2&amp;CB$3,事業計画集計2026[営業所]&amp;事業計画集計2026[月]&amp;事業計画集計2026[受着完],事業計画集計2026[(当月)計画 利益額],0,0)</f>
        <v>0</v>
      </c>
      <c r="CD23" s="149" cm="1">
        <f t="array" ref="CD23">_xlfn.XLOOKUP($D23&amp;CB$2&amp;CB$3,事業計画集計2026[営業所]&amp;事業計画集計2026[月]&amp;事業計画集計2026[受着完],事業計画集計2026[(当月)計画 棟数],0,0)</f>
        <v>0</v>
      </c>
      <c r="CE23" s="28" cm="1">
        <f t="array" ref="CE23">_xlfn.XLOOKUP($D23&amp;CE$2&amp;CE$3,事業計画集計2026[営業所]&amp;事業計画集計2026[月]&amp;事業計画集計2026[受着完],事業計画集計2026[(当月)計画 請負金額],0,0)</f>
        <v>0</v>
      </c>
      <c r="CF23" s="28" cm="1">
        <f t="array" ref="CF23">_xlfn.XLOOKUP($D23&amp;CE$2&amp;CE$3,事業計画集計2026[営業所]&amp;事業計画集計2026[月]&amp;事業計画集計2026[受着完],事業計画集計2026[(当月)計画 利益額],0,0)</f>
        <v>0</v>
      </c>
      <c r="CG23" s="149" cm="1">
        <f t="array" ref="CG23">_xlfn.XLOOKUP($D23&amp;CE$2&amp;CE$3,事業計画集計2026[営業所]&amp;事業計画集計2026[月]&amp;事業計画集計2026[受着完],事業計画集計2026[(当月)計画 棟数],0,0)</f>
        <v>0</v>
      </c>
      <c r="CH23" s="28" cm="1">
        <f t="array" ref="CH23">_xlfn.XLOOKUP($D23&amp;CH$2&amp;CH$3,事業計画集計2026[営業所]&amp;事業計画集計2026[月]&amp;事業計画集計2026[受着完],事業計画集計2026[(当月)計画 請負金額],0,0)</f>
        <v>0</v>
      </c>
      <c r="CI23" s="28" cm="1">
        <f t="array" ref="CI23">_xlfn.XLOOKUP($D23&amp;CH$2&amp;CH$3,事業計画集計2026[営業所]&amp;事業計画集計2026[月]&amp;事業計画集計2026[受着完],事業計画集計2026[(当月)計画 利益額],0,0)</f>
        <v>0</v>
      </c>
      <c r="CJ23" s="29">
        <f>CI23-($Q23*1000)</f>
        <v>0</v>
      </c>
      <c r="CK23" s="142" cm="1">
        <f t="array" ref="CK23">_xlfn.XLOOKUP($D23&amp;CH$2&amp;CH$3,事業計画集計2026[営業所]&amp;事業計画集計2026[月]&amp;事業計画集計2026[受着完],事業計画集計2026[(当月)計画 棟数],0,0)</f>
        <v>0</v>
      </c>
      <c r="CL23" s="421">
        <f t="shared" ref="CL23:CL24" si="316">BH23+BR23+CB23</f>
        <v>0</v>
      </c>
      <c r="CM23" s="422">
        <f t="shared" ref="CM23:CM24" si="317">BI23+BS23+CC23</f>
        <v>0</v>
      </c>
      <c r="CN23" s="423">
        <f t="shared" ref="CN23:CN24" si="318">BJ23+BT23+CD23</f>
        <v>0</v>
      </c>
      <c r="CO23" s="296">
        <f t="shared" ref="CO23:CO24" si="319">BK23+BU23+CE23</f>
        <v>0</v>
      </c>
      <c r="CP23" s="300">
        <f t="shared" ref="CP23:CP24" si="320">BL23+BV23+CF23</f>
        <v>0</v>
      </c>
      <c r="CQ23" s="154">
        <f t="shared" ref="CQ23:CQ24" si="321">BM23+BW23+CG23</f>
        <v>0</v>
      </c>
      <c r="CR23" s="304">
        <f t="shared" ref="CR23" si="322">BN23+BX23+CH23</f>
        <v>0</v>
      </c>
      <c r="CS23" s="314">
        <f t="shared" ref="CS23" si="323">BO23+BY23+CI23</f>
        <v>0</v>
      </c>
      <c r="CT23" s="324">
        <f t="shared" ref="CT23" si="324">BP23+BZ23+CJ23</f>
        <v>0</v>
      </c>
      <c r="CU23" s="158">
        <f t="shared" ref="CU23" si="325">BQ23+CA23+CK23</f>
        <v>0</v>
      </c>
      <c r="CV23" s="333">
        <f t="shared" ref="CV23:CV24" si="326">AX23+CL23</f>
        <v>0</v>
      </c>
      <c r="CW23" s="334">
        <f t="shared" ref="CW23:CW24" si="327">AY23+CM23</f>
        <v>0</v>
      </c>
      <c r="CX23" s="162">
        <f t="shared" ref="CX23:CX24" si="328">AZ23+CN23</f>
        <v>0</v>
      </c>
      <c r="CY23" s="354">
        <f t="shared" ref="CY23:CY24" si="329">BA23+CO23</f>
        <v>0</v>
      </c>
      <c r="CZ23" s="355">
        <f t="shared" ref="CZ23:CZ24" si="330">BB23+CP23</f>
        <v>0</v>
      </c>
      <c r="DA23" s="166">
        <f t="shared" ref="DA23:DA24" si="331">BC23+CQ23</f>
        <v>0</v>
      </c>
      <c r="DB23" s="479">
        <f t="shared" ref="DB23:DB24" si="332">BD23+CR23</f>
        <v>0</v>
      </c>
      <c r="DC23" s="480">
        <f t="shared" ref="DC23:DC24" si="333">BE23+CS23</f>
        <v>0</v>
      </c>
      <c r="DD23" s="481">
        <f t="shared" ref="DD23:DD24" si="334">BF23+CT23</f>
        <v>0</v>
      </c>
      <c r="DE23" s="604">
        <f t="shared" ref="DE23:DE24" si="335">BG23+CU23</f>
        <v>0</v>
      </c>
      <c r="DF23" s="612">
        <f>実行度合表集計2025!GH23+実行度合表集計2026!CV23</f>
        <v>378000000</v>
      </c>
      <c r="DG23" s="334">
        <f>実行度合表集計2025!GI23+実行度合表集計2026!CW23</f>
        <v>90720000</v>
      </c>
      <c r="DH23" s="613">
        <f>実行度合表集計2025!GJ23+実行度合表集計2026!CX23</f>
        <v>14</v>
      </c>
      <c r="DI23" s="628">
        <f>実行度合表集計2025!GK23+実行度合表集計2026!CY23</f>
        <v>324000000</v>
      </c>
      <c r="DJ23" s="355">
        <f>実行度合表集計2025!GL23+実行度合表集計2026!CZ23</f>
        <v>77760000</v>
      </c>
      <c r="DK23" s="629">
        <f>実行度合表集計2025!GM23+実行度合表集計2026!DA23</f>
        <v>12</v>
      </c>
      <c r="DL23" s="641">
        <f>実行度合表集計2025!GN23+実行度合表集計2026!DB23</f>
        <v>536432753</v>
      </c>
      <c r="DM23" s="480">
        <f>実行度合表集計2025!GO23+実行度合表集計2026!DC23</f>
        <v>117263595</v>
      </c>
      <c r="DN23" s="481">
        <f>実行度合表集計2025!GP23+実行度合表集計2026!DD23</f>
        <v>53615595</v>
      </c>
      <c r="DO23" s="642">
        <f>実行度合表集計2025!GQ23+実行度合表集計2026!DE23</f>
        <v>18</v>
      </c>
      <c r="DP23" s="28" cm="1">
        <f t="array" ref="DP23">_xlfn.XLOOKUP($D23&amp;DP$2&amp;DP$3,事業計画集計2026[営業所]&amp;事業計画集計2026[月]&amp;事業計画集計2026[受着完],事業計画集計2026[(当月)計画 請負金額],0,0)</f>
        <v>0</v>
      </c>
      <c r="DQ23" s="28" cm="1">
        <f t="array" ref="DQ23">_xlfn.XLOOKUP($D23&amp;DP$2&amp;DP$3,事業計画集計2026[営業所]&amp;事業計画集計2026[月]&amp;事業計画集計2026[受着完],事業計画集計2026[(当月)計画 利益額],0,0)</f>
        <v>0</v>
      </c>
      <c r="DR23" s="149" cm="1">
        <f t="array" ref="DR23">_xlfn.XLOOKUP($D23&amp;DP$2&amp;DP$3,事業計画集計2026[営業所]&amp;事業計画集計2026[月]&amp;事業計画集計2026[受着完],事業計画集計2026[(当月)計画 棟数],0,0)</f>
        <v>0</v>
      </c>
      <c r="DS23" s="28" cm="1">
        <f t="array" ref="DS23">_xlfn.XLOOKUP($D23&amp;DS$2&amp;DS$3,事業計画集計2026[営業所]&amp;事業計画集計2026[月]&amp;事業計画集計2026[受着完],事業計画集計2026[(当月)計画 請負金額],0,0)</f>
        <v>0</v>
      </c>
      <c r="DT23" s="28" cm="1">
        <f t="array" ref="DT23">_xlfn.XLOOKUP($D23&amp;DS$2&amp;DS$3,事業計画集計2026[営業所]&amp;事業計画集計2026[月]&amp;事業計画集計2026[受着完],事業計画集計2026[(当月)計画 利益額],0,0)</f>
        <v>0</v>
      </c>
      <c r="DU23" s="149" cm="1">
        <f t="array" ref="DU23">_xlfn.XLOOKUP($D23&amp;DS$2&amp;DS$3,事業計画集計2026[営業所]&amp;事業計画集計2026[月]&amp;事業計画集計2026[受着完],事業計画集計2026[(当月)計画 棟数],0,0)</f>
        <v>0</v>
      </c>
      <c r="DV23" s="28" cm="1">
        <f t="array" ref="DV23">_xlfn.XLOOKUP($D23&amp;DV$2&amp;DV$3,事業計画集計2026[営業所]&amp;事業計画集計2026[月]&amp;事業計画集計2026[受着完],事業計画集計2026[(当月)計画 請負金額],0,0)</f>
        <v>0</v>
      </c>
      <c r="DW23" s="28" cm="1">
        <f t="array" ref="DW23">_xlfn.XLOOKUP($D23&amp;DV$2&amp;DV$3,事業計画集計2026[営業所]&amp;事業計画集計2026[月]&amp;事業計画集計2026[受着完],事業計画集計2026[(当月)計画 利益額],0,0)</f>
        <v>0</v>
      </c>
      <c r="DX23" s="29">
        <f>DW23-($Q23*1000)</f>
        <v>0</v>
      </c>
      <c r="DY23" s="149" cm="1">
        <f t="array" ref="DY23">_xlfn.XLOOKUP($D23&amp;DV$2&amp;DV$3,事業計画集計2026[営業所]&amp;事業計画集計2026[月]&amp;事業計画集計2026[受着完],事業計画集計2026[(当月)計画 棟数],0,0)</f>
        <v>0</v>
      </c>
      <c r="DZ23" s="28" cm="1">
        <f t="array" ref="DZ23">_xlfn.XLOOKUP($D23&amp;DZ$2&amp;DZ$3,事業計画集計2026[営業所]&amp;事業計画集計2026[月]&amp;事業計画集計2026[受着完],事業計画集計2026[(当月)計画 請負金額],0,0)</f>
        <v>0</v>
      </c>
      <c r="EA23" s="28" cm="1">
        <f t="array" ref="EA23">_xlfn.XLOOKUP($D23&amp;DZ$2&amp;DZ$3,事業計画集計2026[営業所]&amp;事業計画集計2026[月]&amp;事業計画集計2026[受着完],事業計画集計2026[(当月)計画 利益額],0,0)</f>
        <v>0</v>
      </c>
      <c r="EB23" s="149" cm="1">
        <f t="array" ref="EB23">_xlfn.XLOOKUP($D23&amp;DZ$2&amp;DZ$3,事業計画集計2026[営業所]&amp;事業計画集計2026[月]&amp;事業計画集計2026[受着完],事業計画集計2026[(当月)計画 棟数],0,0)</f>
        <v>0</v>
      </c>
      <c r="EC23" s="28" cm="1">
        <f t="array" ref="EC23">_xlfn.XLOOKUP($D23&amp;EC$2&amp;EC$3,事業計画集計2026[営業所]&amp;事業計画集計2026[月]&amp;事業計画集計2026[受着完],事業計画集計2026[(当月)計画 請負金額],0,0)</f>
        <v>0</v>
      </c>
      <c r="ED23" s="28" cm="1">
        <f t="array" ref="ED23">_xlfn.XLOOKUP($D23&amp;EC$2&amp;EC$3,事業計画集計2026[営業所]&amp;事業計画集計2026[月]&amp;事業計画集計2026[受着完],事業計画集計2026[(当月)計画 利益額],0,0)</f>
        <v>0</v>
      </c>
      <c r="EE23" s="149" cm="1">
        <f t="array" ref="EE23">_xlfn.XLOOKUP($D23&amp;EC$2&amp;EC$3,事業計画集計2026[営業所]&amp;事業計画集計2026[月]&amp;事業計画集計2026[受着完],事業計画集計2026[(当月)計画 棟数],0,0)</f>
        <v>0</v>
      </c>
      <c r="EF23" s="28" cm="1">
        <f t="array" ref="EF23">_xlfn.XLOOKUP($D23&amp;EF$2&amp;EF$3,事業計画集計2026[営業所]&amp;事業計画集計2026[月]&amp;事業計画集計2026[受着完],事業計画集計2026[(当月)計画 請負金額],0,0)</f>
        <v>0</v>
      </c>
      <c r="EG23" s="28" cm="1">
        <f t="array" ref="EG23">_xlfn.XLOOKUP($D23&amp;EF$2&amp;EF$3,事業計画集計2026[営業所]&amp;事業計画集計2026[月]&amp;事業計画集計2026[受着完],事業計画集計2026[(当月)計画 利益額],0,0)</f>
        <v>0</v>
      </c>
      <c r="EH23" s="29">
        <f>EG23-($Q23*1000)</f>
        <v>0</v>
      </c>
      <c r="EI23" s="149" cm="1">
        <f t="array" ref="EI23">_xlfn.XLOOKUP($D23&amp;EF$2&amp;EF$3,事業計画集計2026[営業所]&amp;事業計画集計2026[月]&amp;事業計画集計2026[受着完],事業計画集計2026[(当月)計画 棟数],0,0)</f>
        <v>0</v>
      </c>
      <c r="EJ23" s="28" cm="1">
        <f t="array" ref="EJ23">_xlfn.XLOOKUP($D23&amp;EJ$2&amp;EJ$3,事業計画集計2026[営業所]&amp;事業計画集計2026[月]&amp;事業計画集計2026[受着完],事業計画集計2026[(当月)計画 請負金額],0,0)</f>
        <v>0</v>
      </c>
      <c r="EK23" s="28" cm="1">
        <f t="array" ref="EK23">_xlfn.XLOOKUP($D23&amp;EJ$2&amp;EJ$3,事業計画集計2026[営業所]&amp;事業計画集計2026[月]&amp;事業計画集計2026[受着完],事業計画集計2026[(当月)計画 利益額],0,0)</f>
        <v>0</v>
      </c>
      <c r="EL23" s="149" cm="1">
        <f t="array" ref="EL23">_xlfn.XLOOKUP($D23&amp;EJ$2&amp;EJ$3,事業計画集計2026[営業所]&amp;事業計画集計2026[月]&amp;事業計画集計2026[受着完],事業計画集計2026[(当月)計画 棟数],0,0)</f>
        <v>0</v>
      </c>
      <c r="EM23" s="28" cm="1">
        <f t="array" ref="EM23">_xlfn.XLOOKUP($D23&amp;EM$2&amp;EM$3,事業計画集計2026[営業所]&amp;事業計画集計2026[月]&amp;事業計画集計2026[受着完],事業計画集計2026[(当月)計画 請負金額],0,0)</f>
        <v>0</v>
      </c>
      <c r="EN23" s="28" cm="1">
        <f t="array" ref="EN23">_xlfn.XLOOKUP($D23&amp;EM$2&amp;EM$3,事業計画集計2026[営業所]&amp;事業計画集計2026[月]&amp;事業計画集計2026[受着完],事業計画集計2026[(当月)計画 利益額],0,0)</f>
        <v>0</v>
      </c>
      <c r="EO23" s="149" cm="1">
        <f t="array" ref="EO23">_xlfn.XLOOKUP($D23&amp;EM$2&amp;EM$3,事業計画集計2026[営業所]&amp;事業計画集計2026[月]&amp;事業計画集計2026[受着完],事業計画集計2026[(当月)計画 棟数],0,0)</f>
        <v>0</v>
      </c>
      <c r="EP23" s="28" cm="1">
        <f t="array" ref="EP23">_xlfn.XLOOKUP($D23&amp;EP$2&amp;EP$3,事業計画集計2026[営業所]&amp;事業計画集計2026[月]&amp;事業計画集計2026[受着完],事業計画集計2026[(当月)計画 請負金額],0,0)</f>
        <v>0</v>
      </c>
      <c r="EQ23" s="28" cm="1">
        <f t="array" ref="EQ23">_xlfn.XLOOKUP($D23&amp;EP$2&amp;EP$3,事業計画集計2026[営業所]&amp;事業計画集計2026[月]&amp;事業計画集計2026[受着完],事業計画集計2026[(当月)計画 利益額],0,0)</f>
        <v>0</v>
      </c>
      <c r="ER23" s="29">
        <f>EQ23-($Q23*1000)</f>
        <v>0</v>
      </c>
      <c r="ES23" s="142" cm="1">
        <f t="array" ref="ES23">_xlfn.XLOOKUP($D23&amp;EP$2&amp;EP$3,事業計画集計2026[営業所]&amp;事業計画集計2026[月]&amp;事業計画集計2026[受着完],事業計画集計2026[(当月)計画 棟数],0,0)</f>
        <v>0</v>
      </c>
      <c r="ET23" s="421">
        <f t="shared" ref="ET23:ET24" si="336">DP23+DZ23+EJ23</f>
        <v>0</v>
      </c>
      <c r="EU23" s="422">
        <f t="shared" ref="EU23:EU24" si="337">DQ23+EA23+EK23</f>
        <v>0</v>
      </c>
      <c r="EV23" s="423">
        <f t="shared" ref="EV23:EV24" si="338">DR23+EB23+EL23</f>
        <v>0</v>
      </c>
      <c r="EW23" s="296">
        <f t="shared" ref="EW23:EW24" si="339">DS23+EC23+EM23</f>
        <v>0</v>
      </c>
      <c r="EX23" s="300">
        <f t="shared" ref="EX23:EX24" si="340">DT23+ED23+EN23</f>
        <v>0</v>
      </c>
      <c r="EY23" s="154">
        <f t="shared" ref="EY23:EY24" si="341">DU23+EE23+EO23</f>
        <v>0</v>
      </c>
      <c r="EZ23" s="304">
        <f t="shared" ref="EZ23" si="342">DV23+EF23+EP23</f>
        <v>0</v>
      </c>
      <c r="FA23" s="314">
        <f t="shared" ref="FA23" si="343">DW23+EG23+EQ23</f>
        <v>0</v>
      </c>
      <c r="FB23" s="324">
        <f t="shared" ref="FB23" si="344">DX23+EH23+ER23</f>
        <v>0</v>
      </c>
      <c r="FC23" s="158">
        <f t="shared" ref="FC23" si="345">DY23+EI23+ES23</f>
        <v>0</v>
      </c>
      <c r="FD23" s="28" cm="1">
        <f t="array" ref="FD23">_xlfn.XLOOKUP($D23&amp;FD$2&amp;FD$3,事業計画集計2026[営業所]&amp;事業計画集計2026[月]&amp;事業計画集計2026[受着完],事業計画集計2026[(当月)計画 請負金額],0,0)</f>
        <v>0</v>
      </c>
      <c r="FE23" s="28" cm="1">
        <f t="array" ref="FE23">_xlfn.XLOOKUP($D23&amp;FD$2&amp;FD$3,事業計画集計2026[営業所]&amp;事業計画集計2026[月]&amp;事業計画集計2026[受着完],事業計画集計2026[(当月)計画 利益額],0,0)</f>
        <v>0</v>
      </c>
      <c r="FF23" s="149" cm="1">
        <f t="array" ref="FF23">_xlfn.XLOOKUP($D23&amp;FD$2&amp;FD$3,事業計画集計2026[営業所]&amp;事業計画集計2026[月]&amp;事業計画集計2026[受着完],事業計画集計2026[(当月)計画 棟数],0,0)</f>
        <v>0</v>
      </c>
      <c r="FG23" s="28" cm="1">
        <f t="array" ref="FG23">_xlfn.XLOOKUP($D23&amp;FG$2&amp;FG$3,事業計画集計2026[営業所]&amp;事業計画集計2026[月]&amp;事業計画集計2026[受着完],事業計画集計2026[(当月)計画 請負金額],0,0)</f>
        <v>0</v>
      </c>
      <c r="FH23" s="28" cm="1">
        <f t="array" ref="FH23">_xlfn.XLOOKUP($D23&amp;FG$2&amp;FG$3,事業計画集計2026[営業所]&amp;事業計画集計2026[月]&amp;事業計画集計2026[受着完],事業計画集計2026[(当月)計画 利益額],0,0)</f>
        <v>0</v>
      </c>
      <c r="FI23" s="149" cm="1">
        <f t="array" ref="FI23">_xlfn.XLOOKUP($D23&amp;FG$2&amp;FG$3,事業計画集計2026[営業所]&amp;事業計画集計2026[月]&amp;事業計画集計2026[受着完],事業計画集計2026[(当月)計画 棟数],0,0)</f>
        <v>0</v>
      </c>
      <c r="FJ23" s="28" cm="1">
        <f t="array" ref="FJ23">_xlfn.XLOOKUP($D23&amp;FJ$2&amp;FJ$3,事業計画集計2026[営業所]&amp;事業計画集計2026[月]&amp;事業計画集計2026[受着完],事業計画集計2026[(当月)計画 請負金額],0,0)</f>
        <v>0</v>
      </c>
      <c r="FK23" s="28" cm="1">
        <f t="array" ref="FK23">_xlfn.XLOOKUP($D23&amp;FJ$2&amp;FJ$3,事業計画集計2026[営業所]&amp;事業計画集計2026[月]&amp;事業計画集計2026[受着完],事業計画集計2026[(当月)計画 利益額],0,0)</f>
        <v>0</v>
      </c>
      <c r="FL23" s="29">
        <f>FK23-($Q23*1000)</f>
        <v>0</v>
      </c>
      <c r="FM23" s="149" cm="1">
        <f t="array" ref="FM23">_xlfn.XLOOKUP($D23&amp;FJ$2&amp;FJ$3,事業計画集計2026[営業所]&amp;事業計画集計2026[月]&amp;事業計画集計2026[受着完],事業計画集計2026[(当月)計画 棟数],0,0)</f>
        <v>0</v>
      </c>
      <c r="FN23" s="28" cm="1">
        <f t="array" ref="FN23">_xlfn.XLOOKUP($D23&amp;FN$2&amp;FN$3,事業計画集計2026[営業所]&amp;事業計画集計2026[月]&amp;事業計画集計2026[受着完],事業計画集計2026[(当月)計画 請負金額],0,0)</f>
        <v>0</v>
      </c>
      <c r="FO23" s="28" cm="1">
        <f t="array" ref="FO23">_xlfn.XLOOKUP($D23&amp;FN$2&amp;FN$3,事業計画集計2026[営業所]&amp;事業計画集計2026[月]&amp;事業計画集計2026[受着完],事業計画集計2026[(当月)計画 利益額],0,0)</f>
        <v>0</v>
      </c>
      <c r="FP23" s="149" cm="1">
        <f t="array" ref="FP23">_xlfn.XLOOKUP($D23&amp;FN$2&amp;FN$3,事業計画集計2026[営業所]&amp;事業計画集計2026[月]&amp;事業計画集計2026[受着完],事業計画集計2026[(当月)計画 棟数],0,0)</f>
        <v>0</v>
      </c>
      <c r="FQ23" s="28" cm="1">
        <f t="array" ref="FQ23">_xlfn.XLOOKUP($D23&amp;FQ$2&amp;FQ$3,事業計画集計2026[営業所]&amp;事業計画集計2026[月]&amp;事業計画集計2026[受着完],事業計画集計2026[(当月)計画 請負金額],0,0)</f>
        <v>0</v>
      </c>
      <c r="FR23" s="28" cm="1">
        <f t="array" ref="FR23">_xlfn.XLOOKUP($D23&amp;FQ$2&amp;FQ$3,事業計画集計2026[営業所]&amp;事業計画集計2026[月]&amp;事業計画集計2026[受着完],事業計画集計2026[(当月)計画 利益額],0,0)</f>
        <v>0</v>
      </c>
      <c r="FS23" s="149" cm="1">
        <f t="array" ref="FS23">_xlfn.XLOOKUP($D23&amp;FQ$2&amp;FQ$3,事業計画集計2026[営業所]&amp;事業計画集計2026[月]&amp;事業計画集計2026[受着完],事業計画集計2026[(当月)計画 棟数],0,0)</f>
        <v>0</v>
      </c>
      <c r="FT23" s="28" cm="1">
        <f t="array" ref="FT23">_xlfn.XLOOKUP($D23&amp;FT$2&amp;FT$3,事業計画集計2026[営業所]&amp;事業計画集計2026[月]&amp;事業計画集計2026[受着完],事業計画集計2026[(当月)計画 請負金額],0,0)</f>
        <v>0</v>
      </c>
      <c r="FU23" s="28" cm="1">
        <f t="array" ref="FU23">_xlfn.XLOOKUP($D23&amp;FT$2&amp;FT$3,事業計画集計2026[営業所]&amp;事業計画集計2026[月]&amp;事業計画集計2026[受着完],事業計画集計2026[(当月)計画 利益額],0,0)</f>
        <v>0</v>
      </c>
      <c r="FV23" s="29">
        <f>FU23-($Q23*1000)</f>
        <v>0</v>
      </c>
      <c r="FW23" s="149" cm="1">
        <f t="array" ref="FW23">_xlfn.XLOOKUP($D23&amp;FT$2&amp;FT$3,事業計画集計2026[営業所]&amp;事業計画集計2026[月]&amp;事業計画集計2026[受着完],事業計画集計2026[(当月)計画 棟数],0,0)</f>
        <v>0</v>
      </c>
      <c r="FX23" s="28" cm="1">
        <f t="array" ref="FX23">_xlfn.XLOOKUP($D23&amp;FX$2&amp;FX$3,事業計画集計2026[営業所]&amp;事業計画集計2026[月]&amp;事業計画集計2026[受着完],事業計画集計2026[(当月)計画 請負金額],0,0)</f>
        <v>0</v>
      </c>
      <c r="FY23" s="28" cm="1">
        <f t="array" ref="FY23">_xlfn.XLOOKUP($D23&amp;FX$2&amp;FX$3,事業計画集計2026[営業所]&amp;事業計画集計2026[月]&amp;事業計画集計2026[受着完],事業計画集計2026[(当月)計画 利益額],0,0)</f>
        <v>0</v>
      </c>
      <c r="FZ23" s="149" cm="1">
        <f t="array" ref="FZ23">_xlfn.XLOOKUP($D23&amp;FX$2&amp;FX$3,事業計画集計2026[営業所]&amp;事業計画集計2026[月]&amp;事業計画集計2026[受着完],事業計画集計2026[(当月)計画 棟数],0,0)</f>
        <v>0</v>
      </c>
      <c r="GA23" s="28" cm="1">
        <f t="array" ref="GA23">_xlfn.XLOOKUP($D23&amp;GA$2&amp;GA$3,事業計画集計2026[営業所]&amp;事業計画集計2026[月]&amp;事業計画集計2026[受着完],事業計画集計2026[(当月)計画 請負金額],0,0)</f>
        <v>0</v>
      </c>
      <c r="GB23" s="28" cm="1">
        <f t="array" ref="GB23">_xlfn.XLOOKUP($D23&amp;GA$2&amp;GA$3,事業計画集計2026[営業所]&amp;事業計画集計2026[月]&amp;事業計画集計2026[受着完],事業計画集計2026[(当月)計画 利益額],0,0)</f>
        <v>0</v>
      </c>
      <c r="GC23" s="149" cm="1">
        <f t="array" ref="GC23">_xlfn.XLOOKUP($D23&amp;GA$2&amp;GA$3,事業計画集計2026[営業所]&amp;事業計画集計2026[月]&amp;事業計画集計2026[受着完],事業計画集計2026[(当月)計画 棟数],0,0)</f>
        <v>0</v>
      </c>
      <c r="GD23" s="28" cm="1">
        <f t="array" ref="GD23">_xlfn.XLOOKUP($D23&amp;GD$2&amp;GD$3,事業計画集計2026[営業所]&amp;事業計画集計2026[月]&amp;事業計画集計2026[受着完],事業計画集計2026[(当月)計画 請負金額],0,0)</f>
        <v>0</v>
      </c>
      <c r="GE23" s="28" cm="1">
        <f t="array" ref="GE23">_xlfn.XLOOKUP($D23&amp;GD$2&amp;GD$3,事業計画集計2026[営業所]&amp;事業計画集計2026[月]&amp;事業計画集計2026[受着完],事業計画集計2026[(当月)計画 利益額],0,0)</f>
        <v>0</v>
      </c>
      <c r="GF23" s="29">
        <f>GE23-($Q23*1000)</f>
        <v>0</v>
      </c>
      <c r="GG23" s="142" cm="1">
        <f t="array" ref="GG23">_xlfn.XLOOKUP($D23&amp;GD$2&amp;GD$3,事業計画集計2026[営業所]&amp;事業計画集計2026[月]&amp;事業計画集計2026[受着完],事業計画集計2026[(当月)計画 棟数],0,0)</f>
        <v>0</v>
      </c>
      <c r="GH23" s="421">
        <f t="shared" ref="GH23:GH24" si="346">FD23+FN23+FX23</f>
        <v>0</v>
      </c>
      <c r="GI23" s="422">
        <f t="shared" ref="GI23:GI24" si="347">FE23+FO23+FY23</f>
        <v>0</v>
      </c>
      <c r="GJ23" s="423">
        <f t="shared" ref="GJ23:GJ24" si="348">FF23+FP23+FZ23</f>
        <v>0</v>
      </c>
      <c r="GK23" s="296">
        <f t="shared" ref="GK23:GK24" si="349">FG23+FQ23+GA23</f>
        <v>0</v>
      </c>
      <c r="GL23" s="300">
        <f t="shared" ref="GL23:GL24" si="350">FH23+FR23+GB23</f>
        <v>0</v>
      </c>
      <c r="GM23" s="154">
        <f t="shared" ref="GM23:GM24" si="351">FI23+FS23+GC23</f>
        <v>0</v>
      </c>
      <c r="GN23" s="304">
        <f t="shared" ref="GN23" si="352">FJ23+FT23+GD23</f>
        <v>0</v>
      </c>
      <c r="GO23" s="314">
        <f t="shared" ref="GO23" si="353">FK23+FU23+GE23</f>
        <v>0</v>
      </c>
      <c r="GP23" s="324">
        <f t="shared" ref="GP23" si="354">FL23+FV23+GF23</f>
        <v>0</v>
      </c>
      <c r="GQ23" s="158">
        <f t="shared" ref="GQ23" si="355">FM23+FW23+GG23</f>
        <v>0</v>
      </c>
      <c r="GR23" s="333">
        <f t="shared" ref="GR23:GR24" si="356">ET23+GH23</f>
        <v>0</v>
      </c>
      <c r="GS23" s="334">
        <f t="shared" ref="GS23:GS24" si="357">EU23+GI23</f>
        <v>0</v>
      </c>
      <c r="GT23" s="162">
        <f t="shared" ref="GT23:GT24" si="358">EV23+GJ23</f>
        <v>0</v>
      </c>
      <c r="GU23" s="354">
        <f t="shared" ref="GU23:GU24" si="359">EW23+GK23</f>
        <v>0</v>
      </c>
      <c r="GV23" s="355">
        <f t="shared" ref="GV23:GV24" si="360">EX23+GL23</f>
        <v>0</v>
      </c>
      <c r="GW23" s="166">
        <f t="shared" ref="GW23:GW24" si="361">EY23+GM23</f>
        <v>0</v>
      </c>
      <c r="GX23" s="479">
        <f t="shared" ref="GX23:GX24" si="362">EZ23+GN23</f>
        <v>0</v>
      </c>
      <c r="GY23" s="480">
        <f t="shared" ref="GY23:GY24" si="363">FA23+GO23</f>
        <v>0</v>
      </c>
      <c r="GZ23" s="481">
        <f t="shared" ref="GZ23:GZ24" si="364">FB23+GP23</f>
        <v>0</v>
      </c>
      <c r="HA23" s="482">
        <f t="shared" ref="HA23:HA24" si="365">FC23+GQ23</f>
        <v>0</v>
      </c>
      <c r="HB23" s="390">
        <f t="shared" ref="HB23:HB24" si="366">CV23+GR23</f>
        <v>0</v>
      </c>
      <c r="HC23" s="391">
        <f t="shared" ref="HC23:HC24" si="367">CW23+GS23</f>
        <v>0</v>
      </c>
      <c r="HD23" s="170">
        <f t="shared" ref="HD23:HD24" si="368">CX23+GT23</f>
        <v>0</v>
      </c>
      <c r="HE23" s="390">
        <f t="shared" ref="HE23:HE24" si="369">CY23+GU23</f>
        <v>0</v>
      </c>
      <c r="HF23" s="391">
        <f t="shared" ref="HF23:HF24" si="370">CZ23+GV23</f>
        <v>0</v>
      </c>
      <c r="HG23" s="170">
        <f t="shared" ref="HG23:HG24" si="371">DA23+GW23</f>
        <v>0</v>
      </c>
      <c r="HH23" s="390">
        <f t="shared" ref="HH23:HH24" si="372">DB23+GX23</f>
        <v>0</v>
      </c>
      <c r="HI23" s="391">
        <f t="shared" ref="HI23:HI24" si="373">DC23+GY23</f>
        <v>0</v>
      </c>
      <c r="HJ23" s="409">
        <f t="shared" ref="HJ23:HJ24" si="374">DD23+GZ23</f>
        <v>0</v>
      </c>
      <c r="HK23" s="256">
        <f t="shared" ref="HK23:HK24" si="375">DE23+HA23</f>
        <v>0</v>
      </c>
      <c r="HL23" s="31"/>
      <c r="HM23" s="30" t="s">
        <v>137</v>
      </c>
      <c r="HN23" s="30" t="s">
        <v>275</v>
      </c>
      <c r="HO23" s="520" t="s">
        <v>243</v>
      </c>
      <c r="HP23" s="30" t="s">
        <v>250</v>
      </c>
      <c r="HQ23" s="30" t="s">
        <v>268</v>
      </c>
    </row>
    <row r="24" spans="1:225" s="25" customFormat="1" ht="21" hidden="1">
      <c r="A24" s="24"/>
      <c r="B24" s="51" t="s">
        <v>282</v>
      </c>
      <c r="C24" s="503"/>
      <c r="D24" s="504"/>
      <c r="E24" s="196"/>
      <c r="F24" s="196"/>
      <c r="G24" s="196"/>
      <c r="H24" s="196"/>
      <c r="I24" s="196"/>
      <c r="J24" s="196"/>
      <c r="K24" s="197">
        <f>K23</f>
        <v>0</v>
      </c>
      <c r="L24" s="197">
        <f t="shared" ref="L24:Q24" si="376">L23</f>
        <v>0</v>
      </c>
      <c r="M24" s="197">
        <f t="shared" si="376"/>
        <v>0</v>
      </c>
      <c r="N24" s="197">
        <f t="shared" si="376"/>
        <v>0</v>
      </c>
      <c r="O24" s="197">
        <f t="shared" si="376"/>
        <v>0</v>
      </c>
      <c r="P24" s="197">
        <f t="shared" si="376"/>
        <v>0</v>
      </c>
      <c r="Q24" s="197">
        <f t="shared" si="376"/>
        <v>0</v>
      </c>
      <c r="R24" s="196"/>
      <c r="S24" s="26" t="s">
        <v>138</v>
      </c>
      <c r="T24" s="27" cm="1">
        <f t="array" ref="T24">_xlfn.XLOOKUP($D23&amp;T$2&amp;T$3,事業計画集計2026[営業所]&amp;事業計画集計2026[月]&amp;事業計画集計2026[受着完],事業計画集計2026[(当月)実績 請負金額],0,0)</f>
        <v>0</v>
      </c>
      <c r="U24" s="28" cm="1">
        <f t="array" ref="U24">_xlfn.XLOOKUP($D23&amp;T$2&amp;T$3,事業計画集計2026[営業所]&amp;事業計画集計2026[月]&amp;事業計画集計2026[受着完],事業計画集計2026[(当月)実績 利益額],0,0)</f>
        <v>0</v>
      </c>
      <c r="V24" s="142" cm="1">
        <f t="array" ref="V24">_xlfn.XLOOKUP($D23&amp;T$2&amp;T$3,事業計画集計2026[営業所]&amp;事業計画集計2026[月]&amp;事業計画集計2026[受着完],事業計画集計2026[(当月)実績 棟数],0,0)</f>
        <v>0</v>
      </c>
      <c r="W24" s="27" cm="1">
        <f t="array" ref="W24">_xlfn.XLOOKUP($D23&amp;W$2&amp;W$3,事業計画集計2026[営業所]&amp;事業計画集計2026[月]&amp;事業計画集計2026[受着完],事業計画集計2026[(当月)実績 請負金額],0,0)</f>
        <v>0</v>
      </c>
      <c r="X24" s="28" cm="1">
        <f t="array" ref="X24">_xlfn.XLOOKUP($D23&amp;W$2&amp;W$3,事業計画集計2026[営業所]&amp;事業計画集計2026[月]&amp;事業計画集計2026[受着完],事業計画集計2026[(当月)実績 利益額],0,0)</f>
        <v>0</v>
      </c>
      <c r="Y24" s="149" cm="1">
        <f t="array" ref="Y24">_xlfn.XLOOKUP($D23&amp;W$2&amp;W$3,事業計画集計2026[営業所]&amp;事業計画集計2026[月]&amp;事業計画集計2026[受着完],事業計画集計2026[(当月)実績 棟数],0,0)</f>
        <v>0</v>
      </c>
      <c r="Z24" s="28" cm="1">
        <f t="array" ref="Z24">_xlfn.XLOOKUP($D23&amp;Z$2&amp;Z$3,事業計画集計2026[営業所]&amp;事業計画集計2026[月]&amp;事業計画集計2026[受着完],事業計画集計2026[(当月)実績 請負金額],0,0)</f>
        <v>0</v>
      </c>
      <c r="AA24" s="28" cm="1">
        <f t="array" ref="AA24">_xlfn.XLOOKUP($D23&amp;Z$2&amp;Z$3,事業計画集計2026[営業所]&amp;事業計画集計2026[月]&amp;事業計画集計2026[受着完],事業計画集計2026[(当月)実績 利益額],0,0)</f>
        <v>0</v>
      </c>
      <c r="AB24" s="133">
        <f>AA24-($Q23*1000)</f>
        <v>0</v>
      </c>
      <c r="AC24" s="142" cm="1">
        <f t="array" ref="AC24">_xlfn.XLOOKUP($D23&amp;Z$2&amp;Z$3,事業計画集計2026[営業所]&amp;事業計画集計2026[月]&amp;事業計画集計2026[受着完],事業計画集計2026[(当月)実績 棟数],0,0)</f>
        <v>0</v>
      </c>
      <c r="AD24" s="27" cm="1">
        <f t="array" ref="AD24">_xlfn.XLOOKUP($D23&amp;AD$2&amp;AD$3,事業計画集計2026[営業所]&amp;事業計画集計2026[月]&amp;事業計画集計2026[受着完],事業計画集計2026[(当月)実績 請負金額],0,0)</f>
        <v>0</v>
      </c>
      <c r="AE24" s="28" cm="1">
        <f t="array" ref="AE24">_xlfn.XLOOKUP($D23&amp;AD$2&amp;AD$3,事業計画集計2026[営業所]&amp;事業計画集計2026[月]&amp;事業計画集計2026[受着完],事業計画集計2026[(当月)実績 利益額],0,0)</f>
        <v>0</v>
      </c>
      <c r="AF24" s="149" cm="1">
        <f t="array" ref="AF24">_xlfn.XLOOKUP($D23&amp;AD$2&amp;AD$3,事業計画集計2026[営業所]&amp;事業計画集計2026[月]&amp;事業計画集計2026[受着完],事業計画集計2026[(当月)実績 棟数],0,0)</f>
        <v>0</v>
      </c>
      <c r="AG24" s="28" cm="1">
        <f t="array" ref="AG24">_xlfn.XLOOKUP($D23&amp;AG$2&amp;AG$3,事業計画集計2026[営業所]&amp;事業計画集計2026[月]&amp;事業計画集計2026[受着完],事業計画集計2026[(当月)実績 請負金額],0,0)</f>
        <v>0</v>
      </c>
      <c r="AH24" s="28" cm="1">
        <f t="array" ref="AH24">_xlfn.XLOOKUP($D23&amp;AG$2&amp;AG$3,事業計画集計2026[営業所]&amp;事業計画集計2026[月]&amp;事業計画集計2026[受着完],事業計画集計2026[(当月)実績 利益額],0,0)</f>
        <v>0</v>
      </c>
      <c r="AI24" s="149" cm="1">
        <f t="array" ref="AI24">_xlfn.XLOOKUP($D23&amp;AG$2&amp;AG$3,事業計画集計2026[営業所]&amp;事業計画集計2026[月]&amp;事業計画集計2026[受着完],事業計画集計2026[(当月)実績 棟数],0,0)</f>
        <v>0</v>
      </c>
      <c r="AJ24" s="28" cm="1">
        <f t="array" ref="AJ24">_xlfn.XLOOKUP($D23&amp;AJ$2&amp;AJ$3,事業計画集計2026[営業所]&amp;事業計画集計2026[月]&amp;事業計画集計2026[受着完],事業計画集計2026[(当月)実績 請負金額],0,0)</f>
        <v>0</v>
      </c>
      <c r="AK24" s="28" cm="1">
        <f t="array" ref="AK24">_xlfn.XLOOKUP($D23&amp;AJ$2&amp;AJ$3,事業計画集計2026[営業所]&amp;事業計画集計2026[月]&amp;事業計画集計2026[受着完],事業計画集計2026[(当月)実績 利益額],0,0)</f>
        <v>0</v>
      </c>
      <c r="AL24" s="133">
        <f>AK24-($Q23*1000)</f>
        <v>0</v>
      </c>
      <c r="AM24" s="149" cm="1">
        <f t="array" ref="AM24">_xlfn.XLOOKUP($D23&amp;AJ$2&amp;AJ$3,事業計画集計2026[営業所]&amp;事業計画集計2026[月]&amp;事業計画集計2026[受着完],事業計画集計2026[(当月)実績 棟数],0,0)</f>
        <v>0</v>
      </c>
      <c r="AN24" s="28" cm="1">
        <f t="array" ref="AN24">_xlfn.XLOOKUP($D23&amp;AN$2&amp;AN$3,事業計画集計2026[営業所]&amp;事業計画集計2026[月]&amp;事業計画集計2026[受着完],事業計画集計2026[(当月)実績 請負金額],0,0)</f>
        <v>0</v>
      </c>
      <c r="AO24" s="28" cm="1">
        <f t="array" ref="AO24">_xlfn.XLOOKUP($D23&amp;AN$2&amp;AN$3,事業計画集計2026[営業所]&amp;事業計画集計2026[月]&amp;事業計画集計2026[受着完],事業計画集計2026[(当月)実績 利益額],0,0)</f>
        <v>0</v>
      </c>
      <c r="AP24" s="149" cm="1">
        <f t="array" ref="AP24">_xlfn.XLOOKUP($D23&amp;AN$2&amp;AN$3,事業計画集計2026[営業所]&amp;事業計画集計2026[月]&amp;事業計画集計2026[受着完],事業計画集計2026[(当月)実績 棟数],0,0)</f>
        <v>0</v>
      </c>
      <c r="AQ24" s="28" cm="1">
        <f t="array" ref="AQ24">_xlfn.XLOOKUP($D23&amp;AQ$2&amp;AQ$3,事業計画集計2026[営業所]&amp;事業計画集計2026[月]&amp;事業計画集計2026[受着完],事業計画集計2026[(当月)実績 請負金額],0,0)</f>
        <v>0</v>
      </c>
      <c r="AR24" s="28" cm="1">
        <f t="array" ref="AR24">_xlfn.XLOOKUP($D23&amp;AQ$2&amp;AQ$3,事業計画集計2026[営業所]&amp;事業計画集計2026[月]&amp;事業計画集計2026[受着完],事業計画集計2026[(当月)実績 利益額],0,0)</f>
        <v>0</v>
      </c>
      <c r="AS24" s="149" cm="1">
        <f t="array" ref="AS24">_xlfn.XLOOKUP($D23&amp;AQ$2&amp;AQ$3,事業計画集計2026[営業所]&amp;事業計画集計2026[月]&amp;事業計画集計2026[受着完],事業計画集計2026[(当月)実績 棟数],0,0)</f>
        <v>0</v>
      </c>
      <c r="AT24" s="28" cm="1">
        <f t="array" ref="AT24">_xlfn.XLOOKUP($D23&amp;AT$2&amp;AT$3,事業計画集計2026[営業所]&amp;事業計画集計2026[月]&amp;事業計画集計2026[受着完],事業計画集計2026[(当月)実績 請負金額],0,0)</f>
        <v>0</v>
      </c>
      <c r="AU24" s="28" cm="1">
        <f t="array" ref="AU24">_xlfn.XLOOKUP($D23&amp;AT$2&amp;AT$3,事業計画集計2026[営業所]&amp;事業計画集計2026[月]&amp;事業計画集計2026[受着完],事業計画集計2026[(当月)実績 利益額],0,0)</f>
        <v>0</v>
      </c>
      <c r="AV24" s="29">
        <f>AU24-($Q23*1000)</f>
        <v>0</v>
      </c>
      <c r="AW24" s="142" cm="1">
        <f t="array" ref="AW24">_xlfn.XLOOKUP($D23&amp;AT$2&amp;AT$3,事業計画集計2026[営業所]&amp;事業計画集計2026[月]&amp;事業計画集計2026[受着完],事業計画集計2026[(当月)実績 棟数],0,0)</f>
        <v>0</v>
      </c>
      <c r="AX24" s="421">
        <f t="shared" si="306"/>
        <v>0</v>
      </c>
      <c r="AY24" s="422">
        <f t="shared" si="307"/>
        <v>0</v>
      </c>
      <c r="AZ24" s="423">
        <f t="shared" si="308"/>
        <v>0</v>
      </c>
      <c r="BA24" s="296">
        <f t="shared" si="309"/>
        <v>0</v>
      </c>
      <c r="BB24" s="300">
        <f t="shared" si="310"/>
        <v>0</v>
      </c>
      <c r="BC24" s="154">
        <f t="shared" si="311"/>
        <v>0</v>
      </c>
      <c r="BD24" s="304">
        <f>Z24+AJ24+AT24</f>
        <v>0</v>
      </c>
      <c r="BE24" s="314">
        <f>AA24+AK24+AU24</f>
        <v>0</v>
      </c>
      <c r="BF24" s="409">
        <f>BE24*(1+BF25)-(($Q23*1000)*3)</f>
        <v>0</v>
      </c>
      <c r="BG24" s="158">
        <f>AC24+AM24+AW24</f>
        <v>0</v>
      </c>
      <c r="BH24" s="28" cm="1">
        <f t="array" ref="BH24">_xlfn.XLOOKUP($D23&amp;BH$2&amp;BH$3,事業計画集計2026[営業所]&amp;事業計画集計2026[月]&amp;事業計画集計2026[受着完],事業計画集計2026[(当月)実績 請負金額],0,0)</f>
        <v>0</v>
      </c>
      <c r="BI24" s="28" cm="1">
        <f t="array" ref="BI24">_xlfn.XLOOKUP($D23&amp;BH$2&amp;BH$3,事業計画集計2026[営業所]&amp;事業計画集計2026[月]&amp;事業計画集計2026[受着完],事業計画集計2026[(当月)実績 利益額],0,0)</f>
        <v>0</v>
      </c>
      <c r="BJ24" s="149" cm="1">
        <f t="array" ref="BJ24">_xlfn.XLOOKUP($D23&amp;BH$2&amp;BH$3,事業計画集計2026[営業所]&amp;事業計画集計2026[月]&amp;事業計画集計2026[受着完],事業計画集計2026[(当月)実績 棟数],0,0)</f>
        <v>0</v>
      </c>
      <c r="BK24" s="28" cm="1">
        <f t="array" ref="BK24">_xlfn.XLOOKUP($D23&amp;BK$2&amp;BK$3,事業計画集計2026[営業所]&amp;事業計画集計2026[月]&amp;事業計画集計2026[受着完],事業計画集計2026[(当月)実績 請負金額],0,0)</f>
        <v>0</v>
      </c>
      <c r="BL24" s="28" cm="1">
        <f t="array" ref="BL24">_xlfn.XLOOKUP($D23&amp;BK$2&amp;BK$3,事業計画集計2026[営業所]&amp;事業計画集計2026[月]&amp;事業計画集計2026[受着完],事業計画集計2026[(当月)実績 利益額],0,0)</f>
        <v>0</v>
      </c>
      <c r="BM24" s="149" cm="1">
        <f t="array" ref="BM24">_xlfn.XLOOKUP($D23&amp;BK$2&amp;BK$3,事業計画集計2026[営業所]&amp;事業計画集計2026[月]&amp;事業計画集計2026[受着完],事業計画集計2026[(当月)実績 棟数],0,0)</f>
        <v>0</v>
      </c>
      <c r="BN24" s="28" cm="1">
        <f t="array" ref="BN24">_xlfn.XLOOKUP($D23&amp;BN$2&amp;BN$3,事業計画集計2026[営業所]&amp;事業計画集計2026[月]&amp;事業計画集計2026[受着完],事業計画集計2026[(当月)実績 請負金額],0,0)</f>
        <v>0</v>
      </c>
      <c r="BO24" s="28" cm="1">
        <f t="array" ref="BO24">_xlfn.XLOOKUP($D23&amp;BN$2&amp;BN$3,事業計画集計2026[営業所]&amp;事業計画集計2026[月]&amp;事業計画集計2026[受着完],事業計画集計2026[(当月)実績 利益額],0,0)</f>
        <v>0</v>
      </c>
      <c r="BP24" s="133">
        <f>BO24-($Q23*1000)</f>
        <v>0</v>
      </c>
      <c r="BQ24" s="149" cm="1">
        <f t="array" ref="BQ24">_xlfn.XLOOKUP($D23&amp;BN$2&amp;BN$3,事業計画集計2026[営業所]&amp;事業計画集計2026[月]&amp;事業計画集計2026[受着完],事業計画集計2026[(当月)実績 棟数],0,0)</f>
        <v>0</v>
      </c>
      <c r="BR24" s="28" cm="1">
        <f t="array" ref="BR24">_xlfn.XLOOKUP($D23&amp;BR$2&amp;BR$3,事業計画集計2026[営業所]&amp;事業計画集計2026[月]&amp;事業計画集計2026[受着完],事業計画集計2026[(当月)実績 請負金額],0,0)</f>
        <v>0</v>
      </c>
      <c r="BS24" s="28" cm="1">
        <f t="array" ref="BS24">_xlfn.XLOOKUP($D23&amp;BR$2&amp;BR$3,事業計画集計2026[営業所]&amp;事業計画集計2026[月]&amp;事業計画集計2026[受着完],事業計画集計2026[(当月)実績 利益額],0,0)</f>
        <v>0</v>
      </c>
      <c r="BT24" s="149" cm="1">
        <f t="array" ref="BT24">_xlfn.XLOOKUP($D23&amp;BR$2&amp;BR$3,事業計画集計2026[営業所]&amp;事業計画集計2026[月]&amp;事業計画集計2026[受着完],事業計画集計2026[(当月)実績 棟数],0,0)</f>
        <v>0</v>
      </c>
      <c r="BU24" s="28" cm="1">
        <f t="array" ref="BU24">_xlfn.XLOOKUP($D23&amp;BU$2&amp;BU$3,事業計画集計2026[営業所]&amp;事業計画集計2026[月]&amp;事業計画集計2026[受着完],事業計画集計2026[(当月)実績 請負金額],0,0)</f>
        <v>0</v>
      </c>
      <c r="BV24" s="28" cm="1">
        <f t="array" ref="BV24">_xlfn.XLOOKUP($D23&amp;BU$2&amp;BU$3,事業計画集計2026[営業所]&amp;事業計画集計2026[月]&amp;事業計画集計2026[受着完],事業計画集計2026[(当月)実績 利益額],0,0)</f>
        <v>0</v>
      </c>
      <c r="BW24" s="149" cm="1">
        <f t="array" ref="BW24">_xlfn.XLOOKUP($D23&amp;BU$2&amp;BU$3,事業計画集計2026[営業所]&amp;事業計画集計2026[月]&amp;事業計画集計2026[受着完],事業計画集計2026[(当月)実績 棟数],0,0)</f>
        <v>0</v>
      </c>
      <c r="BX24" s="28" cm="1">
        <f t="array" ref="BX24">_xlfn.XLOOKUP($D23&amp;BX$2&amp;BX$3,事業計画集計2026[営業所]&amp;事業計画集計2026[月]&amp;事業計画集計2026[受着完],事業計画集計2026[(当月)実績 請負金額],0,0)</f>
        <v>0</v>
      </c>
      <c r="BY24" s="28" cm="1">
        <f t="array" ref="BY24">_xlfn.XLOOKUP($D23&amp;BX$2&amp;BX$3,事業計画集計2026[営業所]&amp;事業計画集計2026[月]&amp;事業計画集計2026[受着完],事業計画集計2026[(当月)実績 利益額],0,0)</f>
        <v>0</v>
      </c>
      <c r="BZ24" s="133">
        <f>BY24-($Q23*1000)</f>
        <v>0</v>
      </c>
      <c r="CA24" s="149" cm="1">
        <f t="array" ref="CA24">_xlfn.XLOOKUP($D23&amp;BX$2&amp;BX$3,事業計画集計2026[営業所]&amp;事業計画集計2026[月]&amp;事業計画集計2026[受着完],事業計画集計2026[(当月)実績 棟数],0,0)</f>
        <v>0</v>
      </c>
      <c r="CB24" s="28" cm="1">
        <f t="array" ref="CB24">_xlfn.XLOOKUP($D23&amp;CB$2&amp;CB$3,事業計画集計2026[営業所]&amp;事業計画集計2026[月]&amp;事業計画集計2026[受着完],事業計画集計2026[(当月)実績 請負金額],0,0)</f>
        <v>0</v>
      </c>
      <c r="CC24" s="28" cm="1">
        <f t="array" ref="CC24">_xlfn.XLOOKUP($D23&amp;CB$2&amp;CB$3,事業計画集計2026[営業所]&amp;事業計画集計2026[月]&amp;事業計画集計2026[受着完],事業計画集計2026[(当月)実績 利益額],0,0)</f>
        <v>0</v>
      </c>
      <c r="CD24" s="149" cm="1">
        <f t="array" ref="CD24">_xlfn.XLOOKUP($D23&amp;CB$2&amp;CB$3,事業計画集計2026[営業所]&amp;事業計画集計2026[月]&amp;事業計画集計2026[受着完],事業計画集計2026[(当月)実績 棟数],0,0)</f>
        <v>0</v>
      </c>
      <c r="CE24" s="28" cm="1">
        <f t="array" ref="CE24">_xlfn.XLOOKUP($D23&amp;CE$2&amp;CE$3,事業計画集計2026[営業所]&amp;事業計画集計2026[月]&amp;事業計画集計2026[受着完],事業計画集計2026[(当月)実績 請負金額],0,0)</f>
        <v>0</v>
      </c>
      <c r="CF24" s="28" cm="1">
        <f t="array" ref="CF24">_xlfn.XLOOKUP($D23&amp;CE$2&amp;CE$3,事業計画集計2026[営業所]&amp;事業計画集計2026[月]&amp;事業計画集計2026[受着完],事業計画集計2026[(当月)実績 利益額],0,0)</f>
        <v>0</v>
      </c>
      <c r="CG24" s="149" cm="1">
        <f t="array" ref="CG24">_xlfn.XLOOKUP($D23&amp;CE$2&amp;CE$3,事業計画集計2026[営業所]&amp;事業計画集計2026[月]&amp;事業計画集計2026[受着完],事業計画集計2026[(当月)実績 棟数],0,0)</f>
        <v>0</v>
      </c>
      <c r="CH24" s="28" cm="1">
        <f t="array" ref="CH24">_xlfn.XLOOKUP($D23&amp;CH$2&amp;CH$3,事業計画集計2026[営業所]&amp;事業計画集計2026[月]&amp;事業計画集計2026[受着完],事業計画集計2026[(当月)実績 請負金額],0,0)</f>
        <v>0</v>
      </c>
      <c r="CI24" s="28" cm="1">
        <f t="array" ref="CI24">_xlfn.XLOOKUP($D23&amp;CH$2&amp;CH$3,事業計画集計2026[営業所]&amp;事業計画集計2026[月]&amp;事業計画集計2026[受着完],事業計画集計2026[(当月)実績 利益額],0,0)</f>
        <v>0</v>
      </c>
      <c r="CJ24" s="133">
        <f>CI24-($Q23*1000)</f>
        <v>0</v>
      </c>
      <c r="CK24" s="142" cm="1">
        <f t="array" ref="CK24">_xlfn.XLOOKUP($D23&amp;CH$2&amp;CH$3,事業計画集計2026[営業所]&amp;事業計画集計2026[月]&amp;事業計画集計2026[受着完],事業計画集計2026[(当月)実績 棟数],0,0)</f>
        <v>0</v>
      </c>
      <c r="CL24" s="421">
        <f t="shared" si="316"/>
        <v>0</v>
      </c>
      <c r="CM24" s="422">
        <f t="shared" si="317"/>
        <v>0</v>
      </c>
      <c r="CN24" s="423">
        <f t="shared" si="318"/>
        <v>0</v>
      </c>
      <c r="CO24" s="296">
        <f t="shared" si="319"/>
        <v>0</v>
      </c>
      <c r="CP24" s="300">
        <f t="shared" si="320"/>
        <v>0</v>
      </c>
      <c r="CQ24" s="154">
        <f t="shared" si="321"/>
        <v>0</v>
      </c>
      <c r="CR24" s="304">
        <f>BN24+BX24+CH24</f>
        <v>0</v>
      </c>
      <c r="CS24" s="314">
        <f>BO24+BY24+CI24</f>
        <v>0</v>
      </c>
      <c r="CT24" s="409">
        <f>CS24*(1+CT25)-(($Q23*1000)*3)</f>
        <v>0</v>
      </c>
      <c r="CU24" s="158">
        <f>BQ24+CA24+CK24</f>
        <v>0</v>
      </c>
      <c r="CV24" s="333">
        <f t="shared" si="326"/>
        <v>0</v>
      </c>
      <c r="CW24" s="334">
        <f t="shared" si="327"/>
        <v>0</v>
      </c>
      <c r="CX24" s="162">
        <f t="shared" si="328"/>
        <v>0</v>
      </c>
      <c r="CY24" s="354">
        <f t="shared" si="329"/>
        <v>0</v>
      </c>
      <c r="CZ24" s="355">
        <f t="shared" si="330"/>
        <v>0</v>
      </c>
      <c r="DA24" s="166">
        <f t="shared" si="331"/>
        <v>0</v>
      </c>
      <c r="DB24" s="479">
        <f t="shared" si="332"/>
        <v>0</v>
      </c>
      <c r="DC24" s="480">
        <f t="shared" si="333"/>
        <v>0</v>
      </c>
      <c r="DD24" s="409">
        <f t="shared" si="334"/>
        <v>0</v>
      </c>
      <c r="DE24" s="604">
        <f t="shared" si="335"/>
        <v>0</v>
      </c>
      <c r="DF24" s="612">
        <f>実行度合表集計2025!GH24+実行度合表集計2026!CV24</f>
        <v>95955456</v>
      </c>
      <c r="DG24" s="334">
        <f>実行度合表集計2025!GI24+実行度合表集計2026!CW24</f>
        <v>19369293</v>
      </c>
      <c r="DH24" s="613">
        <f>実行度合表集計2025!GJ24+実行度合表集計2026!CX24</f>
        <v>3</v>
      </c>
      <c r="DI24" s="628">
        <f>実行度合表集計2025!GK24+実行度合表集計2026!CY24</f>
        <v>150706491</v>
      </c>
      <c r="DJ24" s="355">
        <f>実行度合表集計2025!GL24+実行度合表集計2026!CZ24</f>
        <v>32744195</v>
      </c>
      <c r="DK24" s="629">
        <f>実行度合表集計2025!GM24+実行度合表集計2026!DA24</f>
        <v>5</v>
      </c>
      <c r="DL24" s="641">
        <f>実行度合表集計2025!GN24+実行度合表集計2026!DB24</f>
        <v>202662820</v>
      </c>
      <c r="DM24" s="480">
        <f>実行度合表集計2025!GO24+実行度合表集計2026!DC24</f>
        <v>40042694</v>
      </c>
      <c r="DN24" s="409">
        <f>実行度合表集計2025!GP24+実行度合表集計2026!DD24</f>
        <v>-23605306</v>
      </c>
      <c r="DO24" s="642">
        <f>実行度合表集計2025!GQ24+実行度合表集計2026!DE24</f>
        <v>6</v>
      </c>
      <c r="DP24" s="28" cm="1">
        <f t="array" ref="DP24">_xlfn.XLOOKUP($D23&amp;DP$2&amp;DP$3,事業計画集計2026[営業所]&amp;事業計画集計2026[月]&amp;事業計画集計2026[受着完],事業計画集計2026[(当月)実績 請負金額],0,0)</f>
        <v>0</v>
      </c>
      <c r="DQ24" s="28" cm="1">
        <f t="array" ref="DQ24">_xlfn.XLOOKUP($D23&amp;DP$2&amp;DP$3,事業計画集計2026[営業所]&amp;事業計画集計2026[月]&amp;事業計画集計2026[受着完],事業計画集計2026[(当月)実績 利益額],0,0)</f>
        <v>0</v>
      </c>
      <c r="DR24" s="149" cm="1">
        <f t="array" ref="DR24">_xlfn.XLOOKUP($D23&amp;DP$2&amp;DP$3,事業計画集計2026[営業所]&amp;事業計画集計2026[月]&amp;事業計画集計2026[受着完],事業計画集計2026[(当月)実績 棟数],0,0)</f>
        <v>0</v>
      </c>
      <c r="DS24" s="28" cm="1">
        <f t="array" ref="DS24">_xlfn.XLOOKUP($D23&amp;DS$2&amp;DS$3,事業計画集計2026[営業所]&amp;事業計画集計2026[月]&amp;事業計画集計2026[受着完],事業計画集計2026[(当月)実績 請負金額],0,0)</f>
        <v>0</v>
      </c>
      <c r="DT24" s="28" cm="1">
        <f t="array" ref="DT24">_xlfn.XLOOKUP($D23&amp;DS$2&amp;DS$3,事業計画集計2026[営業所]&amp;事業計画集計2026[月]&amp;事業計画集計2026[受着完],事業計画集計2026[(当月)実績 利益額],0,0)</f>
        <v>0</v>
      </c>
      <c r="DU24" s="149" cm="1">
        <f t="array" ref="DU24">_xlfn.XLOOKUP($D23&amp;DS$2&amp;DS$3,事業計画集計2026[営業所]&amp;事業計画集計2026[月]&amp;事業計画集計2026[受着完],事業計画集計2026[(当月)実績 棟数],0,0)</f>
        <v>0</v>
      </c>
      <c r="DV24" s="28" cm="1">
        <f t="array" ref="DV24">_xlfn.XLOOKUP($D23&amp;DV$2&amp;DV$3,事業計画集計2026[営業所]&amp;事業計画集計2026[月]&amp;事業計画集計2026[受着完],事業計画集計2026[(当月)実績 請負金額],0,0)</f>
        <v>0</v>
      </c>
      <c r="DW24" s="28" cm="1">
        <f t="array" ref="DW24">_xlfn.XLOOKUP($D23&amp;DV$2&amp;DV$3,事業計画集計2026[営業所]&amp;事業計画集計2026[月]&amp;事業計画集計2026[受着完],事業計画集計2026[(当月)実績 利益額],0,0)</f>
        <v>0</v>
      </c>
      <c r="DX24" s="133">
        <f>DW24-($Q23*1000)</f>
        <v>0</v>
      </c>
      <c r="DY24" s="149" cm="1">
        <f t="array" ref="DY24">_xlfn.XLOOKUP($D23&amp;DV$2&amp;DV$3,事業計画集計2026[営業所]&amp;事業計画集計2026[月]&amp;事業計画集計2026[受着完],事業計画集計2026[(当月)実績 棟数],0,0)</f>
        <v>0</v>
      </c>
      <c r="DZ24" s="28" cm="1">
        <f t="array" ref="DZ24">_xlfn.XLOOKUP($D23&amp;DZ$2&amp;DZ$3,事業計画集計2026[営業所]&amp;事業計画集計2026[月]&amp;事業計画集計2026[受着完],事業計画集計2026[(当月)実績 請負金額],0,0)</f>
        <v>0</v>
      </c>
      <c r="EA24" s="28" cm="1">
        <f t="array" ref="EA24">_xlfn.XLOOKUP($D23&amp;DZ$2&amp;DZ$3,事業計画集計2026[営業所]&amp;事業計画集計2026[月]&amp;事業計画集計2026[受着完],事業計画集計2026[(当月)実績 利益額],0,0)</f>
        <v>0</v>
      </c>
      <c r="EB24" s="149" cm="1">
        <f t="array" ref="EB24">_xlfn.XLOOKUP($D23&amp;DZ$2&amp;DZ$3,事業計画集計2026[営業所]&amp;事業計画集計2026[月]&amp;事業計画集計2026[受着完],事業計画集計2026[(当月)実績 棟数],0,0)</f>
        <v>0</v>
      </c>
      <c r="EC24" s="28" cm="1">
        <f t="array" ref="EC24">_xlfn.XLOOKUP($D23&amp;EC$2&amp;EC$3,事業計画集計2026[営業所]&amp;事業計画集計2026[月]&amp;事業計画集計2026[受着完],事業計画集計2026[(当月)実績 請負金額],0,0)</f>
        <v>0</v>
      </c>
      <c r="ED24" s="28" cm="1">
        <f t="array" ref="ED24">_xlfn.XLOOKUP($D23&amp;EC$2&amp;EC$3,事業計画集計2026[営業所]&amp;事業計画集計2026[月]&amp;事業計画集計2026[受着完],事業計画集計2026[(当月)実績 利益額],0,0)</f>
        <v>0</v>
      </c>
      <c r="EE24" s="149" cm="1">
        <f t="array" ref="EE24">_xlfn.XLOOKUP($D23&amp;EC$2&amp;EC$3,事業計画集計2026[営業所]&amp;事業計画集計2026[月]&amp;事業計画集計2026[受着完],事業計画集計2026[(当月)実績 棟数],0,0)</f>
        <v>0</v>
      </c>
      <c r="EF24" s="28" cm="1">
        <f t="array" ref="EF24">_xlfn.XLOOKUP($D23&amp;EF$2&amp;EF$3,事業計画集計2026[営業所]&amp;事業計画集計2026[月]&amp;事業計画集計2026[受着完],事業計画集計2026[(当月)実績 請負金額],0,0)</f>
        <v>0</v>
      </c>
      <c r="EG24" s="28" cm="1">
        <f t="array" ref="EG24">_xlfn.XLOOKUP($D23&amp;EF$2&amp;EF$3,事業計画集計2026[営業所]&amp;事業計画集計2026[月]&amp;事業計画集計2026[受着完],事業計画集計2026[(当月)実績 利益額],0,0)</f>
        <v>0</v>
      </c>
      <c r="EH24" s="133">
        <f>EG24-($Q23*1000)</f>
        <v>0</v>
      </c>
      <c r="EI24" s="149" cm="1">
        <f t="array" ref="EI24">_xlfn.XLOOKUP($D23&amp;EF$2&amp;EF$3,事業計画集計2026[営業所]&amp;事業計画集計2026[月]&amp;事業計画集計2026[受着完],事業計画集計2026[(当月)実績 棟数],0,0)</f>
        <v>0</v>
      </c>
      <c r="EJ24" s="28" cm="1">
        <f t="array" ref="EJ24">_xlfn.XLOOKUP($D23&amp;EJ$2&amp;EJ$3,事業計画集計2026[営業所]&amp;事業計画集計2026[月]&amp;事業計画集計2026[受着完],事業計画集計2026[(当月)実績 請負金額],0,0)</f>
        <v>0</v>
      </c>
      <c r="EK24" s="28" cm="1">
        <f t="array" ref="EK24">_xlfn.XLOOKUP($D23&amp;EJ$2&amp;EJ$3,事業計画集計2026[営業所]&amp;事業計画集計2026[月]&amp;事業計画集計2026[受着完],事業計画集計2026[(当月)実績 利益額],0,0)</f>
        <v>0</v>
      </c>
      <c r="EL24" s="149" cm="1">
        <f t="array" ref="EL24">_xlfn.XLOOKUP($D23&amp;EJ$2&amp;EJ$3,事業計画集計2026[営業所]&amp;事業計画集計2026[月]&amp;事業計画集計2026[受着完],事業計画集計2026[(当月)実績 棟数],0,0)</f>
        <v>0</v>
      </c>
      <c r="EM24" s="28" cm="1">
        <f t="array" ref="EM24">_xlfn.XLOOKUP($D23&amp;EM$2&amp;EM$3,事業計画集計2026[営業所]&amp;事業計画集計2026[月]&amp;事業計画集計2026[受着完],事業計画集計2026[(当月)実績 請負金額],0,0)</f>
        <v>0</v>
      </c>
      <c r="EN24" s="28" cm="1">
        <f t="array" ref="EN24">_xlfn.XLOOKUP($D23&amp;EM$2&amp;EM$3,事業計画集計2026[営業所]&amp;事業計画集計2026[月]&amp;事業計画集計2026[受着完],事業計画集計2026[(当月)実績 利益額],0,0)</f>
        <v>0</v>
      </c>
      <c r="EO24" s="149" cm="1">
        <f t="array" ref="EO24">_xlfn.XLOOKUP($D23&amp;EM$2&amp;EM$3,事業計画集計2026[営業所]&amp;事業計画集計2026[月]&amp;事業計画集計2026[受着完],事業計画集計2026[(当月)実績 棟数],0,0)</f>
        <v>0</v>
      </c>
      <c r="EP24" s="28" cm="1">
        <f t="array" ref="EP24">_xlfn.XLOOKUP($D23&amp;EP$2&amp;EP$3,事業計画集計2026[営業所]&amp;事業計画集計2026[月]&amp;事業計画集計2026[受着完],事業計画集計2026[(当月)実績 請負金額],0,0)</f>
        <v>0</v>
      </c>
      <c r="EQ24" s="28" cm="1">
        <f t="array" ref="EQ24">_xlfn.XLOOKUP($D23&amp;EP$2&amp;EP$3,事業計画集計2026[営業所]&amp;事業計画集計2026[月]&amp;事業計画集計2026[受着完],事業計画集計2026[(当月)実績 利益額],0,0)</f>
        <v>0</v>
      </c>
      <c r="ER24" s="133">
        <f>EQ24-($Q23*1000)</f>
        <v>0</v>
      </c>
      <c r="ES24" s="142" cm="1">
        <f t="array" ref="ES24">_xlfn.XLOOKUP($D23&amp;EP$2&amp;EP$3,事業計画集計2026[営業所]&amp;事業計画集計2026[月]&amp;事業計画集計2026[受着完],事業計画集計2026[(当月)実績 棟数],0,0)</f>
        <v>0</v>
      </c>
      <c r="ET24" s="421">
        <f t="shared" si="336"/>
        <v>0</v>
      </c>
      <c r="EU24" s="422">
        <f t="shared" si="337"/>
        <v>0</v>
      </c>
      <c r="EV24" s="423">
        <f t="shared" si="338"/>
        <v>0</v>
      </c>
      <c r="EW24" s="296">
        <f t="shared" si="339"/>
        <v>0</v>
      </c>
      <c r="EX24" s="300">
        <f t="shared" si="340"/>
        <v>0</v>
      </c>
      <c r="EY24" s="154">
        <f t="shared" si="341"/>
        <v>0</v>
      </c>
      <c r="EZ24" s="304">
        <f>DV24+EF24+EP24</f>
        <v>0</v>
      </c>
      <c r="FA24" s="314">
        <f>DW24+EG24+EQ24</f>
        <v>0</v>
      </c>
      <c r="FB24" s="409">
        <f>FA24*(1+FB25)-(($Q23*1000)*3)</f>
        <v>0</v>
      </c>
      <c r="FC24" s="158">
        <f>DY24+EI24+ES24</f>
        <v>0</v>
      </c>
      <c r="FD24" s="28" cm="1">
        <f t="array" ref="FD24">_xlfn.XLOOKUP($D23&amp;FD$2&amp;FD$3,事業計画集計2026[営業所]&amp;事業計画集計2026[月]&amp;事業計画集計2026[受着完],事業計画集計2026[(当月)実績 請負金額],0,0)</f>
        <v>0</v>
      </c>
      <c r="FE24" s="28" cm="1">
        <f t="array" ref="FE24">_xlfn.XLOOKUP($D23&amp;FD$2&amp;FD$3,事業計画集計2026[営業所]&amp;事業計画集計2026[月]&amp;事業計画集計2026[受着完],事業計画集計2026[(当月)実績 利益額],0,0)</f>
        <v>0</v>
      </c>
      <c r="FF24" s="149" cm="1">
        <f t="array" ref="FF24">_xlfn.XLOOKUP($D23&amp;FD$2&amp;FD$3,事業計画集計2026[営業所]&amp;事業計画集計2026[月]&amp;事業計画集計2026[受着完],事業計画集計2026[(当月)実績 棟数],0,0)</f>
        <v>0</v>
      </c>
      <c r="FG24" s="28" cm="1">
        <f t="array" ref="FG24">_xlfn.XLOOKUP($D23&amp;FG$2&amp;FG$3,事業計画集計2026[営業所]&amp;事業計画集計2026[月]&amp;事業計画集計2026[受着完],事業計画集計2026[(当月)実績 請負金額],0,0)</f>
        <v>0</v>
      </c>
      <c r="FH24" s="28" cm="1">
        <f t="array" ref="FH24">_xlfn.XLOOKUP($D23&amp;FG$2&amp;FG$3,事業計画集計2026[営業所]&amp;事業計画集計2026[月]&amp;事業計画集計2026[受着完],事業計画集計2026[(当月)実績 利益額],0,0)</f>
        <v>0</v>
      </c>
      <c r="FI24" s="149" cm="1">
        <f t="array" ref="FI24">_xlfn.XLOOKUP($D23&amp;FG$2&amp;FG$3,事業計画集計2026[営業所]&amp;事業計画集計2026[月]&amp;事業計画集計2026[受着完],事業計画集計2026[(当月)実績 棟数],0,0)</f>
        <v>0</v>
      </c>
      <c r="FJ24" s="28" cm="1">
        <f t="array" ref="FJ24">_xlfn.XLOOKUP($D23&amp;FJ$2&amp;FJ$3,事業計画集計2026[営業所]&amp;事業計画集計2026[月]&amp;事業計画集計2026[受着完],事業計画集計2026[(当月)実績 請負金額],0,0)</f>
        <v>0</v>
      </c>
      <c r="FK24" s="28" cm="1">
        <f t="array" ref="FK24">_xlfn.XLOOKUP($D23&amp;FJ$2&amp;FJ$3,事業計画集計2026[営業所]&amp;事業計画集計2026[月]&amp;事業計画集計2026[受着完],事業計画集計2026[(当月)実績 利益額],0,0)</f>
        <v>0</v>
      </c>
      <c r="FL24" s="133">
        <f>FK24-($Q23*1000)</f>
        <v>0</v>
      </c>
      <c r="FM24" s="149" cm="1">
        <f t="array" ref="FM24">_xlfn.XLOOKUP($D23&amp;FJ$2&amp;FJ$3,事業計画集計2026[営業所]&amp;事業計画集計2026[月]&amp;事業計画集計2026[受着完],事業計画集計2026[(当月)実績 棟数],0,0)</f>
        <v>0</v>
      </c>
      <c r="FN24" s="28" cm="1">
        <f t="array" ref="FN24">_xlfn.XLOOKUP($D23&amp;FN$2&amp;FN$3,事業計画集計2026[営業所]&amp;事業計画集計2026[月]&amp;事業計画集計2026[受着完],事業計画集計2026[(当月)実績 請負金額],0,0)</f>
        <v>0</v>
      </c>
      <c r="FO24" s="28" cm="1">
        <f t="array" ref="FO24">_xlfn.XLOOKUP($D23&amp;FN$2&amp;FN$3,事業計画集計2026[営業所]&amp;事業計画集計2026[月]&amp;事業計画集計2026[受着完],事業計画集計2026[(当月)実績 利益額],0,0)</f>
        <v>0</v>
      </c>
      <c r="FP24" s="149" cm="1">
        <f t="array" ref="FP24">_xlfn.XLOOKUP($D23&amp;FN$2&amp;FN$3,事業計画集計2026[営業所]&amp;事業計画集計2026[月]&amp;事業計画集計2026[受着完],事業計画集計2026[(当月)実績 棟数],0,0)</f>
        <v>0</v>
      </c>
      <c r="FQ24" s="28" cm="1">
        <f t="array" ref="FQ24">_xlfn.XLOOKUP($D23&amp;FQ$2&amp;FQ$3,事業計画集計2026[営業所]&amp;事業計画集計2026[月]&amp;事業計画集計2026[受着完],事業計画集計2026[(当月)実績 請負金額],0,0)</f>
        <v>0</v>
      </c>
      <c r="FR24" s="28" cm="1">
        <f t="array" ref="FR24">_xlfn.XLOOKUP($D23&amp;FQ$2&amp;FQ$3,事業計画集計2026[営業所]&amp;事業計画集計2026[月]&amp;事業計画集計2026[受着完],事業計画集計2026[(当月)実績 利益額],0,0)</f>
        <v>0</v>
      </c>
      <c r="FS24" s="149" cm="1">
        <f t="array" ref="FS24">_xlfn.XLOOKUP($D23&amp;FQ$2&amp;FQ$3,事業計画集計2026[営業所]&amp;事業計画集計2026[月]&amp;事業計画集計2026[受着完],事業計画集計2026[(当月)実績 棟数],0,0)</f>
        <v>0</v>
      </c>
      <c r="FT24" s="28" cm="1">
        <f t="array" ref="FT24">_xlfn.XLOOKUP($D23&amp;FT$2&amp;FT$3,事業計画集計2026[営業所]&amp;事業計画集計2026[月]&amp;事業計画集計2026[受着完],事業計画集計2026[(当月)実績 請負金額],0,0)</f>
        <v>0</v>
      </c>
      <c r="FU24" s="28" cm="1">
        <f t="array" ref="FU24">_xlfn.XLOOKUP($D23&amp;FT$2&amp;FT$3,事業計画集計2026[営業所]&amp;事業計画集計2026[月]&amp;事業計画集計2026[受着完],事業計画集計2026[(当月)実績 利益額],0,0)</f>
        <v>0</v>
      </c>
      <c r="FV24" s="133">
        <f>FU24-($Q23*1000)</f>
        <v>0</v>
      </c>
      <c r="FW24" s="149" cm="1">
        <f t="array" ref="FW24">_xlfn.XLOOKUP($D23&amp;FT$2&amp;FT$3,事業計画集計2026[営業所]&amp;事業計画集計2026[月]&amp;事業計画集計2026[受着完],事業計画集計2026[(当月)実績 棟数],0,0)</f>
        <v>0</v>
      </c>
      <c r="FX24" s="28" cm="1">
        <f t="array" ref="FX24">_xlfn.XLOOKUP($D23&amp;FX$2&amp;FX$3,事業計画集計2026[営業所]&amp;事業計画集計2026[月]&amp;事業計画集計2026[受着完],事業計画集計2026[(当月)実績 請負金額],0,0)</f>
        <v>0</v>
      </c>
      <c r="FY24" s="28" cm="1">
        <f t="array" ref="FY24">_xlfn.XLOOKUP($D23&amp;FX$2&amp;FX$3,事業計画集計2026[営業所]&amp;事業計画集計2026[月]&amp;事業計画集計2026[受着完],事業計画集計2026[(当月)実績 利益額],0,0)</f>
        <v>0</v>
      </c>
      <c r="FZ24" s="149" cm="1">
        <f t="array" ref="FZ24">_xlfn.XLOOKUP($D23&amp;FX$2&amp;FX$3,事業計画集計2026[営業所]&amp;事業計画集計2026[月]&amp;事業計画集計2026[受着完],事業計画集計2026[(当月)実績 棟数],0,0)</f>
        <v>0</v>
      </c>
      <c r="GA24" s="28" cm="1">
        <f t="array" ref="GA24">_xlfn.XLOOKUP($D23&amp;GA$2&amp;GA$3,事業計画集計2026[営業所]&amp;事業計画集計2026[月]&amp;事業計画集計2026[受着完],事業計画集計2026[(当月)実績 請負金額],0,0)</f>
        <v>0</v>
      </c>
      <c r="GB24" s="28" cm="1">
        <f t="array" ref="GB24">_xlfn.XLOOKUP($D23&amp;GA$2&amp;GA$3,事業計画集計2026[営業所]&amp;事業計画集計2026[月]&amp;事業計画集計2026[受着完],事業計画集計2026[(当月)実績 利益額],0,0)</f>
        <v>0</v>
      </c>
      <c r="GC24" s="149" cm="1">
        <f t="array" ref="GC24">_xlfn.XLOOKUP($D23&amp;GA$2&amp;GA$3,事業計画集計2026[営業所]&amp;事業計画集計2026[月]&amp;事業計画集計2026[受着完],事業計画集計2026[(当月)実績 棟数],0,0)</f>
        <v>0</v>
      </c>
      <c r="GD24" s="28" cm="1">
        <f t="array" ref="GD24">_xlfn.XLOOKUP($D23&amp;GD$2&amp;GD$3,事業計画集計2026[営業所]&amp;事業計画集計2026[月]&amp;事業計画集計2026[受着完],事業計画集計2026[(当月)実績 請負金額],0,0)</f>
        <v>0</v>
      </c>
      <c r="GE24" s="28" cm="1">
        <f t="array" ref="GE24">_xlfn.XLOOKUP($D23&amp;GD$2&amp;GD$3,事業計画集計2026[営業所]&amp;事業計画集計2026[月]&amp;事業計画集計2026[受着完],事業計画集計2026[(当月)実績 利益額],0,0)</f>
        <v>0</v>
      </c>
      <c r="GF24" s="133">
        <f>GE24-($Q23*1000)</f>
        <v>0</v>
      </c>
      <c r="GG24" s="142" cm="1">
        <f t="array" ref="GG24">_xlfn.XLOOKUP($D23&amp;GD$2&amp;GD$3,事業計画集計2026[営業所]&amp;事業計画集計2026[月]&amp;事業計画集計2026[受着完],事業計画集計2026[(当月)実績 棟数],0,0)</f>
        <v>0</v>
      </c>
      <c r="GH24" s="421">
        <f t="shared" si="346"/>
        <v>0</v>
      </c>
      <c r="GI24" s="422">
        <f t="shared" si="347"/>
        <v>0</v>
      </c>
      <c r="GJ24" s="423">
        <f t="shared" si="348"/>
        <v>0</v>
      </c>
      <c r="GK24" s="296">
        <f t="shared" si="349"/>
        <v>0</v>
      </c>
      <c r="GL24" s="300">
        <f t="shared" si="350"/>
        <v>0</v>
      </c>
      <c r="GM24" s="154">
        <f t="shared" si="351"/>
        <v>0</v>
      </c>
      <c r="GN24" s="304">
        <f>FJ24+FT24+GD24</f>
        <v>0</v>
      </c>
      <c r="GO24" s="314">
        <f>FK24+FU24+GE24</f>
        <v>0</v>
      </c>
      <c r="GP24" s="409">
        <f>GO24*(1+GP25)-(($Q23*1000)*3)</f>
        <v>0</v>
      </c>
      <c r="GQ24" s="158">
        <f>FM24+FW24+GG24</f>
        <v>0</v>
      </c>
      <c r="GR24" s="333">
        <f t="shared" si="356"/>
        <v>0</v>
      </c>
      <c r="GS24" s="334">
        <f t="shared" si="357"/>
        <v>0</v>
      </c>
      <c r="GT24" s="162">
        <f t="shared" si="358"/>
        <v>0</v>
      </c>
      <c r="GU24" s="354">
        <f t="shared" si="359"/>
        <v>0</v>
      </c>
      <c r="GV24" s="355">
        <f t="shared" si="360"/>
        <v>0</v>
      </c>
      <c r="GW24" s="166">
        <f t="shared" si="361"/>
        <v>0</v>
      </c>
      <c r="GX24" s="479">
        <f t="shared" si="362"/>
        <v>0</v>
      </c>
      <c r="GY24" s="480">
        <f t="shared" si="363"/>
        <v>0</v>
      </c>
      <c r="GZ24" s="409">
        <f t="shared" si="364"/>
        <v>0</v>
      </c>
      <c r="HA24" s="482">
        <f t="shared" si="365"/>
        <v>0</v>
      </c>
      <c r="HB24" s="390">
        <f t="shared" si="366"/>
        <v>0</v>
      </c>
      <c r="HC24" s="391">
        <f t="shared" si="367"/>
        <v>0</v>
      </c>
      <c r="HD24" s="170">
        <f t="shared" si="368"/>
        <v>0</v>
      </c>
      <c r="HE24" s="390">
        <f t="shared" si="369"/>
        <v>0</v>
      </c>
      <c r="HF24" s="391">
        <f t="shared" si="370"/>
        <v>0</v>
      </c>
      <c r="HG24" s="170">
        <f t="shared" si="371"/>
        <v>0</v>
      </c>
      <c r="HH24" s="390">
        <f t="shared" si="372"/>
        <v>0</v>
      </c>
      <c r="HI24" s="391">
        <f t="shared" si="373"/>
        <v>0</v>
      </c>
      <c r="HJ24" s="409">
        <f t="shared" si="374"/>
        <v>0</v>
      </c>
      <c r="HK24" s="256">
        <f t="shared" si="375"/>
        <v>0</v>
      </c>
      <c r="HL24" s="31"/>
      <c r="HM24" s="30" t="s">
        <v>138</v>
      </c>
      <c r="HN24" s="30" t="s">
        <v>275</v>
      </c>
      <c r="HO24" s="520" t="s">
        <v>89</v>
      </c>
      <c r="HP24" s="30" t="s">
        <v>250</v>
      </c>
      <c r="HQ24" s="30" t="s">
        <v>268</v>
      </c>
    </row>
    <row r="25" spans="1:225" s="38" customFormat="1" ht="21" hidden="1">
      <c r="A25" s="32"/>
      <c r="B25" s="599" t="s">
        <v>282</v>
      </c>
      <c r="C25" s="505"/>
      <c r="D25" s="506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139</v>
      </c>
      <c r="T25" s="35" t="str">
        <f t="shared" ref="T25:AA25" si="377">IF(AND(T23&gt;0,T24&gt;0),ROUNDDOWN(T24/T23,4),"")</f>
        <v/>
      </c>
      <c r="U25" s="36" t="str">
        <f t="shared" si="377"/>
        <v/>
      </c>
      <c r="V25" s="143" t="str">
        <f t="shared" si="377"/>
        <v/>
      </c>
      <c r="W25" s="35" t="str">
        <f t="shared" si="377"/>
        <v/>
      </c>
      <c r="X25" s="36" t="str">
        <f t="shared" si="377"/>
        <v/>
      </c>
      <c r="Y25" s="150" t="str">
        <f t="shared" si="377"/>
        <v/>
      </c>
      <c r="Z25" s="36" t="str">
        <f t="shared" si="377"/>
        <v/>
      </c>
      <c r="AA25" s="36" t="str">
        <f t="shared" si="377"/>
        <v/>
      </c>
      <c r="AB25" s="37">
        <f>IF(AB24&gt;0,AB24/AB23,0)</f>
        <v>0</v>
      </c>
      <c r="AC25" s="143" t="str">
        <f t="shared" ref="AC25:AK25" si="378">IF(AND(AC23&gt;0,AC24&gt;0),ROUNDDOWN(AC24/AC23,4),"")</f>
        <v/>
      </c>
      <c r="AD25" s="35" t="str">
        <f t="shared" si="378"/>
        <v/>
      </c>
      <c r="AE25" s="36" t="str">
        <f t="shared" si="378"/>
        <v/>
      </c>
      <c r="AF25" s="150" t="str">
        <f t="shared" si="378"/>
        <v/>
      </c>
      <c r="AG25" s="36" t="str">
        <f t="shared" si="378"/>
        <v/>
      </c>
      <c r="AH25" s="36" t="str">
        <f t="shared" si="378"/>
        <v/>
      </c>
      <c r="AI25" s="150" t="str">
        <f t="shared" si="378"/>
        <v/>
      </c>
      <c r="AJ25" s="36" t="str">
        <f t="shared" si="378"/>
        <v/>
      </c>
      <c r="AK25" s="36" t="str">
        <f t="shared" si="378"/>
        <v/>
      </c>
      <c r="AL25" s="37">
        <f>IF(AL24&gt;0,AL24/AL23,0)</f>
        <v>0</v>
      </c>
      <c r="AM25" s="150" t="str">
        <f t="shared" ref="AM25:AU25" si="379">IF(AND(AM23&gt;0,AM24&gt;0),ROUNDDOWN(AM24/AM23,4),"")</f>
        <v/>
      </c>
      <c r="AN25" s="36" t="str">
        <f t="shared" si="379"/>
        <v/>
      </c>
      <c r="AO25" s="36" t="str">
        <f t="shared" si="379"/>
        <v/>
      </c>
      <c r="AP25" s="150" t="str">
        <f t="shared" si="379"/>
        <v/>
      </c>
      <c r="AQ25" s="36" t="str">
        <f t="shared" si="379"/>
        <v/>
      </c>
      <c r="AR25" s="36" t="str">
        <f t="shared" si="379"/>
        <v/>
      </c>
      <c r="AS25" s="150" t="str">
        <f t="shared" si="379"/>
        <v/>
      </c>
      <c r="AT25" s="36" t="str">
        <f t="shared" si="379"/>
        <v/>
      </c>
      <c r="AU25" s="36" t="str">
        <f t="shared" si="379"/>
        <v/>
      </c>
      <c r="AV25" s="37">
        <f>IF(AV24&gt;0,AV24/AV23,0)</f>
        <v>0</v>
      </c>
      <c r="AW25" s="143" t="str">
        <f>IF(AND(AW23&gt;0,AW24&gt;0),ROUNDDOWN(AW24/AW23,4),"")</f>
        <v/>
      </c>
      <c r="AX25" s="424" t="str">
        <f t="shared" ref="AX25:BE25" si="380">IF(AND(AX23&gt;0,AX24&gt;0),ROUNDDOWN(AX24/AX23,4),"")</f>
        <v/>
      </c>
      <c r="AY25" s="425" t="str">
        <f t="shared" si="380"/>
        <v/>
      </c>
      <c r="AZ25" s="426" t="str">
        <f t="shared" si="380"/>
        <v/>
      </c>
      <c r="BA25" s="297" t="str">
        <f t="shared" si="380"/>
        <v/>
      </c>
      <c r="BB25" s="301" t="str">
        <f t="shared" si="380"/>
        <v/>
      </c>
      <c r="BC25" s="155" t="str">
        <f t="shared" si="380"/>
        <v/>
      </c>
      <c r="BD25" s="305" t="str">
        <f t="shared" si="380"/>
        <v/>
      </c>
      <c r="BE25" s="315" t="str">
        <f t="shared" si="380"/>
        <v/>
      </c>
      <c r="BF25" s="325"/>
      <c r="BG25" s="159" t="str">
        <f t="shared" ref="BG25:BO25" si="381">IF(AND(BG23&gt;0,BG24&gt;0),ROUNDDOWN(BG24/BG23,4),"")</f>
        <v/>
      </c>
      <c r="BH25" s="36" t="str">
        <f t="shared" si="381"/>
        <v/>
      </c>
      <c r="BI25" s="36" t="str">
        <f t="shared" si="381"/>
        <v/>
      </c>
      <c r="BJ25" s="150" t="str">
        <f t="shared" si="381"/>
        <v/>
      </c>
      <c r="BK25" s="36" t="str">
        <f t="shared" si="381"/>
        <v/>
      </c>
      <c r="BL25" s="36" t="str">
        <f t="shared" si="381"/>
        <v/>
      </c>
      <c r="BM25" s="150" t="str">
        <f t="shared" si="381"/>
        <v/>
      </c>
      <c r="BN25" s="36" t="str">
        <f t="shared" si="381"/>
        <v/>
      </c>
      <c r="BO25" s="36" t="str">
        <f t="shared" si="381"/>
        <v/>
      </c>
      <c r="BP25" s="37">
        <f>IF(BP24&gt;0,BP24/BP23,0)</f>
        <v>0</v>
      </c>
      <c r="BQ25" s="150" t="str">
        <f t="shared" ref="BQ25:BY25" si="382">IF(AND(BQ23&gt;0,BQ24&gt;0),ROUNDDOWN(BQ24/BQ23,4),"")</f>
        <v/>
      </c>
      <c r="BR25" s="36" t="str">
        <f t="shared" si="382"/>
        <v/>
      </c>
      <c r="BS25" s="36" t="str">
        <f t="shared" si="382"/>
        <v/>
      </c>
      <c r="BT25" s="150" t="str">
        <f t="shared" si="382"/>
        <v/>
      </c>
      <c r="BU25" s="36" t="str">
        <f t="shared" si="382"/>
        <v/>
      </c>
      <c r="BV25" s="36" t="str">
        <f t="shared" si="382"/>
        <v/>
      </c>
      <c r="BW25" s="150" t="str">
        <f t="shared" si="382"/>
        <v/>
      </c>
      <c r="BX25" s="36" t="str">
        <f t="shared" si="382"/>
        <v/>
      </c>
      <c r="BY25" s="36" t="str">
        <f t="shared" si="382"/>
        <v/>
      </c>
      <c r="BZ25" s="37">
        <f>IF(BZ24&gt;0,BZ24/BZ23,0)</f>
        <v>0</v>
      </c>
      <c r="CA25" s="150" t="str">
        <f t="shared" ref="CA25:CI25" si="383">IF(AND(CA23&gt;0,CA24&gt;0),ROUNDDOWN(CA24/CA23,4),"")</f>
        <v/>
      </c>
      <c r="CB25" s="36" t="str">
        <f t="shared" si="383"/>
        <v/>
      </c>
      <c r="CC25" s="36" t="str">
        <f t="shared" si="383"/>
        <v/>
      </c>
      <c r="CD25" s="150" t="str">
        <f t="shared" si="383"/>
        <v/>
      </c>
      <c r="CE25" s="36" t="str">
        <f t="shared" si="383"/>
        <v/>
      </c>
      <c r="CF25" s="36" t="str">
        <f t="shared" si="383"/>
        <v/>
      </c>
      <c r="CG25" s="150" t="str">
        <f t="shared" si="383"/>
        <v/>
      </c>
      <c r="CH25" s="36" t="str">
        <f t="shared" si="383"/>
        <v/>
      </c>
      <c r="CI25" s="36" t="str">
        <f t="shared" si="383"/>
        <v/>
      </c>
      <c r="CJ25" s="37">
        <f>IF(CJ24&gt;0,CJ24/CJ23,0)</f>
        <v>0</v>
      </c>
      <c r="CK25" s="143" t="str">
        <f>IF(AND(CK23&gt;0,CK24&gt;0),ROUNDDOWN(CK24/CK23,4),"")</f>
        <v/>
      </c>
      <c r="CL25" s="424" t="str">
        <f t="shared" ref="CL25:CS25" si="384">IF(AND(CL23&gt;0,CL24&gt;0),ROUNDDOWN(CL24/CL23,4),"")</f>
        <v/>
      </c>
      <c r="CM25" s="425" t="str">
        <f t="shared" si="384"/>
        <v/>
      </c>
      <c r="CN25" s="426" t="str">
        <f t="shared" si="384"/>
        <v/>
      </c>
      <c r="CO25" s="297" t="str">
        <f t="shared" si="384"/>
        <v/>
      </c>
      <c r="CP25" s="301" t="str">
        <f t="shared" si="384"/>
        <v/>
      </c>
      <c r="CQ25" s="155" t="str">
        <f t="shared" si="384"/>
        <v/>
      </c>
      <c r="CR25" s="305" t="str">
        <f t="shared" si="384"/>
        <v/>
      </c>
      <c r="CS25" s="315" t="str">
        <f t="shared" si="384"/>
        <v/>
      </c>
      <c r="CT25" s="325"/>
      <c r="CU25" s="159" t="str">
        <f>IF(AND(CU23&gt;0,CU24&gt;0),ROUNDDOWN(CU24/CU23,4),"")</f>
        <v/>
      </c>
      <c r="CV25" s="335" t="str">
        <f>IF(AND(CV23&gt;0,CV24&gt;0),ROUNDDOWN(CV24/CV23,4),"")</f>
        <v/>
      </c>
      <c r="CW25" s="336" t="str">
        <f t="shared" ref="CW25:CX25" si="385">IF(AND(CW23&gt;0,CW24&gt;0),ROUNDDOWN(CW24/CW23,4),"")</f>
        <v/>
      </c>
      <c r="CX25" s="163" t="str">
        <f t="shared" si="385"/>
        <v/>
      </c>
      <c r="CY25" s="356" t="str">
        <f>IF(AND(CY23&gt;0,CY24&gt;0),ROUNDDOWN(CY24/CY23,4),"")</f>
        <v/>
      </c>
      <c r="CZ25" s="357" t="str">
        <f>IF(AND(CZ23&gt;0,CZ24&gt;0),ROUNDDOWN(CZ24/CZ23,4),"")</f>
        <v/>
      </c>
      <c r="DA25" s="167" t="str">
        <f>IF(AND(DA23&gt;0,DA24&gt;0),ROUNDDOWN(DA24/DA23,4),"")</f>
        <v/>
      </c>
      <c r="DB25" s="483" t="str">
        <f t="shared" ref="DB25:DC25" si="386">IF(AND(DB23&gt;0,DB24&gt;0),ROUNDDOWN(DB24/DB23,4),"")</f>
        <v/>
      </c>
      <c r="DC25" s="484" t="str">
        <f t="shared" si="386"/>
        <v/>
      </c>
      <c r="DD25" s="485"/>
      <c r="DE25" s="605" t="str">
        <f t="shared" ref="DE25:DW25" si="387">IF(AND(DE23&gt;0,DE24&gt;0),ROUNDDOWN(DE24/DE23,4),"")</f>
        <v/>
      </c>
      <c r="DF25" s="614">
        <f>IF(AND(DF23&gt;0,DF24&gt;0),ROUNDDOWN(DF24/DF23,4),"")</f>
        <v>0.25380000000000003</v>
      </c>
      <c r="DG25" s="336">
        <f t="shared" ref="DG25:DH25" si="388">IF(AND(DG23&gt;0,DG24&gt;0),ROUNDDOWN(DG24/DG23,4),"")</f>
        <v>0.2135</v>
      </c>
      <c r="DH25" s="615">
        <f t="shared" si="388"/>
        <v>0.2142</v>
      </c>
      <c r="DI25" s="630">
        <f>IF(AND(DI23&gt;0,DI24&gt;0),ROUNDDOWN(DI24/DI23,4),"")</f>
        <v>0.46510000000000001</v>
      </c>
      <c r="DJ25" s="357">
        <f>IF(AND(DJ23&gt;0,DJ24&gt;0),ROUNDDOWN(DJ24/DJ23,4),"")</f>
        <v>0.42099999999999999</v>
      </c>
      <c r="DK25" s="631">
        <f>IF(AND(DK23&gt;0,DK24&gt;0),ROUNDDOWN(DK24/DK23,4),"")</f>
        <v>0.41660000000000003</v>
      </c>
      <c r="DL25" s="643">
        <f t="shared" ref="DL25:DM25" si="389">IF(AND(DL23&gt;0,DL24&gt;0),ROUNDDOWN(DL24/DL23,4),"")</f>
        <v>0.37769999999999998</v>
      </c>
      <c r="DM25" s="484">
        <f t="shared" si="389"/>
        <v>0.34139999999999998</v>
      </c>
      <c r="DN25" s="485"/>
      <c r="DO25" s="644">
        <f t="shared" ref="DO25" si="390">IF(AND(DO23&gt;0,DO24&gt;0),ROUNDDOWN(DO24/DO23,4),"")</f>
        <v>0.33329999999999999</v>
      </c>
      <c r="DP25" s="36" t="str">
        <f t="shared" si="387"/>
        <v/>
      </c>
      <c r="DQ25" s="36" t="str">
        <f t="shared" si="387"/>
        <v/>
      </c>
      <c r="DR25" s="150" t="str">
        <f t="shared" si="387"/>
        <v/>
      </c>
      <c r="DS25" s="36" t="str">
        <f t="shared" si="387"/>
        <v/>
      </c>
      <c r="DT25" s="36" t="str">
        <f t="shared" si="387"/>
        <v/>
      </c>
      <c r="DU25" s="150" t="str">
        <f t="shared" si="387"/>
        <v/>
      </c>
      <c r="DV25" s="36" t="str">
        <f t="shared" si="387"/>
        <v/>
      </c>
      <c r="DW25" s="36" t="str">
        <f t="shared" si="387"/>
        <v/>
      </c>
      <c r="DX25" s="37">
        <f>IF(DX24&gt;0,DX24/DX23,0)</f>
        <v>0</v>
      </c>
      <c r="DY25" s="150" t="str">
        <f t="shared" ref="DY25:EG25" si="391">IF(AND(DY23&gt;0,DY24&gt;0),ROUNDDOWN(DY24/DY23,4),"")</f>
        <v/>
      </c>
      <c r="DZ25" s="36" t="str">
        <f t="shared" si="391"/>
        <v/>
      </c>
      <c r="EA25" s="36" t="str">
        <f t="shared" si="391"/>
        <v/>
      </c>
      <c r="EB25" s="150" t="str">
        <f t="shared" si="391"/>
        <v/>
      </c>
      <c r="EC25" s="36" t="str">
        <f t="shared" si="391"/>
        <v/>
      </c>
      <c r="ED25" s="36" t="str">
        <f t="shared" si="391"/>
        <v/>
      </c>
      <c r="EE25" s="150" t="str">
        <f t="shared" si="391"/>
        <v/>
      </c>
      <c r="EF25" s="36" t="str">
        <f t="shared" si="391"/>
        <v/>
      </c>
      <c r="EG25" s="36" t="str">
        <f t="shared" si="391"/>
        <v/>
      </c>
      <c r="EH25" s="37">
        <f>IF(EH24&gt;0,EH24/EH23,0)</f>
        <v>0</v>
      </c>
      <c r="EI25" s="150" t="str">
        <f t="shared" ref="EI25:EQ25" si="392">IF(AND(EI23&gt;0,EI24&gt;0),ROUNDDOWN(EI24/EI23,4),"")</f>
        <v/>
      </c>
      <c r="EJ25" s="36" t="str">
        <f t="shared" si="392"/>
        <v/>
      </c>
      <c r="EK25" s="36" t="str">
        <f t="shared" si="392"/>
        <v/>
      </c>
      <c r="EL25" s="150" t="str">
        <f t="shared" si="392"/>
        <v/>
      </c>
      <c r="EM25" s="36" t="str">
        <f t="shared" si="392"/>
        <v/>
      </c>
      <c r="EN25" s="36" t="str">
        <f t="shared" si="392"/>
        <v/>
      </c>
      <c r="EO25" s="150" t="str">
        <f t="shared" si="392"/>
        <v/>
      </c>
      <c r="EP25" s="36" t="str">
        <f t="shared" si="392"/>
        <v/>
      </c>
      <c r="EQ25" s="36" t="str">
        <f t="shared" si="392"/>
        <v/>
      </c>
      <c r="ER25" s="37">
        <f>IF(ER24&gt;0,ER24/ER23,0)</f>
        <v>0</v>
      </c>
      <c r="ES25" s="143" t="str">
        <f>IF(AND(ES23&gt;0,ES24&gt;0),ROUNDDOWN(ES24/ES23,4),"")</f>
        <v/>
      </c>
      <c r="ET25" s="424" t="str">
        <f t="shared" ref="ET25:FA25" si="393">IF(AND(ET23&gt;0,ET24&gt;0),ROUNDDOWN(ET24/ET23,4),"")</f>
        <v/>
      </c>
      <c r="EU25" s="425" t="str">
        <f t="shared" si="393"/>
        <v/>
      </c>
      <c r="EV25" s="426" t="str">
        <f t="shared" si="393"/>
        <v/>
      </c>
      <c r="EW25" s="297" t="str">
        <f t="shared" si="393"/>
        <v/>
      </c>
      <c r="EX25" s="301" t="str">
        <f t="shared" si="393"/>
        <v/>
      </c>
      <c r="EY25" s="155" t="str">
        <f t="shared" si="393"/>
        <v/>
      </c>
      <c r="EZ25" s="305" t="str">
        <f t="shared" si="393"/>
        <v/>
      </c>
      <c r="FA25" s="315" t="str">
        <f t="shared" si="393"/>
        <v/>
      </c>
      <c r="FB25" s="325"/>
      <c r="FC25" s="159" t="str">
        <f t="shared" ref="FC25:FK25" si="394">IF(AND(FC23&gt;0,FC24&gt;0),ROUNDDOWN(FC24/FC23,4),"")</f>
        <v/>
      </c>
      <c r="FD25" s="36" t="str">
        <f t="shared" si="394"/>
        <v/>
      </c>
      <c r="FE25" s="36" t="str">
        <f t="shared" si="394"/>
        <v/>
      </c>
      <c r="FF25" s="150" t="str">
        <f t="shared" si="394"/>
        <v/>
      </c>
      <c r="FG25" s="36" t="str">
        <f t="shared" si="394"/>
        <v/>
      </c>
      <c r="FH25" s="36" t="str">
        <f t="shared" si="394"/>
        <v/>
      </c>
      <c r="FI25" s="150" t="str">
        <f t="shared" si="394"/>
        <v/>
      </c>
      <c r="FJ25" s="36" t="str">
        <f t="shared" si="394"/>
        <v/>
      </c>
      <c r="FK25" s="36" t="str">
        <f t="shared" si="394"/>
        <v/>
      </c>
      <c r="FL25" s="37">
        <f>IF(FL24&gt;0,FL24/FL23,0)</f>
        <v>0</v>
      </c>
      <c r="FM25" s="150" t="str">
        <f t="shared" ref="FM25:FU25" si="395">IF(AND(FM23&gt;0,FM24&gt;0),ROUNDDOWN(FM24/FM23,4),"")</f>
        <v/>
      </c>
      <c r="FN25" s="36" t="str">
        <f t="shared" si="395"/>
        <v/>
      </c>
      <c r="FO25" s="36" t="str">
        <f t="shared" si="395"/>
        <v/>
      </c>
      <c r="FP25" s="150" t="str">
        <f t="shared" si="395"/>
        <v/>
      </c>
      <c r="FQ25" s="36" t="str">
        <f t="shared" si="395"/>
        <v/>
      </c>
      <c r="FR25" s="36" t="str">
        <f t="shared" si="395"/>
        <v/>
      </c>
      <c r="FS25" s="150" t="str">
        <f t="shared" si="395"/>
        <v/>
      </c>
      <c r="FT25" s="36" t="str">
        <f t="shared" si="395"/>
        <v/>
      </c>
      <c r="FU25" s="36" t="str">
        <f t="shared" si="395"/>
        <v/>
      </c>
      <c r="FV25" s="37">
        <f>IF(FV24&gt;0,FV24/FV23,0)</f>
        <v>0</v>
      </c>
      <c r="FW25" s="150" t="str">
        <f t="shared" ref="FW25:GE25" si="396">IF(AND(FW23&gt;0,FW24&gt;0),ROUNDDOWN(FW24/FW23,4),"")</f>
        <v/>
      </c>
      <c r="FX25" s="36" t="str">
        <f t="shared" si="396"/>
        <v/>
      </c>
      <c r="FY25" s="36" t="str">
        <f t="shared" si="396"/>
        <v/>
      </c>
      <c r="FZ25" s="150" t="str">
        <f t="shared" si="396"/>
        <v/>
      </c>
      <c r="GA25" s="36" t="str">
        <f t="shared" si="396"/>
        <v/>
      </c>
      <c r="GB25" s="36" t="str">
        <f t="shared" si="396"/>
        <v/>
      </c>
      <c r="GC25" s="150" t="str">
        <f t="shared" si="396"/>
        <v/>
      </c>
      <c r="GD25" s="36" t="str">
        <f t="shared" si="396"/>
        <v/>
      </c>
      <c r="GE25" s="36" t="str">
        <f t="shared" si="396"/>
        <v/>
      </c>
      <c r="GF25" s="37">
        <f>IF(GF24&gt;0,GF24/GF23,0)</f>
        <v>0</v>
      </c>
      <c r="GG25" s="143" t="str">
        <f>IF(AND(GG23&gt;0,GG24&gt;0),ROUNDDOWN(GG24/GG23,4),"")</f>
        <v/>
      </c>
      <c r="GH25" s="424" t="str">
        <f t="shared" ref="GH25:GO25" si="397">IF(AND(GH23&gt;0,GH24&gt;0),ROUNDDOWN(GH24/GH23,4),"")</f>
        <v/>
      </c>
      <c r="GI25" s="425" t="str">
        <f t="shared" si="397"/>
        <v/>
      </c>
      <c r="GJ25" s="426" t="str">
        <f t="shared" si="397"/>
        <v/>
      </c>
      <c r="GK25" s="297" t="str">
        <f t="shared" si="397"/>
        <v/>
      </c>
      <c r="GL25" s="301" t="str">
        <f t="shared" si="397"/>
        <v/>
      </c>
      <c r="GM25" s="155" t="str">
        <f t="shared" si="397"/>
        <v/>
      </c>
      <c r="GN25" s="305" t="str">
        <f t="shared" si="397"/>
        <v/>
      </c>
      <c r="GO25" s="315" t="str">
        <f t="shared" si="397"/>
        <v/>
      </c>
      <c r="GP25" s="325"/>
      <c r="GQ25" s="159" t="str">
        <f>IF(AND(GQ23&gt;0,GQ24&gt;0),ROUNDDOWN(GQ24/GQ23,4),"")</f>
        <v/>
      </c>
      <c r="GR25" s="335" t="str">
        <f>IF(AND(GR23&gt;0,GR24&gt;0),ROUNDDOWN(GR24/GR23,4),"")</f>
        <v/>
      </c>
      <c r="GS25" s="336" t="str">
        <f t="shared" ref="GS25:GT25" si="398">IF(AND(GS23&gt;0,GS24&gt;0),ROUNDDOWN(GS24/GS23,4),"")</f>
        <v/>
      </c>
      <c r="GT25" s="163" t="str">
        <f t="shared" si="398"/>
        <v/>
      </c>
      <c r="GU25" s="356" t="str">
        <f>IF(AND(GU23&gt;0,GU24&gt;0),ROUNDDOWN(GU24/GU23,4),"")</f>
        <v/>
      </c>
      <c r="GV25" s="357" t="str">
        <f>IF(AND(GV23&gt;0,GV24&gt;0),ROUNDDOWN(GV24/GV23,4),"")</f>
        <v/>
      </c>
      <c r="GW25" s="167" t="str">
        <f>IF(AND(GW23&gt;0,GW24&gt;0),ROUNDDOWN(GW24/GW23,4),"")</f>
        <v/>
      </c>
      <c r="GX25" s="483" t="str">
        <f t="shared" ref="GX25:HI25" si="399">IF(AND(GX23&gt;0,GX24&gt;0),ROUNDDOWN(GX24/GX23,4),"")</f>
        <v/>
      </c>
      <c r="GY25" s="484" t="str">
        <f t="shared" si="399"/>
        <v/>
      </c>
      <c r="GZ25" s="485" t="str">
        <f t="shared" si="399"/>
        <v/>
      </c>
      <c r="HA25" s="486" t="str">
        <f t="shared" si="399"/>
        <v/>
      </c>
      <c r="HB25" s="392" t="str">
        <f t="shared" si="399"/>
        <v/>
      </c>
      <c r="HC25" s="393" t="str">
        <f t="shared" si="399"/>
        <v/>
      </c>
      <c r="HD25" s="172" t="str">
        <f t="shared" si="399"/>
        <v/>
      </c>
      <c r="HE25" s="392" t="str">
        <f t="shared" si="399"/>
        <v/>
      </c>
      <c r="HF25" s="393" t="str">
        <f t="shared" si="399"/>
        <v/>
      </c>
      <c r="HG25" s="172" t="str">
        <f t="shared" si="399"/>
        <v/>
      </c>
      <c r="HH25" s="392" t="str">
        <f t="shared" si="399"/>
        <v/>
      </c>
      <c r="HI25" s="393" t="str">
        <f t="shared" si="399"/>
        <v/>
      </c>
      <c r="HJ25" s="374"/>
      <c r="HK25" s="171" t="str">
        <f t="shared" ref="HK25" si="400">IF(AND(HK23&gt;0,HK24&gt;0),ROUNDDOWN(HK24/HK23,4),"")</f>
        <v/>
      </c>
      <c r="HL25" s="40"/>
      <c r="HM25" s="39" t="s">
        <v>139</v>
      </c>
      <c r="HN25" s="39"/>
      <c r="HO25" s="39"/>
      <c r="HP25" s="39"/>
      <c r="HQ25" s="39"/>
    </row>
    <row r="26" spans="1:225" s="42" customFormat="1" ht="21.75" thickTop="1">
      <c r="A26" s="41"/>
      <c r="B26" s="51"/>
      <c r="C26" s="43" t="s">
        <v>208</v>
      </c>
      <c r="D26" s="44" t="s">
        <v>275</v>
      </c>
      <c r="E26" s="200"/>
      <c r="F26" s="201"/>
      <c r="G26" s="201"/>
      <c r="H26" s="201"/>
      <c r="I26" s="201"/>
      <c r="J26" s="201"/>
      <c r="K26" s="202"/>
      <c r="L26" s="202"/>
      <c r="M26" s="202"/>
      <c r="N26" s="202"/>
      <c r="O26" s="202"/>
      <c r="P26" s="202"/>
      <c r="Q26" s="202"/>
      <c r="R26" s="201"/>
      <c r="S26" s="45" t="s">
        <v>137</v>
      </c>
      <c r="T26" s="46">
        <f>SUMIFS(T:T,$S:$S,$S26,$HN:$HN,$D26)</f>
        <v>0</v>
      </c>
      <c r="U26" s="47">
        <f>SUMIFS(U:U,$S:$S,$S26,$HN:$HN,$D26)</f>
        <v>0</v>
      </c>
      <c r="V26" s="144">
        <f>SUMIFS(V:V,$S:$S,$S26,$HN:$HN,$D26)</f>
        <v>0</v>
      </c>
      <c r="W26" s="46">
        <f>SUMIFS(W:W,$S:$S,$S26,$HN:$HN,$D26)</f>
        <v>0</v>
      </c>
      <c r="X26" s="47">
        <f>SUMIFS(X:X,$S:$S,$S26,$HN:$HN,$D26)</f>
        <v>0</v>
      </c>
      <c r="Y26" s="144">
        <f>SUMIFS(Y:Y,$S:$S,$S26,$HN:$HN,$D26)</f>
        <v>0</v>
      </c>
      <c r="Z26" s="46">
        <f>SUMIFS(Z:Z,$S:$S,$S26,$HN:$HN,$D26)</f>
        <v>0</v>
      </c>
      <c r="AA26" s="47">
        <f>SUMIFS(AA:AA,$S:$S,$S26,$HN:$HN,$D26)</f>
        <v>0</v>
      </c>
      <c r="AB26" s="48">
        <f>SUMIFS(AB:AB,$S:$S,$S26,$HN:$HN,$D26)</f>
        <v>0</v>
      </c>
      <c r="AC26" s="144">
        <f>SUMIFS(AC:AC,$S:$S,$S26,$HN:$HN,$D26)</f>
        <v>0</v>
      </c>
      <c r="AD26" s="46">
        <f>SUMIFS(AD:AD,$S:$S,$S26,$HN:$HN,$D26)</f>
        <v>0</v>
      </c>
      <c r="AE26" s="47">
        <f>SUMIFS(AE:AE,$S:$S,$S26,$HN:$HN,$D26)</f>
        <v>0</v>
      </c>
      <c r="AF26" s="144">
        <f>SUMIFS(AF:AF,$S:$S,$S26,$HN:$HN,$D26)</f>
        <v>0</v>
      </c>
      <c r="AG26" s="46">
        <f>SUMIFS(AG:AG,$S:$S,$S26,$HN:$HN,$D26)</f>
        <v>0</v>
      </c>
      <c r="AH26" s="47">
        <f>SUMIFS(AH:AH,$S:$S,$S26,$HN:$HN,$D26)</f>
        <v>0</v>
      </c>
      <c r="AI26" s="144">
        <f>SUMIFS(AI:AI,$S:$S,$S26,$HN:$HN,$D26)</f>
        <v>0</v>
      </c>
      <c r="AJ26" s="46">
        <f>SUMIFS(AJ:AJ,$S:$S,$S26,$HN:$HN,$D26)</f>
        <v>0</v>
      </c>
      <c r="AK26" s="47">
        <f>SUMIFS(AK:AK,$S:$S,$S26,$HN:$HN,$D26)</f>
        <v>0</v>
      </c>
      <c r="AL26" s="48">
        <f>SUMIFS(AL:AL,$S:$S,$S26,$HN:$HN,$D26)</f>
        <v>0</v>
      </c>
      <c r="AM26" s="144">
        <f>SUMIFS(AM:AM,$S:$S,$S26,$HN:$HN,$D26)</f>
        <v>0</v>
      </c>
      <c r="AN26" s="46">
        <f>SUMIFS(AN:AN,$S:$S,$S26,$HN:$HN,$D26)</f>
        <v>0</v>
      </c>
      <c r="AO26" s="47">
        <f>SUMIFS(AO:AO,$S:$S,$S26,$HN:$HN,$D26)</f>
        <v>0</v>
      </c>
      <c r="AP26" s="144">
        <f>SUMIFS(AP:AP,$S:$S,$S26,$HN:$HN,$D26)</f>
        <v>0</v>
      </c>
      <c r="AQ26" s="46">
        <f>SUMIFS(AQ:AQ,$S:$S,$S26,$HN:$HN,$D26)</f>
        <v>0</v>
      </c>
      <c r="AR26" s="47">
        <f>SUMIFS(AR:AR,$S:$S,$S26,$HN:$HN,$D26)</f>
        <v>0</v>
      </c>
      <c r="AS26" s="144">
        <f>SUMIFS(AS:AS,$S:$S,$S26,$HN:$HN,$D26)</f>
        <v>0</v>
      </c>
      <c r="AT26" s="46">
        <f>SUMIFS(AT:AT,$S:$S,$S26,$HN:$HN,$D26)</f>
        <v>0</v>
      </c>
      <c r="AU26" s="47">
        <f>SUMIFS(AU:AU,$S:$S,$S26,$HN:$HN,$D26)</f>
        <v>0</v>
      </c>
      <c r="AV26" s="48">
        <f>SUMIFS(AV:AV,$S:$S,$S26,$HN:$HN,$D26)</f>
        <v>0</v>
      </c>
      <c r="AW26" s="144">
        <f>SUMIFS(AW:AW,$S:$S,$S26,$HN:$HN,$D26)</f>
        <v>0</v>
      </c>
      <c r="AX26" s="427">
        <f>SUMIFS(AX:AX,$S:$S,$S26,$HN:$HN,$D26)</f>
        <v>0</v>
      </c>
      <c r="AY26" s="428">
        <f>SUMIFS(AY:AY,$S:$S,$S26,$HN:$HN,$D26)</f>
        <v>0</v>
      </c>
      <c r="AZ26" s="429">
        <f>SUMIFS(AZ:AZ,$S:$S,$S26,$HN:$HN,$D26)</f>
        <v>0</v>
      </c>
      <c r="BA26" s="298">
        <f>SUMIFS(BA:BA,$S:$S,$S26,$HN:$HN,$D26)</f>
        <v>0</v>
      </c>
      <c r="BB26" s="302">
        <f>SUMIFS(BB:BB,$S:$S,$S26,$HN:$HN,$D26)</f>
        <v>0</v>
      </c>
      <c r="BC26" s="156">
        <f>SUMIFS(BC:BC,$S:$S,$S26,$HN:$HN,$D26)</f>
        <v>0</v>
      </c>
      <c r="BD26" s="306">
        <f>SUMIFS(BD:BD,$S:$S,$S26,$HN:$HN,$D26)</f>
        <v>0</v>
      </c>
      <c r="BE26" s="316">
        <f>SUMIFS(BE:BE,$S:$S,$S26,$HN:$HN,$D26)</f>
        <v>0</v>
      </c>
      <c r="BF26" s="326">
        <f>SUMIFS(BF:BF,$S:$S,$S26,$HN:$HN,$D26)</f>
        <v>0</v>
      </c>
      <c r="BG26" s="160">
        <f>SUMIFS(BG:BG,$S:$S,$S26,$HN:$HN,$D26)</f>
        <v>0</v>
      </c>
      <c r="BH26" s="47">
        <f>SUMIFS(BH:BH,$S:$S,$S26,$HN:$HN,$D26)</f>
        <v>0</v>
      </c>
      <c r="BI26" s="47">
        <f>SUMIFS(BI:BI,$S:$S,$S26,$HN:$HN,$D26)</f>
        <v>0</v>
      </c>
      <c r="BJ26" s="144">
        <f>SUMIFS(BJ:BJ,$S:$S,$S26,$HN:$HN,$D26)</f>
        <v>0</v>
      </c>
      <c r="BK26" s="46">
        <f>SUMIFS(BK:BK,$S:$S,$S26,$HN:$HN,$D26)</f>
        <v>0</v>
      </c>
      <c r="BL26" s="47">
        <f>SUMIFS(BL:BL,$S:$S,$S26,$HN:$HN,$D26)</f>
        <v>0</v>
      </c>
      <c r="BM26" s="144">
        <f>SUMIFS(BM:BM,$S:$S,$S26,$HN:$HN,$D26)</f>
        <v>0</v>
      </c>
      <c r="BN26" s="46">
        <f>SUMIFS(BN:BN,$S:$S,$S26,$HN:$HN,$D26)</f>
        <v>0</v>
      </c>
      <c r="BO26" s="47">
        <f>SUMIFS(BO:BO,$S:$S,$S26,$HN:$HN,$D26)</f>
        <v>0</v>
      </c>
      <c r="BP26" s="48">
        <f>SUMIFS(BP:BP,$S:$S,$S26,$HN:$HN,$D26)</f>
        <v>0</v>
      </c>
      <c r="BQ26" s="144">
        <f>SUMIFS(BQ:BQ,$S:$S,$S26,$HN:$HN,$D26)</f>
        <v>0</v>
      </c>
      <c r="BR26" s="46">
        <f>SUMIFS(BR:BR,$S:$S,$S26,$HN:$HN,$D26)</f>
        <v>0</v>
      </c>
      <c r="BS26" s="47">
        <f>SUMIFS(BS:BS,$S:$S,$S26,$HN:$HN,$D26)</f>
        <v>0</v>
      </c>
      <c r="BT26" s="144">
        <f>SUMIFS(BT:BT,$S:$S,$S26,$HN:$HN,$D26)</f>
        <v>0</v>
      </c>
      <c r="BU26" s="46">
        <f>SUMIFS(BU:BU,$S:$S,$S26,$HN:$HN,$D26)</f>
        <v>0</v>
      </c>
      <c r="BV26" s="47">
        <f>SUMIFS(BV:BV,$S:$S,$S26,$HN:$HN,$D26)</f>
        <v>0</v>
      </c>
      <c r="BW26" s="144">
        <f>SUMIFS(BW:BW,$S:$S,$S26,$HN:$HN,$D26)</f>
        <v>0</v>
      </c>
      <c r="BX26" s="46">
        <f>SUMIFS(BX:BX,$S:$S,$S26,$HN:$HN,$D26)</f>
        <v>0</v>
      </c>
      <c r="BY26" s="47">
        <f>SUMIFS(BY:BY,$S:$S,$S26,$HN:$HN,$D26)</f>
        <v>0</v>
      </c>
      <c r="BZ26" s="48">
        <f>SUMIFS(BZ:BZ,$S:$S,$S26,$HN:$HN,$D26)</f>
        <v>0</v>
      </c>
      <c r="CA26" s="144">
        <f>SUMIFS(CA:CA,$S:$S,$S26,$HN:$HN,$D26)</f>
        <v>0</v>
      </c>
      <c r="CB26" s="46">
        <f>SUMIFS(CB:CB,$S:$S,$S26,$HN:$HN,$D26)</f>
        <v>0</v>
      </c>
      <c r="CC26" s="47">
        <f>SUMIFS(CC:CC,$S:$S,$S26,$HN:$HN,$D26)</f>
        <v>0</v>
      </c>
      <c r="CD26" s="144">
        <f>SUMIFS(CD:CD,$S:$S,$S26,$HN:$HN,$D26)</f>
        <v>0</v>
      </c>
      <c r="CE26" s="46">
        <f>SUMIFS(CE:CE,$S:$S,$S26,$HN:$HN,$D26)</f>
        <v>0</v>
      </c>
      <c r="CF26" s="47">
        <f>SUMIFS(CF:CF,$S:$S,$S26,$HN:$HN,$D26)</f>
        <v>0</v>
      </c>
      <c r="CG26" s="144">
        <f>SUMIFS(CG:CG,$S:$S,$S26,$HN:$HN,$D26)</f>
        <v>0</v>
      </c>
      <c r="CH26" s="46">
        <f>SUMIFS(CH:CH,$S:$S,$S26,$HN:$HN,$D26)</f>
        <v>0</v>
      </c>
      <c r="CI26" s="47">
        <f>SUMIFS(CI:CI,$S:$S,$S26,$HN:$HN,$D26)</f>
        <v>0</v>
      </c>
      <c r="CJ26" s="48">
        <f>SUMIFS(CJ:CJ,$S:$S,$S26,$HN:$HN,$D26)</f>
        <v>0</v>
      </c>
      <c r="CK26" s="144">
        <f>SUMIFS(CK:CK,$S:$S,$S26,$HN:$HN,$D26)</f>
        <v>0</v>
      </c>
      <c r="CL26" s="427">
        <f>SUMIFS(CL:CL,$S:$S,$S26,$HN:$HN,$D26)</f>
        <v>0</v>
      </c>
      <c r="CM26" s="428">
        <f>SUMIFS(CM:CM,$S:$S,$S26,$HN:$HN,$D26)</f>
        <v>0</v>
      </c>
      <c r="CN26" s="429">
        <f>SUMIFS(CN:CN,$S:$S,$S26,$HN:$HN,$D26)</f>
        <v>0</v>
      </c>
      <c r="CO26" s="298">
        <f>SUMIFS(CO:CO,$S:$S,$S26,$HN:$HN,$D26)</f>
        <v>0</v>
      </c>
      <c r="CP26" s="302">
        <f>SUMIFS(CP:CP,$S:$S,$S26,$HN:$HN,$D26)</f>
        <v>0</v>
      </c>
      <c r="CQ26" s="156">
        <f>SUMIFS(CQ:CQ,$S:$S,$S26,$HN:$HN,$D26)</f>
        <v>0</v>
      </c>
      <c r="CR26" s="306">
        <f>SUMIFS(CR:CR,$S:$S,$S26,$HN:$HN,$D26)</f>
        <v>0</v>
      </c>
      <c r="CS26" s="316">
        <f>SUMIFS(CS:CS,$S:$S,$S26,$HN:$HN,$D26)</f>
        <v>0</v>
      </c>
      <c r="CT26" s="326">
        <f>SUMIFS(CT:CT,$S:$S,$S26,$HN:$HN,$D26)</f>
        <v>0</v>
      </c>
      <c r="CU26" s="160">
        <f>SUMIFS(CU:CU,$S:$S,$S26,$HN:$HN,$D26)</f>
        <v>0</v>
      </c>
      <c r="CV26" s="337">
        <f>SUMIFS(CV:CV,$S:$S,$S26,$HN:$HN,$D26)</f>
        <v>0</v>
      </c>
      <c r="CW26" s="338">
        <f>SUMIFS(CW:CW,$S:$S,$S26,$HN:$HN,$D26)</f>
        <v>0</v>
      </c>
      <c r="CX26" s="164">
        <f>SUMIFS(CX:CX,$S:$S,$S26,$HN:$HN,$D26)</f>
        <v>0</v>
      </c>
      <c r="CY26" s="358">
        <f>SUMIFS(CY:CY,$S:$S,$S26,$HN:$HN,$D26)</f>
        <v>0</v>
      </c>
      <c r="CZ26" s="359">
        <f>SUMIFS(CZ:CZ,$S:$S,$S26,$HN:$HN,$D26)</f>
        <v>0</v>
      </c>
      <c r="DA26" s="168">
        <f>SUMIFS(DA:DA,$S:$S,$S26,$HN:$HN,$D26)</f>
        <v>0</v>
      </c>
      <c r="DB26" s="487">
        <f>SUMIFS(DB:DB,$S:$S,$S26,$HN:$HN,$D26)</f>
        <v>0</v>
      </c>
      <c r="DC26" s="488">
        <f>SUMIFS(DC:DC,$S:$S,$S26,$HN:$HN,$D26)</f>
        <v>0</v>
      </c>
      <c r="DD26" s="489">
        <f>SUMIFS(DD:DD,$S:$S,$S26,$HN:$HN,$D26)</f>
        <v>0</v>
      </c>
      <c r="DE26" s="606">
        <f>SUMIFS(DE:DE,$S:$S,$S26,$HN:$HN,$D26)</f>
        <v>0</v>
      </c>
      <c r="DF26" s="616">
        <f>SUMIFS(DF:DF,$S:$S,$S26,$HN:$HN,$D26)</f>
        <v>3798000000</v>
      </c>
      <c r="DG26" s="617">
        <f>SUMIFS(DG:DG,$S:$S,$S26,$HN:$HN,$D26)</f>
        <v>877920000</v>
      </c>
      <c r="DH26" s="618">
        <f>SUMIFS(DH:DH,$S:$S,$S26,$HN:$HN,$D26)</f>
        <v>128</v>
      </c>
      <c r="DI26" s="632">
        <f>SUMIFS(DI:DI,$S:$S,$S26,$HN:$HN,$D26)</f>
        <v>4016256364</v>
      </c>
      <c r="DJ26" s="609">
        <f>SUMIFS(DJ:DJ,$S:$S,$S26,$HN:$HN,$D26)</f>
        <v>916389034</v>
      </c>
      <c r="DK26" s="633">
        <f>SUMIFS(DK:DK,$S:$S,$S26,$HN:$HN,$D26)</f>
        <v>134</v>
      </c>
      <c r="DL26" s="645">
        <f>SUMIFS(DL:DL,$S:$S,$S26,$HN:$HN,$D26)</f>
        <v>3729520277</v>
      </c>
      <c r="DM26" s="625">
        <f>SUMIFS(DM:DM,$S:$S,$S26,$HN:$HN,$D26)</f>
        <v>816204825</v>
      </c>
      <c r="DN26" s="489">
        <f>SUMIFS(DN:DN,$S:$S,$S26,$HN:$HN,$D26)</f>
        <v>248232825</v>
      </c>
      <c r="DO26" s="646">
        <f>SUMIFS(DO:DO,$S:$S,$S26,$HN:$HN,$D26)</f>
        <v>126</v>
      </c>
      <c r="DP26" s="47">
        <f>SUMIFS(DP:DP,$S:$S,$S26,$HN:$HN,$D26)</f>
        <v>0</v>
      </c>
      <c r="DQ26" s="47">
        <f>SUMIFS(DQ:DQ,$S:$S,$S26,$HN:$HN,$D26)</f>
        <v>0</v>
      </c>
      <c r="DR26" s="144">
        <f>SUMIFS(DR:DR,$S:$S,$S26,$HN:$HN,$D26)</f>
        <v>0</v>
      </c>
      <c r="DS26" s="46">
        <f>SUMIFS(DS:DS,$S:$S,$S26,$HN:$HN,$D26)</f>
        <v>0</v>
      </c>
      <c r="DT26" s="47">
        <f>SUMIFS(DT:DT,$S:$S,$S26,$HN:$HN,$D26)</f>
        <v>0</v>
      </c>
      <c r="DU26" s="144">
        <f>SUMIFS(DU:DU,$S:$S,$S26,$HN:$HN,$D26)</f>
        <v>0</v>
      </c>
      <c r="DV26" s="46">
        <f>SUMIFS(DV:DV,$S:$S,$S26,$HN:$HN,$D26)</f>
        <v>0</v>
      </c>
      <c r="DW26" s="47">
        <f>SUMIFS(DW:DW,$S:$S,$S26,$HN:$HN,$D26)</f>
        <v>0</v>
      </c>
      <c r="DX26" s="48">
        <f>SUMIFS(DX:DX,$S:$S,$S26,$HN:$HN,$D26)</f>
        <v>0</v>
      </c>
      <c r="DY26" s="144">
        <f>SUMIFS(DY:DY,$S:$S,$S26,$HN:$HN,$D26)</f>
        <v>0</v>
      </c>
      <c r="DZ26" s="46">
        <f>SUMIFS(DZ:DZ,$S:$S,$S26,$HN:$HN,$D26)</f>
        <v>0</v>
      </c>
      <c r="EA26" s="47">
        <f>SUMIFS(EA:EA,$S:$S,$S26,$HN:$HN,$D26)</f>
        <v>0</v>
      </c>
      <c r="EB26" s="144">
        <f>SUMIFS(EB:EB,$S:$S,$S26,$HN:$HN,$D26)</f>
        <v>0</v>
      </c>
      <c r="EC26" s="46">
        <f>SUMIFS(EC:EC,$S:$S,$S26,$HN:$HN,$D26)</f>
        <v>0</v>
      </c>
      <c r="ED26" s="47">
        <f>SUMIFS(ED:ED,$S:$S,$S26,$HN:$HN,$D26)</f>
        <v>0</v>
      </c>
      <c r="EE26" s="144">
        <f>SUMIFS(EE:EE,$S:$S,$S26,$HN:$HN,$D26)</f>
        <v>0</v>
      </c>
      <c r="EF26" s="46">
        <f>SUMIFS(EF:EF,$S:$S,$S26,$HN:$HN,$D26)</f>
        <v>0</v>
      </c>
      <c r="EG26" s="47">
        <f>SUMIFS(EG:EG,$S:$S,$S26,$HN:$HN,$D26)</f>
        <v>0</v>
      </c>
      <c r="EH26" s="48">
        <f>SUMIFS(EH:EH,$S:$S,$S26,$HN:$HN,$D26)</f>
        <v>0</v>
      </c>
      <c r="EI26" s="144">
        <f>SUMIFS(EI:EI,$S:$S,$S26,$HN:$HN,$D26)</f>
        <v>0</v>
      </c>
      <c r="EJ26" s="46">
        <f>SUMIFS(EJ:EJ,$S:$S,$S26,$HN:$HN,$D26)</f>
        <v>0</v>
      </c>
      <c r="EK26" s="47">
        <f>SUMIFS(EK:EK,$S:$S,$S26,$HN:$HN,$D26)</f>
        <v>0</v>
      </c>
      <c r="EL26" s="144">
        <f>SUMIFS(EL:EL,$S:$S,$S26,$HN:$HN,$D26)</f>
        <v>0</v>
      </c>
      <c r="EM26" s="46">
        <f>SUMIFS(EM:EM,$S:$S,$S26,$HN:$HN,$D26)</f>
        <v>0</v>
      </c>
      <c r="EN26" s="47">
        <f>SUMIFS(EN:EN,$S:$S,$S26,$HN:$HN,$D26)</f>
        <v>0</v>
      </c>
      <c r="EO26" s="144">
        <f>SUMIFS(EO:EO,$S:$S,$S26,$HN:$HN,$D26)</f>
        <v>0</v>
      </c>
      <c r="EP26" s="46">
        <f>SUMIFS(EP:EP,$S:$S,$S26,$HN:$HN,$D26)</f>
        <v>0</v>
      </c>
      <c r="EQ26" s="47">
        <f>SUMIFS(EQ:EQ,$S:$S,$S26,$HN:$HN,$D26)</f>
        <v>0</v>
      </c>
      <c r="ER26" s="48">
        <f>SUMIFS(ER:ER,$S:$S,$S26,$HN:$HN,$D26)</f>
        <v>0</v>
      </c>
      <c r="ES26" s="144">
        <f>SUMIFS(ES:ES,$S:$S,$S26,$HN:$HN,$D26)</f>
        <v>0</v>
      </c>
      <c r="ET26" s="427">
        <f>SUMIFS(ET:ET,$S:$S,$S26,$HN:$HN,$D26)</f>
        <v>0</v>
      </c>
      <c r="EU26" s="428">
        <f>SUMIFS(EU:EU,$S:$S,$S26,$HN:$HN,$D26)</f>
        <v>0</v>
      </c>
      <c r="EV26" s="429">
        <f>SUMIFS(EV:EV,$S:$S,$S26,$HN:$HN,$D26)</f>
        <v>0</v>
      </c>
      <c r="EW26" s="298">
        <f>SUMIFS(EW:EW,$S:$S,$S26,$HN:$HN,$D26)</f>
        <v>0</v>
      </c>
      <c r="EX26" s="302">
        <f>SUMIFS(EX:EX,$S:$S,$S26,$HN:$HN,$D26)</f>
        <v>0</v>
      </c>
      <c r="EY26" s="156">
        <f>SUMIFS(EY:EY,$S:$S,$S26,$HN:$HN,$D26)</f>
        <v>0</v>
      </c>
      <c r="EZ26" s="306">
        <f>SUMIFS(EZ:EZ,$S:$S,$S26,$HN:$HN,$D26)</f>
        <v>0</v>
      </c>
      <c r="FA26" s="316">
        <f>SUMIFS(FA:FA,$S:$S,$S26,$HN:$HN,$D26)</f>
        <v>0</v>
      </c>
      <c r="FB26" s="326">
        <f>SUMIFS(FB:FB,$S:$S,$S26,$HN:$HN,$D26)</f>
        <v>0</v>
      </c>
      <c r="FC26" s="160">
        <f>SUMIFS(FC:FC,$S:$S,$S26,$HN:$HN,$D26)</f>
        <v>0</v>
      </c>
      <c r="FD26" s="47">
        <f>SUMIFS(FD:FD,$S:$S,$S26,$HN:$HN,$D26)</f>
        <v>0</v>
      </c>
      <c r="FE26" s="47">
        <f>SUMIFS(FE:FE,$S:$S,$S26,$HN:$HN,$D26)</f>
        <v>0</v>
      </c>
      <c r="FF26" s="144">
        <f>SUMIFS(FF:FF,$S:$S,$S26,$HN:$HN,$D26)</f>
        <v>0</v>
      </c>
      <c r="FG26" s="46">
        <f>SUMIFS(FG:FG,$S:$S,$S26,$HN:$HN,$D26)</f>
        <v>0</v>
      </c>
      <c r="FH26" s="47">
        <f>SUMIFS(FH:FH,$S:$S,$S26,$HN:$HN,$D26)</f>
        <v>0</v>
      </c>
      <c r="FI26" s="144">
        <f>SUMIFS(FI:FI,$S:$S,$S26,$HN:$HN,$D26)</f>
        <v>0</v>
      </c>
      <c r="FJ26" s="46">
        <f>SUMIFS(FJ:FJ,$S:$S,$S26,$HN:$HN,$D26)</f>
        <v>0</v>
      </c>
      <c r="FK26" s="47">
        <f>SUMIFS(FK:FK,$S:$S,$S26,$HN:$HN,$D26)</f>
        <v>0</v>
      </c>
      <c r="FL26" s="48">
        <f>SUMIFS(FL:FL,$S:$S,$S26,$HN:$HN,$D26)</f>
        <v>0</v>
      </c>
      <c r="FM26" s="144">
        <f>SUMIFS(FM:FM,$S:$S,$S26,$HN:$HN,$D26)</f>
        <v>0</v>
      </c>
      <c r="FN26" s="46">
        <f>SUMIFS(FN:FN,$S:$S,$S26,$HN:$HN,$D26)</f>
        <v>0</v>
      </c>
      <c r="FO26" s="47">
        <f>SUMIFS(FO:FO,$S:$S,$S26,$HN:$HN,$D26)</f>
        <v>0</v>
      </c>
      <c r="FP26" s="144">
        <f>SUMIFS(FP:FP,$S:$S,$S26,$HN:$HN,$D26)</f>
        <v>0</v>
      </c>
      <c r="FQ26" s="46">
        <f>SUMIFS(FQ:FQ,$S:$S,$S26,$HN:$HN,$D26)</f>
        <v>0</v>
      </c>
      <c r="FR26" s="47">
        <f>SUMIFS(FR:FR,$S:$S,$S26,$HN:$HN,$D26)</f>
        <v>0</v>
      </c>
      <c r="FS26" s="144">
        <f>SUMIFS(FS:FS,$S:$S,$S26,$HN:$HN,$D26)</f>
        <v>0</v>
      </c>
      <c r="FT26" s="46">
        <f>SUMIFS(FT:FT,$S:$S,$S26,$HN:$HN,$D26)</f>
        <v>0</v>
      </c>
      <c r="FU26" s="47">
        <f>SUMIFS(FU:FU,$S:$S,$S26,$HN:$HN,$D26)</f>
        <v>0</v>
      </c>
      <c r="FV26" s="48">
        <f>SUMIFS(FV:FV,$S:$S,$S26,$HN:$HN,$D26)</f>
        <v>0</v>
      </c>
      <c r="FW26" s="144">
        <f>SUMIFS(FW:FW,$S:$S,$S26,$HN:$HN,$D26)</f>
        <v>0</v>
      </c>
      <c r="FX26" s="46">
        <f>SUMIFS(FX:FX,$S:$S,$S26,$HN:$HN,$D26)</f>
        <v>0</v>
      </c>
      <c r="FY26" s="47">
        <f>SUMIFS(FY:FY,$S:$S,$S26,$HN:$HN,$D26)</f>
        <v>0</v>
      </c>
      <c r="FZ26" s="144">
        <f>SUMIFS(FZ:FZ,$S:$S,$S26,$HN:$HN,$D26)</f>
        <v>0</v>
      </c>
      <c r="GA26" s="46">
        <f>SUMIFS(GA:GA,$S:$S,$S26,$HN:$HN,$D26)</f>
        <v>0</v>
      </c>
      <c r="GB26" s="47">
        <f>SUMIFS(GB:GB,$S:$S,$S26,$HN:$HN,$D26)</f>
        <v>0</v>
      </c>
      <c r="GC26" s="144">
        <f>SUMIFS(GC:GC,$S:$S,$S26,$HN:$HN,$D26)</f>
        <v>0</v>
      </c>
      <c r="GD26" s="46">
        <f>SUMIFS(GD:GD,$S:$S,$S26,$HN:$HN,$D26)</f>
        <v>0</v>
      </c>
      <c r="GE26" s="47">
        <f>SUMIFS(GE:GE,$S:$S,$S26,$HN:$HN,$D26)</f>
        <v>0</v>
      </c>
      <c r="GF26" s="48">
        <f>SUMIFS(GF:GF,$S:$S,$S26,$HN:$HN,$D26)</f>
        <v>0</v>
      </c>
      <c r="GG26" s="144">
        <f>SUMIFS(GG:GG,$S:$S,$S26,$HN:$HN,$D26)</f>
        <v>0</v>
      </c>
      <c r="GH26" s="427">
        <f>SUMIFS(GH:GH,$S:$S,$S26,$HN:$HN,$D26)</f>
        <v>0</v>
      </c>
      <c r="GI26" s="428">
        <f>SUMIFS(GI:GI,$S:$S,$S26,$HN:$HN,$D26)</f>
        <v>0</v>
      </c>
      <c r="GJ26" s="429">
        <f>SUMIFS(GJ:GJ,$S:$S,$S26,$HN:$HN,$D26)</f>
        <v>0</v>
      </c>
      <c r="GK26" s="298">
        <f>SUMIFS(GK:GK,$S:$S,$S26,$HN:$HN,$D26)</f>
        <v>0</v>
      </c>
      <c r="GL26" s="302">
        <f>SUMIFS(GL:GL,$S:$S,$S26,$HN:$HN,$D26)</f>
        <v>0</v>
      </c>
      <c r="GM26" s="156">
        <f>SUMIFS(GM:GM,$S:$S,$S26,$HN:$HN,$D26)</f>
        <v>0</v>
      </c>
      <c r="GN26" s="306">
        <f>SUMIFS(GN:GN,$S:$S,$S26,$HN:$HN,$D26)</f>
        <v>0</v>
      </c>
      <c r="GO26" s="316">
        <f>SUMIFS(GO:GO,$S:$S,$S26,$HN:$HN,$D26)</f>
        <v>0</v>
      </c>
      <c r="GP26" s="326">
        <f>SUMIFS(GP:GP,$S:$S,$S26,$HN:$HN,$D26)</f>
        <v>0</v>
      </c>
      <c r="GQ26" s="160">
        <f>SUMIFS(GQ:GQ,$S:$S,$S26,$HN:$HN,$D26)</f>
        <v>0</v>
      </c>
      <c r="GR26" s="337">
        <f>SUMIFS(GR:GR,$S:$S,$S26,$HN:$HN,$D26)</f>
        <v>0</v>
      </c>
      <c r="GS26" s="338">
        <f>SUMIFS(GS:GS,$S:$S,$S26,$HN:$HN,$D26)</f>
        <v>0</v>
      </c>
      <c r="GT26" s="164">
        <f>SUMIFS(GT:GT,$S:$S,$S26,$HN:$HN,$D26)</f>
        <v>0</v>
      </c>
      <c r="GU26" s="358">
        <f>SUMIFS(GU:GU,$S:$S,$S26,$HN:$HN,$D26)</f>
        <v>0</v>
      </c>
      <c r="GV26" s="359">
        <f>SUMIFS(GV:GV,$S:$S,$S26,$HN:$HN,$D26)</f>
        <v>0</v>
      </c>
      <c r="GW26" s="168">
        <f>SUMIFS(GW:GW,$S:$S,$S26,$HN:$HN,$D26)</f>
        <v>0</v>
      </c>
      <c r="GX26" s="487">
        <f>SUMIFS(GX:GX,$S:$S,$S26,$HN:$HN,$D26)</f>
        <v>0</v>
      </c>
      <c r="GY26" s="488">
        <f>SUMIFS(GY:GY,$S:$S,$S26,$HN:$HN,$D26)</f>
        <v>0</v>
      </c>
      <c r="GZ26" s="489">
        <f>SUMIFS(GZ:GZ,$S:$S,$S26,$HN:$HN,$D26)</f>
        <v>0</v>
      </c>
      <c r="HA26" s="490">
        <f>SUMIFS(HA:HA,$S:$S,$S26,$HN:$HN,$D26)</f>
        <v>0</v>
      </c>
      <c r="HB26" s="394">
        <f>SUMIFS(HB:HB,$S:$S,$S26,$HN:$HN,$D26)</f>
        <v>0</v>
      </c>
      <c r="HC26" s="395">
        <f>SUMIFS(HC:HC,$S:$S,$S26,$HN:$HN,$D26)</f>
        <v>0</v>
      </c>
      <c r="HD26" s="173">
        <f>SUMIFS(HD:HD,$S:$S,$S26,$HN:$HN,$D26)</f>
        <v>0</v>
      </c>
      <c r="HE26" s="396">
        <f>SUMIFS(HE:HE,$S:$S,$S26,$HN:$HN,$D26)</f>
        <v>0</v>
      </c>
      <c r="HF26" s="395">
        <f>SUMIFS(HF:HF,$S:$S,$S26,$HN:$HN,$D26)</f>
        <v>0</v>
      </c>
      <c r="HG26" s="173">
        <f>SUMIFS(HG:HG,$S:$S,$S26,$HN:$HN,$D26)</f>
        <v>0</v>
      </c>
      <c r="HH26" s="396">
        <f>SUMIFS(HH:HH,$S:$S,$S26,$HN:$HN,$D26)</f>
        <v>0</v>
      </c>
      <c r="HI26" s="395">
        <f>SUMIFS(HI:HI,$S:$S,$S26,$HN:$HN,$D26)</f>
        <v>0</v>
      </c>
      <c r="HJ26" s="410">
        <f>SUMIFS(HJ:HJ,$S:$S,$S26,$HN:$HN,$D26)</f>
        <v>0</v>
      </c>
      <c r="HK26" s="257">
        <f>SUMIFS(HK:HK,$S:$S,$S26,$HN:$HN,$D26)</f>
        <v>0</v>
      </c>
      <c r="HL26" s="49"/>
      <c r="HM26" s="30"/>
      <c r="HN26" s="52"/>
      <c r="HO26" s="52"/>
      <c r="HP26" s="52"/>
      <c r="HQ26" s="52"/>
    </row>
    <row r="27" spans="1:225" s="42" customFormat="1" ht="21">
      <c r="A27" s="41"/>
      <c r="B27" s="51"/>
      <c r="C27" s="50" t="str">
        <f>C26</f>
        <v>小計</v>
      </c>
      <c r="D27" s="51" t="str">
        <f>D26</f>
        <v>東京エリア</v>
      </c>
      <c r="E27" s="203"/>
      <c r="F27" s="204"/>
      <c r="G27" s="204"/>
      <c r="H27" s="204"/>
      <c r="I27" s="204"/>
      <c r="J27" s="204"/>
      <c r="K27" s="205"/>
      <c r="L27" s="205"/>
      <c r="M27" s="205"/>
      <c r="N27" s="205"/>
      <c r="O27" s="205"/>
      <c r="P27" s="205"/>
      <c r="Q27" s="205"/>
      <c r="R27" s="204"/>
      <c r="S27" s="52" t="s">
        <v>138</v>
      </c>
      <c r="T27" s="27">
        <f>SUMIFS(T:T,$S:$S,$S27,$HN:$HN,$D27)</f>
        <v>0</v>
      </c>
      <c r="U27" s="53">
        <f>SUMIFS(U:U,$S:$S,$S27,$HN:$HN,$D27)</f>
        <v>0</v>
      </c>
      <c r="V27" s="145">
        <f>SUMIFS(V:V,$S:$S,$S27,$HN:$HN,$D27)</f>
        <v>0</v>
      </c>
      <c r="W27" s="27">
        <f>SUMIFS(W:W,$S:$S,$S27,$HN:$HN,$D27)</f>
        <v>0</v>
      </c>
      <c r="X27" s="53">
        <f>SUMIFS(X:X,$S:$S,$S27,$HN:$HN,$D27)</f>
        <v>0</v>
      </c>
      <c r="Y27" s="145">
        <f>SUMIFS(Y:Y,$S:$S,$S27,$HN:$HN,$D27)</f>
        <v>0</v>
      </c>
      <c r="Z27" s="27">
        <f>SUMIFS(Z:Z,$S:$S,$S27,$HN:$HN,$D27)</f>
        <v>0</v>
      </c>
      <c r="AA27" s="53">
        <f>SUMIFS(AA:AA,$S:$S,$S27,$HN:$HN,$D27)</f>
        <v>0</v>
      </c>
      <c r="AB27" s="133">
        <f>SUMIFS(AB:AB,$S:$S,$S27,$HN:$HN,$D27)</f>
        <v>0</v>
      </c>
      <c r="AC27" s="145">
        <f>SUMIFS(AC:AC,$S:$S,$S27,$HN:$HN,$D27)</f>
        <v>0</v>
      </c>
      <c r="AD27" s="27">
        <f>SUMIFS(AD:AD,$S:$S,$S27,$HN:$HN,$D27)</f>
        <v>0</v>
      </c>
      <c r="AE27" s="53">
        <f>SUMIFS(AE:AE,$S:$S,$S27,$HN:$HN,$D27)</f>
        <v>0</v>
      </c>
      <c r="AF27" s="145">
        <f>SUMIFS(AF:AF,$S:$S,$S27,$HN:$HN,$D27)</f>
        <v>0</v>
      </c>
      <c r="AG27" s="27">
        <f>SUMIFS(AG:AG,$S:$S,$S27,$HN:$HN,$D27)</f>
        <v>0</v>
      </c>
      <c r="AH27" s="53">
        <f>SUMIFS(AH:AH,$S:$S,$S27,$HN:$HN,$D27)</f>
        <v>0</v>
      </c>
      <c r="AI27" s="145">
        <f>SUMIFS(AI:AI,$S:$S,$S27,$HN:$HN,$D27)</f>
        <v>0</v>
      </c>
      <c r="AJ27" s="27">
        <f>SUMIFS(AJ:AJ,$S:$S,$S27,$HN:$HN,$D27)</f>
        <v>0</v>
      </c>
      <c r="AK27" s="53">
        <f>SUMIFS(AK:AK,$S:$S,$S27,$HN:$HN,$D27)</f>
        <v>0</v>
      </c>
      <c r="AL27" s="133">
        <f>SUMIFS(AL:AL,$S:$S,$S27,$HN:$HN,$D27)</f>
        <v>0</v>
      </c>
      <c r="AM27" s="145">
        <f>SUMIFS(AM:AM,$S:$S,$S27,$HN:$HN,$D27)</f>
        <v>0</v>
      </c>
      <c r="AN27" s="27">
        <f>SUMIFS(AN:AN,$S:$S,$S27,$HN:$HN,$D27)</f>
        <v>0</v>
      </c>
      <c r="AO27" s="53">
        <f>SUMIFS(AO:AO,$S:$S,$S27,$HN:$HN,$D27)</f>
        <v>0</v>
      </c>
      <c r="AP27" s="145">
        <f>SUMIFS(AP:AP,$S:$S,$S27,$HN:$HN,$D27)</f>
        <v>0</v>
      </c>
      <c r="AQ27" s="27">
        <f>SUMIFS(AQ:AQ,$S:$S,$S27,$HN:$HN,$D27)</f>
        <v>0</v>
      </c>
      <c r="AR27" s="53">
        <f>SUMIFS(AR:AR,$S:$S,$S27,$HN:$HN,$D27)</f>
        <v>0</v>
      </c>
      <c r="AS27" s="145">
        <f>SUMIFS(AS:AS,$S:$S,$S27,$HN:$HN,$D27)</f>
        <v>0</v>
      </c>
      <c r="AT27" s="27">
        <f>SUMIFS(AT:AT,$S:$S,$S27,$HN:$HN,$D27)</f>
        <v>0</v>
      </c>
      <c r="AU27" s="53">
        <f>SUMIFS(AU:AU,$S:$S,$S27,$HN:$HN,$D27)</f>
        <v>0</v>
      </c>
      <c r="AV27" s="29">
        <f>SUMIFS(AV:AV,$S:$S,$S27,$HN:$HN,$D27)</f>
        <v>0</v>
      </c>
      <c r="AW27" s="145">
        <f>SUMIFS(AW:AW,$S:$S,$S27,$HN:$HN,$D27)</f>
        <v>0</v>
      </c>
      <c r="AX27" s="430">
        <f>SUMIFS(AX:AX,$S:$S,$S27,$HN:$HN,$D27)</f>
        <v>0</v>
      </c>
      <c r="AY27" s="428">
        <f>SUMIFS(AY:AY,$S:$S,$S27,$HN:$HN,$D27)</f>
        <v>0</v>
      </c>
      <c r="AZ27" s="429">
        <f>SUMIFS(AZ:AZ,$S:$S,$S27,$HN:$HN,$D27)</f>
        <v>0</v>
      </c>
      <c r="BA27" s="298">
        <f>SUMIFS(BA:BA,$S:$S,$S27,$HN:$HN,$D27)</f>
        <v>0</v>
      </c>
      <c r="BB27" s="302">
        <f>SUMIFS(BB:BB,$S:$S,$S27,$HN:$HN,$D27)</f>
        <v>0</v>
      </c>
      <c r="BC27" s="156">
        <f>SUMIFS(BC:BC,$S:$S,$S27,$HN:$HN,$D27)</f>
        <v>0</v>
      </c>
      <c r="BD27" s="306">
        <f>SUMIFS(BD:BD,$S:$S,$S27,$HN:$HN,$D27)</f>
        <v>0</v>
      </c>
      <c r="BE27" s="316">
        <f>SUMIFS(BE:BE,$S:$S,$S27,$HN:$HN,$D27)</f>
        <v>0</v>
      </c>
      <c r="BF27" s="410">
        <f>SUMIFS(BF:BF,$S:$S,$S27,$HN:$HN,$D27)</f>
        <v>0</v>
      </c>
      <c r="BG27" s="160">
        <f>SUMIFS(BG:BG,$S:$S,$S27,$HN:$HN,$D27)</f>
        <v>0</v>
      </c>
      <c r="BH27" s="53">
        <f>SUMIFS(BH:BH,$S:$S,$S27,$HN:$HN,$D27)</f>
        <v>0</v>
      </c>
      <c r="BI27" s="53">
        <f>SUMIFS(BI:BI,$S:$S,$S27,$HN:$HN,$D27)</f>
        <v>0</v>
      </c>
      <c r="BJ27" s="145">
        <f>SUMIFS(BJ:BJ,$S:$S,$S27,$HN:$HN,$D27)</f>
        <v>0</v>
      </c>
      <c r="BK27" s="27">
        <f>SUMIFS(BK:BK,$S:$S,$S27,$HN:$HN,$D27)</f>
        <v>0</v>
      </c>
      <c r="BL27" s="53">
        <f>SUMIFS(BL:BL,$S:$S,$S27,$HN:$HN,$D27)</f>
        <v>0</v>
      </c>
      <c r="BM27" s="145">
        <f>SUMIFS(BM:BM,$S:$S,$S27,$HN:$HN,$D27)</f>
        <v>0</v>
      </c>
      <c r="BN27" s="27">
        <f>SUMIFS(BN:BN,$S:$S,$S27,$HN:$HN,$D27)</f>
        <v>0</v>
      </c>
      <c r="BO27" s="53">
        <f>SUMIFS(BO:BO,$S:$S,$S27,$HN:$HN,$D27)</f>
        <v>0</v>
      </c>
      <c r="BP27" s="133">
        <f>SUMIFS(BP:BP,$S:$S,$S27,$HN:$HN,$D27)</f>
        <v>0</v>
      </c>
      <c r="BQ27" s="145">
        <f>SUMIFS(BQ:BQ,$S:$S,$S27,$HN:$HN,$D27)</f>
        <v>0</v>
      </c>
      <c r="BR27" s="27">
        <f>SUMIFS(BR:BR,$S:$S,$S27,$HN:$HN,$D27)</f>
        <v>0</v>
      </c>
      <c r="BS27" s="53">
        <f>SUMIFS(BS:BS,$S:$S,$S27,$HN:$HN,$D27)</f>
        <v>0</v>
      </c>
      <c r="BT27" s="145">
        <f>SUMIFS(BT:BT,$S:$S,$S27,$HN:$HN,$D27)</f>
        <v>0</v>
      </c>
      <c r="BU27" s="27">
        <f>SUMIFS(BU:BU,$S:$S,$S27,$HN:$HN,$D27)</f>
        <v>0</v>
      </c>
      <c r="BV27" s="53">
        <f>SUMIFS(BV:BV,$S:$S,$S27,$HN:$HN,$D27)</f>
        <v>0</v>
      </c>
      <c r="BW27" s="145">
        <f>SUMIFS(BW:BW,$S:$S,$S27,$HN:$HN,$D27)</f>
        <v>0</v>
      </c>
      <c r="BX27" s="27">
        <f>SUMIFS(BX:BX,$S:$S,$S27,$HN:$HN,$D27)</f>
        <v>0</v>
      </c>
      <c r="BY27" s="53">
        <f>SUMIFS(BY:BY,$S:$S,$S27,$HN:$HN,$D27)</f>
        <v>0</v>
      </c>
      <c r="BZ27" s="133">
        <f>SUMIFS(BZ:BZ,$S:$S,$S27,$HN:$HN,$D27)</f>
        <v>0</v>
      </c>
      <c r="CA27" s="145">
        <f>SUMIFS(CA:CA,$S:$S,$S27,$HN:$HN,$D27)</f>
        <v>0</v>
      </c>
      <c r="CB27" s="27">
        <f>SUMIFS(CB:CB,$S:$S,$S27,$HN:$HN,$D27)</f>
        <v>0</v>
      </c>
      <c r="CC27" s="53">
        <f>SUMIFS(CC:CC,$S:$S,$S27,$HN:$HN,$D27)</f>
        <v>0</v>
      </c>
      <c r="CD27" s="145">
        <f>SUMIFS(CD:CD,$S:$S,$S27,$HN:$HN,$D27)</f>
        <v>0</v>
      </c>
      <c r="CE27" s="27">
        <f>SUMIFS(CE:CE,$S:$S,$S27,$HN:$HN,$D27)</f>
        <v>0</v>
      </c>
      <c r="CF27" s="53">
        <f>SUMIFS(CF:CF,$S:$S,$S27,$HN:$HN,$D27)</f>
        <v>0</v>
      </c>
      <c r="CG27" s="145">
        <f>SUMIFS(CG:CG,$S:$S,$S27,$HN:$HN,$D27)</f>
        <v>0</v>
      </c>
      <c r="CH27" s="27">
        <f>SUMIFS(CH:CH,$S:$S,$S27,$HN:$HN,$D27)</f>
        <v>0</v>
      </c>
      <c r="CI27" s="53">
        <f>SUMIFS(CI:CI,$S:$S,$S27,$HN:$HN,$D27)</f>
        <v>0</v>
      </c>
      <c r="CJ27" s="133">
        <f>SUMIFS(CJ:CJ,$S:$S,$S27,$HN:$HN,$D27)</f>
        <v>0</v>
      </c>
      <c r="CK27" s="145">
        <f>SUMIFS(CK:CK,$S:$S,$S27,$HN:$HN,$D27)</f>
        <v>0</v>
      </c>
      <c r="CL27" s="430">
        <f>SUMIFS(CL:CL,$S:$S,$S27,$HN:$HN,$D27)</f>
        <v>0</v>
      </c>
      <c r="CM27" s="428">
        <f>SUMIFS(CM:CM,$S:$S,$S27,$HN:$HN,$D27)</f>
        <v>0</v>
      </c>
      <c r="CN27" s="429">
        <f>SUMIFS(CN:CN,$S:$S,$S27,$HN:$HN,$D27)</f>
        <v>0</v>
      </c>
      <c r="CO27" s="298">
        <f>SUMIFS(CO:CO,$S:$S,$S27,$HN:$HN,$D27)</f>
        <v>0</v>
      </c>
      <c r="CP27" s="302">
        <f>SUMIFS(CP:CP,$S:$S,$S27,$HN:$HN,$D27)</f>
        <v>0</v>
      </c>
      <c r="CQ27" s="156">
        <f>SUMIFS(CQ:CQ,$S:$S,$S27,$HN:$HN,$D27)</f>
        <v>0</v>
      </c>
      <c r="CR27" s="306">
        <f>SUMIFS(CR:CR,$S:$S,$S27,$HN:$HN,$D27)</f>
        <v>0</v>
      </c>
      <c r="CS27" s="316">
        <f>SUMIFS(CS:CS,$S:$S,$S27,$HN:$HN,$D27)</f>
        <v>0</v>
      </c>
      <c r="CT27" s="410">
        <f>SUMIFS(CT:CT,$S:$S,$S27,$HN:$HN,$D27)</f>
        <v>0</v>
      </c>
      <c r="CU27" s="160">
        <f>SUMIFS(CU:CU,$S:$S,$S27,$HN:$HN,$D27)</f>
        <v>0</v>
      </c>
      <c r="CV27" s="339">
        <f>SUMIFS(CV:CV,$S:$S,$S27,$HN:$HN,$D27)</f>
        <v>0</v>
      </c>
      <c r="CW27" s="338">
        <f>SUMIFS(CW:CW,$S:$S,$S27,$HN:$HN,$D27)</f>
        <v>0</v>
      </c>
      <c r="CX27" s="164">
        <f>SUMIFS(CX:CX,$S:$S,$S27,$HN:$HN,$D27)</f>
        <v>0</v>
      </c>
      <c r="CY27" s="358">
        <f>SUMIFS(CY:CY,$S:$S,$S27,$HN:$HN,$D27)</f>
        <v>0</v>
      </c>
      <c r="CZ27" s="359">
        <f>SUMIFS(CZ:CZ,$S:$S,$S27,$HN:$HN,$D27)</f>
        <v>0</v>
      </c>
      <c r="DA27" s="168">
        <f>SUMIFS(DA:DA,$S:$S,$S27,$HN:$HN,$D27)</f>
        <v>0</v>
      </c>
      <c r="DB27" s="487">
        <f>SUMIFS(DB:DB,$S:$S,$S27,$HN:$HN,$D27)</f>
        <v>0</v>
      </c>
      <c r="DC27" s="488">
        <f>SUMIFS(DC:DC,$S:$S,$S27,$HN:$HN,$D27)</f>
        <v>0</v>
      </c>
      <c r="DD27" s="410">
        <f>SUMIFS(DD:DD,$S:$S,$S27,$HN:$HN,$D27)</f>
        <v>0</v>
      </c>
      <c r="DE27" s="606">
        <f>SUMIFS(DE:DE,$S:$S,$S27,$HN:$HN,$D27)</f>
        <v>0</v>
      </c>
      <c r="DF27" s="619">
        <f>SUMIFS(DF:DF,$S:$S,$S27,$HN:$HN,$D27)</f>
        <v>1513880226</v>
      </c>
      <c r="DG27" s="617">
        <f>SUMIFS(DG:DG,$S:$S,$S27,$HN:$HN,$D27)</f>
        <v>313303581</v>
      </c>
      <c r="DH27" s="618">
        <f>SUMIFS(DH:DH,$S:$S,$S27,$HN:$HN,$D27)</f>
        <v>47</v>
      </c>
      <c r="DI27" s="632">
        <f>SUMIFS(DI:DI,$S:$S,$S27,$HN:$HN,$D27)</f>
        <v>1476503093</v>
      </c>
      <c r="DJ27" s="609">
        <f>SUMIFS(DJ:DJ,$S:$S,$S27,$HN:$HN,$D27)</f>
        <v>299870055</v>
      </c>
      <c r="DK27" s="633">
        <f>SUMIFS(DK:DK,$S:$S,$S27,$HN:$HN,$D27)</f>
        <v>51</v>
      </c>
      <c r="DL27" s="645">
        <f>SUMIFS(DL:DL,$S:$S,$S27,$HN:$HN,$D27)</f>
        <v>1258757048</v>
      </c>
      <c r="DM27" s="625">
        <f>SUMIFS(DM:DM,$S:$S,$S27,$HN:$HN,$D27)</f>
        <v>250990582</v>
      </c>
      <c r="DN27" s="410">
        <f>SUMIFS(DN:DN,$S:$S,$S27,$HN:$HN,$D27)</f>
        <v>-316981418</v>
      </c>
      <c r="DO27" s="646">
        <f>SUMIFS(DO:DO,$S:$S,$S27,$HN:$HN,$D27)</f>
        <v>40</v>
      </c>
      <c r="DP27" s="53">
        <f>SUMIFS(DP:DP,$S:$S,$S27,$HN:$HN,$D27)</f>
        <v>0</v>
      </c>
      <c r="DQ27" s="53">
        <f>SUMIFS(DQ:DQ,$S:$S,$S27,$HN:$HN,$D27)</f>
        <v>0</v>
      </c>
      <c r="DR27" s="145">
        <f>SUMIFS(DR:DR,$S:$S,$S27,$HN:$HN,$D27)</f>
        <v>0</v>
      </c>
      <c r="DS27" s="27">
        <f>SUMIFS(DS:DS,$S:$S,$S27,$HN:$HN,$D27)</f>
        <v>0</v>
      </c>
      <c r="DT27" s="53">
        <f>SUMIFS(DT:DT,$S:$S,$S27,$HN:$HN,$D27)</f>
        <v>0</v>
      </c>
      <c r="DU27" s="145">
        <f>SUMIFS(DU:DU,$S:$S,$S27,$HN:$HN,$D27)</f>
        <v>0</v>
      </c>
      <c r="DV27" s="27">
        <f>SUMIFS(DV:DV,$S:$S,$S27,$HN:$HN,$D27)</f>
        <v>0</v>
      </c>
      <c r="DW27" s="53">
        <f>SUMIFS(DW:DW,$S:$S,$S27,$HN:$HN,$D27)</f>
        <v>0</v>
      </c>
      <c r="DX27" s="133">
        <f>SUMIFS(DX:DX,$S:$S,$S27,$HN:$HN,$D27)</f>
        <v>0</v>
      </c>
      <c r="DY27" s="145">
        <f>SUMIFS(DY:DY,$S:$S,$S27,$HN:$HN,$D27)</f>
        <v>0</v>
      </c>
      <c r="DZ27" s="27">
        <f>SUMIFS(DZ:DZ,$S:$S,$S27,$HN:$HN,$D27)</f>
        <v>0</v>
      </c>
      <c r="EA27" s="53">
        <f>SUMIFS(EA:EA,$S:$S,$S27,$HN:$HN,$D27)</f>
        <v>0</v>
      </c>
      <c r="EB27" s="145">
        <f>SUMIFS(EB:EB,$S:$S,$S27,$HN:$HN,$D27)</f>
        <v>0</v>
      </c>
      <c r="EC27" s="27">
        <f>SUMIFS(EC:EC,$S:$S,$S27,$HN:$HN,$D27)</f>
        <v>0</v>
      </c>
      <c r="ED27" s="53">
        <f>SUMIFS(ED:ED,$S:$S,$S27,$HN:$HN,$D27)</f>
        <v>0</v>
      </c>
      <c r="EE27" s="145">
        <f>SUMIFS(EE:EE,$S:$S,$S27,$HN:$HN,$D27)</f>
        <v>0</v>
      </c>
      <c r="EF27" s="27">
        <f>SUMIFS(EF:EF,$S:$S,$S27,$HN:$HN,$D27)</f>
        <v>0</v>
      </c>
      <c r="EG27" s="53">
        <f>SUMIFS(EG:EG,$S:$S,$S27,$HN:$HN,$D27)</f>
        <v>0</v>
      </c>
      <c r="EH27" s="133">
        <f>SUMIFS(EH:EH,$S:$S,$S27,$HN:$HN,$D27)</f>
        <v>0</v>
      </c>
      <c r="EI27" s="145">
        <f>SUMIFS(EI:EI,$S:$S,$S27,$HN:$HN,$D27)</f>
        <v>0</v>
      </c>
      <c r="EJ27" s="27">
        <f>SUMIFS(EJ:EJ,$S:$S,$S27,$HN:$HN,$D27)</f>
        <v>0</v>
      </c>
      <c r="EK27" s="53">
        <f>SUMIFS(EK:EK,$S:$S,$S27,$HN:$HN,$D27)</f>
        <v>0</v>
      </c>
      <c r="EL27" s="145">
        <f>SUMIFS(EL:EL,$S:$S,$S27,$HN:$HN,$D27)</f>
        <v>0</v>
      </c>
      <c r="EM27" s="27">
        <f>SUMIFS(EM:EM,$S:$S,$S27,$HN:$HN,$D27)</f>
        <v>0</v>
      </c>
      <c r="EN27" s="53">
        <f>SUMIFS(EN:EN,$S:$S,$S27,$HN:$HN,$D27)</f>
        <v>0</v>
      </c>
      <c r="EO27" s="145">
        <f>SUMIFS(EO:EO,$S:$S,$S27,$HN:$HN,$D27)</f>
        <v>0</v>
      </c>
      <c r="EP27" s="27">
        <f>SUMIFS(EP:EP,$S:$S,$S27,$HN:$HN,$D27)</f>
        <v>0</v>
      </c>
      <c r="EQ27" s="53">
        <f>SUMIFS(EQ:EQ,$S:$S,$S27,$HN:$HN,$D27)</f>
        <v>0</v>
      </c>
      <c r="ER27" s="133">
        <f>SUMIFS(ER:ER,$S:$S,$S27,$HN:$HN,$D27)</f>
        <v>0</v>
      </c>
      <c r="ES27" s="145">
        <f>SUMIFS(ES:ES,$S:$S,$S27,$HN:$HN,$D27)</f>
        <v>0</v>
      </c>
      <c r="ET27" s="430">
        <f>SUMIFS(ET:ET,$S:$S,$S27,$HN:$HN,$D27)</f>
        <v>0</v>
      </c>
      <c r="EU27" s="428">
        <f>SUMIFS(EU:EU,$S:$S,$S27,$HN:$HN,$D27)</f>
        <v>0</v>
      </c>
      <c r="EV27" s="429">
        <f>SUMIFS(EV:EV,$S:$S,$S27,$HN:$HN,$D27)</f>
        <v>0</v>
      </c>
      <c r="EW27" s="298">
        <f>SUMIFS(EW:EW,$S:$S,$S27,$HN:$HN,$D27)</f>
        <v>0</v>
      </c>
      <c r="EX27" s="302">
        <f>SUMIFS(EX:EX,$S:$S,$S27,$HN:$HN,$D27)</f>
        <v>0</v>
      </c>
      <c r="EY27" s="156">
        <f>SUMIFS(EY:EY,$S:$S,$S27,$HN:$HN,$D27)</f>
        <v>0</v>
      </c>
      <c r="EZ27" s="306">
        <f>SUMIFS(EZ:EZ,$S:$S,$S27,$HN:$HN,$D27)</f>
        <v>0</v>
      </c>
      <c r="FA27" s="316">
        <f>SUMIFS(FA:FA,$S:$S,$S27,$HN:$HN,$D27)</f>
        <v>0</v>
      </c>
      <c r="FB27" s="410">
        <f>SUMIFS(FB:FB,$S:$S,$S27,$HN:$HN,$D27)</f>
        <v>0</v>
      </c>
      <c r="FC27" s="160">
        <f>SUMIFS(FC:FC,$S:$S,$S27,$HN:$HN,$D27)</f>
        <v>0</v>
      </c>
      <c r="FD27" s="53">
        <f>SUMIFS(FD:FD,$S:$S,$S27,$HN:$HN,$D27)</f>
        <v>0</v>
      </c>
      <c r="FE27" s="53">
        <f>SUMIFS(FE:FE,$S:$S,$S27,$HN:$HN,$D27)</f>
        <v>0</v>
      </c>
      <c r="FF27" s="145">
        <f>SUMIFS(FF:FF,$S:$S,$S27,$HN:$HN,$D27)</f>
        <v>0</v>
      </c>
      <c r="FG27" s="27">
        <f>SUMIFS(FG:FG,$S:$S,$S27,$HN:$HN,$D27)</f>
        <v>0</v>
      </c>
      <c r="FH27" s="53">
        <f>SUMIFS(FH:FH,$S:$S,$S27,$HN:$HN,$D27)</f>
        <v>0</v>
      </c>
      <c r="FI27" s="145">
        <f>SUMIFS(FI:FI,$S:$S,$S27,$HN:$HN,$D27)</f>
        <v>0</v>
      </c>
      <c r="FJ27" s="27">
        <f>SUMIFS(FJ:FJ,$S:$S,$S27,$HN:$HN,$D27)</f>
        <v>0</v>
      </c>
      <c r="FK27" s="53">
        <f>SUMIFS(FK:FK,$S:$S,$S27,$HN:$HN,$D27)</f>
        <v>0</v>
      </c>
      <c r="FL27" s="133">
        <f>SUMIFS(FL:FL,$S:$S,$S27,$HN:$HN,$D27)</f>
        <v>0</v>
      </c>
      <c r="FM27" s="145">
        <f>SUMIFS(FM:FM,$S:$S,$S27,$HN:$HN,$D27)</f>
        <v>0</v>
      </c>
      <c r="FN27" s="27">
        <f>SUMIFS(FN:FN,$S:$S,$S27,$HN:$HN,$D27)</f>
        <v>0</v>
      </c>
      <c r="FO27" s="53">
        <f>SUMIFS(FO:FO,$S:$S,$S27,$HN:$HN,$D27)</f>
        <v>0</v>
      </c>
      <c r="FP27" s="145">
        <f>SUMIFS(FP:FP,$S:$S,$S27,$HN:$HN,$D27)</f>
        <v>0</v>
      </c>
      <c r="FQ27" s="27">
        <f>SUMIFS(FQ:FQ,$S:$S,$S27,$HN:$HN,$D27)</f>
        <v>0</v>
      </c>
      <c r="FR27" s="53">
        <f>SUMIFS(FR:FR,$S:$S,$S27,$HN:$HN,$D27)</f>
        <v>0</v>
      </c>
      <c r="FS27" s="145">
        <f>SUMIFS(FS:FS,$S:$S,$S27,$HN:$HN,$D27)</f>
        <v>0</v>
      </c>
      <c r="FT27" s="27">
        <f>SUMIFS(FT:FT,$S:$S,$S27,$HN:$HN,$D27)</f>
        <v>0</v>
      </c>
      <c r="FU27" s="53">
        <f>SUMIFS(FU:FU,$S:$S,$S27,$HN:$HN,$D27)</f>
        <v>0</v>
      </c>
      <c r="FV27" s="133">
        <f>SUMIFS(FV:FV,$S:$S,$S27,$HN:$HN,$D27)</f>
        <v>0</v>
      </c>
      <c r="FW27" s="145">
        <f>SUMIFS(FW:FW,$S:$S,$S27,$HN:$HN,$D27)</f>
        <v>0</v>
      </c>
      <c r="FX27" s="27">
        <f>SUMIFS(FX:FX,$S:$S,$S27,$HN:$HN,$D27)</f>
        <v>0</v>
      </c>
      <c r="FY27" s="53">
        <f>SUMIFS(FY:FY,$S:$S,$S27,$HN:$HN,$D27)</f>
        <v>0</v>
      </c>
      <c r="FZ27" s="145">
        <f>SUMIFS(FZ:FZ,$S:$S,$S27,$HN:$HN,$D27)</f>
        <v>0</v>
      </c>
      <c r="GA27" s="27">
        <f>SUMIFS(GA:GA,$S:$S,$S27,$HN:$HN,$D27)</f>
        <v>0</v>
      </c>
      <c r="GB27" s="53">
        <f>SUMIFS(GB:GB,$S:$S,$S27,$HN:$HN,$D27)</f>
        <v>0</v>
      </c>
      <c r="GC27" s="145">
        <f>SUMIFS(GC:GC,$S:$S,$S27,$HN:$HN,$D27)</f>
        <v>0</v>
      </c>
      <c r="GD27" s="27">
        <f>SUMIFS(GD:GD,$S:$S,$S27,$HN:$HN,$D27)</f>
        <v>0</v>
      </c>
      <c r="GE27" s="53">
        <f>SUMIFS(GE:GE,$S:$S,$S27,$HN:$HN,$D27)</f>
        <v>0</v>
      </c>
      <c r="GF27" s="133">
        <f>SUMIFS(GF:GF,$S:$S,$S27,$HN:$HN,$D27)</f>
        <v>0</v>
      </c>
      <c r="GG27" s="145">
        <f>SUMIFS(GG:GG,$S:$S,$S27,$HN:$HN,$D27)</f>
        <v>0</v>
      </c>
      <c r="GH27" s="430">
        <f>SUMIFS(GH:GH,$S:$S,$S27,$HN:$HN,$D27)</f>
        <v>0</v>
      </c>
      <c r="GI27" s="428">
        <f>SUMIFS(GI:GI,$S:$S,$S27,$HN:$HN,$D27)</f>
        <v>0</v>
      </c>
      <c r="GJ27" s="429">
        <f>SUMIFS(GJ:GJ,$S:$S,$S27,$HN:$HN,$D27)</f>
        <v>0</v>
      </c>
      <c r="GK27" s="298">
        <f>SUMIFS(GK:GK,$S:$S,$S27,$HN:$HN,$D27)</f>
        <v>0</v>
      </c>
      <c r="GL27" s="302">
        <f>SUMIFS(GL:GL,$S:$S,$S27,$HN:$HN,$D27)</f>
        <v>0</v>
      </c>
      <c r="GM27" s="156">
        <f>SUMIFS(GM:GM,$S:$S,$S27,$HN:$HN,$D27)</f>
        <v>0</v>
      </c>
      <c r="GN27" s="306">
        <f>SUMIFS(GN:GN,$S:$S,$S27,$HN:$HN,$D27)</f>
        <v>0</v>
      </c>
      <c r="GO27" s="316">
        <f>SUMIFS(GO:GO,$S:$S,$S27,$HN:$HN,$D27)</f>
        <v>0</v>
      </c>
      <c r="GP27" s="410">
        <f>SUMIFS(GP:GP,$S:$S,$S27,$HN:$HN,$D27)</f>
        <v>0</v>
      </c>
      <c r="GQ27" s="160">
        <f>SUMIFS(GQ:GQ,$S:$S,$S27,$HN:$HN,$D27)</f>
        <v>0</v>
      </c>
      <c r="GR27" s="339">
        <f>SUMIFS(GR:GR,$S:$S,$S27,$HN:$HN,$D27)</f>
        <v>0</v>
      </c>
      <c r="GS27" s="338">
        <f>SUMIFS(GS:GS,$S:$S,$S27,$HN:$HN,$D27)</f>
        <v>0</v>
      </c>
      <c r="GT27" s="164">
        <f>SUMIFS(GT:GT,$S:$S,$S27,$HN:$HN,$D27)</f>
        <v>0</v>
      </c>
      <c r="GU27" s="358">
        <f>SUMIFS(GU:GU,$S:$S,$S27,$HN:$HN,$D27)</f>
        <v>0</v>
      </c>
      <c r="GV27" s="359">
        <f>SUMIFS(GV:GV,$S:$S,$S27,$HN:$HN,$D27)</f>
        <v>0</v>
      </c>
      <c r="GW27" s="168">
        <f>SUMIFS(GW:GW,$S:$S,$S27,$HN:$HN,$D27)</f>
        <v>0</v>
      </c>
      <c r="GX27" s="487">
        <f>SUMIFS(GX:GX,$S:$S,$S27,$HN:$HN,$D27)</f>
        <v>0</v>
      </c>
      <c r="GY27" s="488">
        <f>SUMIFS(GY:GY,$S:$S,$S27,$HN:$HN,$D27)</f>
        <v>0</v>
      </c>
      <c r="GZ27" s="410">
        <f>SUMIFS(GZ:GZ,$S:$S,$S27,$HN:$HN,$D27)</f>
        <v>0</v>
      </c>
      <c r="HA27" s="490">
        <f>SUMIFS(HA:HA,$S:$S,$S27,$HN:$HN,$D27)</f>
        <v>0</v>
      </c>
      <c r="HB27" s="396">
        <f>SUMIFS(HB:HB,$S:$S,$S27,$HN:$HN,$D27)</f>
        <v>0</v>
      </c>
      <c r="HC27" s="395">
        <f>SUMIFS(HC:HC,$S:$S,$S27,$HN:$HN,$D27)</f>
        <v>0</v>
      </c>
      <c r="HD27" s="173">
        <f>SUMIFS(HD:HD,$S:$S,$S27,$HN:$HN,$D27)</f>
        <v>0</v>
      </c>
      <c r="HE27" s="396">
        <f>SUMIFS(HE:HE,$S:$S,$S27,$HN:$HN,$D27)</f>
        <v>0</v>
      </c>
      <c r="HF27" s="395">
        <f>SUMIFS(HF:HF,$S:$S,$S27,$HN:$HN,$D27)</f>
        <v>0</v>
      </c>
      <c r="HG27" s="173">
        <f>SUMIFS(HG:HG,$S:$S,$S27,$HN:$HN,$D27)</f>
        <v>0</v>
      </c>
      <c r="HH27" s="396">
        <f>SUMIFS(HH:HH,$S:$S,$S27,$HN:$HN,$D27)</f>
        <v>0</v>
      </c>
      <c r="HI27" s="395">
        <f>SUMIFS(HI:HI,$S:$S,$S27,$HN:$HN,$D27)</f>
        <v>0</v>
      </c>
      <c r="HJ27" s="410">
        <f>SUMIFS(HJ:HJ,$S:$S,$S27,$HN:$HN,$D27)</f>
        <v>0</v>
      </c>
      <c r="HK27" s="257">
        <f>SUMIFS(HK:HK,$S:$S,$S27,$HN:$HN,$D27)</f>
        <v>0</v>
      </c>
      <c r="HL27" s="49"/>
      <c r="HM27" s="30"/>
      <c r="HN27" s="52"/>
      <c r="HO27" s="52"/>
      <c r="HP27" s="52"/>
      <c r="HQ27" s="52"/>
    </row>
    <row r="28" spans="1:225" s="110" customFormat="1" ht="21.75" thickBot="1">
      <c r="A28" s="109"/>
      <c r="B28" s="112"/>
      <c r="C28" s="111" t="str">
        <f>C27</f>
        <v>小計</v>
      </c>
      <c r="D28" s="112"/>
      <c r="E28" s="206"/>
      <c r="F28" s="207"/>
      <c r="G28" s="207"/>
      <c r="H28" s="207"/>
      <c r="I28" s="207"/>
      <c r="J28" s="207"/>
      <c r="K28" s="208"/>
      <c r="L28" s="208"/>
      <c r="M28" s="208"/>
      <c r="N28" s="208"/>
      <c r="O28" s="208"/>
      <c r="P28" s="208"/>
      <c r="Q28" s="208"/>
      <c r="R28" s="207"/>
      <c r="S28" s="113" t="s">
        <v>139</v>
      </c>
      <c r="T28" s="104" t="str">
        <f t="shared" ref="T28:AA28" si="401">IF(AND(T26&gt;0,T27&gt;0),ROUNDDOWN(T27/T26,4),"")</f>
        <v/>
      </c>
      <c r="U28" s="105" t="str">
        <f t="shared" si="401"/>
        <v/>
      </c>
      <c r="V28" s="146" t="str">
        <f t="shared" si="401"/>
        <v/>
      </c>
      <c r="W28" s="104" t="str">
        <f t="shared" si="401"/>
        <v/>
      </c>
      <c r="X28" s="105" t="str">
        <f t="shared" si="401"/>
        <v/>
      </c>
      <c r="Y28" s="146" t="str">
        <f t="shared" si="401"/>
        <v/>
      </c>
      <c r="Z28" s="104" t="str">
        <f t="shared" si="401"/>
        <v/>
      </c>
      <c r="AA28" s="105" t="str">
        <f t="shared" si="401"/>
        <v/>
      </c>
      <c r="AB28" s="106"/>
      <c r="AC28" s="146" t="str">
        <f t="shared" ref="AC28:AK28" si="402">IF(AND(AC26&gt;0,AC27&gt;0),ROUNDDOWN(AC27/AC26,4),"")</f>
        <v/>
      </c>
      <c r="AD28" s="104" t="str">
        <f t="shared" si="402"/>
        <v/>
      </c>
      <c r="AE28" s="105" t="str">
        <f t="shared" si="402"/>
        <v/>
      </c>
      <c r="AF28" s="146" t="str">
        <f t="shared" si="402"/>
        <v/>
      </c>
      <c r="AG28" s="104" t="str">
        <f t="shared" si="402"/>
        <v/>
      </c>
      <c r="AH28" s="105" t="str">
        <f t="shared" si="402"/>
        <v/>
      </c>
      <c r="AI28" s="146" t="str">
        <f t="shared" si="402"/>
        <v/>
      </c>
      <c r="AJ28" s="104" t="str">
        <f t="shared" si="402"/>
        <v/>
      </c>
      <c r="AK28" s="105" t="str">
        <f t="shared" si="402"/>
        <v/>
      </c>
      <c r="AL28" s="106"/>
      <c r="AM28" s="146" t="str">
        <f t="shared" ref="AM28:AU28" si="403">IF(AND(AM26&gt;0,AM27&gt;0),ROUNDDOWN(AM27/AM26,4),"")</f>
        <v/>
      </c>
      <c r="AN28" s="104" t="str">
        <f t="shared" si="403"/>
        <v/>
      </c>
      <c r="AO28" s="105" t="str">
        <f t="shared" si="403"/>
        <v/>
      </c>
      <c r="AP28" s="146" t="str">
        <f t="shared" si="403"/>
        <v/>
      </c>
      <c r="AQ28" s="104" t="str">
        <f t="shared" si="403"/>
        <v/>
      </c>
      <c r="AR28" s="105" t="str">
        <f t="shared" si="403"/>
        <v/>
      </c>
      <c r="AS28" s="146" t="str">
        <f t="shared" si="403"/>
        <v/>
      </c>
      <c r="AT28" s="104" t="str">
        <f t="shared" si="403"/>
        <v/>
      </c>
      <c r="AU28" s="105" t="str">
        <f t="shared" si="403"/>
        <v/>
      </c>
      <c r="AV28" s="106"/>
      <c r="AW28" s="146" t="str">
        <f t="shared" ref="AW28:BE28" si="404">IF(AND(AW26&gt;0,AW27&gt;0),ROUNDDOWN(AW27/AW26,4),"")</f>
        <v/>
      </c>
      <c r="AX28" s="431" t="str">
        <f t="shared" si="404"/>
        <v/>
      </c>
      <c r="AY28" s="432" t="str">
        <f t="shared" si="404"/>
        <v/>
      </c>
      <c r="AZ28" s="433" t="str">
        <f t="shared" si="404"/>
        <v/>
      </c>
      <c r="BA28" s="299" t="str">
        <f t="shared" si="404"/>
        <v/>
      </c>
      <c r="BB28" s="303" t="str">
        <f t="shared" si="404"/>
        <v/>
      </c>
      <c r="BC28" s="157" t="str">
        <f t="shared" si="404"/>
        <v/>
      </c>
      <c r="BD28" s="307" t="str">
        <f t="shared" si="404"/>
        <v/>
      </c>
      <c r="BE28" s="317" t="str">
        <f t="shared" si="404"/>
        <v/>
      </c>
      <c r="BF28" s="327"/>
      <c r="BG28" s="161" t="str">
        <f t="shared" ref="BG28:BO28" si="405">IF(AND(BG26&gt;0,BG27&gt;0),ROUNDDOWN(BG27/BG26,4),"")</f>
        <v/>
      </c>
      <c r="BH28" s="105" t="str">
        <f t="shared" si="405"/>
        <v/>
      </c>
      <c r="BI28" s="105" t="str">
        <f t="shared" si="405"/>
        <v/>
      </c>
      <c r="BJ28" s="146" t="str">
        <f t="shared" si="405"/>
        <v/>
      </c>
      <c r="BK28" s="104" t="str">
        <f t="shared" si="405"/>
        <v/>
      </c>
      <c r="BL28" s="105" t="str">
        <f t="shared" si="405"/>
        <v/>
      </c>
      <c r="BM28" s="146" t="str">
        <f t="shared" si="405"/>
        <v/>
      </c>
      <c r="BN28" s="104" t="str">
        <f t="shared" si="405"/>
        <v/>
      </c>
      <c r="BO28" s="105" t="str">
        <f t="shared" si="405"/>
        <v/>
      </c>
      <c r="BP28" s="106"/>
      <c r="BQ28" s="146" t="str">
        <f t="shared" ref="BQ28:BY28" si="406">IF(AND(BQ26&gt;0,BQ27&gt;0),ROUNDDOWN(BQ27/BQ26,4),"")</f>
        <v/>
      </c>
      <c r="BR28" s="104" t="str">
        <f t="shared" si="406"/>
        <v/>
      </c>
      <c r="BS28" s="105" t="str">
        <f t="shared" si="406"/>
        <v/>
      </c>
      <c r="BT28" s="146" t="str">
        <f t="shared" si="406"/>
        <v/>
      </c>
      <c r="BU28" s="104" t="str">
        <f t="shared" si="406"/>
        <v/>
      </c>
      <c r="BV28" s="105" t="str">
        <f t="shared" si="406"/>
        <v/>
      </c>
      <c r="BW28" s="146" t="str">
        <f t="shared" si="406"/>
        <v/>
      </c>
      <c r="BX28" s="104" t="str">
        <f t="shared" si="406"/>
        <v/>
      </c>
      <c r="BY28" s="105" t="str">
        <f t="shared" si="406"/>
        <v/>
      </c>
      <c r="BZ28" s="106"/>
      <c r="CA28" s="146" t="str">
        <f t="shared" ref="CA28:CI28" si="407">IF(AND(CA26&gt;0,CA27&gt;0),ROUNDDOWN(CA27/CA26,4),"")</f>
        <v/>
      </c>
      <c r="CB28" s="104" t="str">
        <f t="shared" si="407"/>
        <v/>
      </c>
      <c r="CC28" s="105" t="str">
        <f t="shared" si="407"/>
        <v/>
      </c>
      <c r="CD28" s="146" t="str">
        <f t="shared" si="407"/>
        <v/>
      </c>
      <c r="CE28" s="104" t="str">
        <f t="shared" si="407"/>
        <v/>
      </c>
      <c r="CF28" s="105" t="str">
        <f t="shared" si="407"/>
        <v/>
      </c>
      <c r="CG28" s="146" t="str">
        <f t="shared" si="407"/>
        <v/>
      </c>
      <c r="CH28" s="104" t="str">
        <f t="shared" si="407"/>
        <v/>
      </c>
      <c r="CI28" s="105" t="str">
        <f t="shared" si="407"/>
        <v/>
      </c>
      <c r="CJ28" s="106"/>
      <c r="CK28" s="146" t="str">
        <f t="shared" ref="CK28:CS28" si="408">IF(AND(CK26&gt;0,CK27&gt;0),ROUNDDOWN(CK27/CK26,4),"")</f>
        <v/>
      </c>
      <c r="CL28" s="431" t="str">
        <f t="shared" si="408"/>
        <v/>
      </c>
      <c r="CM28" s="432" t="str">
        <f t="shared" si="408"/>
        <v/>
      </c>
      <c r="CN28" s="433" t="str">
        <f t="shared" si="408"/>
        <v/>
      </c>
      <c r="CO28" s="299" t="str">
        <f t="shared" si="408"/>
        <v/>
      </c>
      <c r="CP28" s="303" t="str">
        <f t="shared" si="408"/>
        <v/>
      </c>
      <c r="CQ28" s="157" t="str">
        <f t="shared" si="408"/>
        <v/>
      </c>
      <c r="CR28" s="307" t="str">
        <f t="shared" si="408"/>
        <v/>
      </c>
      <c r="CS28" s="317" t="str">
        <f t="shared" si="408"/>
        <v/>
      </c>
      <c r="CT28" s="327"/>
      <c r="CU28" s="161" t="str">
        <f t="shared" ref="CU28:DC28" si="409">IF(AND(CU26&gt;0,CU27&gt;0),ROUNDDOWN(CU27/CU26,4),"")</f>
        <v/>
      </c>
      <c r="CV28" s="340" t="str">
        <f t="shared" si="409"/>
        <v/>
      </c>
      <c r="CW28" s="341" t="str">
        <f t="shared" si="409"/>
        <v/>
      </c>
      <c r="CX28" s="165" t="str">
        <f t="shared" si="409"/>
        <v/>
      </c>
      <c r="CY28" s="360" t="str">
        <f t="shared" si="409"/>
        <v/>
      </c>
      <c r="CZ28" s="361" t="str">
        <f t="shared" si="409"/>
        <v/>
      </c>
      <c r="DA28" s="169" t="str">
        <f t="shared" si="409"/>
        <v/>
      </c>
      <c r="DB28" s="491" t="str">
        <f t="shared" si="409"/>
        <v/>
      </c>
      <c r="DC28" s="492" t="str">
        <f t="shared" si="409"/>
        <v/>
      </c>
      <c r="DD28" s="493"/>
      <c r="DE28" s="607" t="str">
        <f t="shared" ref="DE28:DW28" si="410">IF(AND(DE26&gt;0,DE27&gt;0),ROUNDDOWN(DE27/DE26,4),"")</f>
        <v/>
      </c>
      <c r="DF28" s="620">
        <f t="shared" si="410"/>
        <v>0.39850000000000002</v>
      </c>
      <c r="DG28" s="341">
        <f t="shared" si="410"/>
        <v>0.35680000000000001</v>
      </c>
      <c r="DH28" s="621">
        <f t="shared" si="410"/>
        <v>0.36709999999999998</v>
      </c>
      <c r="DI28" s="634">
        <f t="shared" si="410"/>
        <v>0.36759999999999998</v>
      </c>
      <c r="DJ28" s="361">
        <f t="shared" si="410"/>
        <v>0.32719999999999999</v>
      </c>
      <c r="DK28" s="635">
        <f t="shared" si="410"/>
        <v>0.3805</v>
      </c>
      <c r="DL28" s="647">
        <f t="shared" si="410"/>
        <v>0.33750000000000002</v>
      </c>
      <c r="DM28" s="492">
        <f t="shared" si="410"/>
        <v>0.3075</v>
      </c>
      <c r="DN28" s="493"/>
      <c r="DO28" s="648">
        <f t="shared" ref="DO28" si="411">IF(AND(DO26&gt;0,DO27&gt;0),ROUNDDOWN(DO27/DO26,4),"")</f>
        <v>0.31740000000000002</v>
      </c>
      <c r="DP28" s="105" t="str">
        <f t="shared" si="410"/>
        <v/>
      </c>
      <c r="DQ28" s="105" t="str">
        <f t="shared" si="410"/>
        <v/>
      </c>
      <c r="DR28" s="146" t="str">
        <f t="shared" si="410"/>
        <v/>
      </c>
      <c r="DS28" s="104" t="str">
        <f t="shared" si="410"/>
        <v/>
      </c>
      <c r="DT28" s="105" t="str">
        <f t="shared" si="410"/>
        <v/>
      </c>
      <c r="DU28" s="146" t="str">
        <f t="shared" si="410"/>
        <v/>
      </c>
      <c r="DV28" s="104" t="str">
        <f t="shared" si="410"/>
        <v/>
      </c>
      <c r="DW28" s="105" t="str">
        <f t="shared" si="410"/>
        <v/>
      </c>
      <c r="DX28" s="106"/>
      <c r="DY28" s="146" t="str">
        <f t="shared" ref="DY28:EG28" si="412">IF(AND(DY26&gt;0,DY27&gt;0),ROUNDDOWN(DY27/DY26,4),"")</f>
        <v/>
      </c>
      <c r="DZ28" s="104" t="str">
        <f t="shared" si="412"/>
        <v/>
      </c>
      <c r="EA28" s="105" t="str">
        <f t="shared" si="412"/>
        <v/>
      </c>
      <c r="EB28" s="146" t="str">
        <f t="shared" si="412"/>
        <v/>
      </c>
      <c r="EC28" s="104" t="str">
        <f t="shared" si="412"/>
        <v/>
      </c>
      <c r="ED28" s="105" t="str">
        <f t="shared" si="412"/>
        <v/>
      </c>
      <c r="EE28" s="146" t="str">
        <f t="shared" si="412"/>
        <v/>
      </c>
      <c r="EF28" s="104" t="str">
        <f t="shared" si="412"/>
        <v/>
      </c>
      <c r="EG28" s="105" t="str">
        <f t="shared" si="412"/>
        <v/>
      </c>
      <c r="EH28" s="106"/>
      <c r="EI28" s="146" t="str">
        <f t="shared" ref="EI28:EQ28" si="413">IF(AND(EI26&gt;0,EI27&gt;0),ROUNDDOWN(EI27/EI26,4),"")</f>
        <v/>
      </c>
      <c r="EJ28" s="104" t="str">
        <f t="shared" si="413"/>
        <v/>
      </c>
      <c r="EK28" s="105" t="str">
        <f t="shared" si="413"/>
        <v/>
      </c>
      <c r="EL28" s="146" t="str">
        <f t="shared" si="413"/>
        <v/>
      </c>
      <c r="EM28" s="104" t="str">
        <f t="shared" si="413"/>
        <v/>
      </c>
      <c r="EN28" s="105" t="str">
        <f t="shared" si="413"/>
        <v/>
      </c>
      <c r="EO28" s="146" t="str">
        <f t="shared" si="413"/>
        <v/>
      </c>
      <c r="EP28" s="104" t="str">
        <f t="shared" si="413"/>
        <v/>
      </c>
      <c r="EQ28" s="105" t="str">
        <f t="shared" si="413"/>
        <v/>
      </c>
      <c r="ER28" s="106"/>
      <c r="ES28" s="146" t="str">
        <f t="shared" ref="ES28:FA28" si="414">IF(AND(ES26&gt;0,ES27&gt;0),ROUNDDOWN(ES27/ES26,4),"")</f>
        <v/>
      </c>
      <c r="ET28" s="431" t="str">
        <f t="shared" si="414"/>
        <v/>
      </c>
      <c r="EU28" s="432" t="str">
        <f t="shared" si="414"/>
        <v/>
      </c>
      <c r="EV28" s="433" t="str">
        <f t="shared" si="414"/>
        <v/>
      </c>
      <c r="EW28" s="299" t="str">
        <f t="shared" si="414"/>
        <v/>
      </c>
      <c r="EX28" s="303" t="str">
        <f t="shared" si="414"/>
        <v/>
      </c>
      <c r="EY28" s="157" t="str">
        <f t="shared" si="414"/>
        <v/>
      </c>
      <c r="EZ28" s="307" t="str">
        <f t="shared" si="414"/>
        <v/>
      </c>
      <c r="FA28" s="317" t="str">
        <f t="shared" si="414"/>
        <v/>
      </c>
      <c r="FB28" s="327"/>
      <c r="FC28" s="161" t="str">
        <f t="shared" ref="FC28:FK28" si="415">IF(AND(FC26&gt;0,FC27&gt;0),ROUNDDOWN(FC27/FC26,4),"")</f>
        <v/>
      </c>
      <c r="FD28" s="105" t="str">
        <f t="shared" si="415"/>
        <v/>
      </c>
      <c r="FE28" s="105" t="str">
        <f t="shared" si="415"/>
        <v/>
      </c>
      <c r="FF28" s="146" t="str">
        <f t="shared" si="415"/>
        <v/>
      </c>
      <c r="FG28" s="104" t="str">
        <f t="shared" si="415"/>
        <v/>
      </c>
      <c r="FH28" s="105" t="str">
        <f t="shared" si="415"/>
        <v/>
      </c>
      <c r="FI28" s="146" t="str">
        <f t="shared" si="415"/>
        <v/>
      </c>
      <c r="FJ28" s="104" t="str">
        <f t="shared" si="415"/>
        <v/>
      </c>
      <c r="FK28" s="105" t="str">
        <f t="shared" si="415"/>
        <v/>
      </c>
      <c r="FL28" s="106"/>
      <c r="FM28" s="146" t="str">
        <f t="shared" ref="FM28:FU28" si="416">IF(AND(FM26&gt;0,FM27&gt;0),ROUNDDOWN(FM27/FM26,4),"")</f>
        <v/>
      </c>
      <c r="FN28" s="104" t="str">
        <f t="shared" si="416"/>
        <v/>
      </c>
      <c r="FO28" s="105" t="str">
        <f t="shared" si="416"/>
        <v/>
      </c>
      <c r="FP28" s="146" t="str">
        <f t="shared" si="416"/>
        <v/>
      </c>
      <c r="FQ28" s="104" t="str">
        <f t="shared" si="416"/>
        <v/>
      </c>
      <c r="FR28" s="105" t="str">
        <f t="shared" si="416"/>
        <v/>
      </c>
      <c r="FS28" s="146" t="str">
        <f t="shared" si="416"/>
        <v/>
      </c>
      <c r="FT28" s="104" t="str">
        <f t="shared" si="416"/>
        <v/>
      </c>
      <c r="FU28" s="105" t="str">
        <f t="shared" si="416"/>
        <v/>
      </c>
      <c r="FV28" s="106"/>
      <c r="FW28" s="146" t="str">
        <f t="shared" ref="FW28:GE28" si="417">IF(AND(FW26&gt;0,FW27&gt;0),ROUNDDOWN(FW27/FW26,4),"")</f>
        <v/>
      </c>
      <c r="FX28" s="104" t="str">
        <f t="shared" si="417"/>
        <v/>
      </c>
      <c r="FY28" s="105" t="str">
        <f t="shared" si="417"/>
        <v/>
      </c>
      <c r="FZ28" s="146" t="str">
        <f t="shared" si="417"/>
        <v/>
      </c>
      <c r="GA28" s="104" t="str">
        <f t="shared" si="417"/>
        <v/>
      </c>
      <c r="GB28" s="105" t="str">
        <f t="shared" si="417"/>
        <v/>
      </c>
      <c r="GC28" s="146" t="str">
        <f t="shared" si="417"/>
        <v/>
      </c>
      <c r="GD28" s="104" t="str">
        <f t="shared" si="417"/>
        <v/>
      </c>
      <c r="GE28" s="105" t="str">
        <f t="shared" si="417"/>
        <v/>
      </c>
      <c r="GF28" s="106"/>
      <c r="GG28" s="146" t="str">
        <f t="shared" ref="GG28:GO28" si="418">IF(AND(GG26&gt;0,GG27&gt;0),ROUNDDOWN(GG27/GG26,4),"")</f>
        <v/>
      </c>
      <c r="GH28" s="431" t="str">
        <f t="shared" si="418"/>
        <v/>
      </c>
      <c r="GI28" s="432" t="str">
        <f t="shared" si="418"/>
        <v/>
      </c>
      <c r="GJ28" s="433" t="str">
        <f t="shared" si="418"/>
        <v/>
      </c>
      <c r="GK28" s="299" t="str">
        <f t="shared" si="418"/>
        <v/>
      </c>
      <c r="GL28" s="303" t="str">
        <f t="shared" si="418"/>
        <v/>
      </c>
      <c r="GM28" s="157" t="str">
        <f t="shared" si="418"/>
        <v/>
      </c>
      <c r="GN28" s="307" t="str">
        <f t="shared" si="418"/>
        <v/>
      </c>
      <c r="GO28" s="317" t="str">
        <f t="shared" si="418"/>
        <v/>
      </c>
      <c r="GP28" s="327"/>
      <c r="GQ28" s="161" t="str">
        <f t="shared" ref="GQ28:GY28" si="419">IF(AND(GQ26&gt;0,GQ27&gt;0),ROUNDDOWN(GQ27/GQ26,4),"")</f>
        <v/>
      </c>
      <c r="GR28" s="340" t="str">
        <f t="shared" si="419"/>
        <v/>
      </c>
      <c r="GS28" s="341" t="str">
        <f t="shared" si="419"/>
        <v/>
      </c>
      <c r="GT28" s="165" t="str">
        <f t="shared" si="419"/>
        <v/>
      </c>
      <c r="GU28" s="360" t="str">
        <f t="shared" si="419"/>
        <v/>
      </c>
      <c r="GV28" s="361" t="str">
        <f t="shared" si="419"/>
        <v/>
      </c>
      <c r="GW28" s="169" t="str">
        <f t="shared" si="419"/>
        <v/>
      </c>
      <c r="GX28" s="491" t="str">
        <f t="shared" si="419"/>
        <v/>
      </c>
      <c r="GY28" s="492" t="str">
        <f t="shared" si="419"/>
        <v/>
      </c>
      <c r="GZ28" s="493"/>
      <c r="HA28" s="494" t="str">
        <f t="shared" ref="HA28:HI28" si="420">IF(AND(HA26&gt;0,HA27&gt;0),ROUNDDOWN(HA27/HA26,4),"")</f>
        <v/>
      </c>
      <c r="HB28" s="397" t="str">
        <f t="shared" si="420"/>
        <v/>
      </c>
      <c r="HC28" s="398" t="str">
        <f t="shared" si="420"/>
        <v/>
      </c>
      <c r="HD28" s="175" t="str">
        <f t="shared" si="420"/>
        <v/>
      </c>
      <c r="HE28" s="397" t="str">
        <f t="shared" si="420"/>
        <v/>
      </c>
      <c r="HF28" s="398" t="str">
        <f t="shared" si="420"/>
        <v/>
      </c>
      <c r="HG28" s="175" t="str">
        <f t="shared" si="420"/>
        <v/>
      </c>
      <c r="HH28" s="397" t="str">
        <f t="shared" si="420"/>
        <v/>
      </c>
      <c r="HI28" s="398" t="str">
        <f t="shared" si="420"/>
        <v/>
      </c>
      <c r="HJ28" s="375"/>
      <c r="HK28" s="174" t="str">
        <f>IF(AND(HK26&gt;0,HK27&gt;0),ROUNDDOWN(HK27/HK26,4),"")</f>
        <v/>
      </c>
      <c r="HL28" s="114"/>
      <c r="HM28" s="107"/>
      <c r="HN28" s="113"/>
      <c r="HO28" s="113"/>
      <c r="HP28" s="113"/>
      <c r="HQ28" s="113"/>
    </row>
    <row r="29" spans="1:225" s="25" customFormat="1" ht="21.75" hidden="1" thickTop="1">
      <c r="A29" s="24"/>
      <c r="B29" s="51" t="s">
        <v>281</v>
      </c>
      <c r="C29" s="54" t="str">
        <f>_xlfn.XLOOKUP(D29,事業計画2026[営業所],事業計画2026[エリア],"",0)</f>
        <v/>
      </c>
      <c r="D29" s="55" t="s">
        <v>191</v>
      </c>
      <c r="E29" s="196"/>
      <c r="F29" s="196"/>
      <c r="G29" s="196" t="str">
        <f>_xlfn.XLOOKUP(D29,事業計画2026[営業所],事業計画2026[所長],"",0)</f>
        <v/>
      </c>
      <c r="H29" s="196" t="str">
        <f>_xlfn.XLOOKUP(D29,事業計画2026[営業所],事業計画2026[担当役員],"",0)</f>
        <v/>
      </c>
      <c r="I29" s="196" t="str">
        <f>_xlfn.XLOOKUP(D29,事業計画2026[営業所],事業計画2026[主要ブランド],"",0)</f>
        <v/>
      </c>
      <c r="J29" s="196"/>
      <c r="K29" s="197" t="str">
        <f>_xlfn.XLOOKUP(D29,事業計画2026[営業所],事業計画2026[人件費],"",0)</f>
        <v/>
      </c>
      <c r="L29" s="197" t="str">
        <f>_xlfn.XLOOKUP(D29,事業計画2026[営業所],事業計画2026[販売費],"",0)</f>
        <v/>
      </c>
      <c r="M29" s="197" t="str">
        <f>_xlfn.XLOOKUP(D29,事業計画2026[営業所],事業計画2026[減価償却費],"",0)</f>
        <v/>
      </c>
      <c r="N29" s="197" t="str">
        <f>_xlfn.XLOOKUP(D29,事業計画2026[営業所],事業計画2026[地代・家賃],"",0)</f>
        <v/>
      </c>
      <c r="O29" s="197" t="str">
        <f>_xlfn.XLOOKUP(D29,事業計画2026[営業所],事業計画2026[その他経費],"",0)</f>
        <v/>
      </c>
      <c r="P29" s="197" t="str">
        <f>_xlfn.XLOOKUP(D29,事業計画2026[営業所],事業計画2026[本社経費],"",0)</f>
        <v/>
      </c>
      <c r="Q29" s="197">
        <f>SUM(K29:P29)</f>
        <v>0</v>
      </c>
      <c r="R29" s="196"/>
      <c r="S29" s="26" t="s">
        <v>137</v>
      </c>
      <c r="T29" s="27" cm="1">
        <f t="array" ref="T29">_xlfn.XLOOKUP($D29&amp;T$2&amp;T$3,事業計画集計2026[営業所]&amp;事業計画集計2026[月]&amp;事業計画集計2026[受着完],事業計画集計2026[(当月)計画 請負金額],0,0)</f>
        <v>0</v>
      </c>
      <c r="U29" s="28" cm="1">
        <f t="array" ref="U29">_xlfn.XLOOKUP($D29&amp;T$2&amp;T$3,事業計画集計2026[営業所]&amp;事業計画集計2026[月]&amp;事業計画集計2026[受着完],事業計画集計2026[(当月)計画 利益額],0,0)</f>
        <v>0</v>
      </c>
      <c r="V29" s="142" cm="1">
        <f t="array" ref="V29">_xlfn.XLOOKUP($D29&amp;T$2&amp;T$3,事業計画集計2026[営業所]&amp;事業計画集計2026[月]&amp;事業計画集計2026[受着完],事業計画集計2026[(当月)計画 棟数],0,0)</f>
        <v>0</v>
      </c>
      <c r="W29" s="27" cm="1">
        <f t="array" ref="W29">_xlfn.XLOOKUP($D29&amp;W$2&amp;W$3,事業計画集計2026[営業所]&amp;事業計画集計2026[月]&amp;事業計画集計2026[受着完],事業計画集計2026[(当月)計画 請負金額],0,0)</f>
        <v>0</v>
      </c>
      <c r="X29" s="28" cm="1">
        <f t="array" ref="X29">_xlfn.XLOOKUP($D29&amp;W$2&amp;W$3,事業計画集計2026[営業所]&amp;事業計画集計2026[月]&amp;事業計画集計2026[受着完],事業計画集計2026[(当月)計画 利益額],0,0)</f>
        <v>0</v>
      </c>
      <c r="Y29" s="149" cm="1">
        <f t="array" ref="Y29">_xlfn.XLOOKUP($D29&amp;W$2&amp;W$3,事業計画集計2026[営業所]&amp;事業計画集計2026[月]&amp;事業計画集計2026[受着完],事業計画集計2026[(当月)計画 棟数],0,0)</f>
        <v>0</v>
      </c>
      <c r="Z29" s="28" cm="1">
        <f t="array" ref="Z29">_xlfn.XLOOKUP($D29&amp;Z$2&amp;Z$3,事業計画集計2026[営業所]&amp;事業計画集計2026[月]&amp;事業計画集計2026[受着完],事業計画集計2026[(当月)計画 請負金額],0,0)</f>
        <v>0</v>
      </c>
      <c r="AA29" s="28" cm="1">
        <f t="array" ref="AA29">_xlfn.XLOOKUP($D29&amp;Z$2&amp;Z$3,事業計画集計2026[営業所]&amp;事業計画集計2026[月]&amp;事業計画集計2026[受着完],事業計画集計2026[(当月)計画 利益額],0,0)</f>
        <v>0</v>
      </c>
      <c r="AB29" s="29">
        <f>AA29-($Q29*1000)</f>
        <v>0</v>
      </c>
      <c r="AC29" s="142" cm="1">
        <f t="array" ref="AC29">_xlfn.XLOOKUP($D29&amp;Z$2&amp;Z$3,事業計画集計2026[営業所]&amp;事業計画集計2026[月]&amp;事業計画集計2026[受着完],事業計画集計2026[(当月)計画 棟数],0,0)</f>
        <v>0</v>
      </c>
      <c r="AD29" s="27" cm="1">
        <f t="array" ref="AD29">_xlfn.XLOOKUP($D29&amp;AD$2&amp;AD$3,事業計画集計2026[営業所]&amp;事業計画集計2026[月]&amp;事業計画集計2026[受着完],事業計画集計2026[(当月)計画 請負金額],0,0)</f>
        <v>0</v>
      </c>
      <c r="AE29" s="28" cm="1">
        <f t="array" ref="AE29">_xlfn.XLOOKUP($D29&amp;AD$2&amp;AD$3,事業計画集計2026[営業所]&amp;事業計画集計2026[月]&amp;事業計画集計2026[受着完],事業計画集計2026[(当月)計画 利益額],0,0)</f>
        <v>0</v>
      </c>
      <c r="AF29" s="149" cm="1">
        <f t="array" ref="AF29">_xlfn.XLOOKUP($D29&amp;AD$2&amp;AD$3,事業計画集計2026[営業所]&amp;事業計画集計2026[月]&amp;事業計画集計2026[受着完],事業計画集計2026[(当月)計画 棟数],0,0)</f>
        <v>0</v>
      </c>
      <c r="AG29" s="28" cm="1">
        <f t="array" ref="AG29">_xlfn.XLOOKUP($D29&amp;AG$2&amp;AG$3,事業計画集計2026[営業所]&amp;事業計画集計2026[月]&amp;事業計画集計2026[受着完],事業計画集計2026[(当月)計画 請負金額],0,0)</f>
        <v>0</v>
      </c>
      <c r="AH29" s="28" cm="1">
        <f t="array" ref="AH29">_xlfn.XLOOKUP($D29&amp;AG$2&amp;AG$3,事業計画集計2026[営業所]&amp;事業計画集計2026[月]&amp;事業計画集計2026[受着完],事業計画集計2026[(当月)計画 利益額],0,0)</f>
        <v>0</v>
      </c>
      <c r="AI29" s="149" cm="1">
        <f t="array" ref="AI29">_xlfn.XLOOKUP($D29&amp;AG$2&amp;AG$3,事業計画集計2026[営業所]&amp;事業計画集計2026[月]&amp;事業計画集計2026[受着完],事業計画集計2026[(当月)計画 棟数],0,0)</f>
        <v>0</v>
      </c>
      <c r="AJ29" s="28" cm="1">
        <f t="array" ref="AJ29">_xlfn.XLOOKUP($D29&amp;AJ$2&amp;AJ$3,事業計画集計2026[営業所]&amp;事業計画集計2026[月]&amp;事業計画集計2026[受着完],事業計画集計2026[(当月)計画 請負金額],0,0)</f>
        <v>0</v>
      </c>
      <c r="AK29" s="28" cm="1">
        <f t="array" ref="AK29">_xlfn.XLOOKUP($D29&amp;AJ$2&amp;AJ$3,事業計画集計2026[営業所]&amp;事業計画集計2026[月]&amp;事業計画集計2026[受着完],事業計画集計2026[(当月)計画 利益額],0,0)</f>
        <v>0</v>
      </c>
      <c r="AL29" s="29">
        <f>AK29-($Q29*1000)</f>
        <v>0</v>
      </c>
      <c r="AM29" s="149" cm="1">
        <f t="array" ref="AM29">_xlfn.XLOOKUP($D29&amp;AJ$2&amp;AJ$3,事業計画集計2026[営業所]&amp;事業計画集計2026[月]&amp;事業計画集計2026[受着完],事業計画集計2026[(当月)計画 棟数],0,0)</f>
        <v>0</v>
      </c>
      <c r="AN29" s="28" cm="1">
        <f t="array" ref="AN29">_xlfn.XLOOKUP($D29&amp;AN$2&amp;AN$3,事業計画集計2026[営業所]&amp;事業計画集計2026[月]&amp;事業計画集計2026[受着完],事業計画集計2026[(当月)計画 請負金額],0,0)</f>
        <v>0</v>
      </c>
      <c r="AO29" s="28" cm="1">
        <f t="array" ref="AO29">_xlfn.XLOOKUP($D29&amp;AN$2&amp;AN$3,事業計画集計2026[営業所]&amp;事業計画集計2026[月]&amp;事業計画集計2026[受着完],事業計画集計2026[(当月)計画 利益額],0,0)</f>
        <v>0</v>
      </c>
      <c r="AP29" s="149" cm="1">
        <f t="array" ref="AP29">_xlfn.XLOOKUP($D29&amp;AN$2&amp;AN$3,事業計画集計2026[営業所]&amp;事業計画集計2026[月]&amp;事業計画集計2026[受着完],事業計画集計2026[(当月)計画 棟数],0,0)</f>
        <v>0</v>
      </c>
      <c r="AQ29" s="28" cm="1">
        <f t="array" ref="AQ29">_xlfn.XLOOKUP($D29&amp;AQ$2&amp;AQ$3,事業計画集計2026[営業所]&amp;事業計画集計2026[月]&amp;事業計画集計2026[受着完],事業計画集計2026[(当月)計画 請負金額],0,0)</f>
        <v>0</v>
      </c>
      <c r="AR29" s="28" cm="1">
        <f t="array" ref="AR29">_xlfn.XLOOKUP($D29&amp;AQ$2&amp;AQ$3,事業計画集計2026[営業所]&amp;事業計画集計2026[月]&amp;事業計画集計2026[受着完],事業計画集計2026[(当月)計画 利益額],0,0)</f>
        <v>0</v>
      </c>
      <c r="AS29" s="149" cm="1">
        <f t="array" ref="AS29">_xlfn.XLOOKUP($D29&amp;AQ$2&amp;AQ$3,事業計画集計2026[営業所]&amp;事業計画集計2026[月]&amp;事業計画集計2026[受着完],事業計画集計2026[(当月)計画 棟数],0,0)</f>
        <v>0</v>
      </c>
      <c r="AT29" s="28" cm="1">
        <f t="array" ref="AT29">_xlfn.XLOOKUP($D29&amp;AT$2&amp;AT$3,事業計画集計2026[営業所]&amp;事業計画集計2026[月]&amp;事業計画集計2026[受着完],事業計画集計2026[(当月)計画 請負金額],0,0)</f>
        <v>0</v>
      </c>
      <c r="AU29" s="28" cm="1">
        <f t="array" ref="AU29">_xlfn.XLOOKUP($D29&amp;AT$2&amp;AT$3,事業計画集計2026[営業所]&amp;事業計画集計2026[月]&amp;事業計画集計2026[受着完],事業計画集計2026[(当月)計画 利益額],0,0)</f>
        <v>0</v>
      </c>
      <c r="AV29" s="29">
        <f>AU29-($Q29*1000)</f>
        <v>0</v>
      </c>
      <c r="AW29" s="142" cm="1">
        <f t="array" ref="AW29">_xlfn.XLOOKUP($D29&amp;AT$2&amp;AT$3,事業計画集計2026[営業所]&amp;事業計画集計2026[月]&amp;事業計画集計2026[受着完],事業計画集計2026[(当月)計画 棟数],0,0)</f>
        <v>0</v>
      </c>
      <c r="AX29" s="421">
        <f t="shared" ref="AX29:BG30" si="421">T29+AD29+AN29</f>
        <v>0</v>
      </c>
      <c r="AY29" s="422">
        <f t="shared" si="421"/>
        <v>0</v>
      </c>
      <c r="AZ29" s="423">
        <f t="shared" si="421"/>
        <v>0</v>
      </c>
      <c r="BA29" s="296">
        <f t="shared" si="421"/>
        <v>0</v>
      </c>
      <c r="BB29" s="300">
        <f t="shared" si="421"/>
        <v>0</v>
      </c>
      <c r="BC29" s="154">
        <f t="shared" si="421"/>
        <v>0</v>
      </c>
      <c r="BD29" s="304">
        <f t="shared" si="421"/>
        <v>0</v>
      </c>
      <c r="BE29" s="314">
        <f t="shared" si="421"/>
        <v>0</v>
      </c>
      <c r="BF29" s="324">
        <f t="shared" si="421"/>
        <v>0</v>
      </c>
      <c r="BG29" s="158">
        <f t="shared" si="421"/>
        <v>0</v>
      </c>
      <c r="BH29" s="28" cm="1">
        <f t="array" ref="BH29">_xlfn.XLOOKUP($D29&amp;BH$2&amp;BH$3,事業計画集計2026[営業所]&amp;事業計画集計2026[月]&amp;事業計画集計2026[受着完],事業計画集計2026[(当月)計画 請負金額],0,0)</f>
        <v>0</v>
      </c>
      <c r="BI29" s="28" cm="1">
        <f t="array" ref="BI29">_xlfn.XLOOKUP($D29&amp;BH$2&amp;BH$3,事業計画集計2026[営業所]&amp;事業計画集計2026[月]&amp;事業計画集計2026[受着完],事業計画集計2026[(当月)計画 利益額],0,0)</f>
        <v>0</v>
      </c>
      <c r="BJ29" s="149" cm="1">
        <f t="array" ref="BJ29">_xlfn.XLOOKUP($D29&amp;BH$2&amp;BH$3,事業計画集計2026[営業所]&amp;事業計画集計2026[月]&amp;事業計画集計2026[受着完],事業計画集計2026[(当月)計画 棟数],0,0)</f>
        <v>0</v>
      </c>
      <c r="BK29" s="28" cm="1">
        <f t="array" ref="BK29">_xlfn.XLOOKUP($D29&amp;BK$2&amp;BK$3,事業計画集計2026[営業所]&amp;事業計画集計2026[月]&amp;事業計画集計2026[受着完],事業計画集計2026[(当月)計画 請負金額],0,0)</f>
        <v>0</v>
      </c>
      <c r="BL29" s="28" cm="1">
        <f t="array" ref="BL29">_xlfn.XLOOKUP($D29&amp;BK$2&amp;BK$3,事業計画集計2026[営業所]&amp;事業計画集計2026[月]&amp;事業計画集計2026[受着完],事業計画集計2026[(当月)計画 利益額],0,0)</f>
        <v>0</v>
      </c>
      <c r="BM29" s="149" cm="1">
        <f t="array" ref="BM29">_xlfn.XLOOKUP($D29&amp;BK$2&amp;BK$3,事業計画集計2026[営業所]&amp;事業計画集計2026[月]&amp;事業計画集計2026[受着完],事業計画集計2026[(当月)計画 棟数],0,0)</f>
        <v>0</v>
      </c>
      <c r="BN29" s="28" cm="1">
        <f t="array" ref="BN29">_xlfn.XLOOKUP($D29&amp;BN$2&amp;BN$3,事業計画集計2026[営業所]&amp;事業計画集計2026[月]&amp;事業計画集計2026[受着完],事業計画集計2026[(当月)計画 請負金額],0,0)</f>
        <v>0</v>
      </c>
      <c r="BO29" s="28" cm="1">
        <f t="array" ref="BO29">_xlfn.XLOOKUP($D29&amp;BN$2&amp;BN$3,事業計画集計2026[営業所]&amp;事業計画集計2026[月]&amp;事業計画集計2026[受着完],事業計画集計2026[(当月)計画 利益額],0,0)</f>
        <v>0</v>
      </c>
      <c r="BP29" s="29">
        <f>BO29-($Q29*1000)</f>
        <v>0</v>
      </c>
      <c r="BQ29" s="149" cm="1">
        <f t="array" ref="BQ29">_xlfn.XLOOKUP($D29&amp;BN$2&amp;BN$3,事業計画集計2026[営業所]&amp;事業計画集計2026[月]&amp;事業計画集計2026[受着完],事業計画集計2026[(当月)計画 棟数],0,0)</f>
        <v>0</v>
      </c>
      <c r="BR29" s="28" cm="1">
        <f t="array" ref="BR29">_xlfn.XLOOKUP($D29&amp;BR$2&amp;BR$3,事業計画集計2026[営業所]&amp;事業計画集計2026[月]&amp;事業計画集計2026[受着完],事業計画集計2026[(当月)計画 請負金額],0,0)</f>
        <v>0</v>
      </c>
      <c r="BS29" s="28" cm="1">
        <f t="array" ref="BS29">_xlfn.XLOOKUP($D29&amp;BR$2&amp;BR$3,事業計画集計2026[営業所]&amp;事業計画集計2026[月]&amp;事業計画集計2026[受着完],事業計画集計2026[(当月)計画 利益額],0,0)</f>
        <v>0</v>
      </c>
      <c r="BT29" s="149" cm="1">
        <f t="array" ref="BT29">_xlfn.XLOOKUP($D29&amp;BR$2&amp;BR$3,事業計画集計2026[営業所]&amp;事業計画集計2026[月]&amp;事業計画集計2026[受着完],事業計画集計2026[(当月)計画 棟数],0,0)</f>
        <v>0</v>
      </c>
      <c r="BU29" s="28" cm="1">
        <f t="array" ref="BU29">_xlfn.XLOOKUP($D29&amp;BU$2&amp;BU$3,事業計画集計2026[営業所]&amp;事業計画集計2026[月]&amp;事業計画集計2026[受着完],事業計画集計2026[(当月)計画 請負金額],0,0)</f>
        <v>0</v>
      </c>
      <c r="BV29" s="28" cm="1">
        <f t="array" ref="BV29">_xlfn.XLOOKUP($D29&amp;BU$2&amp;BU$3,事業計画集計2026[営業所]&amp;事業計画集計2026[月]&amp;事業計画集計2026[受着完],事業計画集計2026[(当月)計画 利益額],0,0)</f>
        <v>0</v>
      </c>
      <c r="BW29" s="149" cm="1">
        <f t="array" ref="BW29">_xlfn.XLOOKUP($D29&amp;BU$2&amp;BU$3,事業計画集計2026[営業所]&amp;事業計画集計2026[月]&amp;事業計画集計2026[受着完],事業計画集計2026[(当月)計画 棟数],0,0)</f>
        <v>0</v>
      </c>
      <c r="BX29" s="28" cm="1">
        <f t="array" ref="BX29">_xlfn.XLOOKUP($D29&amp;BX$2&amp;BX$3,事業計画集計2026[営業所]&amp;事業計画集計2026[月]&amp;事業計画集計2026[受着完],事業計画集計2026[(当月)計画 請負金額],0,0)</f>
        <v>0</v>
      </c>
      <c r="BY29" s="28" cm="1">
        <f t="array" ref="BY29">_xlfn.XLOOKUP($D29&amp;BX$2&amp;BX$3,事業計画集計2026[営業所]&amp;事業計画集計2026[月]&amp;事業計画集計2026[受着完],事業計画集計2026[(当月)計画 利益額],0,0)</f>
        <v>0</v>
      </c>
      <c r="BZ29" s="29">
        <f>BY29-($Q29*1000)</f>
        <v>0</v>
      </c>
      <c r="CA29" s="149" cm="1">
        <f t="array" ref="CA29">_xlfn.XLOOKUP($D29&amp;BX$2&amp;BX$3,事業計画集計2026[営業所]&amp;事業計画集計2026[月]&amp;事業計画集計2026[受着完],事業計画集計2026[(当月)計画 棟数],0,0)</f>
        <v>0</v>
      </c>
      <c r="CB29" s="28" cm="1">
        <f t="array" ref="CB29">_xlfn.XLOOKUP($D29&amp;CB$2&amp;CB$3,事業計画集計2026[営業所]&amp;事業計画集計2026[月]&amp;事業計画集計2026[受着完],事業計画集計2026[(当月)計画 請負金額],0,0)</f>
        <v>0</v>
      </c>
      <c r="CC29" s="28" cm="1">
        <f t="array" ref="CC29">_xlfn.XLOOKUP($D29&amp;CB$2&amp;CB$3,事業計画集計2026[営業所]&amp;事業計画集計2026[月]&amp;事業計画集計2026[受着完],事業計画集計2026[(当月)計画 利益額],0,0)</f>
        <v>0</v>
      </c>
      <c r="CD29" s="149" cm="1">
        <f t="array" ref="CD29">_xlfn.XLOOKUP($D29&amp;CB$2&amp;CB$3,事業計画集計2026[営業所]&amp;事業計画集計2026[月]&amp;事業計画集計2026[受着完],事業計画集計2026[(当月)計画 棟数],0,0)</f>
        <v>0</v>
      </c>
      <c r="CE29" s="28" cm="1">
        <f t="array" ref="CE29">_xlfn.XLOOKUP($D29&amp;CE$2&amp;CE$3,事業計画集計2026[営業所]&amp;事業計画集計2026[月]&amp;事業計画集計2026[受着完],事業計画集計2026[(当月)計画 請負金額],0,0)</f>
        <v>0</v>
      </c>
      <c r="CF29" s="28" cm="1">
        <f t="array" ref="CF29">_xlfn.XLOOKUP($D29&amp;CE$2&amp;CE$3,事業計画集計2026[営業所]&amp;事業計画集計2026[月]&amp;事業計画集計2026[受着完],事業計画集計2026[(当月)計画 利益額],0,0)</f>
        <v>0</v>
      </c>
      <c r="CG29" s="149" cm="1">
        <f t="array" ref="CG29">_xlfn.XLOOKUP($D29&amp;CE$2&amp;CE$3,事業計画集計2026[営業所]&amp;事業計画集計2026[月]&amp;事業計画集計2026[受着完],事業計画集計2026[(当月)計画 棟数],0,0)</f>
        <v>0</v>
      </c>
      <c r="CH29" s="28" cm="1">
        <f t="array" ref="CH29">_xlfn.XLOOKUP($D29&amp;CH$2&amp;CH$3,事業計画集計2026[営業所]&amp;事業計画集計2026[月]&amp;事業計画集計2026[受着完],事業計画集計2026[(当月)計画 請負金額],0,0)</f>
        <v>0</v>
      </c>
      <c r="CI29" s="28" cm="1">
        <f t="array" ref="CI29">_xlfn.XLOOKUP($D29&amp;CH$2&amp;CH$3,事業計画集計2026[営業所]&amp;事業計画集計2026[月]&amp;事業計画集計2026[受着完],事業計画集計2026[(当月)計画 利益額],0,0)</f>
        <v>0</v>
      </c>
      <c r="CJ29" s="29">
        <f>CI29-($Q29*1000)</f>
        <v>0</v>
      </c>
      <c r="CK29" s="142" cm="1">
        <f t="array" ref="CK29">_xlfn.XLOOKUP($D29&amp;CH$2&amp;CH$3,事業計画集計2026[営業所]&amp;事業計画集計2026[月]&amp;事業計画集計2026[受着完],事業計画集計2026[(当月)計画 棟数],0,0)</f>
        <v>0</v>
      </c>
      <c r="CL29" s="421">
        <f t="shared" ref="CL29:CU30" si="422">BH29+BR29+CB29</f>
        <v>0</v>
      </c>
      <c r="CM29" s="422">
        <f t="shared" si="422"/>
        <v>0</v>
      </c>
      <c r="CN29" s="423">
        <f t="shared" si="422"/>
        <v>0</v>
      </c>
      <c r="CO29" s="296">
        <f t="shared" si="422"/>
        <v>0</v>
      </c>
      <c r="CP29" s="300">
        <f t="shared" si="422"/>
        <v>0</v>
      </c>
      <c r="CQ29" s="154">
        <f t="shared" si="422"/>
        <v>0</v>
      </c>
      <c r="CR29" s="304">
        <f t="shared" si="422"/>
        <v>0</v>
      </c>
      <c r="CS29" s="314">
        <f t="shared" si="422"/>
        <v>0</v>
      </c>
      <c r="CT29" s="324">
        <f t="shared" si="422"/>
        <v>0</v>
      </c>
      <c r="CU29" s="158">
        <f t="shared" si="422"/>
        <v>0</v>
      </c>
      <c r="CV29" s="333">
        <f t="shared" ref="CV29:DE30" si="423">AX29+CL29</f>
        <v>0</v>
      </c>
      <c r="CW29" s="334">
        <f t="shared" si="423"/>
        <v>0</v>
      </c>
      <c r="CX29" s="162">
        <f t="shared" si="423"/>
        <v>0</v>
      </c>
      <c r="CY29" s="354">
        <f t="shared" si="423"/>
        <v>0</v>
      </c>
      <c r="CZ29" s="355">
        <f t="shared" si="423"/>
        <v>0</v>
      </c>
      <c r="DA29" s="166">
        <f t="shared" si="423"/>
        <v>0</v>
      </c>
      <c r="DB29" s="479">
        <f t="shared" si="423"/>
        <v>0</v>
      </c>
      <c r="DC29" s="480">
        <f t="shared" si="423"/>
        <v>0</v>
      </c>
      <c r="DD29" s="481">
        <f t="shared" si="423"/>
        <v>0</v>
      </c>
      <c r="DE29" s="604">
        <f t="shared" si="423"/>
        <v>0</v>
      </c>
      <c r="DF29" s="612">
        <f>実行度合表集計2025!GH29+実行度合表集計2026!CV29</f>
        <v>319000000</v>
      </c>
      <c r="DG29" s="334">
        <f>実行度合表集計2025!GI29+実行度合表集計2026!CW29</f>
        <v>70180000</v>
      </c>
      <c r="DH29" s="613">
        <f>実行度合表集計2025!GJ29+実行度合表集計2026!CX29</f>
        <v>11</v>
      </c>
      <c r="DI29" s="628">
        <f>実行度合表集計2025!GK29+実行度合表集計2026!CY29</f>
        <v>335823952</v>
      </c>
      <c r="DJ29" s="355">
        <f>実行度合表集計2025!GL29+実行度合表集計2026!CZ29</f>
        <v>75112981</v>
      </c>
      <c r="DK29" s="629">
        <f>実行度合表集計2025!GM29+実行度合表集計2026!DA29</f>
        <v>11</v>
      </c>
      <c r="DL29" s="641">
        <f>実行度合表集計2025!GN29+実行度合表集計2026!DB29</f>
        <v>421336889</v>
      </c>
      <c r="DM29" s="480">
        <f>実行度合表集計2025!GO29+実行度合表集計2026!DC29</f>
        <v>92048200</v>
      </c>
      <c r="DN29" s="481">
        <f>実行度合表集計2025!GP29+実行度合表集計2026!DD29</f>
        <v>42674200</v>
      </c>
      <c r="DO29" s="642">
        <f>実行度合表集計2025!GQ29+実行度合表集計2026!DE29</f>
        <v>13</v>
      </c>
      <c r="DP29" s="28" cm="1">
        <f t="array" ref="DP29">_xlfn.XLOOKUP($D29&amp;DP$2&amp;DP$3,事業計画集計2026[営業所]&amp;事業計画集計2026[月]&amp;事業計画集計2026[受着完],事業計画集計2026[(当月)計画 請負金額],0,0)</f>
        <v>0</v>
      </c>
      <c r="DQ29" s="28" cm="1">
        <f t="array" ref="DQ29">_xlfn.XLOOKUP($D29&amp;DP$2&amp;DP$3,事業計画集計2026[営業所]&amp;事業計画集計2026[月]&amp;事業計画集計2026[受着完],事業計画集計2026[(当月)計画 利益額],0,0)</f>
        <v>0</v>
      </c>
      <c r="DR29" s="149" cm="1">
        <f t="array" ref="DR29">_xlfn.XLOOKUP($D29&amp;DP$2&amp;DP$3,事業計画集計2026[営業所]&amp;事業計画集計2026[月]&amp;事業計画集計2026[受着完],事業計画集計2026[(当月)計画 棟数],0,0)</f>
        <v>0</v>
      </c>
      <c r="DS29" s="28" cm="1">
        <f t="array" ref="DS29">_xlfn.XLOOKUP($D29&amp;DS$2&amp;DS$3,事業計画集計2026[営業所]&amp;事業計画集計2026[月]&amp;事業計画集計2026[受着完],事業計画集計2026[(当月)計画 請負金額],0,0)</f>
        <v>0</v>
      </c>
      <c r="DT29" s="28" cm="1">
        <f t="array" ref="DT29">_xlfn.XLOOKUP($D29&amp;DS$2&amp;DS$3,事業計画集計2026[営業所]&amp;事業計画集計2026[月]&amp;事業計画集計2026[受着完],事業計画集計2026[(当月)計画 利益額],0,0)</f>
        <v>0</v>
      </c>
      <c r="DU29" s="149" cm="1">
        <f t="array" ref="DU29">_xlfn.XLOOKUP($D29&amp;DS$2&amp;DS$3,事業計画集計2026[営業所]&amp;事業計画集計2026[月]&amp;事業計画集計2026[受着完],事業計画集計2026[(当月)計画 棟数],0,0)</f>
        <v>0</v>
      </c>
      <c r="DV29" s="28" cm="1">
        <f t="array" ref="DV29">_xlfn.XLOOKUP($D29&amp;DV$2&amp;DV$3,事業計画集計2026[営業所]&amp;事業計画集計2026[月]&amp;事業計画集計2026[受着完],事業計画集計2026[(当月)計画 請負金額],0,0)</f>
        <v>0</v>
      </c>
      <c r="DW29" s="28" cm="1">
        <f t="array" ref="DW29">_xlfn.XLOOKUP($D29&amp;DV$2&amp;DV$3,事業計画集計2026[営業所]&amp;事業計画集計2026[月]&amp;事業計画集計2026[受着完],事業計画集計2026[(当月)計画 利益額],0,0)</f>
        <v>0</v>
      </c>
      <c r="DX29" s="29">
        <f>DW29-($Q29*1000)</f>
        <v>0</v>
      </c>
      <c r="DY29" s="149" cm="1">
        <f t="array" ref="DY29">_xlfn.XLOOKUP($D29&amp;DV$2&amp;DV$3,事業計画集計2026[営業所]&amp;事業計画集計2026[月]&amp;事業計画集計2026[受着完],事業計画集計2026[(当月)計画 棟数],0,0)</f>
        <v>0</v>
      </c>
      <c r="DZ29" s="28" cm="1">
        <f t="array" ref="DZ29">_xlfn.XLOOKUP($D29&amp;DZ$2&amp;DZ$3,事業計画集計2026[営業所]&amp;事業計画集計2026[月]&amp;事業計画集計2026[受着完],事業計画集計2026[(当月)計画 請負金額],0,0)</f>
        <v>0</v>
      </c>
      <c r="EA29" s="28" cm="1">
        <f t="array" ref="EA29">_xlfn.XLOOKUP($D29&amp;DZ$2&amp;DZ$3,事業計画集計2026[営業所]&amp;事業計画集計2026[月]&amp;事業計画集計2026[受着完],事業計画集計2026[(当月)計画 利益額],0,0)</f>
        <v>0</v>
      </c>
      <c r="EB29" s="149" cm="1">
        <f t="array" ref="EB29">_xlfn.XLOOKUP($D29&amp;DZ$2&amp;DZ$3,事業計画集計2026[営業所]&amp;事業計画集計2026[月]&amp;事業計画集計2026[受着完],事業計画集計2026[(当月)計画 棟数],0,0)</f>
        <v>0</v>
      </c>
      <c r="EC29" s="28" cm="1">
        <f t="array" ref="EC29">_xlfn.XLOOKUP($D29&amp;EC$2&amp;EC$3,事業計画集計2026[営業所]&amp;事業計画集計2026[月]&amp;事業計画集計2026[受着完],事業計画集計2026[(当月)計画 請負金額],0,0)</f>
        <v>0</v>
      </c>
      <c r="ED29" s="28" cm="1">
        <f t="array" ref="ED29">_xlfn.XLOOKUP($D29&amp;EC$2&amp;EC$3,事業計画集計2026[営業所]&amp;事業計画集計2026[月]&amp;事業計画集計2026[受着完],事業計画集計2026[(当月)計画 利益額],0,0)</f>
        <v>0</v>
      </c>
      <c r="EE29" s="149" cm="1">
        <f t="array" ref="EE29">_xlfn.XLOOKUP($D29&amp;EC$2&amp;EC$3,事業計画集計2026[営業所]&amp;事業計画集計2026[月]&amp;事業計画集計2026[受着完],事業計画集計2026[(当月)計画 棟数],0,0)</f>
        <v>0</v>
      </c>
      <c r="EF29" s="28" cm="1">
        <f t="array" ref="EF29">_xlfn.XLOOKUP($D29&amp;EF$2&amp;EF$3,事業計画集計2026[営業所]&amp;事業計画集計2026[月]&amp;事業計画集計2026[受着完],事業計画集計2026[(当月)計画 請負金額],0,0)</f>
        <v>0</v>
      </c>
      <c r="EG29" s="28" cm="1">
        <f t="array" ref="EG29">_xlfn.XLOOKUP($D29&amp;EF$2&amp;EF$3,事業計画集計2026[営業所]&amp;事業計画集計2026[月]&amp;事業計画集計2026[受着完],事業計画集計2026[(当月)計画 利益額],0,0)</f>
        <v>0</v>
      </c>
      <c r="EH29" s="29">
        <f>EG29-($Q29*1000)</f>
        <v>0</v>
      </c>
      <c r="EI29" s="149" cm="1">
        <f t="array" ref="EI29">_xlfn.XLOOKUP($D29&amp;EF$2&amp;EF$3,事業計画集計2026[営業所]&amp;事業計画集計2026[月]&amp;事業計画集計2026[受着完],事業計画集計2026[(当月)計画 棟数],0,0)</f>
        <v>0</v>
      </c>
      <c r="EJ29" s="28" cm="1">
        <f t="array" ref="EJ29">_xlfn.XLOOKUP($D29&amp;EJ$2&amp;EJ$3,事業計画集計2026[営業所]&amp;事業計画集計2026[月]&amp;事業計画集計2026[受着完],事業計画集計2026[(当月)計画 請負金額],0,0)</f>
        <v>0</v>
      </c>
      <c r="EK29" s="28" cm="1">
        <f t="array" ref="EK29">_xlfn.XLOOKUP($D29&amp;EJ$2&amp;EJ$3,事業計画集計2026[営業所]&amp;事業計画集計2026[月]&amp;事業計画集計2026[受着完],事業計画集計2026[(当月)計画 利益額],0,0)</f>
        <v>0</v>
      </c>
      <c r="EL29" s="149" cm="1">
        <f t="array" ref="EL29">_xlfn.XLOOKUP($D29&amp;EJ$2&amp;EJ$3,事業計画集計2026[営業所]&amp;事業計画集計2026[月]&amp;事業計画集計2026[受着完],事業計画集計2026[(当月)計画 棟数],0,0)</f>
        <v>0</v>
      </c>
      <c r="EM29" s="28" cm="1">
        <f t="array" ref="EM29">_xlfn.XLOOKUP($D29&amp;EM$2&amp;EM$3,事業計画集計2026[営業所]&amp;事業計画集計2026[月]&amp;事業計画集計2026[受着完],事業計画集計2026[(当月)計画 請負金額],0,0)</f>
        <v>0</v>
      </c>
      <c r="EN29" s="28" cm="1">
        <f t="array" ref="EN29">_xlfn.XLOOKUP($D29&amp;EM$2&amp;EM$3,事業計画集計2026[営業所]&amp;事業計画集計2026[月]&amp;事業計画集計2026[受着完],事業計画集計2026[(当月)計画 利益額],0,0)</f>
        <v>0</v>
      </c>
      <c r="EO29" s="149" cm="1">
        <f t="array" ref="EO29">_xlfn.XLOOKUP($D29&amp;EM$2&amp;EM$3,事業計画集計2026[営業所]&amp;事業計画集計2026[月]&amp;事業計画集計2026[受着完],事業計画集計2026[(当月)計画 棟数],0,0)</f>
        <v>0</v>
      </c>
      <c r="EP29" s="28" cm="1">
        <f t="array" ref="EP29">_xlfn.XLOOKUP($D29&amp;EP$2&amp;EP$3,事業計画集計2026[営業所]&amp;事業計画集計2026[月]&amp;事業計画集計2026[受着完],事業計画集計2026[(当月)計画 請負金額],0,0)</f>
        <v>0</v>
      </c>
      <c r="EQ29" s="28" cm="1">
        <f t="array" ref="EQ29">_xlfn.XLOOKUP($D29&amp;EP$2&amp;EP$3,事業計画集計2026[営業所]&amp;事業計画集計2026[月]&amp;事業計画集計2026[受着完],事業計画集計2026[(当月)計画 利益額],0,0)</f>
        <v>0</v>
      </c>
      <c r="ER29" s="29">
        <f>EQ29-($Q29*1000)</f>
        <v>0</v>
      </c>
      <c r="ES29" s="142" cm="1">
        <f t="array" ref="ES29">_xlfn.XLOOKUP($D29&amp;EP$2&amp;EP$3,事業計画集計2026[営業所]&amp;事業計画集計2026[月]&amp;事業計画集計2026[受着完],事業計画集計2026[(当月)計画 棟数],0,0)</f>
        <v>0</v>
      </c>
      <c r="ET29" s="421">
        <f t="shared" ref="ET29:FC30" si="424">DP29+DZ29+EJ29</f>
        <v>0</v>
      </c>
      <c r="EU29" s="422">
        <f t="shared" si="424"/>
        <v>0</v>
      </c>
      <c r="EV29" s="423">
        <f t="shared" si="424"/>
        <v>0</v>
      </c>
      <c r="EW29" s="296">
        <f t="shared" si="424"/>
        <v>0</v>
      </c>
      <c r="EX29" s="300">
        <f t="shared" si="424"/>
        <v>0</v>
      </c>
      <c r="EY29" s="154">
        <f t="shared" si="424"/>
        <v>0</v>
      </c>
      <c r="EZ29" s="304">
        <f t="shared" si="424"/>
        <v>0</v>
      </c>
      <c r="FA29" s="314">
        <f t="shared" si="424"/>
        <v>0</v>
      </c>
      <c r="FB29" s="324">
        <f t="shared" si="424"/>
        <v>0</v>
      </c>
      <c r="FC29" s="158">
        <f t="shared" si="424"/>
        <v>0</v>
      </c>
      <c r="FD29" s="28" cm="1">
        <f t="array" ref="FD29">_xlfn.XLOOKUP($D29&amp;FD$2&amp;FD$3,事業計画集計2026[営業所]&amp;事業計画集計2026[月]&amp;事業計画集計2026[受着完],事業計画集計2026[(当月)計画 請負金額],0,0)</f>
        <v>0</v>
      </c>
      <c r="FE29" s="28" cm="1">
        <f t="array" ref="FE29">_xlfn.XLOOKUP($D29&amp;FD$2&amp;FD$3,事業計画集計2026[営業所]&amp;事業計画集計2026[月]&amp;事業計画集計2026[受着完],事業計画集計2026[(当月)計画 利益額],0,0)</f>
        <v>0</v>
      </c>
      <c r="FF29" s="149" cm="1">
        <f t="array" ref="FF29">_xlfn.XLOOKUP($D29&amp;FD$2&amp;FD$3,事業計画集計2026[営業所]&amp;事業計画集計2026[月]&amp;事業計画集計2026[受着完],事業計画集計2026[(当月)計画 棟数],0,0)</f>
        <v>0</v>
      </c>
      <c r="FG29" s="28" cm="1">
        <f t="array" ref="FG29">_xlfn.XLOOKUP($D29&amp;FG$2&amp;FG$3,事業計画集計2026[営業所]&amp;事業計画集計2026[月]&amp;事業計画集計2026[受着完],事業計画集計2026[(当月)計画 請負金額],0,0)</f>
        <v>0</v>
      </c>
      <c r="FH29" s="28" cm="1">
        <f t="array" ref="FH29">_xlfn.XLOOKUP($D29&amp;FG$2&amp;FG$3,事業計画集計2026[営業所]&amp;事業計画集計2026[月]&amp;事業計画集計2026[受着完],事業計画集計2026[(当月)計画 利益額],0,0)</f>
        <v>0</v>
      </c>
      <c r="FI29" s="149" cm="1">
        <f t="array" ref="FI29">_xlfn.XLOOKUP($D29&amp;FG$2&amp;FG$3,事業計画集計2026[営業所]&amp;事業計画集計2026[月]&amp;事業計画集計2026[受着完],事業計画集計2026[(当月)計画 棟数],0,0)</f>
        <v>0</v>
      </c>
      <c r="FJ29" s="28" cm="1">
        <f t="array" ref="FJ29">_xlfn.XLOOKUP($D29&amp;FJ$2&amp;FJ$3,事業計画集計2026[営業所]&amp;事業計画集計2026[月]&amp;事業計画集計2026[受着完],事業計画集計2026[(当月)計画 請負金額],0,0)</f>
        <v>0</v>
      </c>
      <c r="FK29" s="28" cm="1">
        <f t="array" ref="FK29">_xlfn.XLOOKUP($D29&amp;FJ$2&amp;FJ$3,事業計画集計2026[営業所]&amp;事業計画集計2026[月]&amp;事業計画集計2026[受着完],事業計画集計2026[(当月)計画 利益額],0,0)</f>
        <v>0</v>
      </c>
      <c r="FL29" s="29">
        <f>FK29-($Q29*1000)</f>
        <v>0</v>
      </c>
      <c r="FM29" s="149" cm="1">
        <f t="array" ref="FM29">_xlfn.XLOOKUP($D29&amp;FJ$2&amp;FJ$3,事業計画集計2026[営業所]&amp;事業計画集計2026[月]&amp;事業計画集計2026[受着完],事業計画集計2026[(当月)計画 棟数],0,0)</f>
        <v>0</v>
      </c>
      <c r="FN29" s="28" cm="1">
        <f t="array" ref="FN29">_xlfn.XLOOKUP($D29&amp;FN$2&amp;FN$3,事業計画集計2026[営業所]&amp;事業計画集計2026[月]&amp;事業計画集計2026[受着完],事業計画集計2026[(当月)計画 請負金額],0,0)</f>
        <v>0</v>
      </c>
      <c r="FO29" s="28" cm="1">
        <f t="array" ref="FO29">_xlfn.XLOOKUP($D29&amp;FN$2&amp;FN$3,事業計画集計2026[営業所]&amp;事業計画集計2026[月]&amp;事業計画集計2026[受着完],事業計画集計2026[(当月)計画 利益額],0,0)</f>
        <v>0</v>
      </c>
      <c r="FP29" s="149" cm="1">
        <f t="array" ref="FP29">_xlfn.XLOOKUP($D29&amp;FN$2&amp;FN$3,事業計画集計2026[営業所]&amp;事業計画集計2026[月]&amp;事業計画集計2026[受着完],事業計画集計2026[(当月)計画 棟数],0,0)</f>
        <v>0</v>
      </c>
      <c r="FQ29" s="28" cm="1">
        <f t="array" ref="FQ29">_xlfn.XLOOKUP($D29&amp;FQ$2&amp;FQ$3,事業計画集計2026[営業所]&amp;事業計画集計2026[月]&amp;事業計画集計2026[受着完],事業計画集計2026[(当月)計画 請負金額],0,0)</f>
        <v>0</v>
      </c>
      <c r="FR29" s="28" cm="1">
        <f t="array" ref="FR29">_xlfn.XLOOKUP($D29&amp;FQ$2&amp;FQ$3,事業計画集計2026[営業所]&amp;事業計画集計2026[月]&amp;事業計画集計2026[受着完],事業計画集計2026[(当月)計画 利益額],0,0)</f>
        <v>0</v>
      </c>
      <c r="FS29" s="149" cm="1">
        <f t="array" ref="FS29">_xlfn.XLOOKUP($D29&amp;FQ$2&amp;FQ$3,事業計画集計2026[営業所]&amp;事業計画集計2026[月]&amp;事業計画集計2026[受着完],事業計画集計2026[(当月)計画 棟数],0,0)</f>
        <v>0</v>
      </c>
      <c r="FT29" s="28" cm="1">
        <f t="array" ref="FT29">_xlfn.XLOOKUP($D29&amp;FT$2&amp;FT$3,事業計画集計2026[営業所]&amp;事業計画集計2026[月]&amp;事業計画集計2026[受着完],事業計画集計2026[(当月)計画 請負金額],0,0)</f>
        <v>0</v>
      </c>
      <c r="FU29" s="28" cm="1">
        <f t="array" ref="FU29">_xlfn.XLOOKUP($D29&amp;FT$2&amp;FT$3,事業計画集計2026[営業所]&amp;事業計画集計2026[月]&amp;事業計画集計2026[受着完],事業計画集計2026[(当月)計画 利益額],0,0)</f>
        <v>0</v>
      </c>
      <c r="FV29" s="29">
        <f>FU29-($Q29*1000)</f>
        <v>0</v>
      </c>
      <c r="FW29" s="149" cm="1">
        <f t="array" ref="FW29">_xlfn.XLOOKUP($D29&amp;FT$2&amp;FT$3,事業計画集計2026[営業所]&amp;事業計画集計2026[月]&amp;事業計画集計2026[受着完],事業計画集計2026[(当月)計画 棟数],0,0)</f>
        <v>0</v>
      </c>
      <c r="FX29" s="28" cm="1">
        <f t="array" ref="FX29">_xlfn.XLOOKUP($D29&amp;FX$2&amp;FX$3,事業計画集計2026[営業所]&amp;事業計画集計2026[月]&amp;事業計画集計2026[受着完],事業計画集計2026[(当月)計画 請負金額],0,0)</f>
        <v>0</v>
      </c>
      <c r="FY29" s="28" cm="1">
        <f t="array" ref="FY29">_xlfn.XLOOKUP($D29&amp;FX$2&amp;FX$3,事業計画集計2026[営業所]&amp;事業計画集計2026[月]&amp;事業計画集計2026[受着完],事業計画集計2026[(当月)計画 利益額],0,0)</f>
        <v>0</v>
      </c>
      <c r="FZ29" s="149" cm="1">
        <f t="array" ref="FZ29">_xlfn.XLOOKUP($D29&amp;FX$2&amp;FX$3,事業計画集計2026[営業所]&amp;事業計画集計2026[月]&amp;事業計画集計2026[受着完],事業計画集計2026[(当月)計画 棟数],0,0)</f>
        <v>0</v>
      </c>
      <c r="GA29" s="28" cm="1">
        <f t="array" ref="GA29">_xlfn.XLOOKUP($D29&amp;GA$2&amp;GA$3,事業計画集計2026[営業所]&amp;事業計画集計2026[月]&amp;事業計画集計2026[受着完],事業計画集計2026[(当月)計画 請負金額],0,0)</f>
        <v>0</v>
      </c>
      <c r="GB29" s="28" cm="1">
        <f t="array" ref="GB29">_xlfn.XLOOKUP($D29&amp;GA$2&amp;GA$3,事業計画集計2026[営業所]&amp;事業計画集計2026[月]&amp;事業計画集計2026[受着完],事業計画集計2026[(当月)計画 利益額],0,0)</f>
        <v>0</v>
      </c>
      <c r="GC29" s="149" cm="1">
        <f t="array" ref="GC29">_xlfn.XLOOKUP($D29&amp;GA$2&amp;GA$3,事業計画集計2026[営業所]&amp;事業計画集計2026[月]&amp;事業計画集計2026[受着完],事業計画集計2026[(当月)計画 棟数],0,0)</f>
        <v>0</v>
      </c>
      <c r="GD29" s="28" cm="1">
        <f t="array" ref="GD29">_xlfn.XLOOKUP($D29&amp;GD$2&amp;GD$3,事業計画集計2026[営業所]&amp;事業計画集計2026[月]&amp;事業計画集計2026[受着完],事業計画集計2026[(当月)計画 請負金額],0,0)</f>
        <v>0</v>
      </c>
      <c r="GE29" s="28" cm="1">
        <f t="array" ref="GE29">_xlfn.XLOOKUP($D29&amp;GD$2&amp;GD$3,事業計画集計2026[営業所]&amp;事業計画集計2026[月]&amp;事業計画集計2026[受着完],事業計画集計2026[(当月)計画 利益額],0,0)</f>
        <v>0</v>
      </c>
      <c r="GF29" s="29">
        <f>GE29-($Q29*1000)</f>
        <v>0</v>
      </c>
      <c r="GG29" s="142" cm="1">
        <f t="array" ref="GG29">_xlfn.XLOOKUP($D29&amp;GD$2&amp;GD$3,事業計画集計2026[営業所]&amp;事業計画集計2026[月]&amp;事業計画集計2026[受着完],事業計画集計2026[(当月)計画 棟数],0,0)</f>
        <v>0</v>
      </c>
      <c r="GH29" s="421">
        <f t="shared" ref="GH29:GQ30" si="425">FD29+FN29+FX29</f>
        <v>0</v>
      </c>
      <c r="GI29" s="422">
        <f t="shared" si="425"/>
        <v>0</v>
      </c>
      <c r="GJ29" s="423">
        <f t="shared" si="425"/>
        <v>0</v>
      </c>
      <c r="GK29" s="296">
        <f t="shared" si="425"/>
        <v>0</v>
      </c>
      <c r="GL29" s="300">
        <f t="shared" si="425"/>
        <v>0</v>
      </c>
      <c r="GM29" s="154">
        <f t="shared" si="425"/>
        <v>0</v>
      </c>
      <c r="GN29" s="304">
        <f t="shared" si="425"/>
        <v>0</v>
      </c>
      <c r="GO29" s="314">
        <f t="shared" si="425"/>
        <v>0</v>
      </c>
      <c r="GP29" s="324">
        <f t="shared" si="425"/>
        <v>0</v>
      </c>
      <c r="GQ29" s="158">
        <f t="shared" si="425"/>
        <v>0</v>
      </c>
      <c r="GR29" s="333">
        <f t="shared" ref="GR29:HA30" si="426">ET29+GH29</f>
        <v>0</v>
      </c>
      <c r="GS29" s="334">
        <f t="shared" si="426"/>
        <v>0</v>
      </c>
      <c r="GT29" s="162">
        <f t="shared" si="426"/>
        <v>0</v>
      </c>
      <c r="GU29" s="354">
        <f t="shared" si="426"/>
        <v>0</v>
      </c>
      <c r="GV29" s="355">
        <f t="shared" si="426"/>
        <v>0</v>
      </c>
      <c r="GW29" s="166">
        <f t="shared" si="426"/>
        <v>0</v>
      </c>
      <c r="GX29" s="479">
        <f t="shared" si="426"/>
        <v>0</v>
      </c>
      <c r="GY29" s="480">
        <f t="shared" si="426"/>
        <v>0</v>
      </c>
      <c r="GZ29" s="481">
        <f t="shared" si="426"/>
        <v>0</v>
      </c>
      <c r="HA29" s="482">
        <f t="shared" si="426"/>
        <v>0</v>
      </c>
      <c r="HB29" s="390">
        <f>CV29+GR29</f>
        <v>0</v>
      </c>
      <c r="HC29" s="391">
        <f>CW29+GS29</f>
        <v>0</v>
      </c>
      <c r="HD29" s="170">
        <f>CX29+GT29</f>
        <v>0</v>
      </c>
      <c r="HE29" s="390">
        <f>CY29+GU29</f>
        <v>0</v>
      </c>
      <c r="HF29" s="391">
        <f>CZ29+GV29</f>
        <v>0</v>
      </c>
      <c r="HG29" s="170">
        <f>DA29+GW29</f>
        <v>0</v>
      </c>
      <c r="HH29" s="390">
        <f>DB29+GX29</f>
        <v>0</v>
      </c>
      <c r="HI29" s="391">
        <f>DC29+GY29</f>
        <v>0</v>
      </c>
      <c r="HJ29" s="409">
        <f>DD29+GZ29</f>
        <v>0</v>
      </c>
      <c r="HK29" s="256">
        <f>DE29+HA29</f>
        <v>0</v>
      </c>
      <c r="HL29" s="31"/>
      <c r="HM29" s="30" t="s">
        <v>137</v>
      </c>
      <c r="HN29" s="30" t="s">
        <v>276</v>
      </c>
      <c r="HO29" s="515" t="s">
        <v>245</v>
      </c>
      <c r="HP29" s="30" t="s">
        <v>250</v>
      </c>
      <c r="HQ29" s="30" t="s">
        <v>268</v>
      </c>
    </row>
    <row r="30" spans="1:225" s="25" customFormat="1" ht="21" hidden="1">
      <c r="A30" s="24"/>
      <c r="B30" s="51" t="s">
        <v>280</v>
      </c>
      <c r="C30" s="54"/>
      <c r="D30" s="55"/>
      <c r="E30" s="196"/>
      <c r="F30" s="196"/>
      <c r="G30" s="196"/>
      <c r="H30" s="196"/>
      <c r="I30" s="196"/>
      <c r="J30" s="196"/>
      <c r="K30" s="197" t="str">
        <f>K29</f>
        <v/>
      </c>
      <c r="L30" s="197" t="str">
        <f t="shared" ref="L30:Q30" si="427">L29</f>
        <v/>
      </c>
      <c r="M30" s="197" t="str">
        <f t="shared" si="427"/>
        <v/>
      </c>
      <c r="N30" s="197" t="str">
        <f t="shared" si="427"/>
        <v/>
      </c>
      <c r="O30" s="197" t="str">
        <f t="shared" si="427"/>
        <v/>
      </c>
      <c r="P30" s="197" t="str">
        <f t="shared" si="427"/>
        <v/>
      </c>
      <c r="Q30" s="197">
        <f t="shared" si="427"/>
        <v>0</v>
      </c>
      <c r="R30" s="196"/>
      <c r="S30" s="26" t="s">
        <v>138</v>
      </c>
      <c r="T30" s="27" cm="1">
        <f t="array" ref="T30">_xlfn.XLOOKUP($D29&amp;T$2&amp;T$3,事業計画集計2026[営業所]&amp;事業計画集計2026[月]&amp;事業計画集計2026[受着完],事業計画集計2026[(当月)実績 請負金額],0,0)</f>
        <v>0</v>
      </c>
      <c r="U30" s="28" cm="1">
        <f t="array" ref="U30">_xlfn.XLOOKUP($D29&amp;T$2&amp;T$3,事業計画集計2026[営業所]&amp;事業計画集計2026[月]&amp;事業計画集計2026[受着完],事業計画集計2026[(当月)実績 利益額],0,0)</f>
        <v>0</v>
      </c>
      <c r="V30" s="142" cm="1">
        <f t="array" ref="V30">_xlfn.XLOOKUP($D29&amp;T$2&amp;T$3,事業計画集計2026[営業所]&amp;事業計画集計2026[月]&amp;事業計画集計2026[受着完],事業計画集計2026[(当月)実績 棟数],0,0)</f>
        <v>0</v>
      </c>
      <c r="W30" s="27" cm="1">
        <f t="array" ref="W30">_xlfn.XLOOKUP($D29&amp;W$2&amp;W$3,事業計画集計2026[営業所]&amp;事業計画集計2026[月]&amp;事業計画集計2026[受着完],事業計画集計2026[(当月)実績 請負金額],0,0)</f>
        <v>0</v>
      </c>
      <c r="X30" s="28" cm="1">
        <f t="array" ref="X30">_xlfn.XLOOKUP($D29&amp;W$2&amp;W$3,事業計画集計2026[営業所]&amp;事業計画集計2026[月]&amp;事業計画集計2026[受着完],事業計画集計2026[(当月)実績 利益額],0,0)</f>
        <v>0</v>
      </c>
      <c r="Y30" s="149" cm="1">
        <f t="array" ref="Y30">_xlfn.XLOOKUP($D29&amp;W$2&amp;W$3,事業計画集計2026[営業所]&amp;事業計画集計2026[月]&amp;事業計画集計2026[受着完],事業計画集計2026[(当月)実績 棟数],0,0)</f>
        <v>0</v>
      </c>
      <c r="Z30" s="28" cm="1">
        <f t="array" ref="Z30">_xlfn.XLOOKUP($D29&amp;Z$2&amp;Z$3,事業計画集計2026[営業所]&amp;事業計画集計2026[月]&amp;事業計画集計2026[受着完],事業計画集計2026[(当月)実績 請負金額],0,0)</f>
        <v>0</v>
      </c>
      <c r="AA30" s="28" cm="1">
        <f t="array" ref="AA30">_xlfn.XLOOKUP($D29&amp;Z$2&amp;Z$3,事業計画集計2026[営業所]&amp;事業計画集計2026[月]&amp;事業計画集計2026[受着完],事業計画集計2026[(当月)実績 利益額],0,0)</f>
        <v>0</v>
      </c>
      <c r="AB30" s="133">
        <f>AA30-($Q29*1000)</f>
        <v>0</v>
      </c>
      <c r="AC30" s="142" cm="1">
        <f t="array" ref="AC30">_xlfn.XLOOKUP($D29&amp;Z$2&amp;Z$3,事業計画集計2026[営業所]&amp;事業計画集計2026[月]&amp;事業計画集計2026[受着完],事業計画集計2026[(当月)実績 棟数],0,0)</f>
        <v>0</v>
      </c>
      <c r="AD30" s="27" cm="1">
        <f t="array" ref="AD30">_xlfn.XLOOKUP($D29&amp;AD$2&amp;AD$3,事業計画集計2026[営業所]&amp;事業計画集計2026[月]&amp;事業計画集計2026[受着完],事業計画集計2026[(当月)実績 請負金額],0,0)</f>
        <v>0</v>
      </c>
      <c r="AE30" s="28" cm="1">
        <f t="array" ref="AE30">_xlfn.XLOOKUP($D29&amp;AD$2&amp;AD$3,事業計画集計2026[営業所]&amp;事業計画集計2026[月]&amp;事業計画集計2026[受着完],事業計画集計2026[(当月)実績 利益額],0,0)</f>
        <v>0</v>
      </c>
      <c r="AF30" s="149" cm="1">
        <f t="array" ref="AF30">_xlfn.XLOOKUP($D29&amp;AD$2&amp;AD$3,事業計画集計2026[営業所]&amp;事業計画集計2026[月]&amp;事業計画集計2026[受着完],事業計画集計2026[(当月)実績 棟数],0,0)</f>
        <v>0</v>
      </c>
      <c r="AG30" s="28" cm="1">
        <f t="array" ref="AG30">_xlfn.XLOOKUP($D29&amp;AG$2&amp;AG$3,事業計画集計2026[営業所]&amp;事業計画集計2026[月]&amp;事業計画集計2026[受着完],事業計画集計2026[(当月)実績 請負金額],0,0)</f>
        <v>0</v>
      </c>
      <c r="AH30" s="28" cm="1">
        <f t="array" ref="AH30">_xlfn.XLOOKUP($D29&amp;AG$2&amp;AG$3,事業計画集計2026[営業所]&amp;事業計画集計2026[月]&amp;事業計画集計2026[受着完],事業計画集計2026[(当月)実績 利益額],0,0)</f>
        <v>0</v>
      </c>
      <c r="AI30" s="149" cm="1">
        <f t="array" ref="AI30">_xlfn.XLOOKUP($D29&amp;AG$2&amp;AG$3,事業計画集計2026[営業所]&amp;事業計画集計2026[月]&amp;事業計画集計2026[受着完],事業計画集計2026[(当月)実績 棟数],0,0)</f>
        <v>0</v>
      </c>
      <c r="AJ30" s="28" cm="1">
        <f t="array" ref="AJ30">_xlfn.XLOOKUP($D29&amp;AJ$2&amp;AJ$3,事業計画集計2026[営業所]&amp;事業計画集計2026[月]&amp;事業計画集計2026[受着完],事業計画集計2026[(当月)実績 請負金額],0,0)</f>
        <v>0</v>
      </c>
      <c r="AK30" s="28" cm="1">
        <f t="array" ref="AK30">_xlfn.XLOOKUP($D29&amp;AJ$2&amp;AJ$3,事業計画集計2026[営業所]&amp;事業計画集計2026[月]&amp;事業計画集計2026[受着完],事業計画集計2026[(当月)実績 利益額],0,0)</f>
        <v>0</v>
      </c>
      <c r="AL30" s="133">
        <f>AK30-($Q29*1000)</f>
        <v>0</v>
      </c>
      <c r="AM30" s="149" cm="1">
        <f t="array" ref="AM30">_xlfn.XLOOKUP($D29&amp;AJ$2&amp;AJ$3,事業計画集計2026[営業所]&amp;事業計画集計2026[月]&amp;事業計画集計2026[受着完],事業計画集計2026[(当月)実績 棟数],0,0)</f>
        <v>0</v>
      </c>
      <c r="AN30" s="28" cm="1">
        <f t="array" ref="AN30">_xlfn.XLOOKUP($D29&amp;AN$2&amp;AN$3,事業計画集計2026[営業所]&amp;事業計画集計2026[月]&amp;事業計画集計2026[受着完],事業計画集計2026[(当月)実績 請負金額],0,0)</f>
        <v>0</v>
      </c>
      <c r="AO30" s="28" cm="1">
        <f t="array" ref="AO30">_xlfn.XLOOKUP($D29&amp;AN$2&amp;AN$3,事業計画集計2026[営業所]&amp;事業計画集計2026[月]&amp;事業計画集計2026[受着完],事業計画集計2026[(当月)実績 利益額],0,0)</f>
        <v>0</v>
      </c>
      <c r="AP30" s="149" cm="1">
        <f t="array" ref="AP30">_xlfn.XLOOKUP($D29&amp;AN$2&amp;AN$3,事業計画集計2026[営業所]&amp;事業計画集計2026[月]&amp;事業計画集計2026[受着完],事業計画集計2026[(当月)実績 棟数],0,0)</f>
        <v>0</v>
      </c>
      <c r="AQ30" s="28" cm="1">
        <f t="array" ref="AQ30">_xlfn.XLOOKUP($D29&amp;AQ$2&amp;AQ$3,事業計画集計2026[営業所]&amp;事業計画集計2026[月]&amp;事業計画集計2026[受着完],事業計画集計2026[(当月)実績 請負金額],0,0)</f>
        <v>0</v>
      </c>
      <c r="AR30" s="28" cm="1">
        <f t="array" ref="AR30">_xlfn.XLOOKUP($D29&amp;AQ$2&amp;AQ$3,事業計画集計2026[営業所]&amp;事業計画集計2026[月]&amp;事業計画集計2026[受着完],事業計画集計2026[(当月)実績 利益額],0,0)</f>
        <v>0</v>
      </c>
      <c r="AS30" s="149" cm="1">
        <f t="array" ref="AS30">_xlfn.XLOOKUP($D29&amp;AQ$2&amp;AQ$3,事業計画集計2026[営業所]&amp;事業計画集計2026[月]&amp;事業計画集計2026[受着完],事業計画集計2026[(当月)実績 棟数],0,0)</f>
        <v>0</v>
      </c>
      <c r="AT30" s="28" cm="1">
        <f t="array" ref="AT30">_xlfn.XLOOKUP($D29&amp;AT$2&amp;AT$3,事業計画集計2026[営業所]&amp;事業計画集計2026[月]&amp;事業計画集計2026[受着完],事業計画集計2026[(当月)実績 請負金額],0,0)</f>
        <v>0</v>
      </c>
      <c r="AU30" s="28" cm="1">
        <f t="array" ref="AU30">_xlfn.XLOOKUP($D29&amp;AT$2&amp;AT$3,事業計画集計2026[営業所]&amp;事業計画集計2026[月]&amp;事業計画集計2026[受着完],事業計画集計2026[(当月)実績 利益額],0,0)</f>
        <v>0</v>
      </c>
      <c r="AV30" s="29">
        <f>AU30-($Q29*1000)</f>
        <v>0</v>
      </c>
      <c r="AW30" s="142" cm="1">
        <f t="array" ref="AW30">_xlfn.XLOOKUP($D29&amp;AT$2&amp;AT$3,事業計画集計2026[営業所]&amp;事業計画集計2026[月]&amp;事業計画集計2026[受着完],事業計画集計2026[(当月)実績 棟数],0,0)</f>
        <v>0</v>
      </c>
      <c r="AX30" s="421">
        <f t="shared" si="421"/>
        <v>0</v>
      </c>
      <c r="AY30" s="422">
        <f t="shared" si="421"/>
        <v>0</v>
      </c>
      <c r="AZ30" s="423">
        <f t="shared" si="421"/>
        <v>0</v>
      </c>
      <c r="BA30" s="296">
        <f t="shared" si="421"/>
        <v>0</v>
      </c>
      <c r="BB30" s="300">
        <f t="shared" si="421"/>
        <v>0</v>
      </c>
      <c r="BC30" s="154">
        <f t="shared" si="421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0</v>
      </c>
      <c r="BG30" s="158">
        <f>AC30+AM30+AW30</f>
        <v>0</v>
      </c>
      <c r="BH30" s="28" cm="1">
        <f t="array" ref="BH30">_xlfn.XLOOKUP($D29&amp;BH$2&amp;BH$3,事業計画集計2026[営業所]&amp;事業計画集計2026[月]&amp;事業計画集計2026[受着完],事業計画集計2026[(当月)実績 請負金額],0,0)</f>
        <v>0</v>
      </c>
      <c r="BI30" s="28" cm="1">
        <f t="array" ref="BI30">_xlfn.XLOOKUP($D29&amp;BH$2&amp;BH$3,事業計画集計2026[営業所]&amp;事業計画集計2026[月]&amp;事業計画集計2026[受着完],事業計画集計2026[(当月)実績 利益額],0,0)</f>
        <v>0</v>
      </c>
      <c r="BJ30" s="149" cm="1">
        <f t="array" ref="BJ30">_xlfn.XLOOKUP($D29&amp;BH$2&amp;BH$3,事業計画集計2026[営業所]&amp;事業計画集計2026[月]&amp;事業計画集計2026[受着完],事業計画集計2026[(当月)実績 棟数],0,0)</f>
        <v>0</v>
      </c>
      <c r="BK30" s="28" cm="1">
        <f t="array" ref="BK30">_xlfn.XLOOKUP($D29&amp;BK$2&amp;BK$3,事業計画集計2026[営業所]&amp;事業計画集計2026[月]&amp;事業計画集計2026[受着完],事業計画集計2026[(当月)実績 請負金額],0,0)</f>
        <v>0</v>
      </c>
      <c r="BL30" s="28" cm="1">
        <f t="array" ref="BL30">_xlfn.XLOOKUP($D29&amp;BK$2&amp;BK$3,事業計画集計2026[営業所]&amp;事業計画集計2026[月]&amp;事業計画集計2026[受着完],事業計画集計2026[(当月)実績 利益額],0,0)</f>
        <v>0</v>
      </c>
      <c r="BM30" s="149" cm="1">
        <f t="array" ref="BM30">_xlfn.XLOOKUP($D29&amp;BK$2&amp;BK$3,事業計画集計2026[営業所]&amp;事業計画集計2026[月]&amp;事業計画集計2026[受着完],事業計画集計2026[(当月)実績 棟数],0,0)</f>
        <v>0</v>
      </c>
      <c r="BN30" s="28" cm="1">
        <f t="array" ref="BN30">_xlfn.XLOOKUP($D29&amp;BN$2&amp;BN$3,事業計画集計2026[営業所]&amp;事業計画集計2026[月]&amp;事業計画集計2026[受着完],事業計画集計2026[(当月)実績 請負金額],0,0)</f>
        <v>0</v>
      </c>
      <c r="BO30" s="28" cm="1">
        <f t="array" ref="BO30">_xlfn.XLOOKUP($D29&amp;BN$2&amp;BN$3,事業計画集計2026[営業所]&amp;事業計画集計2026[月]&amp;事業計画集計2026[受着完],事業計画集計2026[(当月)実績 利益額],0,0)</f>
        <v>0</v>
      </c>
      <c r="BP30" s="133">
        <f>BO30-($Q29*1000)</f>
        <v>0</v>
      </c>
      <c r="BQ30" s="149" cm="1">
        <f t="array" ref="BQ30">_xlfn.XLOOKUP($D29&amp;BN$2&amp;BN$3,事業計画集計2026[営業所]&amp;事業計画集計2026[月]&amp;事業計画集計2026[受着完],事業計画集計2026[(当月)実績 棟数],0,0)</f>
        <v>0</v>
      </c>
      <c r="BR30" s="28" cm="1">
        <f t="array" ref="BR30">_xlfn.XLOOKUP($D29&amp;BR$2&amp;BR$3,事業計画集計2026[営業所]&amp;事業計画集計2026[月]&amp;事業計画集計2026[受着完],事業計画集計2026[(当月)実績 請負金額],0,0)</f>
        <v>0</v>
      </c>
      <c r="BS30" s="28" cm="1">
        <f t="array" ref="BS30">_xlfn.XLOOKUP($D29&amp;BR$2&amp;BR$3,事業計画集計2026[営業所]&amp;事業計画集計2026[月]&amp;事業計画集計2026[受着完],事業計画集計2026[(当月)実績 利益額],0,0)</f>
        <v>0</v>
      </c>
      <c r="BT30" s="149" cm="1">
        <f t="array" ref="BT30">_xlfn.XLOOKUP($D29&amp;BR$2&amp;BR$3,事業計画集計2026[営業所]&amp;事業計画集計2026[月]&amp;事業計画集計2026[受着完],事業計画集計2026[(当月)実績 棟数],0,0)</f>
        <v>0</v>
      </c>
      <c r="BU30" s="28" cm="1">
        <f t="array" ref="BU30">_xlfn.XLOOKUP($D29&amp;BU$2&amp;BU$3,事業計画集計2026[営業所]&amp;事業計画集計2026[月]&amp;事業計画集計2026[受着完],事業計画集計2026[(当月)実績 請負金額],0,0)</f>
        <v>0</v>
      </c>
      <c r="BV30" s="28" cm="1">
        <f t="array" ref="BV30">_xlfn.XLOOKUP($D29&amp;BU$2&amp;BU$3,事業計画集計2026[営業所]&amp;事業計画集計2026[月]&amp;事業計画集計2026[受着完],事業計画集計2026[(当月)実績 利益額],0,0)</f>
        <v>0</v>
      </c>
      <c r="BW30" s="149" cm="1">
        <f t="array" ref="BW30">_xlfn.XLOOKUP($D29&amp;BU$2&amp;BU$3,事業計画集計2026[営業所]&amp;事業計画集計2026[月]&amp;事業計画集計2026[受着完],事業計画集計2026[(当月)実績 棟数],0,0)</f>
        <v>0</v>
      </c>
      <c r="BX30" s="28" cm="1">
        <f t="array" ref="BX30">_xlfn.XLOOKUP($D29&amp;BX$2&amp;BX$3,事業計画集計2026[営業所]&amp;事業計画集計2026[月]&amp;事業計画集計2026[受着完],事業計画集計2026[(当月)実績 請負金額],0,0)</f>
        <v>0</v>
      </c>
      <c r="BY30" s="28" cm="1">
        <f t="array" ref="BY30">_xlfn.XLOOKUP($D29&amp;BX$2&amp;BX$3,事業計画集計2026[営業所]&amp;事業計画集計2026[月]&amp;事業計画集計2026[受着完],事業計画集計2026[(当月)実績 利益額],0,0)</f>
        <v>0</v>
      </c>
      <c r="BZ30" s="133">
        <f>BY30-($Q29*1000)</f>
        <v>0</v>
      </c>
      <c r="CA30" s="149" cm="1">
        <f t="array" ref="CA30">_xlfn.XLOOKUP($D29&amp;BX$2&amp;BX$3,事業計画集計2026[営業所]&amp;事業計画集計2026[月]&amp;事業計画集計2026[受着完],事業計画集計2026[(当月)実績 棟数],0,0)</f>
        <v>0</v>
      </c>
      <c r="CB30" s="28" cm="1">
        <f t="array" ref="CB30">_xlfn.XLOOKUP($D29&amp;CB$2&amp;CB$3,事業計画集計2026[営業所]&amp;事業計画集計2026[月]&amp;事業計画集計2026[受着完],事業計画集計2026[(当月)実績 請負金額],0,0)</f>
        <v>0</v>
      </c>
      <c r="CC30" s="28" cm="1">
        <f t="array" ref="CC30">_xlfn.XLOOKUP($D29&amp;CB$2&amp;CB$3,事業計画集計2026[営業所]&amp;事業計画集計2026[月]&amp;事業計画集計2026[受着完],事業計画集計2026[(当月)実績 利益額],0,0)</f>
        <v>0</v>
      </c>
      <c r="CD30" s="149" cm="1">
        <f t="array" ref="CD30">_xlfn.XLOOKUP($D29&amp;CB$2&amp;CB$3,事業計画集計2026[営業所]&amp;事業計画集計2026[月]&amp;事業計画集計2026[受着完],事業計画集計2026[(当月)実績 棟数],0,0)</f>
        <v>0</v>
      </c>
      <c r="CE30" s="28" cm="1">
        <f t="array" ref="CE30">_xlfn.XLOOKUP($D29&amp;CE$2&amp;CE$3,事業計画集計2026[営業所]&amp;事業計画集計2026[月]&amp;事業計画集計2026[受着完],事業計画集計2026[(当月)実績 請負金額],0,0)</f>
        <v>0</v>
      </c>
      <c r="CF30" s="28" cm="1">
        <f t="array" ref="CF30">_xlfn.XLOOKUP($D29&amp;CE$2&amp;CE$3,事業計画集計2026[営業所]&amp;事業計画集計2026[月]&amp;事業計画集計2026[受着完],事業計画集計2026[(当月)実績 利益額],0,0)</f>
        <v>0</v>
      </c>
      <c r="CG30" s="149" cm="1">
        <f t="array" ref="CG30">_xlfn.XLOOKUP($D29&amp;CE$2&amp;CE$3,事業計画集計2026[営業所]&amp;事業計画集計2026[月]&amp;事業計画集計2026[受着完],事業計画集計2026[(当月)実績 棟数],0,0)</f>
        <v>0</v>
      </c>
      <c r="CH30" s="28" cm="1">
        <f t="array" ref="CH30">_xlfn.XLOOKUP($D29&amp;CH$2&amp;CH$3,事業計画集計2026[営業所]&amp;事業計画集計2026[月]&amp;事業計画集計2026[受着完],事業計画集計2026[(当月)実績 請負金額],0,0)</f>
        <v>0</v>
      </c>
      <c r="CI30" s="28" cm="1">
        <f t="array" ref="CI30">_xlfn.XLOOKUP($D29&amp;CH$2&amp;CH$3,事業計画集計2026[営業所]&amp;事業計画集計2026[月]&amp;事業計画集計2026[受着完],事業計画集計2026[(当月)実績 利益額],0,0)</f>
        <v>0</v>
      </c>
      <c r="CJ30" s="133">
        <f>CI30-($Q29*1000)</f>
        <v>0</v>
      </c>
      <c r="CK30" s="142" cm="1">
        <f t="array" ref="CK30">_xlfn.XLOOKUP($D29&amp;CH$2&amp;CH$3,事業計画集計2026[営業所]&amp;事業計画集計2026[月]&amp;事業計画集計2026[受着完],事業計画集計2026[(当月)実績 棟数],0,0)</f>
        <v>0</v>
      </c>
      <c r="CL30" s="421">
        <f t="shared" si="422"/>
        <v>0</v>
      </c>
      <c r="CM30" s="422">
        <f t="shared" si="422"/>
        <v>0</v>
      </c>
      <c r="CN30" s="423">
        <f t="shared" si="422"/>
        <v>0</v>
      </c>
      <c r="CO30" s="296">
        <f t="shared" si="422"/>
        <v>0</v>
      </c>
      <c r="CP30" s="300">
        <f t="shared" si="422"/>
        <v>0</v>
      </c>
      <c r="CQ30" s="154">
        <f t="shared" si="422"/>
        <v>0</v>
      </c>
      <c r="CR30" s="304">
        <f>BN30+BX30+CH30</f>
        <v>0</v>
      </c>
      <c r="CS30" s="314">
        <f>BO30+BY30+CI30</f>
        <v>0</v>
      </c>
      <c r="CT30" s="409">
        <f>CS30*(1+CT31)-(($Q29*1000)*3)</f>
        <v>0</v>
      </c>
      <c r="CU30" s="158">
        <f>BQ30+CA30+CK30</f>
        <v>0</v>
      </c>
      <c r="CV30" s="333">
        <f t="shared" si="423"/>
        <v>0</v>
      </c>
      <c r="CW30" s="334">
        <f t="shared" si="423"/>
        <v>0</v>
      </c>
      <c r="CX30" s="162">
        <f t="shared" si="423"/>
        <v>0</v>
      </c>
      <c r="CY30" s="354">
        <f t="shared" si="423"/>
        <v>0</v>
      </c>
      <c r="CZ30" s="355">
        <f t="shared" si="423"/>
        <v>0</v>
      </c>
      <c r="DA30" s="166">
        <f t="shared" si="423"/>
        <v>0</v>
      </c>
      <c r="DB30" s="479">
        <f t="shared" si="423"/>
        <v>0</v>
      </c>
      <c r="DC30" s="480">
        <f t="shared" si="423"/>
        <v>0</v>
      </c>
      <c r="DD30" s="409">
        <f t="shared" si="423"/>
        <v>0</v>
      </c>
      <c r="DE30" s="604">
        <f t="shared" si="423"/>
        <v>0</v>
      </c>
      <c r="DF30" s="612">
        <f>実行度合表集計2025!GH30+実行度合表集計2026!CV30</f>
        <v>53808179</v>
      </c>
      <c r="DG30" s="334">
        <f>実行度合表集計2025!GI30+実行度合表集計2026!CW30</f>
        <v>11410604</v>
      </c>
      <c r="DH30" s="613">
        <f>実行度合表集計2025!GJ30+実行度合表集計2026!CX30</f>
        <v>2</v>
      </c>
      <c r="DI30" s="628">
        <f>実行度合表集計2025!GK30+実行度合表集計2026!CY30</f>
        <v>44841886</v>
      </c>
      <c r="DJ30" s="355">
        <f>実行度合表集計2025!GL30+実行度合表集計2026!CZ30</f>
        <v>8560450</v>
      </c>
      <c r="DK30" s="629">
        <f>実行度合表集計2025!GM30+実行度合表集計2026!DA30</f>
        <v>2</v>
      </c>
      <c r="DL30" s="641">
        <f>実行度合表集計2025!GN30+実行度合表集計2026!DB30</f>
        <v>259593278</v>
      </c>
      <c r="DM30" s="480">
        <f>実行度合表集計2025!GO30+実行度合表集計2026!DC30</f>
        <v>60203771</v>
      </c>
      <c r="DN30" s="409">
        <f>実行度合表集計2025!GP30+実行度合表集計2026!DD30</f>
        <v>10829771</v>
      </c>
      <c r="DO30" s="642">
        <f>実行度合表集計2025!GQ30+実行度合表集計2026!DE30</f>
        <v>7</v>
      </c>
      <c r="DP30" s="28" cm="1">
        <f t="array" ref="DP30">_xlfn.XLOOKUP($D29&amp;DP$2&amp;DP$3,事業計画集計2026[営業所]&amp;事業計画集計2026[月]&amp;事業計画集計2026[受着完],事業計画集計2026[(当月)実績 請負金額],0,0)</f>
        <v>0</v>
      </c>
      <c r="DQ30" s="28" cm="1">
        <f t="array" ref="DQ30">_xlfn.XLOOKUP($D29&amp;DP$2&amp;DP$3,事業計画集計2026[営業所]&amp;事業計画集計2026[月]&amp;事業計画集計2026[受着完],事業計画集計2026[(当月)実績 利益額],0,0)</f>
        <v>0</v>
      </c>
      <c r="DR30" s="149" cm="1">
        <f t="array" ref="DR30">_xlfn.XLOOKUP($D29&amp;DP$2&amp;DP$3,事業計画集計2026[営業所]&amp;事業計画集計2026[月]&amp;事業計画集計2026[受着完],事業計画集計2026[(当月)実績 棟数],0,0)</f>
        <v>0</v>
      </c>
      <c r="DS30" s="28" cm="1">
        <f t="array" ref="DS30">_xlfn.XLOOKUP($D29&amp;DS$2&amp;DS$3,事業計画集計2026[営業所]&amp;事業計画集計2026[月]&amp;事業計画集計2026[受着完],事業計画集計2026[(当月)実績 請負金額],0,0)</f>
        <v>0</v>
      </c>
      <c r="DT30" s="28" cm="1">
        <f t="array" ref="DT30">_xlfn.XLOOKUP($D29&amp;DS$2&amp;DS$3,事業計画集計2026[営業所]&amp;事業計画集計2026[月]&amp;事業計画集計2026[受着完],事業計画集計2026[(当月)実績 利益額],0,0)</f>
        <v>0</v>
      </c>
      <c r="DU30" s="149" cm="1">
        <f t="array" ref="DU30">_xlfn.XLOOKUP($D29&amp;DS$2&amp;DS$3,事業計画集計2026[営業所]&amp;事業計画集計2026[月]&amp;事業計画集計2026[受着完],事業計画集計2026[(当月)実績 棟数],0,0)</f>
        <v>0</v>
      </c>
      <c r="DV30" s="28" cm="1">
        <f t="array" ref="DV30">_xlfn.XLOOKUP($D29&amp;DV$2&amp;DV$3,事業計画集計2026[営業所]&amp;事業計画集計2026[月]&amp;事業計画集計2026[受着完],事業計画集計2026[(当月)実績 請負金額],0,0)</f>
        <v>0</v>
      </c>
      <c r="DW30" s="28" cm="1">
        <f t="array" ref="DW30">_xlfn.XLOOKUP($D29&amp;DV$2&amp;DV$3,事業計画集計2026[営業所]&amp;事業計画集計2026[月]&amp;事業計画集計2026[受着完],事業計画集計2026[(当月)実績 利益額],0,0)</f>
        <v>0</v>
      </c>
      <c r="DX30" s="133">
        <f>DW30-($Q29*1000)</f>
        <v>0</v>
      </c>
      <c r="DY30" s="149" cm="1">
        <f t="array" ref="DY30">_xlfn.XLOOKUP($D29&amp;DV$2&amp;DV$3,事業計画集計2026[営業所]&amp;事業計画集計2026[月]&amp;事業計画集計2026[受着完],事業計画集計2026[(当月)実績 棟数],0,0)</f>
        <v>0</v>
      </c>
      <c r="DZ30" s="28" cm="1">
        <f t="array" ref="DZ30">_xlfn.XLOOKUP($D29&amp;DZ$2&amp;DZ$3,事業計画集計2026[営業所]&amp;事業計画集計2026[月]&amp;事業計画集計2026[受着完],事業計画集計2026[(当月)実績 請負金額],0,0)</f>
        <v>0</v>
      </c>
      <c r="EA30" s="28" cm="1">
        <f t="array" ref="EA30">_xlfn.XLOOKUP($D29&amp;DZ$2&amp;DZ$3,事業計画集計2026[営業所]&amp;事業計画集計2026[月]&amp;事業計画集計2026[受着完],事業計画集計2026[(当月)実績 利益額],0,0)</f>
        <v>0</v>
      </c>
      <c r="EB30" s="149" cm="1">
        <f t="array" ref="EB30">_xlfn.XLOOKUP($D29&amp;DZ$2&amp;DZ$3,事業計画集計2026[営業所]&amp;事業計画集計2026[月]&amp;事業計画集計2026[受着完],事業計画集計2026[(当月)実績 棟数],0,0)</f>
        <v>0</v>
      </c>
      <c r="EC30" s="28" cm="1">
        <f t="array" ref="EC30">_xlfn.XLOOKUP($D29&amp;EC$2&amp;EC$3,事業計画集計2026[営業所]&amp;事業計画集計2026[月]&amp;事業計画集計2026[受着完],事業計画集計2026[(当月)実績 請負金額],0,0)</f>
        <v>0</v>
      </c>
      <c r="ED30" s="28" cm="1">
        <f t="array" ref="ED30">_xlfn.XLOOKUP($D29&amp;EC$2&amp;EC$3,事業計画集計2026[営業所]&amp;事業計画集計2026[月]&amp;事業計画集計2026[受着完],事業計画集計2026[(当月)実績 利益額],0,0)</f>
        <v>0</v>
      </c>
      <c r="EE30" s="149" cm="1">
        <f t="array" ref="EE30">_xlfn.XLOOKUP($D29&amp;EC$2&amp;EC$3,事業計画集計2026[営業所]&amp;事業計画集計2026[月]&amp;事業計画集計2026[受着完],事業計画集計2026[(当月)実績 棟数],0,0)</f>
        <v>0</v>
      </c>
      <c r="EF30" s="28" cm="1">
        <f t="array" ref="EF30">_xlfn.XLOOKUP($D29&amp;EF$2&amp;EF$3,事業計画集計2026[営業所]&amp;事業計画集計2026[月]&amp;事業計画集計2026[受着完],事業計画集計2026[(当月)実績 請負金額],0,0)</f>
        <v>0</v>
      </c>
      <c r="EG30" s="28" cm="1">
        <f t="array" ref="EG30">_xlfn.XLOOKUP($D29&amp;EF$2&amp;EF$3,事業計画集計2026[営業所]&amp;事業計画集計2026[月]&amp;事業計画集計2026[受着完],事業計画集計2026[(当月)実績 利益額],0,0)</f>
        <v>0</v>
      </c>
      <c r="EH30" s="133">
        <f>EG30-($Q29*1000)</f>
        <v>0</v>
      </c>
      <c r="EI30" s="149" cm="1">
        <f t="array" ref="EI30">_xlfn.XLOOKUP($D29&amp;EF$2&amp;EF$3,事業計画集計2026[営業所]&amp;事業計画集計2026[月]&amp;事業計画集計2026[受着完],事業計画集計2026[(当月)実績 棟数],0,0)</f>
        <v>0</v>
      </c>
      <c r="EJ30" s="28" cm="1">
        <f t="array" ref="EJ30">_xlfn.XLOOKUP($D29&amp;EJ$2&amp;EJ$3,事業計画集計2026[営業所]&amp;事業計画集計2026[月]&amp;事業計画集計2026[受着完],事業計画集計2026[(当月)実績 請負金額],0,0)</f>
        <v>0</v>
      </c>
      <c r="EK30" s="28" cm="1">
        <f t="array" ref="EK30">_xlfn.XLOOKUP($D29&amp;EJ$2&amp;EJ$3,事業計画集計2026[営業所]&amp;事業計画集計2026[月]&amp;事業計画集計2026[受着完],事業計画集計2026[(当月)実績 利益額],0,0)</f>
        <v>0</v>
      </c>
      <c r="EL30" s="149" cm="1">
        <f t="array" ref="EL30">_xlfn.XLOOKUP($D29&amp;EJ$2&amp;EJ$3,事業計画集計2026[営業所]&amp;事業計画集計2026[月]&amp;事業計画集計2026[受着完],事業計画集計2026[(当月)実績 棟数],0,0)</f>
        <v>0</v>
      </c>
      <c r="EM30" s="28" cm="1">
        <f t="array" ref="EM30">_xlfn.XLOOKUP($D29&amp;EM$2&amp;EM$3,事業計画集計2026[営業所]&amp;事業計画集計2026[月]&amp;事業計画集計2026[受着完],事業計画集計2026[(当月)実績 請負金額],0,0)</f>
        <v>0</v>
      </c>
      <c r="EN30" s="28" cm="1">
        <f t="array" ref="EN30">_xlfn.XLOOKUP($D29&amp;EM$2&amp;EM$3,事業計画集計2026[営業所]&amp;事業計画集計2026[月]&amp;事業計画集計2026[受着完],事業計画集計2026[(当月)実績 利益額],0,0)</f>
        <v>0</v>
      </c>
      <c r="EO30" s="149" cm="1">
        <f t="array" ref="EO30">_xlfn.XLOOKUP($D29&amp;EM$2&amp;EM$3,事業計画集計2026[営業所]&amp;事業計画集計2026[月]&amp;事業計画集計2026[受着完],事業計画集計2026[(当月)実績 棟数],0,0)</f>
        <v>0</v>
      </c>
      <c r="EP30" s="28" cm="1">
        <f t="array" ref="EP30">_xlfn.XLOOKUP($D29&amp;EP$2&amp;EP$3,事業計画集計2026[営業所]&amp;事業計画集計2026[月]&amp;事業計画集計2026[受着完],事業計画集計2026[(当月)実績 請負金額],0,0)</f>
        <v>0</v>
      </c>
      <c r="EQ30" s="28" cm="1">
        <f t="array" ref="EQ30">_xlfn.XLOOKUP($D29&amp;EP$2&amp;EP$3,事業計画集計2026[営業所]&amp;事業計画集計2026[月]&amp;事業計画集計2026[受着完],事業計画集計2026[(当月)実績 利益額],0,0)</f>
        <v>0</v>
      </c>
      <c r="ER30" s="133">
        <f>EQ30-($Q29*1000)</f>
        <v>0</v>
      </c>
      <c r="ES30" s="142" cm="1">
        <f t="array" ref="ES30">_xlfn.XLOOKUP($D29&amp;EP$2&amp;EP$3,事業計画集計2026[営業所]&amp;事業計画集計2026[月]&amp;事業計画集計2026[受着完],事業計画集計2026[(当月)実績 棟数],0,0)</f>
        <v>0</v>
      </c>
      <c r="ET30" s="421">
        <f t="shared" si="424"/>
        <v>0</v>
      </c>
      <c r="EU30" s="422">
        <f t="shared" si="424"/>
        <v>0</v>
      </c>
      <c r="EV30" s="423">
        <f t="shared" si="424"/>
        <v>0</v>
      </c>
      <c r="EW30" s="296">
        <f t="shared" si="424"/>
        <v>0</v>
      </c>
      <c r="EX30" s="300">
        <f t="shared" si="424"/>
        <v>0</v>
      </c>
      <c r="EY30" s="154">
        <f t="shared" si="424"/>
        <v>0</v>
      </c>
      <c r="EZ30" s="304">
        <f>DV30+EF30+EP30</f>
        <v>0</v>
      </c>
      <c r="FA30" s="314">
        <f>DW30+EG30+EQ30</f>
        <v>0</v>
      </c>
      <c r="FB30" s="409">
        <f>FA30*(1+FB31)-(($Q29*1000)*3)</f>
        <v>0</v>
      </c>
      <c r="FC30" s="158">
        <f>DY30+EI30+ES30</f>
        <v>0</v>
      </c>
      <c r="FD30" s="28" cm="1">
        <f t="array" ref="FD30">_xlfn.XLOOKUP($D29&amp;FD$2&amp;FD$3,事業計画集計2026[営業所]&amp;事業計画集計2026[月]&amp;事業計画集計2026[受着完],事業計画集計2026[(当月)実績 請負金額],0,0)</f>
        <v>0</v>
      </c>
      <c r="FE30" s="28" cm="1">
        <f t="array" ref="FE30">_xlfn.XLOOKUP($D29&amp;FD$2&amp;FD$3,事業計画集計2026[営業所]&amp;事業計画集計2026[月]&amp;事業計画集計2026[受着完],事業計画集計2026[(当月)実績 利益額],0,0)</f>
        <v>0</v>
      </c>
      <c r="FF30" s="149" cm="1">
        <f t="array" ref="FF30">_xlfn.XLOOKUP($D29&amp;FD$2&amp;FD$3,事業計画集計2026[営業所]&amp;事業計画集計2026[月]&amp;事業計画集計2026[受着完],事業計画集計2026[(当月)実績 棟数],0,0)</f>
        <v>0</v>
      </c>
      <c r="FG30" s="28" cm="1">
        <f t="array" ref="FG30">_xlfn.XLOOKUP($D29&amp;FG$2&amp;FG$3,事業計画集計2026[営業所]&amp;事業計画集計2026[月]&amp;事業計画集計2026[受着完],事業計画集計2026[(当月)実績 請負金額],0,0)</f>
        <v>0</v>
      </c>
      <c r="FH30" s="28" cm="1">
        <f t="array" ref="FH30">_xlfn.XLOOKUP($D29&amp;FG$2&amp;FG$3,事業計画集計2026[営業所]&amp;事業計画集計2026[月]&amp;事業計画集計2026[受着完],事業計画集計2026[(当月)実績 利益額],0,0)</f>
        <v>0</v>
      </c>
      <c r="FI30" s="149" cm="1">
        <f t="array" ref="FI30">_xlfn.XLOOKUP($D29&amp;FG$2&amp;FG$3,事業計画集計2026[営業所]&amp;事業計画集計2026[月]&amp;事業計画集計2026[受着完],事業計画集計2026[(当月)実績 棟数],0,0)</f>
        <v>0</v>
      </c>
      <c r="FJ30" s="28" cm="1">
        <f t="array" ref="FJ30">_xlfn.XLOOKUP($D29&amp;FJ$2&amp;FJ$3,事業計画集計2026[営業所]&amp;事業計画集計2026[月]&amp;事業計画集計2026[受着完],事業計画集計2026[(当月)実績 請負金額],0,0)</f>
        <v>0</v>
      </c>
      <c r="FK30" s="28" cm="1">
        <f t="array" ref="FK30">_xlfn.XLOOKUP($D29&amp;FJ$2&amp;FJ$3,事業計画集計2026[営業所]&amp;事業計画集計2026[月]&amp;事業計画集計2026[受着完],事業計画集計2026[(当月)実績 利益額],0,0)</f>
        <v>0</v>
      </c>
      <c r="FL30" s="133">
        <f>FK30-($Q29*1000)</f>
        <v>0</v>
      </c>
      <c r="FM30" s="149" cm="1">
        <f t="array" ref="FM30">_xlfn.XLOOKUP($D29&amp;FJ$2&amp;FJ$3,事業計画集計2026[営業所]&amp;事業計画集計2026[月]&amp;事業計画集計2026[受着完],事業計画集計2026[(当月)実績 棟数],0,0)</f>
        <v>0</v>
      </c>
      <c r="FN30" s="28" cm="1">
        <f t="array" ref="FN30">_xlfn.XLOOKUP($D29&amp;FN$2&amp;FN$3,事業計画集計2026[営業所]&amp;事業計画集計2026[月]&amp;事業計画集計2026[受着完],事業計画集計2026[(当月)実績 請負金額],0,0)</f>
        <v>0</v>
      </c>
      <c r="FO30" s="28" cm="1">
        <f t="array" ref="FO30">_xlfn.XLOOKUP($D29&amp;FN$2&amp;FN$3,事業計画集計2026[営業所]&amp;事業計画集計2026[月]&amp;事業計画集計2026[受着完],事業計画集計2026[(当月)実績 利益額],0,0)</f>
        <v>0</v>
      </c>
      <c r="FP30" s="149" cm="1">
        <f t="array" ref="FP30">_xlfn.XLOOKUP($D29&amp;FN$2&amp;FN$3,事業計画集計2026[営業所]&amp;事業計画集計2026[月]&amp;事業計画集計2026[受着完],事業計画集計2026[(当月)実績 棟数],0,0)</f>
        <v>0</v>
      </c>
      <c r="FQ30" s="28" cm="1">
        <f t="array" ref="FQ30">_xlfn.XLOOKUP($D29&amp;FQ$2&amp;FQ$3,事業計画集計2026[営業所]&amp;事業計画集計2026[月]&amp;事業計画集計2026[受着完],事業計画集計2026[(当月)実績 請負金額],0,0)</f>
        <v>0</v>
      </c>
      <c r="FR30" s="28" cm="1">
        <f t="array" ref="FR30">_xlfn.XLOOKUP($D29&amp;FQ$2&amp;FQ$3,事業計画集計2026[営業所]&amp;事業計画集計2026[月]&amp;事業計画集計2026[受着完],事業計画集計2026[(当月)実績 利益額],0,0)</f>
        <v>0</v>
      </c>
      <c r="FS30" s="149" cm="1">
        <f t="array" ref="FS30">_xlfn.XLOOKUP($D29&amp;FQ$2&amp;FQ$3,事業計画集計2026[営業所]&amp;事業計画集計2026[月]&amp;事業計画集計2026[受着完],事業計画集計2026[(当月)実績 棟数],0,0)</f>
        <v>0</v>
      </c>
      <c r="FT30" s="28" cm="1">
        <f t="array" ref="FT30">_xlfn.XLOOKUP($D29&amp;FT$2&amp;FT$3,事業計画集計2026[営業所]&amp;事業計画集計2026[月]&amp;事業計画集計2026[受着完],事業計画集計2026[(当月)実績 請負金額],0,0)</f>
        <v>0</v>
      </c>
      <c r="FU30" s="28" cm="1">
        <f t="array" ref="FU30">_xlfn.XLOOKUP($D29&amp;FT$2&amp;FT$3,事業計画集計2026[営業所]&amp;事業計画集計2026[月]&amp;事業計画集計2026[受着完],事業計画集計2026[(当月)実績 利益額],0,0)</f>
        <v>0</v>
      </c>
      <c r="FV30" s="133">
        <f>FU30-($Q29*1000)</f>
        <v>0</v>
      </c>
      <c r="FW30" s="149" cm="1">
        <f t="array" ref="FW30">_xlfn.XLOOKUP($D29&amp;FT$2&amp;FT$3,事業計画集計2026[営業所]&amp;事業計画集計2026[月]&amp;事業計画集計2026[受着完],事業計画集計2026[(当月)実績 棟数],0,0)</f>
        <v>0</v>
      </c>
      <c r="FX30" s="28" cm="1">
        <f t="array" ref="FX30">_xlfn.XLOOKUP($D29&amp;FX$2&amp;FX$3,事業計画集計2026[営業所]&amp;事業計画集計2026[月]&amp;事業計画集計2026[受着完],事業計画集計2026[(当月)実績 請負金額],0,0)</f>
        <v>0</v>
      </c>
      <c r="FY30" s="28" cm="1">
        <f t="array" ref="FY30">_xlfn.XLOOKUP($D29&amp;FX$2&amp;FX$3,事業計画集計2026[営業所]&amp;事業計画集計2026[月]&amp;事業計画集計2026[受着完],事業計画集計2026[(当月)実績 利益額],0,0)</f>
        <v>0</v>
      </c>
      <c r="FZ30" s="149" cm="1">
        <f t="array" ref="FZ30">_xlfn.XLOOKUP($D29&amp;FX$2&amp;FX$3,事業計画集計2026[営業所]&amp;事業計画集計2026[月]&amp;事業計画集計2026[受着完],事業計画集計2026[(当月)実績 棟数],0,0)</f>
        <v>0</v>
      </c>
      <c r="GA30" s="28" cm="1">
        <f t="array" ref="GA30">_xlfn.XLOOKUP($D29&amp;GA$2&amp;GA$3,事業計画集計2026[営業所]&amp;事業計画集計2026[月]&amp;事業計画集計2026[受着完],事業計画集計2026[(当月)実績 請負金額],0,0)</f>
        <v>0</v>
      </c>
      <c r="GB30" s="28" cm="1">
        <f t="array" ref="GB30">_xlfn.XLOOKUP($D29&amp;GA$2&amp;GA$3,事業計画集計2026[営業所]&amp;事業計画集計2026[月]&amp;事業計画集計2026[受着完],事業計画集計2026[(当月)実績 利益額],0,0)</f>
        <v>0</v>
      </c>
      <c r="GC30" s="149" cm="1">
        <f t="array" ref="GC30">_xlfn.XLOOKUP($D29&amp;GA$2&amp;GA$3,事業計画集計2026[営業所]&amp;事業計画集計2026[月]&amp;事業計画集計2026[受着完],事業計画集計2026[(当月)実績 棟数],0,0)</f>
        <v>0</v>
      </c>
      <c r="GD30" s="28" cm="1">
        <f t="array" ref="GD30">_xlfn.XLOOKUP($D29&amp;GD$2&amp;GD$3,事業計画集計2026[営業所]&amp;事業計画集計2026[月]&amp;事業計画集計2026[受着完],事業計画集計2026[(当月)実績 請負金額],0,0)</f>
        <v>0</v>
      </c>
      <c r="GE30" s="28" cm="1">
        <f t="array" ref="GE30">_xlfn.XLOOKUP($D29&amp;GD$2&amp;GD$3,事業計画集計2026[営業所]&amp;事業計画集計2026[月]&amp;事業計画集計2026[受着完],事業計画集計2026[(当月)実績 利益額],0,0)</f>
        <v>0</v>
      </c>
      <c r="GF30" s="133">
        <f>GE30-($Q29*1000)</f>
        <v>0</v>
      </c>
      <c r="GG30" s="142" cm="1">
        <f t="array" ref="GG30">_xlfn.XLOOKUP($D29&amp;GD$2&amp;GD$3,事業計画集計2026[営業所]&amp;事業計画集計2026[月]&amp;事業計画集計2026[受着完],事業計画集計2026[(当月)実績 棟数],0,0)</f>
        <v>0</v>
      </c>
      <c r="GH30" s="421">
        <f t="shared" si="425"/>
        <v>0</v>
      </c>
      <c r="GI30" s="422">
        <f t="shared" si="425"/>
        <v>0</v>
      </c>
      <c r="GJ30" s="423">
        <f t="shared" si="425"/>
        <v>0</v>
      </c>
      <c r="GK30" s="296">
        <f t="shared" si="425"/>
        <v>0</v>
      </c>
      <c r="GL30" s="300">
        <f t="shared" si="425"/>
        <v>0</v>
      </c>
      <c r="GM30" s="154">
        <f t="shared" si="425"/>
        <v>0</v>
      </c>
      <c r="GN30" s="304">
        <f>FJ30+FT30+GD30</f>
        <v>0</v>
      </c>
      <c r="GO30" s="314">
        <f>FK30+FU30+GE30</f>
        <v>0</v>
      </c>
      <c r="GP30" s="409">
        <f>GO30*(1+GP31)-(($Q29*1000)*3)</f>
        <v>0</v>
      </c>
      <c r="GQ30" s="158">
        <f>FM30+FW30+GG30</f>
        <v>0</v>
      </c>
      <c r="GR30" s="333">
        <f t="shared" si="426"/>
        <v>0</v>
      </c>
      <c r="GS30" s="334">
        <f t="shared" si="426"/>
        <v>0</v>
      </c>
      <c r="GT30" s="162">
        <f t="shared" si="426"/>
        <v>0</v>
      </c>
      <c r="GU30" s="354">
        <f t="shared" si="426"/>
        <v>0</v>
      </c>
      <c r="GV30" s="355">
        <f t="shared" si="426"/>
        <v>0</v>
      </c>
      <c r="GW30" s="166">
        <f t="shared" si="426"/>
        <v>0</v>
      </c>
      <c r="GX30" s="479">
        <f t="shared" si="426"/>
        <v>0</v>
      </c>
      <c r="GY30" s="480">
        <f t="shared" si="426"/>
        <v>0</v>
      </c>
      <c r="GZ30" s="409">
        <f t="shared" si="426"/>
        <v>0</v>
      </c>
      <c r="HA30" s="482">
        <f t="shared" si="426"/>
        <v>0</v>
      </c>
      <c r="HB30" s="390">
        <f>CV30+GR30</f>
        <v>0</v>
      </c>
      <c r="HC30" s="391">
        <f>CW30+GS30</f>
        <v>0</v>
      </c>
      <c r="HD30" s="170">
        <f>CX30+GT30</f>
        <v>0</v>
      </c>
      <c r="HE30" s="390">
        <f>CY30+GU30</f>
        <v>0</v>
      </c>
      <c r="HF30" s="391">
        <f>CZ30+GV30</f>
        <v>0</v>
      </c>
      <c r="HG30" s="170">
        <f>DA30+GW30</f>
        <v>0</v>
      </c>
      <c r="HH30" s="390">
        <f>DB30+GX30</f>
        <v>0</v>
      </c>
      <c r="HI30" s="391">
        <f>DC30+GY30</f>
        <v>0</v>
      </c>
      <c r="HJ30" s="409">
        <f>DD30+GZ30</f>
        <v>0</v>
      </c>
      <c r="HK30" s="256">
        <f>DE30+HA30</f>
        <v>0</v>
      </c>
      <c r="HL30" s="31"/>
      <c r="HM30" s="30" t="s">
        <v>138</v>
      </c>
      <c r="HN30" s="30" t="s">
        <v>276</v>
      </c>
      <c r="HO30" s="515" t="s">
        <v>245</v>
      </c>
      <c r="HP30" s="30" t="s">
        <v>250</v>
      </c>
      <c r="HQ30" s="30" t="s">
        <v>268</v>
      </c>
    </row>
    <row r="31" spans="1:225" s="38" customFormat="1" ht="21" hidden="1">
      <c r="A31" s="32"/>
      <c r="B31" s="599" t="s">
        <v>280</v>
      </c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139</v>
      </c>
      <c r="T31" s="35" t="str">
        <f t="shared" ref="T31:AA31" si="428">IF(AND(T29&gt;0,T30&gt;0),ROUNDDOWN(T30/T29,4),"")</f>
        <v/>
      </c>
      <c r="U31" s="36" t="str">
        <f t="shared" si="428"/>
        <v/>
      </c>
      <c r="V31" s="143" t="str">
        <f t="shared" si="428"/>
        <v/>
      </c>
      <c r="W31" s="35" t="str">
        <f t="shared" si="428"/>
        <v/>
      </c>
      <c r="X31" s="36" t="str">
        <f t="shared" si="428"/>
        <v/>
      </c>
      <c r="Y31" s="150" t="str">
        <f t="shared" si="428"/>
        <v/>
      </c>
      <c r="Z31" s="36" t="str">
        <f t="shared" si="428"/>
        <v/>
      </c>
      <c r="AA31" s="36" t="str">
        <f t="shared" si="428"/>
        <v/>
      </c>
      <c r="AB31" s="37">
        <f>IF(AB30&gt;0,AB30/AB29,0)</f>
        <v>0</v>
      </c>
      <c r="AC31" s="143" t="str">
        <f t="shared" ref="AC31:AK31" si="429">IF(AND(AC29&gt;0,AC30&gt;0),ROUNDDOWN(AC30/AC29,4),"")</f>
        <v/>
      </c>
      <c r="AD31" s="35" t="str">
        <f t="shared" si="429"/>
        <v/>
      </c>
      <c r="AE31" s="36" t="str">
        <f t="shared" si="429"/>
        <v/>
      </c>
      <c r="AF31" s="150" t="str">
        <f t="shared" si="429"/>
        <v/>
      </c>
      <c r="AG31" s="36" t="str">
        <f t="shared" si="429"/>
        <v/>
      </c>
      <c r="AH31" s="36" t="str">
        <f t="shared" si="429"/>
        <v/>
      </c>
      <c r="AI31" s="150" t="str">
        <f t="shared" si="429"/>
        <v/>
      </c>
      <c r="AJ31" s="36" t="str">
        <f t="shared" si="429"/>
        <v/>
      </c>
      <c r="AK31" s="36" t="str">
        <f t="shared" si="429"/>
        <v/>
      </c>
      <c r="AL31" s="37">
        <f>IF(AL30&gt;0,AL30/AL29,0)</f>
        <v>0</v>
      </c>
      <c r="AM31" s="150" t="str">
        <f t="shared" ref="AM31:AU31" si="430">IF(AND(AM29&gt;0,AM30&gt;0),ROUNDDOWN(AM30/AM29,4),"")</f>
        <v/>
      </c>
      <c r="AN31" s="36" t="str">
        <f t="shared" si="430"/>
        <v/>
      </c>
      <c r="AO31" s="36" t="str">
        <f t="shared" si="430"/>
        <v/>
      </c>
      <c r="AP31" s="150" t="str">
        <f t="shared" si="430"/>
        <v/>
      </c>
      <c r="AQ31" s="36" t="str">
        <f t="shared" si="430"/>
        <v/>
      </c>
      <c r="AR31" s="36" t="str">
        <f t="shared" si="430"/>
        <v/>
      </c>
      <c r="AS31" s="150" t="str">
        <f t="shared" si="430"/>
        <v/>
      </c>
      <c r="AT31" s="36" t="str">
        <f t="shared" si="430"/>
        <v/>
      </c>
      <c r="AU31" s="36" t="str">
        <f t="shared" si="430"/>
        <v/>
      </c>
      <c r="AV31" s="37">
        <f>IF(AV30&gt;0,AV30/AV29,0)</f>
        <v>0</v>
      </c>
      <c r="AW31" s="143" t="str">
        <f>IF(AND(AW29&gt;0,AW30&gt;0),ROUNDDOWN(AW30/AW29,4),"")</f>
        <v/>
      </c>
      <c r="AX31" s="424" t="str">
        <f t="shared" ref="AX31:BE31" si="431">IF(AND(AX29&gt;0,AX30&gt;0),ROUNDDOWN(AX30/AX29,4),"")</f>
        <v/>
      </c>
      <c r="AY31" s="425" t="str">
        <f t="shared" si="431"/>
        <v/>
      </c>
      <c r="AZ31" s="426" t="str">
        <f t="shared" si="431"/>
        <v/>
      </c>
      <c r="BA31" s="297" t="str">
        <f t="shared" si="431"/>
        <v/>
      </c>
      <c r="BB31" s="301" t="str">
        <f t="shared" si="431"/>
        <v/>
      </c>
      <c r="BC31" s="155" t="str">
        <f t="shared" si="431"/>
        <v/>
      </c>
      <c r="BD31" s="305" t="str">
        <f t="shared" si="431"/>
        <v/>
      </c>
      <c r="BE31" s="315" t="str">
        <f t="shared" si="431"/>
        <v/>
      </c>
      <c r="BF31" s="325"/>
      <c r="BG31" s="159" t="str">
        <f t="shared" ref="BG31:BO31" si="432">IF(AND(BG29&gt;0,BG30&gt;0),ROUNDDOWN(BG30/BG29,4),"")</f>
        <v/>
      </c>
      <c r="BH31" s="36" t="str">
        <f t="shared" si="432"/>
        <v/>
      </c>
      <c r="BI31" s="36" t="str">
        <f t="shared" si="432"/>
        <v/>
      </c>
      <c r="BJ31" s="150" t="str">
        <f t="shared" si="432"/>
        <v/>
      </c>
      <c r="BK31" s="36" t="str">
        <f t="shared" si="432"/>
        <v/>
      </c>
      <c r="BL31" s="36" t="str">
        <f t="shared" si="432"/>
        <v/>
      </c>
      <c r="BM31" s="150" t="str">
        <f t="shared" si="432"/>
        <v/>
      </c>
      <c r="BN31" s="36" t="str">
        <f t="shared" si="432"/>
        <v/>
      </c>
      <c r="BO31" s="36" t="str">
        <f t="shared" si="432"/>
        <v/>
      </c>
      <c r="BP31" s="37">
        <f>IF(BP30&gt;0,BP30/BP29,0)</f>
        <v>0</v>
      </c>
      <c r="BQ31" s="150" t="str">
        <f t="shared" ref="BQ31:BY31" si="433">IF(AND(BQ29&gt;0,BQ30&gt;0),ROUNDDOWN(BQ30/BQ29,4),"")</f>
        <v/>
      </c>
      <c r="BR31" s="36" t="str">
        <f t="shared" si="433"/>
        <v/>
      </c>
      <c r="BS31" s="36" t="str">
        <f t="shared" si="433"/>
        <v/>
      </c>
      <c r="BT31" s="150" t="str">
        <f t="shared" si="433"/>
        <v/>
      </c>
      <c r="BU31" s="36" t="str">
        <f t="shared" si="433"/>
        <v/>
      </c>
      <c r="BV31" s="36" t="str">
        <f t="shared" si="433"/>
        <v/>
      </c>
      <c r="BW31" s="150" t="str">
        <f t="shared" si="433"/>
        <v/>
      </c>
      <c r="BX31" s="36" t="str">
        <f t="shared" si="433"/>
        <v/>
      </c>
      <c r="BY31" s="36" t="str">
        <f t="shared" si="433"/>
        <v/>
      </c>
      <c r="BZ31" s="37">
        <f>IF(BZ30&gt;0,BZ30/BZ29,0)</f>
        <v>0</v>
      </c>
      <c r="CA31" s="150" t="str">
        <f t="shared" ref="CA31:CI31" si="434">IF(AND(CA29&gt;0,CA30&gt;0),ROUNDDOWN(CA30/CA29,4),"")</f>
        <v/>
      </c>
      <c r="CB31" s="36" t="str">
        <f t="shared" si="434"/>
        <v/>
      </c>
      <c r="CC31" s="36" t="str">
        <f t="shared" si="434"/>
        <v/>
      </c>
      <c r="CD31" s="150" t="str">
        <f t="shared" si="434"/>
        <v/>
      </c>
      <c r="CE31" s="36" t="str">
        <f t="shared" si="434"/>
        <v/>
      </c>
      <c r="CF31" s="36" t="str">
        <f t="shared" si="434"/>
        <v/>
      </c>
      <c r="CG31" s="150" t="str">
        <f t="shared" si="434"/>
        <v/>
      </c>
      <c r="CH31" s="36" t="str">
        <f t="shared" si="434"/>
        <v/>
      </c>
      <c r="CI31" s="36" t="str">
        <f t="shared" si="434"/>
        <v/>
      </c>
      <c r="CJ31" s="37">
        <f>IF(CJ30&gt;0,CJ30/CJ29,0)</f>
        <v>0</v>
      </c>
      <c r="CK31" s="143" t="str">
        <f>IF(AND(CK29&gt;0,CK30&gt;0),ROUNDDOWN(CK30/CK29,4),"")</f>
        <v/>
      </c>
      <c r="CL31" s="424" t="str">
        <f t="shared" ref="CL31:CS31" si="435">IF(AND(CL29&gt;0,CL30&gt;0),ROUNDDOWN(CL30/CL29,4),"")</f>
        <v/>
      </c>
      <c r="CM31" s="425" t="str">
        <f t="shared" si="435"/>
        <v/>
      </c>
      <c r="CN31" s="426" t="str">
        <f t="shared" si="435"/>
        <v/>
      </c>
      <c r="CO31" s="297" t="str">
        <f t="shared" si="435"/>
        <v/>
      </c>
      <c r="CP31" s="301" t="str">
        <f t="shared" si="435"/>
        <v/>
      </c>
      <c r="CQ31" s="155" t="str">
        <f t="shared" si="435"/>
        <v/>
      </c>
      <c r="CR31" s="305" t="str">
        <f t="shared" si="435"/>
        <v/>
      </c>
      <c r="CS31" s="315" t="str">
        <f t="shared" si="435"/>
        <v/>
      </c>
      <c r="CT31" s="325"/>
      <c r="CU31" s="159" t="str">
        <f>IF(AND(CU29&gt;0,CU30&gt;0),ROUNDDOWN(CU30/CU29,4),"")</f>
        <v/>
      </c>
      <c r="CV31" s="335" t="str">
        <f>IF(AND(CV29&gt;0,CV30&gt;0),ROUNDDOWN(CV30/CV29,4),"")</f>
        <v/>
      </c>
      <c r="CW31" s="336" t="str">
        <f t="shared" ref="CW31:CX31" si="436">IF(AND(CW29&gt;0,CW30&gt;0),ROUNDDOWN(CW30/CW29,4),"")</f>
        <v/>
      </c>
      <c r="CX31" s="163" t="str">
        <f t="shared" si="436"/>
        <v/>
      </c>
      <c r="CY31" s="356" t="str">
        <f>IF(AND(CY29&gt;0,CY30&gt;0),ROUNDDOWN(CY30/CY29,4),"")</f>
        <v/>
      </c>
      <c r="CZ31" s="357" t="str">
        <f>IF(AND(CZ29&gt;0,CZ30&gt;0),ROUNDDOWN(CZ30/CZ29,4),"")</f>
        <v/>
      </c>
      <c r="DA31" s="167" t="str">
        <f>IF(AND(DA29&gt;0,DA30&gt;0),ROUNDDOWN(DA30/DA29,4),"")</f>
        <v/>
      </c>
      <c r="DB31" s="483" t="str">
        <f t="shared" ref="DB31:DW31" si="437">IF(AND(DB29&gt;0,DB30&gt;0),ROUNDDOWN(DB30/DB29,4),"")</f>
        <v/>
      </c>
      <c r="DC31" s="484" t="str">
        <f t="shared" si="437"/>
        <v/>
      </c>
      <c r="DD31" s="485"/>
      <c r="DE31" s="605" t="str">
        <f t="shared" si="437"/>
        <v/>
      </c>
      <c r="DF31" s="614">
        <f>IF(AND(DF29&gt;0,DF30&gt;0),ROUNDDOWN(DF30/DF29,4),"")</f>
        <v>0.1686</v>
      </c>
      <c r="DG31" s="336">
        <f t="shared" ref="DG31:DH31" si="438">IF(AND(DG29&gt;0,DG30&gt;0),ROUNDDOWN(DG30/DG29,4),"")</f>
        <v>0.16250000000000001</v>
      </c>
      <c r="DH31" s="615">
        <f t="shared" si="438"/>
        <v>0.18179999999999999</v>
      </c>
      <c r="DI31" s="630">
        <f>IF(AND(DI29&gt;0,DI30&gt;0),ROUNDDOWN(DI30/DI29,4),"")</f>
        <v>0.13350000000000001</v>
      </c>
      <c r="DJ31" s="357">
        <f>IF(AND(DJ29&gt;0,DJ30&gt;0),ROUNDDOWN(DJ30/DJ29,4),"")</f>
        <v>0.1139</v>
      </c>
      <c r="DK31" s="631">
        <f>IF(AND(DK29&gt;0,DK30&gt;0),ROUNDDOWN(DK30/DK29,4),"")</f>
        <v>0.18179999999999999</v>
      </c>
      <c r="DL31" s="643">
        <f t="shared" ref="DL31:DO31" si="439">IF(AND(DL29&gt;0,DL30&gt;0),ROUNDDOWN(DL30/DL29,4),"")</f>
        <v>0.61609999999999998</v>
      </c>
      <c r="DM31" s="484">
        <f t="shared" si="439"/>
        <v>0.65400000000000003</v>
      </c>
      <c r="DN31" s="485"/>
      <c r="DO31" s="644">
        <f t="shared" ref="DO31" si="440">IF(AND(DO29&gt;0,DO30&gt;0),ROUNDDOWN(DO30/DO29,4),"")</f>
        <v>0.53839999999999999</v>
      </c>
      <c r="DP31" s="36" t="str">
        <f t="shared" si="437"/>
        <v/>
      </c>
      <c r="DQ31" s="36" t="str">
        <f t="shared" si="437"/>
        <v/>
      </c>
      <c r="DR31" s="150" t="str">
        <f t="shared" si="437"/>
        <v/>
      </c>
      <c r="DS31" s="36" t="str">
        <f t="shared" si="437"/>
        <v/>
      </c>
      <c r="DT31" s="36" t="str">
        <f t="shared" si="437"/>
        <v/>
      </c>
      <c r="DU31" s="150" t="str">
        <f t="shared" si="437"/>
        <v/>
      </c>
      <c r="DV31" s="36" t="str">
        <f t="shared" si="437"/>
        <v/>
      </c>
      <c r="DW31" s="36" t="str">
        <f t="shared" si="437"/>
        <v/>
      </c>
      <c r="DX31" s="37">
        <f>IF(DX30&gt;0,DX30/DX29,0)</f>
        <v>0</v>
      </c>
      <c r="DY31" s="150" t="str">
        <f t="shared" ref="DY31:EG31" si="441">IF(AND(DY29&gt;0,DY30&gt;0),ROUNDDOWN(DY30/DY29,4),"")</f>
        <v/>
      </c>
      <c r="DZ31" s="36" t="str">
        <f t="shared" si="441"/>
        <v/>
      </c>
      <c r="EA31" s="36" t="str">
        <f t="shared" si="441"/>
        <v/>
      </c>
      <c r="EB31" s="150" t="str">
        <f t="shared" si="441"/>
        <v/>
      </c>
      <c r="EC31" s="36" t="str">
        <f t="shared" si="441"/>
        <v/>
      </c>
      <c r="ED31" s="36" t="str">
        <f t="shared" si="441"/>
        <v/>
      </c>
      <c r="EE31" s="150" t="str">
        <f t="shared" si="441"/>
        <v/>
      </c>
      <c r="EF31" s="36" t="str">
        <f t="shared" si="441"/>
        <v/>
      </c>
      <c r="EG31" s="36" t="str">
        <f t="shared" si="441"/>
        <v/>
      </c>
      <c r="EH31" s="37">
        <f>IF(EH30&gt;0,EH30/EH29,0)</f>
        <v>0</v>
      </c>
      <c r="EI31" s="150" t="str">
        <f t="shared" ref="EI31:EQ31" si="442">IF(AND(EI29&gt;0,EI30&gt;0),ROUNDDOWN(EI30/EI29,4),"")</f>
        <v/>
      </c>
      <c r="EJ31" s="36" t="str">
        <f t="shared" si="442"/>
        <v/>
      </c>
      <c r="EK31" s="36" t="str">
        <f t="shared" si="442"/>
        <v/>
      </c>
      <c r="EL31" s="150" t="str">
        <f t="shared" si="442"/>
        <v/>
      </c>
      <c r="EM31" s="36" t="str">
        <f t="shared" si="442"/>
        <v/>
      </c>
      <c r="EN31" s="36" t="str">
        <f t="shared" si="442"/>
        <v/>
      </c>
      <c r="EO31" s="150" t="str">
        <f t="shared" si="442"/>
        <v/>
      </c>
      <c r="EP31" s="36" t="str">
        <f t="shared" si="442"/>
        <v/>
      </c>
      <c r="EQ31" s="36" t="str">
        <f t="shared" si="442"/>
        <v/>
      </c>
      <c r="ER31" s="37">
        <f>IF(ER30&gt;0,ER30/ER29,0)</f>
        <v>0</v>
      </c>
      <c r="ES31" s="143" t="str">
        <f>IF(AND(ES29&gt;0,ES30&gt;0),ROUNDDOWN(ES30/ES29,4),"")</f>
        <v/>
      </c>
      <c r="ET31" s="424" t="str">
        <f t="shared" ref="ET31:FA31" si="443">IF(AND(ET29&gt;0,ET30&gt;0),ROUNDDOWN(ET30/ET29,4),"")</f>
        <v/>
      </c>
      <c r="EU31" s="425" t="str">
        <f t="shared" si="443"/>
        <v/>
      </c>
      <c r="EV31" s="426" t="str">
        <f t="shared" si="443"/>
        <v/>
      </c>
      <c r="EW31" s="297" t="str">
        <f t="shared" si="443"/>
        <v/>
      </c>
      <c r="EX31" s="301" t="str">
        <f t="shared" si="443"/>
        <v/>
      </c>
      <c r="EY31" s="155" t="str">
        <f t="shared" si="443"/>
        <v/>
      </c>
      <c r="EZ31" s="305" t="str">
        <f t="shared" si="443"/>
        <v/>
      </c>
      <c r="FA31" s="315" t="str">
        <f t="shared" si="443"/>
        <v/>
      </c>
      <c r="FB31" s="325"/>
      <c r="FC31" s="159" t="str">
        <f t="shared" ref="FC31:FK31" si="444">IF(AND(FC29&gt;0,FC30&gt;0),ROUNDDOWN(FC30/FC29,4),"")</f>
        <v/>
      </c>
      <c r="FD31" s="36" t="str">
        <f t="shared" si="444"/>
        <v/>
      </c>
      <c r="FE31" s="36" t="str">
        <f t="shared" si="444"/>
        <v/>
      </c>
      <c r="FF31" s="150" t="str">
        <f t="shared" si="444"/>
        <v/>
      </c>
      <c r="FG31" s="36" t="str">
        <f t="shared" si="444"/>
        <v/>
      </c>
      <c r="FH31" s="36" t="str">
        <f t="shared" si="444"/>
        <v/>
      </c>
      <c r="FI31" s="150" t="str">
        <f t="shared" si="444"/>
        <v/>
      </c>
      <c r="FJ31" s="36" t="str">
        <f t="shared" si="444"/>
        <v/>
      </c>
      <c r="FK31" s="36" t="str">
        <f t="shared" si="444"/>
        <v/>
      </c>
      <c r="FL31" s="37">
        <f>IF(FL30&gt;0,FL30/FL29,0)</f>
        <v>0</v>
      </c>
      <c r="FM31" s="150" t="str">
        <f t="shared" ref="FM31:FU31" si="445">IF(AND(FM29&gt;0,FM30&gt;0),ROUNDDOWN(FM30/FM29,4),"")</f>
        <v/>
      </c>
      <c r="FN31" s="36" t="str">
        <f t="shared" si="445"/>
        <v/>
      </c>
      <c r="FO31" s="36" t="str">
        <f t="shared" si="445"/>
        <v/>
      </c>
      <c r="FP31" s="150" t="str">
        <f t="shared" si="445"/>
        <v/>
      </c>
      <c r="FQ31" s="36" t="str">
        <f t="shared" si="445"/>
        <v/>
      </c>
      <c r="FR31" s="36" t="str">
        <f t="shared" si="445"/>
        <v/>
      </c>
      <c r="FS31" s="150" t="str">
        <f t="shared" si="445"/>
        <v/>
      </c>
      <c r="FT31" s="36" t="str">
        <f t="shared" si="445"/>
        <v/>
      </c>
      <c r="FU31" s="36" t="str">
        <f t="shared" si="445"/>
        <v/>
      </c>
      <c r="FV31" s="37">
        <f>IF(FV30&gt;0,FV30/FV29,0)</f>
        <v>0</v>
      </c>
      <c r="FW31" s="150" t="str">
        <f t="shared" ref="FW31:GE31" si="446">IF(AND(FW29&gt;0,FW30&gt;0),ROUNDDOWN(FW30/FW29,4),"")</f>
        <v/>
      </c>
      <c r="FX31" s="36" t="str">
        <f t="shared" si="446"/>
        <v/>
      </c>
      <c r="FY31" s="36" t="str">
        <f t="shared" si="446"/>
        <v/>
      </c>
      <c r="FZ31" s="150" t="str">
        <f t="shared" si="446"/>
        <v/>
      </c>
      <c r="GA31" s="36" t="str">
        <f t="shared" si="446"/>
        <v/>
      </c>
      <c r="GB31" s="36" t="str">
        <f t="shared" si="446"/>
        <v/>
      </c>
      <c r="GC31" s="150" t="str">
        <f t="shared" si="446"/>
        <v/>
      </c>
      <c r="GD31" s="36" t="str">
        <f t="shared" si="446"/>
        <v/>
      </c>
      <c r="GE31" s="36" t="str">
        <f t="shared" si="446"/>
        <v/>
      </c>
      <c r="GF31" s="37">
        <f>IF(GF30&gt;0,GF30/GF29,0)</f>
        <v>0</v>
      </c>
      <c r="GG31" s="143" t="str">
        <f>IF(AND(GG29&gt;0,GG30&gt;0),ROUNDDOWN(GG30/GG29,4),"")</f>
        <v/>
      </c>
      <c r="GH31" s="424" t="str">
        <f t="shared" ref="GH31:GO31" si="447">IF(AND(GH29&gt;0,GH30&gt;0),ROUNDDOWN(GH30/GH29,4),"")</f>
        <v/>
      </c>
      <c r="GI31" s="425" t="str">
        <f t="shared" si="447"/>
        <v/>
      </c>
      <c r="GJ31" s="426" t="str">
        <f t="shared" si="447"/>
        <v/>
      </c>
      <c r="GK31" s="297" t="str">
        <f t="shared" si="447"/>
        <v/>
      </c>
      <c r="GL31" s="301" t="str">
        <f t="shared" si="447"/>
        <v/>
      </c>
      <c r="GM31" s="155" t="str">
        <f t="shared" si="447"/>
        <v/>
      </c>
      <c r="GN31" s="305" t="str">
        <f t="shared" si="447"/>
        <v/>
      </c>
      <c r="GO31" s="315" t="str">
        <f t="shared" si="447"/>
        <v/>
      </c>
      <c r="GP31" s="325"/>
      <c r="GQ31" s="159" t="str">
        <f>IF(AND(GQ29&gt;0,GQ30&gt;0),ROUNDDOWN(GQ30/GQ29,4),"")</f>
        <v/>
      </c>
      <c r="GR31" s="335" t="str">
        <f>IF(AND(GR29&gt;0,GR30&gt;0),ROUNDDOWN(GR30/GR29,4),"")</f>
        <v/>
      </c>
      <c r="GS31" s="336" t="str">
        <f t="shared" ref="GS31:GT31" si="448">IF(AND(GS29&gt;0,GS30&gt;0),ROUNDDOWN(GS30/GS29,4),"")</f>
        <v/>
      </c>
      <c r="GT31" s="163" t="str">
        <f t="shared" si="448"/>
        <v/>
      </c>
      <c r="GU31" s="356" t="str">
        <f>IF(AND(GU29&gt;0,GU30&gt;0),ROUNDDOWN(GU30/GU29,4),"")</f>
        <v/>
      </c>
      <c r="GV31" s="357" t="str">
        <f>IF(AND(GV29&gt;0,GV30&gt;0),ROUNDDOWN(GV30/GV29,4),"")</f>
        <v/>
      </c>
      <c r="GW31" s="167" t="str">
        <f>IF(AND(GW29&gt;0,GW30&gt;0),ROUNDDOWN(GW30/GW29,4),"")</f>
        <v/>
      </c>
      <c r="GX31" s="483" t="str">
        <f t="shared" ref="GX31:HK31" si="449">IF(AND(GX29&gt;0,GX30&gt;0),ROUNDDOWN(GX30/GX29,4),"")</f>
        <v/>
      </c>
      <c r="GY31" s="484" t="str">
        <f t="shared" si="449"/>
        <v/>
      </c>
      <c r="GZ31" s="485" t="str">
        <f t="shared" si="449"/>
        <v/>
      </c>
      <c r="HA31" s="486" t="str">
        <f t="shared" si="449"/>
        <v/>
      </c>
      <c r="HB31" s="392" t="str">
        <f t="shared" si="449"/>
        <v/>
      </c>
      <c r="HC31" s="393" t="str">
        <f t="shared" si="449"/>
        <v/>
      </c>
      <c r="HD31" s="172" t="str">
        <f t="shared" si="449"/>
        <v/>
      </c>
      <c r="HE31" s="392" t="str">
        <f t="shared" si="449"/>
        <v/>
      </c>
      <c r="HF31" s="393" t="str">
        <f t="shared" si="449"/>
        <v/>
      </c>
      <c r="HG31" s="172" t="str">
        <f t="shared" si="449"/>
        <v/>
      </c>
      <c r="HH31" s="392" t="str">
        <f t="shared" si="449"/>
        <v/>
      </c>
      <c r="HI31" s="393" t="str">
        <f t="shared" si="449"/>
        <v/>
      </c>
      <c r="HJ31" s="374"/>
      <c r="HK31" s="171" t="str">
        <f t="shared" si="449"/>
        <v/>
      </c>
      <c r="HL31" s="40"/>
      <c r="HM31" s="39" t="s">
        <v>139</v>
      </c>
      <c r="HN31" s="39"/>
      <c r="HO31" s="39"/>
      <c r="HP31" s="39"/>
      <c r="HQ31" s="39"/>
    </row>
    <row r="32" spans="1:225" s="25" customFormat="1" ht="21" hidden="1">
      <c r="A32" s="24"/>
      <c r="B32" s="51" t="s">
        <v>280</v>
      </c>
      <c r="C32" s="54" t="str">
        <f>_xlfn.XLOOKUP(D32,事業計画2026[営業所],事業計画2026[エリア],"",0)</f>
        <v/>
      </c>
      <c r="D32" s="55" t="s">
        <v>192</v>
      </c>
      <c r="E32" s="196"/>
      <c r="F32" s="196"/>
      <c r="G32" s="196" t="str">
        <f>_xlfn.XLOOKUP(D32,事業計画2026[営業所],事業計画2026[所長],"",0)</f>
        <v/>
      </c>
      <c r="H32" s="196" t="str">
        <f>_xlfn.XLOOKUP(D32,事業計画2026[営業所],事業計画2026[担当役員],"",0)</f>
        <v/>
      </c>
      <c r="I32" s="196" t="str">
        <f>_xlfn.XLOOKUP(D32,事業計画2026[営業所],事業計画2026[主要ブランド],"",0)</f>
        <v/>
      </c>
      <c r="J32" s="196"/>
      <c r="K32" s="197" t="str">
        <f>_xlfn.XLOOKUP(D32,事業計画2026[営業所],事業計画2026[人件費],"",0)</f>
        <v/>
      </c>
      <c r="L32" s="197" t="str">
        <f>_xlfn.XLOOKUP(D32,事業計画2026[営業所],事業計画2026[販売費],"",0)</f>
        <v/>
      </c>
      <c r="M32" s="197" t="str">
        <f>_xlfn.XLOOKUP(D32,事業計画2026[営業所],事業計画2026[減価償却費],"",0)</f>
        <v/>
      </c>
      <c r="N32" s="197" t="str">
        <f>_xlfn.XLOOKUP(D32,事業計画2026[営業所],事業計画2026[地代・家賃],"",0)</f>
        <v/>
      </c>
      <c r="O32" s="197" t="str">
        <f>_xlfn.XLOOKUP(D32,事業計画2026[営業所],事業計画2026[その他経費],"",0)</f>
        <v/>
      </c>
      <c r="P32" s="197" t="str">
        <f>_xlfn.XLOOKUP(D32,事業計画2026[営業所],事業計画2026[本社経費],"",0)</f>
        <v/>
      </c>
      <c r="Q32" s="197">
        <f>SUM(K32:P32)</f>
        <v>0</v>
      </c>
      <c r="R32" s="196"/>
      <c r="S32" s="26" t="s">
        <v>137</v>
      </c>
      <c r="T32" s="27" cm="1">
        <f t="array" ref="T32">_xlfn.XLOOKUP($D32&amp;T$2&amp;T$3,事業計画集計2026[営業所]&amp;事業計画集計2026[月]&amp;事業計画集計2026[受着完],事業計画集計2026[(当月)計画 請負金額],0,0)</f>
        <v>0</v>
      </c>
      <c r="U32" s="28" cm="1">
        <f t="array" ref="U32">_xlfn.XLOOKUP($D32&amp;T$2&amp;T$3,事業計画集計2026[営業所]&amp;事業計画集計2026[月]&amp;事業計画集計2026[受着完],事業計画集計2026[(当月)計画 利益額],0,0)</f>
        <v>0</v>
      </c>
      <c r="V32" s="142" cm="1">
        <f t="array" ref="V32">_xlfn.XLOOKUP($D32&amp;T$2&amp;T$3,事業計画集計2026[営業所]&amp;事業計画集計2026[月]&amp;事業計画集計2026[受着完],事業計画集計2026[(当月)計画 棟数],0,0)</f>
        <v>0</v>
      </c>
      <c r="W32" s="27" cm="1">
        <f t="array" ref="W32">_xlfn.XLOOKUP($D32&amp;W$2&amp;W$3,事業計画集計2026[営業所]&amp;事業計画集計2026[月]&amp;事業計画集計2026[受着完],事業計画集計2026[(当月)計画 請負金額],0,0)</f>
        <v>0</v>
      </c>
      <c r="X32" s="28" cm="1">
        <f t="array" ref="X32">_xlfn.XLOOKUP($D32&amp;W$2&amp;W$3,事業計画集計2026[営業所]&amp;事業計画集計2026[月]&amp;事業計画集計2026[受着完],事業計画集計2026[(当月)計画 利益額],0,0)</f>
        <v>0</v>
      </c>
      <c r="Y32" s="149" cm="1">
        <f t="array" ref="Y32">_xlfn.XLOOKUP($D32&amp;W$2&amp;W$3,事業計画集計2026[営業所]&amp;事業計画集計2026[月]&amp;事業計画集計2026[受着完],事業計画集計2026[(当月)計画 棟数],0,0)</f>
        <v>0</v>
      </c>
      <c r="Z32" s="28" cm="1">
        <f t="array" ref="Z32">_xlfn.XLOOKUP($D32&amp;Z$2&amp;Z$3,事業計画集計2026[営業所]&amp;事業計画集計2026[月]&amp;事業計画集計2026[受着完],事業計画集計2026[(当月)計画 請負金額],0,0)</f>
        <v>0</v>
      </c>
      <c r="AA32" s="28" cm="1">
        <f t="array" ref="AA32">_xlfn.XLOOKUP($D32&amp;Z$2&amp;Z$3,事業計画集計2026[営業所]&amp;事業計画集計2026[月]&amp;事業計画集計2026[受着完],事業計画集計2026[(当月)計画 利益額],0,0)</f>
        <v>0</v>
      </c>
      <c r="AB32" s="29">
        <f>AA32-($Q32*1000)</f>
        <v>0</v>
      </c>
      <c r="AC32" s="142" cm="1">
        <f t="array" ref="AC32">_xlfn.XLOOKUP($D32&amp;Z$2&amp;Z$3,事業計画集計2026[営業所]&amp;事業計画集計2026[月]&amp;事業計画集計2026[受着完],事業計画集計2026[(当月)計画 棟数],0,0)</f>
        <v>0</v>
      </c>
      <c r="AD32" s="27" cm="1">
        <f t="array" ref="AD32">_xlfn.XLOOKUP($D32&amp;AD$2&amp;AD$3,事業計画集計2026[営業所]&amp;事業計画集計2026[月]&amp;事業計画集計2026[受着完],事業計画集計2026[(当月)計画 請負金額],0,0)</f>
        <v>0</v>
      </c>
      <c r="AE32" s="28" cm="1">
        <f t="array" ref="AE32">_xlfn.XLOOKUP($D32&amp;AD$2&amp;AD$3,事業計画集計2026[営業所]&amp;事業計画集計2026[月]&amp;事業計画集計2026[受着完],事業計画集計2026[(当月)計画 利益額],0,0)</f>
        <v>0</v>
      </c>
      <c r="AF32" s="149" cm="1">
        <f t="array" ref="AF32">_xlfn.XLOOKUP($D32&amp;AD$2&amp;AD$3,事業計画集計2026[営業所]&amp;事業計画集計2026[月]&amp;事業計画集計2026[受着完],事業計画集計2026[(当月)計画 棟数],0,0)</f>
        <v>0</v>
      </c>
      <c r="AG32" s="28" cm="1">
        <f t="array" ref="AG32">_xlfn.XLOOKUP($D32&amp;AG$2&amp;AG$3,事業計画集計2026[営業所]&amp;事業計画集計2026[月]&amp;事業計画集計2026[受着完],事業計画集計2026[(当月)計画 請負金額],0,0)</f>
        <v>0</v>
      </c>
      <c r="AH32" s="28" cm="1">
        <f t="array" ref="AH32">_xlfn.XLOOKUP($D32&amp;AG$2&amp;AG$3,事業計画集計2026[営業所]&amp;事業計画集計2026[月]&amp;事業計画集計2026[受着完],事業計画集計2026[(当月)計画 利益額],0,0)</f>
        <v>0</v>
      </c>
      <c r="AI32" s="149" cm="1">
        <f t="array" ref="AI32">_xlfn.XLOOKUP($D32&amp;AG$2&amp;AG$3,事業計画集計2026[営業所]&amp;事業計画集計2026[月]&amp;事業計画集計2026[受着完],事業計画集計2026[(当月)計画 棟数],0,0)</f>
        <v>0</v>
      </c>
      <c r="AJ32" s="28" cm="1">
        <f t="array" ref="AJ32">_xlfn.XLOOKUP($D32&amp;AJ$2&amp;AJ$3,事業計画集計2026[営業所]&amp;事業計画集計2026[月]&amp;事業計画集計2026[受着完],事業計画集計2026[(当月)計画 請負金額],0,0)</f>
        <v>0</v>
      </c>
      <c r="AK32" s="28" cm="1">
        <f t="array" ref="AK32">_xlfn.XLOOKUP($D32&amp;AJ$2&amp;AJ$3,事業計画集計2026[営業所]&amp;事業計画集計2026[月]&amp;事業計画集計2026[受着完],事業計画集計2026[(当月)計画 利益額],0,0)</f>
        <v>0</v>
      </c>
      <c r="AL32" s="29">
        <f>AK32-($Q32*1000)</f>
        <v>0</v>
      </c>
      <c r="AM32" s="149" cm="1">
        <f t="array" ref="AM32">_xlfn.XLOOKUP($D32&amp;AJ$2&amp;AJ$3,事業計画集計2026[営業所]&amp;事業計画集計2026[月]&amp;事業計画集計2026[受着完],事業計画集計2026[(当月)計画 棟数],0,0)</f>
        <v>0</v>
      </c>
      <c r="AN32" s="28" cm="1">
        <f t="array" ref="AN32">_xlfn.XLOOKUP($D32&amp;AN$2&amp;AN$3,事業計画集計2026[営業所]&amp;事業計画集計2026[月]&amp;事業計画集計2026[受着完],事業計画集計2026[(当月)計画 請負金額],0,0)</f>
        <v>0</v>
      </c>
      <c r="AO32" s="28" cm="1">
        <f t="array" ref="AO32">_xlfn.XLOOKUP($D32&amp;AN$2&amp;AN$3,事業計画集計2026[営業所]&amp;事業計画集計2026[月]&amp;事業計画集計2026[受着完],事業計画集計2026[(当月)計画 利益額],0,0)</f>
        <v>0</v>
      </c>
      <c r="AP32" s="149" cm="1">
        <f t="array" ref="AP32">_xlfn.XLOOKUP($D32&amp;AN$2&amp;AN$3,事業計画集計2026[営業所]&amp;事業計画集計2026[月]&amp;事業計画集計2026[受着完],事業計画集計2026[(当月)計画 棟数],0,0)</f>
        <v>0</v>
      </c>
      <c r="AQ32" s="28" cm="1">
        <f t="array" ref="AQ32">_xlfn.XLOOKUP($D32&amp;AQ$2&amp;AQ$3,事業計画集計2026[営業所]&amp;事業計画集計2026[月]&amp;事業計画集計2026[受着完],事業計画集計2026[(当月)計画 請負金額],0,0)</f>
        <v>0</v>
      </c>
      <c r="AR32" s="28" cm="1">
        <f t="array" ref="AR32">_xlfn.XLOOKUP($D32&amp;AQ$2&amp;AQ$3,事業計画集計2026[営業所]&amp;事業計画集計2026[月]&amp;事業計画集計2026[受着完],事業計画集計2026[(当月)計画 利益額],0,0)</f>
        <v>0</v>
      </c>
      <c r="AS32" s="149" cm="1">
        <f t="array" ref="AS32">_xlfn.XLOOKUP($D32&amp;AQ$2&amp;AQ$3,事業計画集計2026[営業所]&amp;事業計画集計2026[月]&amp;事業計画集計2026[受着完],事業計画集計2026[(当月)計画 棟数],0,0)</f>
        <v>0</v>
      </c>
      <c r="AT32" s="28" cm="1">
        <f t="array" ref="AT32">_xlfn.XLOOKUP($D32&amp;AT$2&amp;AT$3,事業計画集計2026[営業所]&amp;事業計画集計2026[月]&amp;事業計画集計2026[受着完],事業計画集計2026[(当月)計画 請負金額],0,0)</f>
        <v>0</v>
      </c>
      <c r="AU32" s="28" cm="1">
        <f t="array" ref="AU32">_xlfn.XLOOKUP($D32&amp;AT$2&amp;AT$3,事業計画集計2026[営業所]&amp;事業計画集計2026[月]&amp;事業計画集計2026[受着完],事業計画集計2026[(当月)計画 利益額],0,0)</f>
        <v>0</v>
      </c>
      <c r="AV32" s="29">
        <f>AU32-($Q32*1000)</f>
        <v>0</v>
      </c>
      <c r="AW32" s="142" cm="1">
        <f t="array" ref="AW32">_xlfn.XLOOKUP($D32&amp;AT$2&amp;AT$3,事業計画集計2026[営業所]&amp;事業計画集計2026[月]&amp;事業計画集計2026[受着完],事業計画集計2026[(当月)計画 棟数],0,0)</f>
        <v>0</v>
      </c>
      <c r="AX32" s="421">
        <f t="shared" ref="AX32:BG33" si="450">T32+AD32+AN32</f>
        <v>0</v>
      </c>
      <c r="AY32" s="422">
        <f t="shared" si="450"/>
        <v>0</v>
      </c>
      <c r="AZ32" s="423">
        <f t="shared" si="450"/>
        <v>0</v>
      </c>
      <c r="BA32" s="296">
        <f t="shared" si="450"/>
        <v>0</v>
      </c>
      <c r="BB32" s="300">
        <f t="shared" si="450"/>
        <v>0</v>
      </c>
      <c r="BC32" s="154">
        <f t="shared" si="450"/>
        <v>0</v>
      </c>
      <c r="BD32" s="304">
        <f t="shared" si="450"/>
        <v>0</v>
      </c>
      <c r="BE32" s="314">
        <f t="shared" si="450"/>
        <v>0</v>
      </c>
      <c r="BF32" s="324">
        <f t="shared" si="450"/>
        <v>0</v>
      </c>
      <c r="BG32" s="158">
        <f t="shared" si="450"/>
        <v>0</v>
      </c>
      <c r="BH32" s="28" cm="1">
        <f t="array" ref="BH32">_xlfn.XLOOKUP($D32&amp;BH$2&amp;BH$3,事業計画集計2026[営業所]&amp;事業計画集計2026[月]&amp;事業計画集計2026[受着完],事業計画集計2026[(当月)計画 請負金額],0,0)</f>
        <v>0</v>
      </c>
      <c r="BI32" s="28" cm="1">
        <f t="array" ref="BI32">_xlfn.XLOOKUP($D32&amp;BH$2&amp;BH$3,事業計画集計2026[営業所]&amp;事業計画集計2026[月]&amp;事業計画集計2026[受着完],事業計画集計2026[(当月)計画 利益額],0,0)</f>
        <v>0</v>
      </c>
      <c r="BJ32" s="149" cm="1">
        <f t="array" ref="BJ32">_xlfn.XLOOKUP($D32&amp;BH$2&amp;BH$3,事業計画集計2026[営業所]&amp;事業計画集計2026[月]&amp;事業計画集計2026[受着完],事業計画集計2026[(当月)計画 棟数],0,0)</f>
        <v>0</v>
      </c>
      <c r="BK32" s="28" cm="1">
        <f t="array" ref="BK32">_xlfn.XLOOKUP($D32&amp;BK$2&amp;BK$3,事業計画集計2026[営業所]&amp;事業計画集計2026[月]&amp;事業計画集計2026[受着完],事業計画集計2026[(当月)計画 請負金額],0,0)</f>
        <v>0</v>
      </c>
      <c r="BL32" s="28" cm="1">
        <f t="array" ref="BL32">_xlfn.XLOOKUP($D32&amp;BK$2&amp;BK$3,事業計画集計2026[営業所]&amp;事業計画集計2026[月]&amp;事業計画集計2026[受着完],事業計画集計2026[(当月)計画 利益額],0,0)</f>
        <v>0</v>
      </c>
      <c r="BM32" s="149" cm="1">
        <f t="array" ref="BM32">_xlfn.XLOOKUP($D32&amp;BK$2&amp;BK$3,事業計画集計2026[営業所]&amp;事業計画集計2026[月]&amp;事業計画集計2026[受着完],事業計画集計2026[(当月)計画 棟数],0,0)</f>
        <v>0</v>
      </c>
      <c r="BN32" s="28" cm="1">
        <f t="array" ref="BN32">_xlfn.XLOOKUP($D32&amp;BN$2&amp;BN$3,事業計画集計2026[営業所]&amp;事業計画集計2026[月]&amp;事業計画集計2026[受着完],事業計画集計2026[(当月)計画 請負金額],0,0)</f>
        <v>0</v>
      </c>
      <c r="BO32" s="28" cm="1">
        <f t="array" ref="BO32">_xlfn.XLOOKUP($D32&amp;BN$2&amp;BN$3,事業計画集計2026[営業所]&amp;事業計画集計2026[月]&amp;事業計画集計2026[受着完],事業計画集計2026[(当月)計画 利益額],0,0)</f>
        <v>0</v>
      </c>
      <c r="BP32" s="29">
        <f>BO32-($Q32*1000)</f>
        <v>0</v>
      </c>
      <c r="BQ32" s="149" cm="1">
        <f t="array" ref="BQ32">_xlfn.XLOOKUP($D32&amp;BN$2&amp;BN$3,事業計画集計2026[営業所]&amp;事業計画集計2026[月]&amp;事業計画集計2026[受着完],事業計画集計2026[(当月)計画 棟数],0,0)</f>
        <v>0</v>
      </c>
      <c r="BR32" s="28" cm="1">
        <f t="array" ref="BR32">_xlfn.XLOOKUP($D32&amp;BR$2&amp;BR$3,事業計画集計2026[営業所]&amp;事業計画集計2026[月]&amp;事業計画集計2026[受着完],事業計画集計2026[(当月)計画 請負金額],0,0)</f>
        <v>0</v>
      </c>
      <c r="BS32" s="28" cm="1">
        <f t="array" ref="BS32">_xlfn.XLOOKUP($D32&amp;BR$2&amp;BR$3,事業計画集計2026[営業所]&amp;事業計画集計2026[月]&amp;事業計画集計2026[受着完],事業計画集計2026[(当月)計画 利益額],0,0)</f>
        <v>0</v>
      </c>
      <c r="BT32" s="149" cm="1">
        <f t="array" ref="BT32">_xlfn.XLOOKUP($D32&amp;BR$2&amp;BR$3,事業計画集計2026[営業所]&amp;事業計画集計2026[月]&amp;事業計画集計2026[受着完],事業計画集計2026[(当月)計画 棟数],0,0)</f>
        <v>0</v>
      </c>
      <c r="BU32" s="28" cm="1">
        <f t="array" ref="BU32">_xlfn.XLOOKUP($D32&amp;BU$2&amp;BU$3,事業計画集計2026[営業所]&amp;事業計画集計2026[月]&amp;事業計画集計2026[受着完],事業計画集計2026[(当月)計画 請負金額],0,0)</f>
        <v>0</v>
      </c>
      <c r="BV32" s="28" cm="1">
        <f t="array" ref="BV32">_xlfn.XLOOKUP($D32&amp;BU$2&amp;BU$3,事業計画集計2026[営業所]&amp;事業計画集計2026[月]&amp;事業計画集計2026[受着完],事業計画集計2026[(当月)計画 利益額],0,0)</f>
        <v>0</v>
      </c>
      <c r="BW32" s="149" cm="1">
        <f t="array" ref="BW32">_xlfn.XLOOKUP($D32&amp;BU$2&amp;BU$3,事業計画集計2026[営業所]&amp;事業計画集計2026[月]&amp;事業計画集計2026[受着完],事業計画集計2026[(当月)計画 棟数],0,0)</f>
        <v>0</v>
      </c>
      <c r="BX32" s="28" cm="1">
        <f t="array" ref="BX32">_xlfn.XLOOKUP($D32&amp;BX$2&amp;BX$3,事業計画集計2026[営業所]&amp;事業計画集計2026[月]&amp;事業計画集計2026[受着完],事業計画集計2026[(当月)計画 請負金額],0,0)</f>
        <v>0</v>
      </c>
      <c r="BY32" s="28" cm="1">
        <f t="array" ref="BY32">_xlfn.XLOOKUP($D32&amp;BX$2&amp;BX$3,事業計画集計2026[営業所]&amp;事業計画集計2026[月]&amp;事業計画集計2026[受着完],事業計画集計2026[(当月)計画 利益額],0,0)</f>
        <v>0</v>
      </c>
      <c r="BZ32" s="29">
        <f>BY32-($Q32*1000)</f>
        <v>0</v>
      </c>
      <c r="CA32" s="149" cm="1">
        <f t="array" ref="CA32">_xlfn.XLOOKUP($D32&amp;BX$2&amp;BX$3,事業計画集計2026[営業所]&amp;事業計画集計2026[月]&amp;事業計画集計2026[受着完],事業計画集計2026[(当月)計画 棟数],0,0)</f>
        <v>0</v>
      </c>
      <c r="CB32" s="28" cm="1">
        <f t="array" ref="CB32">_xlfn.XLOOKUP($D32&amp;CB$2&amp;CB$3,事業計画集計2026[営業所]&amp;事業計画集計2026[月]&amp;事業計画集計2026[受着完],事業計画集計2026[(当月)計画 請負金額],0,0)</f>
        <v>0</v>
      </c>
      <c r="CC32" s="28" cm="1">
        <f t="array" ref="CC32">_xlfn.XLOOKUP($D32&amp;CB$2&amp;CB$3,事業計画集計2026[営業所]&amp;事業計画集計2026[月]&amp;事業計画集計2026[受着完],事業計画集計2026[(当月)計画 利益額],0,0)</f>
        <v>0</v>
      </c>
      <c r="CD32" s="149" cm="1">
        <f t="array" ref="CD32">_xlfn.XLOOKUP($D32&amp;CB$2&amp;CB$3,事業計画集計2026[営業所]&amp;事業計画集計2026[月]&amp;事業計画集計2026[受着完],事業計画集計2026[(当月)計画 棟数],0,0)</f>
        <v>0</v>
      </c>
      <c r="CE32" s="28" cm="1">
        <f t="array" ref="CE32">_xlfn.XLOOKUP($D32&amp;CE$2&amp;CE$3,事業計画集計2026[営業所]&amp;事業計画集計2026[月]&amp;事業計画集計2026[受着完],事業計画集計2026[(当月)計画 請負金額],0,0)</f>
        <v>0</v>
      </c>
      <c r="CF32" s="28" cm="1">
        <f t="array" ref="CF32">_xlfn.XLOOKUP($D32&amp;CE$2&amp;CE$3,事業計画集計2026[営業所]&amp;事業計画集計2026[月]&amp;事業計画集計2026[受着完],事業計画集計2026[(当月)計画 利益額],0,0)</f>
        <v>0</v>
      </c>
      <c r="CG32" s="149" cm="1">
        <f t="array" ref="CG32">_xlfn.XLOOKUP($D32&amp;CE$2&amp;CE$3,事業計画集計2026[営業所]&amp;事業計画集計2026[月]&amp;事業計画集計2026[受着完],事業計画集計2026[(当月)計画 棟数],0,0)</f>
        <v>0</v>
      </c>
      <c r="CH32" s="28" cm="1">
        <f t="array" ref="CH32">_xlfn.XLOOKUP($D32&amp;CH$2&amp;CH$3,事業計画集計2026[営業所]&amp;事業計画集計2026[月]&amp;事業計画集計2026[受着完],事業計画集計2026[(当月)計画 請負金額],0,0)</f>
        <v>0</v>
      </c>
      <c r="CI32" s="28" cm="1">
        <f t="array" ref="CI32">_xlfn.XLOOKUP($D32&amp;CH$2&amp;CH$3,事業計画集計2026[営業所]&amp;事業計画集計2026[月]&amp;事業計画集計2026[受着完],事業計画集計2026[(当月)計画 利益額],0,0)</f>
        <v>0</v>
      </c>
      <c r="CJ32" s="29">
        <f>CI32-($Q32*1000)</f>
        <v>0</v>
      </c>
      <c r="CK32" s="142" cm="1">
        <f t="array" ref="CK32">_xlfn.XLOOKUP($D32&amp;CH$2&amp;CH$3,事業計画集計2026[営業所]&amp;事業計画集計2026[月]&amp;事業計画集計2026[受着完],事業計画集計2026[(当月)計画 棟数],0,0)</f>
        <v>0</v>
      </c>
      <c r="CL32" s="421">
        <f t="shared" ref="CL32:CU33" si="451">BH32+BR32+CB32</f>
        <v>0</v>
      </c>
      <c r="CM32" s="422">
        <f t="shared" si="451"/>
        <v>0</v>
      </c>
      <c r="CN32" s="423">
        <f t="shared" si="451"/>
        <v>0</v>
      </c>
      <c r="CO32" s="296">
        <f t="shared" si="451"/>
        <v>0</v>
      </c>
      <c r="CP32" s="300">
        <f t="shared" si="451"/>
        <v>0</v>
      </c>
      <c r="CQ32" s="154">
        <f t="shared" si="451"/>
        <v>0</v>
      </c>
      <c r="CR32" s="304">
        <f t="shared" si="451"/>
        <v>0</v>
      </c>
      <c r="CS32" s="314">
        <f t="shared" si="451"/>
        <v>0</v>
      </c>
      <c r="CT32" s="324">
        <f t="shared" si="451"/>
        <v>0</v>
      </c>
      <c r="CU32" s="158">
        <f t="shared" si="451"/>
        <v>0</v>
      </c>
      <c r="CV32" s="333">
        <f t="shared" ref="CV32:DE33" si="452">AX32+CL32</f>
        <v>0</v>
      </c>
      <c r="CW32" s="334">
        <f t="shared" si="452"/>
        <v>0</v>
      </c>
      <c r="CX32" s="162">
        <f t="shared" si="452"/>
        <v>0</v>
      </c>
      <c r="CY32" s="354">
        <f t="shared" si="452"/>
        <v>0</v>
      </c>
      <c r="CZ32" s="355">
        <f t="shared" si="452"/>
        <v>0</v>
      </c>
      <c r="DA32" s="166">
        <f t="shared" si="452"/>
        <v>0</v>
      </c>
      <c r="DB32" s="479">
        <f t="shared" si="452"/>
        <v>0</v>
      </c>
      <c r="DC32" s="480">
        <f t="shared" si="452"/>
        <v>0</v>
      </c>
      <c r="DD32" s="481">
        <f t="shared" si="452"/>
        <v>0</v>
      </c>
      <c r="DE32" s="604">
        <f t="shared" si="452"/>
        <v>0</v>
      </c>
      <c r="DF32" s="612">
        <f>実行度合表集計2025!GH32+実行度合表集計2026!CV32</f>
        <v>252000000</v>
      </c>
      <c r="DG32" s="334">
        <f>実行度合表集計2025!GI32+実行度合表集計2026!CW32</f>
        <v>55440000</v>
      </c>
      <c r="DH32" s="613">
        <f>実行度合表集計2025!GJ32+実行度合表集計2026!CX32</f>
        <v>9</v>
      </c>
      <c r="DI32" s="628">
        <f>実行度合表集計2025!GK32+実行度合表集計2026!CY32</f>
        <v>280000000</v>
      </c>
      <c r="DJ32" s="355">
        <f>実行度合表集計2025!GL32+実行度合表集計2026!CZ32</f>
        <v>61600000</v>
      </c>
      <c r="DK32" s="629">
        <f>実行度合表集計2025!GM32+実行度合表集計2026!DA32</f>
        <v>10</v>
      </c>
      <c r="DL32" s="641">
        <f>実行度合表集計2025!GN32+実行度合表集計2026!DB32</f>
        <v>316487214</v>
      </c>
      <c r="DM32" s="480">
        <f>実行度合表集計2025!GO32+実行度合表集計2026!DC32</f>
        <v>67451525</v>
      </c>
      <c r="DN32" s="481">
        <f>実行度合表集計2025!GP32+実行度合表集計2026!DD32</f>
        <v>24761525</v>
      </c>
      <c r="DO32" s="642">
        <f>実行度合表集計2025!GQ32+実行度合表集計2026!DE32</f>
        <v>11</v>
      </c>
      <c r="DP32" s="28" cm="1">
        <f t="array" ref="DP32">_xlfn.XLOOKUP($D32&amp;DP$2&amp;DP$3,事業計画集計2026[営業所]&amp;事業計画集計2026[月]&amp;事業計画集計2026[受着完],事業計画集計2026[(当月)計画 請負金額],0,0)</f>
        <v>0</v>
      </c>
      <c r="DQ32" s="28" cm="1">
        <f t="array" ref="DQ32">_xlfn.XLOOKUP($D32&amp;DP$2&amp;DP$3,事業計画集計2026[営業所]&amp;事業計画集計2026[月]&amp;事業計画集計2026[受着完],事業計画集計2026[(当月)計画 利益額],0,0)</f>
        <v>0</v>
      </c>
      <c r="DR32" s="149" cm="1">
        <f t="array" ref="DR32">_xlfn.XLOOKUP($D32&amp;DP$2&amp;DP$3,事業計画集計2026[営業所]&amp;事業計画集計2026[月]&amp;事業計画集計2026[受着完],事業計画集計2026[(当月)計画 棟数],0,0)</f>
        <v>0</v>
      </c>
      <c r="DS32" s="28" cm="1">
        <f t="array" ref="DS32">_xlfn.XLOOKUP($D32&amp;DS$2&amp;DS$3,事業計画集計2026[営業所]&amp;事業計画集計2026[月]&amp;事業計画集計2026[受着完],事業計画集計2026[(当月)計画 請負金額],0,0)</f>
        <v>0</v>
      </c>
      <c r="DT32" s="28" cm="1">
        <f t="array" ref="DT32">_xlfn.XLOOKUP($D32&amp;DS$2&amp;DS$3,事業計画集計2026[営業所]&amp;事業計画集計2026[月]&amp;事業計画集計2026[受着完],事業計画集計2026[(当月)計画 利益額],0,0)</f>
        <v>0</v>
      </c>
      <c r="DU32" s="149" cm="1">
        <f t="array" ref="DU32">_xlfn.XLOOKUP($D32&amp;DS$2&amp;DS$3,事業計画集計2026[営業所]&amp;事業計画集計2026[月]&amp;事業計画集計2026[受着完],事業計画集計2026[(当月)計画 棟数],0,0)</f>
        <v>0</v>
      </c>
      <c r="DV32" s="28" cm="1">
        <f t="array" ref="DV32">_xlfn.XLOOKUP($D32&amp;DV$2&amp;DV$3,事業計画集計2026[営業所]&amp;事業計画集計2026[月]&amp;事業計画集計2026[受着完],事業計画集計2026[(当月)計画 請負金額],0,0)</f>
        <v>0</v>
      </c>
      <c r="DW32" s="28" cm="1">
        <f t="array" ref="DW32">_xlfn.XLOOKUP($D32&amp;DV$2&amp;DV$3,事業計画集計2026[営業所]&amp;事業計画集計2026[月]&amp;事業計画集計2026[受着完],事業計画集計2026[(当月)計画 利益額],0,0)</f>
        <v>0</v>
      </c>
      <c r="DX32" s="29">
        <f>DW32-($Q32*1000)</f>
        <v>0</v>
      </c>
      <c r="DY32" s="149" cm="1">
        <f t="array" ref="DY32">_xlfn.XLOOKUP($D32&amp;DV$2&amp;DV$3,事業計画集計2026[営業所]&amp;事業計画集計2026[月]&amp;事業計画集計2026[受着完],事業計画集計2026[(当月)計画 棟数],0,0)</f>
        <v>0</v>
      </c>
      <c r="DZ32" s="28" cm="1">
        <f t="array" ref="DZ32">_xlfn.XLOOKUP($D32&amp;DZ$2&amp;DZ$3,事業計画集計2026[営業所]&amp;事業計画集計2026[月]&amp;事業計画集計2026[受着完],事業計画集計2026[(当月)計画 請負金額],0,0)</f>
        <v>0</v>
      </c>
      <c r="EA32" s="28" cm="1">
        <f t="array" ref="EA32">_xlfn.XLOOKUP($D32&amp;DZ$2&amp;DZ$3,事業計画集計2026[営業所]&amp;事業計画集計2026[月]&amp;事業計画集計2026[受着完],事業計画集計2026[(当月)計画 利益額],0,0)</f>
        <v>0</v>
      </c>
      <c r="EB32" s="149" cm="1">
        <f t="array" ref="EB32">_xlfn.XLOOKUP($D32&amp;DZ$2&amp;DZ$3,事業計画集計2026[営業所]&amp;事業計画集計2026[月]&amp;事業計画集計2026[受着完],事業計画集計2026[(当月)計画 棟数],0,0)</f>
        <v>0</v>
      </c>
      <c r="EC32" s="28" cm="1">
        <f t="array" ref="EC32">_xlfn.XLOOKUP($D32&amp;EC$2&amp;EC$3,事業計画集計2026[営業所]&amp;事業計画集計2026[月]&amp;事業計画集計2026[受着完],事業計画集計2026[(当月)計画 請負金額],0,0)</f>
        <v>0</v>
      </c>
      <c r="ED32" s="28" cm="1">
        <f t="array" ref="ED32">_xlfn.XLOOKUP($D32&amp;EC$2&amp;EC$3,事業計画集計2026[営業所]&amp;事業計画集計2026[月]&amp;事業計画集計2026[受着完],事業計画集計2026[(当月)計画 利益額],0,0)</f>
        <v>0</v>
      </c>
      <c r="EE32" s="149" cm="1">
        <f t="array" ref="EE32">_xlfn.XLOOKUP($D32&amp;EC$2&amp;EC$3,事業計画集計2026[営業所]&amp;事業計画集計2026[月]&amp;事業計画集計2026[受着完],事業計画集計2026[(当月)計画 棟数],0,0)</f>
        <v>0</v>
      </c>
      <c r="EF32" s="28" cm="1">
        <f t="array" ref="EF32">_xlfn.XLOOKUP($D32&amp;EF$2&amp;EF$3,事業計画集計2026[営業所]&amp;事業計画集計2026[月]&amp;事業計画集計2026[受着完],事業計画集計2026[(当月)計画 請負金額],0,0)</f>
        <v>0</v>
      </c>
      <c r="EG32" s="28" cm="1">
        <f t="array" ref="EG32">_xlfn.XLOOKUP($D32&amp;EF$2&amp;EF$3,事業計画集計2026[営業所]&amp;事業計画集計2026[月]&amp;事業計画集計2026[受着完],事業計画集計2026[(当月)計画 利益額],0,0)</f>
        <v>0</v>
      </c>
      <c r="EH32" s="29">
        <f>EG32-($Q32*1000)</f>
        <v>0</v>
      </c>
      <c r="EI32" s="149" cm="1">
        <f t="array" ref="EI32">_xlfn.XLOOKUP($D32&amp;EF$2&amp;EF$3,事業計画集計2026[営業所]&amp;事業計画集計2026[月]&amp;事業計画集計2026[受着完],事業計画集計2026[(当月)計画 棟数],0,0)</f>
        <v>0</v>
      </c>
      <c r="EJ32" s="28" cm="1">
        <f t="array" ref="EJ32">_xlfn.XLOOKUP($D32&amp;EJ$2&amp;EJ$3,事業計画集計2026[営業所]&amp;事業計画集計2026[月]&amp;事業計画集計2026[受着完],事業計画集計2026[(当月)計画 請負金額],0,0)</f>
        <v>0</v>
      </c>
      <c r="EK32" s="28" cm="1">
        <f t="array" ref="EK32">_xlfn.XLOOKUP($D32&amp;EJ$2&amp;EJ$3,事業計画集計2026[営業所]&amp;事業計画集計2026[月]&amp;事業計画集計2026[受着完],事業計画集計2026[(当月)計画 利益額],0,0)</f>
        <v>0</v>
      </c>
      <c r="EL32" s="149" cm="1">
        <f t="array" ref="EL32">_xlfn.XLOOKUP($D32&amp;EJ$2&amp;EJ$3,事業計画集計2026[営業所]&amp;事業計画集計2026[月]&amp;事業計画集計2026[受着完],事業計画集計2026[(当月)計画 棟数],0,0)</f>
        <v>0</v>
      </c>
      <c r="EM32" s="28" cm="1">
        <f t="array" ref="EM32">_xlfn.XLOOKUP($D32&amp;EM$2&amp;EM$3,事業計画集計2026[営業所]&amp;事業計画集計2026[月]&amp;事業計画集計2026[受着完],事業計画集計2026[(当月)計画 請負金額],0,0)</f>
        <v>0</v>
      </c>
      <c r="EN32" s="28" cm="1">
        <f t="array" ref="EN32">_xlfn.XLOOKUP($D32&amp;EM$2&amp;EM$3,事業計画集計2026[営業所]&amp;事業計画集計2026[月]&amp;事業計画集計2026[受着完],事業計画集計2026[(当月)計画 利益額],0,0)</f>
        <v>0</v>
      </c>
      <c r="EO32" s="149" cm="1">
        <f t="array" ref="EO32">_xlfn.XLOOKUP($D32&amp;EM$2&amp;EM$3,事業計画集計2026[営業所]&amp;事業計画集計2026[月]&amp;事業計画集計2026[受着完],事業計画集計2026[(当月)計画 棟数],0,0)</f>
        <v>0</v>
      </c>
      <c r="EP32" s="28" cm="1">
        <f t="array" ref="EP32">_xlfn.XLOOKUP($D32&amp;EP$2&amp;EP$3,事業計画集計2026[営業所]&amp;事業計画集計2026[月]&amp;事業計画集計2026[受着完],事業計画集計2026[(当月)計画 請負金額],0,0)</f>
        <v>0</v>
      </c>
      <c r="EQ32" s="28" cm="1">
        <f t="array" ref="EQ32">_xlfn.XLOOKUP($D32&amp;EP$2&amp;EP$3,事業計画集計2026[営業所]&amp;事業計画集計2026[月]&amp;事業計画集計2026[受着完],事業計画集計2026[(当月)計画 利益額],0,0)</f>
        <v>0</v>
      </c>
      <c r="ER32" s="29">
        <f>EQ32-($Q32*1000)</f>
        <v>0</v>
      </c>
      <c r="ES32" s="142" cm="1">
        <f t="array" ref="ES32">_xlfn.XLOOKUP($D32&amp;EP$2&amp;EP$3,事業計画集計2026[営業所]&amp;事業計画集計2026[月]&amp;事業計画集計2026[受着完],事業計画集計2026[(当月)計画 棟数],0,0)</f>
        <v>0</v>
      </c>
      <c r="ET32" s="421">
        <f t="shared" ref="ET32:FC33" si="453">DP32+DZ32+EJ32</f>
        <v>0</v>
      </c>
      <c r="EU32" s="422">
        <f t="shared" si="453"/>
        <v>0</v>
      </c>
      <c r="EV32" s="423">
        <f t="shared" si="453"/>
        <v>0</v>
      </c>
      <c r="EW32" s="296">
        <f t="shared" si="453"/>
        <v>0</v>
      </c>
      <c r="EX32" s="300">
        <f t="shared" si="453"/>
        <v>0</v>
      </c>
      <c r="EY32" s="154">
        <f t="shared" si="453"/>
        <v>0</v>
      </c>
      <c r="EZ32" s="304">
        <f t="shared" si="453"/>
        <v>0</v>
      </c>
      <c r="FA32" s="314">
        <f t="shared" si="453"/>
        <v>0</v>
      </c>
      <c r="FB32" s="324">
        <f t="shared" si="453"/>
        <v>0</v>
      </c>
      <c r="FC32" s="158">
        <f t="shared" si="453"/>
        <v>0</v>
      </c>
      <c r="FD32" s="28" cm="1">
        <f t="array" ref="FD32">_xlfn.XLOOKUP($D32&amp;FD$2&amp;FD$3,事業計画集計2026[営業所]&amp;事業計画集計2026[月]&amp;事業計画集計2026[受着完],事業計画集計2026[(当月)計画 請負金額],0,0)</f>
        <v>0</v>
      </c>
      <c r="FE32" s="28" cm="1">
        <f t="array" ref="FE32">_xlfn.XLOOKUP($D32&amp;FD$2&amp;FD$3,事業計画集計2026[営業所]&amp;事業計画集計2026[月]&amp;事業計画集計2026[受着完],事業計画集計2026[(当月)計画 利益額],0,0)</f>
        <v>0</v>
      </c>
      <c r="FF32" s="149" cm="1">
        <f t="array" ref="FF32">_xlfn.XLOOKUP($D32&amp;FD$2&amp;FD$3,事業計画集計2026[営業所]&amp;事業計画集計2026[月]&amp;事業計画集計2026[受着完],事業計画集計2026[(当月)計画 棟数],0,0)</f>
        <v>0</v>
      </c>
      <c r="FG32" s="28" cm="1">
        <f t="array" ref="FG32">_xlfn.XLOOKUP($D32&amp;FG$2&amp;FG$3,事業計画集計2026[営業所]&amp;事業計画集計2026[月]&amp;事業計画集計2026[受着完],事業計画集計2026[(当月)計画 請負金額],0,0)</f>
        <v>0</v>
      </c>
      <c r="FH32" s="28" cm="1">
        <f t="array" ref="FH32">_xlfn.XLOOKUP($D32&amp;FG$2&amp;FG$3,事業計画集計2026[営業所]&amp;事業計画集計2026[月]&amp;事業計画集計2026[受着完],事業計画集計2026[(当月)計画 利益額],0,0)</f>
        <v>0</v>
      </c>
      <c r="FI32" s="149" cm="1">
        <f t="array" ref="FI32">_xlfn.XLOOKUP($D32&amp;FG$2&amp;FG$3,事業計画集計2026[営業所]&amp;事業計画集計2026[月]&amp;事業計画集計2026[受着完],事業計画集計2026[(当月)計画 棟数],0,0)</f>
        <v>0</v>
      </c>
      <c r="FJ32" s="28" cm="1">
        <f t="array" ref="FJ32">_xlfn.XLOOKUP($D32&amp;FJ$2&amp;FJ$3,事業計画集計2026[営業所]&amp;事業計画集計2026[月]&amp;事業計画集計2026[受着完],事業計画集計2026[(当月)計画 請負金額],0,0)</f>
        <v>0</v>
      </c>
      <c r="FK32" s="28" cm="1">
        <f t="array" ref="FK32">_xlfn.XLOOKUP($D32&amp;FJ$2&amp;FJ$3,事業計画集計2026[営業所]&amp;事業計画集計2026[月]&amp;事業計画集計2026[受着完],事業計画集計2026[(当月)計画 利益額],0,0)</f>
        <v>0</v>
      </c>
      <c r="FL32" s="29">
        <f>FK32-($Q32*1000)</f>
        <v>0</v>
      </c>
      <c r="FM32" s="149" cm="1">
        <f t="array" ref="FM32">_xlfn.XLOOKUP($D32&amp;FJ$2&amp;FJ$3,事業計画集計2026[営業所]&amp;事業計画集計2026[月]&amp;事業計画集計2026[受着完],事業計画集計2026[(当月)計画 棟数],0,0)</f>
        <v>0</v>
      </c>
      <c r="FN32" s="28" cm="1">
        <f t="array" ref="FN32">_xlfn.XLOOKUP($D32&amp;FN$2&amp;FN$3,事業計画集計2026[営業所]&amp;事業計画集計2026[月]&amp;事業計画集計2026[受着完],事業計画集計2026[(当月)計画 請負金額],0,0)</f>
        <v>0</v>
      </c>
      <c r="FO32" s="28" cm="1">
        <f t="array" ref="FO32">_xlfn.XLOOKUP($D32&amp;FN$2&amp;FN$3,事業計画集計2026[営業所]&amp;事業計画集計2026[月]&amp;事業計画集計2026[受着完],事業計画集計2026[(当月)計画 利益額],0,0)</f>
        <v>0</v>
      </c>
      <c r="FP32" s="149" cm="1">
        <f t="array" ref="FP32">_xlfn.XLOOKUP($D32&amp;FN$2&amp;FN$3,事業計画集計2026[営業所]&amp;事業計画集計2026[月]&amp;事業計画集計2026[受着完],事業計画集計2026[(当月)計画 棟数],0,0)</f>
        <v>0</v>
      </c>
      <c r="FQ32" s="28" cm="1">
        <f t="array" ref="FQ32">_xlfn.XLOOKUP($D32&amp;FQ$2&amp;FQ$3,事業計画集計2026[営業所]&amp;事業計画集計2026[月]&amp;事業計画集計2026[受着完],事業計画集計2026[(当月)計画 請負金額],0,0)</f>
        <v>0</v>
      </c>
      <c r="FR32" s="28" cm="1">
        <f t="array" ref="FR32">_xlfn.XLOOKUP($D32&amp;FQ$2&amp;FQ$3,事業計画集計2026[営業所]&amp;事業計画集計2026[月]&amp;事業計画集計2026[受着完],事業計画集計2026[(当月)計画 利益額],0,0)</f>
        <v>0</v>
      </c>
      <c r="FS32" s="149" cm="1">
        <f t="array" ref="FS32">_xlfn.XLOOKUP($D32&amp;FQ$2&amp;FQ$3,事業計画集計2026[営業所]&amp;事業計画集計2026[月]&amp;事業計画集計2026[受着完],事業計画集計2026[(当月)計画 棟数],0,0)</f>
        <v>0</v>
      </c>
      <c r="FT32" s="28" cm="1">
        <f t="array" ref="FT32">_xlfn.XLOOKUP($D32&amp;FT$2&amp;FT$3,事業計画集計2026[営業所]&amp;事業計画集計2026[月]&amp;事業計画集計2026[受着完],事業計画集計2026[(当月)計画 請負金額],0,0)</f>
        <v>0</v>
      </c>
      <c r="FU32" s="28" cm="1">
        <f t="array" ref="FU32">_xlfn.XLOOKUP($D32&amp;FT$2&amp;FT$3,事業計画集計2026[営業所]&amp;事業計画集計2026[月]&amp;事業計画集計2026[受着完],事業計画集計2026[(当月)計画 利益額],0,0)</f>
        <v>0</v>
      </c>
      <c r="FV32" s="29">
        <f>FU32-($Q32*1000)</f>
        <v>0</v>
      </c>
      <c r="FW32" s="149" cm="1">
        <f t="array" ref="FW32">_xlfn.XLOOKUP($D32&amp;FT$2&amp;FT$3,事業計画集計2026[営業所]&amp;事業計画集計2026[月]&amp;事業計画集計2026[受着完],事業計画集計2026[(当月)計画 棟数],0,0)</f>
        <v>0</v>
      </c>
      <c r="FX32" s="28" cm="1">
        <f t="array" ref="FX32">_xlfn.XLOOKUP($D32&amp;FX$2&amp;FX$3,事業計画集計2026[営業所]&amp;事業計画集計2026[月]&amp;事業計画集計2026[受着完],事業計画集計2026[(当月)計画 請負金額],0,0)</f>
        <v>0</v>
      </c>
      <c r="FY32" s="28" cm="1">
        <f t="array" ref="FY32">_xlfn.XLOOKUP($D32&amp;FX$2&amp;FX$3,事業計画集計2026[営業所]&amp;事業計画集計2026[月]&amp;事業計画集計2026[受着完],事業計画集計2026[(当月)計画 利益額],0,0)</f>
        <v>0</v>
      </c>
      <c r="FZ32" s="149" cm="1">
        <f t="array" ref="FZ32">_xlfn.XLOOKUP($D32&amp;FX$2&amp;FX$3,事業計画集計2026[営業所]&amp;事業計画集計2026[月]&amp;事業計画集計2026[受着完],事業計画集計2026[(当月)計画 棟数],0,0)</f>
        <v>0</v>
      </c>
      <c r="GA32" s="28" cm="1">
        <f t="array" ref="GA32">_xlfn.XLOOKUP($D32&amp;GA$2&amp;GA$3,事業計画集計2026[営業所]&amp;事業計画集計2026[月]&amp;事業計画集計2026[受着完],事業計画集計2026[(当月)計画 請負金額],0,0)</f>
        <v>0</v>
      </c>
      <c r="GB32" s="28" cm="1">
        <f t="array" ref="GB32">_xlfn.XLOOKUP($D32&amp;GA$2&amp;GA$3,事業計画集計2026[営業所]&amp;事業計画集計2026[月]&amp;事業計画集計2026[受着完],事業計画集計2026[(当月)計画 利益額],0,0)</f>
        <v>0</v>
      </c>
      <c r="GC32" s="149" cm="1">
        <f t="array" ref="GC32">_xlfn.XLOOKUP($D32&amp;GA$2&amp;GA$3,事業計画集計2026[営業所]&amp;事業計画集計2026[月]&amp;事業計画集計2026[受着完],事業計画集計2026[(当月)計画 棟数],0,0)</f>
        <v>0</v>
      </c>
      <c r="GD32" s="28" cm="1">
        <f t="array" ref="GD32">_xlfn.XLOOKUP($D32&amp;GD$2&amp;GD$3,事業計画集計2026[営業所]&amp;事業計画集計2026[月]&amp;事業計画集計2026[受着完],事業計画集計2026[(当月)計画 請負金額],0,0)</f>
        <v>0</v>
      </c>
      <c r="GE32" s="28" cm="1">
        <f t="array" ref="GE32">_xlfn.XLOOKUP($D32&amp;GD$2&amp;GD$3,事業計画集計2026[営業所]&amp;事業計画集計2026[月]&amp;事業計画集計2026[受着完],事業計画集計2026[(当月)計画 利益額],0,0)</f>
        <v>0</v>
      </c>
      <c r="GF32" s="29">
        <f>GE32-($Q32*1000)</f>
        <v>0</v>
      </c>
      <c r="GG32" s="142" cm="1">
        <f t="array" ref="GG32">_xlfn.XLOOKUP($D32&amp;GD$2&amp;GD$3,事業計画集計2026[営業所]&amp;事業計画集計2026[月]&amp;事業計画集計2026[受着完],事業計画集計2026[(当月)計画 棟数],0,0)</f>
        <v>0</v>
      </c>
      <c r="GH32" s="421">
        <f t="shared" ref="GH32:GQ33" si="454">FD32+FN32+FX32</f>
        <v>0</v>
      </c>
      <c r="GI32" s="422">
        <f t="shared" si="454"/>
        <v>0</v>
      </c>
      <c r="GJ32" s="423">
        <f t="shared" si="454"/>
        <v>0</v>
      </c>
      <c r="GK32" s="296">
        <f t="shared" si="454"/>
        <v>0</v>
      </c>
      <c r="GL32" s="300">
        <f t="shared" si="454"/>
        <v>0</v>
      </c>
      <c r="GM32" s="154">
        <f t="shared" si="454"/>
        <v>0</v>
      </c>
      <c r="GN32" s="304">
        <f t="shared" si="454"/>
        <v>0</v>
      </c>
      <c r="GO32" s="314">
        <f t="shared" si="454"/>
        <v>0</v>
      </c>
      <c r="GP32" s="324">
        <f t="shared" si="454"/>
        <v>0</v>
      </c>
      <c r="GQ32" s="158">
        <f t="shared" si="454"/>
        <v>0</v>
      </c>
      <c r="GR32" s="333">
        <f t="shared" ref="GR32:HA33" si="455">ET32+GH32</f>
        <v>0</v>
      </c>
      <c r="GS32" s="334">
        <f t="shared" si="455"/>
        <v>0</v>
      </c>
      <c r="GT32" s="162">
        <f t="shared" si="455"/>
        <v>0</v>
      </c>
      <c r="GU32" s="354">
        <f t="shared" si="455"/>
        <v>0</v>
      </c>
      <c r="GV32" s="355">
        <f t="shared" si="455"/>
        <v>0</v>
      </c>
      <c r="GW32" s="166">
        <f t="shared" si="455"/>
        <v>0</v>
      </c>
      <c r="GX32" s="479">
        <f t="shared" si="455"/>
        <v>0</v>
      </c>
      <c r="GY32" s="480">
        <f t="shared" si="455"/>
        <v>0</v>
      </c>
      <c r="GZ32" s="481">
        <f t="shared" si="455"/>
        <v>0</v>
      </c>
      <c r="HA32" s="482">
        <f t="shared" si="455"/>
        <v>0</v>
      </c>
      <c r="HB32" s="390">
        <f>CV32+GR32</f>
        <v>0</v>
      </c>
      <c r="HC32" s="391">
        <f>CW32+GS32</f>
        <v>0</v>
      </c>
      <c r="HD32" s="170">
        <f>CX32+GT32</f>
        <v>0</v>
      </c>
      <c r="HE32" s="390">
        <f>CY32+GU32</f>
        <v>0</v>
      </c>
      <c r="HF32" s="391">
        <f>CZ32+GV32</f>
        <v>0</v>
      </c>
      <c r="HG32" s="170">
        <f>DA32+GW32</f>
        <v>0</v>
      </c>
      <c r="HH32" s="390">
        <f>DB32+GX32</f>
        <v>0</v>
      </c>
      <c r="HI32" s="391">
        <f>DC32+GY32</f>
        <v>0</v>
      </c>
      <c r="HJ32" s="409">
        <f>DD32+GZ32</f>
        <v>0</v>
      </c>
      <c r="HK32" s="256">
        <f>DE32+HA32</f>
        <v>0</v>
      </c>
      <c r="HL32" s="31"/>
      <c r="HM32" s="30" t="s">
        <v>137</v>
      </c>
      <c r="HN32" s="30" t="s">
        <v>276</v>
      </c>
      <c r="HO32" s="515" t="s">
        <v>245</v>
      </c>
      <c r="HP32" s="30" t="s">
        <v>250</v>
      </c>
      <c r="HQ32" s="30" t="s">
        <v>268</v>
      </c>
    </row>
    <row r="33" spans="1:225" s="25" customFormat="1" ht="21" hidden="1">
      <c r="A33" s="24"/>
      <c r="B33" s="51" t="s">
        <v>280</v>
      </c>
      <c r="C33" s="54"/>
      <c r="D33" s="55"/>
      <c r="E33" s="196"/>
      <c r="F33" s="196"/>
      <c r="G33" s="196"/>
      <c r="H33" s="196"/>
      <c r="I33" s="196"/>
      <c r="J33" s="196"/>
      <c r="K33" s="197" t="str">
        <f>K32</f>
        <v/>
      </c>
      <c r="L33" s="197" t="str">
        <f t="shared" ref="L33:Q33" si="456">L32</f>
        <v/>
      </c>
      <c r="M33" s="197" t="str">
        <f t="shared" si="456"/>
        <v/>
      </c>
      <c r="N33" s="197" t="str">
        <f t="shared" si="456"/>
        <v/>
      </c>
      <c r="O33" s="197" t="str">
        <f t="shared" si="456"/>
        <v/>
      </c>
      <c r="P33" s="197" t="str">
        <f t="shared" si="456"/>
        <v/>
      </c>
      <c r="Q33" s="197">
        <f t="shared" si="456"/>
        <v>0</v>
      </c>
      <c r="R33" s="196"/>
      <c r="S33" s="26" t="s">
        <v>138</v>
      </c>
      <c r="T33" s="27" cm="1">
        <f t="array" ref="T33">_xlfn.XLOOKUP($D32&amp;T$2&amp;T$3,事業計画集計2026[営業所]&amp;事業計画集計2026[月]&amp;事業計画集計2026[受着完],事業計画集計2026[(当月)実績 請負金額],0,0)</f>
        <v>0</v>
      </c>
      <c r="U33" s="28" cm="1">
        <f t="array" ref="U33">_xlfn.XLOOKUP($D32&amp;T$2&amp;T$3,事業計画集計2026[営業所]&amp;事業計画集計2026[月]&amp;事業計画集計2026[受着完],事業計画集計2026[(当月)実績 利益額],0,0)</f>
        <v>0</v>
      </c>
      <c r="V33" s="142" cm="1">
        <f t="array" ref="V33">_xlfn.XLOOKUP($D32&amp;T$2&amp;T$3,事業計画集計2026[営業所]&amp;事業計画集計2026[月]&amp;事業計画集計2026[受着完],事業計画集計2026[(当月)実績 棟数],0,0)</f>
        <v>0</v>
      </c>
      <c r="W33" s="27" cm="1">
        <f t="array" ref="W33">_xlfn.XLOOKUP($D32&amp;W$2&amp;W$3,事業計画集計2026[営業所]&amp;事業計画集計2026[月]&amp;事業計画集計2026[受着完],事業計画集計2026[(当月)実績 請負金額],0,0)</f>
        <v>0</v>
      </c>
      <c r="X33" s="28" cm="1">
        <f t="array" ref="X33">_xlfn.XLOOKUP($D32&amp;W$2&amp;W$3,事業計画集計2026[営業所]&amp;事業計画集計2026[月]&amp;事業計画集計2026[受着完],事業計画集計2026[(当月)実績 利益額],0,0)</f>
        <v>0</v>
      </c>
      <c r="Y33" s="149" cm="1">
        <f t="array" ref="Y33">_xlfn.XLOOKUP($D32&amp;W$2&amp;W$3,事業計画集計2026[営業所]&amp;事業計画集計2026[月]&amp;事業計画集計2026[受着完],事業計画集計2026[(当月)実績 棟数],0,0)</f>
        <v>0</v>
      </c>
      <c r="Z33" s="28" cm="1">
        <f t="array" ref="Z33">_xlfn.XLOOKUP($D32&amp;Z$2&amp;Z$3,事業計画集計2026[営業所]&amp;事業計画集計2026[月]&amp;事業計画集計2026[受着完],事業計画集計2026[(当月)実績 請負金額],0,0)</f>
        <v>0</v>
      </c>
      <c r="AA33" s="28" cm="1">
        <f t="array" ref="AA33">_xlfn.XLOOKUP($D32&amp;Z$2&amp;Z$3,事業計画集計2026[営業所]&amp;事業計画集計2026[月]&amp;事業計画集計2026[受着完],事業計画集計2026[(当月)実績 利益額],0,0)</f>
        <v>0</v>
      </c>
      <c r="AB33" s="133">
        <f>AA33-($Q32*1000)</f>
        <v>0</v>
      </c>
      <c r="AC33" s="142" cm="1">
        <f t="array" ref="AC33">_xlfn.XLOOKUP($D32&amp;Z$2&amp;Z$3,事業計画集計2026[営業所]&amp;事業計画集計2026[月]&amp;事業計画集計2026[受着完],事業計画集計2026[(当月)実績 棟数],0,0)</f>
        <v>0</v>
      </c>
      <c r="AD33" s="27" cm="1">
        <f t="array" ref="AD33">_xlfn.XLOOKUP($D32&amp;AD$2&amp;AD$3,事業計画集計2026[営業所]&amp;事業計画集計2026[月]&amp;事業計画集計2026[受着完],事業計画集計2026[(当月)実績 請負金額],0,0)</f>
        <v>0</v>
      </c>
      <c r="AE33" s="28" cm="1">
        <f t="array" ref="AE33">_xlfn.XLOOKUP($D32&amp;AD$2&amp;AD$3,事業計画集計2026[営業所]&amp;事業計画集計2026[月]&amp;事業計画集計2026[受着完],事業計画集計2026[(当月)実績 利益額],0,0)</f>
        <v>0</v>
      </c>
      <c r="AF33" s="149" cm="1">
        <f t="array" ref="AF33">_xlfn.XLOOKUP($D32&amp;AD$2&amp;AD$3,事業計画集計2026[営業所]&amp;事業計画集計2026[月]&amp;事業計画集計2026[受着完],事業計画集計2026[(当月)実績 棟数],0,0)</f>
        <v>0</v>
      </c>
      <c r="AG33" s="28" cm="1">
        <f t="array" ref="AG33">_xlfn.XLOOKUP($D32&amp;AG$2&amp;AG$3,事業計画集計2026[営業所]&amp;事業計画集計2026[月]&amp;事業計画集計2026[受着完],事業計画集計2026[(当月)実績 請負金額],0,0)</f>
        <v>0</v>
      </c>
      <c r="AH33" s="28" cm="1">
        <f t="array" ref="AH33">_xlfn.XLOOKUP($D32&amp;AG$2&amp;AG$3,事業計画集計2026[営業所]&amp;事業計画集計2026[月]&amp;事業計画集計2026[受着完],事業計画集計2026[(当月)実績 利益額],0,0)</f>
        <v>0</v>
      </c>
      <c r="AI33" s="149" cm="1">
        <f t="array" ref="AI33">_xlfn.XLOOKUP($D32&amp;AG$2&amp;AG$3,事業計画集計2026[営業所]&amp;事業計画集計2026[月]&amp;事業計画集計2026[受着完],事業計画集計2026[(当月)実績 棟数],0,0)</f>
        <v>0</v>
      </c>
      <c r="AJ33" s="28" cm="1">
        <f t="array" ref="AJ33">_xlfn.XLOOKUP($D32&amp;AJ$2&amp;AJ$3,事業計画集計2026[営業所]&amp;事業計画集計2026[月]&amp;事業計画集計2026[受着完],事業計画集計2026[(当月)実績 請負金額],0,0)</f>
        <v>0</v>
      </c>
      <c r="AK33" s="28" cm="1">
        <f t="array" ref="AK33">_xlfn.XLOOKUP($D32&amp;AJ$2&amp;AJ$3,事業計画集計2026[営業所]&amp;事業計画集計2026[月]&amp;事業計画集計2026[受着完],事業計画集計2026[(当月)実績 利益額],0,0)</f>
        <v>0</v>
      </c>
      <c r="AL33" s="133">
        <f>AK33-($Q32*1000)</f>
        <v>0</v>
      </c>
      <c r="AM33" s="149" cm="1">
        <f t="array" ref="AM33">_xlfn.XLOOKUP($D32&amp;AJ$2&amp;AJ$3,事業計画集計2026[営業所]&amp;事業計画集計2026[月]&amp;事業計画集計2026[受着完],事業計画集計2026[(当月)実績 棟数],0,0)</f>
        <v>0</v>
      </c>
      <c r="AN33" s="28" cm="1">
        <f t="array" ref="AN33">_xlfn.XLOOKUP($D32&amp;AN$2&amp;AN$3,事業計画集計2026[営業所]&amp;事業計画集計2026[月]&amp;事業計画集計2026[受着完],事業計画集計2026[(当月)実績 請負金額],0,0)</f>
        <v>0</v>
      </c>
      <c r="AO33" s="28" cm="1">
        <f t="array" ref="AO33">_xlfn.XLOOKUP($D32&amp;AN$2&amp;AN$3,事業計画集計2026[営業所]&amp;事業計画集計2026[月]&amp;事業計画集計2026[受着完],事業計画集計2026[(当月)実績 利益額],0,0)</f>
        <v>0</v>
      </c>
      <c r="AP33" s="149" cm="1">
        <f t="array" ref="AP33">_xlfn.XLOOKUP($D32&amp;AN$2&amp;AN$3,事業計画集計2026[営業所]&amp;事業計画集計2026[月]&amp;事業計画集計2026[受着完],事業計画集計2026[(当月)実績 棟数],0,0)</f>
        <v>0</v>
      </c>
      <c r="AQ33" s="28" cm="1">
        <f t="array" ref="AQ33">_xlfn.XLOOKUP($D32&amp;AQ$2&amp;AQ$3,事業計画集計2026[営業所]&amp;事業計画集計2026[月]&amp;事業計画集計2026[受着完],事業計画集計2026[(当月)実績 請負金額],0,0)</f>
        <v>0</v>
      </c>
      <c r="AR33" s="28" cm="1">
        <f t="array" ref="AR33">_xlfn.XLOOKUP($D32&amp;AQ$2&amp;AQ$3,事業計画集計2026[営業所]&amp;事業計画集計2026[月]&amp;事業計画集計2026[受着完],事業計画集計2026[(当月)実績 利益額],0,0)</f>
        <v>0</v>
      </c>
      <c r="AS33" s="149" cm="1">
        <f t="array" ref="AS33">_xlfn.XLOOKUP($D32&amp;AQ$2&amp;AQ$3,事業計画集計2026[営業所]&amp;事業計画集計2026[月]&amp;事業計画集計2026[受着完],事業計画集計2026[(当月)実績 棟数],0,0)</f>
        <v>0</v>
      </c>
      <c r="AT33" s="28" cm="1">
        <f t="array" ref="AT33">_xlfn.XLOOKUP($D32&amp;AT$2&amp;AT$3,事業計画集計2026[営業所]&amp;事業計画集計2026[月]&amp;事業計画集計2026[受着完],事業計画集計2026[(当月)実績 請負金額],0,0)</f>
        <v>0</v>
      </c>
      <c r="AU33" s="28" cm="1">
        <f t="array" ref="AU33">_xlfn.XLOOKUP($D32&amp;AT$2&amp;AT$3,事業計画集計2026[営業所]&amp;事業計画集計2026[月]&amp;事業計画集計2026[受着完],事業計画集計2026[(当月)実績 利益額],0,0)</f>
        <v>0</v>
      </c>
      <c r="AV33" s="29">
        <f>AU33-($Q32*1000)</f>
        <v>0</v>
      </c>
      <c r="AW33" s="142" cm="1">
        <f t="array" ref="AW33">_xlfn.XLOOKUP($D32&amp;AT$2&amp;AT$3,事業計画集計2026[営業所]&amp;事業計画集計2026[月]&amp;事業計画集計2026[受着完],事業計画集計2026[(当月)実績 棟数],0,0)</f>
        <v>0</v>
      </c>
      <c r="AX33" s="421">
        <f t="shared" si="450"/>
        <v>0</v>
      </c>
      <c r="AY33" s="422">
        <f t="shared" si="450"/>
        <v>0</v>
      </c>
      <c r="AZ33" s="423">
        <f t="shared" si="450"/>
        <v>0</v>
      </c>
      <c r="BA33" s="296">
        <f t="shared" si="450"/>
        <v>0</v>
      </c>
      <c r="BB33" s="300">
        <f t="shared" si="450"/>
        <v>0</v>
      </c>
      <c r="BC33" s="154">
        <f t="shared" si="450"/>
        <v>0</v>
      </c>
      <c r="BD33" s="304">
        <f>Z33+AJ33+AT33</f>
        <v>0</v>
      </c>
      <c r="BE33" s="314">
        <f>AA33+AK33+AU33</f>
        <v>0</v>
      </c>
      <c r="BF33" s="409">
        <f>BE33*(1+BF34)-(($Q32*1000)*3)</f>
        <v>0</v>
      </c>
      <c r="BG33" s="158">
        <f>AC33+AM33+AW33</f>
        <v>0</v>
      </c>
      <c r="BH33" s="28" cm="1">
        <f t="array" ref="BH33">_xlfn.XLOOKUP($D32&amp;BH$2&amp;BH$3,事業計画集計2026[営業所]&amp;事業計画集計2026[月]&amp;事業計画集計2026[受着完],事業計画集計2026[(当月)実績 請負金額],0,0)</f>
        <v>0</v>
      </c>
      <c r="BI33" s="28" cm="1">
        <f t="array" ref="BI33">_xlfn.XLOOKUP($D32&amp;BH$2&amp;BH$3,事業計画集計2026[営業所]&amp;事業計画集計2026[月]&amp;事業計画集計2026[受着完],事業計画集計2026[(当月)実績 利益額],0,0)</f>
        <v>0</v>
      </c>
      <c r="BJ33" s="149" cm="1">
        <f t="array" ref="BJ33">_xlfn.XLOOKUP($D32&amp;BH$2&amp;BH$3,事業計画集計2026[営業所]&amp;事業計画集計2026[月]&amp;事業計画集計2026[受着完],事業計画集計2026[(当月)実績 棟数],0,0)</f>
        <v>0</v>
      </c>
      <c r="BK33" s="28" cm="1">
        <f t="array" ref="BK33">_xlfn.XLOOKUP($D32&amp;BK$2&amp;BK$3,事業計画集計2026[営業所]&amp;事業計画集計2026[月]&amp;事業計画集計2026[受着完],事業計画集計2026[(当月)実績 請負金額],0,0)</f>
        <v>0</v>
      </c>
      <c r="BL33" s="28" cm="1">
        <f t="array" ref="BL33">_xlfn.XLOOKUP($D32&amp;BK$2&amp;BK$3,事業計画集計2026[営業所]&amp;事業計画集計2026[月]&amp;事業計画集計2026[受着完],事業計画集計2026[(当月)実績 利益額],0,0)</f>
        <v>0</v>
      </c>
      <c r="BM33" s="149" cm="1">
        <f t="array" ref="BM33">_xlfn.XLOOKUP($D32&amp;BK$2&amp;BK$3,事業計画集計2026[営業所]&amp;事業計画集計2026[月]&amp;事業計画集計2026[受着完],事業計画集計2026[(当月)実績 棟数],0,0)</f>
        <v>0</v>
      </c>
      <c r="BN33" s="28" cm="1">
        <f t="array" ref="BN33">_xlfn.XLOOKUP($D32&amp;BN$2&amp;BN$3,事業計画集計2026[営業所]&amp;事業計画集計2026[月]&amp;事業計画集計2026[受着完],事業計画集計2026[(当月)実績 請負金額],0,0)</f>
        <v>0</v>
      </c>
      <c r="BO33" s="28" cm="1">
        <f t="array" ref="BO33">_xlfn.XLOOKUP($D32&amp;BN$2&amp;BN$3,事業計画集計2026[営業所]&amp;事業計画集計2026[月]&amp;事業計画集計2026[受着完],事業計画集計2026[(当月)実績 利益額],0,0)</f>
        <v>0</v>
      </c>
      <c r="BP33" s="133">
        <f>BO33-($Q32*1000)</f>
        <v>0</v>
      </c>
      <c r="BQ33" s="149" cm="1">
        <f t="array" ref="BQ33">_xlfn.XLOOKUP($D32&amp;BN$2&amp;BN$3,事業計画集計2026[営業所]&amp;事業計画集計2026[月]&amp;事業計画集計2026[受着完],事業計画集計2026[(当月)実績 棟数],0,0)</f>
        <v>0</v>
      </c>
      <c r="BR33" s="28" cm="1">
        <f t="array" ref="BR33">_xlfn.XLOOKUP($D32&amp;BR$2&amp;BR$3,事業計画集計2026[営業所]&amp;事業計画集計2026[月]&amp;事業計画集計2026[受着完],事業計画集計2026[(当月)実績 請負金額],0,0)</f>
        <v>0</v>
      </c>
      <c r="BS33" s="28" cm="1">
        <f t="array" ref="BS33">_xlfn.XLOOKUP($D32&amp;BR$2&amp;BR$3,事業計画集計2026[営業所]&amp;事業計画集計2026[月]&amp;事業計画集計2026[受着完],事業計画集計2026[(当月)実績 利益額],0,0)</f>
        <v>0</v>
      </c>
      <c r="BT33" s="149" cm="1">
        <f t="array" ref="BT33">_xlfn.XLOOKUP($D32&amp;BR$2&amp;BR$3,事業計画集計2026[営業所]&amp;事業計画集計2026[月]&amp;事業計画集計2026[受着完],事業計画集計2026[(当月)実績 棟数],0,0)</f>
        <v>0</v>
      </c>
      <c r="BU33" s="28" cm="1">
        <f t="array" ref="BU33">_xlfn.XLOOKUP($D32&amp;BU$2&amp;BU$3,事業計画集計2026[営業所]&amp;事業計画集計2026[月]&amp;事業計画集計2026[受着完],事業計画集計2026[(当月)実績 請負金額],0,0)</f>
        <v>0</v>
      </c>
      <c r="BV33" s="28" cm="1">
        <f t="array" ref="BV33">_xlfn.XLOOKUP($D32&amp;BU$2&amp;BU$3,事業計画集計2026[営業所]&amp;事業計画集計2026[月]&amp;事業計画集計2026[受着完],事業計画集計2026[(当月)実績 利益額],0,0)</f>
        <v>0</v>
      </c>
      <c r="BW33" s="149" cm="1">
        <f t="array" ref="BW33">_xlfn.XLOOKUP($D32&amp;BU$2&amp;BU$3,事業計画集計2026[営業所]&amp;事業計画集計2026[月]&amp;事業計画集計2026[受着完],事業計画集計2026[(当月)実績 棟数],0,0)</f>
        <v>0</v>
      </c>
      <c r="BX33" s="28" cm="1">
        <f t="array" ref="BX33">_xlfn.XLOOKUP($D32&amp;BX$2&amp;BX$3,事業計画集計2026[営業所]&amp;事業計画集計2026[月]&amp;事業計画集計2026[受着完],事業計画集計2026[(当月)実績 請負金額],0,0)</f>
        <v>0</v>
      </c>
      <c r="BY33" s="28" cm="1">
        <f t="array" ref="BY33">_xlfn.XLOOKUP($D32&amp;BX$2&amp;BX$3,事業計画集計2026[営業所]&amp;事業計画集計2026[月]&amp;事業計画集計2026[受着完],事業計画集計2026[(当月)実績 利益額],0,0)</f>
        <v>0</v>
      </c>
      <c r="BZ33" s="133">
        <f>BY33-($Q32*1000)</f>
        <v>0</v>
      </c>
      <c r="CA33" s="149" cm="1">
        <f t="array" ref="CA33">_xlfn.XLOOKUP($D32&amp;BX$2&amp;BX$3,事業計画集計2026[営業所]&amp;事業計画集計2026[月]&amp;事業計画集計2026[受着完],事業計画集計2026[(当月)実績 棟数],0,0)</f>
        <v>0</v>
      </c>
      <c r="CB33" s="28" cm="1">
        <f t="array" ref="CB33">_xlfn.XLOOKUP($D32&amp;CB$2&amp;CB$3,事業計画集計2026[営業所]&amp;事業計画集計2026[月]&amp;事業計画集計2026[受着完],事業計画集計2026[(当月)実績 請負金額],0,0)</f>
        <v>0</v>
      </c>
      <c r="CC33" s="28" cm="1">
        <f t="array" ref="CC33">_xlfn.XLOOKUP($D32&amp;CB$2&amp;CB$3,事業計画集計2026[営業所]&amp;事業計画集計2026[月]&amp;事業計画集計2026[受着完],事業計画集計2026[(当月)実績 利益額],0,0)</f>
        <v>0</v>
      </c>
      <c r="CD33" s="149" cm="1">
        <f t="array" ref="CD33">_xlfn.XLOOKUP($D32&amp;CB$2&amp;CB$3,事業計画集計2026[営業所]&amp;事業計画集計2026[月]&amp;事業計画集計2026[受着完],事業計画集計2026[(当月)実績 棟数],0,0)</f>
        <v>0</v>
      </c>
      <c r="CE33" s="28" cm="1">
        <f t="array" ref="CE33">_xlfn.XLOOKUP($D32&amp;CE$2&amp;CE$3,事業計画集計2026[営業所]&amp;事業計画集計2026[月]&amp;事業計画集計2026[受着完],事業計画集計2026[(当月)実績 請負金額],0,0)</f>
        <v>0</v>
      </c>
      <c r="CF33" s="28" cm="1">
        <f t="array" ref="CF33">_xlfn.XLOOKUP($D32&amp;CE$2&amp;CE$3,事業計画集計2026[営業所]&amp;事業計画集計2026[月]&amp;事業計画集計2026[受着完],事業計画集計2026[(当月)実績 利益額],0,0)</f>
        <v>0</v>
      </c>
      <c r="CG33" s="149" cm="1">
        <f t="array" ref="CG33">_xlfn.XLOOKUP($D32&amp;CE$2&amp;CE$3,事業計画集計2026[営業所]&amp;事業計画集計2026[月]&amp;事業計画集計2026[受着完],事業計画集計2026[(当月)実績 棟数],0,0)</f>
        <v>0</v>
      </c>
      <c r="CH33" s="28" cm="1">
        <f t="array" ref="CH33">_xlfn.XLOOKUP($D32&amp;CH$2&amp;CH$3,事業計画集計2026[営業所]&amp;事業計画集計2026[月]&amp;事業計画集計2026[受着完],事業計画集計2026[(当月)実績 請負金額],0,0)</f>
        <v>0</v>
      </c>
      <c r="CI33" s="28" cm="1">
        <f t="array" ref="CI33">_xlfn.XLOOKUP($D32&amp;CH$2&amp;CH$3,事業計画集計2026[営業所]&amp;事業計画集計2026[月]&amp;事業計画集計2026[受着完],事業計画集計2026[(当月)実績 利益額],0,0)</f>
        <v>0</v>
      </c>
      <c r="CJ33" s="133">
        <f>CI33-($Q32*1000)</f>
        <v>0</v>
      </c>
      <c r="CK33" s="142" cm="1">
        <f t="array" ref="CK33">_xlfn.XLOOKUP($D32&amp;CH$2&amp;CH$3,事業計画集計2026[営業所]&amp;事業計画集計2026[月]&amp;事業計画集計2026[受着完],事業計画集計2026[(当月)実績 棟数],0,0)</f>
        <v>0</v>
      </c>
      <c r="CL33" s="421">
        <f t="shared" si="451"/>
        <v>0</v>
      </c>
      <c r="CM33" s="422">
        <f t="shared" si="451"/>
        <v>0</v>
      </c>
      <c r="CN33" s="423">
        <f t="shared" si="451"/>
        <v>0</v>
      </c>
      <c r="CO33" s="296">
        <f t="shared" si="451"/>
        <v>0</v>
      </c>
      <c r="CP33" s="300">
        <f t="shared" si="451"/>
        <v>0</v>
      </c>
      <c r="CQ33" s="154">
        <f t="shared" si="451"/>
        <v>0</v>
      </c>
      <c r="CR33" s="304">
        <f>BN33+BX33+CH33</f>
        <v>0</v>
      </c>
      <c r="CS33" s="314">
        <f>BO33+BY33+CI33</f>
        <v>0</v>
      </c>
      <c r="CT33" s="409">
        <f>CS33*(1+CT34)-(($Q32*1000)*3)</f>
        <v>0</v>
      </c>
      <c r="CU33" s="158">
        <f>BQ33+CA33+CK33</f>
        <v>0</v>
      </c>
      <c r="CV33" s="333">
        <f t="shared" si="452"/>
        <v>0</v>
      </c>
      <c r="CW33" s="334">
        <f t="shared" si="452"/>
        <v>0</v>
      </c>
      <c r="CX33" s="162">
        <f t="shared" si="452"/>
        <v>0</v>
      </c>
      <c r="CY33" s="354">
        <f t="shared" si="452"/>
        <v>0</v>
      </c>
      <c r="CZ33" s="355">
        <f t="shared" si="452"/>
        <v>0</v>
      </c>
      <c r="DA33" s="166">
        <f t="shared" si="452"/>
        <v>0</v>
      </c>
      <c r="DB33" s="479">
        <f t="shared" si="452"/>
        <v>0</v>
      </c>
      <c r="DC33" s="480">
        <f t="shared" si="452"/>
        <v>0</v>
      </c>
      <c r="DD33" s="409">
        <f t="shared" si="452"/>
        <v>0</v>
      </c>
      <c r="DE33" s="604">
        <f t="shared" si="452"/>
        <v>0</v>
      </c>
      <c r="DF33" s="612">
        <f>実行度合表集計2025!GH33+実行度合表集計2026!CV33</f>
        <v>0</v>
      </c>
      <c r="DG33" s="334">
        <f>実行度合表集計2025!GI33+実行度合表集計2026!CW33</f>
        <v>0</v>
      </c>
      <c r="DH33" s="613">
        <f>実行度合表集計2025!GJ33+実行度合表集計2026!CX33</f>
        <v>0</v>
      </c>
      <c r="DI33" s="628">
        <f>実行度合表集計2025!GK33+実行度合表集計2026!CY33</f>
        <v>121562003</v>
      </c>
      <c r="DJ33" s="355">
        <f>実行度合表集計2025!GL33+実行度合表集計2026!CZ33</f>
        <v>22814845</v>
      </c>
      <c r="DK33" s="629">
        <f>実行度合表集計2025!GM33+実行度合表集計2026!DA33</f>
        <v>4</v>
      </c>
      <c r="DL33" s="641">
        <f>実行度合表集計2025!GN33+実行度合表集計2026!DB33</f>
        <v>91488320</v>
      </c>
      <c r="DM33" s="480">
        <f>実行度合表集計2025!GO33+実行度合表集計2026!DC33</f>
        <v>19259358</v>
      </c>
      <c r="DN33" s="409">
        <f>実行度合表集計2025!GP33+実行度合表集計2026!DD33</f>
        <v>-23430642</v>
      </c>
      <c r="DO33" s="642">
        <f>実行度合表集計2025!GQ33+実行度合表集計2026!DE33</f>
        <v>3</v>
      </c>
      <c r="DP33" s="28" cm="1">
        <f t="array" ref="DP33">_xlfn.XLOOKUP($D32&amp;DP$2&amp;DP$3,事業計画集計2026[営業所]&amp;事業計画集計2026[月]&amp;事業計画集計2026[受着完],事業計画集計2026[(当月)実績 請負金額],0,0)</f>
        <v>0</v>
      </c>
      <c r="DQ33" s="28" cm="1">
        <f t="array" ref="DQ33">_xlfn.XLOOKUP($D32&amp;DP$2&amp;DP$3,事業計画集計2026[営業所]&amp;事業計画集計2026[月]&amp;事業計画集計2026[受着完],事業計画集計2026[(当月)実績 利益額],0,0)</f>
        <v>0</v>
      </c>
      <c r="DR33" s="149" cm="1">
        <f t="array" ref="DR33">_xlfn.XLOOKUP($D32&amp;DP$2&amp;DP$3,事業計画集計2026[営業所]&amp;事業計画集計2026[月]&amp;事業計画集計2026[受着完],事業計画集計2026[(当月)実績 棟数],0,0)</f>
        <v>0</v>
      </c>
      <c r="DS33" s="28" cm="1">
        <f t="array" ref="DS33">_xlfn.XLOOKUP($D32&amp;DS$2&amp;DS$3,事業計画集計2026[営業所]&amp;事業計画集計2026[月]&amp;事業計画集計2026[受着完],事業計画集計2026[(当月)実績 請負金額],0,0)</f>
        <v>0</v>
      </c>
      <c r="DT33" s="28" cm="1">
        <f t="array" ref="DT33">_xlfn.XLOOKUP($D32&amp;DS$2&amp;DS$3,事業計画集計2026[営業所]&amp;事業計画集計2026[月]&amp;事業計画集計2026[受着完],事業計画集計2026[(当月)実績 利益額],0,0)</f>
        <v>0</v>
      </c>
      <c r="DU33" s="149" cm="1">
        <f t="array" ref="DU33">_xlfn.XLOOKUP($D32&amp;DS$2&amp;DS$3,事業計画集計2026[営業所]&amp;事業計画集計2026[月]&amp;事業計画集計2026[受着完],事業計画集計2026[(当月)実績 棟数],0,0)</f>
        <v>0</v>
      </c>
      <c r="DV33" s="28" cm="1">
        <f t="array" ref="DV33">_xlfn.XLOOKUP($D32&amp;DV$2&amp;DV$3,事業計画集計2026[営業所]&amp;事業計画集計2026[月]&amp;事業計画集計2026[受着完],事業計画集計2026[(当月)実績 請負金額],0,0)</f>
        <v>0</v>
      </c>
      <c r="DW33" s="28" cm="1">
        <f t="array" ref="DW33">_xlfn.XLOOKUP($D32&amp;DV$2&amp;DV$3,事業計画集計2026[営業所]&amp;事業計画集計2026[月]&amp;事業計画集計2026[受着完],事業計画集計2026[(当月)実績 利益額],0,0)</f>
        <v>0</v>
      </c>
      <c r="DX33" s="133">
        <f>DW33-($Q32*1000)</f>
        <v>0</v>
      </c>
      <c r="DY33" s="149" cm="1">
        <f t="array" ref="DY33">_xlfn.XLOOKUP($D32&amp;DV$2&amp;DV$3,事業計画集計2026[営業所]&amp;事業計画集計2026[月]&amp;事業計画集計2026[受着完],事業計画集計2026[(当月)実績 棟数],0,0)</f>
        <v>0</v>
      </c>
      <c r="DZ33" s="28" cm="1">
        <f t="array" ref="DZ33">_xlfn.XLOOKUP($D32&amp;DZ$2&amp;DZ$3,事業計画集計2026[営業所]&amp;事業計画集計2026[月]&amp;事業計画集計2026[受着完],事業計画集計2026[(当月)実績 請負金額],0,0)</f>
        <v>0</v>
      </c>
      <c r="EA33" s="28" cm="1">
        <f t="array" ref="EA33">_xlfn.XLOOKUP($D32&amp;DZ$2&amp;DZ$3,事業計画集計2026[営業所]&amp;事業計画集計2026[月]&amp;事業計画集計2026[受着完],事業計画集計2026[(当月)実績 利益額],0,0)</f>
        <v>0</v>
      </c>
      <c r="EB33" s="149" cm="1">
        <f t="array" ref="EB33">_xlfn.XLOOKUP($D32&amp;DZ$2&amp;DZ$3,事業計画集計2026[営業所]&amp;事業計画集計2026[月]&amp;事業計画集計2026[受着完],事業計画集計2026[(当月)実績 棟数],0,0)</f>
        <v>0</v>
      </c>
      <c r="EC33" s="28" cm="1">
        <f t="array" ref="EC33">_xlfn.XLOOKUP($D32&amp;EC$2&amp;EC$3,事業計画集計2026[営業所]&amp;事業計画集計2026[月]&amp;事業計画集計2026[受着完],事業計画集計2026[(当月)実績 請負金額],0,0)</f>
        <v>0</v>
      </c>
      <c r="ED33" s="28" cm="1">
        <f t="array" ref="ED33">_xlfn.XLOOKUP($D32&amp;EC$2&amp;EC$3,事業計画集計2026[営業所]&amp;事業計画集計2026[月]&amp;事業計画集計2026[受着完],事業計画集計2026[(当月)実績 利益額],0,0)</f>
        <v>0</v>
      </c>
      <c r="EE33" s="149" cm="1">
        <f t="array" ref="EE33">_xlfn.XLOOKUP($D32&amp;EC$2&amp;EC$3,事業計画集計2026[営業所]&amp;事業計画集計2026[月]&amp;事業計画集計2026[受着完],事業計画集計2026[(当月)実績 棟数],0,0)</f>
        <v>0</v>
      </c>
      <c r="EF33" s="28" cm="1">
        <f t="array" ref="EF33">_xlfn.XLOOKUP($D32&amp;EF$2&amp;EF$3,事業計画集計2026[営業所]&amp;事業計画集計2026[月]&amp;事業計画集計2026[受着完],事業計画集計2026[(当月)実績 請負金額],0,0)</f>
        <v>0</v>
      </c>
      <c r="EG33" s="28" cm="1">
        <f t="array" ref="EG33">_xlfn.XLOOKUP($D32&amp;EF$2&amp;EF$3,事業計画集計2026[営業所]&amp;事業計画集計2026[月]&amp;事業計画集計2026[受着完],事業計画集計2026[(当月)実績 利益額],0,0)</f>
        <v>0</v>
      </c>
      <c r="EH33" s="133">
        <f>EG33-($Q32*1000)</f>
        <v>0</v>
      </c>
      <c r="EI33" s="149" cm="1">
        <f t="array" ref="EI33">_xlfn.XLOOKUP($D32&amp;EF$2&amp;EF$3,事業計画集計2026[営業所]&amp;事業計画集計2026[月]&amp;事業計画集計2026[受着完],事業計画集計2026[(当月)実績 棟数],0,0)</f>
        <v>0</v>
      </c>
      <c r="EJ33" s="28" cm="1">
        <f t="array" ref="EJ33">_xlfn.XLOOKUP($D32&amp;EJ$2&amp;EJ$3,事業計画集計2026[営業所]&amp;事業計画集計2026[月]&amp;事業計画集計2026[受着完],事業計画集計2026[(当月)実績 請負金額],0,0)</f>
        <v>0</v>
      </c>
      <c r="EK33" s="28" cm="1">
        <f t="array" ref="EK33">_xlfn.XLOOKUP($D32&amp;EJ$2&amp;EJ$3,事業計画集計2026[営業所]&amp;事業計画集計2026[月]&amp;事業計画集計2026[受着完],事業計画集計2026[(当月)実績 利益額],0,0)</f>
        <v>0</v>
      </c>
      <c r="EL33" s="149" cm="1">
        <f t="array" ref="EL33">_xlfn.XLOOKUP($D32&amp;EJ$2&amp;EJ$3,事業計画集計2026[営業所]&amp;事業計画集計2026[月]&amp;事業計画集計2026[受着完],事業計画集計2026[(当月)実績 棟数],0,0)</f>
        <v>0</v>
      </c>
      <c r="EM33" s="28" cm="1">
        <f t="array" ref="EM33">_xlfn.XLOOKUP($D32&amp;EM$2&amp;EM$3,事業計画集計2026[営業所]&amp;事業計画集計2026[月]&amp;事業計画集計2026[受着完],事業計画集計2026[(当月)実績 請負金額],0,0)</f>
        <v>0</v>
      </c>
      <c r="EN33" s="28" cm="1">
        <f t="array" ref="EN33">_xlfn.XLOOKUP($D32&amp;EM$2&amp;EM$3,事業計画集計2026[営業所]&amp;事業計画集計2026[月]&amp;事業計画集計2026[受着完],事業計画集計2026[(当月)実績 利益額],0,0)</f>
        <v>0</v>
      </c>
      <c r="EO33" s="149" cm="1">
        <f t="array" ref="EO33">_xlfn.XLOOKUP($D32&amp;EM$2&amp;EM$3,事業計画集計2026[営業所]&amp;事業計画集計2026[月]&amp;事業計画集計2026[受着完],事業計画集計2026[(当月)実績 棟数],0,0)</f>
        <v>0</v>
      </c>
      <c r="EP33" s="28" cm="1">
        <f t="array" ref="EP33">_xlfn.XLOOKUP($D32&amp;EP$2&amp;EP$3,事業計画集計2026[営業所]&amp;事業計画集計2026[月]&amp;事業計画集計2026[受着完],事業計画集計2026[(当月)実績 請負金額],0,0)</f>
        <v>0</v>
      </c>
      <c r="EQ33" s="28" cm="1">
        <f t="array" ref="EQ33">_xlfn.XLOOKUP($D32&amp;EP$2&amp;EP$3,事業計画集計2026[営業所]&amp;事業計画集計2026[月]&amp;事業計画集計2026[受着完],事業計画集計2026[(当月)実績 利益額],0,0)</f>
        <v>0</v>
      </c>
      <c r="ER33" s="133">
        <f>EQ33-($Q32*1000)</f>
        <v>0</v>
      </c>
      <c r="ES33" s="142" cm="1">
        <f t="array" ref="ES33">_xlfn.XLOOKUP($D32&amp;EP$2&amp;EP$3,事業計画集計2026[営業所]&amp;事業計画集計2026[月]&amp;事業計画集計2026[受着完],事業計画集計2026[(当月)実績 棟数],0,0)</f>
        <v>0</v>
      </c>
      <c r="ET33" s="421">
        <f t="shared" si="453"/>
        <v>0</v>
      </c>
      <c r="EU33" s="422">
        <f t="shared" si="453"/>
        <v>0</v>
      </c>
      <c r="EV33" s="423">
        <f t="shared" si="453"/>
        <v>0</v>
      </c>
      <c r="EW33" s="296">
        <f t="shared" si="453"/>
        <v>0</v>
      </c>
      <c r="EX33" s="300">
        <f t="shared" si="453"/>
        <v>0</v>
      </c>
      <c r="EY33" s="154">
        <f t="shared" si="453"/>
        <v>0</v>
      </c>
      <c r="EZ33" s="304">
        <f>DV33+EF33+EP33</f>
        <v>0</v>
      </c>
      <c r="FA33" s="314">
        <f>DW33+EG33+EQ33</f>
        <v>0</v>
      </c>
      <c r="FB33" s="409">
        <f>FA33*(1+FB34)-(($Q32*1000)*3)</f>
        <v>0</v>
      </c>
      <c r="FC33" s="158">
        <f>DY33+EI33+ES33</f>
        <v>0</v>
      </c>
      <c r="FD33" s="28" cm="1">
        <f t="array" ref="FD33">_xlfn.XLOOKUP($D32&amp;FD$2&amp;FD$3,事業計画集計2026[営業所]&amp;事業計画集計2026[月]&amp;事業計画集計2026[受着完],事業計画集計2026[(当月)実績 請負金額],0,0)</f>
        <v>0</v>
      </c>
      <c r="FE33" s="28" cm="1">
        <f t="array" ref="FE33">_xlfn.XLOOKUP($D32&amp;FD$2&amp;FD$3,事業計画集計2026[営業所]&amp;事業計画集計2026[月]&amp;事業計画集計2026[受着完],事業計画集計2026[(当月)実績 利益額],0,0)</f>
        <v>0</v>
      </c>
      <c r="FF33" s="149" cm="1">
        <f t="array" ref="FF33">_xlfn.XLOOKUP($D32&amp;FD$2&amp;FD$3,事業計画集計2026[営業所]&amp;事業計画集計2026[月]&amp;事業計画集計2026[受着完],事業計画集計2026[(当月)実績 棟数],0,0)</f>
        <v>0</v>
      </c>
      <c r="FG33" s="28" cm="1">
        <f t="array" ref="FG33">_xlfn.XLOOKUP($D32&amp;FG$2&amp;FG$3,事業計画集計2026[営業所]&amp;事業計画集計2026[月]&amp;事業計画集計2026[受着完],事業計画集計2026[(当月)実績 請負金額],0,0)</f>
        <v>0</v>
      </c>
      <c r="FH33" s="28" cm="1">
        <f t="array" ref="FH33">_xlfn.XLOOKUP($D32&amp;FG$2&amp;FG$3,事業計画集計2026[営業所]&amp;事業計画集計2026[月]&amp;事業計画集計2026[受着完],事業計画集計2026[(当月)実績 利益額],0,0)</f>
        <v>0</v>
      </c>
      <c r="FI33" s="149" cm="1">
        <f t="array" ref="FI33">_xlfn.XLOOKUP($D32&amp;FG$2&amp;FG$3,事業計画集計2026[営業所]&amp;事業計画集計2026[月]&amp;事業計画集計2026[受着完],事業計画集計2026[(当月)実績 棟数],0,0)</f>
        <v>0</v>
      </c>
      <c r="FJ33" s="28" cm="1">
        <f t="array" ref="FJ33">_xlfn.XLOOKUP($D32&amp;FJ$2&amp;FJ$3,事業計画集計2026[営業所]&amp;事業計画集計2026[月]&amp;事業計画集計2026[受着完],事業計画集計2026[(当月)実績 請負金額],0,0)</f>
        <v>0</v>
      </c>
      <c r="FK33" s="28" cm="1">
        <f t="array" ref="FK33">_xlfn.XLOOKUP($D32&amp;FJ$2&amp;FJ$3,事業計画集計2026[営業所]&amp;事業計画集計2026[月]&amp;事業計画集計2026[受着完],事業計画集計2026[(当月)実績 利益額],0,0)</f>
        <v>0</v>
      </c>
      <c r="FL33" s="133">
        <f>FK33-($Q32*1000)</f>
        <v>0</v>
      </c>
      <c r="FM33" s="149" cm="1">
        <f t="array" ref="FM33">_xlfn.XLOOKUP($D32&amp;FJ$2&amp;FJ$3,事業計画集計2026[営業所]&amp;事業計画集計2026[月]&amp;事業計画集計2026[受着完],事業計画集計2026[(当月)実績 棟数],0,0)</f>
        <v>0</v>
      </c>
      <c r="FN33" s="28" cm="1">
        <f t="array" ref="FN33">_xlfn.XLOOKUP($D32&amp;FN$2&amp;FN$3,事業計画集計2026[営業所]&amp;事業計画集計2026[月]&amp;事業計画集計2026[受着完],事業計画集計2026[(当月)実績 請負金額],0,0)</f>
        <v>0</v>
      </c>
      <c r="FO33" s="28" cm="1">
        <f t="array" ref="FO33">_xlfn.XLOOKUP($D32&amp;FN$2&amp;FN$3,事業計画集計2026[営業所]&amp;事業計画集計2026[月]&amp;事業計画集計2026[受着完],事業計画集計2026[(当月)実績 利益額],0,0)</f>
        <v>0</v>
      </c>
      <c r="FP33" s="149" cm="1">
        <f t="array" ref="FP33">_xlfn.XLOOKUP($D32&amp;FN$2&amp;FN$3,事業計画集計2026[営業所]&amp;事業計画集計2026[月]&amp;事業計画集計2026[受着完],事業計画集計2026[(当月)実績 棟数],0,0)</f>
        <v>0</v>
      </c>
      <c r="FQ33" s="28" cm="1">
        <f t="array" ref="FQ33">_xlfn.XLOOKUP($D32&amp;FQ$2&amp;FQ$3,事業計画集計2026[営業所]&amp;事業計画集計2026[月]&amp;事業計画集計2026[受着完],事業計画集計2026[(当月)実績 請負金額],0,0)</f>
        <v>0</v>
      </c>
      <c r="FR33" s="28" cm="1">
        <f t="array" ref="FR33">_xlfn.XLOOKUP($D32&amp;FQ$2&amp;FQ$3,事業計画集計2026[営業所]&amp;事業計画集計2026[月]&amp;事業計画集計2026[受着完],事業計画集計2026[(当月)実績 利益額],0,0)</f>
        <v>0</v>
      </c>
      <c r="FS33" s="149" cm="1">
        <f t="array" ref="FS33">_xlfn.XLOOKUP($D32&amp;FQ$2&amp;FQ$3,事業計画集計2026[営業所]&amp;事業計画集計2026[月]&amp;事業計画集計2026[受着完],事業計画集計2026[(当月)実績 棟数],0,0)</f>
        <v>0</v>
      </c>
      <c r="FT33" s="28" cm="1">
        <f t="array" ref="FT33">_xlfn.XLOOKUP($D32&amp;FT$2&amp;FT$3,事業計画集計2026[営業所]&amp;事業計画集計2026[月]&amp;事業計画集計2026[受着完],事業計画集計2026[(当月)実績 請負金額],0,0)</f>
        <v>0</v>
      </c>
      <c r="FU33" s="28" cm="1">
        <f t="array" ref="FU33">_xlfn.XLOOKUP($D32&amp;FT$2&amp;FT$3,事業計画集計2026[営業所]&amp;事業計画集計2026[月]&amp;事業計画集計2026[受着完],事業計画集計2026[(当月)実績 利益額],0,0)</f>
        <v>0</v>
      </c>
      <c r="FV33" s="133">
        <f>FU33-($Q32*1000)</f>
        <v>0</v>
      </c>
      <c r="FW33" s="149" cm="1">
        <f t="array" ref="FW33">_xlfn.XLOOKUP($D32&amp;FT$2&amp;FT$3,事業計画集計2026[営業所]&amp;事業計画集計2026[月]&amp;事業計画集計2026[受着完],事業計画集計2026[(当月)実績 棟数],0,0)</f>
        <v>0</v>
      </c>
      <c r="FX33" s="28" cm="1">
        <f t="array" ref="FX33">_xlfn.XLOOKUP($D32&amp;FX$2&amp;FX$3,事業計画集計2026[営業所]&amp;事業計画集計2026[月]&amp;事業計画集計2026[受着完],事業計画集計2026[(当月)実績 請負金額],0,0)</f>
        <v>0</v>
      </c>
      <c r="FY33" s="28" cm="1">
        <f t="array" ref="FY33">_xlfn.XLOOKUP($D32&amp;FX$2&amp;FX$3,事業計画集計2026[営業所]&amp;事業計画集計2026[月]&amp;事業計画集計2026[受着完],事業計画集計2026[(当月)実績 利益額],0,0)</f>
        <v>0</v>
      </c>
      <c r="FZ33" s="149" cm="1">
        <f t="array" ref="FZ33">_xlfn.XLOOKUP($D32&amp;FX$2&amp;FX$3,事業計画集計2026[営業所]&amp;事業計画集計2026[月]&amp;事業計画集計2026[受着完],事業計画集計2026[(当月)実績 棟数],0,0)</f>
        <v>0</v>
      </c>
      <c r="GA33" s="28" cm="1">
        <f t="array" ref="GA33">_xlfn.XLOOKUP($D32&amp;GA$2&amp;GA$3,事業計画集計2026[営業所]&amp;事業計画集計2026[月]&amp;事業計画集計2026[受着完],事業計画集計2026[(当月)実績 請負金額],0,0)</f>
        <v>0</v>
      </c>
      <c r="GB33" s="28" cm="1">
        <f t="array" ref="GB33">_xlfn.XLOOKUP($D32&amp;GA$2&amp;GA$3,事業計画集計2026[営業所]&amp;事業計画集計2026[月]&amp;事業計画集計2026[受着完],事業計画集計2026[(当月)実績 利益額],0,0)</f>
        <v>0</v>
      </c>
      <c r="GC33" s="149" cm="1">
        <f t="array" ref="GC33">_xlfn.XLOOKUP($D32&amp;GA$2&amp;GA$3,事業計画集計2026[営業所]&amp;事業計画集計2026[月]&amp;事業計画集計2026[受着完],事業計画集計2026[(当月)実績 棟数],0,0)</f>
        <v>0</v>
      </c>
      <c r="GD33" s="28" cm="1">
        <f t="array" ref="GD33">_xlfn.XLOOKUP($D32&amp;GD$2&amp;GD$3,事業計画集計2026[営業所]&amp;事業計画集計2026[月]&amp;事業計画集計2026[受着完],事業計画集計2026[(当月)実績 請負金額],0,0)</f>
        <v>0</v>
      </c>
      <c r="GE33" s="28" cm="1">
        <f t="array" ref="GE33">_xlfn.XLOOKUP($D32&amp;GD$2&amp;GD$3,事業計画集計2026[営業所]&amp;事業計画集計2026[月]&amp;事業計画集計2026[受着完],事業計画集計2026[(当月)実績 利益額],0,0)</f>
        <v>0</v>
      </c>
      <c r="GF33" s="133">
        <f>GE33-($Q32*1000)</f>
        <v>0</v>
      </c>
      <c r="GG33" s="142" cm="1">
        <f t="array" ref="GG33">_xlfn.XLOOKUP($D32&amp;GD$2&amp;GD$3,事業計画集計2026[営業所]&amp;事業計画集計2026[月]&amp;事業計画集計2026[受着完],事業計画集計2026[(当月)実績 棟数],0,0)</f>
        <v>0</v>
      </c>
      <c r="GH33" s="421">
        <f t="shared" si="454"/>
        <v>0</v>
      </c>
      <c r="GI33" s="422">
        <f t="shared" si="454"/>
        <v>0</v>
      </c>
      <c r="GJ33" s="423">
        <f t="shared" si="454"/>
        <v>0</v>
      </c>
      <c r="GK33" s="296">
        <f t="shared" si="454"/>
        <v>0</v>
      </c>
      <c r="GL33" s="300">
        <f t="shared" si="454"/>
        <v>0</v>
      </c>
      <c r="GM33" s="154">
        <f t="shared" si="454"/>
        <v>0</v>
      </c>
      <c r="GN33" s="304">
        <f>FJ33+FT33+GD33</f>
        <v>0</v>
      </c>
      <c r="GO33" s="314">
        <f>FK33+FU33+GE33</f>
        <v>0</v>
      </c>
      <c r="GP33" s="409">
        <f>GO33*(1+GP34)-(($Q32*1000)*3)</f>
        <v>0</v>
      </c>
      <c r="GQ33" s="158">
        <f>FM33+FW33+GG33</f>
        <v>0</v>
      </c>
      <c r="GR33" s="333">
        <f t="shared" si="455"/>
        <v>0</v>
      </c>
      <c r="GS33" s="334">
        <f t="shared" si="455"/>
        <v>0</v>
      </c>
      <c r="GT33" s="162">
        <f t="shared" si="455"/>
        <v>0</v>
      </c>
      <c r="GU33" s="354">
        <f t="shared" si="455"/>
        <v>0</v>
      </c>
      <c r="GV33" s="355">
        <f t="shared" si="455"/>
        <v>0</v>
      </c>
      <c r="GW33" s="166">
        <f t="shared" si="455"/>
        <v>0</v>
      </c>
      <c r="GX33" s="479">
        <f t="shared" si="455"/>
        <v>0</v>
      </c>
      <c r="GY33" s="480">
        <f t="shared" si="455"/>
        <v>0</v>
      </c>
      <c r="GZ33" s="409">
        <f t="shared" si="455"/>
        <v>0</v>
      </c>
      <c r="HA33" s="482">
        <f t="shared" si="455"/>
        <v>0</v>
      </c>
      <c r="HB33" s="390">
        <f>CV33+GR33</f>
        <v>0</v>
      </c>
      <c r="HC33" s="391">
        <f>CW33+GS33</f>
        <v>0</v>
      </c>
      <c r="HD33" s="170">
        <f>CX33+GT33</f>
        <v>0</v>
      </c>
      <c r="HE33" s="390">
        <f>CY33+GU33</f>
        <v>0</v>
      </c>
      <c r="HF33" s="391">
        <f>CZ33+GV33</f>
        <v>0</v>
      </c>
      <c r="HG33" s="170">
        <f>DA33+GW33</f>
        <v>0</v>
      </c>
      <c r="HH33" s="390">
        <f>DB33+GX33</f>
        <v>0</v>
      </c>
      <c r="HI33" s="391">
        <f>DC33+GY33</f>
        <v>0</v>
      </c>
      <c r="HJ33" s="409">
        <f>DD33+GZ33</f>
        <v>0</v>
      </c>
      <c r="HK33" s="256">
        <f>DE33+HA33</f>
        <v>0</v>
      </c>
      <c r="HL33" s="31"/>
      <c r="HM33" s="30" t="s">
        <v>138</v>
      </c>
      <c r="HN33" s="30" t="s">
        <v>276</v>
      </c>
      <c r="HO33" s="515" t="s">
        <v>245</v>
      </c>
      <c r="HP33" s="30" t="s">
        <v>250</v>
      </c>
      <c r="HQ33" s="30" t="s">
        <v>268</v>
      </c>
    </row>
    <row r="34" spans="1:225" s="38" customFormat="1" ht="21" hidden="1">
      <c r="A34" s="32"/>
      <c r="B34" s="599" t="s">
        <v>280</v>
      </c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139</v>
      </c>
      <c r="T34" s="35" t="str">
        <f t="shared" ref="T34:AA34" si="457">IF(AND(T32&gt;0,T33&gt;0),ROUNDDOWN(T33/T32,4),"")</f>
        <v/>
      </c>
      <c r="U34" s="36" t="str">
        <f t="shared" si="457"/>
        <v/>
      </c>
      <c r="V34" s="143" t="str">
        <f t="shared" si="457"/>
        <v/>
      </c>
      <c r="W34" s="35" t="str">
        <f t="shared" si="457"/>
        <v/>
      </c>
      <c r="X34" s="36" t="str">
        <f t="shared" si="457"/>
        <v/>
      </c>
      <c r="Y34" s="150" t="str">
        <f t="shared" si="457"/>
        <v/>
      </c>
      <c r="Z34" s="36" t="str">
        <f t="shared" si="457"/>
        <v/>
      </c>
      <c r="AA34" s="36" t="str">
        <f t="shared" si="457"/>
        <v/>
      </c>
      <c r="AB34" s="37">
        <f>IF(AB33&gt;0,AB33/AB32,0)</f>
        <v>0</v>
      </c>
      <c r="AC34" s="143" t="str">
        <f t="shared" ref="AC34:AK34" si="458">IF(AND(AC32&gt;0,AC33&gt;0),ROUNDDOWN(AC33/AC32,4),"")</f>
        <v/>
      </c>
      <c r="AD34" s="35" t="str">
        <f t="shared" si="458"/>
        <v/>
      </c>
      <c r="AE34" s="36" t="str">
        <f t="shared" si="458"/>
        <v/>
      </c>
      <c r="AF34" s="150" t="str">
        <f t="shared" si="458"/>
        <v/>
      </c>
      <c r="AG34" s="36" t="str">
        <f t="shared" si="458"/>
        <v/>
      </c>
      <c r="AH34" s="36" t="str">
        <f t="shared" si="458"/>
        <v/>
      </c>
      <c r="AI34" s="150" t="str">
        <f t="shared" si="458"/>
        <v/>
      </c>
      <c r="AJ34" s="36" t="str">
        <f t="shared" si="458"/>
        <v/>
      </c>
      <c r="AK34" s="36" t="str">
        <f t="shared" si="458"/>
        <v/>
      </c>
      <c r="AL34" s="37">
        <f>IF(AL33&gt;0,AL33/AL32,0)</f>
        <v>0</v>
      </c>
      <c r="AM34" s="150" t="str">
        <f t="shared" ref="AM34:AU34" si="459">IF(AND(AM32&gt;0,AM33&gt;0),ROUNDDOWN(AM33/AM32,4),"")</f>
        <v/>
      </c>
      <c r="AN34" s="36" t="str">
        <f t="shared" si="459"/>
        <v/>
      </c>
      <c r="AO34" s="36" t="str">
        <f t="shared" si="459"/>
        <v/>
      </c>
      <c r="AP34" s="150" t="str">
        <f t="shared" si="459"/>
        <v/>
      </c>
      <c r="AQ34" s="36" t="str">
        <f t="shared" si="459"/>
        <v/>
      </c>
      <c r="AR34" s="36" t="str">
        <f t="shared" si="459"/>
        <v/>
      </c>
      <c r="AS34" s="150" t="str">
        <f t="shared" si="459"/>
        <v/>
      </c>
      <c r="AT34" s="36" t="str">
        <f t="shared" si="459"/>
        <v/>
      </c>
      <c r="AU34" s="36" t="str">
        <f t="shared" si="459"/>
        <v/>
      </c>
      <c r="AV34" s="37">
        <f>IF(AV33&gt;0,AV33/AV32,0)</f>
        <v>0</v>
      </c>
      <c r="AW34" s="143" t="str">
        <f>IF(AND(AW32&gt;0,AW33&gt;0),ROUNDDOWN(AW33/AW32,4),"")</f>
        <v/>
      </c>
      <c r="AX34" s="424" t="str">
        <f t="shared" ref="AX34:BE34" si="460">IF(AND(AX32&gt;0,AX33&gt;0),ROUNDDOWN(AX33/AX32,4),"")</f>
        <v/>
      </c>
      <c r="AY34" s="425" t="str">
        <f t="shared" si="460"/>
        <v/>
      </c>
      <c r="AZ34" s="426" t="str">
        <f t="shared" si="460"/>
        <v/>
      </c>
      <c r="BA34" s="297" t="str">
        <f t="shared" si="460"/>
        <v/>
      </c>
      <c r="BB34" s="301" t="str">
        <f t="shared" si="460"/>
        <v/>
      </c>
      <c r="BC34" s="155" t="str">
        <f t="shared" si="460"/>
        <v/>
      </c>
      <c r="BD34" s="305" t="str">
        <f t="shared" si="460"/>
        <v/>
      </c>
      <c r="BE34" s="315" t="str">
        <f t="shared" si="460"/>
        <v/>
      </c>
      <c r="BF34" s="325"/>
      <c r="BG34" s="159" t="str">
        <f t="shared" ref="BG34:BO34" si="461">IF(AND(BG32&gt;0,BG33&gt;0),ROUNDDOWN(BG33/BG32,4),"")</f>
        <v/>
      </c>
      <c r="BH34" s="36" t="str">
        <f t="shared" si="461"/>
        <v/>
      </c>
      <c r="BI34" s="36" t="str">
        <f t="shared" si="461"/>
        <v/>
      </c>
      <c r="BJ34" s="150" t="str">
        <f t="shared" si="461"/>
        <v/>
      </c>
      <c r="BK34" s="36" t="str">
        <f t="shared" si="461"/>
        <v/>
      </c>
      <c r="BL34" s="36" t="str">
        <f t="shared" si="461"/>
        <v/>
      </c>
      <c r="BM34" s="150" t="str">
        <f t="shared" si="461"/>
        <v/>
      </c>
      <c r="BN34" s="36" t="str">
        <f t="shared" si="461"/>
        <v/>
      </c>
      <c r="BO34" s="36" t="str">
        <f t="shared" si="461"/>
        <v/>
      </c>
      <c r="BP34" s="37">
        <f>IF(BP33&gt;0,BP33/BP32,0)</f>
        <v>0</v>
      </c>
      <c r="BQ34" s="150" t="str">
        <f t="shared" ref="BQ34:BY34" si="462">IF(AND(BQ32&gt;0,BQ33&gt;0),ROUNDDOWN(BQ33/BQ32,4),"")</f>
        <v/>
      </c>
      <c r="BR34" s="36" t="str">
        <f t="shared" si="462"/>
        <v/>
      </c>
      <c r="BS34" s="36" t="str">
        <f t="shared" si="462"/>
        <v/>
      </c>
      <c r="BT34" s="150" t="str">
        <f t="shared" si="462"/>
        <v/>
      </c>
      <c r="BU34" s="36" t="str">
        <f t="shared" si="462"/>
        <v/>
      </c>
      <c r="BV34" s="36" t="str">
        <f t="shared" si="462"/>
        <v/>
      </c>
      <c r="BW34" s="150" t="str">
        <f t="shared" si="462"/>
        <v/>
      </c>
      <c r="BX34" s="36" t="str">
        <f t="shared" si="462"/>
        <v/>
      </c>
      <c r="BY34" s="36" t="str">
        <f t="shared" si="462"/>
        <v/>
      </c>
      <c r="BZ34" s="37">
        <f>IF(BZ33&gt;0,BZ33/BZ32,0)</f>
        <v>0</v>
      </c>
      <c r="CA34" s="150" t="str">
        <f t="shared" ref="CA34:CI34" si="463">IF(AND(CA32&gt;0,CA33&gt;0),ROUNDDOWN(CA33/CA32,4),"")</f>
        <v/>
      </c>
      <c r="CB34" s="36" t="str">
        <f t="shared" si="463"/>
        <v/>
      </c>
      <c r="CC34" s="36" t="str">
        <f t="shared" si="463"/>
        <v/>
      </c>
      <c r="CD34" s="150" t="str">
        <f t="shared" si="463"/>
        <v/>
      </c>
      <c r="CE34" s="36" t="str">
        <f t="shared" si="463"/>
        <v/>
      </c>
      <c r="CF34" s="36" t="str">
        <f t="shared" si="463"/>
        <v/>
      </c>
      <c r="CG34" s="150" t="str">
        <f t="shared" si="463"/>
        <v/>
      </c>
      <c r="CH34" s="36" t="str">
        <f t="shared" si="463"/>
        <v/>
      </c>
      <c r="CI34" s="36" t="str">
        <f t="shared" si="463"/>
        <v/>
      </c>
      <c r="CJ34" s="37">
        <f>IF(CJ33&gt;0,CJ33/CJ32,0)</f>
        <v>0</v>
      </c>
      <c r="CK34" s="143" t="str">
        <f>IF(AND(CK32&gt;0,CK33&gt;0),ROUNDDOWN(CK33/CK32,4),"")</f>
        <v/>
      </c>
      <c r="CL34" s="424" t="str">
        <f t="shared" ref="CL34:CS34" si="464">IF(AND(CL32&gt;0,CL33&gt;0),ROUNDDOWN(CL33/CL32,4),"")</f>
        <v/>
      </c>
      <c r="CM34" s="425" t="str">
        <f t="shared" si="464"/>
        <v/>
      </c>
      <c r="CN34" s="426" t="str">
        <f t="shared" si="464"/>
        <v/>
      </c>
      <c r="CO34" s="297" t="str">
        <f t="shared" si="464"/>
        <v/>
      </c>
      <c r="CP34" s="301" t="str">
        <f t="shared" si="464"/>
        <v/>
      </c>
      <c r="CQ34" s="155" t="str">
        <f t="shared" si="464"/>
        <v/>
      </c>
      <c r="CR34" s="305" t="str">
        <f t="shared" si="464"/>
        <v/>
      </c>
      <c r="CS34" s="315" t="str">
        <f t="shared" si="464"/>
        <v/>
      </c>
      <c r="CT34" s="325"/>
      <c r="CU34" s="159" t="str">
        <f>IF(AND(CU32&gt;0,CU33&gt;0),ROUNDDOWN(CU33/CU32,4),"")</f>
        <v/>
      </c>
      <c r="CV34" s="335" t="str">
        <f>IF(AND(CV32&gt;0,CV33&gt;0),ROUNDDOWN(CV33/CV32,4),"")</f>
        <v/>
      </c>
      <c r="CW34" s="336" t="str">
        <f t="shared" ref="CW34:CX34" si="465">IF(AND(CW32&gt;0,CW33&gt;0),ROUNDDOWN(CW33/CW32,4),"")</f>
        <v/>
      </c>
      <c r="CX34" s="163" t="str">
        <f t="shared" si="465"/>
        <v/>
      </c>
      <c r="CY34" s="356" t="str">
        <f>IF(AND(CY32&gt;0,CY33&gt;0),ROUNDDOWN(CY33/CY32,4),"")</f>
        <v/>
      </c>
      <c r="CZ34" s="357" t="str">
        <f>IF(AND(CZ32&gt;0,CZ33&gt;0),ROUNDDOWN(CZ33/CZ32,4),"")</f>
        <v/>
      </c>
      <c r="DA34" s="167" t="str">
        <f>IF(AND(DA32&gt;0,DA33&gt;0),ROUNDDOWN(DA33/DA32,4),"")</f>
        <v/>
      </c>
      <c r="DB34" s="483" t="str">
        <f t="shared" ref="DB34:DW34" si="466">IF(AND(DB32&gt;0,DB33&gt;0),ROUNDDOWN(DB33/DB32,4),"")</f>
        <v/>
      </c>
      <c r="DC34" s="484" t="str">
        <f t="shared" si="466"/>
        <v/>
      </c>
      <c r="DD34" s="485"/>
      <c r="DE34" s="605" t="str">
        <f t="shared" si="466"/>
        <v/>
      </c>
      <c r="DF34" s="614" t="str">
        <f>IF(AND(DF32&gt;0,DF33&gt;0),ROUNDDOWN(DF33/DF32,4),"")</f>
        <v/>
      </c>
      <c r="DG34" s="336" t="str">
        <f t="shared" ref="DG34:DH34" si="467">IF(AND(DG32&gt;0,DG33&gt;0),ROUNDDOWN(DG33/DG32,4),"")</f>
        <v/>
      </c>
      <c r="DH34" s="615" t="str">
        <f t="shared" si="467"/>
        <v/>
      </c>
      <c r="DI34" s="630">
        <f>IF(AND(DI32&gt;0,DI33&gt;0),ROUNDDOWN(DI33/DI32,4),"")</f>
        <v>0.43409999999999999</v>
      </c>
      <c r="DJ34" s="357">
        <f>IF(AND(DJ32&gt;0,DJ33&gt;0),ROUNDDOWN(DJ33/DJ32,4),"")</f>
        <v>0.37030000000000002</v>
      </c>
      <c r="DK34" s="631">
        <f>IF(AND(DK32&gt;0,DK33&gt;0),ROUNDDOWN(DK33/DK32,4),"")</f>
        <v>0.4</v>
      </c>
      <c r="DL34" s="643">
        <f t="shared" ref="DL34:DO34" si="468">IF(AND(DL32&gt;0,DL33&gt;0),ROUNDDOWN(DL33/DL32,4),"")</f>
        <v>0.28899999999999998</v>
      </c>
      <c r="DM34" s="484">
        <f t="shared" si="468"/>
        <v>0.28549999999999998</v>
      </c>
      <c r="DN34" s="485"/>
      <c r="DO34" s="644">
        <f t="shared" ref="DO34" si="469">IF(AND(DO32&gt;0,DO33&gt;0),ROUNDDOWN(DO33/DO32,4),"")</f>
        <v>0.2727</v>
      </c>
      <c r="DP34" s="36" t="str">
        <f t="shared" si="466"/>
        <v/>
      </c>
      <c r="DQ34" s="36" t="str">
        <f t="shared" si="466"/>
        <v/>
      </c>
      <c r="DR34" s="150" t="str">
        <f t="shared" si="466"/>
        <v/>
      </c>
      <c r="DS34" s="36" t="str">
        <f t="shared" si="466"/>
        <v/>
      </c>
      <c r="DT34" s="36" t="str">
        <f t="shared" si="466"/>
        <v/>
      </c>
      <c r="DU34" s="150" t="str">
        <f t="shared" si="466"/>
        <v/>
      </c>
      <c r="DV34" s="36" t="str">
        <f t="shared" si="466"/>
        <v/>
      </c>
      <c r="DW34" s="36" t="str">
        <f t="shared" si="466"/>
        <v/>
      </c>
      <c r="DX34" s="37">
        <f>IF(DX33&gt;0,DX33/DX32,0)</f>
        <v>0</v>
      </c>
      <c r="DY34" s="150" t="str">
        <f t="shared" ref="DY34:EG34" si="470">IF(AND(DY32&gt;0,DY33&gt;0),ROUNDDOWN(DY33/DY32,4),"")</f>
        <v/>
      </c>
      <c r="DZ34" s="36" t="str">
        <f t="shared" si="470"/>
        <v/>
      </c>
      <c r="EA34" s="36" t="str">
        <f t="shared" si="470"/>
        <v/>
      </c>
      <c r="EB34" s="150" t="str">
        <f t="shared" si="470"/>
        <v/>
      </c>
      <c r="EC34" s="36" t="str">
        <f t="shared" si="470"/>
        <v/>
      </c>
      <c r="ED34" s="36" t="str">
        <f t="shared" si="470"/>
        <v/>
      </c>
      <c r="EE34" s="150" t="str">
        <f t="shared" si="470"/>
        <v/>
      </c>
      <c r="EF34" s="36" t="str">
        <f t="shared" si="470"/>
        <v/>
      </c>
      <c r="EG34" s="36" t="str">
        <f t="shared" si="470"/>
        <v/>
      </c>
      <c r="EH34" s="37">
        <f>IF(EH33&gt;0,EH33/EH32,0)</f>
        <v>0</v>
      </c>
      <c r="EI34" s="150" t="str">
        <f t="shared" ref="EI34:EQ34" si="471">IF(AND(EI32&gt;0,EI33&gt;0),ROUNDDOWN(EI33/EI32,4),"")</f>
        <v/>
      </c>
      <c r="EJ34" s="36" t="str">
        <f t="shared" si="471"/>
        <v/>
      </c>
      <c r="EK34" s="36" t="str">
        <f t="shared" si="471"/>
        <v/>
      </c>
      <c r="EL34" s="150" t="str">
        <f t="shared" si="471"/>
        <v/>
      </c>
      <c r="EM34" s="36" t="str">
        <f t="shared" si="471"/>
        <v/>
      </c>
      <c r="EN34" s="36" t="str">
        <f t="shared" si="471"/>
        <v/>
      </c>
      <c r="EO34" s="150" t="str">
        <f t="shared" si="471"/>
        <v/>
      </c>
      <c r="EP34" s="36" t="str">
        <f t="shared" si="471"/>
        <v/>
      </c>
      <c r="EQ34" s="36" t="str">
        <f t="shared" si="471"/>
        <v/>
      </c>
      <c r="ER34" s="37">
        <f>IF(ER33&gt;0,ER33/ER32,0)</f>
        <v>0</v>
      </c>
      <c r="ES34" s="143" t="str">
        <f>IF(AND(ES32&gt;0,ES33&gt;0),ROUNDDOWN(ES33/ES32,4),"")</f>
        <v/>
      </c>
      <c r="ET34" s="424" t="str">
        <f t="shared" ref="ET34:FA34" si="472">IF(AND(ET32&gt;0,ET33&gt;0),ROUNDDOWN(ET33/ET32,4),"")</f>
        <v/>
      </c>
      <c r="EU34" s="425" t="str">
        <f t="shared" si="472"/>
        <v/>
      </c>
      <c r="EV34" s="426" t="str">
        <f t="shared" si="472"/>
        <v/>
      </c>
      <c r="EW34" s="297" t="str">
        <f t="shared" si="472"/>
        <v/>
      </c>
      <c r="EX34" s="301" t="str">
        <f t="shared" si="472"/>
        <v/>
      </c>
      <c r="EY34" s="155" t="str">
        <f t="shared" si="472"/>
        <v/>
      </c>
      <c r="EZ34" s="305" t="str">
        <f t="shared" si="472"/>
        <v/>
      </c>
      <c r="FA34" s="315" t="str">
        <f t="shared" si="472"/>
        <v/>
      </c>
      <c r="FB34" s="325"/>
      <c r="FC34" s="159" t="str">
        <f t="shared" ref="FC34:FK34" si="473">IF(AND(FC32&gt;0,FC33&gt;0),ROUNDDOWN(FC33/FC32,4),"")</f>
        <v/>
      </c>
      <c r="FD34" s="36" t="str">
        <f t="shared" si="473"/>
        <v/>
      </c>
      <c r="FE34" s="36" t="str">
        <f t="shared" si="473"/>
        <v/>
      </c>
      <c r="FF34" s="150" t="str">
        <f t="shared" si="473"/>
        <v/>
      </c>
      <c r="FG34" s="36" t="str">
        <f t="shared" si="473"/>
        <v/>
      </c>
      <c r="FH34" s="36" t="str">
        <f t="shared" si="473"/>
        <v/>
      </c>
      <c r="FI34" s="150" t="str">
        <f t="shared" si="473"/>
        <v/>
      </c>
      <c r="FJ34" s="36" t="str">
        <f t="shared" si="473"/>
        <v/>
      </c>
      <c r="FK34" s="36" t="str">
        <f t="shared" si="473"/>
        <v/>
      </c>
      <c r="FL34" s="37">
        <f>IF(FL33&gt;0,FL33/FL32,0)</f>
        <v>0</v>
      </c>
      <c r="FM34" s="150" t="str">
        <f t="shared" ref="FM34:FU34" si="474">IF(AND(FM32&gt;0,FM33&gt;0),ROUNDDOWN(FM33/FM32,4),"")</f>
        <v/>
      </c>
      <c r="FN34" s="36" t="str">
        <f t="shared" si="474"/>
        <v/>
      </c>
      <c r="FO34" s="36" t="str">
        <f t="shared" si="474"/>
        <v/>
      </c>
      <c r="FP34" s="150" t="str">
        <f t="shared" si="474"/>
        <v/>
      </c>
      <c r="FQ34" s="36" t="str">
        <f t="shared" si="474"/>
        <v/>
      </c>
      <c r="FR34" s="36" t="str">
        <f t="shared" si="474"/>
        <v/>
      </c>
      <c r="FS34" s="150" t="str">
        <f t="shared" si="474"/>
        <v/>
      </c>
      <c r="FT34" s="36" t="str">
        <f t="shared" si="474"/>
        <v/>
      </c>
      <c r="FU34" s="36" t="str">
        <f t="shared" si="474"/>
        <v/>
      </c>
      <c r="FV34" s="37">
        <f>IF(FV33&gt;0,FV33/FV32,0)</f>
        <v>0</v>
      </c>
      <c r="FW34" s="150" t="str">
        <f t="shared" ref="FW34:GE34" si="475">IF(AND(FW32&gt;0,FW33&gt;0),ROUNDDOWN(FW33/FW32,4),"")</f>
        <v/>
      </c>
      <c r="FX34" s="36" t="str">
        <f t="shared" si="475"/>
        <v/>
      </c>
      <c r="FY34" s="36" t="str">
        <f t="shared" si="475"/>
        <v/>
      </c>
      <c r="FZ34" s="150" t="str">
        <f t="shared" si="475"/>
        <v/>
      </c>
      <c r="GA34" s="36" t="str">
        <f t="shared" si="475"/>
        <v/>
      </c>
      <c r="GB34" s="36" t="str">
        <f t="shared" si="475"/>
        <v/>
      </c>
      <c r="GC34" s="150" t="str">
        <f t="shared" si="475"/>
        <v/>
      </c>
      <c r="GD34" s="36" t="str">
        <f t="shared" si="475"/>
        <v/>
      </c>
      <c r="GE34" s="36" t="str">
        <f t="shared" si="475"/>
        <v/>
      </c>
      <c r="GF34" s="37">
        <f>IF(GF33&gt;0,GF33/GF32,0)</f>
        <v>0</v>
      </c>
      <c r="GG34" s="143" t="str">
        <f>IF(AND(GG32&gt;0,GG33&gt;0),ROUNDDOWN(GG33/GG32,4),"")</f>
        <v/>
      </c>
      <c r="GH34" s="424" t="str">
        <f t="shared" ref="GH34:GO34" si="476">IF(AND(GH32&gt;0,GH33&gt;0),ROUNDDOWN(GH33/GH32,4),"")</f>
        <v/>
      </c>
      <c r="GI34" s="425" t="str">
        <f t="shared" si="476"/>
        <v/>
      </c>
      <c r="GJ34" s="426" t="str">
        <f t="shared" si="476"/>
        <v/>
      </c>
      <c r="GK34" s="297" t="str">
        <f t="shared" si="476"/>
        <v/>
      </c>
      <c r="GL34" s="301" t="str">
        <f t="shared" si="476"/>
        <v/>
      </c>
      <c r="GM34" s="155" t="str">
        <f t="shared" si="476"/>
        <v/>
      </c>
      <c r="GN34" s="305" t="str">
        <f t="shared" si="476"/>
        <v/>
      </c>
      <c r="GO34" s="315" t="str">
        <f t="shared" si="476"/>
        <v/>
      </c>
      <c r="GP34" s="325"/>
      <c r="GQ34" s="159" t="str">
        <f>IF(AND(GQ32&gt;0,GQ33&gt;0),ROUNDDOWN(GQ33/GQ32,4),"")</f>
        <v/>
      </c>
      <c r="GR34" s="335" t="str">
        <f>IF(AND(GR32&gt;0,GR33&gt;0),ROUNDDOWN(GR33/GR32,4),"")</f>
        <v/>
      </c>
      <c r="GS34" s="336" t="str">
        <f t="shared" ref="GS34:GT34" si="477">IF(AND(GS32&gt;0,GS33&gt;0),ROUNDDOWN(GS33/GS32,4),"")</f>
        <v/>
      </c>
      <c r="GT34" s="163" t="str">
        <f t="shared" si="477"/>
        <v/>
      </c>
      <c r="GU34" s="356" t="str">
        <f>IF(AND(GU32&gt;0,GU33&gt;0),ROUNDDOWN(GU33/GU32,4),"")</f>
        <v/>
      </c>
      <c r="GV34" s="357" t="str">
        <f>IF(AND(GV32&gt;0,GV33&gt;0),ROUNDDOWN(GV33/GV32,4),"")</f>
        <v/>
      </c>
      <c r="GW34" s="167" t="str">
        <f>IF(AND(GW32&gt;0,GW33&gt;0),ROUNDDOWN(GW33/GW32,4),"")</f>
        <v/>
      </c>
      <c r="GX34" s="483" t="str">
        <f t="shared" ref="GX34:HK34" si="478">IF(AND(GX32&gt;0,GX33&gt;0),ROUNDDOWN(GX33/GX32,4),"")</f>
        <v/>
      </c>
      <c r="GY34" s="484" t="str">
        <f t="shared" si="478"/>
        <v/>
      </c>
      <c r="GZ34" s="485" t="str">
        <f t="shared" si="478"/>
        <v/>
      </c>
      <c r="HA34" s="486" t="str">
        <f t="shared" si="478"/>
        <v/>
      </c>
      <c r="HB34" s="392" t="str">
        <f t="shared" si="478"/>
        <v/>
      </c>
      <c r="HC34" s="393" t="str">
        <f t="shared" si="478"/>
        <v/>
      </c>
      <c r="HD34" s="172" t="str">
        <f t="shared" si="478"/>
        <v/>
      </c>
      <c r="HE34" s="392" t="str">
        <f t="shared" si="478"/>
        <v/>
      </c>
      <c r="HF34" s="393" t="str">
        <f t="shared" si="478"/>
        <v/>
      </c>
      <c r="HG34" s="172" t="str">
        <f t="shared" si="478"/>
        <v/>
      </c>
      <c r="HH34" s="392" t="str">
        <f t="shared" si="478"/>
        <v/>
      </c>
      <c r="HI34" s="393" t="str">
        <f t="shared" si="478"/>
        <v/>
      </c>
      <c r="HJ34" s="374"/>
      <c r="HK34" s="171" t="str">
        <f t="shared" si="478"/>
        <v/>
      </c>
      <c r="HL34" s="40"/>
      <c r="HM34" s="39" t="s">
        <v>139</v>
      </c>
      <c r="HN34" s="39"/>
      <c r="HO34" s="39"/>
      <c r="HP34" s="39"/>
      <c r="HQ34" s="39"/>
    </row>
    <row r="35" spans="1:225" s="25" customFormat="1" ht="21" hidden="1">
      <c r="A35" s="24"/>
      <c r="B35" s="51" t="s">
        <v>280</v>
      </c>
      <c r="C35" s="54" t="str">
        <f>_xlfn.XLOOKUP(D35,事業計画2026[営業所],事業計画2026[エリア],"",0)</f>
        <v/>
      </c>
      <c r="D35" s="55" t="s">
        <v>273</v>
      </c>
      <c r="E35" s="196"/>
      <c r="F35" s="196"/>
      <c r="G35" s="196" t="str">
        <f>_xlfn.XLOOKUP(D35,事業計画2026[営業所],事業計画2026[所長],"",0)</f>
        <v/>
      </c>
      <c r="H35" s="196" t="str">
        <f>_xlfn.XLOOKUP(D35,事業計画2026[営業所],事業計画2026[担当役員],"",0)</f>
        <v/>
      </c>
      <c r="I35" s="196" t="str">
        <f>_xlfn.XLOOKUP(D35,事業計画2026[営業所],事業計画2026[主要ブランド],"",0)</f>
        <v/>
      </c>
      <c r="J35" s="196"/>
      <c r="K35" s="197" t="str">
        <f>_xlfn.XLOOKUP(D35,事業計画2026[営業所],事業計画2026[人件費],"",0)</f>
        <v/>
      </c>
      <c r="L35" s="197" t="str">
        <f>_xlfn.XLOOKUP(D35,事業計画2026[営業所],事業計画2026[販売費],"",0)</f>
        <v/>
      </c>
      <c r="M35" s="197" t="str">
        <f>_xlfn.XLOOKUP(D35,事業計画2026[営業所],事業計画2026[減価償却費],"",0)</f>
        <v/>
      </c>
      <c r="N35" s="197" t="str">
        <f>_xlfn.XLOOKUP(D35,事業計画2026[営業所],事業計画2026[地代・家賃],"",0)</f>
        <v/>
      </c>
      <c r="O35" s="197" t="str">
        <f>_xlfn.XLOOKUP(D35,事業計画2026[営業所],事業計画2026[その他経費],"",0)</f>
        <v/>
      </c>
      <c r="P35" s="197" t="str">
        <f>_xlfn.XLOOKUP(D35,事業計画2026[営業所],事業計画2026[本社経費],"",0)</f>
        <v/>
      </c>
      <c r="Q35" s="197">
        <f>SUM(K35:P35)</f>
        <v>0</v>
      </c>
      <c r="R35" s="196"/>
      <c r="S35" s="26" t="s">
        <v>137</v>
      </c>
      <c r="T35" s="27" cm="1">
        <f t="array" ref="T35">_xlfn.XLOOKUP($D35&amp;T$2&amp;T$3,事業計画集計2026[営業所]&amp;事業計画集計2026[月]&amp;事業計画集計2026[受着完],事業計画集計2026[(当月)計画 請負金額],0,0)</f>
        <v>0</v>
      </c>
      <c r="U35" s="28" cm="1">
        <f t="array" ref="U35">_xlfn.XLOOKUP($D35&amp;T$2&amp;T$3,事業計画集計2026[営業所]&amp;事業計画集計2026[月]&amp;事業計画集計2026[受着完],事業計画集計2026[(当月)計画 利益額],0,0)</f>
        <v>0</v>
      </c>
      <c r="V35" s="142" cm="1">
        <f t="array" ref="V35">_xlfn.XLOOKUP($D35&amp;T$2&amp;T$3,事業計画集計2026[営業所]&amp;事業計画集計2026[月]&amp;事業計画集計2026[受着完],事業計画集計2026[(当月)計画 棟数],0,0)</f>
        <v>0</v>
      </c>
      <c r="W35" s="27" cm="1">
        <f t="array" ref="W35">_xlfn.XLOOKUP($D35&amp;W$2&amp;W$3,事業計画集計2026[営業所]&amp;事業計画集計2026[月]&amp;事業計画集計2026[受着完],事業計画集計2026[(当月)計画 請負金額],0,0)</f>
        <v>0</v>
      </c>
      <c r="X35" s="28" cm="1">
        <f t="array" ref="X35">_xlfn.XLOOKUP($D35&amp;W$2&amp;W$3,事業計画集計2026[営業所]&amp;事業計画集計2026[月]&amp;事業計画集計2026[受着完],事業計画集計2026[(当月)計画 利益額],0,0)</f>
        <v>0</v>
      </c>
      <c r="Y35" s="149" cm="1">
        <f t="array" ref="Y35">_xlfn.XLOOKUP($D35&amp;W$2&amp;W$3,事業計画集計2026[営業所]&amp;事業計画集計2026[月]&amp;事業計画集計2026[受着完],事業計画集計2026[(当月)計画 棟数],0,0)</f>
        <v>0</v>
      </c>
      <c r="Z35" s="28" cm="1">
        <f t="array" ref="Z35">_xlfn.XLOOKUP($D35&amp;Z$2&amp;Z$3,事業計画集計2026[営業所]&amp;事業計画集計2026[月]&amp;事業計画集計2026[受着完],事業計画集計2026[(当月)計画 請負金額],0,0)</f>
        <v>0</v>
      </c>
      <c r="AA35" s="28" cm="1">
        <f t="array" ref="AA35">_xlfn.XLOOKUP($D35&amp;Z$2&amp;Z$3,事業計画集計2026[営業所]&amp;事業計画集計2026[月]&amp;事業計画集計2026[受着完],事業計画集計2026[(当月)計画 利益額],0,0)</f>
        <v>0</v>
      </c>
      <c r="AB35" s="29">
        <f>AA35-($Q35*1000)</f>
        <v>0</v>
      </c>
      <c r="AC35" s="142" cm="1">
        <f t="array" ref="AC35">_xlfn.XLOOKUP($D35&amp;Z$2&amp;Z$3,事業計画集計2026[営業所]&amp;事業計画集計2026[月]&amp;事業計画集計2026[受着完],事業計画集計2026[(当月)計画 棟数],0,0)</f>
        <v>0</v>
      </c>
      <c r="AD35" s="27" cm="1">
        <f t="array" ref="AD35">_xlfn.XLOOKUP($D35&amp;AD$2&amp;AD$3,事業計画集計2026[営業所]&amp;事業計画集計2026[月]&amp;事業計画集計2026[受着完],事業計画集計2026[(当月)計画 請負金額],0,0)</f>
        <v>0</v>
      </c>
      <c r="AE35" s="28" cm="1">
        <f t="array" ref="AE35">_xlfn.XLOOKUP($D35&amp;AD$2&amp;AD$3,事業計画集計2026[営業所]&amp;事業計画集計2026[月]&amp;事業計画集計2026[受着完],事業計画集計2026[(当月)計画 利益額],0,0)</f>
        <v>0</v>
      </c>
      <c r="AF35" s="149" cm="1">
        <f t="array" ref="AF35">_xlfn.XLOOKUP($D35&amp;AD$2&amp;AD$3,事業計画集計2026[営業所]&amp;事業計画集計2026[月]&amp;事業計画集計2026[受着完],事業計画集計2026[(当月)計画 棟数],0,0)</f>
        <v>0</v>
      </c>
      <c r="AG35" s="28" cm="1">
        <f t="array" ref="AG35">_xlfn.XLOOKUP($D35&amp;AG$2&amp;AG$3,事業計画集計2026[営業所]&amp;事業計画集計2026[月]&amp;事業計画集計2026[受着完],事業計画集計2026[(当月)計画 請負金額],0,0)</f>
        <v>0</v>
      </c>
      <c r="AH35" s="28" cm="1">
        <f t="array" ref="AH35">_xlfn.XLOOKUP($D35&amp;AG$2&amp;AG$3,事業計画集計2026[営業所]&amp;事業計画集計2026[月]&amp;事業計画集計2026[受着完],事業計画集計2026[(当月)計画 利益額],0,0)</f>
        <v>0</v>
      </c>
      <c r="AI35" s="149" cm="1">
        <f t="array" ref="AI35">_xlfn.XLOOKUP($D35&amp;AG$2&amp;AG$3,事業計画集計2026[営業所]&amp;事業計画集計2026[月]&amp;事業計画集計2026[受着完],事業計画集計2026[(当月)計画 棟数],0,0)</f>
        <v>0</v>
      </c>
      <c r="AJ35" s="28" cm="1">
        <f t="array" ref="AJ35">_xlfn.XLOOKUP($D35&amp;AJ$2&amp;AJ$3,事業計画集計2026[営業所]&amp;事業計画集計2026[月]&amp;事業計画集計2026[受着完],事業計画集計2026[(当月)計画 請負金額],0,0)</f>
        <v>0</v>
      </c>
      <c r="AK35" s="28" cm="1">
        <f t="array" ref="AK35">_xlfn.XLOOKUP($D35&amp;AJ$2&amp;AJ$3,事業計画集計2026[営業所]&amp;事業計画集計2026[月]&amp;事業計画集計2026[受着完],事業計画集計2026[(当月)計画 利益額],0,0)</f>
        <v>0</v>
      </c>
      <c r="AL35" s="29">
        <f>AK35-($Q35*1000)</f>
        <v>0</v>
      </c>
      <c r="AM35" s="149" cm="1">
        <f t="array" ref="AM35">_xlfn.XLOOKUP($D35&amp;AJ$2&amp;AJ$3,事業計画集計2026[営業所]&amp;事業計画集計2026[月]&amp;事業計画集計2026[受着完],事業計画集計2026[(当月)計画 棟数],0,0)</f>
        <v>0</v>
      </c>
      <c r="AN35" s="28" cm="1">
        <f t="array" ref="AN35">_xlfn.XLOOKUP($D35&amp;AN$2&amp;AN$3,事業計画集計2026[営業所]&amp;事業計画集計2026[月]&amp;事業計画集計2026[受着完],事業計画集計2026[(当月)計画 請負金額],0,0)</f>
        <v>0</v>
      </c>
      <c r="AO35" s="28" cm="1">
        <f t="array" ref="AO35">_xlfn.XLOOKUP($D35&amp;AN$2&amp;AN$3,事業計画集計2026[営業所]&amp;事業計画集計2026[月]&amp;事業計画集計2026[受着完],事業計画集計2026[(当月)計画 利益額],0,0)</f>
        <v>0</v>
      </c>
      <c r="AP35" s="149" cm="1">
        <f t="array" ref="AP35">_xlfn.XLOOKUP($D35&amp;AN$2&amp;AN$3,事業計画集計2026[営業所]&amp;事業計画集計2026[月]&amp;事業計画集計2026[受着完],事業計画集計2026[(当月)計画 棟数],0,0)</f>
        <v>0</v>
      </c>
      <c r="AQ35" s="28" cm="1">
        <f t="array" ref="AQ35">_xlfn.XLOOKUP($D35&amp;AQ$2&amp;AQ$3,事業計画集計2026[営業所]&amp;事業計画集計2026[月]&amp;事業計画集計2026[受着完],事業計画集計2026[(当月)計画 請負金額],0,0)</f>
        <v>0</v>
      </c>
      <c r="AR35" s="28" cm="1">
        <f t="array" ref="AR35">_xlfn.XLOOKUP($D35&amp;AQ$2&amp;AQ$3,事業計画集計2026[営業所]&amp;事業計画集計2026[月]&amp;事業計画集計2026[受着完],事業計画集計2026[(当月)計画 利益額],0,0)</f>
        <v>0</v>
      </c>
      <c r="AS35" s="149" cm="1">
        <f t="array" ref="AS35">_xlfn.XLOOKUP($D35&amp;AQ$2&amp;AQ$3,事業計画集計2026[営業所]&amp;事業計画集計2026[月]&amp;事業計画集計2026[受着完],事業計画集計2026[(当月)計画 棟数],0,0)</f>
        <v>0</v>
      </c>
      <c r="AT35" s="28" cm="1">
        <f t="array" ref="AT35">_xlfn.XLOOKUP($D35&amp;AT$2&amp;AT$3,事業計画集計2026[営業所]&amp;事業計画集計2026[月]&amp;事業計画集計2026[受着完],事業計画集計2026[(当月)計画 請負金額],0,0)</f>
        <v>0</v>
      </c>
      <c r="AU35" s="28" cm="1">
        <f t="array" ref="AU35">_xlfn.XLOOKUP($D35&amp;AT$2&amp;AT$3,事業計画集計2026[営業所]&amp;事業計画集計2026[月]&amp;事業計画集計2026[受着完],事業計画集計2026[(当月)計画 利益額],0,0)</f>
        <v>0</v>
      </c>
      <c r="AV35" s="29">
        <f>AU35-($Q35*1000)</f>
        <v>0</v>
      </c>
      <c r="AW35" s="142" cm="1">
        <f t="array" ref="AW35">_xlfn.XLOOKUP($D35&amp;AT$2&amp;AT$3,事業計画集計2026[営業所]&amp;事業計画集計2026[月]&amp;事業計画集計2026[受着完],事業計画集計2026[(当月)計画 棟数],0,0)</f>
        <v>0</v>
      </c>
      <c r="AX35" s="421">
        <f t="shared" ref="AX35:BG36" si="479">T35+AD35+AN35</f>
        <v>0</v>
      </c>
      <c r="AY35" s="422">
        <f t="shared" si="479"/>
        <v>0</v>
      </c>
      <c r="AZ35" s="423">
        <f t="shared" si="479"/>
        <v>0</v>
      </c>
      <c r="BA35" s="296">
        <f t="shared" si="479"/>
        <v>0</v>
      </c>
      <c r="BB35" s="300">
        <f t="shared" si="479"/>
        <v>0</v>
      </c>
      <c r="BC35" s="154">
        <f t="shared" si="479"/>
        <v>0</v>
      </c>
      <c r="BD35" s="304">
        <f t="shared" si="479"/>
        <v>0</v>
      </c>
      <c r="BE35" s="314">
        <f t="shared" si="479"/>
        <v>0</v>
      </c>
      <c r="BF35" s="324">
        <f t="shared" si="479"/>
        <v>0</v>
      </c>
      <c r="BG35" s="158">
        <f t="shared" si="479"/>
        <v>0</v>
      </c>
      <c r="BH35" s="28" cm="1">
        <f t="array" ref="BH35">_xlfn.XLOOKUP($D35&amp;BH$2&amp;BH$3,事業計画集計2026[営業所]&amp;事業計画集計2026[月]&amp;事業計画集計2026[受着完],事業計画集計2026[(当月)計画 請負金額],0,0)</f>
        <v>0</v>
      </c>
      <c r="BI35" s="28" cm="1">
        <f t="array" ref="BI35">_xlfn.XLOOKUP($D35&amp;BH$2&amp;BH$3,事業計画集計2026[営業所]&amp;事業計画集計2026[月]&amp;事業計画集計2026[受着完],事業計画集計2026[(当月)計画 利益額],0,0)</f>
        <v>0</v>
      </c>
      <c r="BJ35" s="149" cm="1">
        <f t="array" ref="BJ35">_xlfn.XLOOKUP($D35&amp;BH$2&amp;BH$3,事業計画集計2026[営業所]&amp;事業計画集計2026[月]&amp;事業計画集計2026[受着完],事業計画集計2026[(当月)計画 棟数],0,0)</f>
        <v>0</v>
      </c>
      <c r="BK35" s="28" cm="1">
        <f t="array" ref="BK35">_xlfn.XLOOKUP($D35&amp;BK$2&amp;BK$3,事業計画集計2026[営業所]&amp;事業計画集計2026[月]&amp;事業計画集計2026[受着完],事業計画集計2026[(当月)計画 請負金額],0,0)</f>
        <v>0</v>
      </c>
      <c r="BL35" s="28" cm="1">
        <f t="array" ref="BL35">_xlfn.XLOOKUP($D35&amp;BK$2&amp;BK$3,事業計画集計2026[営業所]&amp;事業計画集計2026[月]&amp;事業計画集計2026[受着完],事業計画集計2026[(当月)計画 利益額],0,0)</f>
        <v>0</v>
      </c>
      <c r="BM35" s="149" cm="1">
        <f t="array" ref="BM35">_xlfn.XLOOKUP($D35&amp;BK$2&amp;BK$3,事業計画集計2026[営業所]&amp;事業計画集計2026[月]&amp;事業計画集計2026[受着完],事業計画集計2026[(当月)計画 棟数],0,0)</f>
        <v>0</v>
      </c>
      <c r="BN35" s="28" cm="1">
        <f t="array" ref="BN35">_xlfn.XLOOKUP($D35&amp;BN$2&amp;BN$3,事業計画集計2026[営業所]&amp;事業計画集計2026[月]&amp;事業計画集計2026[受着完],事業計画集計2026[(当月)計画 請負金額],0,0)</f>
        <v>0</v>
      </c>
      <c r="BO35" s="28" cm="1">
        <f t="array" ref="BO35">_xlfn.XLOOKUP($D35&amp;BN$2&amp;BN$3,事業計画集計2026[営業所]&amp;事業計画集計2026[月]&amp;事業計画集計2026[受着完],事業計画集計2026[(当月)計画 利益額],0,0)</f>
        <v>0</v>
      </c>
      <c r="BP35" s="29">
        <f>BO35-($Q35*1000)</f>
        <v>0</v>
      </c>
      <c r="BQ35" s="149" cm="1">
        <f t="array" ref="BQ35">_xlfn.XLOOKUP($D35&amp;BN$2&amp;BN$3,事業計画集計2026[営業所]&amp;事業計画集計2026[月]&amp;事業計画集計2026[受着完],事業計画集計2026[(当月)計画 棟数],0,0)</f>
        <v>0</v>
      </c>
      <c r="BR35" s="28" cm="1">
        <f t="array" ref="BR35">_xlfn.XLOOKUP($D35&amp;BR$2&amp;BR$3,事業計画集計2026[営業所]&amp;事業計画集計2026[月]&amp;事業計画集計2026[受着完],事業計画集計2026[(当月)計画 請負金額],0,0)</f>
        <v>0</v>
      </c>
      <c r="BS35" s="28" cm="1">
        <f t="array" ref="BS35">_xlfn.XLOOKUP($D35&amp;BR$2&amp;BR$3,事業計画集計2026[営業所]&amp;事業計画集計2026[月]&amp;事業計画集計2026[受着完],事業計画集計2026[(当月)計画 利益額],0,0)</f>
        <v>0</v>
      </c>
      <c r="BT35" s="149" cm="1">
        <f t="array" ref="BT35">_xlfn.XLOOKUP($D35&amp;BR$2&amp;BR$3,事業計画集計2026[営業所]&amp;事業計画集計2026[月]&amp;事業計画集計2026[受着完],事業計画集計2026[(当月)計画 棟数],0,0)</f>
        <v>0</v>
      </c>
      <c r="BU35" s="28" cm="1">
        <f t="array" ref="BU35">_xlfn.XLOOKUP($D35&amp;BU$2&amp;BU$3,事業計画集計2026[営業所]&amp;事業計画集計2026[月]&amp;事業計画集計2026[受着完],事業計画集計2026[(当月)計画 請負金額],0,0)</f>
        <v>0</v>
      </c>
      <c r="BV35" s="28" cm="1">
        <f t="array" ref="BV35">_xlfn.XLOOKUP($D35&amp;BU$2&amp;BU$3,事業計画集計2026[営業所]&amp;事業計画集計2026[月]&amp;事業計画集計2026[受着完],事業計画集計2026[(当月)計画 利益額],0,0)</f>
        <v>0</v>
      </c>
      <c r="BW35" s="149" cm="1">
        <f t="array" ref="BW35">_xlfn.XLOOKUP($D35&amp;BU$2&amp;BU$3,事業計画集計2026[営業所]&amp;事業計画集計2026[月]&amp;事業計画集計2026[受着完],事業計画集計2026[(当月)計画 棟数],0,0)</f>
        <v>0</v>
      </c>
      <c r="BX35" s="28" cm="1">
        <f t="array" ref="BX35">_xlfn.XLOOKUP($D35&amp;BX$2&amp;BX$3,事業計画集計2026[営業所]&amp;事業計画集計2026[月]&amp;事業計画集計2026[受着完],事業計画集計2026[(当月)計画 請負金額],0,0)</f>
        <v>0</v>
      </c>
      <c r="BY35" s="28" cm="1">
        <f t="array" ref="BY35">_xlfn.XLOOKUP($D35&amp;BX$2&amp;BX$3,事業計画集計2026[営業所]&amp;事業計画集計2026[月]&amp;事業計画集計2026[受着完],事業計画集計2026[(当月)計画 利益額],0,0)</f>
        <v>0</v>
      </c>
      <c r="BZ35" s="29">
        <f>BY35-($Q35*1000)</f>
        <v>0</v>
      </c>
      <c r="CA35" s="149" cm="1">
        <f t="array" ref="CA35">_xlfn.XLOOKUP($D35&amp;BX$2&amp;BX$3,事業計画集計2026[営業所]&amp;事業計画集計2026[月]&amp;事業計画集計2026[受着完],事業計画集計2026[(当月)計画 棟数],0,0)</f>
        <v>0</v>
      </c>
      <c r="CB35" s="28" cm="1">
        <f t="array" ref="CB35">_xlfn.XLOOKUP($D35&amp;CB$2&amp;CB$3,事業計画集計2026[営業所]&amp;事業計画集計2026[月]&amp;事業計画集計2026[受着完],事業計画集計2026[(当月)計画 請負金額],0,0)</f>
        <v>0</v>
      </c>
      <c r="CC35" s="28" cm="1">
        <f t="array" ref="CC35">_xlfn.XLOOKUP($D35&amp;CB$2&amp;CB$3,事業計画集計2026[営業所]&amp;事業計画集計2026[月]&amp;事業計画集計2026[受着完],事業計画集計2026[(当月)計画 利益額],0,0)</f>
        <v>0</v>
      </c>
      <c r="CD35" s="149" cm="1">
        <f t="array" ref="CD35">_xlfn.XLOOKUP($D35&amp;CB$2&amp;CB$3,事業計画集計2026[営業所]&amp;事業計画集計2026[月]&amp;事業計画集計2026[受着完],事業計画集計2026[(当月)計画 棟数],0,0)</f>
        <v>0</v>
      </c>
      <c r="CE35" s="28" cm="1">
        <f t="array" ref="CE35">_xlfn.XLOOKUP($D35&amp;CE$2&amp;CE$3,事業計画集計2026[営業所]&amp;事業計画集計2026[月]&amp;事業計画集計2026[受着完],事業計画集計2026[(当月)計画 請負金額],0,0)</f>
        <v>0</v>
      </c>
      <c r="CF35" s="28" cm="1">
        <f t="array" ref="CF35">_xlfn.XLOOKUP($D35&amp;CE$2&amp;CE$3,事業計画集計2026[営業所]&amp;事業計画集計2026[月]&amp;事業計画集計2026[受着完],事業計画集計2026[(当月)計画 利益額],0,0)</f>
        <v>0</v>
      </c>
      <c r="CG35" s="149" cm="1">
        <f t="array" ref="CG35">_xlfn.XLOOKUP($D35&amp;CE$2&amp;CE$3,事業計画集計2026[営業所]&amp;事業計画集計2026[月]&amp;事業計画集計2026[受着完],事業計画集計2026[(当月)計画 棟数],0,0)</f>
        <v>0</v>
      </c>
      <c r="CH35" s="28" cm="1">
        <f t="array" ref="CH35">_xlfn.XLOOKUP($D35&amp;CH$2&amp;CH$3,事業計画集計2026[営業所]&amp;事業計画集計2026[月]&amp;事業計画集計2026[受着完],事業計画集計2026[(当月)計画 請負金額],0,0)</f>
        <v>0</v>
      </c>
      <c r="CI35" s="28" cm="1">
        <f t="array" ref="CI35">_xlfn.XLOOKUP($D35&amp;CH$2&amp;CH$3,事業計画集計2026[営業所]&amp;事業計画集計2026[月]&amp;事業計画集計2026[受着完],事業計画集計2026[(当月)計画 利益額],0,0)</f>
        <v>0</v>
      </c>
      <c r="CJ35" s="29">
        <f>CI35-($Q35*1000)</f>
        <v>0</v>
      </c>
      <c r="CK35" s="142" cm="1">
        <f t="array" ref="CK35">_xlfn.XLOOKUP($D35&amp;CH$2&amp;CH$3,事業計画集計2026[営業所]&amp;事業計画集計2026[月]&amp;事業計画集計2026[受着完],事業計画集計2026[(当月)計画 棟数],0,0)</f>
        <v>0</v>
      </c>
      <c r="CL35" s="421">
        <f t="shared" ref="CL35:CU36" si="480">BH35+BR35+CB35</f>
        <v>0</v>
      </c>
      <c r="CM35" s="422">
        <f t="shared" si="480"/>
        <v>0</v>
      </c>
      <c r="CN35" s="423">
        <f t="shared" si="480"/>
        <v>0</v>
      </c>
      <c r="CO35" s="296">
        <f t="shared" si="480"/>
        <v>0</v>
      </c>
      <c r="CP35" s="300">
        <f t="shared" si="480"/>
        <v>0</v>
      </c>
      <c r="CQ35" s="154">
        <f t="shared" si="480"/>
        <v>0</v>
      </c>
      <c r="CR35" s="304">
        <f t="shared" si="480"/>
        <v>0</v>
      </c>
      <c r="CS35" s="314">
        <f t="shared" si="480"/>
        <v>0</v>
      </c>
      <c r="CT35" s="324">
        <f t="shared" si="480"/>
        <v>0</v>
      </c>
      <c r="CU35" s="158">
        <f t="shared" si="480"/>
        <v>0</v>
      </c>
      <c r="CV35" s="333">
        <f t="shared" ref="CV35:DE36" si="481">AX35+CL35</f>
        <v>0</v>
      </c>
      <c r="CW35" s="334">
        <f t="shared" si="481"/>
        <v>0</v>
      </c>
      <c r="CX35" s="162">
        <f t="shared" si="481"/>
        <v>0</v>
      </c>
      <c r="CY35" s="354">
        <f t="shared" si="481"/>
        <v>0</v>
      </c>
      <c r="CZ35" s="355">
        <f t="shared" si="481"/>
        <v>0</v>
      </c>
      <c r="DA35" s="166">
        <f t="shared" si="481"/>
        <v>0</v>
      </c>
      <c r="DB35" s="479">
        <f t="shared" si="481"/>
        <v>0</v>
      </c>
      <c r="DC35" s="480">
        <f t="shared" si="481"/>
        <v>0</v>
      </c>
      <c r="DD35" s="481">
        <f t="shared" si="481"/>
        <v>0</v>
      </c>
      <c r="DE35" s="604">
        <f t="shared" si="481"/>
        <v>0</v>
      </c>
      <c r="DF35" s="612">
        <f>実行度合表集計2025!GH35+実行度合表集計2026!CV35</f>
        <v>54000000</v>
      </c>
      <c r="DG35" s="334">
        <f>実行度合表集計2025!GI35+実行度合表集計2026!CW35</f>
        <v>11880000</v>
      </c>
      <c r="DH35" s="613">
        <f>実行度合表集計2025!GJ35+実行度合表集計2026!CX35</f>
        <v>2</v>
      </c>
      <c r="DI35" s="628">
        <f>実行度合表集計2025!GK35+実行度合表集計2026!CY35</f>
        <v>108000000</v>
      </c>
      <c r="DJ35" s="355">
        <f>実行度合表集計2025!GL35+実行度合表集計2026!CZ35</f>
        <v>23760000</v>
      </c>
      <c r="DK35" s="629">
        <f>実行度合表集計2025!GM35+実行度合表集計2026!DA35</f>
        <v>4</v>
      </c>
      <c r="DL35" s="641">
        <f>実行度合表集計2025!GN35+実行度合表集計2026!DB35</f>
        <v>203978487</v>
      </c>
      <c r="DM35" s="480">
        <f>実行度合表集計2025!GO35+実行度合表集計2026!DC35</f>
        <v>41820414</v>
      </c>
      <c r="DN35" s="481">
        <f>実行度合表集計2025!GP35+実行度合表集計2026!DD35</f>
        <v>19944414</v>
      </c>
      <c r="DO35" s="642">
        <f>実行度合表集計2025!GQ35+実行度合表集計2026!DE35</f>
        <v>7</v>
      </c>
      <c r="DP35" s="28" cm="1">
        <f t="array" ref="DP35">_xlfn.XLOOKUP($D35&amp;DP$2&amp;DP$3,事業計画集計2026[営業所]&amp;事業計画集計2026[月]&amp;事業計画集計2026[受着完],事業計画集計2026[(当月)計画 請負金額],0,0)</f>
        <v>0</v>
      </c>
      <c r="DQ35" s="28" cm="1">
        <f t="array" ref="DQ35">_xlfn.XLOOKUP($D35&amp;DP$2&amp;DP$3,事業計画集計2026[営業所]&amp;事業計画集計2026[月]&amp;事業計画集計2026[受着完],事業計画集計2026[(当月)計画 利益額],0,0)</f>
        <v>0</v>
      </c>
      <c r="DR35" s="149" cm="1">
        <f t="array" ref="DR35">_xlfn.XLOOKUP($D35&amp;DP$2&amp;DP$3,事業計画集計2026[営業所]&amp;事業計画集計2026[月]&amp;事業計画集計2026[受着完],事業計画集計2026[(当月)計画 棟数],0,0)</f>
        <v>0</v>
      </c>
      <c r="DS35" s="28" cm="1">
        <f t="array" ref="DS35">_xlfn.XLOOKUP($D35&amp;DS$2&amp;DS$3,事業計画集計2026[営業所]&amp;事業計画集計2026[月]&amp;事業計画集計2026[受着完],事業計画集計2026[(当月)計画 請負金額],0,0)</f>
        <v>0</v>
      </c>
      <c r="DT35" s="28" cm="1">
        <f t="array" ref="DT35">_xlfn.XLOOKUP($D35&amp;DS$2&amp;DS$3,事業計画集計2026[営業所]&amp;事業計画集計2026[月]&amp;事業計画集計2026[受着完],事業計画集計2026[(当月)計画 利益額],0,0)</f>
        <v>0</v>
      </c>
      <c r="DU35" s="149" cm="1">
        <f t="array" ref="DU35">_xlfn.XLOOKUP($D35&amp;DS$2&amp;DS$3,事業計画集計2026[営業所]&amp;事業計画集計2026[月]&amp;事業計画集計2026[受着完],事業計画集計2026[(当月)計画 棟数],0,0)</f>
        <v>0</v>
      </c>
      <c r="DV35" s="28" cm="1">
        <f t="array" ref="DV35">_xlfn.XLOOKUP($D35&amp;DV$2&amp;DV$3,事業計画集計2026[営業所]&amp;事業計画集計2026[月]&amp;事業計画集計2026[受着完],事業計画集計2026[(当月)計画 請負金額],0,0)</f>
        <v>0</v>
      </c>
      <c r="DW35" s="28" cm="1">
        <f t="array" ref="DW35">_xlfn.XLOOKUP($D35&amp;DV$2&amp;DV$3,事業計画集計2026[営業所]&amp;事業計画集計2026[月]&amp;事業計画集計2026[受着完],事業計画集計2026[(当月)計画 利益額],0,0)</f>
        <v>0</v>
      </c>
      <c r="DX35" s="29">
        <f>DW35-($Q35*1000)</f>
        <v>0</v>
      </c>
      <c r="DY35" s="149" cm="1">
        <f t="array" ref="DY35">_xlfn.XLOOKUP($D35&amp;DV$2&amp;DV$3,事業計画集計2026[営業所]&amp;事業計画集計2026[月]&amp;事業計画集計2026[受着完],事業計画集計2026[(当月)計画 棟数],0,0)</f>
        <v>0</v>
      </c>
      <c r="DZ35" s="28" cm="1">
        <f t="array" ref="DZ35">_xlfn.XLOOKUP($D35&amp;DZ$2&amp;DZ$3,事業計画集計2026[営業所]&amp;事業計画集計2026[月]&amp;事業計画集計2026[受着完],事業計画集計2026[(当月)計画 請負金額],0,0)</f>
        <v>0</v>
      </c>
      <c r="EA35" s="28" cm="1">
        <f t="array" ref="EA35">_xlfn.XLOOKUP($D35&amp;DZ$2&amp;DZ$3,事業計画集計2026[営業所]&amp;事業計画集計2026[月]&amp;事業計画集計2026[受着完],事業計画集計2026[(当月)計画 利益額],0,0)</f>
        <v>0</v>
      </c>
      <c r="EB35" s="149" cm="1">
        <f t="array" ref="EB35">_xlfn.XLOOKUP($D35&amp;DZ$2&amp;DZ$3,事業計画集計2026[営業所]&amp;事業計画集計2026[月]&amp;事業計画集計2026[受着完],事業計画集計2026[(当月)計画 棟数],0,0)</f>
        <v>0</v>
      </c>
      <c r="EC35" s="28" cm="1">
        <f t="array" ref="EC35">_xlfn.XLOOKUP($D35&amp;EC$2&amp;EC$3,事業計画集計2026[営業所]&amp;事業計画集計2026[月]&amp;事業計画集計2026[受着完],事業計画集計2026[(当月)計画 請負金額],0,0)</f>
        <v>0</v>
      </c>
      <c r="ED35" s="28" cm="1">
        <f t="array" ref="ED35">_xlfn.XLOOKUP($D35&amp;EC$2&amp;EC$3,事業計画集計2026[営業所]&amp;事業計画集計2026[月]&amp;事業計画集計2026[受着完],事業計画集計2026[(当月)計画 利益額],0,0)</f>
        <v>0</v>
      </c>
      <c r="EE35" s="149" cm="1">
        <f t="array" ref="EE35">_xlfn.XLOOKUP($D35&amp;EC$2&amp;EC$3,事業計画集計2026[営業所]&amp;事業計画集計2026[月]&amp;事業計画集計2026[受着完],事業計画集計2026[(当月)計画 棟数],0,0)</f>
        <v>0</v>
      </c>
      <c r="EF35" s="28" cm="1">
        <f t="array" ref="EF35">_xlfn.XLOOKUP($D35&amp;EF$2&amp;EF$3,事業計画集計2026[営業所]&amp;事業計画集計2026[月]&amp;事業計画集計2026[受着完],事業計画集計2026[(当月)計画 請負金額],0,0)</f>
        <v>0</v>
      </c>
      <c r="EG35" s="28" cm="1">
        <f t="array" ref="EG35">_xlfn.XLOOKUP($D35&amp;EF$2&amp;EF$3,事業計画集計2026[営業所]&amp;事業計画集計2026[月]&amp;事業計画集計2026[受着完],事業計画集計2026[(当月)計画 利益額],0,0)</f>
        <v>0</v>
      </c>
      <c r="EH35" s="29">
        <f>EG35-($Q35*1000)</f>
        <v>0</v>
      </c>
      <c r="EI35" s="149" cm="1">
        <f t="array" ref="EI35">_xlfn.XLOOKUP($D35&amp;EF$2&amp;EF$3,事業計画集計2026[営業所]&amp;事業計画集計2026[月]&amp;事業計画集計2026[受着完],事業計画集計2026[(当月)計画 棟数],0,0)</f>
        <v>0</v>
      </c>
      <c r="EJ35" s="28" cm="1">
        <f t="array" ref="EJ35">_xlfn.XLOOKUP($D35&amp;EJ$2&amp;EJ$3,事業計画集計2026[営業所]&amp;事業計画集計2026[月]&amp;事業計画集計2026[受着完],事業計画集計2026[(当月)計画 請負金額],0,0)</f>
        <v>0</v>
      </c>
      <c r="EK35" s="28" cm="1">
        <f t="array" ref="EK35">_xlfn.XLOOKUP($D35&amp;EJ$2&amp;EJ$3,事業計画集計2026[営業所]&amp;事業計画集計2026[月]&amp;事業計画集計2026[受着完],事業計画集計2026[(当月)計画 利益額],0,0)</f>
        <v>0</v>
      </c>
      <c r="EL35" s="149" cm="1">
        <f t="array" ref="EL35">_xlfn.XLOOKUP($D35&amp;EJ$2&amp;EJ$3,事業計画集計2026[営業所]&amp;事業計画集計2026[月]&amp;事業計画集計2026[受着完],事業計画集計2026[(当月)計画 棟数],0,0)</f>
        <v>0</v>
      </c>
      <c r="EM35" s="28" cm="1">
        <f t="array" ref="EM35">_xlfn.XLOOKUP($D35&amp;EM$2&amp;EM$3,事業計画集計2026[営業所]&amp;事業計画集計2026[月]&amp;事業計画集計2026[受着完],事業計画集計2026[(当月)計画 請負金額],0,0)</f>
        <v>0</v>
      </c>
      <c r="EN35" s="28" cm="1">
        <f t="array" ref="EN35">_xlfn.XLOOKUP($D35&amp;EM$2&amp;EM$3,事業計画集計2026[営業所]&amp;事業計画集計2026[月]&amp;事業計画集計2026[受着完],事業計画集計2026[(当月)計画 利益額],0,0)</f>
        <v>0</v>
      </c>
      <c r="EO35" s="149" cm="1">
        <f t="array" ref="EO35">_xlfn.XLOOKUP($D35&amp;EM$2&amp;EM$3,事業計画集計2026[営業所]&amp;事業計画集計2026[月]&amp;事業計画集計2026[受着完],事業計画集計2026[(当月)計画 棟数],0,0)</f>
        <v>0</v>
      </c>
      <c r="EP35" s="28" cm="1">
        <f t="array" ref="EP35">_xlfn.XLOOKUP($D35&amp;EP$2&amp;EP$3,事業計画集計2026[営業所]&amp;事業計画集計2026[月]&amp;事業計画集計2026[受着完],事業計画集計2026[(当月)計画 請負金額],0,0)</f>
        <v>0</v>
      </c>
      <c r="EQ35" s="28" cm="1">
        <f t="array" ref="EQ35">_xlfn.XLOOKUP($D35&amp;EP$2&amp;EP$3,事業計画集計2026[営業所]&amp;事業計画集計2026[月]&amp;事業計画集計2026[受着完],事業計画集計2026[(当月)計画 利益額],0,0)</f>
        <v>0</v>
      </c>
      <c r="ER35" s="29">
        <f>EQ35-($Q35*1000)</f>
        <v>0</v>
      </c>
      <c r="ES35" s="142" cm="1">
        <f t="array" ref="ES35">_xlfn.XLOOKUP($D35&amp;EP$2&amp;EP$3,事業計画集計2026[営業所]&amp;事業計画集計2026[月]&amp;事業計画集計2026[受着完],事業計画集計2026[(当月)計画 棟数],0,0)</f>
        <v>0</v>
      </c>
      <c r="ET35" s="421">
        <f t="shared" ref="ET35:FC36" si="482">DP35+DZ35+EJ35</f>
        <v>0</v>
      </c>
      <c r="EU35" s="422">
        <f t="shared" si="482"/>
        <v>0</v>
      </c>
      <c r="EV35" s="423">
        <f t="shared" si="482"/>
        <v>0</v>
      </c>
      <c r="EW35" s="296">
        <f t="shared" si="482"/>
        <v>0</v>
      </c>
      <c r="EX35" s="300">
        <f t="shared" si="482"/>
        <v>0</v>
      </c>
      <c r="EY35" s="154">
        <f t="shared" si="482"/>
        <v>0</v>
      </c>
      <c r="EZ35" s="304">
        <f t="shared" si="482"/>
        <v>0</v>
      </c>
      <c r="FA35" s="314">
        <f t="shared" si="482"/>
        <v>0</v>
      </c>
      <c r="FB35" s="324">
        <f t="shared" si="482"/>
        <v>0</v>
      </c>
      <c r="FC35" s="158">
        <f t="shared" si="482"/>
        <v>0</v>
      </c>
      <c r="FD35" s="28" cm="1">
        <f t="array" ref="FD35">_xlfn.XLOOKUP($D35&amp;FD$2&amp;FD$3,事業計画集計2026[営業所]&amp;事業計画集計2026[月]&amp;事業計画集計2026[受着完],事業計画集計2026[(当月)計画 請負金額],0,0)</f>
        <v>0</v>
      </c>
      <c r="FE35" s="28" cm="1">
        <f t="array" ref="FE35">_xlfn.XLOOKUP($D35&amp;FD$2&amp;FD$3,事業計画集計2026[営業所]&amp;事業計画集計2026[月]&amp;事業計画集計2026[受着完],事業計画集計2026[(当月)計画 利益額],0,0)</f>
        <v>0</v>
      </c>
      <c r="FF35" s="149" cm="1">
        <f t="array" ref="FF35">_xlfn.XLOOKUP($D35&amp;FD$2&amp;FD$3,事業計画集計2026[営業所]&amp;事業計画集計2026[月]&amp;事業計画集計2026[受着完],事業計画集計2026[(当月)計画 棟数],0,0)</f>
        <v>0</v>
      </c>
      <c r="FG35" s="28" cm="1">
        <f t="array" ref="FG35">_xlfn.XLOOKUP($D35&amp;FG$2&amp;FG$3,事業計画集計2026[営業所]&amp;事業計画集計2026[月]&amp;事業計画集計2026[受着完],事業計画集計2026[(当月)計画 請負金額],0,0)</f>
        <v>0</v>
      </c>
      <c r="FH35" s="28" cm="1">
        <f t="array" ref="FH35">_xlfn.XLOOKUP($D35&amp;FG$2&amp;FG$3,事業計画集計2026[営業所]&amp;事業計画集計2026[月]&amp;事業計画集計2026[受着完],事業計画集計2026[(当月)計画 利益額],0,0)</f>
        <v>0</v>
      </c>
      <c r="FI35" s="149" cm="1">
        <f t="array" ref="FI35">_xlfn.XLOOKUP($D35&amp;FG$2&amp;FG$3,事業計画集計2026[営業所]&amp;事業計画集計2026[月]&amp;事業計画集計2026[受着完],事業計画集計2026[(当月)計画 棟数],0,0)</f>
        <v>0</v>
      </c>
      <c r="FJ35" s="28" cm="1">
        <f t="array" ref="FJ35">_xlfn.XLOOKUP($D35&amp;FJ$2&amp;FJ$3,事業計画集計2026[営業所]&amp;事業計画集計2026[月]&amp;事業計画集計2026[受着完],事業計画集計2026[(当月)計画 請負金額],0,0)</f>
        <v>0</v>
      </c>
      <c r="FK35" s="28" cm="1">
        <f t="array" ref="FK35">_xlfn.XLOOKUP($D35&amp;FJ$2&amp;FJ$3,事業計画集計2026[営業所]&amp;事業計画集計2026[月]&amp;事業計画集計2026[受着完],事業計画集計2026[(当月)計画 利益額],0,0)</f>
        <v>0</v>
      </c>
      <c r="FL35" s="29">
        <f>FK35-($Q35*1000)</f>
        <v>0</v>
      </c>
      <c r="FM35" s="149" cm="1">
        <f t="array" ref="FM35">_xlfn.XLOOKUP($D35&amp;FJ$2&amp;FJ$3,事業計画集計2026[営業所]&amp;事業計画集計2026[月]&amp;事業計画集計2026[受着完],事業計画集計2026[(当月)計画 棟数],0,0)</f>
        <v>0</v>
      </c>
      <c r="FN35" s="28" cm="1">
        <f t="array" ref="FN35">_xlfn.XLOOKUP($D35&amp;FN$2&amp;FN$3,事業計画集計2026[営業所]&amp;事業計画集計2026[月]&amp;事業計画集計2026[受着完],事業計画集計2026[(当月)計画 請負金額],0,0)</f>
        <v>0</v>
      </c>
      <c r="FO35" s="28" cm="1">
        <f t="array" ref="FO35">_xlfn.XLOOKUP($D35&amp;FN$2&amp;FN$3,事業計画集計2026[営業所]&amp;事業計画集計2026[月]&amp;事業計画集計2026[受着完],事業計画集計2026[(当月)計画 利益額],0,0)</f>
        <v>0</v>
      </c>
      <c r="FP35" s="149" cm="1">
        <f t="array" ref="FP35">_xlfn.XLOOKUP($D35&amp;FN$2&amp;FN$3,事業計画集計2026[営業所]&amp;事業計画集計2026[月]&amp;事業計画集計2026[受着完],事業計画集計2026[(当月)計画 棟数],0,0)</f>
        <v>0</v>
      </c>
      <c r="FQ35" s="28" cm="1">
        <f t="array" ref="FQ35">_xlfn.XLOOKUP($D35&amp;FQ$2&amp;FQ$3,事業計画集計2026[営業所]&amp;事業計画集計2026[月]&amp;事業計画集計2026[受着完],事業計画集計2026[(当月)計画 請負金額],0,0)</f>
        <v>0</v>
      </c>
      <c r="FR35" s="28" cm="1">
        <f t="array" ref="FR35">_xlfn.XLOOKUP($D35&amp;FQ$2&amp;FQ$3,事業計画集計2026[営業所]&amp;事業計画集計2026[月]&amp;事業計画集計2026[受着完],事業計画集計2026[(当月)計画 利益額],0,0)</f>
        <v>0</v>
      </c>
      <c r="FS35" s="149" cm="1">
        <f t="array" ref="FS35">_xlfn.XLOOKUP($D35&amp;FQ$2&amp;FQ$3,事業計画集計2026[営業所]&amp;事業計画集計2026[月]&amp;事業計画集計2026[受着完],事業計画集計2026[(当月)計画 棟数],0,0)</f>
        <v>0</v>
      </c>
      <c r="FT35" s="28" cm="1">
        <f t="array" ref="FT35">_xlfn.XLOOKUP($D35&amp;FT$2&amp;FT$3,事業計画集計2026[営業所]&amp;事業計画集計2026[月]&amp;事業計画集計2026[受着完],事業計画集計2026[(当月)計画 請負金額],0,0)</f>
        <v>0</v>
      </c>
      <c r="FU35" s="28" cm="1">
        <f t="array" ref="FU35">_xlfn.XLOOKUP($D35&amp;FT$2&amp;FT$3,事業計画集計2026[営業所]&amp;事業計画集計2026[月]&amp;事業計画集計2026[受着完],事業計画集計2026[(当月)計画 利益額],0,0)</f>
        <v>0</v>
      </c>
      <c r="FV35" s="29">
        <f>FU35-($Q35*1000)</f>
        <v>0</v>
      </c>
      <c r="FW35" s="149" cm="1">
        <f t="array" ref="FW35">_xlfn.XLOOKUP($D35&amp;FT$2&amp;FT$3,事業計画集計2026[営業所]&amp;事業計画集計2026[月]&amp;事業計画集計2026[受着完],事業計画集計2026[(当月)計画 棟数],0,0)</f>
        <v>0</v>
      </c>
      <c r="FX35" s="28" cm="1">
        <f t="array" ref="FX35">_xlfn.XLOOKUP($D35&amp;FX$2&amp;FX$3,事業計画集計2026[営業所]&amp;事業計画集計2026[月]&amp;事業計画集計2026[受着完],事業計画集計2026[(当月)計画 請負金額],0,0)</f>
        <v>0</v>
      </c>
      <c r="FY35" s="28" cm="1">
        <f t="array" ref="FY35">_xlfn.XLOOKUP($D35&amp;FX$2&amp;FX$3,事業計画集計2026[営業所]&amp;事業計画集計2026[月]&amp;事業計画集計2026[受着完],事業計画集計2026[(当月)計画 利益額],0,0)</f>
        <v>0</v>
      </c>
      <c r="FZ35" s="149" cm="1">
        <f t="array" ref="FZ35">_xlfn.XLOOKUP($D35&amp;FX$2&amp;FX$3,事業計画集計2026[営業所]&amp;事業計画集計2026[月]&amp;事業計画集計2026[受着完],事業計画集計2026[(当月)計画 棟数],0,0)</f>
        <v>0</v>
      </c>
      <c r="GA35" s="28" cm="1">
        <f t="array" ref="GA35">_xlfn.XLOOKUP($D35&amp;GA$2&amp;GA$3,事業計画集計2026[営業所]&amp;事業計画集計2026[月]&amp;事業計画集計2026[受着完],事業計画集計2026[(当月)計画 請負金額],0,0)</f>
        <v>0</v>
      </c>
      <c r="GB35" s="28" cm="1">
        <f t="array" ref="GB35">_xlfn.XLOOKUP($D35&amp;GA$2&amp;GA$3,事業計画集計2026[営業所]&amp;事業計画集計2026[月]&amp;事業計画集計2026[受着完],事業計画集計2026[(当月)計画 利益額],0,0)</f>
        <v>0</v>
      </c>
      <c r="GC35" s="149" cm="1">
        <f t="array" ref="GC35">_xlfn.XLOOKUP($D35&amp;GA$2&amp;GA$3,事業計画集計2026[営業所]&amp;事業計画集計2026[月]&amp;事業計画集計2026[受着完],事業計画集計2026[(当月)計画 棟数],0,0)</f>
        <v>0</v>
      </c>
      <c r="GD35" s="28" cm="1">
        <f t="array" ref="GD35">_xlfn.XLOOKUP($D35&amp;GD$2&amp;GD$3,事業計画集計2026[営業所]&amp;事業計画集計2026[月]&amp;事業計画集計2026[受着完],事業計画集計2026[(当月)計画 請負金額],0,0)</f>
        <v>0</v>
      </c>
      <c r="GE35" s="28" cm="1">
        <f t="array" ref="GE35">_xlfn.XLOOKUP($D35&amp;GD$2&amp;GD$3,事業計画集計2026[営業所]&amp;事業計画集計2026[月]&amp;事業計画集計2026[受着完],事業計画集計2026[(当月)計画 利益額],0,0)</f>
        <v>0</v>
      </c>
      <c r="GF35" s="29">
        <f>GE35-($Q35*1000)</f>
        <v>0</v>
      </c>
      <c r="GG35" s="142" cm="1">
        <f t="array" ref="GG35">_xlfn.XLOOKUP($D35&amp;GD$2&amp;GD$3,事業計画集計2026[営業所]&amp;事業計画集計2026[月]&amp;事業計画集計2026[受着完],事業計画集計2026[(当月)計画 棟数],0,0)</f>
        <v>0</v>
      </c>
      <c r="GH35" s="421">
        <f t="shared" ref="GH35:GQ36" si="483">FD35+FN35+FX35</f>
        <v>0</v>
      </c>
      <c r="GI35" s="422">
        <f t="shared" si="483"/>
        <v>0</v>
      </c>
      <c r="GJ35" s="423">
        <f t="shared" si="483"/>
        <v>0</v>
      </c>
      <c r="GK35" s="296">
        <f t="shared" si="483"/>
        <v>0</v>
      </c>
      <c r="GL35" s="300">
        <f t="shared" si="483"/>
        <v>0</v>
      </c>
      <c r="GM35" s="154">
        <f t="shared" si="483"/>
        <v>0</v>
      </c>
      <c r="GN35" s="304">
        <f t="shared" si="483"/>
        <v>0</v>
      </c>
      <c r="GO35" s="314">
        <f t="shared" si="483"/>
        <v>0</v>
      </c>
      <c r="GP35" s="324">
        <f t="shared" si="483"/>
        <v>0</v>
      </c>
      <c r="GQ35" s="158">
        <f t="shared" si="483"/>
        <v>0</v>
      </c>
      <c r="GR35" s="333">
        <f t="shared" ref="GR35:HA36" si="484">ET35+GH35</f>
        <v>0</v>
      </c>
      <c r="GS35" s="334">
        <f t="shared" si="484"/>
        <v>0</v>
      </c>
      <c r="GT35" s="162">
        <f t="shared" si="484"/>
        <v>0</v>
      </c>
      <c r="GU35" s="354">
        <f t="shared" si="484"/>
        <v>0</v>
      </c>
      <c r="GV35" s="355">
        <f t="shared" si="484"/>
        <v>0</v>
      </c>
      <c r="GW35" s="166">
        <f t="shared" si="484"/>
        <v>0</v>
      </c>
      <c r="GX35" s="479">
        <f t="shared" si="484"/>
        <v>0</v>
      </c>
      <c r="GY35" s="480">
        <f t="shared" si="484"/>
        <v>0</v>
      </c>
      <c r="GZ35" s="481">
        <f t="shared" si="484"/>
        <v>0</v>
      </c>
      <c r="HA35" s="482">
        <f t="shared" si="484"/>
        <v>0</v>
      </c>
      <c r="HB35" s="390">
        <f>CV35+GR35</f>
        <v>0</v>
      </c>
      <c r="HC35" s="391">
        <f>CW35+GS35</f>
        <v>0</v>
      </c>
      <c r="HD35" s="170">
        <f>CX35+GT35</f>
        <v>0</v>
      </c>
      <c r="HE35" s="390">
        <f>CY35+GU35</f>
        <v>0</v>
      </c>
      <c r="HF35" s="391">
        <f>CZ35+GV35</f>
        <v>0</v>
      </c>
      <c r="HG35" s="170">
        <f>DA35+GW35</f>
        <v>0</v>
      </c>
      <c r="HH35" s="390">
        <f>DB35+GX35</f>
        <v>0</v>
      </c>
      <c r="HI35" s="391">
        <f>DC35+GY35</f>
        <v>0</v>
      </c>
      <c r="HJ35" s="409">
        <f>DD35+GZ35</f>
        <v>0</v>
      </c>
      <c r="HK35" s="256">
        <f>DE35+HA35</f>
        <v>0</v>
      </c>
      <c r="HL35" s="31"/>
      <c r="HM35" s="30" t="s">
        <v>137</v>
      </c>
      <c r="HN35" s="30" t="s">
        <v>276</v>
      </c>
      <c r="HO35" s="515" t="s">
        <v>245</v>
      </c>
      <c r="HP35" s="30" t="s">
        <v>250</v>
      </c>
      <c r="HQ35" s="30" t="s">
        <v>268</v>
      </c>
    </row>
    <row r="36" spans="1:225" s="25" customFormat="1" ht="21" hidden="1">
      <c r="A36" s="24"/>
      <c r="B36" s="51" t="s">
        <v>280</v>
      </c>
      <c r="C36" s="54"/>
      <c r="D36" s="55"/>
      <c r="E36" s="196"/>
      <c r="F36" s="196"/>
      <c r="G36" s="196"/>
      <c r="H36" s="196"/>
      <c r="I36" s="196"/>
      <c r="J36" s="196"/>
      <c r="K36" s="197" t="str">
        <f>K35</f>
        <v/>
      </c>
      <c r="L36" s="197" t="str">
        <f t="shared" ref="L36:Q36" si="485">L35</f>
        <v/>
      </c>
      <c r="M36" s="197" t="str">
        <f t="shared" si="485"/>
        <v/>
      </c>
      <c r="N36" s="197" t="str">
        <f t="shared" si="485"/>
        <v/>
      </c>
      <c r="O36" s="197" t="str">
        <f t="shared" si="485"/>
        <v/>
      </c>
      <c r="P36" s="197" t="str">
        <f t="shared" si="485"/>
        <v/>
      </c>
      <c r="Q36" s="197">
        <f t="shared" si="485"/>
        <v>0</v>
      </c>
      <c r="R36" s="196"/>
      <c r="S36" s="26" t="s">
        <v>138</v>
      </c>
      <c r="T36" s="27" cm="1">
        <f t="array" ref="T36">_xlfn.XLOOKUP($D35&amp;T$2&amp;T$3,事業計画集計2026[営業所]&amp;事業計画集計2026[月]&amp;事業計画集計2026[受着完],事業計画集計2026[(当月)実績 請負金額],0,0)</f>
        <v>0</v>
      </c>
      <c r="U36" s="28" cm="1">
        <f t="array" ref="U36">_xlfn.XLOOKUP($D35&amp;T$2&amp;T$3,事業計画集計2026[営業所]&amp;事業計画集計2026[月]&amp;事業計画集計2026[受着完],事業計画集計2026[(当月)実績 利益額],0,0)</f>
        <v>0</v>
      </c>
      <c r="V36" s="142" cm="1">
        <f t="array" ref="V36">_xlfn.XLOOKUP($D35&amp;T$2&amp;T$3,事業計画集計2026[営業所]&amp;事業計画集計2026[月]&amp;事業計画集計2026[受着完],事業計画集計2026[(当月)実績 棟数],0,0)</f>
        <v>0</v>
      </c>
      <c r="W36" s="27" cm="1">
        <f t="array" ref="W36">_xlfn.XLOOKUP($D35&amp;W$2&amp;W$3,事業計画集計2026[営業所]&amp;事業計画集計2026[月]&amp;事業計画集計2026[受着完],事業計画集計2026[(当月)実績 請負金額],0,0)</f>
        <v>0</v>
      </c>
      <c r="X36" s="28" cm="1">
        <f t="array" ref="X36">_xlfn.XLOOKUP($D35&amp;W$2&amp;W$3,事業計画集計2026[営業所]&amp;事業計画集計2026[月]&amp;事業計画集計2026[受着完],事業計画集計2026[(当月)実績 利益額],0,0)</f>
        <v>0</v>
      </c>
      <c r="Y36" s="149" cm="1">
        <f t="array" ref="Y36">_xlfn.XLOOKUP($D35&amp;W$2&amp;W$3,事業計画集計2026[営業所]&amp;事業計画集計2026[月]&amp;事業計画集計2026[受着完],事業計画集計2026[(当月)実績 棟数],0,0)</f>
        <v>0</v>
      </c>
      <c r="Z36" s="28" cm="1">
        <f t="array" ref="Z36">_xlfn.XLOOKUP($D35&amp;Z$2&amp;Z$3,事業計画集計2026[営業所]&amp;事業計画集計2026[月]&amp;事業計画集計2026[受着完],事業計画集計2026[(当月)実績 請負金額],0,0)</f>
        <v>0</v>
      </c>
      <c r="AA36" s="28" cm="1">
        <f t="array" ref="AA36">_xlfn.XLOOKUP($D35&amp;Z$2&amp;Z$3,事業計画集計2026[営業所]&amp;事業計画集計2026[月]&amp;事業計画集計2026[受着完],事業計画集計2026[(当月)実績 利益額],0,0)</f>
        <v>0</v>
      </c>
      <c r="AB36" s="133">
        <f>AA36-($Q35*1000)</f>
        <v>0</v>
      </c>
      <c r="AC36" s="142" cm="1">
        <f t="array" ref="AC36">_xlfn.XLOOKUP($D35&amp;Z$2&amp;Z$3,事業計画集計2026[営業所]&amp;事業計画集計2026[月]&amp;事業計画集計2026[受着完],事業計画集計2026[(当月)実績 棟数],0,0)</f>
        <v>0</v>
      </c>
      <c r="AD36" s="27" cm="1">
        <f t="array" ref="AD36">_xlfn.XLOOKUP($D35&amp;AD$2&amp;AD$3,事業計画集計2026[営業所]&amp;事業計画集計2026[月]&amp;事業計画集計2026[受着完],事業計画集計2026[(当月)実績 請負金額],0,0)</f>
        <v>0</v>
      </c>
      <c r="AE36" s="28" cm="1">
        <f t="array" ref="AE36">_xlfn.XLOOKUP($D35&amp;AD$2&amp;AD$3,事業計画集計2026[営業所]&amp;事業計画集計2026[月]&amp;事業計画集計2026[受着完],事業計画集計2026[(当月)実績 利益額],0,0)</f>
        <v>0</v>
      </c>
      <c r="AF36" s="149" cm="1">
        <f t="array" ref="AF36">_xlfn.XLOOKUP($D35&amp;AD$2&amp;AD$3,事業計画集計2026[営業所]&amp;事業計画集計2026[月]&amp;事業計画集計2026[受着完],事業計画集計2026[(当月)実績 棟数],0,0)</f>
        <v>0</v>
      </c>
      <c r="AG36" s="28" cm="1">
        <f t="array" ref="AG36">_xlfn.XLOOKUP($D35&amp;AG$2&amp;AG$3,事業計画集計2026[営業所]&amp;事業計画集計2026[月]&amp;事業計画集計2026[受着完],事業計画集計2026[(当月)実績 請負金額],0,0)</f>
        <v>0</v>
      </c>
      <c r="AH36" s="28" cm="1">
        <f t="array" ref="AH36">_xlfn.XLOOKUP($D35&amp;AG$2&amp;AG$3,事業計画集計2026[営業所]&amp;事業計画集計2026[月]&amp;事業計画集計2026[受着完],事業計画集計2026[(当月)実績 利益額],0,0)</f>
        <v>0</v>
      </c>
      <c r="AI36" s="149" cm="1">
        <f t="array" ref="AI36">_xlfn.XLOOKUP($D35&amp;AG$2&amp;AG$3,事業計画集計2026[営業所]&amp;事業計画集計2026[月]&amp;事業計画集計2026[受着完],事業計画集計2026[(当月)実績 棟数],0,0)</f>
        <v>0</v>
      </c>
      <c r="AJ36" s="28" cm="1">
        <f t="array" ref="AJ36">_xlfn.XLOOKUP($D35&amp;AJ$2&amp;AJ$3,事業計画集計2026[営業所]&amp;事業計画集計2026[月]&amp;事業計画集計2026[受着完],事業計画集計2026[(当月)実績 請負金額],0,0)</f>
        <v>0</v>
      </c>
      <c r="AK36" s="28" cm="1">
        <f t="array" ref="AK36">_xlfn.XLOOKUP($D35&amp;AJ$2&amp;AJ$3,事業計画集計2026[営業所]&amp;事業計画集計2026[月]&amp;事業計画集計2026[受着完],事業計画集計2026[(当月)実績 利益額],0,0)</f>
        <v>0</v>
      </c>
      <c r="AL36" s="133">
        <f>AK36-($Q35*1000)</f>
        <v>0</v>
      </c>
      <c r="AM36" s="149" cm="1">
        <f t="array" ref="AM36">_xlfn.XLOOKUP($D35&amp;AJ$2&amp;AJ$3,事業計画集計2026[営業所]&amp;事業計画集計2026[月]&amp;事業計画集計2026[受着完],事業計画集計2026[(当月)実績 棟数],0,0)</f>
        <v>0</v>
      </c>
      <c r="AN36" s="28" cm="1">
        <f t="array" ref="AN36">_xlfn.XLOOKUP($D35&amp;AN$2&amp;AN$3,事業計画集計2026[営業所]&amp;事業計画集計2026[月]&amp;事業計画集計2026[受着完],事業計画集計2026[(当月)実績 請負金額],0,0)</f>
        <v>0</v>
      </c>
      <c r="AO36" s="28" cm="1">
        <f t="array" ref="AO36">_xlfn.XLOOKUP($D35&amp;AN$2&amp;AN$3,事業計画集計2026[営業所]&amp;事業計画集計2026[月]&amp;事業計画集計2026[受着完],事業計画集計2026[(当月)実績 利益額],0,0)</f>
        <v>0</v>
      </c>
      <c r="AP36" s="149" cm="1">
        <f t="array" ref="AP36">_xlfn.XLOOKUP($D35&amp;AN$2&amp;AN$3,事業計画集計2026[営業所]&amp;事業計画集計2026[月]&amp;事業計画集計2026[受着完],事業計画集計2026[(当月)実績 棟数],0,0)</f>
        <v>0</v>
      </c>
      <c r="AQ36" s="28" cm="1">
        <f t="array" ref="AQ36">_xlfn.XLOOKUP($D35&amp;AQ$2&amp;AQ$3,事業計画集計2026[営業所]&amp;事業計画集計2026[月]&amp;事業計画集計2026[受着完],事業計画集計2026[(当月)実績 請負金額],0,0)</f>
        <v>0</v>
      </c>
      <c r="AR36" s="28" cm="1">
        <f t="array" ref="AR36">_xlfn.XLOOKUP($D35&amp;AQ$2&amp;AQ$3,事業計画集計2026[営業所]&amp;事業計画集計2026[月]&amp;事業計画集計2026[受着完],事業計画集計2026[(当月)実績 利益額],0,0)</f>
        <v>0</v>
      </c>
      <c r="AS36" s="149" cm="1">
        <f t="array" ref="AS36">_xlfn.XLOOKUP($D35&amp;AQ$2&amp;AQ$3,事業計画集計2026[営業所]&amp;事業計画集計2026[月]&amp;事業計画集計2026[受着完],事業計画集計2026[(当月)実績 棟数],0,0)</f>
        <v>0</v>
      </c>
      <c r="AT36" s="28" cm="1">
        <f t="array" ref="AT36">_xlfn.XLOOKUP($D35&amp;AT$2&amp;AT$3,事業計画集計2026[営業所]&amp;事業計画集計2026[月]&amp;事業計画集計2026[受着完],事業計画集計2026[(当月)実績 請負金額],0,0)</f>
        <v>0</v>
      </c>
      <c r="AU36" s="28" cm="1">
        <f t="array" ref="AU36">_xlfn.XLOOKUP($D35&amp;AT$2&amp;AT$3,事業計画集計2026[営業所]&amp;事業計画集計2026[月]&amp;事業計画集計2026[受着完],事業計画集計2026[(当月)実績 利益額],0,0)</f>
        <v>0</v>
      </c>
      <c r="AV36" s="29">
        <f>AU36-($Q35*1000)</f>
        <v>0</v>
      </c>
      <c r="AW36" s="142" cm="1">
        <f t="array" ref="AW36">_xlfn.XLOOKUP($D35&amp;AT$2&amp;AT$3,事業計画集計2026[営業所]&amp;事業計画集計2026[月]&amp;事業計画集計2026[受着完],事業計画集計2026[(当月)実績 棟数],0,0)</f>
        <v>0</v>
      </c>
      <c r="AX36" s="421">
        <f t="shared" si="479"/>
        <v>0</v>
      </c>
      <c r="AY36" s="422">
        <f t="shared" si="479"/>
        <v>0</v>
      </c>
      <c r="AZ36" s="423">
        <f t="shared" si="479"/>
        <v>0</v>
      </c>
      <c r="BA36" s="296">
        <f t="shared" si="479"/>
        <v>0</v>
      </c>
      <c r="BB36" s="300">
        <f t="shared" si="479"/>
        <v>0</v>
      </c>
      <c r="BC36" s="154">
        <f t="shared" si="479"/>
        <v>0</v>
      </c>
      <c r="BD36" s="304">
        <f>Z36+AJ36+AT36</f>
        <v>0</v>
      </c>
      <c r="BE36" s="314">
        <f>AA36+AK36+AU36</f>
        <v>0</v>
      </c>
      <c r="BF36" s="409">
        <f>BE36*(1+BF37)-(($Q35*1000)*3)</f>
        <v>0</v>
      </c>
      <c r="BG36" s="158">
        <f>AC36+AM36+AW36</f>
        <v>0</v>
      </c>
      <c r="BH36" s="28" cm="1">
        <f t="array" ref="BH36">_xlfn.XLOOKUP($D35&amp;BH$2&amp;BH$3,事業計画集計2026[営業所]&amp;事業計画集計2026[月]&amp;事業計画集計2026[受着完],事業計画集計2026[(当月)実績 請負金額],0,0)</f>
        <v>0</v>
      </c>
      <c r="BI36" s="28" cm="1">
        <f t="array" ref="BI36">_xlfn.XLOOKUP($D35&amp;BH$2&amp;BH$3,事業計画集計2026[営業所]&amp;事業計画集計2026[月]&amp;事業計画集計2026[受着完],事業計画集計2026[(当月)実績 利益額],0,0)</f>
        <v>0</v>
      </c>
      <c r="BJ36" s="149" cm="1">
        <f t="array" ref="BJ36">_xlfn.XLOOKUP($D35&amp;BH$2&amp;BH$3,事業計画集計2026[営業所]&amp;事業計画集計2026[月]&amp;事業計画集計2026[受着完],事業計画集計2026[(当月)実績 棟数],0,0)</f>
        <v>0</v>
      </c>
      <c r="BK36" s="28" cm="1">
        <f t="array" ref="BK36">_xlfn.XLOOKUP($D35&amp;BK$2&amp;BK$3,事業計画集計2026[営業所]&amp;事業計画集計2026[月]&amp;事業計画集計2026[受着完],事業計画集計2026[(当月)実績 請負金額],0,0)</f>
        <v>0</v>
      </c>
      <c r="BL36" s="28" cm="1">
        <f t="array" ref="BL36">_xlfn.XLOOKUP($D35&amp;BK$2&amp;BK$3,事業計画集計2026[営業所]&amp;事業計画集計2026[月]&amp;事業計画集計2026[受着完],事業計画集計2026[(当月)実績 利益額],0,0)</f>
        <v>0</v>
      </c>
      <c r="BM36" s="149" cm="1">
        <f t="array" ref="BM36">_xlfn.XLOOKUP($D35&amp;BK$2&amp;BK$3,事業計画集計2026[営業所]&amp;事業計画集計2026[月]&amp;事業計画集計2026[受着完],事業計画集計2026[(当月)実績 棟数],0,0)</f>
        <v>0</v>
      </c>
      <c r="BN36" s="28" cm="1">
        <f t="array" ref="BN36">_xlfn.XLOOKUP($D35&amp;BN$2&amp;BN$3,事業計画集計2026[営業所]&amp;事業計画集計2026[月]&amp;事業計画集計2026[受着完],事業計画集計2026[(当月)実績 請負金額],0,0)</f>
        <v>0</v>
      </c>
      <c r="BO36" s="28" cm="1">
        <f t="array" ref="BO36">_xlfn.XLOOKUP($D35&amp;BN$2&amp;BN$3,事業計画集計2026[営業所]&amp;事業計画集計2026[月]&amp;事業計画集計2026[受着完],事業計画集計2026[(当月)実績 利益額],0,0)</f>
        <v>0</v>
      </c>
      <c r="BP36" s="133">
        <f>BO36-($Q35*1000)</f>
        <v>0</v>
      </c>
      <c r="BQ36" s="149" cm="1">
        <f t="array" ref="BQ36">_xlfn.XLOOKUP($D35&amp;BN$2&amp;BN$3,事業計画集計2026[営業所]&amp;事業計画集計2026[月]&amp;事業計画集計2026[受着完],事業計画集計2026[(当月)実績 棟数],0,0)</f>
        <v>0</v>
      </c>
      <c r="BR36" s="28" cm="1">
        <f t="array" ref="BR36">_xlfn.XLOOKUP($D35&amp;BR$2&amp;BR$3,事業計画集計2026[営業所]&amp;事業計画集計2026[月]&amp;事業計画集計2026[受着完],事業計画集計2026[(当月)実績 請負金額],0,0)</f>
        <v>0</v>
      </c>
      <c r="BS36" s="28" cm="1">
        <f t="array" ref="BS36">_xlfn.XLOOKUP($D35&amp;BR$2&amp;BR$3,事業計画集計2026[営業所]&amp;事業計画集計2026[月]&amp;事業計画集計2026[受着完],事業計画集計2026[(当月)実績 利益額],0,0)</f>
        <v>0</v>
      </c>
      <c r="BT36" s="149" cm="1">
        <f t="array" ref="BT36">_xlfn.XLOOKUP($D35&amp;BR$2&amp;BR$3,事業計画集計2026[営業所]&amp;事業計画集計2026[月]&amp;事業計画集計2026[受着完],事業計画集計2026[(当月)実績 棟数],0,0)</f>
        <v>0</v>
      </c>
      <c r="BU36" s="28" cm="1">
        <f t="array" ref="BU36">_xlfn.XLOOKUP($D35&amp;BU$2&amp;BU$3,事業計画集計2026[営業所]&amp;事業計画集計2026[月]&amp;事業計画集計2026[受着完],事業計画集計2026[(当月)実績 請負金額],0,0)</f>
        <v>0</v>
      </c>
      <c r="BV36" s="28" cm="1">
        <f t="array" ref="BV36">_xlfn.XLOOKUP($D35&amp;BU$2&amp;BU$3,事業計画集計2026[営業所]&amp;事業計画集計2026[月]&amp;事業計画集計2026[受着完],事業計画集計2026[(当月)実績 利益額],0,0)</f>
        <v>0</v>
      </c>
      <c r="BW36" s="149" cm="1">
        <f t="array" ref="BW36">_xlfn.XLOOKUP($D35&amp;BU$2&amp;BU$3,事業計画集計2026[営業所]&amp;事業計画集計2026[月]&amp;事業計画集計2026[受着完],事業計画集計2026[(当月)実績 棟数],0,0)</f>
        <v>0</v>
      </c>
      <c r="BX36" s="28" cm="1">
        <f t="array" ref="BX36">_xlfn.XLOOKUP($D35&amp;BX$2&amp;BX$3,事業計画集計2026[営業所]&amp;事業計画集計2026[月]&amp;事業計画集計2026[受着完],事業計画集計2026[(当月)実績 請負金額],0,0)</f>
        <v>0</v>
      </c>
      <c r="BY36" s="28" cm="1">
        <f t="array" ref="BY36">_xlfn.XLOOKUP($D35&amp;BX$2&amp;BX$3,事業計画集計2026[営業所]&amp;事業計画集計2026[月]&amp;事業計画集計2026[受着完],事業計画集計2026[(当月)実績 利益額],0,0)</f>
        <v>0</v>
      </c>
      <c r="BZ36" s="133">
        <f>BY36-($Q35*1000)</f>
        <v>0</v>
      </c>
      <c r="CA36" s="149" cm="1">
        <f t="array" ref="CA36">_xlfn.XLOOKUP($D35&amp;BX$2&amp;BX$3,事業計画集計2026[営業所]&amp;事業計画集計2026[月]&amp;事業計画集計2026[受着完],事業計画集計2026[(当月)実績 棟数],0,0)</f>
        <v>0</v>
      </c>
      <c r="CB36" s="28" cm="1">
        <f t="array" ref="CB36">_xlfn.XLOOKUP($D35&amp;CB$2&amp;CB$3,事業計画集計2026[営業所]&amp;事業計画集計2026[月]&amp;事業計画集計2026[受着完],事業計画集計2026[(当月)実績 請負金額],0,0)</f>
        <v>0</v>
      </c>
      <c r="CC36" s="28" cm="1">
        <f t="array" ref="CC36">_xlfn.XLOOKUP($D35&amp;CB$2&amp;CB$3,事業計画集計2026[営業所]&amp;事業計画集計2026[月]&amp;事業計画集計2026[受着完],事業計画集計2026[(当月)実績 利益額],0,0)</f>
        <v>0</v>
      </c>
      <c r="CD36" s="149" cm="1">
        <f t="array" ref="CD36">_xlfn.XLOOKUP($D35&amp;CB$2&amp;CB$3,事業計画集計2026[営業所]&amp;事業計画集計2026[月]&amp;事業計画集計2026[受着完],事業計画集計2026[(当月)実績 棟数],0,0)</f>
        <v>0</v>
      </c>
      <c r="CE36" s="28" cm="1">
        <f t="array" ref="CE36">_xlfn.XLOOKUP($D35&amp;CE$2&amp;CE$3,事業計画集計2026[営業所]&amp;事業計画集計2026[月]&amp;事業計画集計2026[受着完],事業計画集計2026[(当月)実績 請負金額],0,0)</f>
        <v>0</v>
      </c>
      <c r="CF36" s="28" cm="1">
        <f t="array" ref="CF36">_xlfn.XLOOKUP($D35&amp;CE$2&amp;CE$3,事業計画集計2026[営業所]&amp;事業計画集計2026[月]&amp;事業計画集計2026[受着完],事業計画集計2026[(当月)実績 利益額],0,0)</f>
        <v>0</v>
      </c>
      <c r="CG36" s="149" cm="1">
        <f t="array" ref="CG36">_xlfn.XLOOKUP($D35&amp;CE$2&amp;CE$3,事業計画集計2026[営業所]&amp;事業計画集計2026[月]&amp;事業計画集計2026[受着完],事業計画集計2026[(当月)実績 棟数],0,0)</f>
        <v>0</v>
      </c>
      <c r="CH36" s="28" cm="1">
        <f t="array" ref="CH36">_xlfn.XLOOKUP($D35&amp;CH$2&amp;CH$3,事業計画集計2026[営業所]&amp;事業計画集計2026[月]&amp;事業計画集計2026[受着完],事業計画集計2026[(当月)実績 請負金額],0,0)</f>
        <v>0</v>
      </c>
      <c r="CI36" s="28" cm="1">
        <f t="array" ref="CI36">_xlfn.XLOOKUP($D35&amp;CH$2&amp;CH$3,事業計画集計2026[営業所]&amp;事業計画集計2026[月]&amp;事業計画集計2026[受着完],事業計画集計2026[(当月)実績 利益額],0,0)</f>
        <v>0</v>
      </c>
      <c r="CJ36" s="133">
        <f>CI36-($Q35*1000)</f>
        <v>0</v>
      </c>
      <c r="CK36" s="142" cm="1">
        <f t="array" ref="CK36">_xlfn.XLOOKUP($D35&amp;CH$2&amp;CH$3,事業計画集計2026[営業所]&amp;事業計画集計2026[月]&amp;事業計画集計2026[受着完],事業計画集計2026[(当月)実績 棟数],0,0)</f>
        <v>0</v>
      </c>
      <c r="CL36" s="421">
        <f t="shared" si="480"/>
        <v>0</v>
      </c>
      <c r="CM36" s="422">
        <f t="shared" si="480"/>
        <v>0</v>
      </c>
      <c r="CN36" s="423">
        <f t="shared" si="480"/>
        <v>0</v>
      </c>
      <c r="CO36" s="296">
        <f t="shared" si="480"/>
        <v>0</v>
      </c>
      <c r="CP36" s="300">
        <f t="shared" si="480"/>
        <v>0</v>
      </c>
      <c r="CQ36" s="154">
        <f t="shared" si="480"/>
        <v>0</v>
      </c>
      <c r="CR36" s="304">
        <f>BN36+BX36+CH36</f>
        <v>0</v>
      </c>
      <c r="CS36" s="314">
        <f>BO36+BY36+CI36</f>
        <v>0</v>
      </c>
      <c r="CT36" s="409">
        <f>CS36*(1+CT37)-(($Q35*1000)*3)</f>
        <v>0</v>
      </c>
      <c r="CU36" s="158">
        <f>BQ36+CA36+CK36</f>
        <v>0</v>
      </c>
      <c r="CV36" s="333">
        <f t="shared" si="481"/>
        <v>0</v>
      </c>
      <c r="CW36" s="334">
        <f t="shared" si="481"/>
        <v>0</v>
      </c>
      <c r="CX36" s="162">
        <f t="shared" si="481"/>
        <v>0</v>
      </c>
      <c r="CY36" s="354">
        <f t="shared" si="481"/>
        <v>0</v>
      </c>
      <c r="CZ36" s="355">
        <f t="shared" si="481"/>
        <v>0</v>
      </c>
      <c r="DA36" s="166">
        <f t="shared" si="481"/>
        <v>0</v>
      </c>
      <c r="DB36" s="479">
        <f t="shared" si="481"/>
        <v>0</v>
      </c>
      <c r="DC36" s="480">
        <f t="shared" si="481"/>
        <v>0</v>
      </c>
      <c r="DD36" s="409">
        <f t="shared" si="481"/>
        <v>0</v>
      </c>
      <c r="DE36" s="604">
        <f t="shared" si="481"/>
        <v>0</v>
      </c>
      <c r="DF36" s="612">
        <f>実行度合表集計2025!GH36+実行度合表集計2026!CV36</f>
        <v>0</v>
      </c>
      <c r="DG36" s="334">
        <f>実行度合表集計2025!GI36+実行度合表集計2026!CW36</f>
        <v>0</v>
      </c>
      <c r="DH36" s="613">
        <f>実行度合表集計2025!GJ36+実行度合表集計2026!CX36</f>
        <v>0</v>
      </c>
      <c r="DI36" s="628">
        <f>実行度合表集計2025!GK36+実行度合表集計2026!CY36</f>
        <v>0</v>
      </c>
      <c r="DJ36" s="355">
        <f>実行度合表集計2025!GL36+実行度合表集計2026!CZ36</f>
        <v>0</v>
      </c>
      <c r="DK36" s="629">
        <f>実行度合表集計2025!GM36+実行度合表集計2026!DA36</f>
        <v>0</v>
      </c>
      <c r="DL36" s="641">
        <f>実行度合表集計2025!GN36+実行度合表集計2026!DB36</f>
        <v>101375604</v>
      </c>
      <c r="DM36" s="480">
        <f>実行度合表集計2025!GO36+実行度合表集計2026!DC36</f>
        <v>19229387</v>
      </c>
      <c r="DN36" s="409">
        <f>実行度合表集計2025!GP36+実行度合表集計2026!DD36</f>
        <v>-2646613</v>
      </c>
      <c r="DO36" s="642">
        <f>実行度合表集計2025!GQ36+実行度合表集計2026!DE36</f>
        <v>3</v>
      </c>
      <c r="DP36" s="28" cm="1">
        <f t="array" ref="DP36">_xlfn.XLOOKUP($D35&amp;DP$2&amp;DP$3,事業計画集計2026[営業所]&amp;事業計画集計2026[月]&amp;事業計画集計2026[受着完],事業計画集計2026[(当月)実績 請負金額],0,0)</f>
        <v>0</v>
      </c>
      <c r="DQ36" s="28" cm="1">
        <f t="array" ref="DQ36">_xlfn.XLOOKUP($D35&amp;DP$2&amp;DP$3,事業計画集計2026[営業所]&amp;事業計画集計2026[月]&amp;事業計画集計2026[受着完],事業計画集計2026[(当月)実績 利益額],0,0)</f>
        <v>0</v>
      </c>
      <c r="DR36" s="149" cm="1">
        <f t="array" ref="DR36">_xlfn.XLOOKUP($D35&amp;DP$2&amp;DP$3,事業計画集計2026[営業所]&amp;事業計画集計2026[月]&amp;事業計画集計2026[受着完],事業計画集計2026[(当月)実績 棟数],0,0)</f>
        <v>0</v>
      </c>
      <c r="DS36" s="28" cm="1">
        <f t="array" ref="DS36">_xlfn.XLOOKUP($D35&amp;DS$2&amp;DS$3,事業計画集計2026[営業所]&amp;事業計画集計2026[月]&amp;事業計画集計2026[受着完],事業計画集計2026[(当月)実績 請負金額],0,0)</f>
        <v>0</v>
      </c>
      <c r="DT36" s="28" cm="1">
        <f t="array" ref="DT36">_xlfn.XLOOKUP($D35&amp;DS$2&amp;DS$3,事業計画集計2026[営業所]&amp;事業計画集計2026[月]&amp;事業計画集計2026[受着完],事業計画集計2026[(当月)実績 利益額],0,0)</f>
        <v>0</v>
      </c>
      <c r="DU36" s="149" cm="1">
        <f t="array" ref="DU36">_xlfn.XLOOKUP($D35&amp;DS$2&amp;DS$3,事業計画集計2026[営業所]&amp;事業計画集計2026[月]&amp;事業計画集計2026[受着完],事業計画集計2026[(当月)実績 棟数],0,0)</f>
        <v>0</v>
      </c>
      <c r="DV36" s="28" cm="1">
        <f t="array" ref="DV36">_xlfn.XLOOKUP($D35&amp;DV$2&amp;DV$3,事業計画集計2026[営業所]&amp;事業計画集計2026[月]&amp;事業計画集計2026[受着完],事業計画集計2026[(当月)実績 請負金額],0,0)</f>
        <v>0</v>
      </c>
      <c r="DW36" s="28" cm="1">
        <f t="array" ref="DW36">_xlfn.XLOOKUP($D35&amp;DV$2&amp;DV$3,事業計画集計2026[営業所]&amp;事業計画集計2026[月]&amp;事業計画集計2026[受着完],事業計画集計2026[(当月)実績 利益額],0,0)</f>
        <v>0</v>
      </c>
      <c r="DX36" s="133">
        <f>DW36-($Q35*1000)</f>
        <v>0</v>
      </c>
      <c r="DY36" s="149" cm="1">
        <f t="array" ref="DY36">_xlfn.XLOOKUP($D35&amp;DV$2&amp;DV$3,事業計画集計2026[営業所]&amp;事業計画集計2026[月]&amp;事業計画集計2026[受着完],事業計画集計2026[(当月)実績 棟数],0,0)</f>
        <v>0</v>
      </c>
      <c r="DZ36" s="28" cm="1">
        <f t="array" ref="DZ36">_xlfn.XLOOKUP($D35&amp;DZ$2&amp;DZ$3,事業計画集計2026[営業所]&amp;事業計画集計2026[月]&amp;事業計画集計2026[受着完],事業計画集計2026[(当月)実績 請負金額],0,0)</f>
        <v>0</v>
      </c>
      <c r="EA36" s="28" cm="1">
        <f t="array" ref="EA36">_xlfn.XLOOKUP($D35&amp;DZ$2&amp;DZ$3,事業計画集計2026[営業所]&amp;事業計画集計2026[月]&amp;事業計画集計2026[受着完],事業計画集計2026[(当月)実績 利益額],0,0)</f>
        <v>0</v>
      </c>
      <c r="EB36" s="149" cm="1">
        <f t="array" ref="EB36">_xlfn.XLOOKUP($D35&amp;DZ$2&amp;DZ$3,事業計画集計2026[営業所]&amp;事業計画集計2026[月]&amp;事業計画集計2026[受着完],事業計画集計2026[(当月)実績 棟数],0,0)</f>
        <v>0</v>
      </c>
      <c r="EC36" s="28" cm="1">
        <f t="array" ref="EC36">_xlfn.XLOOKUP($D35&amp;EC$2&amp;EC$3,事業計画集計2026[営業所]&amp;事業計画集計2026[月]&amp;事業計画集計2026[受着完],事業計画集計2026[(当月)実績 請負金額],0,0)</f>
        <v>0</v>
      </c>
      <c r="ED36" s="28" cm="1">
        <f t="array" ref="ED36">_xlfn.XLOOKUP($D35&amp;EC$2&amp;EC$3,事業計画集計2026[営業所]&amp;事業計画集計2026[月]&amp;事業計画集計2026[受着完],事業計画集計2026[(当月)実績 利益額],0,0)</f>
        <v>0</v>
      </c>
      <c r="EE36" s="149" cm="1">
        <f t="array" ref="EE36">_xlfn.XLOOKUP($D35&amp;EC$2&amp;EC$3,事業計画集計2026[営業所]&amp;事業計画集計2026[月]&amp;事業計画集計2026[受着完],事業計画集計2026[(当月)実績 棟数],0,0)</f>
        <v>0</v>
      </c>
      <c r="EF36" s="28" cm="1">
        <f t="array" ref="EF36">_xlfn.XLOOKUP($D35&amp;EF$2&amp;EF$3,事業計画集計2026[営業所]&amp;事業計画集計2026[月]&amp;事業計画集計2026[受着完],事業計画集計2026[(当月)実績 請負金額],0,0)</f>
        <v>0</v>
      </c>
      <c r="EG36" s="28" cm="1">
        <f t="array" ref="EG36">_xlfn.XLOOKUP($D35&amp;EF$2&amp;EF$3,事業計画集計2026[営業所]&amp;事業計画集計2026[月]&amp;事業計画集計2026[受着完],事業計画集計2026[(当月)実績 利益額],0,0)</f>
        <v>0</v>
      </c>
      <c r="EH36" s="133">
        <f>EG36-($Q35*1000)</f>
        <v>0</v>
      </c>
      <c r="EI36" s="149" cm="1">
        <f t="array" ref="EI36">_xlfn.XLOOKUP($D35&amp;EF$2&amp;EF$3,事業計画集計2026[営業所]&amp;事業計画集計2026[月]&amp;事業計画集計2026[受着完],事業計画集計2026[(当月)実績 棟数],0,0)</f>
        <v>0</v>
      </c>
      <c r="EJ36" s="28" cm="1">
        <f t="array" ref="EJ36">_xlfn.XLOOKUP($D35&amp;EJ$2&amp;EJ$3,事業計画集計2026[営業所]&amp;事業計画集計2026[月]&amp;事業計画集計2026[受着完],事業計画集計2026[(当月)実績 請負金額],0,0)</f>
        <v>0</v>
      </c>
      <c r="EK36" s="28" cm="1">
        <f t="array" ref="EK36">_xlfn.XLOOKUP($D35&amp;EJ$2&amp;EJ$3,事業計画集計2026[営業所]&amp;事業計画集計2026[月]&amp;事業計画集計2026[受着完],事業計画集計2026[(当月)実績 利益額],0,0)</f>
        <v>0</v>
      </c>
      <c r="EL36" s="149" cm="1">
        <f t="array" ref="EL36">_xlfn.XLOOKUP($D35&amp;EJ$2&amp;EJ$3,事業計画集計2026[営業所]&amp;事業計画集計2026[月]&amp;事業計画集計2026[受着完],事業計画集計2026[(当月)実績 棟数],0,0)</f>
        <v>0</v>
      </c>
      <c r="EM36" s="28" cm="1">
        <f t="array" ref="EM36">_xlfn.XLOOKUP($D35&amp;EM$2&amp;EM$3,事業計画集計2026[営業所]&amp;事業計画集計2026[月]&amp;事業計画集計2026[受着完],事業計画集計2026[(当月)実績 請負金額],0,0)</f>
        <v>0</v>
      </c>
      <c r="EN36" s="28" cm="1">
        <f t="array" ref="EN36">_xlfn.XLOOKUP($D35&amp;EM$2&amp;EM$3,事業計画集計2026[営業所]&amp;事業計画集計2026[月]&amp;事業計画集計2026[受着完],事業計画集計2026[(当月)実績 利益額],0,0)</f>
        <v>0</v>
      </c>
      <c r="EO36" s="149" cm="1">
        <f t="array" ref="EO36">_xlfn.XLOOKUP($D35&amp;EM$2&amp;EM$3,事業計画集計2026[営業所]&amp;事業計画集計2026[月]&amp;事業計画集計2026[受着完],事業計画集計2026[(当月)実績 棟数],0,0)</f>
        <v>0</v>
      </c>
      <c r="EP36" s="28" cm="1">
        <f t="array" ref="EP36">_xlfn.XLOOKUP($D35&amp;EP$2&amp;EP$3,事業計画集計2026[営業所]&amp;事業計画集計2026[月]&amp;事業計画集計2026[受着完],事業計画集計2026[(当月)実績 請負金額],0,0)</f>
        <v>0</v>
      </c>
      <c r="EQ36" s="28" cm="1">
        <f t="array" ref="EQ36">_xlfn.XLOOKUP($D35&amp;EP$2&amp;EP$3,事業計画集計2026[営業所]&amp;事業計画集計2026[月]&amp;事業計画集計2026[受着完],事業計画集計2026[(当月)実績 利益額],0,0)</f>
        <v>0</v>
      </c>
      <c r="ER36" s="133">
        <f>EQ36-($Q35*1000)</f>
        <v>0</v>
      </c>
      <c r="ES36" s="142" cm="1">
        <f t="array" ref="ES36">_xlfn.XLOOKUP($D35&amp;EP$2&amp;EP$3,事業計画集計2026[営業所]&amp;事業計画集計2026[月]&amp;事業計画集計2026[受着完],事業計画集計2026[(当月)実績 棟数],0,0)</f>
        <v>0</v>
      </c>
      <c r="ET36" s="421">
        <f t="shared" si="482"/>
        <v>0</v>
      </c>
      <c r="EU36" s="422">
        <f t="shared" si="482"/>
        <v>0</v>
      </c>
      <c r="EV36" s="423">
        <f t="shared" si="482"/>
        <v>0</v>
      </c>
      <c r="EW36" s="296">
        <f t="shared" si="482"/>
        <v>0</v>
      </c>
      <c r="EX36" s="300">
        <f t="shared" si="482"/>
        <v>0</v>
      </c>
      <c r="EY36" s="154">
        <f t="shared" si="482"/>
        <v>0</v>
      </c>
      <c r="EZ36" s="304">
        <f>DV36+EF36+EP36</f>
        <v>0</v>
      </c>
      <c r="FA36" s="314">
        <f>DW36+EG36+EQ36</f>
        <v>0</v>
      </c>
      <c r="FB36" s="409">
        <f>FA36*(1+FB37)-(($Q35*1000)*3)</f>
        <v>0</v>
      </c>
      <c r="FC36" s="158">
        <f>DY36+EI36+ES36</f>
        <v>0</v>
      </c>
      <c r="FD36" s="28" cm="1">
        <f t="array" ref="FD36">_xlfn.XLOOKUP($D35&amp;FD$2&amp;FD$3,事業計画集計2026[営業所]&amp;事業計画集計2026[月]&amp;事業計画集計2026[受着完],事業計画集計2026[(当月)実績 請負金額],0,0)</f>
        <v>0</v>
      </c>
      <c r="FE36" s="28" cm="1">
        <f t="array" ref="FE36">_xlfn.XLOOKUP($D35&amp;FD$2&amp;FD$3,事業計画集計2026[営業所]&amp;事業計画集計2026[月]&amp;事業計画集計2026[受着完],事業計画集計2026[(当月)実績 利益額],0,0)</f>
        <v>0</v>
      </c>
      <c r="FF36" s="149" cm="1">
        <f t="array" ref="FF36">_xlfn.XLOOKUP($D35&amp;FD$2&amp;FD$3,事業計画集計2026[営業所]&amp;事業計画集計2026[月]&amp;事業計画集計2026[受着完],事業計画集計2026[(当月)実績 棟数],0,0)</f>
        <v>0</v>
      </c>
      <c r="FG36" s="28" cm="1">
        <f t="array" ref="FG36">_xlfn.XLOOKUP($D35&amp;FG$2&amp;FG$3,事業計画集計2026[営業所]&amp;事業計画集計2026[月]&amp;事業計画集計2026[受着完],事業計画集計2026[(当月)実績 請負金額],0,0)</f>
        <v>0</v>
      </c>
      <c r="FH36" s="28" cm="1">
        <f t="array" ref="FH36">_xlfn.XLOOKUP($D35&amp;FG$2&amp;FG$3,事業計画集計2026[営業所]&amp;事業計画集計2026[月]&amp;事業計画集計2026[受着完],事業計画集計2026[(当月)実績 利益額],0,0)</f>
        <v>0</v>
      </c>
      <c r="FI36" s="149" cm="1">
        <f t="array" ref="FI36">_xlfn.XLOOKUP($D35&amp;FG$2&amp;FG$3,事業計画集計2026[営業所]&amp;事業計画集計2026[月]&amp;事業計画集計2026[受着完],事業計画集計2026[(当月)実績 棟数],0,0)</f>
        <v>0</v>
      </c>
      <c r="FJ36" s="28" cm="1">
        <f t="array" ref="FJ36">_xlfn.XLOOKUP($D35&amp;FJ$2&amp;FJ$3,事業計画集計2026[営業所]&amp;事業計画集計2026[月]&amp;事業計画集計2026[受着完],事業計画集計2026[(当月)実績 請負金額],0,0)</f>
        <v>0</v>
      </c>
      <c r="FK36" s="28" cm="1">
        <f t="array" ref="FK36">_xlfn.XLOOKUP($D35&amp;FJ$2&amp;FJ$3,事業計画集計2026[営業所]&amp;事業計画集計2026[月]&amp;事業計画集計2026[受着完],事業計画集計2026[(当月)実績 利益額],0,0)</f>
        <v>0</v>
      </c>
      <c r="FL36" s="133">
        <f>FK36-($Q35*1000)</f>
        <v>0</v>
      </c>
      <c r="FM36" s="149" cm="1">
        <f t="array" ref="FM36">_xlfn.XLOOKUP($D35&amp;FJ$2&amp;FJ$3,事業計画集計2026[営業所]&amp;事業計画集計2026[月]&amp;事業計画集計2026[受着完],事業計画集計2026[(当月)実績 棟数],0,0)</f>
        <v>0</v>
      </c>
      <c r="FN36" s="28" cm="1">
        <f t="array" ref="FN36">_xlfn.XLOOKUP($D35&amp;FN$2&amp;FN$3,事業計画集計2026[営業所]&amp;事業計画集計2026[月]&amp;事業計画集計2026[受着完],事業計画集計2026[(当月)実績 請負金額],0,0)</f>
        <v>0</v>
      </c>
      <c r="FO36" s="28" cm="1">
        <f t="array" ref="FO36">_xlfn.XLOOKUP($D35&amp;FN$2&amp;FN$3,事業計画集計2026[営業所]&amp;事業計画集計2026[月]&amp;事業計画集計2026[受着完],事業計画集計2026[(当月)実績 利益額],0,0)</f>
        <v>0</v>
      </c>
      <c r="FP36" s="149" cm="1">
        <f t="array" ref="FP36">_xlfn.XLOOKUP($D35&amp;FN$2&amp;FN$3,事業計画集計2026[営業所]&amp;事業計画集計2026[月]&amp;事業計画集計2026[受着完],事業計画集計2026[(当月)実績 棟数],0,0)</f>
        <v>0</v>
      </c>
      <c r="FQ36" s="28" cm="1">
        <f t="array" ref="FQ36">_xlfn.XLOOKUP($D35&amp;FQ$2&amp;FQ$3,事業計画集計2026[営業所]&amp;事業計画集計2026[月]&amp;事業計画集計2026[受着完],事業計画集計2026[(当月)実績 請負金額],0,0)</f>
        <v>0</v>
      </c>
      <c r="FR36" s="28" cm="1">
        <f t="array" ref="FR36">_xlfn.XLOOKUP($D35&amp;FQ$2&amp;FQ$3,事業計画集計2026[営業所]&amp;事業計画集計2026[月]&amp;事業計画集計2026[受着完],事業計画集計2026[(当月)実績 利益額],0,0)</f>
        <v>0</v>
      </c>
      <c r="FS36" s="149" cm="1">
        <f t="array" ref="FS36">_xlfn.XLOOKUP($D35&amp;FQ$2&amp;FQ$3,事業計画集計2026[営業所]&amp;事業計画集計2026[月]&amp;事業計画集計2026[受着完],事業計画集計2026[(当月)実績 棟数],0,0)</f>
        <v>0</v>
      </c>
      <c r="FT36" s="28" cm="1">
        <f t="array" ref="FT36">_xlfn.XLOOKUP($D35&amp;FT$2&amp;FT$3,事業計画集計2026[営業所]&amp;事業計画集計2026[月]&amp;事業計画集計2026[受着完],事業計画集計2026[(当月)実績 請負金額],0,0)</f>
        <v>0</v>
      </c>
      <c r="FU36" s="28" cm="1">
        <f t="array" ref="FU36">_xlfn.XLOOKUP($D35&amp;FT$2&amp;FT$3,事業計画集計2026[営業所]&amp;事業計画集計2026[月]&amp;事業計画集計2026[受着完],事業計画集計2026[(当月)実績 利益額],0,0)</f>
        <v>0</v>
      </c>
      <c r="FV36" s="133">
        <f>FU36-($Q35*1000)</f>
        <v>0</v>
      </c>
      <c r="FW36" s="149" cm="1">
        <f t="array" ref="FW36">_xlfn.XLOOKUP($D35&amp;FT$2&amp;FT$3,事業計画集計2026[営業所]&amp;事業計画集計2026[月]&amp;事業計画集計2026[受着完],事業計画集計2026[(当月)実績 棟数],0,0)</f>
        <v>0</v>
      </c>
      <c r="FX36" s="28" cm="1">
        <f t="array" ref="FX36">_xlfn.XLOOKUP($D35&amp;FX$2&amp;FX$3,事業計画集計2026[営業所]&amp;事業計画集計2026[月]&amp;事業計画集計2026[受着完],事業計画集計2026[(当月)実績 請負金額],0,0)</f>
        <v>0</v>
      </c>
      <c r="FY36" s="28" cm="1">
        <f t="array" ref="FY36">_xlfn.XLOOKUP($D35&amp;FX$2&amp;FX$3,事業計画集計2026[営業所]&amp;事業計画集計2026[月]&amp;事業計画集計2026[受着完],事業計画集計2026[(当月)実績 利益額],0,0)</f>
        <v>0</v>
      </c>
      <c r="FZ36" s="149" cm="1">
        <f t="array" ref="FZ36">_xlfn.XLOOKUP($D35&amp;FX$2&amp;FX$3,事業計画集計2026[営業所]&amp;事業計画集計2026[月]&amp;事業計画集計2026[受着完],事業計画集計2026[(当月)実績 棟数],0,0)</f>
        <v>0</v>
      </c>
      <c r="GA36" s="28" cm="1">
        <f t="array" ref="GA36">_xlfn.XLOOKUP($D35&amp;GA$2&amp;GA$3,事業計画集計2026[営業所]&amp;事業計画集計2026[月]&amp;事業計画集計2026[受着完],事業計画集計2026[(当月)実績 請負金額],0,0)</f>
        <v>0</v>
      </c>
      <c r="GB36" s="28" cm="1">
        <f t="array" ref="GB36">_xlfn.XLOOKUP($D35&amp;GA$2&amp;GA$3,事業計画集計2026[営業所]&amp;事業計画集計2026[月]&amp;事業計画集計2026[受着完],事業計画集計2026[(当月)実績 利益額],0,0)</f>
        <v>0</v>
      </c>
      <c r="GC36" s="149" cm="1">
        <f t="array" ref="GC36">_xlfn.XLOOKUP($D35&amp;GA$2&amp;GA$3,事業計画集計2026[営業所]&amp;事業計画集計2026[月]&amp;事業計画集計2026[受着完],事業計画集計2026[(当月)実績 棟数],0,0)</f>
        <v>0</v>
      </c>
      <c r="GD36" s="28" cm="1">
        <f t="array" ref="GD36">_xlfn.XLOOKUP($D35&amp;GD$2&amp;GD$3,事業計画集計2026[営業所]&amp;事業計画集計2026[月]&amp;事業計画集計2026[受着完],事業計画集計2026[(当月)実績 請負金額],0,0)</f>
        <v>0</v>
      </c>
      <c r="GE36" s="28" cm="1">
        <f t="array" ref="GE36">_xlfn.XLOOKUP($D35&amp;GD$2&amp;GD$3,事業計画集計2026[営業所]&amp;事業計画集計2026[月]&amp;事業計画集計2026[受着完],事業計画集計2026[(当月)実績 利益額],0,0)</f>
        <v>0</v>
      </c>
      <c r="GF36" s="133">
        <f>GE36-($Q35*1000)</f>
        <v>0</v>
      </c>
      <c r="GG36" s="142" cm="1">
        <f t="array" ref="GG36">_xlfn.XLOOKUP($D35&amp;GD$2&amp;GD$3,事業計画集計2026[営業所]&amp;事業計画集計2026[月]&amp;事業計画集計2026[受着完],事業計画集計2026[(当月)実績 棟数],0,0)</f>
        <v>0</v>
      </c>
      <c r="GH36" s="421">
        <f t="shared" si="483"/>
        <v>0</v>
      </c>
      <c r="GI36" s="422">
        <f t="shared" si="483"/>
        <v>0</v>
      </c>
      <c r="GJ36" s="423">
        <f t="shared" si="483"/>
        <v>0</v>
      </c>
      <c r="GK36" s="296">
        <f t="shared" si="483"/>
        <v>0</v>
      </c>
      <c r="GL36" s="300">
        <f t="shared" si="483"/>
        <v>0</v>
      </c>
      <c r="GM36" s="154">
        <f t="shared" si="483"/>
        <v>0</v>
      </c>
      <c r="GN36" s="304">
        <f>FJ36+FT36+GD36</f>
        <v>0</v>
      </c>
      <c r="GO36" s="314">
        <f>FK36+FU36+GE36</f>
        <v>0</v>
      </c>
      <c r="GP36" s="409">
        <f>GO36*(1+GP37)-(($Q35*1000)*3)</f>
        <v>0</v>
      </c>
      <c r="GQ36" s="158">
        <f>FM36+FW36+GG36</f>
        <v>0</v>
      </c>
      <c r="GR36" s="333">
        <f t="shared" si="484"/>
        <v>0</v>
      </c>
      <c r="GS36" s="334">
        <f t="shared" si="484"/>
        <v>0</v>
      </c>
      <c r="GT36" s="162">
        <f t="shared" si="484"/>
        <v>0</v>
      </c>
      <c r="GU36" s="354">
        <f t="shared" si="484"/>
        <v>0</v>
      </c>
      <c r="GV36" s="355">
        <f t="shared" si="484"/>
        <v>0</v>
      </c>
      <c r="GW36" s="166">
        <f t="shared" si="484"/>
        <v>0</v>
      </c>
      <c r="GX36" s="479">
        <f t="shared" si="484"/>
        <v>0</v>
      </c>
      <c r="GY36" s="480">
        <f t="shared" si="484"/>
        <v>0</v>
      </c>
      <c r="GZ36" s="409">
        <f t="shared" si="484"/>
        <v>0</v>
      </c>
      <c r="HA36" s="482">
        <f t="shared" si="484"/>
        <v>0</v>
      </c>
      <c r="HB36" s="390">
        <f>CV36+GR36</f>
        <v>0</v>
      </c>
      <c r="HC36" s="391">
        <f>CW36+GS36</f>
        <v>0</v>
      </c>
      <c r="HD36" s="170">
        <f>CX36+GT36</f>
        <v>0</v>
      </c>
      <c r="HE36" s="390">
        <f>CY36+GU36</f>
        <v>0</v>
      </c>
      <c r="HF36" s="391">
        <f>CZ36+GV36</f>
        <v>0</v>
      </c>
      <c r="HG36" s="170">
        <f>DA36+GW36</f>
        <v>0</v>
      </c>
      <c r="HH36" s="390">
        <f>DB36+GX36</f>
        <v>0</v>
      </c>
      <c r="HI36" s="391">
        <f>DC36+GY36</f>
        <v>0</v>
      </c>
      <c r="HJ36" s="409">
        <f>DD36+GZ36</f>
        <v>0</v>
      </c>
      <c r="HK36" s="256">
        <f>DE36+HA36</f>
        <v>0</v>
      </c>
      <c r="HL36" s="31"/>
      <c r="HM36" s="30" t="s">
        <v>138</v>
      </c>
      <c r="HN36" s="30" t="s">
        <v>276</v>
      </c>
      <c r="HO36" s="515" t="s">
        <v>245</v>
      </c>
      <c r="HP36" s="30" t="s">
        <v>250</v>
      </c>
      <c r="HQ36" s="30" t="s">
        <v>268</v>
      </c>
    </row>
    <row r="37" spans="1:225" s="38" customFormat="1" ht="21" hidden="1">
      <c r="A37" s="32"/>
      <c r="B37" s="599" t="s">
        <v>280</v>
      </c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139</v>
      </c>
      <c r="T37" s="35" t="str">
        <f t="shared" ref="T37:AA37" si="486">IF(AND(T35&gt;0,T36&gt;0),ROUNDDOWN(T36/T35,4),"")</f>
        <v/>
      </c>
      <c r="U37" s="36" t="str">
        <f t="shared" si="486"/>
        <v/>
      </c>
      <c r="V37" s="143" t="str">
        <f t="shared" si="486"/>
        <v/>
      </c>
      <c r="W37" s="35" t="str">
        <f t="shared" si="486"/>
        <v/>
      </c>
      <c r="X37" s="36" t="str">
        <f t="shared" si="486"/>
        <v/>
      </c>
      <c r="Y37" s="150" t="str">
        <f t="shared" si="486"/>
        <v/>
      </c>
      <c r="Z37" s="36" t="str">
        <f t="shared" si="486"/>
        <v/>
      </c>
      <c r="AA37" s="36" t="str">
        <f t="shared" si="486"/>
        <v/>
      </c>
      <c r="AB37" s="37">
        <f>IF(AB36&gt;0,AB36/AB35,0)</f>
        <v>0</v>
      </c>
      <c r="AC37" s="143" t="str">
        <f t="shared" ref="AC37:AK37" si="487">IF(AND(AC35&gt;0,AC36&gt;0),ROUNDDOWN(AC36/AC35,4),"")</f>
        <v/>
      </c>
      <c r="AD37" s="35" t="str">
        <f t="shared" si="487"/>
        <v/>
      </c>
      <c r="AE37" s="36" t="str">
        <f t="shared" si="487"/>
        <v/>
      </c>
      <c r="AF37" s="150" t="str">
        <f t="shared" si="487"/>
        <v/>
      </c>
      <c r="AG37" s="36" t="str">
        <f t="shared" si="487"/>
        <v/>
      </c>
      <c r="AH37" s="36" t="str">
        <f t="shared" si="487"/>
        <v/>
      </c>
      <c r="AI37" s="150" t="str">
        <f t="shared" si="487"/>
        <v/>
      </c>
      <c r="AJ37" s="36" t="str">
        <f t="shared" si="487"/>
        <v/>
      </c>
      <c r="AK37" s="36" t="str">
        <f t="shared" si="487"/>
        <v/>
      </c>
      <c r="AL37" s="37">
        <f>IF(AL36&gt;0,AL36/AL35,0)</f>
        <v>0</v>
      </c>
      <c r="AM37" s="150" t="str">
        <f t="shared" ref="AM37:AU37" si="488">IF(AND(AM35&gt;0,AM36&gt;0),ROUNDDOWN(AM36/AM35,4),"")</f>
        <v/>
      </c>
      <c r="AN37" s="36" t="str">
        <f t="shared" si="488"/>
        <v/>
      </c>
      <c r="AO37" s="36" t="str">
        <f t="shared" si="488"/>
        <v/>
      </c>
      <c r="AP37" s="150" t="str">
        <f t="shared" si="488"/>
        <v/>
      </c>
      <c r="AQ37" s="36" t="str">
        <f t="shared" si="488"/>
        <v/>
      </c>
      <c r="AR37" s="36" t="str">
        <f t="shared" si="488"/>
        <v/>
      </c>
      <c r="AS37" s="150" t="str">
        <f t="shared" si="488"/>
        <v/>
      </c>
      <c r="AT37" s="36" t="str">
        <f t="shared" si="488"/>
        <v/>
      </c>
      <c r="AU37" s="36" t="str">
        <f t="shared" si="488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489">IF(AND(AX35&gt;0,AX36&gt;0),ROUNDDOWN(AX36/AX35,4),"")</f>
        <v/>
      </c>
      <c r="AY37" s="425" t="str">
        <f t="shared" si="489"/>
        <v/>
      </c>
      <c r="AZ37" s="426" t="str">
        <f t="shared" si="489"/>
        <v/>
      </c>
      <c r="BA37" s="297" t="str">
        <f t="shared" si="489"/>
        <v/>
      </c>
      <c r="BB37" s="301" t="str">
        <f t="shared" si="489"/>
        <v/>
      </c>
      <c r="BC37" s="155" t="str">
        <f t="shared" si="489"/>
        <v/>
      </c>
      <c r="BD37" s="305" t="str">
        <f t="shared" si="489"/>
        <v/>
      </c>
      <c r="BE37" s="315" t="str">
        <f t="shared" si="489"/>
        <v/>
      </c>
      <c r="BF37" s="325"/>
      <c r="BG37" s="159" t="str">
        <f t="shared" ref="BG37:BO37" si="490">IF(AND(BG35&gt;0,BG36&gt;0),ROUNDDOWN(BG36/BG35,4),"")</f>
        <v/>
      </c>
      <c r="BH37" s="36" t="str">
        <f t="shared" si="490"/>
        <v/>
      </c>
      <c r="BI37" s="36" t="str">
        <f t="shared" si="490"/>
        <v/>
      </c>
      <c r="BJ37" s="150" t="str">
        <f t="shared" si="490"/>
        <v/>
      </c>
      <c r="BK37" s="36" t="str">
        <f t="shared" si="490"/>
        <v/>
      </c>
      <c r="BL37" s="36" t="str">
        <f t="shared" si="490"/>
        <v/>
      </c>
      <c r="BM37" s="150" t="str">
        <f t="shared" si="490"/>
        <v/>
      </c>
      <c r="BN37" s="36" t="str">
        <f t="shared" si="490"/>
        <v/>
      </c>
      <c r="BO37" s="36" t="str">
        <f t="shared" si="490"/>
        <v/>
      </c>
      <c r="BP37" s="37">
        <f>IF(BP36&gt;0,BP36/BP35,0)</f>
        <v>0</v>
      </c>
      <c r="BQ37" s="150" t="str">
        <f t="shared" ref="BQ37:BY37" si="491">IF(AND(BQ35&gt;0,BQ36&gt;0),ROUNDDOWN(BQ36/BQ35,4),"")</f>
        <v/>
      </c>
      <c r="BR37" s="36" t="str">
        <f t="shared" si="491"/>
        <v/>
      </c>
      <c r="BS37" s="36" t="str">
        <f t="shared" si="491"/>
        <v/>
      </c>
      <c r="BT37" s="150" t="str">
        <f t="shared" si="491"/>
        <v/>
      </c>
      <c r="BU37" s="36" t="str">
        <f t="shared" si="491"/>
        <v/>
      </c>
      <c r="BV37" s="36" t="str">
        <f t="shared" si="491"/>
        <v/>
      </c>
      <c r="BW37" s="150" t="str">
        <f t="shared" si="491"/>
        <v/>
      </c>
      <c r="BX37" s="36" t="str">
        <f t="shared" si="491"/>
        <v/>
      </c>
      <c r="BY37" s="36" t="str">
        <f t="shared" si="491"/>
        <v/>
      </c>
      <c r="BZ37" s="37">
        <f>IF(BZ36&gt;0,BZ36/BZ35,0)</f>
        <v>0</v>
      </c>
      <c r="CA37" s="150" t="str">
        <f t="shared" ref="CA37:CI37" si="492">IF(AND(CA35&gt;0,CA36&gt;0),ROUNDDOWN(CA36/CA35,4),"")</f>
        <v/>
      </c>
      <c r="CB37" s="36" t="str">
        <f t="shared" si="492"/>
        <v/>
      </c>
      <c r="CC37" s="36" t="str">
        <f t="shared" si="492"/>
        <v/>
      </c>
      <c r="CD37" s="150" t="str">
        <f t="shared" si="492"/>
        <v/>
      </c>
      <c r="CE37" s="36" t="str">
        <f t="shared" si="492"/>
        <v/>
      </c>
      <c r="CF37" s="36" t="str">
        <f t="shared" si="492"/>
        <v/>
      </c>
      <c r="CG37" s="150" t="str">
        <f t="shared" si="492"/>
        <v/>
      </c>
      <c r="CH37" s="36" t="str">
        <f t="shared" si="492"/>
        <v/>
      </c>
      <c r="CI37" s="36" t="str">
        <f t="shared" si="492"/>
        <v/>
      </c>
      <c r="CJ37" s="37">
        <f>IF(CJ36&gt;0,CJ36/CJ35,0)</f>
        <v>0</v>
      </c>
      <c r="CK37" s="143" t="str">
        <f>IF(AND(CK35&gt;0,CK36&gt;0),ROUNDDOWN(CK36/CK35,4),"")</f>
        <v/>
      </c>
      <c r="CL37" s="424" t="str">
        <f t="shared" ref="CL37:CS37" si="493">IF(AND(CL35&gt;0,CL36&gt;0),ROUNDDOWN(CL36/CL35,4),"")</f>
        <v/>
      </c>
      <c r="CM37" s="425" t="str">
        <f t="shared" si="493"/>
        <v/>
      </c>
      <c r="CN37" s="426" t="str">
        <f t="shared" si="493"/>
        <v/>
      </c>
      <c r="CO37" s="297" t="str">
        <f t="shared" si="493"/>
        <v/>
      </c>
      <c r="CP37" s="301" t="str">
        <f t="shared" si="493"/>
        <v/>
      </c>
      <c r="CQ37" s="155" t="str">
        <f t="shared" si="493"/>
        <v/>
      </c>
      <c r="CR37" s="305" t="str">
        <f t="shared" si="493"/>
        <v/>
      </c>
      <c r="CS37" s="315" t="str">
        <f t="shared" si="493"/>
        <v/>
      </c>
      <c r="CT37" s="325"/>
      <c r="CU37" s="159" t="str">
        <f>IF(AND(CU35&gt;0,CU36&gt;0),ROUNDDOWN(CU36/CU35,4),"")</f>
        <v/>
      </c>
      <c r="CV37" s="335" t="str">
        <f>IF(AND(CV35&gt;0,CV36&gt;0),ROUNDDOWN(CV36/CV35,4),"")</f>
        <v/>
      </c>
      <c r="CW37" s="336" t="str">
        <f t="shared" ref="CW37:CX37" si="494">IF(AND(CW35&gt;0,CW36&gt;0),ROUNDDOWN(CW36/CW35,4),"")</f>
        <v/>
      </c>
      <c r="CX37" s="163" t="str">
        <f t="shared" si="494"/>
        <v/>
      </c>
      <c r="CY37" s="356" t="str">
        <f>IF(AND(CY35&gt;0,CY36&gt;0),ROUNDDOWN(CY36/CY35,4),"")</f>
        <v/>
      </c>
      <c r="CZ37" s="357" t="str">
        <f>IF(AND(CZ35&gt;0,CZ36&gt;0),ROUNDDOWN(CZ36/CZ35,4),"")</f>
        <v/>
      </c>
      <c r="DA37" s="167" t="str">
        <f>IF(AND(DA35&gt;0,DA36&gt;0),ROUNDDOWN(DA36/DA35,4),"")</f>
        <v/>
      </c>
      <c r="DB37" s="483" t="str">
        <f t="shared" ref="DB37:DW37" si="495">IF(AND(DB35&gt;0,DB36&gt;0),ROUNDDOWN(DB36/DB35,4),"")</f>
        <v/>
      </c>
      <c r="DC37" s="484" t="str">
        <f t="shared" si="495"/>
        <v/>
      </c>
      <c r="DD37" s="485"/>
      <c r="DE37" s="605" t="str">
        <f t="shared" si="495"/>
        <v/>
      </c>
      <c r="DF37" s="614" t="str">
        <f>IF(AND(DF35&gt;0,DF36&gt;0),ROUNDDOWN(DF36/DF35,4),"")</f>
        <v/>
      </c>
      <c r="DG37" s="336" t="str">
        <f t="shared" ref="DG37:DH37" si="496">IF(AND(DG35&gt;0,DG36&gt;0),ROUNDDOWN(DG36/DG35,4),"")</f>
        <v/>
      </c>
      <c r="DH37" s="615" t="str">
        <f t="shared" si="496"/>
        <v/>
      </c>
      <c r="DI37" s="630" t="str">
        <f>IF(AND(DI35&gt;0,DI36&gt;0),ROUNDDOWN(DI36/DI35,4),"")</f>
        <v/>
      </c>
      <c r="DJ37" s="357" t="str">
        <f>IF(AND(DJ35&gt;0,DJ36&gt;0),ROUNDDOWN(DJ36/DJ35,4),"")</f>
        <v/>
      </c>
      <c r="DK37" s="631" t="str">
        <f>IF(AND(DK35&gt;0,DK36&gt;0),ROUNDDOWN(DK36/DK35,4),"")</f>
        <v/>
      </c>
      <c r="DL37" s="643">
        <f t="shared" ref="DL37:DO37" si="497">IF(AND(DL35&gt;0,DL36&gt;0),ROUNDDOWN(DL36/DL35,4),"")</f>
        <v>0.49690000000000001</v>
      </c>
      <c r="DM37" s="484">
        <f t="shared" si="497"/>
        <v>0.45979999999999999</v>
      </c>
      <c r="DN37" s="485"/>
      <c r="DO37" s="644">
        <f t="shared" ref="DO37" si="498">IF(AND(DO35&gt;0,DO36&gt;0),ROUNDDOWN(DO36/DO35,4),"")</f>
        <v>0.42849999999999999</v>
      </c>
      <c r="DP37" s="36" t="str">
        <f t="shared" si="495"/>
        <v/>
      </c>
      <c r="DQ37" s="36" t="str">
        <f t="shared" si="495"/>
        <v/>
      </c>
      <c r="DR37" s="150" t="str">
        <f t="shared" si="495"/>
        <v/>
      </c>
      <c r="DS37" s="36" t="str">
        <f t="shared" si="495"/>
        <v/>
      </c>
      <c r="DT37" s="36" t="str">
        <f t="shared" si="495"/>
        <v/>
      </c>
      <c r="DU37" s="150" t="str">
        <f t="shared" si="495"/>
        <v/>
      </c>
      <c r="DV37" s="36" t="str">
        <f t="shared" si="495"/>
        <v/>
      </c>
      <c r="DW37" s="36" t="str">
        <f t="shared" si="495"/>
        <v/>
      </c>
      <c r="DX37" s="37">
        <f>IF(DX36&gt;0,DX36/DX35,0)</f>
        <v>0</v>
      </c>
      <c r="DY37" s="150" t="str">
        <f t="shared" ref="DY37:EG37" si="499">IF(AND(DY35&gt;0,DY36&gt;0),ROUNDDOWN(DY36/DY35,4),"")</f>
        <v/>
      </c>
      <c r="DZ37" s="36" t="str">
        <f t="shared" si="499"/>
        <v/>
      </c>
      <c r="EA37" s="36" t="str">
        <f t="shared" si="499"/>
        <v/>
      </c>
      <c r="EB37" s="150" t="str">
        <f t="shared" si="499"/>
        <v/>
      </c>
      <c r="EC37" s="36" t="str">
        <f t="shared" si="499"/>
        <v/>
      </c>
      <c r="ED37" s="36" t="str">
        <f t="shared" si="499"/>
        <v/>
      </c>
      <c r="EE37" s="150" t="str">
        <f t="shared" si="499"/>
        <v/>
      </c>
      <c r="EF37" s="36" t="str">
        <f t="shared" si="499"/>
        <v/>
      </c>
      <c r="EG37" s="36" t="str">
        <f t="shared" si="499"/>
        <v/>
      </c>
      <c r="EH37" s="37">
        <f>IF(EH36&gt;0,EH36/EH35,0)</f>
        <v>0</v>
      </c>
      <c r="EI37" s="150" t="str">
        <f t="shared" ref="EI37:EQ37" si="500">IF(AND(EI35&gt;0,EI36&gt;0),ROUNDDOWN(EI36/EI35,4),"")</f>
        <v/>
      </c>
      <c r="EJ37" s="36" t="str">
        <f t="shared" si="500"/>
        <v/>
      </c>
      <c r="EK37" s="36" t="str">
        <f t="shared" si="500"/>
        <v/>
      </c>
      <c r="EL37" s="150" t="str">
        <f t="shared" si="500"/>
        <v/>
      </c>
      <c r="EM37" s="36" t="str">
        <f t="shared" si="500"/>
        <v/>
      </c>
      <c r="EN37" s="36" t="str">
        <f t="shared" si="500"/>
        <v/>
      </c>
      <c r="EO37" s="150" t="str">
        <f t="shared" si="500"/>
        <v/>
      </c>
      <c r="EP37" s="36" t="str">
        <f t="shared" si="500"/>
        <v/>
      </c>
      <c r="EQ37" s="36" t="str">
        <f t="shared" si="500"/>
        <v/>
      </c>
      <c r="ER37" s="37">
        <f>IF(ER36&gt;0,ER36/ER35,0)</f>
        <v>0</v>
      </c>
      <c r="ES37" s="143" t="str">
        <f>IF(AND(ES35&gt;0,ES36&gt;0),ROUNDDOWN(ES36/ES35,4),"")</f>
        <v/>
      </c>
      <c r="ET37" s="424" t="str">
        <f t="shared" ref="ET37:FA37" si="501">IF(AND(ET35&gt;0,ET36&gt;0),ROUNDDOWN(ET36/ET35,4),"")</f>
        <v/>
      </c>
      <c r="EU37" s="425" t="str">
        <f t="shared" si="501"/>
        <v/>
      </c>
      <c r="EV37" s="426" t="str">
        <f t="shared" si="501"/>
        <v/>
      </c>
      <c r="EW37" s="297" t="str">
        <f t="shared" si="501"/>
        <v/>
      </c>
      <c r="EX37" s="301" t="str">
        <f t="shared" si="501"/>
        <v/>
      </c>
      <c r="EY37" s="155" t="str">
        <f t="shared" si="501"/>
        <v/>
      </c>
      <c r="EZ37" s="305" t="str">
        <f t="shared" si="501"/>
        <v/>
      </c>
      <c r="FA37" s="315" t="str">
        <f t="shared" si="501"/>
        <v/>
      </c>
      <c r="FB37" s="325"/>
      <c r="FC37" s="159" t="str">
        <f t="shared" ref="FC37:FK37" si="502">IF(AND(FC35&gt;0,FC36&gt;0),ROUNDDOWN(FC36/FC35,4),"")</f>
        <v/>
      </c>
      <c r="FD37" s="36" t="str">
        <f t="shared" si="502"/>
        <v/>
      </c>
      <c r="FE37" s="36" t="str">
        <f t="shared" si="502"/>
        <v/>
      </c>
      <c r="FF37" s="150" t="str">
        <f t="shared" si="502"/>
        <v/>
      </c>
      <c r="FG37" s="36" t="str">
        <f t="shared" si="502"/>
        <v/>
      </c>
      <c r="FH37" s="36" t="str">
        <f t="shared" si="502"/>
        <v/>
      </c>
      <c r="FI37" s="150" t="str">
        <f t="shared" si="502"/>
        <v/>
      </c>
      <c r="FJ37" s="36" t="str">
        <f t="shared" si="502"/>
        <v/>
      </c>
      <c r="FK37" s="36" t="str">
        <f t="shared" si="502"/>
        <v/>
      </c>
      <c r="FL37" s="37">
        <f>IF(FL36&gt;0,FL36/FL35,0)</f>
        <v>0</v>
      </c>
      <c r="FM37" s="150" t="str">
        <f t="shared" ref="FM37:FU37" si="503">IF(AND(FM35&gt;0,FM36&gt;0),ROUNDDOWN(FM36/FM35,4),"")</f>
        <v/>
      </c>
      <c r="FN37" s="36" t="str">
        <f t="shared" si="503"/>
        <v/>
      </c>
      <c r="FO37" s="36" t="str">
        <f t="shared" si="503"/>
        <v/>
      </c>
      <c r="FP37" s="150" t="str">
        <f t="shared" si="503"/>
        <v/>
      </c>
      <c r="FQ37" s="36" t="str">
        <f t="shared" si="503"/>
        <v/>
      </c>
      <c r="FR37" s="36" t="str">
        <f t="shared" si="503"/>
        <v/>
      </c>
      <c r="FS37" s="150" t="str">
        <f t="shared" si="503"/>
        <v/>
      </c>
      <c r="FT37" s="36" t="str">
        <f t="shared" si="503"/>
        <v/>
      </c>
      <c r="FU37" s="36" t="str">
        <f t="shared" si="503"/>
        <v/>
      </c>
      <c r="FV37" s="37">
        <f>IF(FV36&gt;0,FV36/FV35,0)</f>
        <v>0</v>
      </c>
      <c r="FW37" s="150" t="str">
        <f t="shared" ref="FW37:GE37" si="504">IF(AND(FW35&gt;0,FW36&gt;0),ROUNDDOWN(FW36/FW35,4),"")</f>
        <v/>
      </c>
      <c r="FX37" s="36" t="str">
        <f t="shared" si="504"/>
        <v/>
      </c>
      <c r="FY37" s="36" t="str">
        <f t="shared" si="504"/>
        <v/>
      </c>
      <c r="FZ37" s="150" t="str">
        <f t="shared" si="504"/>
        <v/>
      </c>
      <c r="GA37" s="36" t="str">
        <f t="shared" si="504"/>
        <v/>
      </c>
      <c r="GB37" s="36" t="str">
        <f t="shared" si="504"/>
        <v/>
      </c>
      <c r="GC37" s="150" t="str">
        <f t="shared" si="504"/>
        <v/>
      </c>
      <c r="GD37" s="36" t="str">
        <f t="shared" si="504"/>
        <v/>
      </c>
      <c r="GE37" s="36" t="str">
        <f t="shared" si="504"/>
        <v/>
      </c>
      <c r="GF37" s="37">
        <f>IF(GF36&gt;0,GF36/GF35,0)</f>
        <v>0</v>
      </c>
      <c r="GG37" s="143" t="str">
        <f>IF(AND(GG35&gt;0,GG36&gt;0),ROUNDDOWN(GG36/GG35,4),"")</f>
        <v/>
      </c>
      <c r="GH37" s="424" t="str">
        <f t="shared" ref="GH37:GO37" si="505">IF(AND(GH35&gt;0,GH36&gt;0),ROUNDDOWN(GH36/GH35,4),"")</f>
        <v/>
      </c>
      <c r="GI37" s="425" t="str">
        <f t="shared" si="505"/>
        <v/>
      </c>
      <c r="GJ37" s="426" t="str">
        <f t="shared" si="505"/>
        <v/>
      </c>
      <c r="GK37" s="297" t="str">
        <f t="shared" si="505"/>
        <v/>
      </c>
      <c r="GL37" s="301" t="str">
        <f t="shared" si="505"/>
        <v/>
      </c>
      <c r="GM37" s="155" t="str">
        <f t="shared" si="505"/>
        <v/>
      </c>
      <c r="GN37" s="305" t="str">
        <f t="shared" si="505"/>
        <v/>
      </c>
      <c r="GO37" s="315" t="str">
        <f t="shared" si="505"/>
        <v/>
      </c>
      <c r="GP37" s="325"/>
      <c r="GQ37" s="159" t="str">
        <f>IF(AND(GQ35&gt;0,GQ36&gt;0),ROUNDDOWN(GQ36/GQ35,4),"")</f>
        <v/>
      </c>
      <c r="GR37" s="335" t="str">
        <f>IF(AND(GR35&gt;0,GR36&gt;0),ROUNDDOWN(GR36/GR35,4),"")</f>
        <v/>
      </c>
      <c r="GS37" s="336" t="str">
        <f t="shared" ref="GS37:GT37" si="506">IF(AND(GS35&gt;0,GS36&gt;0),ROUNDDOWN(GS36/GS35,4),"")</f>
        <v/>
      </c>
      <c r="GT37" s="163" t="str">
        <f t="shared" si="506"/>
        <v/>
      </c>
      <c r="GU37" s="356" t="str">
        <f>IF(AND(GU35&gt;0,GU36&gt;0),ROUNDDOWN(GU36/GU35,4),"")</f>
        <v/>
      </c>
      <c r="GV37" s="357" t="str">
        <f>IF(AND(GV35&gt;0,GV36&gt;0),ROUNDDOWN(GV36/GV35,4),"")</f>
        <v/>
      </c>
      <c r="GW37" s="167" t="str">
        <f>IF(AND(GW35&gt;0,GW36&gt;0),ROUNDDOWN(GW36/GW35,4),"")</f>
        <v/>
      </c>
      <c r="GX37" s="483" t="str">
        <f t="shared" ref="GX37:HK37" si="507">IF(AND(GX35&gt;0,GX36&gt;0),ROUNDDOWN(GX36/GX35,4),"")</f>
        <v/>
      </c>
      <c r="GY37" s="484" t="str">
        <f t="shared" si="507"/>
        <v/>
      </c>
      <c r="GZ37" s="485" t="str">
        <f t="shared" si="507"/>
        <v/>
      </c>
      <c r="HA37" s="486" t="str">
        <f t="shared" si="507"/>
        <v/>
      </c>
      <c r="HB37" s="392" t="str">
        <f t="shared" si="507"/>
        <v/>
      </c>
      <c r="HC37" s="393" t="str">
        <f t="shared" si="507"/>
        <v/>
      </c>
      <c r="HD37" s="172" t="str">
        <f t="shared" si="507"/>
        <v/>
      </c>
      <c r="HE37" s="392" t="str">
        <f t="shared" si="507"/>
        <v/>
      </c>
      <c r="HF37" s="393" t="str">
        <f t="shared" si="507"/>
        <v/>
      </c>
      <c r="HG37" s="172" t="str">
        <f t="shared" si="507"/>
        <v/>
      </c>
      <c r="HH37" s="392" t="str">
        <f t="shared" si="507"/>
        <v/>
      </c>
      <c r="HI37" s="393" t="str">
        <f t="shared" si="507"/>
        <v/>
      </c>
      <c r="HJ37" s="374"/>
      <c r="HK37" s="171" t="str">
        <f t="shared" si="507"/>
        <v/>
      </c>
      <c r="HL37" s="40"/>
      <c r="HM37" s="39" t="s">
        <v>139</v>
      </c>
      <c r="HN37" s="39"/>
      <c r="HO37" s="39"/>
      <c r="HP37" s="39"/>
      <c r="HQ37" s="39"/>
    </row>
    <row r="38" spans="1:225" s="25" customFormat="1" ht="21" hidden="1">
      <c r="A38" s="24"/>
      <c r="B38" s="51" t="s">
        <v>280</v>
      </c>
      <c r="C38" s="54" t="str">
        <f>_xlfn.XLOOKUP(D38,事業計画2026[営業所],事業計画2026[エリア],"",0)</f>
        <v/>
      </c>
      <c r="D38" s="55" t="s">
        <v>274</v>
      </c>
      <c r="E38" s="196"/>
      <c r="F38" s="196"/>
      <c r="G38" s="196" t="str">
        <f>_xlfn.XLOOKUP(D38,事業計画2026[営業所],事業計画2026[所長],"",0)</f>
        <v/>
      </c>
      <c r="H38" s="196" t="str">
        <f>_xlfn.XLOOKUP(D38,事業計画2026[営業所],事業計画2026[担当役員],"",0)</f>
        <v/>
      </c>
      <c r="I38" s="196" t="str">
        <f>_xlfn.XLOOKUP(D38,事業計画2026[営業所],事業計画2026[主要ブランド],"",0)</f>
        <v/>
      </c>
      <c r="J38" s="196"/>
      <c r="K38" s="197" t="str">
        <f>_xlfn.XLOOKUP(D38,事業計画2026[営業所],事業計画2026[人件費],"",0)</f>
        <v/>
      </c>
      <c r="L38" s="197" t="str">
        <f>_xlfn.XLOOKUP(D38,事業計画2026[営業所],事業計画2026[販売費],"",0)</f>
        <v/>
      </c>
      <c r="M38" s="197" t="str">
        <f>_xlfn.XLOOKUP(D38,事業計画2026[営業所],事業計画2026[減価償却費],"",0)</f>
        <v/>
      </c>
      <c r="N38" s="197" t="str">
        <f>_xlfn.XLOOKUP(D38,事業計画2026[営業所],事業計画2026[地代・家賃],"",0)</f>
        <v/>
      </c>
      <c r="O38" s="197" t="str">
        <f>_xlfn.XLOOKUP(D38,事業計画2026[営業所],事業計画2026[その他経費],"",0)</f>
        <v/>
      </c>
      <c r="P38" s="197" t="str">
        <f>_xlfn.XLOOKUP(D38,事業計画2026[営業所],事業計画2026[本社経費],"",0)</f>
        <v/>
      </c>
      <c r="Q38" s="197">
        <f>SUM(K38:P38)</f>
        <v>0</v>
      </c>
      <c r="R38" s="196"/>
      <c r="S38" s="26" t="s">
        <v>137</v>
      </c>
      <c r="T38" s="27" cm="1">
        <f t="array" ref="T38">_xlfn.XLOOKUP($D38&amp;T$2&amp;T$3,事業計画集計2026[営業所]&amp;事業計画集計2026[月]&amp;事業計画集計2026[受着完],事業計画集計2026[(当月)計画 請負金額],0,0)</f>
        <v>0</v>
      </c>
      <c r="U38" s="28" cm="1">
        <f t="array" ref="U38">_xlfn.XLOOKUP($D38&amp;T$2&amp;T$3,事業計画集計2026[営業所]&amp;事業計画集計2026[月]&amp;事業計画集計2026[受着完],事業計画集計2026[(当月)計画 利益額],0,0)</f>
        <v>0</v>
      </c>
      <c r="V38" s="142" cm="1">
        <f t="array" ref="V38">_xlfn.XLOOKUP($D38&amp;T$2&amp;T$3,事業計画集計2026[営業所]&amp;事業計画集計2026[月]&amp;事業計画集計2026[受着完],事業計画集計2026[(当月)計画 棟数],0,0)</f>
        <v>0</v>
      </c>
      <c r="W38" s="27" cm="1">
        <f t="array" ref="W38">_xlfn.XLOOKUP($D38&amp;W$2&amp;W$3,事業計画集計2026[営業所]&amp;事業計画集計2026[月]&amp;事業計画集計2026[受着完],事業計画集計2026[(当月)計画 請負金額],0,0)</f>
        <v>0</v>
      </c>
      <c r="X38" s="28" cm="1">
        <f t="array" ref="X38">_xlfn.XLOOKUP($D38&amp;W$2&amp;W$3,事業計画集計2026[営業所]&amp;事業計画集計2026[月]&amp;事業計画集計2026[受着完],事業計画集計2026[(当月)計画 利益額],0,0)</f>
        <v>0</v>
      </c>
      <c r="Y38" s="149" cm="1">
        <f t="array" ref="Y38">_xlfn.XLOOKUP($D38&amp;W$2&amp;W$3,事業計画集計2026[営業所]&amp;事業計画集計2026[月]&amp;事業計画集計2026[受着完],事業計画集計2026[(当月)計画 棟数],0,0)</f>
        <v>0</v>
      </c>
      <c r="Z38" s="28" cm="1">
        <f t="array" ref="Z38">_xlfn.XLOOKUP($D38&amp;Z$2&amp;Z$3,事業計画集計2026[営業所]&amp;事業計画集計2026[月]&amp;事業計画集計2026[受着完],事業計画集計2026[(当月)計画 請負金額],0,0)</f>
        <v>0</v>
      </c>
      <c r="AA38" s="28" cm="1">
        <f t="array" ref="AA38">_xlfn.XLOOKUP($D38&amp;Z$2&amp;Z$3,事業計画集計2026[営業所]&amp;事業計画集計2026[月]&amp;事業計画集計2026[受着完],事業計画集計2026[(当月)計画 利益額],0,0)</f>
        <v>0</v>
      </c>
      <c r="AB38" s="29">
        <f>AA38-($Q38*1000)</f>
        <v>0</v>
      </c>
      <c r="AC38" s="142" cm="1">
        <f t="array" ref="AC38">_xlfn.XLOOKUP($D38&amp;Z$2&amp;Z$3,事業計画集計2026[営業所]&amp;事業計画集計2026[月]&amp;事業計画集計2026[受着完],事業計画集計2026[(当月)計画 棟数],0,0)</f>
        <v>0</v>
      </c>
      <c r="AD38" s="27" cm="1">
        <f t="array" ref="AD38">_xlfn.XLOOKUP($D38&amp;AD$2&amp;AD$3,事業計画集計2026[営業所]&amp;事業計画集計2026[月]&amp;事業計画集計2026[受着完],事業計画集計2026[(当月)計画 請負金額],0,0)</f>
        <v>0</v>
      </c>
      <c r="AE38" s="28" cm="1">
        <f t="array" ref="AE38">_xlfn.XLOOKUP($D38&amp;AD$2&amp;AD$3,事業計画集計2026[営業所]&amp;事業計画集計2026[月]&amp;事業計画集計2026[受着完],事業計画集計2026[(当月)計画 利益額],0,0)</f>
        <v>0</v>
      </c>
      <c r="AF38" s="149" cm="1">
        <f t="array" ref="AF38">_xlfn.XLOOKUP($D38&amp;AD$2&amp;AD$3,事業計画集計2026[営業所]&amp;事業計画集計2026[月]&amp;事業計画集計2026[受着完],事業計画集計2026[(当月)計画 棟数],0,0)</f>
        <v>0</v>
      </c>
      <c r="AG38" s="28" cm="1">
        <f t="array" ref="AG38">_xlfn.XLOOKUP($D38&amp;AG$2&amp;AG$3,事業計画集計2026[営業所]&amp;事業計画集計2026[月]&amp;事業計画集計2026[受着完],事業計画集計2026[(当月)計画 請負金額],0,0)</f>
        <v>0</v>
      </c>
      <c r="AH38" s="28" cm="1">
        <f t="array" ref="AH38">_xlfn.XLOOKUP($D38&amp;AG$2&amp;AG$3,事業計画集計2026[営業所]&amp;事業計画集計2026[月]&amp;事業計画集計2026[受着完],事業計画集計2026[(当月)計画 利益額],0,0)</f>
        <v>0</v>
      </c>
      <c r="AI38" s="149" cm="1">
        <f t="array" ref="AI38">_xlfn.XLOOKUP($D38&amp;AG$2&amp;AG$3,事業計画集計2026[営業所]&amp;事業計画集計2026[月]&amp;事業計画集計2026[受着完],事業計画集計2026[(当月)計画 棟数],0,0)</f>
        <v>0</v>
      </c>
      <c r="AJ38" s="28" cm="1">
        <f t="array" ref="AJ38">_xlfn.XLOOKUP($D38&amp;AJ$2&amp;AJ$3,事業計画集計2026[営業所]&amp;事業計画集計2026[月]&amp;事業計画集計2026[受着完],事業計画集計2026[(当月)計画 請負金額],0,0)</f>
        <v>0</v>
      </c>
      <c r="AK38" s="28" cm="1">
        <f t="array" ref="AK38">_xlfn.XLOOKUP($D38&amp;AJ$2&amp;AJ$3,事業計画集計2026[営業所]&amp;事業計画集計2026[月]&amp;事業計画集計2026[受着完],事業計画集計2026[(当月)計画 利益額],0,0)</f>
        <v>0</v>
      </c>
      <c r="AL38" s="29">
        <f>AK38-($Q38*1000)</f>
        <v>0</v>
      </c>
      <c r="AM38" s="149" cm="1">
        <f t="array" ref="AM38">_xlfn.XLOOKUP($D38&amp;AJ$2&amp;AJ$3,事業計画集計2026[営業所]&amp;事業計画集計2026[月]&amp;事業計画集計2026[受着完],事業計画集計2026[(当月)計画 棟数],0,0)</f>
        <v>0</v>
      </c>
      <c r="AN38" s="28" cm="1">
        <f t="array" ref="AN38">_xlfn.XLOOKUP($D38&amp;AN$2&amp;AN$3,事業計画集計2026[営業所]&amp;事業計画集計2026[月]&amp;事業計画集計2026[受着完],事業計画集計2026[(当月)計画 請負金額],0,0)</f>
        <v>0</v>
      </c>
      <c r="AO38" s="28" cm="1">
        <f t="array" ref="AO38">_xlfn.XLOOKUP($D38&amp;AN$2&amp;AN$3,事業計画集計2026[営業所]&amp;事業計画集計2026[月]&amp;事業計画集計2026[受着完],事業計画集計2026[(当月)計画 利益額],0,0)</f>
        <v>0</v>
      </c>
      <c r="AP38" s="149" cm="1">
        <f t="array" ref="AP38">_xlfn.XLOOKUP($D38&amp;AN$2&amp;AN$3,事業計画集計2026[営業所]&amp;事業計画集計2026[月]&amp;事業計画集計2026[受着完],事業計画集計2026[(当月)計画 棟数],0,0)</f>
        <v>0</v>
      </c>
      <c r="AQ38" s="28" cm="1">
        <f t="array" ref="AQ38">_xlfn.XLOOKUP($D38&amp;AQ$2&amp;AQ$3,事業計画集計2026[営業所]&amp;事業計画集計2026[月]&amp;事業計画集計2026[受着完],事業計画集計2026[(当月)計画 請負金額],0,0)</f>
        <v>0</v>
      </c>
      <c r="AR38" s="28" cm="1">
        <f t="array" ref="AR38">_xlfn.XLOOKUP($D38&amp;AQ$2&amp;AQ$3,事業計画集計2026[営業所]&amp;事業計画集計2026[月]&amp;事業計画集計2026[受着完],事業計画集計2026[(当月)計画 利益額],0,0)</f>
        <v>0</v>
      </c>
      <c r="AS38" s="149" cm="1">
        <f t="array" ref="AS38">_xlfn.XLOOKUP($D38&amp;AQ$2&amp;AQ$3,事業計画集計2026[営業所]&amp;事業計画集計2026[月]&amp;事業計画集計2026[受着完],事業計画集計2026[(当月)計画 棟数],0,0)</f>
        <v>0</v>
      </c>
      <c r="AT38" s="28" cm="1">
        <f t="array" ref="AT38">_xlfn.XLOOKUP($D38&amp;AT$2&amp;AT$3,事業計画集計2026[営業所]&amp;事業計画集計2026[月]&amp;事業計画集計2026[受着完],事業計画集計2026[(当月)計画 請負金額],0,0)</f>
        <v>0</v>
      </c>
      <c r="AU38" s="28" cm="1">
        <f t="array" ref="AU38">_xlfn.XLOOKUP($D38&amp;AT$2&amp;AT$3,事業計画集計2026[営業所]&amp;事業計画集計2026[月]&amp;事業計画集計2026[受着完],事業計画集計2026[(当月)計画 利益額],0,0)</f>
        <v>0</v>
      </c>
      <c r="AV38" s="29">
        <f>AU38-($Q38*1000)</f>
        <v>0</v>
      </c>
      <c r="AW38" s="142" cm="1">
        <f t="array" ref="AW38">_xlfn.XLOOKUP($D38&amp;AT$2&amp;AT$3,事業計画集計2026[営業所]&amp;事業計画集計2026[月]&amp;事業計画集計2026[受着完],事業計画集計2026[(当月)計画 棟数],0,0)</f>
        <v>0</v>
      </c>
      <c r="AX38" s="421">
        <f t="shared" ref="AX38:BG39" si="508">T38+AD38+AN38</f>
        <v>0</v>
      </c>
      <c r="AY38" s="422">
        <f t="shared" si="508"/>
        <v>0</v>
      </c>
      <c r="AZ38" s="423">
        <f t="shared" si="508"/>
        <v>0</v>
      </c>
      <c r="BA38" s="296">
        <f t="shared" si="508"/>
        <v>0</v>
      </c>
      <c r="BB38" s="300">
        <f t="shared" si="508"/>
        <v>0</v>
      </c>
      <c r="BC38" s="154">
        <f t="shared" si="508"/>
        <v>0</v>
      </c>
      <c r="BD38" s="304">
        <f t="shared" si="508"/>
        <v>0</v>
      </c>
      <c r="BE38" s="314">
        <f t="shared" si="508"/>
        <v>0</v>
      </c>
      <c r="BF38" s="324">
        <f t="shared" si="508"/>
        <v>0</v>
      </c>
      <c r="BG38" s="158">
        <f t="shared" si="508"/>
        <v>0</v>
      </c>
      <c r="BH38" s="28" cm="1">
        <f t="array" ref="BH38">_xlfn.XLOOKUP($D38&amp;BH$2&amp;BH$3,事業計画集計2026[営業所]&amp;事業計画集計2026[月]&amp;事業計画集計2026[受着完],事業計画集計2026[(当月)計画 請負金額],0,0)</f>
        <v>0</v>
      </c>
      <c r="BI38" s="28" cm="1">
        <f t="array" ref="BI38">_xlfn.XLOOKUP($D38&amp;BH$2&amp;BH$3,事業計画集計2026[営業所]&amp;事業計画集計2026[月]&amp;事業計画集計2026[受着完],事業計画集計2026[(当月)計画 利益額],0,0)</f>
        <v>0</v>
      </c>
      <c r="BJ38" s="149" cm="1">
        <f t="array" ref="BJ38">_xlfn.XLOOKUP($D38&amp;BH$2&amp;BH$3,事業計画集計2026[営業所]&amp;事業計画集計2026[月]&amp;事業計画集計2026[受着完],事業計画集計2026[(当月)計画 棟数],0,0)</f>
        <v>0</v>
      </c>
      <c r="BK38" s="28" cm="1">
        <f t="array" ref="BK38">_xlfn.XLOOKUP($D38&amp;BK$2&amp;BK$3,事業計画集計2026[営業所]&amp;事業計画集計2026[月]&amp;事業計画集計2026[受着完],事業計画集計2026[(当月)計画 請負金額],0,0)</f>
        <v>0</v>
      </c>
      <c r="BL38" s="28" cm="1">
        <f t="array" ref="BL38">_xlfn.XLOOKUP($D38&amp;BK$2&amp;BK$3,事業計画集計2026[営業所]&amp;事業計画集計2026[月]&amp;事業計画集計2026[受着完],事業計画集計2026[(当月)計画 利益額],0,0)</f>
        <v>0</v>
      </c>
      <c r="BM38" s="149" cm="1">
        <f t="array" ref="BM38">_xlfn.XLOOKUP($D38&amp;BK$2&amp;BK$3,事業計画集計2026[営業所]&amp;事業計画集計2026[月]&amp;事業計画集計2026[受着完],事業計画集計2026[(当月)計画 棟数],0,0)</f>
        <v>0</v>
      </c>
      <c r="BN38" s="28" cm="1">
        <f t="array" ref="BN38">_xlfn.XLOOKUP($D38&amp;BN$2&amp;BN$3,事業計画集計2026[営業所]&amp;事業計画集計2026[月]&amp;事業計画集計2026[受着完],事業計画集計2026[(当月)計画 請負金額],0,0)</f>
        <v>0</v>
      </c>
      <c r="BO38" s="28" cm="1">
        <f t="array" ref="BO38">_xlfn.XLOOKUP($D38&amp;BN$2&amp;BN$3,事業計画集計2026[営業所]&amp;事業計画集計2026[月]&amp;事業計画集計2026[受着完],事業計画集計2026[(当月)計画 利益額],0,0)</f>
        <v>0</v>
      </c>
      <c r="BP38" s="29">
        <f>BO38-($Q38*1000)</f>
        <v>0</v>
      </c>
      <c r="BQ38" s="149" cm="1">
        <f t="array" ref="BQ38">_xlfn.XLOOKUP($D38&amp;BN$2&amp;BN$3,事業計画集計2026[営業所]&amp;事業計画集計2026[月]&amp;事業計画集計2026[受着完],事業計画集計2026[(当月)計画 棟数],0,0)</f>
        <v>0</v>
      </c>
      <c r="BR38" s="28" cm="1">
        <f t="array" ref="BR38">_xlfn.XLOOKUP($D38&amp;BR$2&amp;BR$3,事業計画集計2026[営業所]&amp;事業計画集計2026[月]&amp;事業計画集計2026[受着完],事業計画集計2026[(当月)計画 請負金額],0,0)</f>
        <v>0</v>
      </c>
      <c r="BS38" s="28" cm="1">
        <f t="array" ref="BS38">_xlfn.XLOOKUP($D38&amp;BR$2&amp;BR$3,事業計画集計2026[営業所]&amp;事業計画集計2026[月]&amp;事業計画集計2026[受着完],事業計画集計2026[(当月)計画 利益額],0,0)</f>
        <v>0</v>
      </c>
      <c r="BT38" s="149" cm="1">
        <f t="array" ref="BT38">_xlfn.XLOOKUP($D38&amp;BR$2&amp;BR$3,事業計画集計2026[営業所]&amp;事業計画集計2026[月]&amp;事業計画集計2026[受着完],事業計画集計2026[(当月)計画 棟数],0,0)</f>
        <v>0</v>
      </c>
      <c r="BU38" s="28" cm="1">
        <f t="array" ref="BU38">_xlfn.XLOOKUP($D38&amp;BU$2&amp;BU$3,事業計画集計2026[営業所]&amp;事業計画集計2026[月]&amp;事業計画集計2026[受着完],事業計画集計2026[(当月)計画 請負金額],0,0)</f>
        <v>0</v>
      </c>
      <c r="BV38" s="28" cm="1">
        <f t="array" ref="BV38">_xlfn.XLOOKUP($D38&amp;BU$2&amp;BU$3,事業計画集計2026[営業所]&amp;事業計画集計2026[月]&amp;事業計画集計2026[受着完],事業計画集計2026[(当月)計画 利益額],0,0)</f>
        <v>0</v>
      </c>
      <c r="BW38" s="149" cm="1">
        <f t="array" ref="BW38">_xlfn.XLOOKUP($D38&amp;BU$2&amp;BU$3,事業計画集計2026[営業所]&amp;事業計画集計2026[月]&amp;事業計画集計2026[受着完],事業計画集計2026[(当月)計画 棟数],0,0)</f>
        <v>0</v>
      </c>
      <c r="BX38" s="28" cm="1">
        <f t="array" ref="BX38">_xlfn.XLOOKUP($D38&amp;BX$2&amp;BX$3,事業計画集計2026[営業所]&amp;事業計画集計2026[月]&amp;事業計画集計2026[受着完],事業計画集計2026[(当月)計画 請負金額],0,0)</f>
        <v>0</v>
      </c>
      <c r="BY38" s="28" cm="1">
        <f t="array" ref="BY38">_xlfn.XLOOKUP($D38&amp;BX$2&amp;BX$3,事業計画集計2026[営業所]&amp;事業計画集計2026[月]&amp;事業計画集計2026[受着完],事業計画集計2026[(当月)計画 利益額],0,0)</f>
        <v>0</v>
      </c>
      <c r="BZ38" s="29">
        <f>BY38-($Q38*1000)</f>
        <v>0</v>
      </c>
      <c r="CA38" s="149" cm="1">
        <f t="array" ref="CA38">_xlfn.XLOOKUP($D38&amp;BX$2&amp;BX$3,事業計画集計2026[営業所]&amp;事業計画集計2026[月]&amp;事業計画集計2026[受着完],事業計画集計2026[(当月)計画 棟数],0,0)</f>
        <v>0</v>
      </c>
      <c r="CB38" s="28" cm="1">
        <f t="array" ref="CB38">_xlfn.XLOOKUP($D38&amp;CB$2&amp;CB$3,事業計画集計2026[営業所]&amp;事業計画集計2026[月]&amp;事業計画集計2026[受着完],事業計画集計2026[(当月)計画 請負金額],0,0)</f>
        <v>0</v>
      </c>
      <c r="CC38" s="28" cm="1">
        <f t="array" ref="CC38">_xlfn.XLOOKUP($D38&amp;CB$2&amp;CB$3,事業計画集計2026[営業所]&amp;事業計画集計2026[月]&amp;事業計画集計2026[受着完],事業計画集計2026[(当月)計画 利益額],0,0)</f>
        <v>0</v>
      </c>
      <c r="CD38" s="149" cm="1">
        <f t="array" ref="CD38">_xlfn.XLOOKUP($D38&amp;CB$2&amp;CB$3,事業計画集計2026[営業所]&amp;事業計画集計2026[月]&amp;事業計画集計2026[受着完],事業計画集計2026[(当月)計画 棟数],0,0)</f>
        <v>0</v>
      </c>
      <c r="CE38" s="28" cm="1">
        <f t="array" ref="CE38">_xlfn.XLOOKUP($D38&amp;CE$2&amp;CE$3,事業計画集計2026[営業所]&amp;事業計画集計2026[月]&amp;事業計画集計2026[受着完],事業計画集計2026[(当月)計画 請負金額],0,0)</f>
        <v>0</v>
      </c>
      <c r="CF38" s="28" cm="1">
        <f t="array" ref="CF38">_xlfn.XLOOKUP($D38&amp;CE$2&amp;CE$3,事業計画集計2026[営業所]&amp;事業計画集計2026[月]&amp;事業計画集計2026[受着完],事業計画集計2026[(当月)計画 利益額],0,0)</f>
        <v>0</v>
      </c>
      <c r="CG38" s="149" cm="1">
        <f t="array" ref="CG38">_xlfn.XLOOKUP($D38&amp;CE$2&amp;CE$3,事業計画集計2026[営業所]&amp;事業計画集計2026[月]&amp;事業計画集計2026[受着完],事業計画集計2026[(当月)計画 棟数],0,0)</f>
        <v>0</v>
      </c>
      <c r="CH38" s="28" cm="1">
        <f t="array" ref="CH38">_xlfn.XLOOKUP($D38&amp;CH$2&amp;CH$3,事業計画集計2026[営業所]&amp;事業計画集計2026[月]&amp;事業計画集計2026[受着完],事業計画集計2026[(当月)計画 請負金額],0,0)</f>
        <v>0</v>
      </c>
      <c r="CI38" s="28" cm="1">
        <f t="array" ref="CI38">_xlfn.XLOOKUP($D38&amp;CH$2&amp;CH$3,事業計画集計2026[営業所]&amp;事業計画集計2026[月]&amp;事業計画集計2026[受着完],事業計画集計2026[(当月)計画 利益額],0,0)</f>
        <v>0</v>
      </c>
      <c r="CJ38" s="29">
        <f>CI38-($Q38*1000)</f>
        <v>0</v>
      </c>
      <c r="CK38" s="142" cm="1">
        <f t="array" ref="CK38">_xlfn.XLOOKUP($D38&amp;CH$2&amp;CH$3,事業計画集計2026[営業所]&amp;事業計画集計2026[月]&amp;事業計画集計2026[受着完],事業計画集計2026[(当月)計画 棟数],0,0)</f>
        <v>0</v>
      </c>
      <c r="CL38" s="421">
        <f t="shared" ref="CL38:CU39" si="509">BH38+BR38+CB38</f>
        <v>0</v>
      </c>
      <c r="CM38" s="422">
        <f t="shared" si="509"/>
        <v>0</v>
      </c>
      <c r="CN38" s="423">
        <f t="shared" si="509"/>
        <v>0</v>
      </c>
      <c r="CO38" s="296">
        <f t="shared" si="509"/>
        <v>0</v>
      </c>
      <c r="CP38" s="300">
        <f t="shared" si="509"/>
        <v>0</v>
      </c>
      <c r="CQ38" s="154">
        <f t="shared" si="509"/>
        <v>0</v>
      </c>
      <c r="CR38" s="304">
        <f t="shared" si="509"/>
        <v>0</v>
      </c>
      <c r="CS38" s="314">
        <f t="shared" si="509"/>
        <v>0</v>
      </c>
      <c r="CT38" s="324">
        <f t="shared" si="509"/>
        <v>0</v>
      </c>
      <c r="CU38" s="158">
        <f t="shared" si="509"/>
        <v>0</v>
      </c>
      <c r="CV38" s="333">
        <f t="shared" ref="CV38:DE39" si="510">AX38+CL38</f>
        <v>0</v>
      </c>
      <c r="CW38" s="334">
        <f t="shared" si="510"/>
        <v>0</v>
      </c>
      <c r="CX38" s="162">
        <f t="shared" si="510"/>
        <v>0</v>
      </c>
      <c r="CY38" s="354">
        <f t="shared" si="510"/>
        <v>0</v>
      </c>
      <c r="CZ38" s="355">
        <f t="shared" si="510"/>
        <v>0</v>
      </c>
      <c r="DA38" s="166">
        <f t="shared" si="510"/>
        <v>0</v>
      </c>
      <c r="DB38" s="479">
        <f t="shared" si="510"/>
        <v>0</v>
      </c>
      <c r="DC38" s="480">
        <f t="shared" si="510"/>
        <v>0</v>
      </c>
      <c r="DD38" s="481">
        <f t="shared" si="510"/>
        <v>0</v>
      </c>
      <c r="DE38" s="604">
        <f t="shared" si="510"/>
        <v>0</v>
      </c>
      <c r="DF38" s="612">
        <f>実行度合表集計2025!GH38+実行度合表集計2026!CV38</f>
        <v>1192000000</v>
      </c>
      <c r="DG38" s="334">
        <f>実行度合表集計2025!GI38+実行度合表集計2026!CW38</f>
        <v>275470000</v>
      </c>
      <c r="DH38" s="613">
        <f>実行度合表集計2025!GJ38+実行度合表集計2026!CX38</f>
        <v>43</v>
      </c>
      <c r="DI38" s="628">
        <f>実行度合表集計2025!GK38+実行度合表集計2026!CY38</f>
        <v>1209823952</v>
      </c>
      <c r="DJ38" s="355">
        <f>実行度合表集計2025!GL38+実行度合表集計2026!CZ38</f>
        <v>278732981</v>
      </c>
      <c r="DK38" s="629">
        <f>実行度合表集計2025!GM38+実行度合表集計2026!DA38</f>
        <v>43</v>
      </c>
      <c r="DL38" s="641">
        <f>実行度合表集計2025!GN38+実行度合表集計2026!DB38</f>
        <v>1688029223</v>
      </c>
      <c r="DM38" s="480">
        <f>実行度合表集計2025!GO38+実行度合表集計2026!DC38</f>
        <v>367702930</v>
      </c>
      <c r="DN38" s="481">
        <f>実行度合表集計2025!GP38+実行度合表集計2026!DD38</f>
        <v>158470930</v>
      </c>
      <c r="DO38" s="642">
        <f>実行度合表集計2025!GQ38+実行度合表集計2026!DE38</f>
        <v>56</v>
      </c>
      <c r="DP38" s="28" cm="1">
        <f t="array" ref="DP38">_xlfn.XLOOKUP($D38&amp;DP$2&amp;DP$3,事業計画集計2026[営業所]&amp;事業計画集計2026[月]&amp;事業計画集計2026[受着完],事業計画集計2026[(当月)計画 請負金額],0,0)</f>
        <v>0</v>
      </c>
      <c r="DQ38" s="28" cm="1">
        <f t="array" ref="DQ38">_xlfn.XLOOKUP($D38&amp;DP$2&amp;DP$3,事業計画集計2026[営業所]&amp;事業計画集計2026[月]&amp;事業計画集計2026[受着完],事業計画集計2026[(当月)計画 利益額],0,0)</f>
        <v>0</v>
      </c>
      <c r="DR38" s="149" cm="1">
        <f t="array" ref="DR38">_xlfn.XLOOKUP($D38&amp;DP$2&amp;DP$3,事業計画集計2026[営業所]&amp;事業計画集計2026[月]&amp;事業計画集計2026[受着完],事業計画集計2026[(当月)計画 棟数],0,0)</f>
        <v>0</v>
      </c>
      <c r="DS38" s="28" cm="1">
        <f t="array" ref="DS38">_xlfn.XLOOKUP($D38&amp;DS$2&amp;DS$3,事業計画集計2026[営業所]&amp;事業計画集計2026[月]&amp;事業計画集計2026[受着完],事業計画集計2026[(当月)計画 請負金額],0,0)</f>
        <v>0</v>
      </c>
      <c r="DT38" s="28" cm="1">
        <f t="array" ref="DT38">_xlfn.XLOOKUP($D38&amp;DS$2&amp;DS$3,事業計画集計2026[営業所]&amp;事業計画集計2026[月]&amp;事業計画集計2026[受着完],事業計画集計2026[(当月)計画 利益額],0,0)</f>
        <v>0</v>
      </c>
      <c r="DU38" s="149" cm="1">
        <f t="array" ref="DU38">_xlfn.XLOOKUP($D38&amp;DS$2&amp;DS$3,事業計画集計2026[営業所]&amp;事業計画集計2026[月]&amp;事業計画集計2026[受着完],事業計画集計2026[(当月)計画 棟数],0,0)</f>
        <v>0</v>
      </c>
      <c r="DV38" s="28" cm="1">
        <f t="array" ref="DV38">_xlfn.XLOOKUP($D38&amp;DV$2&amp;DV$3,事業計画集計2026[営業所]&amp;事業計画集計2026[月]&amp;事業計画集計2026[受着完],事業計画集計2026[(当月)計画 請負金額],0,0)</f>
        <v>0</v>
      </c>
      <c r="DW38" s="28" cm="1">
        <f t="array" ref="DW38">_xlfn.XLOOKUP($D38&amp;DV$2&amp;DV$3,事業計画集計2026[営業所]&amp;事業計画集計2026[月]&amp;事業計画集計2026[受着完],事業計画集計2026[(当月)計画 利益額],0,0)</f>
        <v>0</v>
      </c>
      <c r="DX38" s="29">
        <f>DW38-($Q38*1000)</f>
        <v>0</v>
      </c>
      <c r="DY38" s="149" cm="1">
        <f t="array" ref="DY38">_xlfn.XLOOKUP($D38&amp;DV$2&amp;DV$3,事業計画集計2026[営業所]&amp;事業計画集計2026[月]&amp;事業計画集計2026[受着完],事業計画集計2026[(当月)計画 棟数],0,0)</f>
        <v>0</v>
      </c>
      <c r="DZ38" s="28" cm="1">
        <f t="array" ref="DZ38">_xlfn.XLOOKUP($D38&amp;DZ$2&amp;DZ$3,事業計画集計2026[営業所]&amp;事業計画集計2026[月]&amp;事業計画集計2026[受着完],事業計画集計2026[(当月)計画 請負金額],0,0)</f>
        <v>0</v>
      </c>
      <c r="EA38" s="28" cm="1">
        <f t="array" ref="EA38">_xlfn.XLOOKUP($D38&amp;DZ$2&amp;DZ$3,事業計画集計2026[営業所]&amp;事業計画集計2026[月]&amp;事業計画集計2026[受着完],事業計画集計2026[(当月)計画 利益額],0,0)</f>
        <v>0</v>
      </c>
      <c r="EB38" s="149" cm="1">
        <f t="array" ref="EB38">_xlfn.XLOOKUP($D38&amp;DZ$2&amp;DZ$3,事業計画集計2026[営業所]&amp;事業計画集計2026[月]&amp;事業計画集計2026[受着完],事業計画集計2026[(当月)計画 棟数],0,0)</f>
        <v>0</v>
      </c>
      <c r="EC38" s="28" cm="1">
        <f t="array" ref="EC38">_xlfn.XLOOKUP($D38&amp;EC$2&amp;EC$3,事業計画集計2026[営業所]&amp;事業計画集計2026[月]&amp;事業計画集計2026[受着完],事業計画集計2026[(当月)計画 請負金額],0,0)</f>
        <v>0</v>
      </c>
      <c r="ED38" s="28" cm="1">
        <f t="array" ref="ED38">_xlfn.XLOOKUP($D38&amp;EC$2&amp;EC$3,事業計画集計2026[営業所]&amp;事業計画集計2026[月]&amp;事業計画集計2026[受着完],事業計画集計2026[(当月)計画 利益額],0,0)</f>
        <v>0</v>
      </c>
      <c r="EE38" s="149" cm="1">
        <f t="array" ref="EE38">_xlfn.XLOOKUP($D38&amp;EC$2&amp;EC$3,事業計画集計2026[営業所]&amp;事業計画集計2026[月]&amp;事業計画集計2026[受着完],事業計画集計2026[(当月)計画 棟数],0,0)</f>
        <v>0</v>
      </c>
      <c r="EF38" s="28" cm="1">
        <f t="array" ref="EF38">_xlfn.XLOOKUP($D38&amp;EF$2&amp;EF$3,事業計画集計2026[営業所]&amp;事業計画集計2026[月]&amp;事業計画集計2026[受着完],事業計画集計2026[(当月)計画 請負金額],0,0)</f>
        <v>0</v>
      </c>
      <c r="EG38" s="28" cm="1">
        <f t="array" ref="EG38">_xlfn.XLOOKUP($D38&amp;EF$2&amp;EF$3,事業計画集計2026[営業所]&amp;事業計画集計2026[月]&amp;事業計画集計2026[受着完],事業計画集計2026[(当月)計画 利益額],0,0)</f>
        <v>0</v>
      </c>
      <c r="EH38" s="29">
        <f>EG38-($Q38*1000)</f>
        <v>0</v>
      </c>
      <c r="EI38" s="149" cm="1">
        <f t="array" ref="EI38">_xlfn.XLOOKUP($D38&amp;EF$2&amp;EF$3,事業計画集計2026[営業所]&amp;事業計画集計2026[月]&amp;事業計画集計2026[受着完],事業計画集計2026[(当月)計画 棟数],0,0)</f>
        <v>0</v>
      </c>
      <c r="EJ38" s="28" cm="1">
        <f t="array" ref="EJ38">_xlfn.XLOOKUP($D38&amp;EJ$2&amp;EJ$3,事業計画集計2026[営業所]&amp;事業計画集計2026[月]&amp;事業計画集計2026[受着完],事業計画集計2026[(当月)計画 請負金額],0,0)</f>
        <v>0</v>
      </c>
      <c r="EK38" s="28" cm="1">
        <f t="array" ref="EK38">_xlfn.XLOOKUP($D38&amp;EJ$2&amp;EJ$3,事業計画集計2026[営業所]&amp;事業計画集計2026[月]&amp;事業計画集計2026[受着完],事業計画集計2026[(当月)計画 利益額],0,0)</f>
        <v>0</v>
      </c>
      <c r="EL38" s="149" cm="1">
        <f t="array" ref="EL38">_xlfn.XLOOKUP($D38&amp;EJ$2&amp;EJ$3,事業計画集計2026[営業所]&amp;事業計画集計2026[月]&amp;事業計画集計2026[受着完],事業計画集計2026[(当月)計画 棟数],0,0)</f>
        <v>0</v>
      </c>
      <c r="EM38" s="28" cm="1">
        <f t="array" ref="EM38">_xlfn.XLOOKUP($D38&amp;EM$2&amp;EM$3,事業計画集計2026[営業所]&amp;事業計画集計2026[月]&amp;事業計画集計2026[受着完],事業計画集計2026[(当月)計画 請負金額],0,0)</f>
        <v>0</v>
      </c>
      <c r="EN38" s="28" cm="1">
        <f t="array" ref="EN38">_xlfn.XLOOKUP($D38&amp;EM$2&amp;EM$3,事業計画集計2026[営業所]&amp;事業計画集計2026[月]&amp;事業計画集計2026[受着完],事業計画集計2026[(当月)計画 利益額],0,0)</f>
        <v>0</v>
      </c>
      <c r="EO38" s="149" cm="1">
        <f t="array" ref="EO38">_xlfn.XLOOKUP($D38&amp;EM$2&amp;EM$3,事業計画集計2026[営業所]&amp;事業計画集計2026[月]&amp;事業計画集計2026[受着完],事業計画集計2026[(当月)計画 棟数],0,0)</f>
        <v>0</v>
      </c>
      <c r="EP38" s="28" cm="1">
        <f t="array" ref="EP38">_xlfn.XLOOKUP($D38&amp;EP$2&amp;EP$3,事業計画集計2026[営業所]&amp;事業計画集計2026[月]&amp;事業計画集計2026[受着完],事業計画集計2026[(当月)計画 請負金額],0,0)</f>
        <v>0</v>
      </c>
      <c r="EQ38" s="28" cm="1">
        <f t="array" ref="EQ38">_xlfn.XLOOKUP($D38&amp;EP$2&amp;EP$3,事業計画集計2026[営業所]&amp;事業計画集計2026[月]&amp;事業計画集計2026[受着完],事業計画集計2026[(当月)計画 利益額],0,0)</f>
        <v>0</v>
      </c>
      <c r="ER38" s="29">
        <f>EQ38-($Q38*1000)</f>
        <v>0</v>
      </c>
      <c r="ES38" s="142" cm="1">
        <f t="array" ref="ES38">_xlfn.XLOOKUP($D38&amp;EP$2&amp;EP$3,事業計画集計2026[営業所]&amp;事業計画集計2026[月]&amp;事業計画集計2026[受着完],事業計画集計2026[(当月)計画 棟数],0,0)</f>
        <v>0</v>
      </c>
      <c r="ET38" s="421">
        <f t="shared" ref="ET38:FC39" si="511">DP38+DZ38+EJ38</f>
        <v>0</v>
      </c>
      <c r="EU38" s="422">
        <f t="shared" si="511"/>
        <v>0</v>
      </c>
      <c r="EV38" s="423">
        <f t="shared" si="511"/>
        <v>0</v>
      </c>
      <c r="EW38" s="296">
        <f t="shared" si="511"/>
        <v>0</v>
      </c>
      <c r="EX38" s="300">
        <f t="shared" si="511"/>
        <v>0</v>
      </c>
      <c r="EY38" s="154">
        <f t="shared" si="511"/>
        <v>0</v>
      </c>
      <c r="EZ38" s="304">
        <f t="shared" si="511"/>
        <v>0</v>
      </c>
      <c r="FA38" s="314">
        <f t="shared" si="511"/>
        <v>0</v>
      </c>
      <c r="FB38" s="324">
        <f t="shared" si="511"/>
        <v>0</v>
      </c>
      <c r="FC38" s="158">
        <f t="shared" si="511"/>
        <v>0</v>
      </c>
      <c r="FD38" s="28" cm="1">
        <f t="array" ref="FD38">_xlfn.XLOOKUP($D38&amp;FD$2&amp;FD$3,事業計画集計2026[営業所]&amp;事業計画集計2026[月]&amp;事業計画集計2026[受着完],事業計画集計2026[(当月)計画 請負金額],0,0)</f>
        <v>0</v>
      </c>
      <c r="FE38" s="28" cm="1">
        <f t="array" ref="FE38">_xlfn.XLOOKUP($D38&amp;FD$2&amp;FD$3,事業計画集計2026[営業所]&amp;事業計画集計2026[月]&amp;事業計画集計2026[受着完],事業計画集計2026[(当月)計画 利益額],0,0)</f>
        <v>0</v>
      </c>
      <c r="FF38" s="149" cm="1">
        <f t="array" ref="FF38">_xlfn.XLOOKUP($D38&amp;FD$2&amp;FD$3,事業計画集計2026[営業所]&amp;事業計画集計2026[月]&amp;事業計画集計2026[受着完],事業計画集計2026[(当月)計画 棟数],0,0)</f>
        <v>0</v>
      </c>
      <c r="FG38" s="28" cm="1">
        <f t="array" ref="FG38">_xlfn.XLOOKUP($D38&amp;FG$2&amp;FG$3,事業計画集計2026[営業所]&amp;事業計画集計2026[月]&amp;事業計画集計2026[受着完],事業計画集計2026[(当月)計画 請負金額],0,0)</f>
        <v>0</v>
      </c>
      <c r="FH38" s="28" cm="1">
        <f t="array" ref="FH38">_xlfn.XLOOKUP($D38&amp;FG$2&amp;FG$3,事業計画集計2026[営業所]&amp;事業計画集計2026[月]&amp;事業計画集計2026[受着完],事業計画集計2026[(当月)計画 利益額],0,0)</f>
        <v>0</v>
      </c>
      <c r="FI38" s="149" cm="1">
        <f t="array" ref="FI38">_xlfn.XLOOKUP($D38&amp;FG$2&amp;FG$3,事業計画集計2026[営業所]&amp;事業計画集計2026[月]&amp;事業計画集計2026[受着完],事業計画集計2026[(当月)計画 棟数],0,0)</f>
        <v>0</v>
      </c>
      <c r="FJ38" s="28" cm="1">
        <f t="array" ref="FJ38">_xlfn.XLOOKUP($D38&amp;FJ$2&amp;FJ$3,事業計画集計2026[営業所]&amp;事業計画集計2026[月]&amp;事業計画集計2026[受着完],事業計画集計2026[(当月)計画 請負金額],0,0)</f>
        <v>0</v>
      </c>
      <c r="FK38" s="28" cm="1">
        <f t="array" ref="FK38">_xlfn.XLOOKUP($D38&amp;FJ$2&amp;FJ$3,事業計画集計2026[営業所]&amp;事業計画集計2026[月]&amp;事業計画集計2026[受着完],事業計画集計2026[(当月)計画 利益額],0,0)</f>
        <v>0</v>
      </c>
      <c r="FL38" s="29">
        <f>FK38-($Q38*1000)</f>
        <v>0</v>
      </c>
      <c r="FM38" s="149" cm="1">
        <f t="array" ref="FM38">_xlfn.XLOOKUP($D38&amp;FJ$2&amp;FJ$3,事業計画集計2026[営業所]&amp;事業計画集計2026[月]&amp;事業計画集計2026[受着完],事業計画集計2026[(当月)計画 棟数],0,0)</f>
        <v>0</v>
      </c>
      <c r="FN38" s="28" cm="1">
        <f t="array" ref="FN38">_xlfn.XLOOKUP($D38&amp;FN$2&amp;FN$3,事業計画集計2026[営業所]&amp;事業計画集計2026[月]&amp;事業計画集計2026[受着完],事業計画集計2026[(当月)計画 請負金額],0,0)</f>
        <v>0</v>
      </c>
      <c r="FO38" s="28" cm="1">
        <f t="array" ref="FO38">_xlfn.XLOOKUP($D38&amp;FN$2&amp;FN$3,事業計画集計2026[営業所]&amp;事業計画集計2026[月]&amp;事業計画集計2026[受着完],事業計画集計2026[(当月)計画 利益額],0,0)</f>
        <v>0</v>
      </c>
      <c r="FP38" s="149" cm="1">
        <f t="array" ref="FP38">_xlfn.XLOOKUP($D38&amp;FN$2&amp;FN$3,事業計画集計2026[営業所]&amp;事業計画集計2026[月]&amp;事業計画集計2026[受着完],事業計画集計2026[(当月)計画 棟数],0,0)</f>
        <v>0</v>
      </c>
      <c r="FQ38" s="28" cm="1">
        <f t="array" ref="FQ38">_xlfn.XLOOKUP($D38&amp;FQ$2&amp;FQ$3,事業計画集計2026[営業所]&amp;事業計画集計2026[月]&amp;事業計画集計2026[受着完],事業計画集計2026[(当月)計画 請負金額],0,0)</f>
        <v>0</v>
      </c>
      <c r="FR38" s="28" cm="1">
        <f t="array" ref="FR38">_xlfn.XLOOKUP($D38&amp;FQ$2&amp;FQ$3,事業計画集計2026[営業所]&amp;事業計画集計2026[月]&amp;事業計画集計2026[受着完],事業計画集計2026[(当月)計画 利益額],0,0)</f>
        <v>0</v>
      </c>
      <c r="FS38" s="149" cm="1">
        <f t="array" ref="FS38">_xlfn.XLOOKUP($D38&amp;FQ$2&amp;FQ$3,事業計画集計2026[営業所]&amp;事業計画集計2026[月]&amp;事業計画集計2026[受着完],事業計画集計2026[(当月)計画 棟数],0,0)</f>
        <v>0</v>
      </c>
      <c r="FT38" s="28" cm="1">
        <f t="array" ref="FT38">_xlfn.XLOOKUP($D38&amp;FT$2&amp;FT$3,事業計画集計2026[営業所]&amp;事業計画集計2026[月]&amp;事業計画集計2026[受着完],事業計画集計2026[(当月)計画 請負金額],0,0)</f>
        <v>0</v>
      </c>
      <c r="FU38" s="28" cm="1">
        <f t="array" ref="FU38">_xlfn.XLOOKUP($D38&amp;FT$2&amp;FT$3,事業計画集計2026[営業所]&amp;事業計画集計2026[月]&amp;事業計画集計2026[受着完],事業計画集計2026[(当月)計画 利益額],0,0)</f>
        <v>0</v>
      </c>
      <c r="FV38" s="29">
        <f>FU38-($Q38*1000)</f>
        <v>0</v>
      </c>
      <c r="FW38" s="149" cm="1">
        <f t="array" ref="FW38">_xlfn.XLOOKUP($D38&amp;FT$2&amp;FT$3,事業計画集計2026[営業所]&amp;事業計画集計2026[月]&amp;事業計画集計2026[受着完],事業計画集計2026[(当月)計画 棟数],0,0)</f>
        <v>0</v>
      </c>
      <c r="FX38" s="28" cm="1">
        <f t="array" ref="FX38">_xlfn.XLOOKUP($D38&amp;FX$2&amp;FX$3,事業計画集計2026[営業所]&amp;事業計画集計2026[月]&amp;事業計画集計2026[受着完],事業計画集計2026[(当月)計画 請負金額],0,0)</f>
        <v>0</v>
      </c>
      <c r="FY38" s="28" cm="1">
        <f t="array" ref="FY38">_xlfn.XLOOKUP($D38&amp;FX$2&amp;FX$3,事業計画集計2026[営業所]&amp;事業計画集計2026[月]&amp;事業計画集計2026[受着完],事業計画集計2026[(当月)計画 利益額],0,0)</f>
        <v>0</v>
      </c>
      <c r="FZ38" s="149" cm="1">
        <f t="array" ref="FZ38">_xlfn.XLOOKUP($D38&amp;FX$2&amp;FX$3,事業計画集計2026[営業所]&amp;事業計画集計2026[月]&amp;事業計画集計2026[受着完],事業計画集計2026[(当月)計画 棟数],0,0)</f>
        <v>0</v>
      </c>
      <c r="GA38" s="28" cm="1">
        <f t="array" ref="GA38">_xlfn.XLOOKUP($D38&amp;GA$2&amp;GA$3,事業計画集計2026[営業所]&amp;事業計画集計2026[月]&amp;事業計画集計2026[受着完],事業計画集計2026[(当月)計画 請負金額],0,0)</f>
        <v>0</v>
      </c>
      <c r="GB38" s="28" cm="1">
        <f t="array" ref="GB38">_xlfn.XLOOKUP($D38&amp;GA$2&amp;GA$3,事業計画集計2026[営業所]&amp;事業計画集計2026[月]&amp;事業計画集計2026[受着完],事業計画集計2026[(当月)計画 利益額],0,0)</f>
        <v>0</v>
      </c>
      <c r="GC38" s="149" cm="1">
        <f t="array" ref="GC38">_xlfn.XLOOKUP($D38&amp;GA$2&amp;GA$3,事業計画集計2026[営業所]&amp;事業計画集計2026[月]&amp;事業計画集計2026[受着完],事業計画集計2026[(当月)計画 棟数],0,0)</f>
        <v>0</v>
      </c>
      <c r="GD38" s="28" cm="1">
        <f t="array" ref="GD38">_xlfn.XLOOKUP($D38&amp;GD$2&amp;GD$3,事業計画集計2026[営業所]&amp;事業計画集計2026[月]&amp;事業計画集計2026[受着完],事業計画集計2026[(当月)計画 請負金額],0,0)</f>
        <v>0</v>
      </c>
      <c r="GE38" s="28" cm="1">
        <f t="array" ref="GE38">_xlfn.XLOOKUP($D38&amp;GD$2&amp;GD$3,事業計画集計2026[営業所]&amp;事業計画集計2026[月]&amp;事業計画集計2026[受着完],事業計画集計2026[(当月)計画 利益額],0,0)</f>
        <v>0</v>
      </c>
      <c r="GF38" s="29">
        <f>GE38-($Q38*1000)</f>
        <v>0</v>
      </c>
      <c r="GG38" s="142" cm="1">
        <f t="array" ref="GG38">_xlfn.XLOOKUP($D38&amp;GD$2&amp;GD$3,事業計画集計2026[営業所]&amp;事業計画集計2026[月]&amp;事業計画集計2026[受着完],事業計画集計2026[(当月)計画 棟数],0,0)</f>
        <v>0</v>
      </c>
      <c r="GH38" s="421">
        <f t="shared" ref="GH38:GQ39" si="512">FD38+FN38+FX38</f>
        <v>0</v>
      </c>
      <c r="GI38" s="422">
        <f t="shared" si="512"/>
        <v>0</v>
      </c>
      <c r="GJ38" s="423">
        <f t="shared" si="512"/>
        <v>0</v>
      </c>
      <c r="GK38" s="296">
        <f t="shared" si="512"/>
        <v>0</v>
      </c>
      <c r="GL38" s="300">
        <f t="shared" si="512"/>
        <v>0</v>
      </c>
      <c r="GM38" s="154">
        <f t="shared" si="512"/>
        <v>0</v>
      </c>
      <c r="GN38" s="304">
        <f t="shared" si="512"/>
        <v>0</v>
      </c>
      <c r="GO38" s="314">
        <f t="shared" si="512"/>
        <v>0</v>
      </c>
      <c r="GP38" s="324">
        <f t="shared" si="512"/>
        <v>0</v>
      </c>
      <c r="GQ38" s="158">
        <f t="shared" si="512"/>
        <v>0</v>
      </c>
      <c r="GR38" s="333">
        <f t="shared" ref="GR38:HA39" si="513">ET38+GH38</f>
        <v>0</v>
      </c>
      <c r="GS38" s="334">
        <f t="shared" si="513"/>
        <v>0</v>
      </c>
      <c r="GT38" s="162">
        <f t="shared" si="513"/>
        <v>0</v>
      </c>
      <c r="GU38" s="354">
        <f t="shared" si="513"/>
        <v>0</v>
      </c>
      <c r="GV38" s="355">
        <f t="shared" si="513"/>
        <v>0</v>
      </c>
      <c r="GW38" s="166">
        <f t="shared" si="513"/>
        <v>0</v>
      </c>
      <c r="GX38" s="479">
        <f t="shared" si="513"/>
        <v>0</v>
      </c>
      <c r="GY38" s="480">
        <f t="shared" si="513"/>
        <v>0</v>
      </c>
      <c r="GZ38" s="481">
        <f t="shared" si="513"/>
        <v>0</v>
      </c>
      <c r="HA38" s="482">
        <f t="shared" si="513"/>
        <v>0</v>
      </c>
      <c r="HB38" s="390">
        <f>CV38+GR38</f>
        <v>0</v>
      </c>
      <c r="HC38" s="391">
        <f>CW38+GS38</f>
        <v>0</v>
      </c>
      <c r="HD38" s="170">
        <f>CX38+GT38</f>
        <v>0</v>
      </c>
      <c r="HE38" s="390">
        <f>CY38+GU38</f>
        <v>0</v>
      </c>
      <c r="HF38" s="391">
        <f>CZ38+GV38</f>
        <v>0</v>
      </c>
      <c r="HG38" s="170">
        <f>DA38+GW38</f>
        <v>0</v>
      </c>
      <c r="HH38" s="390">
        <f>DB38+GX38</f>
        <v>0</v>
      </c>
      <c r="HI38" s="391">
        <f>DC38+GY38</f>
        <v>0</v>
      </c>
      <c r="HJ38" s="409">
        <f>DD38+GZ38</f>
        <v>0</v>
      </c>
      <c r="HK38" s="256">
        <f>DE38+HA38</f>
        <v>0</v>
      </c>
      <c r="HL38" s="31"/>
      <c r="HM38" s="30" t="s">
        <v>137</v>
      </c>
      <c r="HN38" s="30" t="s">
        <v>276</v>
      </c>
      <c r="HO38" s="515" t="s">
        <v>245</v>
      </c>
      <c r="HP38" s="30" t="s">
        <v>250</v>
      </c>
      <c r="HQ38" s="30" t="s">
        <v>268</v>
      </c>
    </row>
    <row r="39" spans="1:225" s="25" customFormat="1" ht="21" hidden="1">
      <c r="A39" s="24"/>
      <c r="B39" s="51" t="s">
        <v>280</v>
      </c>
      <c r="C39" s="54"/>
      <c r="D39" s="55"/>
      <c r="E39" s="196"/>
      <c r="F39" s="196"/>
      <c r="G39" s="196"/>
      <c r="H39" s="196"/>
      <c r="I39" s="196"/>
      <c r="J39" s="196"/>
      <c r="K39" s="197" t="str">
        <f>K38</f>
        <v/>
      </c>
      <c r="L39" s="197" t="str">
        <f t="shared" ref="L39:Q39" si="514">L38</f>
        <v/>
      </c>
      <c r="M39" s="197" t="str">
        <f t="shared" si="514"/>
        <v/>
      </c>
      <c r="N39" s="197" t="str">
        <f t="shared" si="514"/>
        <v/>
      </c>
      <c r="O39" s="197" t="str">
        <f t="shared" si="514"/>
        <v/>
      </c>
      <c r="P39" s="197" t="str">
        <f t="shared" si="514"/>
        <v/>
      </c>
      <c r="Q39" s="197">
        <f t="shared" si="514"/>
        <v>0</v>
      </c>
      <c r="R39" s="196"/>
      <c r="S39" s="26" t="s">
        <v>138</v>
      </c>
      <c r="T39" s="27" cm="1">
        <f t="array" ref="T39">_xlfn.XLOOKUP($D38&amp;T$2&amp;T$3,事業計画集計2026[営業所]&amp;事業計画集計2026[月]&amp;事業計画集計2026[受着完],事業計画集計2026[(当月)実績 請負金額],0,0)</f>
        <v>0</v>
      </c>
      <c r="U39" s="28" cm="1">
        <f t="array" ref="U39">_xlfn.XLOOKUP($D38&amp;T$2&amp;T$3,事業計画集計2026[営業所]&amp;事業計画集計2026[月]&amp;事業計画集計2026[受着完],事業計画集計2026[(当月)実績 利益額],0,0)</f>
        <v>0</v>
      </c>
      <c r="V39" s="142" cm="1">
        <f t="array" ref="V39">_xlfn.XLOOKUP($D38&amp;T$2&amp;T$3,事業計画集計2026[営業所]&amp;事業計画集計2026[月]&amp;事業計画集計2026[受着完],事業計画集計2026[(当月)実績 棟数],0,0)</f>
        <v>0</v>
      </c>
      <c r="W39" s="27" cm="1">
        <f t="array" ref="W39">_xlfn.XLOOKUP($D38&amp;W$2&amp;W$3,事業計画集計2026[営業所]&amp;事業計画集計2026[月]&amp;事業計画集計2026[受着完],事業計画集計2026[(当月)実績 請負金額],0,0)</f>
        <v>0</v>
      </c>
      <c r="X39" s="28" cm="1">
        <f t="array" ref="X39">_xlfn.XLOOKUP($D38&amp;W$2&amp;W$3,事業計画集計2026[営業所]&amp;事業計画集計2026[月]&amp;事業計画集計2026[受着完],事業計画集計2026[(当月)実績 利益額],0,0)</f>
        <v>0</v>
      </c>
      <c r="Y39" s="149" cm="1">
        <f t="array" ref="Y39">_xlfn.XLOOKUP($D38&amp;W$2&amp;W$3,事業計画集計2026[営業所]&amp;事業計画集計2026[月]&amp;事業計画集計2026[受着完],事業計画集計2026[(当月)実績 棟数],0,0)</f>
        <v>0</v>
      </c>
      <c r="Z39" s="28" cm="1">
        <f t="array" ref="Z39">_xlfn.XLOOKUP($D38&amp;Z$2&amp;Z$3,事業計画集計2026[営業所]&amp;事業計画集計2026[月]&amp;事業計画集計2026[受着完],事業計画集計2026[(当月)実績 請負金額],0,0)</f>
        <v>0</v>
      </c>
      <c r="AA39" s="28" cm="1">
        <f t="array" ref="AA39">_xlfn.XLOOKUP($D38&amp;Z$2&amp;Z$3,事業計画集計2026[営業所]&amp;事業計画集計2026[月]&amp;事業計画集計2026[受着完],事業計画集計2026[(当月)実績 利益額],0,0)</f>
        <v>0</v>
      </c>
      <c r="AB39" s="133">
        <f>AA39-($Q38*1000)</f>
        <v>0</v>
      </c>
      <c r="AC39" s="142" cm="1">
        <f t="array" ref="AC39">_xlfn.XLOOKUP($D38&amp;Z$2&amp;Z$3,事業計画集計2026[営業所]&amp;事業計画集計2026[月]&amp;事業計画集計2026[受着完],事業計画集計2026[(当月)実績 棟数],0,0)</f>
        <v>0</v>
      </c>
      <c r="AD39" s="27" cm="1">
        <f t="array" ref="AD39">_xlfn.XLOOKUP($D38&amp;AD$2&amp;AD$3,事業計画集計2026[営業所]&amp;事業計画集計2026[月]&amp;事業計画集計2026[受着完],事業計画集計2026[(当月)実績 請負金額],0,0)</f>
        <v>0</v>
      </c>
      <c r="AE39" s="28" cm="1">
        <f t="array" ref="AE39">_xlfn.XLOOKUP($D38&amp;AD$2&amp;AD$3,事業計画集計2026[営業所]&amp;事業計画集計2026[月]&amp;事業計画集計2026[受着完],事業計画集計2026[(当月)実績 利益額],0,0)</f>
        <v>0</v>
      </c>
      <c r="AF39" s="149" cm="1">
        <f t="array" ref="AF39">_xlfn.XLOOKUP($D38&amp;AD$2&amp;AD$3,事業計画集計2026[営業所]&amp;事業計画集計2026[月]&amp;事業計画集計2026[受着完],事業計画集計2026[(当月)実績 棟数],0,0)</f>
        <v>0</v>
      </c>
      <c r="AG39" s="28" cm="1">
        <f t="array" ref="AG39">_xlfn.XLOOKUP($D38&amp;AG$2&amp;AG$3,事業計画集計2026[営業所]&amp;事業計画集計2026[月]&amp;事業計画集計2026[受着完],事業計画集計2026[(当月)実績 請負金額],0,0)</f>
        <v>0</v>
      </c>
      <c r="AH39" s="28" cm="1">
        <f t="array" ref="AH39">_xlfn.XLOOKUP($D38&amp;AG$2&amp;AG$3,事業計画集計2026[営業所]&amp;事業計画集計2026[月]&amp;事業計画集計2026[受着完],事業計画集計2026[(当月)実績 利益額],0,0)</f>
        <v>0</v>
      </c>
      <c r="AI39" s="149" cm="1">
        <f t="array" ref="AI39">_xlfn.XLOOKUP($D38&amp;AG$2&amp;AG$3,事業計画集計2026[営業所]&amp;事業計画集計2026[月]&amp;事業計画集計2026[受着完],事業計画集計2026[(当月)実績 棟数],0,0)</f>
        <v>0</v>
      </c>
      <c r="AJ39" s="28" cm="1">
        <f t="array" ref="AJ39">_xlfn.XLOOKUP($D38&amp;AJ$2&amp;AJ$3,事業計画集計2026[営業所]&amp;事業計画集計2026[月]&amp;事業計画集計2026[受着完],事業計画集計2026[(当月)実績 請負金額],0,0)</f>
        <v>0</v>
      </c>
      <c r="AK39" s="28" cm="1">
        <f t="array" ref="AK39">_xlfn.XLOOKUP($D38&amp;AJ$2&amp;AJ$3,事業計画集計2026[営業所]&amp;事業計画集計2026[月]&amp;事業計画集計2026[受着完],事業計画集計2026[(当月)実績 利益額],0,0)</f>
        <v>0</v>
      </c>
      <c r="AL39" s="133">
        <f>AK39-($Q38*1000)</f>
        <v>0</v>
      </c>
      <c r="AM39" s="149" cm="1">
        <f t="array" ref="AM39">_xlfn.XLOOKUP($D38&amp;AJ$2&amp;AJ$3,事業計画集計2026[営業所]&amp;事業計画集計2026[月]&amp;事業計画集計2026[受着完],事業計画集計2026[(当月)実績 棟数],0,0)</f>
        <v>0</v>
      </c>
      <c r="AN39" s="28" cm="1">
        <f t="array" ref="AN39">_xlfn.XLOOKUP($D38&amp;AN$2&amp;AN$3,事業計画集計2026[営業所]&amp;事業計画集計2026[月]&amp;事業計画集計2026[受着完],事業計画集計2026[(当月)実績 請負金額],0,0)</f>
        <v>0</v>
      </c>
      <c r="AO39" s="28" cm="1">
        <f t="array" ref="AO39">_xlfn.XLOOKUP($D38&amp;AN$2&amp;AN$3,事業計画集計2026[営業所]&amp;事業計画集計2026[月]&amp;事業計画集計2026[受着完],事業計画集計2026[(当月)実績 利益額],0,0)</f>
        <v>0</v>
      </c>
      <c r="AP39" s="149" cm="1">
        <f t="array" ref="AP39">_xlfn.XLOOKUP($D38&amp;AN$2&amp;AN$3,事業計画集計2026[営業所]&amp;事業計画集計2026[月]&amp;事業計画集計2026[受着完],事業計画集計2026[(当月)実績 棟数],0,0)</f>
        <v>0</v>
      </c>
      <c r="AQ39" s="28" cm="1">
        <f t="array" ref="AQ39">_xlfn.XLOOKUP($D38&amp;AQ$2&amp;AQ$3,事業計画集計2026[営業所]&amp;事業計画集計2026[月]&amp;事業計画集計2026[受着完],事業計画集計2026[(当月)実績 請負金額],0,0)</f>
        <v>0</v>
      </c>
      <c r="AR39" s="28" cm="1">
        <f t="array" ref="AR39">_xlfn.XLOOKUP($D38&amp;AQ$2&amp;AQ$3,事業計画集計2026[営業所]&amp;事業計画集計2026[月]&amp;事業計画集計2026[受着完],事業計画集計2026[(当月)実績 利益額],0,0)</f>
        <v>0</v>
      </c>
      <c r="AS39" s="149" cm="1">
        <f t="array" ref="AS39">_xlfn.XLOOKUP($D38&amp;AQ$2&amp;AQ$3,事業計画集計2026[営業所]&amp;事業計画集計2026[月]&amp;事業計画集計2026[受着完],事業計画集計2026[(当月)実績 棟数],0,0)</f>
        <v>0</v>
      </c>
      <c r="AT39" s="28" cm="1">
        <f t="array" ref="AT39">_xlfn.XLOOKUP($D38&amp;AT$2&amp;AT$3,事業計画集計2026[営業所]&amp;事業計画集計2026[月]&amp;事業計画集計2026[受着完],事業計画集計2026[(当月)実績 請負金額],0,0)</f>
        <v>0</v>
      </c>
      <c r="AU39" s="28" cm="1">
        <f t="array" ref="AU39">_xlfn.XLOOKUP($D38&amp;AT$2&amp;AT$3,事業計画集計2026[営業所]&amp;事業計画集計2026[月]&amp;事業計画集計2026[受着完],事業計画集計2026[(当月)実績 利益額],0,0)</f>
        <v>0</v>
      </c>
      <c r="AV39" s="29">
        <f>AU39-($Q38*1000)</f>
        <v>0</v>
      </c>
      <c r="AW39" s="142" cm="1">
        <f t="array" ref="AW39">_xlfn.XLOOKUP($D38&amp;AT$2&amp;AT$3,事業計画集計2026[営業所]&amp;事業計画集計2026[月]&amp;事業計画集計2026[受着完],事業計画集計2026[(当月)実績 棟数],0,0)</f>
        <v>0</v>
      </c>
      <c r="AX39" s="421">
        <f t="shared" si="508"/>
        <v>0</v>
      </c>
      <c r="AY39" s="422">
        <f t="shared" si="508"/>
        <v>0</v>
      </c>
      <c r="AZ39" s="423">
        <f t="shared" si="508"/>
        <v>0</v>
      </c>
      <c r="BA39" s="296">
        <f t="shared" si="508"/>
        <v>0</v>
      </c>
      <c r="BB39" s="300">
        <f t="shared" si="508"/>
        <v>0</v>
      </c>
      <c r="BC39" s="154">
        <f t="shared" si="508"/>
        <v>0</v>
      </c>
      <c r="BD39" s="304">
        <f>Z39+AJ39+AT39</f>
        <v>0</v>
      </c>
      <c r="BE39" s="314">
        <f>AA39+AK39+AU39</f>
        <v>0</v>
      </c>
      <c r="BF39" s="409">
        <f>BE39*(1+BF40)-(($Q38*1000)*3)</f>
        <v>0</v>
      </c>
      <c r="BG39" s="158">
        <f>AC39+AM39+AW39</f>
        <v>0</v>
      </c>
      <c r="BH39" s="28" cm="1">
        <f t="array" ref="BH39">_xlfn.XLOOKUP($D38&amp;BH$2&amp;BH$3,事業計画集計2026[営業所]&amp;事業計画集計2026[月]&amp;事業計画集計2026[受着完],事業計画集計2026[(当月)実績 請負金額],0,0)</f>
        <v>0</v>
      </c>
      <c r="BI39" s="28" cm="1">
        <f t="array" ref="BI39">_xlfn.XLOOKUP($D38&amp;BH$2&amp;BH$3,事業計画集計2026[営業所]&amp;事業計画集計2026[月]&amp;事業計画集計2026[受着完],事業計画集計2026[(当月)実績 利益額],0,0)</f>
        <v>0</v>
      </c>
      <c r="BJ39" s="149" cm="1">
        <f t="array" ref="BJ39">_xlfn.XLOOKUP($D38&amp;BH$2&amp;BH$3,事業計画集計2026[営業所]&amp;事業計画集計2026[月]&amp;事業計画集計2026[受着完],事業計画集計2026[(当月)実績 棟数],0,0)</f>
        <v>0</v>
      </c>
      <c r="BK39" s="28" cm="1">
        <f t="array" ref="BK39">_xlfn.XLOOKUP($D38&amp;BK$2&amp;BK$3,事業計画集計2026[営業所]&amp;事業計画集計2026[月]&amp;事業計画集計2026[受着完],事業計画集計2026[(当月)実績 請負金額],0,0)</f>
        <v>0</v>
      </c>
      <c r="BL39" s="28" cm="1">
        <f t="array" ref="BL39">_xlfn.XLOOKUP($D38&amp;BK$2&amp;BK$3,事業計画集計2026[営業所]&amp;事業計画集計2026[月]&amp;事業計画集計2026[受着完],事業計画集計2026[(当月)実績 利益額],0,0)</f>
        <v>0</v>
      </c>
      <c r="BM39" s="149" cm="1">
        <f t="array" ref="BM39">_xlfn.XLOOKUP($D38&amp;BK$2&amp;BK$3,事業計画集計2026[営業所]&amp;事業計画集計2026[月]&amp;事業計画集計2026[受着完],事業計画集計2026[(当月)実績 棟数],0,0)</f>
        <v>0</v>
      </c>
      <c r="BN39" s="28" cm="1">
        <f t="array" ref="BN39">_xlfn.XLOOKUP($D38&amp;BN$2&amp;BN$3,事業計画集計2026[営業所]&amp;事業計画集計2026[月]&amp;事業計画集計2026[受着完],事業計画集計2026[(当月)実績 請負金額],0,0)</f>
        <v>0</v>
      </c>
      <c r="BO39" s="28" cm="1">
        <f t="array" ref="BO39">_xlfn.XLOOKUP($D38&amp;BN$2&amp;BN$3,事業計画集計2026[営業所]&amp;事業計画集計2026[月]&amp;事業計画集計2026[受着完],事業計画集計2026[(当月)実績 利益額],0,0)</f>
        <v>0</v>
      </c>
      <c r="BP39" s="133">
        <f>BO39-($Q38*1000)</f>
        <v>0</v>
      </c>
      <c r="BQ39" s="149" cm="1">
        <f t="array" ref="BQ39">_xlfn.XLOOKUP($D38&amp;BN$2&amp;BN$3,事業計画集計2026[営業所]&amp;事業計画集計2026[月]&amp;事業計画集計2026[受着完],事業計画集計2026[(当月)実績 棟数],0,0)</f>
        <v>0</v>
      </c>
      <c r="BR39" s="28" cm="1">
        <f t="array" ref="BR39">_xlfn.XLOOKUP($D38&amp;BR$2&amp;BR$3,事業計画集計2026[営業所]&amp;事業計画集計2026[月]&amp;事業計画集計2026[受着完],事業計画集計2026[(当月)実績 請負金額],0,0)</f>
        <v>0</v>
      </c>
      <c r="BS39" s="28" cm="1">
        <f t="array" ref="BS39">_xlfn.XLOOKUP($D38&amp;BR$2&amp;BR$3,事業計画集計2026[営業所]&amp;事業計画集計2026[月]&amp;事業計画集計2026[受着完],事業計画集計2026[(当月)実績 利益額],0,0)</f>
        <v>0</v>
      </c>
      <c r="BT39" s="149" cm="1">
        <f t="array" ref="BT39">_xlfn.XLOOKUP($D38&amp;BR$2&amp;BR$3,事業計画集計2026[営業所]&amp;事業計画集計2026[月]&amp;事業計画集計2026[受着完],事業計画集計2026[(当月)実績 棟数],0,0)</f>
        <v>0</v>
      </c>
      <c r="BU39" s="28" cm="1">
        <f t="array" ref="BU39">_xlfn.XLOOKUP($D38&amp;BU$2&amp;BU$3,事業計画集計2026[営業所]&amp;事業計画集計2026[月]&amp;事業計画集計2026[受着完],事業計画集計2026[(当月)実績 請負金額],0,0)</f>
        <v>0</v>
      </c>
      <c r="BV39" s="28" cm="1">
        <f t="array" ref="BV39">_xlfn.XLOOKUP($D38&amp;BU$2&amp;BU$3,事業計画集計2026[営業所]&amp;事業計画集計2026[月]&amp;事業計画集計2026[受着完],事業計画集計2026[(当月)実績 利益額],0,0)</f>
        <v>0</v>
      </c>
      <c r="BW39" s="149" cm="1">
        <f t="array" ref="BW39">_xlfn.XLOOKUP($D38&amp;BU$2&amp;BU$3,事業計画集計2026[営業所]&amp;事業計画集計2026[月]&amp;事業計画集計2026[受着完],事業計画集計2026[(当月)実績 棟数],0,0)</f>
        <v>0</v>
      </c>
      <c r="BX39" s="28" cm="1">
        <f t="array" ref="BX39">_xlfn.XLOOKUP($D38&amp;BX$2&amp;BX$3,事業計画集計2026[営業所]&amp;事業計画集計2026[月]&amp;事業計画集計2026[受着完],事業計画集計2026[(当月)実績 請負金額],0,0)</f>
        <v>0</v>
      </c>
      <c r="BY39" s="28" cm="1">
        <f t="array" ref="BY39">_xlfn.XLOOKUP($D38&amp;BX$2&amp;BX$3,事業計画集計2026[営業所]&amp;事業計画集計2026[月]&amp;事業計画集計2026[受着完],事業計画集計2026[(当月)実績 利益額],0,0)</f>
        <v>0</v>
      </c>
      <c r="BZ39" s="133">
        <f>BY39-($Q38*1000)</f>
        <v>0</v>
      </c>
      <c r="CA39" s="149" cm="1">
        <f t="array" ref="CA39">_xlfn.XLOOKUP($D38&amp;BX$2&amp;BX$3,事業計画集計2026[営業所]&amp;事業計画集計2026[月]&amp;事業計画集計2026[受着完],事業計画集計2026[(当月)実績 棟数],0,0)</f>
        <v>0</v>
      </c>
      <c r="CB39" s="28" cm="1">
        <f t="array" ref="CB39">_xlfn.XLOOKUP($D38&amp;CB$2&amp;CB$3,事業計画集計2026[営業所]&amp;事業計画集計2026[月]&amp;事業計画集計2026[受着完],事業計画集計2026[(当月)実績 請負金額],0,0)</f>
        <v>0</v>
      </c>
      <c r="CC39" s="28" cm="1">
        <f t="array" ref="CC39">_xlfn.XLOOKUP($D38&amp;CB$2&amp;CB$3,事業計画集計2026[営業所]&amp;事業計画集計2026[月]&amp;事業計画集計2026[受着完],事業計画集計2026[(当月)実績 利益額],0,0)</f>
        <v>0</v>
      </c>
      <c r="CD39" s="149" cm="1">
        <f t="array" ref="CD39">_xlfn.XLOOKUP($D38&amp;CB$2&amp;CB$3,事業計画集計2026[営業所]&amp;事業計画集計2026[月]&amp;事業計画集計2026[受着完],事業計画集計2026[(当月)実績 棟数],0,0)</f>
        <v>0</v>
      </c>
      <c r="CE39" s="28" cm="1">
        <f t="array" ref="CE39">_xlfn.XLOOKUP($D38&amp;CE$2&amp;CE$3,事業計画集計2026[営業所]&amp;事業計画集計2026[月]&amp;事業計画集計2026[受着完],事業計画集計2026[(当月)実績 請負金額],0,0)</f>
        <v>0</v>
      </c>
      <c r="CF39" s="28" cm="1">
        <f t="array" ref="CF39">_xlfn.XLOOKUP($D38&amp;CE$2&amp;CE$3,事業計画集計2026[営業所]&amp;事業計画集計2026[月]&amp;事業計画集計2026[受着完],事業計画集計2026[(当月)実績 利益額],0,0)</f>
        <v>0</v>
      </c>
      <c r="CG39" s="149" cm="1">
        <f t="array" ref="CG39">_xlfn.XLOOKUP($D38&amp;CE$2&amp;CE$3,事業計画集計2026[営業所]&amp;事業計画集計2026[月]&amp;事業計画集計2026[受着完],事業計画集計2026[(当月)実績 棟数],0,0)</f>
        <v>0</v>
      </c>
      <c r="CH39" s="28" cm="1">
        <f t="array" ref="CH39">_xlfn.XLOOKUP($D38&amp;CH$2&amp;CH$3,事業計画集計2026[営業所]&amp;事業計画集計2026[月]&amp;事業計画集計2026[受着完],事業計画集計2026[(当月)実績 請負金額],0,0)</f>
        <v>0</v>
      </c>
      <c r="CI39" s="28" cm="1">
        <f t="array" ref="CI39">_xlfn.XLOOKUP($D38&amp;CH$2&amp;CH$3,事業計画集計2026[営業所]&amp;事業計画集計2026[月]&amp;事業計画集計2026[受着完],事業計画集計2026[(当月)実績 利益額],0,0)</f>
        <v>0</v>
      </c>
      <c r="CJ39" s="133">
        <f>CI39-($Q38*1000)</f>
        <v>0</v>
      </c>
      <c r="CK39" s="142" cm="1">
        <f t="array" ref="CK39">_xlfn.XLOOKUP($D38&amp;CH$2&amp;CH$3,事業計画集計2026[営業所]&amp;事業計画集計2026[月]&amp;事業計画集計2026[受着完],事業計画集計2026[(当月)実績 棟数],0,0)</f>
        <v>0</v>
      </c>
      <c r="CL39" s="421">
        <f t="shared" si="509"/>
        <v>0</v>
      </c>
      <c r="CM39" s="422">
        <f t="shared" si="509"/>
        <v>0</v>
      </c>
      <c r="CN39" s="423">
        <f t="shared" si="509"/>
        <v>0</v>
      </c>
      <c r="CO39" s="296">
        <f t="shared" si="509"/>
        <v>0</v>
      </c>
      <c r="CP39" s="300">
        <f t="shared" si="509"/>
        <v>0</v>
      </c>
      <c r="CQ39" s="154">
        <f t="shared" si="509"/>
        <v>0</v>
      </c>
      <c r="CR39" s="304">
        <f>BN39+BX39+CH39</f>
        <v>0</v>
      </c>
      <c r="CS39" s="314">
        <f>BO39+BY39+CI39</f>
        <v>0</v>
      </c>
      <c r="CT39" s="409">
        <f>CS39*(1+CT40)-(($Q38*1000)*3)</f>
        <v>0</v>
      </c>
      <c r="CU39" s="158">
        <f>BQ39+CA39+CK39</f>
        <v>0</v>
      </c>
      <c r="CV39" s="333">
        <f t="shared" si="510"/>
        <v>0</v>
      </c>
      <c r="CW39" s="334">
        <f t="shared" si="510"/>
        <v>0</v>
      </c>
      <c r="CX39" s="162">
        <f t="shared" si="510"/>
        <v>0</v>
      </c>
      <c r="CY39" s="354">
        <f t="shared" si="510"/>
        <v>0</v>
      </c>
      <c r="CZ39" s="355">
        <f t="shared" si="510"/>
        <v>0</v>
      </c>
      <c r="DA39" s="166">
        <f t="shared" si="510"/>
        <v>0</v>
      </c>
      <c r="DB39" s="479">
        <f t="shared" si="510"/>
        <v>0</v>
      </c>
      <c r="DC39" s="480">
        <f t="shared" si="510"/>
        <v>0</v>
      </c>
      <c r="DD39" s="409">
        <f t="shared" si="510"/>
        <v>0</v>
      </c>
      <c r="DE39" s="604">
        <f t="shared" si="510"/>
        <v>0</v>
      </c>
      <c r="DF39" s="612">
        <f>実行度合表集計2025!GH39+実行度合表集計2026!CV39</f>
        <v>149763635</v>
      </c>
      <c r="DG39" s="334">
        <f>実行度合表集計2025!GI39+実行度合表集計2026!CW39</f>
        <v>30779897</v>
      </c>
      <c r="DH39" s="613">
        <f>実行度合表集計2025!GJ39+実行度合表集計2026!CX39</f>
        <v>5</v>
      </c>
      <c r="DI39" s="628">
        <f>実行度合表集計2025!GK39+実行度合表集計2026!CY39</f>
        <v>435315514</v>
      </c>
      <c r="DJ39" s="355">
        <f>実行度合表集計2025!GL39+実行度合表集計2026!CZ39</f>
        <v>89987358</v>
      </c>
      <c r="DK39" s="629">
        <f>実行度合表集計2025!GM39+実行度合表集計2026!DA39</f>
        <v>15</v>
      </c>
      <c r="DL39" s="641">
        <f>実行度合表集計2025!GN39+実行度合表集計2026!DB39</f>
        <v>723752852</v>
      </c>
      <c r="DM39" s="480">
        <f>実行度合表集計2025!GO39+実行度合表集計2026!DC39</f>
        <v>152947905</v>
      </c>
      <c r="DN39" s="409">
        <f>実行度合表集計2025!GP39+実行度合表集計2026!DD39</f>
        <v>-56284095</v>
      </c>
      <c r="DO39" s="642">
        <f>実行度合表集計2025!GQ39+実行度合表集計2026!DE39</f>
        <v>21</v>
      </c>
      <c r="DP39" s="28" cm="1">
        <f t="array" ref="DP39">_xlfn.XLOOKUP($D38&amp;DP$2&amp;DP$3,事業計画集計2026[営業所]&amp;事業計画集計2026[月]&amp;事業計画集計2026[受着完],事業計画集計2026[(当月)実績 請負金額],0,0)</f>
        <v>0</v>
      </c>
      <c r="DQ39" s="28" cm="1">
        <f t="array" ref="DQ39">_xlfn.XLOOKUP($D38&amp;DP$2&amp;DP$3,事業計画集計2026[営業所]&amp;事業計画集計2026[月]&amp;事業計画集計2026[受着完],事業計画集計2026[(当月)実績 利益額],0,0)</f>
        <v>0</v>
      </c>
      <c r="DR39" s="149" cm="1">
        <f t="array" ref="DR39">_xlfn.XLOOKUP($D38&amp;DP$2&amp;DP$3,事業計画集計2026[営業所]&amp;事業計画集計2026[月]&amp;事業計画集計2026[受着完],事業計画集計2026[(当月)実績 棟数],0,0)</f>
        <v>0</v>
      </c>
      <c r="DS39" s="28" cm="1">
        <f t="array" ref="DS39">_xlfn.XLOOKUP($D38&amp;DS$2&amp;DS$3,事業計画集計2026[営業所]&amp;事業計画集計2026[月]&amp;事業計画集計2026[受着完],事業計画集計2026[(当月)実績 請負金額],0,0)</f>
        <v>0</v>
      </c>
      <c r="DT39" s="28" cm="1">
        <f t="array" ref="DT39">_xlfn.XLOOKUP($D38&amp;DS$2&amp;DS$3,事業計画集計2026[営業所]&amp;事業計画集計2026[月]&amp;事業計画集計2026[受着完],事業計画集計2026[(当月)実績 利益額],0,0)</f>
        <v>0</v>
      </c>
      <c r="DU39" s="149" cm="1">
        <f t="array" ref="DU39">_xlfn.XLOOKUP($D38&amp;DS$2&amp;DS$3,事業計画集計2026[営業所]&amp;事業計画集計2026[月]&amp;事業計画集計2026[受着完],事業計画集計2026[(当月)実績 棟数],0,0)</f>
        <v>0</v>
      </c>
      <c r="DV39" s="28" cm="1">
        <f t="array" ref="DV39">_xlfn.XLOOKUP($D38&amp;DV$2&amp;DV$3,事業計画集計2026[営業所]&amp;事業計画集計2026[月]&amp;事業計画集計2026[受着完],事業計画集計2026[(当月)実績 請負金額],0,0)</f>
        <v>0</v>
      </c>
      <c r="DW39" s="28" cm="1">
        <f t="array" ref="DW39">_xlfn.XLOOKUP($D38&amp;DV$2&amp;DV$3,事業計画集計2026[営業所]&amp;事業計画集計2026[月]&amp;事業計画集計2026[受着完],事業計画集計2026[(当月)実績 利益額],0,0)</f>
        <v>0</v>
      </c>
      <c r="DX39" s="133">
        <f>DW39-($Q38*1000)</f>
        <v>0</v>
      </c>
      <c r="DY39" s="149" cm="1">
        <f t="array" ref="DY39">_xlfn.XLOOKUP($D38&amp;DV$2&amp;DV$3,事業計画集計2026[営業所]&amp;事業計画集計2026[月]&amp;事業計画集計2026[受着完],事業計画集計2026[(当月)実績 棟数],0,0)</f>
        <v>0</v>
      </c>
      <c r="DZ39" s="28" cm="1">
        <f t="array" ref="DZ39">_xlfn.XLOOKUP($D38&amp;DZ$2&amp;DZ$3,事業計画集計2026[営業所]&amp;事業計画集計2026[月]&amp;事業計画集計2026[受着完],事業計画集計2026[(当月)実績 請負金額],0,0)</f>
        <v>0</v>
      </c>
      <c r="EA39" s="28" cm="1">
        <f t="array" ref="EA39">_xlfn.XLOOKUP($D38&amp;DZ$2&amp;DZ$3,事業計画集計2026[営業所]&amp;事業計画集計2026[月]&amp;事業計画集計2026[受着完],事業計画集計2026[(当月)実績 利益額],0,0)</f>
        <v>0</v>
      </c>
      <c r="EB39" s="149" cm="1">
        <f t="array" ref="EB39">_xlfn.XLOOKUP($D38&amp;DZ$2&amp;DZ$3,事業計画集計2026[営業所]&amp;事業計画集計2026[月]&amp;事業計画集計2026[受着完],事業計画集計2026[(当月)実績 棟数],0,0)</f>
        <v>0</v>
      </c>
      <c r="EC39" s="28" cm="1">
        <f t="array" ref="EC39">_xlfn.XLOOKUP($D38&amp;EC$2&amp;EC$3,事業計画集計2026[営業所]&amp;事業計画集計2026[月]&amp;事業計画集計2026[受着完],事業計画集計2026[(当月)実績 請負金額],0,0)</f>
        <v>0</v>
      </c>
      <c r="ED39" s="28" cm="1">
        <f t="array" ref="ED39">_xlfn.XLOOKUP($D38&amp;EC$2&amp;EC$3,事業計画集計2026[営業所]&amp;事業計画集計2026[月]&amp;事業計画集計2026[受着完],事業計画集計2026[(当月)実績 利益額],0,0)</f>
        <v>0</v>
      </c>
      <c r="EE39" s="149" cm="1">
        <f t="array" ref="EE39">_xlfn.XLOOKUP($D38&amp;EC$2&amp;EC$3,事業計画集計2026[営業所]&amp;事業計画集計2026[月]&amp;事業計画集計2026[受着完],事業計画集計2026[(当月)実績 棟数],0,0)</f>
        <v>0</v>
      </c>
      <c r="EF39" s="28" cm="1">
        <f t="array" ref="EF39">_xlfn.XLOOKUP($D38&amp;EF$2&amp;EF$3,事業計画集計2026[営業所]&amp;事業計画集計2026[月]&amp;事業計画集計2026[受着完],事業計画集計2026[(当月)実績 請負金額],0,0)</f>
        <v>0</v>
      </c>
      <c r="EG39" s="28" cm="1">
        <f t="array" ref="EG39">_xlfn.XLOOKUP($D38&amp;EF$2&amp;EF$3,事業計画集計2026[営業所]&amp;事業計画集計2026[月]&amp;事業計画集計2026[受着完],事業計画集計2026[(当月)実績 利益額],0,0)</f>
        <v>0</v>
      </c>
      <c r="EH39" s="133">
        <f>EG39-($Q38*1000)</f>
        <v>0</v>
      </c>
      <c r="EI39" s="149" cm="1">
        <f t="array" ref="EI39">_xlfn.XLOOKUP($D38&amp;EF$2&amp;EF$3,事業計画集計2026[営業所]&amp;事業計画集計2026[月]&amp;事業計画集計2026[受着完],事業計画集計2026[(当月)実績 棟数],0,0)</f>
        <v>0</v>
      </c>
      <c r="EJ39" s="28" cm="1">
        <f t="array" ref="EJ39">_xlfn.XLOOKUP($D38&amp;EJ$2&amp;EJ$3,事業計画集計2026[営業所]&amp;事業計画集計2026[月]&amp;事業計画集計2026[受着完],事業計画集計2026[(当月)実績 請負金額],0,0)</f>
        <v>0</v>
      </c>
      <c r="EK39" s="28" cm="1">
        <f t="array" ref="EK39">_xlfn.XLOOKUP($D38&amp;EJ$2&amp;EJ$3,事業計画集計2026[営業所]&amp;事業計画集計2026[月]&amp;事業計画集計2026[受着完],事業計画集計2026[(当月)実績 利益額],0,0)</f>
        <v>0</v>
      </c>
      <c r="EL39" s="149" cm="1">
        <f t="array" ref="EL39">_xlfn.XLOOKUP($D38&amp;EJ$2&amp;EJ$3,事業計画集計2026[営業所]&amp;事業計画集計2026[月]&amp;事業計画集計2026[受着完],事業計画集計2026[(当月)実績 棟数],0,0)</f>
        <v>0</v>
      </c>
      <c r="EM39" s="28" cm="1">
        <f t="array" ref="EM39">_xlfn.XLOOKUP($D38&amp;EM$2&amp;EM$3,事業計画集計2026[営業所]&amp;事業計画集計2026[月]&amp;事業計画集計2026[受着完],事業計画集計2026[(当月)実績 請負金額],0,0)</f>
        <v>0</v>
      </c>
      <c r="EN39" s="28" cm="1">
        <f t="array" ref="EN39">_xlfn.XLOOKUP($D38&amp;EM$2&amp;EM$3,事業計画集計2026[営業所]&amp;事業計画集計2026[月]&amp;事業計画集計2026[受着完],事業計画集計2026[(当月)実績 利益額],0,0)</f>
        <v>0</v>
      </c>
      <c r="EO39" s="149" cm="1">
        <f t="array" ref="EO39">_xlfn.XLOOKUP($D38&amp;EM$2&amp;EM$3,事業計画集計2026[営業所]&amp;事業計画集計2026[月]&amp;事業計画集計2026[受着完],事業計画集計2026[(当月)実績 棟数],0,0)</f>
        <v>0</v>
      </c>
      <c r="EP39" s="28" cm="1">
        <f t="array" ref="EP39">_xlfn.XLOOKUP($D38&amp;EP$2&amp;EP$3,事業計画集計2026[営業所]&amp;事業計画集計2026[月]&amp;事業計画集計2026[受着完],事業計画集計2026[(当月)実績 請負金額],0,0)</f>
        <v>0</v>
      </c>
      <c r="EQ39" s="28" cm="1">
        <f t="array" ref="EQ39">_xlfn.XLOOKUP($D38&amp;EP$2&amp;EP$3,事業計画集計2026[営業所]&amp;事業計画集計2026[月]&amp;事業計画集計2026[受着完],事業計画集計2026[(当月)実績 利益額],0,0)</f>
        <v>0</v>
      </c>
      <c r="ER39" s="133">
        <f>EQ39-($Q38*1000)</f>
        <v>0</v>
      </c>
      <c r="ES39" s="142" cm="1">
        <f t="array" ref="ES39">_xlfn.XLOOKUP($D38&amp;EP$2&amp;EP$3,事業計画集計2026[営業所]&amp;事業計画集計2026[月]&amp;事業計画集計2026[受着完],事業計画集計2026[(当月)実績 棟数],0,0)</f>
        <v>0</v>
      </c>
      <c r="ET39" s="421">
        <f t="shared" si="511"/>
        <v>0</v>
      </c>
      <c r="EU39" s="422">
        <f t="shared" si="511"/>
        <v>0</v>
      </c>
      <c r="EV39" s="423">
        <f t="shared" si="511"/>
        <v>0</v>
      </c>
      <c r="EW39" s="296">
        <f t="shared" si="511"/>
        <v>0</v>
      </c>
      <c r="EX39" s="300">
        <f t="shared" si="511"/>
        <v>0</v>
      </c>
      <c r="EY39" s="154">
        <f t="shared" si="511"/>
        <v>0</v>
      </c>
      <c r="EZ39" s="304">
        <f>DV39+EF39+EP39</f>
        <v>0</v>
      </c>
      <c r="FA39" s="314">
        <f>DW39+EG39+EQ39</f>
        <v>0</v>
      </c>
      <c r="FB39" s="409">
        <f>FA39*(1+FB40)-(($Q38*1000)*3)</f>
        <v>0</v>
      </c>
      <c r="FC39" s="158">
        <f>DY39+EI39+ES39</f>
        <v>0</v>
      </c>
      <c r="FD39" s="28" cm="1">
        <f t="array" ref="FD39">_xlfn.XLOOKUP($D38&amp;FD$2&amp;FD$3,事業計画集計2026[営業所]&amp;事業計画集計2026[月]&amp;事業計画集計2026[受着完],事業計画集計2026[(当月)実績 請負金額],0,0)</f>
        <v>0</v>
      </c>
      <c r="FE39" s="28" cm="1">
        <f t="array" ref="FE39">_xlfn.XLOOKUP($D38&amp;FD$2&amp;FD$3,事業計画集計2026[営業所]&amp;事業計画集計2026[月]&amp;事業計画集計2026[受着完],事業計画集計2026[(当月)実績 利益額],0,0)</f>
        <v>0</v>
      </c>
      <c r="FF39" s="149" cm="1">
        <f t="array" ref="FF39">_xlfn.XLOOKUP($D38&amp;FD$2&amp;FD$3,事業計画集計2026[営業所]&amp;事業計画集計2026[月]&amp;事業計画集計2026[受着完],事業計画集計2026[(当月)実績 棟数],0,0)</f>
        <v>0</v>
      </c>
      <c r="FG39" s="28" cm="1">
        <f t="array" ref="FG39">_xlfn.XLOOKUP($D38&amp;FG$2&amp;FG$3,事業計画集計2026[営業所]&amp;事業計画集計2026[月]&amp;事業計画集計2026[受着完],事業計画集計2026[(当月)実績 請負金額],0,0)</f>
        <v>0</v>
      </c>
      <c r="FH39" s="28" cm="1">
        <f t="array" ref="FH39">_xlfn.XLOOKUP($D38&amp;FG$2&amp;FG$3,事業計画集計2026[営業所]&amp;事業計画集計2026[月]&amp;事業計画集計2026[受着完],事業計画集計2026[(当月)実績 利益額],0,0)</f>
        <v>0</v>
      </c>
      <c r="FI39" s="149" cm="1">
        <f t="array" ref="FI39">_xlfn.XLOOKUP($D38&amp;FG$2&amp;FG$3,事業計画集計2026[営業所]&amp;事業計画集計2026[月]&amp;事業計画集計2026[受着完],事業計画集計2026[(当月)実績 棟数],0,0)</f>
        <v>0</v>
      </c>
      <c r="FJ39" s="28" cm="1">
        <f t="array" ref="FJ39">_xlfn.XLOOKUP($D38&amp;FJ$2&amp;FJ$3,事業計画集計2026[営業所]&amp;事業計画集計2026[月]&amp;事業計画集計2026[受着完],事業計画集計2026[(当月)実績 請負金額],0,0)</f>
        <v>0</v>
      </c>
      <c r="FK39" s="28" cm="1">
        <f t="array" ref="FK39">_xlfn.XLOOKUP($D38&amp;FJ$2&amp;FJ$3,事業計画集計2026[営業所]&amp;事業計画集計2026[月]&amp;事業計画集計2026[受着完],事業計画集計2026[(当月)実績 利益額],0,0)</f>
        <v>0</v>
      </c>
      <c r="FL39" s="133">
        <f>FK39-($Q38*1000)</f>
        <v>0</v>
      </c>
      <c r="FM39" s="149" cm="1">
        <f t="array" ref="FM39">_xlfn.XLOOKUP($D38&amp;FJ$2&amp;FJ$3,事業計画集計2026[営業所]&amp;事業計画集計2026[月]&amp;事業計画集計2026[受着完],事業計画集計2026[(当月)実績 棟数],0,0)</f>
        <v>0</v>
      </c>
      <c r="FN39" s="28" cm="1">
        <f t="array" ref="FN39">_xlfn.XLOOKUP($D38&amp;FN$2&amp;FN$3,事業計画集計2026[営業所]&amp;事業計画集計2026[月]&amp;事業計画集計2026[受着完],事業計画集計2026[(当月)実績 請負金額],0,0)</f>
        <v>0</v>
      </c>
      <c r="FO39" s="28" cm="1">
        <f t="array" ref="FO39">_xlfn.XLOOKUP($D38&amp;FN$2&amp;FN$3,事業計画集計2026[営業所]&amp;事業計画集計2026[月]&amp;事業計画集計2026[受着完],事業計画集計2026[(当月)実績 利益額],0,0)</f>
        <v>0</v>
      </c>
      <c r="FP39" s="149" cm="1">
        <f t="array" ref="FP39">_xlfn.XLOOKUP($D38&amp;FN$2&amp;FN$3,事業計画集計2026[営業所]&amp;事業計画集計2026[月]&amp;事業計画集計2026[受着完],事業計画集計2026[(当月)実績 棟数],0,0)</f>
        <v>0</v>
      </c>
      <c r="FQ39" s="28" cm="1">
        <f t="array" ref="FQ39">_xlfn.XLOOKUP($D38&amp;FQ$2&amp;FQ$3,事業計画集計2026[営業所]&amp;事業計画集計2026[月]&amp;事業計画集計2026[受着完],事業計画集計2026[(当月)実績 請負金額],0,0)</f>
        <v>0</v>
      </c>
      <c r="FR39" s="28" cm="1">
        <f t="array" ref="FR39">_xlfn.XLOOKUP($D38&amp;FQ$2&amp;FQ$3,事業計画集計2026[営業所]&amp;事業計画集計2026[月]&amp;事業計画集計2026[受着完],事業計画集計2026[(当月)実績 利益額],0,0)</f>
        <v>0</v>
      </c>
      <c r="FS39" s="149" cm="1">
        <f t="array" ref="FS39">_xlfn.XLOOKUP($D38&amp;FQ$2&amp;FQ$3,事業計画集計2026[営業所]&amp;事業計画集計2026[月]&amp;事業計画集計2026[受着完],事業計画集計2026[(当月)実績 棟数],0,0)</f>
        <v>0</v>
      </c>
      <c r="FT39" s="28" cm="1">
        <f t="array" ref="FT39">_xlfn.XLOOKUP($D38&amp;FT$2&amp;FT$3,事業計画集計2026[営業所]&amp;事業計画集計2026[月]&amp;事業計画集計2026[受着完],事業計画集計2026[(当月)実績 請負金額],0,0)</f>
        <v>0</v>
      </c>
      <c r="FU39" s="28" cm="1">
        <f t="array" ref="FU39">_xlfn.XLOOKUP($D38&amp;FT$2&amp;FT$3,事業計画集計2026[営業所]&amp;事業計画集計2026[月]&amp;事業計画集計2026[受着完],事業計画集計2026[(当月)実績 利益額],0,0)</f>
        <v>0</v>
      </c>
      <c r="FV39" s="133">
        <f>FU39-($Q38*1000)</f>
        <v>0</v>
      </c>
      <c r="FW39" s="149" cm="1">
        <f t="array" ref="FW39">_xlfn.XLOOKUP($D38&amp;FT$2&amp;FT$3,事業計画集計2026[営業所]&amp;事業計画集計2026[月]&amp;事業計画集計2026[受着完],事業計画集計2026[(当月)実績 棟数],0,0)</f>
        <v>0</v>
      </c>
      <c r="FX39" s="28" cm="1">
        <f t="array" ref="FX39">_xlfn.XLOOKUP($D38&amp;FX$2&amp;FX$3,事業計画集計2026[営業所]&amp;事業計画集計2026[月]&amp;事業計画集計2026[受着完],事業計画集計2026[(当月)実績 請負金額],0,0)</f>
        <v>0</v>
      </c>
      <c r="FY39" s="28" cm="1">
        <f t="array" ref="FY39">_xlfn.XLOOKUP($D38&amp;FX$2&amp;FX$3,事業計画集計2026[営業所]&amp;事業計画集計2026[月]&amp;事業計画集計2026[受着完],事業計画集計2026[(当月)実績 利益額],0,0)</f>
        <v>0</v>
      </c>
      <c r="FZ39" s="149" cm="1">
        <f t="array" ref="FZ39">_xlfn.XLOOKUP($D38&amp;FX$2&amp;FX$3,事業計画集計2026[営業所]&amp;事業計画集計2026[月]&amp;事業計画集計2026[受着完],事業計画集計2026[(当月)実績 棟数],0,0)</f>
        <v>0</v>
      </c>
      <c r="GA39" s="28" cm="1">
        <f t="array" ref="GA39">_xlfn.XLOOKUP($D38&amp;GA$2&amp;GA$3,事業計画集計2026[営業所]&amp;事業計画集計2026[月]&amp;事業計画集計2026[受着完],事業計画集計2026[(当月)実績 請負金額],0,0)</f>
        <v>0</v>
      </c>
      <c r="GB39" s="28" cm="1">
        <f t="array" ref="GB39">_xlfn.XLOOKUP($D38&amp;GA$2&amp;GA$3,事業計画集計2026[営業所]&amp;事業計画集計2026[月]&amp;事業計画集計2026[受着完],事業計画集計2026[(当月)実績 利益額],0,0)</f>
        <v>0</v>
      </c>
      <c r="GC39" s="149" cm="1">
        <f t="array" ref="GC39">_xlfn.XLOOKUP($D38&amp;GA$2&amp;GA$3,事業計画集計2026[営業所]&amp;事業計画集計2026[月]&amp;事業計画集計2026[受着完],事業計画集計2026[(当月)実績 棟数],0,0)</f>
        <v>0</v>
      </c>
      <c r="GD39" s="28" cm="1">
        <f t="array" ref="GD39">_xlfn.XLOOKUP($D38&amp;GD$2&amp;GD$3,事業計画集計2026[営業所]&amp;事業計画集計2026[月]&amp;事業計画集計2026[受着完],事業計画集計2026[(当月)実績 請負金額],0,0)</f>
        <v>0</v>
      </c>
      <c r="GE39" s="28" cm="1">
        <f t="array" ref="GE39">_xlfn.XLOOKUP($D38&amp;GD$2&amp;GD$3,事業計画集計2026[営業所]&amp;事業計画集計2026[月]&amp;事業計画集計2026[受着完],事業計画集計2026[(当月)実績 利益額],0,0)</f>
        <v>0</v>
      </c>
      <c r="GF39" s="133">
        <f>GE39-($Q38*1000)</f>
        <v>0</v>
      </c>
      <c r="GG39" s="142" cm="1">
        <f t="array" ref="GG39">_xlfn.XLOOKUP($D38&amp;GD$2&amp;GD$3,事業計画集計2026[営業所]&amp;事業計画集計2026[月]&amp;事業計画集計2026[受着完],事業計画集計2026[(当月)実績 棟数],0,0)</f>
        <v>0</v>
      </c>
      <c r="GH39" s="421">
        <f t="shared" si="512"/>
        <v>0</v>
      </c>
      <c r="GI39" s="422">
        <f t="shared" si="512"/>
        <v>0</v>
      </c>
      <c r="GJ39" s="423">
        <f t="shared" si="512"/>
        <v>0</v>
      </c>
      <c r="GK39" s="296">
        <f t="shared" si="512"/>
        <v>0</v>
      </c>
      <c r="GL39" s="300">
        <f t="shared" si="512"/>
        <v>0</v>
      </c>
      <c r="GM39" s="154">
        <f t="shared" si="512"/>
        <v>0</v>
      </c>
      <c r="GN39" s="304">
        <f>FJ39+FT39+GD39</f>
        <v>0</v>
      </c>
      <c r="GO39" s="314">
        <f>FK39+FU39+GE39</f>
        <v>0</v>
      </c>
      <c r="GP39" s="409">
        <f>GO39*(1+GP40)-(($Q38*1000)*3)</f>
        <v>0</v>
      </c>
      <c r="GQ39" s="158">
        <f>FM39+FW39+GG39</f>
        <v>0</v>
      </c>
      <c r="GR39" s="333">
        <f t="shared" si="513"/>
        <v>0</v>
      </c>
      <c r="GS39" s="334">
        <f t="shared" si="513"/>
        <v>0</v>
      </c>
      <c r="GT39" s="162">
        <f t="shared" si="513"/>
        <v>0</v>
      </c>
      <c r="GU39" s="354">
        <f t="shared" si="513"/>
        <v>0</v>
      </c>
      <c r="GV39" s="355">
        <f t="shared" si="513"/>
        <v>0</v>
      </c>
      <c r="GW39" s="166">
        <f t="shared" si="513"/>
        <v>0</v>
      </c>
      <c r="GX39" s="479">
        <f t="shared" si="513"/>
        <v>0</v>
      </c>
      <c r="GY39" s="480">
        <f t="shared" si="513"/>
        <v>0</v>
      </c>
      <c r="GZ39" s="409">
        <f t="shared" si="513"/>
        <v>0</v>
      </c>
      <c r="HA39" s="482">
        <f t="shared" si="513"/>
        <v>0</v>
      </c>
      <c r="HB39" s="390">
        <f>CV39+GR39</f>
        <v>0</v>
      </c>
      <c r="HC39" s="391">
        <f>CW39+GS39</f>
        <v>0</v>
      </c>
      <c r="HD39" s="170">
        <f>CX39+GT39</f>
        <v>0</v>
      </c>
      <c r="HE39" s="390">
        <f>CY39+GU39</f>
        <v>0</v>
      </c>
      <c r="HF39" s="391">
        <f>CZ39+GV39</f>
        <v>0</v>
      </c>
      <c r="HG39" s="170">
        <f>DA39+GW39</f>
        <v>0</v>
      </c>
      <c r="HH39" s="390">
        <f>DB39+GX39</f>
        <v>0</v>
      </c>
      <c r="HI39" s="391">
        <f>DC39+GY39</f>
        <v>0</v>
      </c>
      <c r="HJ39" s="409">
        <f>DD39+GZ39</f>
        <v>0</v>
      </c>
      <c r="HK39" s="256">
        <f>DE39+HA39</f>
        <v>0</v>
      </c>
      <c r="HL39" s="31"/>
      <c r="HM39" s="30" t="s">
        <v>138</v>
      </c>
      <c r="HN39" s="30" t="s">
        <v>276</v>
      </c>
      <c r="HO39" s="515" t="s">
        <v>245</v>
      </c>
      <c r="HP39" s="30" t="s">
        <v>250</v>
      </c>
      <c r="HQ39" s="30" t="s">
        <v>268</v>
      </c>
    </row>
    <row r="40" spans="1:225" s="38" customFormat="1" ht="21" hidden="1">
      <c r="A40" s="32"/>
      <c r="B40" s="599" t="s">
        <v>280</v>
      </c>
      <c r="C40" s="56"/>
      <c r="D40" s="57"/>
      <c r="E40" s="198"/>
      <c r="F40" s="198"/>
      <c r="G40" s="198"/>
      <c r="H40" s="198"/>
      <c r="I40" s="198"/>
      <c r="J40" s="198"/>
      <c r="K40" s="199"/>
      <c r="L40" s="199"/>
      <c r="M40" s="199"/>
      <c r="N40" s="199"/>
      <c r="O40" s="199"/>
      <c r="P40" s="199"/>
      <c r="Q40" s="199"/>
      <c r="R40" s="198"/>
      <c r="S40" s="34" t="s">
        <v>139</v>
      </c>
      <c r="T40" s="35" t="str">
        <f t="shared" ref="T40:AA40" si="515">IF(AND(T38&gt;0,T39&gt;0),ROUNDDOWN(T39/T38,4),"")</f>
        <v/>
      </c>
      <c r="U40" s="36" t="str">
        <f t="shared" si="515"/>
        <v/>
      </c>
      <c r="V40" s="143" t="str">
        <f t="shared" si="515"/>
        <v/>
      </c>
      <c r="W40" s="35" t="str">
        <f t="shared" si="515"/>
        <v/>
      </c>
      <c r="X40" s="36" t="str">
        <f t="shared" si="515"/>
        <v/>
      </c>
      <c r="Y40" s="150" t="str">
        <f t="shared" si="515"/>
        <v/>
      </c>
      <c r="Z40" s="36" t="str">
        <f t="shared" si="515"/>
        <v/>
      </c>
      <c r="AA40" s="36" t="str">
        <f t="shared" si="515"/>
        <v/>
      </c>
      <c r="AB40" s="37">
        <f>IF(AB39&gt;0,AB39/AB38,0)</f>
        <v>0</v>
      </c>
      <c r="AC40" s="143" t="str">
        <f t="shared" ref="AC40:AK40" si="516">IF(AND(AC38&gt;0,AC39&gt;0),ROUNDDOWN(AC39/AC38,4),"")</f>
        <v/>
      </c>
      <c r="AD40" s="35" t="str">
        <f t="shared" si="516"/>
        <v/>
      </c>
      <c r="AE40" s="36" t="str">
        <f t="shared" si="516"/>
        <v/>
      </c>
      <c r="AF40" s="150" t="str">
        <f t="shared" si="516"/>
        <v/>
      </c>
      <c r="AG40" s="36" t="str">
        <f t="shared" si="516"/>
        <v/>
      </c>
      <c r="AH40" s="36" t="str">
        <f t="shared" si="516"/>
        <v/>
      </c>
      <c r="AI40" s="150" t="str">
        <f t="shared" si="516"/>
        <v/>
      </c>
      <c r="AJ40" s="36" t="str">
        <f t="shared" si="516"/>
        <v/>
      </c>
      <c r="AK40" s="36" t="str">
        <f t="shared" si="516"/>
        <v/>
      </c>
      <c r="AL40" s="37">
        <f>IF(AL39&gt;0,AL39/AL38,0)</f>
        <v>0</v>
      </c>
      <c r="AM40" s="150" t="str">
        <f t="shared" ref="AM40:AU40" si="517">IF(AND(AM38&gt;0,AM39&gt;0),ROUNDDOWN(AM39/AM38,4),"")</f>
        <v/>
      </c>
      <c r="AN40" s="36" t="str">
        <f t="shared" si="517"/>
        <v/>
      </c>
      <c r="AO40" s="36" t="str">
        <f t="shared" si="517"/>
        <v/>
      </c>
      <c r="AP40" s="150" t="str">
        <f t="shared" si="517"/>
        <v/>
      </c>
      <c r="AQ40" s="36" t="str">
        <f t="shared" si="517"/>
        <v/>
      </c>
      <c r="AR40" s="36" t="str">
        <f t="shared" si="517"/>
        <v/>
      </c>
      <c r="AS40" s="150" t="str">
        <f t="shared" si="517"/>
        <v/>
      </c>
      <c r="AT40" s="36" t="str">
        <f t="shared" si="517"/>
        <v/>
      </c>
      <c r="AU40" s="36" t="str">
        <f t="shared" si="517"/>
        <v/>
      </c>
      <c r="AV40" s="37">
        <f>IF(AV39&gt;0,AV39/AV38,0)</f>
        <v>0</v>
      </c>
      <c r="AW40" s="143" t="str">
        <f>IF(AND(AW38&gt;0,AW39&gt;0),ROUNDDOWN(AW39/AW38,4),"")</f>
        <v/>
      </c>
      <c r="AX40" s="424" t="str">
        <f t="shared" ref="AX40:BE40" si="518">IF(AND(AX38&gt;0,AX39&gt;0),ROUNDDOWN(AX39/AX38,4),"")</f>
        <v/>
      </c>
      <c r="AY40" s="425" t="str">
        <f t="shared" si="518"/>
        <v/>
      </c>
      <c r="AZ40" s="426" t="str">
        <f t="shared" si="518"/>
        <v/>
      </c>
      <c r="BA40" s="297" t="str">
        <f t="shared" si="518"/>
        <v/>
      </c>
      <c r="BB40" s="301" t="str">
        <f t="shared" si="518"/>
        <v/>
      </c>
      <c r="BC40" s="155" t="str">
        <f t="shared" si="518"/>
        <v/>
      </c>
      <c r="BD40" s="305" t="str">
        <f t="shared" si="518"/>
        <v/>
      </c>
      <c r="BE40" s="315" t="str">
        <f t="shared" si="518"/>
        <v/>
      </c>
      <c r="BF40" s="325"/>
      <c r="BG40" s="159" t="str">
        <f t="shared" ref="BG40:BO40" si="519">IF(AND(BG38&gt;0,BG39&gt;0),ROUNDDOWN(BG39/BG38,4),"")</f>
        <v/>
      </c>
      <c r="BH40" s="36" t="str">
        <f t="shared" si="519"/>
        <v/>
      </c>
      <c r="BI40" s="36" t="str">
        <f t="shared" si="519"/>
        <v/>
      </c>
      <c r="BJ40" s="150" t="str">
        <f t="shared" si="519"/>
        <v/>
      </c>
      <c r="BK40" s="36" t="str">
        <f t="shared" si="519"/>
        <v/>
      </c>
      <c r="BL40" s="36" t="str">
        <f t="shared" si="519"/>
        <v/>
      </c>
      <c r="BM40" s="150" t="str">
        <f t="shared" si="519"/>
        <v/>
      </c>
      <c r="BN40" s="36" t="str">
        <f t="shared" si="519"/>
        <v/>
      </c>
      <c r="BO40" s="36" t="str">
        <f t="shared" si="519"/>
        <v/>
      </c>
      <c r="BP40" s="37">
        <f>IF(BP39&gt;0,BP39/BP38,0)</f>
        <v>0</v>
      </c>
      <c r="BQ40" s="150" t="str">
        <f t="shared" ref="BQ40:BY40" si="520">IF(AND(BQ38&gt;0,BQ39&gt;0),ROUNDDOWN(BQ39/BQ38,4),"")</f>
        <v/>
      </c>
      <c r="BR40" s="36" t="str">
        <f t="shared" si="520"/>
        <v/>
      </c>
      <c r="BS40" s="36" t="str">
        <f t="shared" si="520"/>
        <v/>
      </c>
      <c r="BT40" s="150" t="str">
        <f t="shared" si="520"/>
        <v/>
      </c>
      <c r="BU40" s="36" t="str">
        <f t="shared" si="520"/>
        <v/>
      </c>
      <c r="BV40" s="36" t="str">
        <f t="shared" si="520"/>
        <v/>
      </c>
      <c r="BW40" s="150" t="str">
        <f t="shared" si="520"/>
        <v/>
      </c>
      <c r="BX40" s="36" t="str">
        <f t="shared" si="520"/>
        <v/>
      </c>
      <c r="BY40" s="36" t="str">
        <f t="shared" si="520"/>
        <v/>
      </c>
      <c r="BZ40" s="37">
        <f>IF(BZ39&gt;0,BZ39/BZ38,0)</f>
        <v>0</v>
      </c>
      <c r="CA40" s="150" t="str">
        <f t="shared" ref="CA40:CI40" si="521">IF(AND(CA38&gt;0,CA39&gt;0),ROUNDDOWN(CA39/CA38,4),"")</f>
        <v/>
      </c>
      <c r="CB40" s="36" t="str">
        <f t="shared" si="521"/>
        <v/>
      </c>
      <c r="CC40" s="36" t="str">
        <f t="shared" si="521"/>
        <v/>
      </c>
      <c r="CD40" s="150" t="str">
        <f t="shared" si="521"/>
        <v/>
      </c>
      <c r="CE40" s="36" t="str">
        <f t="shared" si="521"/>
        <v/>
      </c>
      <c r="CF40" s="36" t="str">
        <f t="shared" si="521"/>
        <v/>
      </c>
      <c r="CG40" s="150" t="str">
        <f t="shared" si="521"/>
        <v/>
      </c>
      <c r="CH40" s="36" t="str">
        <f t="shared" si="521"/>
        <v/>
      </c>
      <c r="CI40" s="36" t="str">
        <f t="shared" si="521"/>
        <v/>
      </c>
      <c r="CJ40" s="37">
        <f>IF(CJ39&gt;0,CJ39/CJ38,0)</f>
        <v>0</v>
      </c>
      <c r="CK40" s="143" t="str">
        <f>IF(AND(CK38&gt;0,CK39&gt;0),ROUNDDOWN(CK39/CK38,4),"")</f>
        <v/>
      </c>
      <c r="CL40" s="424" t="str">
        <f t="shared" ref="CL40:CS40" si="522">IF(AND(CL38&gt;0,CL39&gt;0),ROUNDDOWN(CL39/CL38,4),"")</f>
        <v/>
      </c>
      <c r="CM40" s="425" t="str">
        <f t="shared" si="522"/>
        <v/>
      </c>
      <c r="CN40" s="426" t="str">
        <f t="shared" si="522"/>
        <v/>
      </c>
      <c r="CO40" s="297" t="str">
        <f t="shared" si="522"/>
        <v/>
      </c>
      <c r="CP40" s="301" t="str">
        <f t="shared" si="522"/>
        <v/>
      </c>
      <c r="CQ40" s="155" t="str">
        <f t="shared" si="522"/>
        <v/>
      </c>
      <c r="CR40" s="305" t="str">
        <f t="shared" si="522"/>
        <v/>
      </c>
      <c r="CS40" s="315" t="str">
        <f t="shared" si="522"/>
        <v/>
      </c>
      <c r="CT40" s="325"/>
      <c r="CU40" s="159" t="str">
        <f>IF(AND(CU38&gt;0,CU39&gt;0),ROUNDDOWN(CU39/CU38,4),"")</f>
        <v/>
      </c>
      <c r="CV40" s="335" t="str">
        <f>IF(AND(CV38&gt;0,CV39&gt;0),ROUNDDOWN(CV39/CV38,4),"")</f>
        <v/>
      </c>
      <c r="CW40" s="336" t="str">
        <f t="shared" ref="CW40:CX40" si="523">IF(AND(CW38&gt;0,CW39&gt;0),ROUNDDOWN(CW39/CW38,4),"")</f>
        <v/>
      </c>
      <c r="CX40" s="163" t="str">
        <f t="shared" si="523"/>
        <v/>
      </c>
      <c r="CY40" s="356" t="str">
        <f>IF(AND(CY38&gt;0,CY39&gt;0),ROUNDDOWN(CY39/CY38,4),"")</f>
        <v/>
      </c>
      <c r="CZ40" s="357" t="str">
        <f>IF(AND(CZ38&gt;0,CZ39&gt;0),ROUNDDOWN(CZ39/CZ38,4),"")</f>
        <v/>
      </c>
      <c r="DA40" s="167" t="str">
        <f>IF(AND(DA38&gt;0,DA39&gt;0),ROUNDDOWN(DA39/DA38,4),"")</f>
        <v/>
      </c>
      <c r="DB40" s="483" t="str">
        <f t="shared" ref="DB40:DW40" si="524">IF(AND(DB38&gt;0,DB39&gt;0),ROUNDDOWN(DB39/DB38,4),"")</f>
        <v/>
      </c>
      <c r="DC40" s="484" t="str">
        <f t="shared" si="524"/>
        <v/>
      </c>
      <c r="DD40" s="485"/>
      <c r="DE40" s="605" t="str">
        <f t="shared" si="524"/>
        <v/>
      </c>
      <c r="DF40" s="614">
        <f>IF(AND(DF38&gt;0,DF39&gt;0),ROUNDDOWN(DF39/DF38,4),"")</f>
        <v>0.12559999999999999</v>
      </c>
      <c r="DG40" s="336">
        <f t="shared" ref="DG40:DH40" si="525">IF(AND(DG38&gt;0,DG39&gt;0),ROUNDDOWN(DG39/DG38,4),"")</f>
        <v>0.11169999999999999</v>
      </c>
      <c r="DH40" s="615">
        <f t="shared" si="525"/>
        <v>0.1162</v>
      </c>
      <c r="DI40" s="630">
        <f>IF(AND(DI38&gt;0,DI39&gt;0),ROUNDDOWN(DI39/DI38,4),"")</f>
        <v>0.35980000000000001</v>
      </c>
      <c r="DJ40" s="357">
        <f>IF(AND(DJ38&gt;0,DJ39&gt;0),ROUNDDOWN(DJ39/DJ38,4),"")</f>
        <v>0.32279999999999998</v>
      </c>
      <c r="DK40" s="631">
        <f>IF(AND(DK38&gt;0,DK39&gt;0),ROUNDDOWN(DK39/DK38,4),"")</f>
        <v>0.3488</v>
      </c>
      <c r="DL40" s="643">
        <f t="shared" ref="DL40:DO40" si="526">IF(AND(DL38&gt;0,DL39&gt;0),ROUNDDOWN(DL39/DL38,4),"")</f>
        <v>0.42870000000000003</v>
      </c>
      <c r="DM40" s="484">
        <f t="shared" si="526"/>
        <v>0.41589999999999999</v>
      </c>
      <c r="DN40" s="485"/>
      <c r="DO40" s="644">
        <f t="shared" ref="DO40" si="527">IF(AND(DO38&gt;0,DO39&gt;0),ROUNDDOWN(DO39/DO38,4),"")</f>
        <v>0.375</v>
      </c>
      <c r="DP40" s="36" t="str">
        <f t="shared" si="524"/>
        <v/>
      </c>
      <c r="DQ40" s="36" t="str">
        <f t="shared" si="524"/>
        <v/>
      </c>
      <c r="DR40" s="150" t="str">
        <f t="shared" si="524"/>
        <v/>
      </c>
      <c r="DS40" s="36" t="str">
        <f t="shared" si="524"/>
        <v/>
      </c>
      <c r="DT40" s="36" t="str">
        <f t="shared" si="524"/>
        <v/>
      </c>
      <c r="DU40" s="150" t="str">
        <f t="shared" si="524"/>
        <v/>
      </c>
      <c r="DV40" s="36" t="str">
        <f t="shared" si="524"/>
        <v/>
      </c>
      <c r="DW40" s="36" t="str">
        <f t="shared" si="524"/>
        <v/>
      </c>
      <c r="DX40" s="37">
        <f>IF(DX39&gt;0,DX39/DX38,0)</f>
        <v>0</v>
      </c>
      <c r="DY40" s="150" t="str">
        <f t="shared" ref="DY40:EG40" si="528">IF(AND(DY38&gt;0,DY39&gt;0),ROUNDDOWN(DY39/DY38,4),"")</f>
        <v/>
      </c>
      <c r="DZ40" s="36" t="str">
        <f t="shared" si="528"/>
        <v/>
      </c>
      <c r="EA40" s="36" t="str">
        <f t="shared" si="528"/>
        <v/>
      </c>
      <c r="EB40" s="150" t="str">
        <f t="shared" si="528"/>
        <v/>
      </c>
      <c r="EC40" s="36" t="str">
        <f t="shared" si="528"/>
        <v/>
      </c>
      <c r="ED40" s="36" t="str">
        <f t="shared" si="528"/>
        <v/>
      </c>
      <c r="EE40" s="150" t="str">
        <f t="shared" si="528"/>
        <v/>
      </c>
      <c r="EF40" s="36" t="str">
        <f t="shared" si="528"/>
        <v/>
      </c>
      <c r="EG40" s="36" t="str">
        <f t="shared" si="528"/>
        <v/>
      </c>
      <c r="EH40" s="37">
        <f>IF(EH39&gt;0,EH39/EH38,0)</f>
        <v>0</v>
      </c>
      <c r="EI40" s="150" t="str">
        <f t="shared" ref="EI40:EQ40" si="529">IF(AND(EI38&gt;0,EI39&gt;0),ROUNDDOWN(EI39/EI38,4),"")</f>
        <v/>
      </c>
      <c r="EJ40" s="36" t="str">
        <f t="shared" si="529"/>
        <v/>
      </c>
      <c r="EK40" s="36" t="str">
        <f t="shared" si="529"/>
        <v/>
      </c>
      <c r="EL40" s="150" t="str">
        <f t="shared" si="529"/>
        <v/>
      </c>
      <c r="EM40" s="36" t="str">
        <f t="shared" si="529"/>
        <v/>
      </c>
      <c r="EN40" s="36" t="str">
        <f t="shared" si="529"/>
        <v/>
      </c>
      <c r="EO40" s="150" t="str">
        <f t="shared" si="529"/>
        <v/>
      </c>
      <c r="EP40" s="36" t="str">
        <f t="shared" si="529"/>
        <v/>
      </c>
      <c r="EQ40" s="36" t="str">
        <f t="shared" si="529"/>
        <v/>
      </c>
      <c r="ER40" s="37">
        <f>IF(ER39&gt;0,ER39/ER38,0)</f>
        <v>0</v>
      </c>
      <c r="ES40" s="143" t="str">
        <f>IF(AND(ES38&gt;0,ES39&gt;0),ROUNDDOWN(ES39/ES38,4),"")</f>
        <v/>
      </c>
      <c r="ET40" s="424" t="str">
        <f t="shared" ref="ET40:FA40" si="530">IF(AND(ET38&gt;0,ET39&gt;0),ROUNDDOWN(ET39/ET38,4),"")</f>
        <v/>
      </c>
      <c r="EU40" s="425" t="str">
        <f t="shared" si="530"/>
        <v/>
      </c>
      <c r="EV40" s="426" t="str">
        <f t="shared" si="530"/>
        <v/>
      </c>
      <c r="EW40" s="297" t="str">
        <f t="shared" si="530"/>
        <v/>
      </c>
      <c r="EX40" s="301" t="str">
        <f t="shared" si="530"/>
        <v/>
      </c>
      <c r="EY40" s="155" t="str">
        <f t="shared" si="530"/>
        <v/>
      </c>
      <c r="EZ40" s="305" t="str">
        <f t="shared" si="530"/>
        <v/>
      </c>
      <c r="FA40" s="315" t="str">
        <f t="shared" si="530"/>
        <v/>
      </c>
      <c r="FB40" s="325"/>
      <c r="FC40" s="159" t="str">
        <f t="shared" ref="FC40:FK40" si="531">IF(AND(FC38&gt;0,FC39&gt;0),ROUNDDOWN(FC39/FC38,4),"")</f>
        <v/>
      </c>
      <c r="FD40" s="36" t="str">
        <f t="shared" si="531"/>
        <v/>
      </c>
      <c r="FE40" s="36" t="str">
        <f t="shared" si="531"/>
        <v/>
      </c>
      <c r="FF40" s="150" t="str">
        <f t="shared" si="531"/>
        <v/>
      </c>
      <c r="FG40" s="36" t="str">
        <f t="shared" si="531"/>
        <v/>
      </c>
      <c r="FH40" s="36" t="str">
        <f t="shared" si="531"/>
        <v/>
      </c>
      <c r="FI40" s="150" t="str">
        <f t="shared" si="531"/>
        <v/>
      </c>
      <c r="FJ40" s="36" t="str">
        <f t="shared" si="531"/>
        <v/>
      </c>
      <c r="FK40" s="36" t="str">
        <f t="shared" si="531"/>
        <v/>
      </c>
      <c r="FL40" s="37">
        <f>IF(FL39&gt;0,FL39/FL38,0)</f>
        <v>0</v>
      </c>
      <c r="FM40" s="150" t="str">
        <f t="shared" ref="FM40:FU40" si="532">IF(AND(FM38&gt;0,FM39&gt;0),ROUNDDOWN(FM39/FM38,4),"")</f>
        <v/>
      </c>
      <c r="FN40" s="36" t="str">
        <f t="shared" si="532"/>
        <v/>
      </c>
      <c r="FO40" s="36" t="str">
        <f t="shared" si="532"/>
        <v/>
      </c>
      <c r="FP40" s="150" t="str">
        <f t="shared" si="532"/>
        <v/>
      </c>
      <c r="FQ40" s="36" t="str">
        <f t="shared" si="532"/>
        <v/>
      </c>
      <c r="FR40" s="36" t="str">
        <f t="shared" si="532"/>
        <v/>
      </c>
      <c r="FS40" s="150" t="str">
        <f t="shared" si="532"/>
        <v/>
      </c>
      <c r="FT40" s="36" t="str">
        <f t="shared" si="532"/>
        <v/>
      </c>
      <c r="FU40" s="36" t="str">
        <f t="shared" si="532"/>
        <v/>
      </c>
      <c r="FV40" s="37">
        <f>IF(FV39&gt;0,FV39/FV38,0)</f>
        <v>0</v>
      </c>
      <c r="FW40" s="150" t="str">
        <f t="shared" ref="FW40:GE40" si="533">IF(AND(FW38&gt;0,FW39&gt;0),ROUNDDOWN(FW39/FW38,4),"")</f>
        <v/>
      </c>
      <c r="FX40" s="36" t="str">
        <f t="shared" si="533"/>
        <v/>
      </c>
      <c r="FY40" s="36" t="str">
        <f t="shared" si="533"/>
        <v/>
      </c>
      <c r="FZ40" s="150" t="str">
        <f t="shared" si="533"/>
        <v/>
      </c>
      <c r="GA40" s="36" t="str">
        <f t="shared" si="533"/>
        <v/>
      </c>
      <c r="GB40" s="36" t="str">
        <f t="shared" si="533"/>
        <v/>
      </c>
      <c r="GC40" s="150" t="str">
        <f t="shared" si="533"/>
        <v/>
      </c>
      <c r="GD40" s="36" t="str">
        <f t="shared" si="533"/>
        <v/>
      </c>
      <c r="GE40" s="36" t="str">
        <f t="shared" si="533"/>
        <v/>
      </c>
      <c r="GF40" s="37">
        <f>IF(GF39&gt;0,GF39/GF38,0)</f>
        <v>0</v>
      </c>
      <c r="GG40" s="143" t="str">
        <f>IF(AND(GG38&gt;0,GG39&gt;0),ROUNDDOWN(GG39/GG38,4),"")</f>
        <v/>
      </c>
      <c r="GH40" s="424" t="str">
        <f t="shared" ref="GH40:GO40" si="534">IF(AND(GH38&gt;0,GH39&gt;0),ROUNDDOWN(GH39/GH38,4),"")</f>
        <v/>
      </c>
      <c r="GI40" s="425" t="str">
        <f t="shared" si="534"/>
        <v/>
      </c>
      <c r="GJ40" s="426" t="str">
        <f t="shared" si="534"/>
        <v/>
      </c>
      <c r="GK40" s="297" t="str">
        <f t="shared" si="534"/>
        <v/>
      </c>
      <c r="GL40" s="301" t="str">
        <f t="shared" si="534"/>
        <v/>
      </c>
      <c r="GM40" s="155" t="str">
        <f t="shared" si="534"/>
        <v/>
      </c>
      <c r="GN40" s="305" t="str">
        <f t="shared" si="534"/>
        <v/>
      </c>
      <c r="GO40" s="315" t="str">
        <f t="shared" si="534"/>
        <v/>
      </c>
      <c r="GP40" s="325"/>
      <c r="GQ40" s="159" t="str">
        <f>IF(AND(GQ38&gt;0,GQ39&gt;0),ROUNDDOWN(GQ39/GQ38,4),"")</f>
        <v/>
      </c>
      <c r="GR40" s="335" t="str">
        <f>IF(AND(GR38&gt;0,GR39&gt;0),ROUNDDOWN(GR39/GR38,4),"")</f>
        <v/>
      </c>
      <c r="GS40" s="336" t="str">
        <f t="shared" ref="GS40:GT40" si="535">IF(AND(GS38&gt;0,GS39&gt;0),ROUNDDOWN(GS39/GS38,4),"")</f>
        <v/>
      </c>
      <c r="GT40" s="163" t="str">
        <f t="shared" si="535"/>
        <v/>
      </c>
      <c r="GU40" s="356" t="str">
        <f>IF(AND(GU38&gt;0,GU39&gt;0),ROUNDDOWN(GU39/GU38,4),"")</f>
        <v/>
      </c>
      <c r="GV40" s="357" t="str">
        <f>IF(AND(GV38&gt;0,GV39&gt;0),ROUNDDOWN(GV39/GV38,4),"")</f>
        <v/>
      </c>
      <c r="GW40" s="167" t="str">
        <f>IF(AND(GW38&gt;0,GW39&gt;0),ROUNDDOWN(GW39/GW38,4),"")</f>
        <v/>
      </c>
      <c r="GX40" s="483" t="str">
        <f t="shared" ref="GX40:HK40" si="536">IF(AND(GX38&gt;0,GX39&gt;0),ROUNDDOWN(GX39/GX38,4),"")</f>
        <v/>
      </c>
      <c r="GY40" s="484" t="str">
        <f t="shared" si="536"/>
        <v/>
      </c>
      <c r="GZ40" s="485" t="str">
        <f t="shared" si="536"/>
        <v/>
      </c>
      <c r="HA40" s="486" t="str">
        <f t="shared" si="536"/>
        <v/>
      </c>
      <c r="HB40" s="392" t="str">
        <f t="shared" si="536"/>
        <v/>
      </c>
      <c r="HC40" s="393" t="str">
        <f t="shared" si="536"/>
        <v/>
      </c>
      <c r="HD40" s="172" t="str">
        <f t="shared" si="536"/>
        <v/>
      </c>
      <c r="HE40" s="392" t="str">
        <f t="shared" si="536"/>
        <v/>
      </c>
      <c r="HF40" s="393" t="str">
        <f t="shared" si="536"/>
        <v/>
      </c>
      <c r="HG40" s="172" t="str">
        <f t="shared" si="536"/>
        <v/>
      </c>
      <c r="HH40" s="392" t="str">
        <f t="shared" si="536"/>
        <v/>
      </c>
      <c r="HI40" s="393" t="str">
        <f t="shared" si="536"/>
        <v/>
      </c>
      <c r="HJ40" s="374"/>
      <c r="HK40" s="171" t="str">
        <f t="shared" si="536"/>
        <v/>
      </c>
      <c r="HL40" s="40"/>
      <c r="HM40" s="39" t="s">
        <v>139</v>
      </c>
      <c r="HN40" s="39"/>
      <c r="HO40" s="39"/>
      <c r="HP40" s="39"/>
      <c r="HQ40" s="39"/>
    </row>
    <row r="41" spans="1:225" s="25" customFormat="1" ht="21" hidden="1">
      <c r="A41" s="24"/>
      <c r="B41" s="51" t="s">
        <v>280</v>
      </c>
      <c r="C41" s="54" t="str">
        <f>_xlfn.XLOOKUP(D41,事業計画2026[営業所],事業計画2026[エリア],"",0)</f>
        <v/>
      </c>
      <c r="D41" s="55" t="s">
        <v>194</v>
      </c>
      <c r="E41" s="196"/>
      <c r="F41" s="196"/>
      <c r="G41" s="196" t="str">
        <f>_xlfn.XLOOKUP(D41,事業計画2026[営業所],事業計画2026[所長],"",0)</f>
        <v/>
      </c>
      <c r="H41" s="196" t="str">
        <f>_xlfn.XLOOKUP(D41,事業計画2026[営業所],事業計画2026[担当役員],"",0)</f>
        <v/>
      </c>
      <c r="I41" s="196" t="str">
        <f>_xlfn.XLOOKUP(D41,事業計画2026[営業所],事業計画2026[主要ブランド],"",0)</f>
        <v/>
      </c>
      <c r="J41" s="196"/>
      <c r="K41" s="197" t="str">
        <f>_xlfn.XLOOKUP(D41,事業計画2026[営業所],事業計画2026[人件費],"",0)</f>
        <v/>
      </c>
      <c r="L41" s="197" t="str">
        <f>_xlfn.XLOOKUP(D41,事業計画2026[営業所],事業計画2026[販売費],"",0)</f>
        <v/>
      </c>
      <c r="M41" s="197" t="str">
        <f>_xlfn.XLOOKUP(D41,事業計画2026[営業所],事業計画2026[減価償却費],"",0)</f>
        <v/>
      </c>
      <c r="N41" s="197" t="str">
        <f>_xlfn.XLOOKUP(D41,事業計画2026[営業所],事業計画2026[地代・家賃],"",0)</f>
        <v/>
      </c>
      <c r="O41" s="197" t="str">
        <f>_xlfn.XLOOKUP(D41,事業計画2026[営業所],事業計画2026[その他経費],"",0)</f>
        <v/>
      </c>
      <c r="P41" s="197" t="str">
        <f>_xlfn.XLOOKUP(D41,事業計画2026[営業所],事業計画2026[本社経費],"",0)</f>
        <v/>
      </c>
      <c r="Q41" s="197">
        <f>SUM(K41:P41)</f>
        <v>0</v>
      </c>
      <c r="R41" s="196"/>
      <c r="S41" s="26" t="s">
        <v>137</v>
      </c>
      <c r="T41" s="27" cm="1">
        <f t="array" ref="T41">_xlfn.XLOOKUP($D41&amp;T$2&amp;T$3,事業計画集計2026[営業所]&amp;事業計画集計2026[月]&amp;事業計画集計2026[受着完],事業計画集計2026[(当月)計画 請負金額],0,0)</f>
        <v>0</v>
      </c>
      <c r="U41" s="28" cm="1">
        <f t="array" ref="U41">_xlfn.XLOOKUP($D41&amp;T$2&amp;T$3,事業計画集計2026[営業所]&amp;事業計画集計2026[月]&amp;事業計画集計2026[受着完],事業計画集計2026[(当月)計画 利益額],0,0)</f>
        <v>0</v>
      </c>
      <c r="V41" s="142" cm="1">
        <f t="array" ref="V41">_xlfn.XLOOKUP($D41&amp;T$2&amp;T$3,事業計画集計2026[営業所]&amp;事業計画集計2026[月]&amp;事業計画集計2026[受着完],事業計画集計2026[(当月)計画 棟数],0,0)</f>
        <v>0</v>
      </c>
      <c r="W41" s="27" cm="1">
        <f t="array" ref="W41">_xlfn.XLOOKUP($D41&amp;W$2&amp;W$3,事業計画集計2026[営業所]&amp;事業計画集計2026[月]&amp;事業計画集計2026[受着完],事業計画集計2026[(当月)計画 請負金額],0,0)</f>
        <v>0</v>
      </c>
      <c r="X41" s="28" cm="1">
        <f t="array" ref="X41">_xlfn.XLOOKUP($D41&amp;W$2&amp;W$3,事業計画集計2026[営業所]&amp;事業計画集計2026[月]&amp;事業計画集計2026[受着完],事業計画集計2026[(当月)計画 利益額],0,0)</f>
        <v>0</v>
      </c>
      <c r="Y41" s="149" cm="1">
        <f t="array" ref="Y41">_xlfn.XLOOKUP($D41&amp;W$2&amp;W$3,事業計画集計2026[営業所]&amp;事業計画集計2026[月]&amp;事業計画集計2026[受着完],事業計画集計2026[(当月)計画 棟数],0,0)</f>
        <v>0</v>
      </c>
      <c r="Z41" s="28" cm="1">
        <f t="array" ref="Z41">_xlfn.XLOOKUP($D41&amp;Z$2&amp;Z$3,事業計画集計2026[営業所]&amp;事業計画集計2026[月]&amp;事業計画集計2026[受着完],事業計画集計2026[(当月)計画 請負金額],0,0)</f>
        <v>0</v>
      </c>
      <c r="AA41" s="28" cm="1">
        <f t="array" ref="AA41">_xlfn.XLOOKUP($D41&amp;Z$2&amp;Z$3,事業計画集計2026[営業所]&amp;事業計画集計2026[月]&amp;事業計画集計2026[受着完],事業計画集計2026[(当月)計画 利益額],0,0)</f>
        <v>0</v>
      </c>
      <c r="AB41" s="29">
        <f>AA41-($Q41*1000)</f>
        <v>0</v>
      </c>
      <c r="AC41" s="142" cm="1">
        <f t="array" ref="AC41">_xlfn.XLOOKUP($D41&amp;Z$2&amp;Z$3,事業計画集計2026[営業所]&amp;事業計画集計2026[月]&amp;事業計画集計2026[受着完],事業計画集計2026[(当月)計画 棟数],0,0)</f>
        <v>0</v>
      </c>
      <c r="AD41" s="27" cm="1">
        <f t="array" ref="AD41">_xlfn.XLOOKUP($D41&amp;AD$2&amp;AD$3,事業計画集計2026[営業所]&amp;事業計画集計2026[月]&amp;事業計画集計2026[受着完],事業計画集計2026[(当月)計画 請負金額],0,0)</f>
        <v>0</v>
      </c>
      <c r="AE41" s="28" cm="1">
        <f t="array" ref="AE41">_xlfn.XLOOKUP($D41&amp;AD$2&amp;AD$3,事業計画集計2026[営業所]&amp;事業計画集計2026[月]&amp;事業計画集計2026[受着完],事業計画集計2026[(当月)計画 利益額],0,0)</f>
        <v>0</v>
      </c>
      <c r="AF41" s="149" cm="1">
        <f t="array" ref="AF41">_xlfn.XLOOKUP($D41&amp;AD$2&amp;AD$3,事業計画集計2026[営業所]&amp;事業計画集計2026[月]&amp;事業計画集計2026[受着完],事業計画集計2026[(当月)計画 棟数],0,0)</f>
        <v>0</v>
      </c>
      <c r="AG41" s="28" cm="1">
        <f t="array" ref="AG41">_xlfn.XLOOKUP($D41&amp;AG$2&amp;AG$3,事業計画集計2026[営業所]&amp;事業計画集計2026[月]&amp;事業計画集計2026[受着完],事業計画集計2026[(当月)計画 請負金額],0,0)</f>
        <v>0</v>
      </c>
      <c r="AH41" s="28" cm="1">
        <f t="array" ref="AH41">_xlfn.XLOOKUP($D41&amp;AG$2&amp;AG$3,事業計画集計2026[営業所]&amp;事業計画集計2026[月]&amp;事業計画集計2026[受着完],事業計画集計2026[(当月)計画 利益額],0,0)</f>
        <v>0</v>
      </c>
      <c r="AI41" s="149" cm="1">
        <f t="array" ref="AI41">_xlfn.XLOOKUP($D41&amp;AG$2&amp;AG$3,事業計画集計2026[営業所]&amp;事業計画集計2026[月]&amp;事業計画集計2026[受着完],事業計画集計2026[(当月)計画 棟数],0,0)</f>
        <v>0</v>
      </c>
      <c r="AJ41" s="28" cm="1">
        <f t="array" ref="AJ41">_xlfn.XLOOKUP($D41&amp;AJ$2&amp;AJ$3,事業計画集計2026[営業所]&amp;事業計画集計2026[月]&amp;事業計画集計2026[受着完],事業計画集計2026[(当月)計画 請負金額],0,0)</f>
        <v>0</v>
      </c>
      <c r="AK41" s="28" cm="1">
        <f t="array" ref="AK41">_xlfn.XLOOKUP($D41&amp;AJ$2&amp;AJ$3,事業計画集計2026[営業所]&amp;事業計画集計2026[月]&amp;事業計画集計2026[受着完],事業計画集計2026[(当月)計画 利益額],0,0)</f>
        <v>0</v>
      </c>
      <c r="AL41" s="29">
        <f>AK41-($Q41*1000)</f>
        <v>0</v>
      </c>
      <c r="AM41" s="149" cm="1">
        <f t="array" ref="AM41">_xlfn.XLOOKUP($D41&amp;AJ$2&amp;AJ$3,事業計画集計2026[営業所]&amp;事業計画集計2026[月]&amp;事業計画集計2026[受着完],事業計画集計2026[(当月)計画 棟数],0,0)</f>
        <v>0</v>
      </c>
      <c r="AN41" s="28" cm="1">
        <f t="array" ref="AN41">_xlfn.XLOOKUP($D41&amp;AN$2&amp;AN$3,事業計画集計2026[営業所]&amp;事業計画集計2026[月]&amp;事業計画集計2026[受着完],事業計画集計2026[(当月)計画 請負金額],0,0)</f>
        <v>0</v>
      </c>
      <c r="AO41" s="28" cm="1">
        <f t="array" ref="AO41">_xlfn.XLOOKUP($D41&amp;AN$2&amp;AN$3,事業計画集計2026[営業所]&amp;事業計画集計2026[月]&amp;事業計画集計2026[受着完],事業計画集計2026[(当月)計画 利益額],0,0)</f>
        <v>0</v>
      </c>
      <c r="AP41" s="149" cm="1">
        <f t="array" ref="AP41">_xlfn.XLOOKUP($D41&amp;AN$2&amp;AN$3,事業計画集計2026[営業所]&amp;事業計画集計2026[月]&amp;事業計画集計2026[受着完],事業計画集計2026[(当月)計画 棟数],0,0)</f>
        <v>0</v>
      </c>
      <c r="AQ41" s="28" cm="1">
        <f t="array" ref="AQ41">_xlfn.XLOOKUP($D41&amp;AQ$2&amp;AQ$3,事業計画集計2026[営業所]&amp;事業計画集計2026[月]&amp;事業計画集計2026[受着完],事業計画集計2026[(当月)計画 請負金額],0,0)</f>
        <v>0</v>
      </c>
      <c r="AR41" s="28" cm="1">
        <f t="array" ref="AR41">_xlfn.XLOOKUP($D41&amp;AQ$2&amp;AQ$3,事業計画集計2026[営業所]&amp;事業計画集計2026[月]&amp;事業計画集計2026[受着完],事業計画集計2026[(当月)計画 利益額],0,0)</f>
        <v>0</v>
      </c>
      <c r="AS41" s="149" cm="1">
        <f t="array" ref="AS41">_xlfn.XLOOKUP($D41&amp;AQ$2&amp;AQ$3,事業計画集計2026[営業所]&amp;事業計画集計2026[月]&amp;事業計画集計2026[受着完],事業計画集計2026[(当月)計画 棟数],0,0)</f>
        <v>0</v>
      </c>
      <c r="AT41" s="28" cm="1">
        <f t="array" ref="AT41">_xlfn.XLOOKUP($D41&amp;AT$2&amp;AT$3,事業計画集計2026[営業所]&amp;事業計画集計2026[月]&amp;事業計画集計2026[受着完],事業計画集計2026[(当月)計画 請負金額],0,0)</f>
        <v>0</v>
      </c>
      <c r="AU41" s="28" cm="1">
        <f t="array" ref="AU41">_xlfn.XLOOKUP($D41&amp;AT$2&amp;AT$3,事業計画集計2026[営業所]&amp;事業計画集計2026[月]&amp;事業計画集計2026[受着完],事業計画集計2026[(当月)計画 利益額],0,0)</f>
        <v>0</v>
      </c>
      <c r="AV41" s="29">
        <f>AU41-($Q41*1000)</f>
        <v>0</v>
      </c>
      <c r="AW41" s="142" cm="1">
        <f t="array" ref="AW41">_xlfn.XLOOKUP($D41&amp;AT$2&amp;AT$3,事業計画集計2026[営業所]&amp;事業計画集計2026[月]&amp;事業計画集計2026[受着完],事業計画集計2026[(当月)計画 棟数],0,0)</f>
        <v>0</v>
      </c>
      <c r="AX41" s="421">
        <f t="shared" ref="AX41:AX42" si="537">T41+AD41+AN41</f>
        <v>0</v>
      </c>
      <c r="AY41" s="422">
        <f t="shared" ref="AY41:AY42" si="538">U41+AE41+AO41</f>
        <v>0</v>
      </c>
      <c r="AZ41" s="423">
        <f t="shared" ref="AZ41:AZ42" si="539">V41+AF41+AP41</f>
        <v>0</v>
      </c>
      <c r="BA41" s="296">
        <f t="shared" ref="BA41:BA42" si="540">W41+AG41+AQ41</f>
        <v>0</v>
      </c>
      <c r="BB41" s="300">
        <f t="shared" ref="BB41:BB42" si="541">X41+AH41+AR41</f>
        <v>0</v>
      </c>
      <c r="BC41" s="154">
        <f t="shared" ref="BC41:BC42" si="542">Y41+AI41+AS41</f>
        <v>0</v>
      </c>
      <c r="BD41" s="304">
        <f t="shared" ref="BD41" si="543">Z41+AJ41+AT41</f>
        <v>0</v>
      </c>
      <c r="BE41" s="314">
        <f t="shared" ref="BE41" si="544">AA41+AK41+AU41</f>
        <v>0</v>
      </c>
      <c r="BF41" s="324">
        <f t="shared" ref="BF41" si="545">AB41+AL41+AV41</f>
        <v>0</v>
      </c>
      <c r="BG41" s="158">
        <f t="shared" ref="BG41" si="546">AC41+AM41+AW41</f>
        <v>0</v>
      </c>
      <c r="BH41" s="28" cm="1">
        <f t="array" ref="BH41">_xlfn.XLOOKUP($D41&amp;BH$2&amp;BH$3,事業計画集計2026[営業所]&amp;事業計画集計2026[月]&amp;事業計画集計2026[受着完],事業計画集計2026[(当月)計画 請負金額],0,0)</f>
        <v>0</v>
      </c>
      <c r="BI41" s="28" cm="1">
        <f t="array" ref="BI41">_xlfn.XLOOKUP($D41&amp;BH$2&amp;BH$3,事業計画集計2026[営業所]&amp;事業計画集計2026[月]&amp;事業計画集計2026[受着完],事業計画集計2026[(当月)計画 利益額],0,0)</f>
        <v>0</v>
      </c>
      <c r="BJ41" s="149" cm="1">
        <f t="array" ref="BJ41">_xlfn.XLOOKUP($D41&amp;BH$2&amp;BH$3,事業計画集計2026[営業所]&amp;事業計画集計2026[月]&amp;事業計画集計2026[受着完],事業計画集計2026[(当月)計画 棟数],0,0)</f>
        <v>0</v>
      </c>
      <c r="BK41" s="28" cm="1">
        <f t="array" ref="BK41">_xlfn.XLOOKUP($D41&amp;BK$2&amp;BK$3,事業計画集計2026[営業所]&amp;事業計画集計2026[月]&amp;事業計画集計2026[受着完],事業計画集計2026[(当月)計画 請負金額],0,0)</f>
        <v>0</v>
      </c>
      <c r="BL41" s="28" cm="1">
        <f t="array" ref="BL41">_xlfn.XLOOKUP($D41&amp;BK$2&amp;BK$3,事業計画集計2026[営業所]&amp;事業計画集計2026[月]&amp;事業計画集計2026[受着完],事業計画集計2026[(当月)計画 利益額],0,0)</f>
        <v>0</v>
      </c>
      <c r="BM41" s="149" cm="1">
        <f t="array" ref="BM41">_xlfn.XLOOKUP($D41&amp;BK$2&amp;BK$3,事業計画集計2026[営業所]&amp;事業計画集計2026[月]&amp;事業計画集計2026[受着完],事業計画集計2026[(当月)計画 棟数],0,0)</f>
        <v>0</v>
      </c>
      <c r="BN41" s="28" cm="1">
        <f t="array" ref="BN41">_xlfn.XLOOKUP($D41&amp;BN$2&amp;BN$3,事業計画集計2026[営業所]&amp;事業計画集計2026[月]&amp;事業計画集計2026[受着完],事業計画集計2026[(当月)計画 請負金額],0,0)</f>
        <v>0</v>
      </c>
      <c r="BO41" s="28" cm="1">
        <f t="array" ref="BO41">_xlfn.XLOOKUP($D41&amp;BN$2&amp;BN$3,事業計画集計2026[営業所]&amp;事業計画集計2026[月]&amp;事業計画集計2026[受着完],事業計画集計2026[(当月)計画 利益額],0,0)</f>
        <v>0</v>
      </c>
      <c r="BP41" s="29">
        <f>BO41-($Q41*1000)</f>
        <v>0</v>
      </c>
      <c r="BQ41" s="149" cm="1">
        <f t="array" ref="BQ41">_xlfn.XLOOKUP($D41&amp;BN$2&amp;BN$3,事業計画集計2026[営業所]&amp;事業計画集計2026[月]&amp;事業計画集計2026[受着完],事業計画集計2026[(当月)計画 棟数],0,0)</f>
        <v>0</v>
      </c>
      <c r="BR41" s="28" cm="1">
        <f t="array" ref="BR41">_xlfn.XLOOKUP($D41&amp;BR$2&amp;BR$3,事業計画集計2026[営業所]&amp;事業計画集計2026[月]&amp;事業計画集計2026[受着完],事業計画集計2026[(当月)計画 請負金額],0,0)</f>
        <v>0</v>
      </c>
      <c r="BS41" s="28" cm="1">
        <f t="array" ref="BS41">_xlfn.XLOOKUP($D41&amp;BR$2&amp;BR$3,事業計画集計2026[営業所]&amp;事業計画集計2026[月]&amp;事業計画集計2026[受着完],事業計画集計2026[(当月)計画 利益額],0,0)</f>
        <v>0</v>
      </c>
      <c r="BT41" s="149" cm="1">
        <f t="array" ref="BT41">_xlfn.XLOOKUP($D41&amp;BR$2&amp;BR$3,事業計画集計2026[営業所]&amp;事業計画集計2026[月]&amp;事業計画集計2026[受着完],事業計画集計2026[(当月)計画 棟数],0,0)</f>
        <v>0</v>
      </c>
      <c r="BU41" s="28" cm="1">
        <f t="array" ref="BU41">_xlfn.XLOOKUP($D41&amp;BU$2&amp;BU$3,事業計画集計2026[営業所]&amp;事業計画集計2026[月]&amp;事業計画集計2026[受着完],事業計画集計2026[(当月)計画 請負金額],0,0)</f>
        <v>0</v>
      </c>
      <c r="BV41" s="28" cm="1">
        <f t="array" ref="BV41">_xlfn.XLOOKUP($D41&amp;BU$2&amp;BU$3,事業計画集計2026[営業所]&amp;事業計画集計2026[月]&amp;事業計画集計2026[受着完],事業計画集計2026[(当月)計画 利益額],0,0)</f>
        <v>0</v>
      </c>
      <c r="BW41" s="149" cm="1">
        <f t="array" ref="BW41">_xlfn.XLOOKUP($D41&amp;BU$2&amp;BU$3,事業計画集計2026[営業所]&amp;事業計画集計2026[月]&amp;事業計画集計2026[受着完],事業計画集計2026[(当月)計画 棟数],0,0)</f>
        <v>0</v>
      </c>
      <c r="BX41" s="28" cm="1">
        <f t="array" ref="BX41">_xlfn.XLOOKUP($D41&amp;BX$2&amp;BX$3,事業計画集計2026[営業所]&amp;事業計画集計2026[月]&amp;事業計画集計2026[受着完],事業計画集計2026[(当月)計画 請負金額],0,0)</f>
        <v>0</v>
      </c>
      <c r="BY41" s="28" cm="1">
        <f t="array" ref="BY41">_xlfn.XLOOKUP($D41&amp;BX$2&amp;BX$3,事業計画集計2026[営業所]&amp;事業計画集計2026[月]&amp;事業計画集計2026[受着完],事業計画集計2026[(当月)計画 利益額],0,0)</f>
        <v>0</v>
      </c>
      <c r="BZ41" s="29">
        <f>BY41-($Q41*1000)</f>
        <v>0</v>
      </c>
      <c r="CA41" s="149" cm="1">
        <f t="array" ref="CA41">_xlfn.XLOOKUP($D41&amp;BX$2&amp;BX$3,事業計画集計2026[営業所]&amp;事業計画集計2026[月]&amp;事業計画集計2026[受着完],事業計画集計2026[(当月)計画 棟数],0,0)</f>
        <v>0</v>
      </c>
      <c r="CB41" s="28" cm="1">
        <f t="array" ref="CB41">_xlfn.XLOOKUP($D41&amp;CB$2&amp;CB$3,事業計画集計2026[営業所]&amp;事業計画集計2026[月]&amp;事業計画集計2026[受着完],事業計画集計2026[(当月)計画 請負金額],0,0)</f>
        <v>0</v>
      </c>
      <c r="CC41" s="28" cm="1">
        <f t="array" ref="CC41">_xlfn.XLOOKUP($D41&amp;CB$2&amp;CB$3,事業計画集計2026[営業所]&amp;事業計画集計2026[月]&amp;事業計画集計2026[受着完],事業計画集計2026[(当月)計画 利益額],0,0)</f>
        <v>0</v>
      </c>
      <c r="CD41" s="149" cm="1">
        <f t="array" ref="CD41">_xlfn.XLOOKUP($D41&amp;CB$2&amp;CB$3,事業計画集計2026[営業所]&amp;事業計画集計2026[月]&amp;事業計画集計2026[受着完],事業計画集計2026[(当月)計画 棟数],0,0)</f>
        <v>0</v>
      </c>
      <c r="CE41" s="28" cm="1">
        <f t="array" ref="CE41">_xlfn.XLOOKUP($D41&amp;CE$2&amp;CE$3,事業計画集計2026[営業所]&amp;事業計画集計2026[月]&amp;事業計画集計2026[受着完],事業計画集計2026[(当月)計画 請負金額],0,0)</f>
        <v>0</v>
      </c>
      <c r="CF41" s="28" cm="1">
        <f t="array" ref="CF41">_xlfn.XLOOKUP($D41&amp;CE$2&amp;CE$3,事業計画集計2026[営業所]&amp;事業計画集計2026[月]&amp;事業計画集計2026[受着完],事業計画集計2026[(当月)計画 利益額],0,0)</f>
        <v>0</v>
      </c>
      <c r="CG41" s="149" cm="1">
        <f t="array" ref="CG41">_xlfn.XLOOKUP($D41&amp;CE$2&amp;CE$3,事業計画集計2026[営業所]&amp;事業計画集計2026[月]&amp;事業計画集計2026[受着完],事業計画集計2026[(当月)計画 棟数],0,0)</f>
        <v>0</v>
      </c>
      <c r="CH41" s="28" cm="1">
        <f t="array" ref="CH41">_xlfn.XLOOKUP($D41&amp;CH$2&amp;CH$3,事業計画集計2026[営業所]&amp;事業計画集計2026[月]&amp;事業計画集計2026[受着完],事業計画集計2026[(当月)計画 請負金額],0,0)</f>
        <v>0</v>
      </c>
      <c r="CI41" s="28" cm="1">
        <f t="array" ref="CI41">_xlfn.XLOOKUP($D41&amp;CH$2&amp;CH$3,事業計画集計2026[営業所]&amp;事業計画集計2026[月]&amp;事業計画集計2026[受着完],事業計画集計2026[(当月)計画 利益額],0,0)</f>
        <v>0</v>
      </c>
      <c r="CJ41" s="29">
        <f>CI41-($Q41*1000)</f>
        <v>0</v>
      </c>
      <c r="CK41" s="142" cm="1">
        <f t="array" ref="CK41">_xlfn.XLOOKUP($D41&amp;CH$2&amp;CH$3,事業計画集計2026[営業所]&amp;事業計画集計2026[月]&amp;事業計画集計2026[受着完],事業計画集計2026[(当月)計画 棟数],0,0)</f>
        <v>0</v>
      </c>
      <c r="CL41" s="421">
        <f t="shared" ref="CL41:CL42" si="547">BH41+BR41+CB41</f>
        <v>0</v>
      </c>
      <c r="CM41" s="422">
        <f t="shared" ref="CM41:CM42" si="548">BI41+BS41+CC41</f>
        <v>0</v>
      </c>
      <c r="CN41" s="423">
        <f t="shared" ref="CN41:CN42" si="549">BJ41+BT41+CD41</f>
        <v>0</v>
      </c>
      <c r="CO41" s="296">
        <f t="shared" ref="CO41:CO42" si="550">BK41+BU41+CE41</f>
        <v>0</v>
      </c>
      <c r="CP41" s="300">
        <f t="shared" ref="CP41:CP42" si="551">BL41+BV41+CF41</f>
        <v>0</v>
      </c>
      <c r="CQ41" s="154">
        <f t="shared" ref="CQ41:CQ42" si="552">BM41+BW41+CG41</f>
        <v>0</v>
      </c>
      <c r="CR41" s="304">
        <f t="shared" ref="CR41" si="553">BN41+BX41+CH41</f>
        <v>0</v>
      </c>
      <c r="CS41" s="314">
        <f t="shared" ref="CS41" si="554">BO41+BY41+CI41</f>
        <v>0</v>
      </c>
      <c r="CT41" s="324">
        <f t="shared" ref="CT41" si="555">BP41+BZ41+CJ41</f>
        <v>0</v>
      </c>
      <c r="CU41" s="158">
        <f t="shared" ref="CU41" si="556">BQ41+CA41+CK41</f>
        <v>0</v>
      </c>
      <c r="CV41" s="333">
        <f t="shared" ref="CV41:CV42" si="557">AX41+CL41</f>
        <v>0</v>
      </c>
      <c r="CW41" s="334">
        <f t="shared" ref="CW41:CW42" si="558">AY41+CM41</f>
        <v>0</v>
      </c>
      <c r="CX41" s="162">
        <f t="shared" ref="CX41:CX42" si="559">AZ41+CN41</f>
        <v>0</v>
      </c>
      <c r="CY41" s="354">
        <f t="shared" ref="CY41:CY42" si="560">BA41+CO41</f>
        <v>0</v>
      </c>
      <c r="CZ41" s="355">
        <f t="shared" ref="CZ41:CZ42" si="561">BB41+CP41</f>
        <v>0</v>
      </c>
      <c r="DA41" s="166">
        <f t="shared" ref="DA41:DA42" si="562">BC41+CQ41</f>
        <v>0</v>
      </c>
      <c r="DB41" s="479">
        <f t="shared" ref="DB41:DB42" si="563">BD41+CR41</f>
        <v>0</v>
      </c>
      <c r="DC41" s="480">
        <f t="shared" ref="DC41:DC42" si="564">BE41+CS41</f>
        <v>0</v>
      </c>
      <c r="DD41" s="481">
        <f t="shared" ref="DD41:DD42" si="565">BF41+CT41</f>
        <v>0</v>
      </c>
      <c r="DE41" s="604">
        <f t="shared" ref="DE41:DE42" si="566">BG41+CU41</f>
        <v>0</v>
      </c>
      <c r="DF41" s="612">
        <f>実行度合表集計2025!GH41+実行度合表集計2026!CV41</f>
        <v>92000000</v>
      </c>
      <c r="DG41" s="334">
        <f>実行度合表集計2025!GI41+実行度合表集計2026!CW41</f>
        <v>20240000</v>
      </c>
      <c r="DH41" s="613">
        <f>実行度合表集計2025!GJ41+実行度合表集計2026!CX41</f>
        <v>4</v>
      </c>
      <c r="DI41" s="628">
        <f>実行度合表集計2025!GK41+実行度合表集計2026!CY41</f>
        <v>69000000</v>
      </c>
      <c r="DJ41" s="355">
        <f>実行度合表集計2025!GL41+実行度合表集計2026!CZ41</f>
        <v>15180000</v>
      </c>
      <c r="DK41" s="629">
        <f>実行度合表集計2025!GM41+実行度合表集計2026!DA41</f>
        <v>3</v>
      </c>
      <c r="DL41" s="641">
        <f>実行度合表集計2025!GN41+実行度合表集計2026!DB41</f>
        <v>68090910</v>
      </c>
      <c r="DM41" s="480">
        <f>実行度合表集計2025!GO41+実行度合表集計2026!DC41</f>
        <v>15041564</v>
      </c>
      <c r="DN41" s="481">
        <f>実行度合表集計2025!GP41+実行度合表集計2026!DD41</f>
        <v>3287564</v>
      </c>
      <c r="DO41" s="642">
        <f>実行度合表集計2025!GQ41+実行度合表集計2026!DE41</f>
        <v>3</v>
      </c>
      <c r="DP41" s="28" cm="1">
        <f t="array" ref="DP41">_xlfn.XLOOKUP($D41&amp;DP$2&amp;DP$3,事業計画集計2026[営業所]&amp;事業計画集計2026[月]&amp;事業計画集計2026[受着完],事業計画集計2026[(当月)計画 請負金額],0,0)</f>
        <v>0</v>
      </c>
      <c r="DQ41" s="28" cm="1">
        <f t="array" ref="DQ41">_xlfn.XLOOKUP($D41&amp;DP$2&amp;DP$3,事業計画集計2026[営業所]&amp;事業計画集計2026[月]&amp;事業計画集計2026[受着完],事業計画集計2026[(当月)計画 利益額],0,0)</f>
        <v>0</v>
      </c>
      <c r="DR41" s="149" cm="1">
        <f t="array" ref="DR41">_xlfn.XLOOKUP($D41&amp;DP$2&amp;DP$3,事業計画集計2026[営業所]&amp;事業計画集計2026[月]&amp;事業計画集計2026[受着完],事業計画集計2026[(当月)計画 棟数],0,0)</f>
        <v>0</v>
      </c>
      <c r="DS41" s="28" cm="1">
        <f t="array" ref="DS41">_xlfn.XLOOKUP($D41&amp;DS$2&amp;DS$3,事業計画集計2026[営業所]&amp;事業計画集計2026[月]&amp;事業計画集計2026[受着完],事業計画集計2026[(当月)計画 請負金額],0,0)</f>
        <v>0</v>
      </c>
      <c r="DT41" s="28" cm="1">
        <f t="array" ref="DT41">_xlfn.XLOOKUP($D41&amp;DS$2&amp;DS$3,事業計画集計2026[営業所]&amp;事業計画集計2026[月]&amp;事業計画集計2026[受着完],事業計画集計2026[(当月)計画 利益額],0,0)</f>
        <v>0</v>
      </c>
      <c r="DU41" s="149" cm="1">
        <f t="array" ref="DU41">_xlfn.XLOOKUP($D41&amp;DS$2&amp;DS$3,事業計画集計2026[営業所]&amp;事業計画集計2026[月]&amp;事業計画集計2026[受着完],事業計画集計2026[(当月)計画 棟数],0,0)</f>
        <v>0</v>
      </c>
      <c r="DV41" s="28" cm="1">
        <f t="array" ref="DV41">_xlfn.XLOOKUP($D41&amp;DV$2&amp;DV$3,事業計画集計2026[営業所]&amp;事業計画集計2026[月]&amp;事業計画集計2026[受着完],事業計画集計2026[(当月)計画 請負金額],0,0)</f>
        <v>0</v>
      </c>
      <c r="DW41" s="28" cm="1">
        <f t="array" ref="DW41">_xlfn.XLOOKUP($D41&amp;DV$2&amp;DV$3,事業計画集計2026[営業所]&amp;事業計画集計2026[月]&amp;事業計画集計2026[受着完],事業計画集計2026[(当月)計画 利益額],0,0)</f>
        <v>0</v>
      </c>
      <c r="DX41" s="29">
        <f>DW41-($Q41*1000)</f>
        <v>0</v>
      </c>
      <c r="DY41" s="149" cm="1">
        <f t="array" ref="DY41">_xlfn.XLOOKUP($D41&amp;DV$2&amp;DV$3,事業計画集計2026[営業所]&amp;事業計画集計2026[月]&amp;事業計画集計2026[受着完],事業計画集計2026[(当月)計画 棟数],0,0)</f>
        <v>0</v>
      </c>
      <c r="DZ41" s="28" cm="1">
        <f t="array" ref="DZ41">_xlfn.XLOOKUP($D41&amp;DZ$2&amp;DZ$3,事業計画集計2026[営業所]&amp;事業計画集計2026[月]&amp;事業計画集計2026[受着完],事業計画集計2026[(当月)計画 請負金額],0,0)</f>
        <v>0</v>
      </c>
      <c r="EA41" s="28" cm="1">
        <f t="array" ref="EA41">_xlfn.XLOOKUP($D41&amp;DZ$2&amp;DZ$3,事業計画集計2026[営業所]&amp;事業計画集計2026[月]&amp;事業計画集計2026[受着完],事業計画集計2026[(当月)計画 利益額],0,0)</f>
        <v>0</v>
      </c>
      <c r="EB41" s="149" cm="1">
        <f t="array" ref="EB41">_xlfn.XLOOKUP($D41&amp;DZ$2&amp;DZ$3,事業計画集計2026[営業所]&amp;事業計画集計2026[月]&amp;事業計画集計2026[受着完],事業計画集計2026[(当月)計画 棟数],0,0)</f>
        <v>0</v>
      </c>
      <c r="EC41" s="28" cm="1">
        <f t="array" ref="EC41">_xlfn.XLOOKUP($D41&amp;EC$2&amp;EC$3,事業計画集計2026[営業所]&amp;事業計画集計2026[月]&amp;事業計画集計2026[受着完],事業計画集計2026[(当月)計画 請負金額],0,0)</f>
        <v>0</v>
      </c>
      <c r="ED41" s="28" cm="1">
        <f t="array" ref="ED41">_xlfn.XLOOKUP($D41&amp;EC$2&amp;EC$3,事業計画集計2026[営業所]&amp;事業計画集計2026[月]&amp;事業計画集計2026[受着完],事業計画集計2026[(当月)計画 利益額],0,0)</f>
        <v>0</v>
      </c>
      <c r="EE41" s="149" cm="1">
        <f t="array" ref="EE41">_xlfn.XLOOKUP($D41&amp;EC$2&amp;EC$3,事業計画集計2026[営業所]&amp;事業計画集計2026[月]&amp;事業計画集計2026[受着完],事業計画集計2026[(当月)計画 棟数],0,0)</f>
        <v>0</v>
      </c>
      <c r="EF41" s="28" cm="1">
        <f t="array" ref="EF41">_xlfn.XLOOKUP($D41&amp;EF$2&amp;EF$3,事業計画集計2026[営業所]&amp;事業計画集計2026[月]&amp;事業計画集計2026[受着完],事業計画集計2026[(当月)計画 請負金額],0,0)</f>
        <v>0</v>
      </c>
      <c r="EG41" s="28" cm="1">
        <f t="array" ref="EG41">_xlfn.XLOOKUP($D41&amp;EF$2&amp;EF$3,事業計画集計2026[営業所]&amp;事業計画集計2026[月]&amp;事業計画集計2026[受着完],事業計画集計2026[(当月)計画 利益額],0,0)</f>
        <v>0</v>
      </c>
      <c r="EH41" s="29">
        <f>EG41-($Q41*1000)</f>
        <v>0</v>
      </c>
      <c r="EI41" s="149" cm="1">
        <f t="array" ref="EI41">_xlfn.XLOOKUP($D41&amp;EF$2&amp;EF$3,事業計画集計2026[営業所]&amp;事業計画集計2026[月]&amp;事業計画集計2026[受着完],事業計画集計2026[(当月)計画 棟数],0,0)</f>
        <v>0</v>
      </c>
      <c r="EJ41" s="28" cm="1">
        <f t="array" ref="EJ41">_xlfn.XLOOKUP($D41&amp;EJ$2&amp;EJ$3,事業計画集計2026[営業所]&amp;事業計画集計2026[月]&amp;事業計画集計2026[受着完],事業計画集計2026[(当月)計画 請負金額],0,0)</f>
        <v>0</v>
      </c>
      <c r="EK41" s="28" cm="1">
        <f t="array" ref="EK41">_xlfn.XLOOKUP($D41&amp;EJ$2&amp;EJ$3,事業計画集計2026[営業所]&amp;事業計画集計2026[月]&amp;事業計画集計2026[受着完],事業計画集計2026[(当月)計画 利益額],0,0)</f>
        <v>0</v>
      </c>
      <c r="EL41" s="149" cm="1">
        <f t="array" ref="EL41">_xlfn.XLOOKUP($D41&amp;EJ$2&amp;EJ$3,事業計画集計2026[営業所]&amp;事業計画集計2026[月]&amp;事業計画集計2026[受着完],事業計画集計2026[(当月)計画 棟数],0,0)</f>
        <v>0</v>
      </c>
      <c r="EM41" s="28" cm="1">
        <f t="array" ref="EM41">_xlfn.XLOOKUP($D41&amp;EM$2&amp;EM$3,事業計画集計2026[営業所]&amp;事業計画集計2026[月]&amp;事業計画集計2026[受着完],事業計画集計2026[(当月)計画 請負金額],0,0)</f>
        <v>0</v>
      </c>
      <c r="EN41" s="28" cm="1">
        <f t="array" ref="EN41">_xlfn.XLOOKUP($D41&amp;EM$2&amp;EM$3,事業計画集計2026[営業所]&amp;事業計画集計2026[月]&amp;事業計画集計2026[受着完],事業計画集計2026[(当月)計画 利益額],0,0)</f>
        <v>0</v>
      </c>
      <c r="EO41" s="149" cm="1">
        <f t="array" ref="EO41">_xlfn.XLOOKUP($D41&amp;EM$2&amp;EM$3,事業計画集計2026[営業所]&amp;事業計画集計2026[月]&amp;事業計画集計2026[受着完],事業計画集計2026[(当月)計画 棟数],0,0)</f>
        <v>0</v>
      </c>
      <c r="EP41" s="28" cm="1">
        <f t="array" ref="EP41">_xlfn.XLOOKUP($D41&amp;EP$2&amp;EP$3,事業計画集計2026[営業所]&amp;事業計画集計2026[月]&amp;事業計画集計2026[受着完],事業計画集計2026[(当月)計画 請負金額],0,0)</f>
        <v>0</v>
      </c>
      <c r="EQ41" s="28" cm="1">
        <f t="array" ref="EQ41">_xlfn.XLOOKUP($D41&amp;EP$2&amp;EP$3,事業計画集計2026[営業所]&amp;事業計画集計2026[月]&amp;事業計画集計2026[受着完],事業計画集計2026[(当月)計画 利益額],0,0)</f>
        <v>0</v>
      </c>
      <c r="ER41" s="29">
        <f>EQ41-($Q41*1000)</f>
        <v>0</v>
      </c>
      <c r="ES41" s="142" cm="1">
        <f t="array" ref="ES41">_xlfn.XLOOKUP($D41&amp;EP$2&amp;EP$3,事業計画集計2026[営業所]&amp;事業計画集計2026[月]&amp;事業計画集計2026[受着完],事業計画集計2026[(当月)計画 棟数],0,0)</f>
        <v>0</v>
      </c>
      <c r="ET41" s="421">
        <f t="shared" ref="ET41:ET42" si="567">DP41+DZ41+EJ41</f>
        <v>0</v>
      </c>
      <c r="EU41" s="422">
        <f t="shared" ref="EU41:EU42" si="568">DQ41+EA41+EK41</f>
        <v>0</v>
      </c>
      <c r="EV41" s="423">
        <f t="shared" ref="EV41:EV42" si="569">DR41+EB41+EL41</f>
        <v>0</v>
      </c>
      <c r="EW41" s="296">
        <f t="shared" ref="EW41:EW42" si="570">DS41+EC41+EM41</f>
        <v>0</v>
      </c>
      <c r="EX41" s="300">
        <f t="shared" ref="EX41:EX42" si="571">DT41+ED41+EN41</f>
        <v>0</v>
      </c>
      <c r="EY41" s="154">
        <f t="shared" ref="EY41:EY42" si="572">DU41+EE41+EO41</f>
        <v>0</v>
      </c>
      <c r="EZ41" s="304">
        <f t="shared" ref="EZ41" si="573">DV41+EF41+EP41</f>
        <v>0</v>
      </c>
      <c r="FA41" s="314">
        <f t="shared" ref="FA41" si="574">DW41+EG41+EQ41</f>
        <v>0</v>
      </c>
      <c r="FB41" s="324">
        <f t="shared" ref="FB41" si="575">DX41+EH41+ER41</f>
        <v>0</v>
      </c>
      <c r="FC41" s="158">
        <f t="shared" ref="FC41" si="576">DY41+EI41+ES41</f>
        <v>0</v>
      </c>
      <c r="FD41" s="28" cm="1">
        <f t="array" ref="FD41">_xlfn.XLOOKUP($D41&amp;FD$2&amp;FD$3,事業計画集計2026[営業所]&amp;事業計画集計2026[月]&amp;事業計画集計2026[受着完],事業計画集計2026[(当月)計画 請負金額],0,0)</f>
        <v>0</v>
      </c>
      <c r="FE41" s="28" cm="1">
        <f t="array" ref="FE41">_xlfn.XLOOKUP($D41&amp;FD$2&amp;FD$3,事業計画集計2026[営業所]&amp;事業計画集計2026[月]&amp;事業計画集計2026[受着完],事業計画集計2026[(当月)計画 利益額],0,0)</f>
        <v>0</v>
      </c>
      <c r="FF41" s="149" cm="1">
        <f t="array" ref="FF41">_xlfn.XLOOKUP($D41&amp;FD$2&amp;FD$3,事業計画集計2026[営業所]&amp;事業計画集計2026[月]&amp;事業計画集計2026[受着完],事業計画集計2026[(当月)計画 棟数],0,0)</f>
        <v>0</v>
      </c>
      <c r="FG41" s="28" cm="1">
        <f t="array" ref="FG41">_xlfn.XLOOKUP($D41&amp;FG$2&amp;FG$3,事業計画集計2026[営業所]&amp;事業計画集計2026[月]&amp;事業計画集計2026[受着完],事業計画集計2026[(当月)計画 請負金額],0,0)</f>
        <v>0</v>
      </c>
      <c r="FH41" s="28" cm="1">
        <f t="array" ref="FH41">_xlfn.XLOOKUP($D41&amp;FG$2&amp;FG$3,事業計画集計2026[営業所]&amp;事業計画集計2026[月]&amp;事業計画集計2026[受着完],事業計画集計2026[(当月)計画 利益額],0,0)</f>
        <v>0</v>
      </c>
      <c r="FI41" s="149" cm="1">
        <f t="array" ref="FI41">_xlfn.XLOOKUP($D41&amp;FG$2&amp;FG$3,事業計画集計2026[営業所]&amp;事業計画集計2026[月]&amp;事業計画集計2026[受着完],事業計画集計2026[(当月)計画 棟数],0,0)</f>
        <v>0</v>
      </c>
      <c r="FJ41" s="28" cm="1">
        <f t="array" ref="FJ41">_xlfn.XLOOKUP($D41&amp;FJ$2&amp;FJ$3,事業計画集計2026[営業所]&amp;事業計画集計2026[月]&amp;事業計画集計2026[受着完],事業計画集計2026[(当月)計画 請負金額],0,0)</f>
        <v>0</v>
      </c>
      <c r="FK41" s="28" cm="1">
        <f t="array" ref="FK41">_xlfn.XLOOKUP($D41&amp;FJ$2&amp;FJ$3,事業計画集計2026[営業所]&amp;事業計画集計2026[月]&amp;事業計画集計2026[受着完],事業計画集計2026[(当月)計画 利益額],0,0)</f>
        <v>0</v>
      </c>
      <c r="FL41" s="29">
        <f>FK41-($Q41*1000)</f>
        <v>0</v>
      </c>
      <c r="FM41" s="149" cm="1">
        <f t="array" ref="FM41">_xlfn.XLOOKUP($D41&amp;FJ$2&amp;FJ$3,事業計画集計2026[営業所]&amp;事業計画集計2026[月]&amp;事業計画集計2026[受着完],事業計画集計2026[(当月)計画 棟数],0,0)</f>
        <v>0</v>
      </c>
      <c r="FN41" s="28" cm="1">
        <f t="array" ref="FN41">_xlfn.XLOOKUP($D41&amp;FN$2&amp;FN$3,事業計画集計2026[営業所]&amp;事業計画集計2026[月]&amp;事業計画集計2026[受着完],事業計画集計2026[(当月)計画 請負金額],0,0)</f>
        <v>0</v>
      </c>
      <c r="FO41" s="28" cm="1">
        <f t="array" ref="FO41">_xlfn.XLOOKUP($D41&amp;FN$2&amp;FN$3,事業計画集計2026[営業所]&amp;事業計画集計2026[月]&amp;事業計画集計2026[受着完],事業計画集計2026[(当月)計画 利益額],0,0)</f>
        <v>0</v>
      </c>
      <c r="FP41" s="149" cm="1">
        <f t="array" ref="FP41">_xlfn.XLOOKUP($D41&amp;FN$2&amp;FN$3,事業計画集計2026[営業所]&amp;事業計画集計2026[月]&amp;事業計画集計2026[受着完],事業計画集計2026[(当月)計画 棟数],0,0)</f>
        <v>0</v>
      </c>
      <c r="FQ41" s="28" cm="1">
        <f t="array" ref="FQ41">_xlfn.XLOOKUP($D41&amp;FQ$2&amp;FQ$3,事業計画集計2026[営業所]&amp;事業計画集計2026[月]&amp;事業計画集計2026[受着完],事業計画集計2026[(当月)計画 請負金額],0,0)</f>
        <v>0</v>
      </c>
      <c r="FR41" s="28" cm="1">
        <f t="array" ref="FR41">_xlfn.XLOOKUP($D41&amp;FQ$2&amp;FQ$3,事業計画集計2026[営業所]&amp;事業計画集計2026[月]&amp;事業計画集計2026[受着完],事業計画集計2026[(当月)計画 利益額],0,0)</f>
        <v>0</v>
      </c>
      <c r="FS41" s="149" cm="1">
        <f t="array" ref="FS41">_xlfn.XLOOKUP($D41&amp;FQ$2&amp;FQ$3,事業計画集計2026[営業所]&amp;事業計画集計2026[月]&amp;事業計画集計2026[受着完],事業計画集計2026[(当月)計画 棟数],0,0)</f>
        <v>0</v>
      </c>
      <c r="FT41" s="28" cm="1">
        <f t="array" ref="FT41">_xlfn.XLOOKUP($D41&amp;FT$2&amp;FT$3,事業計画集計2026[営業所]&amp;事業計画集計2026[月]&amp;事業計画集計2026[受着完],事業計画集計2026[(当月)計画 請負金額],0,0)</f>
        <v>0</v>
      </c>
      <c r="FU41" s="28" cm="1">
        <f t="array" ref="FU41">_xlfn.XLOOKUP($D41&amp;FT$2&amp;FT$3,事業計画集計2026[営業所]&amp;事業計画集計2026[月]&amp;事業計画集計2026[受着完],事業計画集計2026[(当月)計画 利益額],0,0)</f>
        <v>0</v>
      </c>
      <c r="FV41" s="29">
        <f>FU41-($Q41*1000)</f>
        <v>0</v>
      </c>
      <c r="FW41" s="149" cm="1">
        <f t="array" ref="FW41">_xlfn.XLOOKUP($D41&amp;FT$2&amp;FT$3,事業計画集計2026[営業所]&amp;事業計画集計2026[月]&amp;事業計画集計2026[受着完],事業計画集計2026[(当月)計画 棟数],0,0)</f>
        <v>0</v>
      </c>
      <c r="FX41" s="28" cm="1">
        <f t="array" ref="FX41">_xlfn.XLOOKUP($D41&amp;FX$2&amp;FX$3,事業計画集計2026[営業所]&amp;事業計画集計2026[月]&amp;事業計画集計2026[受着完],事業計画集計2026[(当月)計画 請負金額],0,0)</f>
        <v>0</v>
      </c>
      <c r="FY41" s="28" cm="1">
        <f t="array" ref="FY41">_xlfn.XLOOKUP($D41&amp;FX$2&amp;FX$3,事業計画集計2026[営業所]&amp;事業計画集計2026[月]&amp;事業計画集計2026[受着完],事業計画集計2026[(当月)計画 利益額],0,0)</f>
        <v>0</v>
      </c>
      <c r="FZ41" s="149" cm="1">
        <f t="array" ref="FZ41">_xlfn.XLOOKUP($D41&amp;FX$2&amp;FX$3,事業計画集計2026[営業所]&amp;事業計画集計2026[月]&amp;事業計画集計2026[受着完],事業計画集計2026[(当月)計画 棟数],0,0)</f>
        <v>0</v>
      </c>
      <c r="GA41" s="28" cm="1">
        <f t="array" ref="GA41">_xlfn.XLOOKUP($D41&amp;GA$2&amp;GA$3,事業計画集計2026[営業所]&amp;事業計画集計2026[月]&amp;事業計画集計2026[受着完],事業計画集計2026[(当月)計画 請負金額],0,0)</f>
        <v>0</v>
      </c>
      <c r="GB41" s="28" cm="1">
        <f t="array" ref="GB41">_xlfn.XLOOKUP($D41&amp;GA$2&amp;GA$3,事業計画集計2026[営業所]&amp;事業計画集計2026[月]&amp;事業計画集計2026[受着完],事業計画集計2026[(当月)計画 利益額],0,0)</f>
        <v>0</v>
      </c>
      <c r="GC41" s="149" cm="1">
        <f t="array" ref="GC41">_xlfn.XLOOKUP($D41&amp;GA$2&amp;GA$3,事業計画集計2026[営業所]&amp;事業計画集計2026[月]&amp;事業計画集計2026[受着完],事業計画集計2026[(当月)計画 棟数],0,0)</f>
        <v>0</v>
      </c>
      <c r="GD41" s="28" cm="1">
        <f t="array" ref="GD41">_xlfn.XLOOKUP($D41&amp;GD$2&amp;GD$3,事業計画集計2026[営業所]&amp;事業計画集計2026[月]&amp;事業計画集計2026[受着完],事業計画集計2026[(当月)計画 請負金額],0,0)</f>
        <v>0</v>
      </c>
      <c r="GE41" s="28" cm="1">
        <f t="array" ref="GE41">_xlfn.XLOOKUP($D41&amp;GD$2&amp;GD$3,事業計画集計2026[営業所]&amp;事業計画集計2026[月]&amp;事業計画集計2026[受着完],事業計画集計2026[(当月)計画 利益額],0,0)</f>
        <v>0</v>
      </c>
      <c r="GF41" s="29">
        <f>GE41-($Q41*1000)</f>
        <v>0</v>
      </c>
      <c r="GG41" s="142" cm="1">
        <f t="array" ref="GG41">_xlfn.XLOOKUP($D41&amp;GD$2&amp;GD$3,事業計画集計2026[営業所]&amp;事業計画集計2026[月]&amp;事業計画集計2026[受着完],事業計画集計2026[(当月)計画 棟数],0,0)</f>
        <v>0</v>
      </c>
      <c r="GH41" s="421">
        <f t="shared" ref="GH41:GH42" si="577">FD41+FN41+FX41</f>
        <v>0</v>
      </c>
      <c r="GI41" s="422">
        <f t="shared" ref="GI41:GI42" si="578">FE41+FO41+FY41</f>
        <v>0</v>
      </c>
      <c r="GJ41" s="423">
        <f t="shared" ref="GJ41:GJ42" si="579">FF41+FP41+FZ41</f>
        <v>0</v>
      </c>
      <c r="GK41" s="296">
        <f t="shared" ref="GK41:GK42" si="580">FG41+FQ41+GA41</f>
        <v>0</v>
      </c>
      <c r="GL41" s="300">
        <f t="shared" ref="GL41:GL42" si="581">FH41+FR41+GB41</f>
        <v>0</v>
      </c>
      <c r="GM41" s="154">
        <f t="shared" ref="GM41:GM42" si="582">FI41+FS41+GC41</f>
        <v>0</v>
      </c>
      <c r="GN41" s="304">
        <f t="shared" ref="GN41" si="583">FJ41+FT41+GD41</f>
        <v>0</v>
      </c>
      <c r="GO41" s="314">
        <f t="shared" ref="GO41" si="584">FK41+FU41+GE41</f>
        <v>0</v>
      </c>
      <c r="GP41" s="324">
        <f t="shared" ref="GP41" si="585">FL41+FV41+GF41</f>
        <v>0</v>
      </c>
      <c r="GQ41" s="158">
        <f t="shared" ref="GQ41" si="586">FM41+FW41+GG41</f>
        <v>0</v>
      </c>
      <c r="GR41" s="333">
        <f t="shared" ref="GR41:GR42" si="587">ET41+GH41</f>
        <v>0</v>
      </c>
      <c r="GS41" s="334">
        <f t="shared" ref="GS41:GS42" si="588">EU41+GI41</f>
        <v>0</v>
      </c>
      <c r="GT41" s="162">
        <f t="shared" ref="GT41:GT42" si="589">EV41+GJ41</f>
        <v>0</v>
      </c>
      <c r="GU41" s="354">
        <f t="shared" ref="GU41:GU42" si="590">EW41+GK41</f>
        <v>0</v>
      </c>
      <c r="GV41" s="355">
        <f t="shared" ref="GV41:GV42" si="591">EX41+GL41</f>
        <v>0</v>
      </c>
      <c r="GW41" s="166">
        <f t="shared" ref="GW41:GW42" si="592">EY41+GM41</f>
        <v>0</v>
      </c>
      <c r="GX41" s="479">
        <f t="shared" ref="GX41:GX42" si="593">EZ41+GN41</f>
        <v>0</v>
      </c>
      <c r="GY41" s="480">
        <f t="shared" ref="GY41:GY42" si="594">FA41+GO41</f>
        <v>0</v>
      </c>
      <c r="GZ41" s="481">
        <f t="shared" ref="GZ41:GZ42" si="595">FB41+GP41</f>
        <v>0</v>
      </c>
      <c r="HA41" s="482">
        <f t="shared" ref="HA41:HA42" si="596">FC41+GQ41</f>
        <v>0</v>
      </c>
      <c r="HB41" s="390">
        <f t="shared" ref="HB41:HB42" si="597">CV41+GR41</f>
        <v>0</v>
      </c>
      <c r="HC41" s="391">
        <f t="shared" ref="HC41:HC42" si="598">CW41+GS41</f>
        <v>0</v>
      </c>
      <c r="HD41" s="170">
        <f t="shared" ref="HD41:HD42" si="599">CX41+GT41</f>
        <v>0</v>
      </c>
      <c r="HE41" s="390">
        <f t="shared" ref="HE41:HE42" si="600">CY41+GU41</f>
        <v>0</v>
      </c>
      <c r="HF41" s="391">
        <f t="shared" ref="HF41:HF42" si="601">CZ41+GV41</f>
        <v>0</v>
      </c>
      <c r="HG41" s="170">
        <f t="shared" ref="HG41:HG42" si="602">DA41+GW41</f>
        <v>0</v>
      </c>
      <c r="HH41" s="390">
        <f t="shared" ref="HH41:HH42" si="603">DB41+GX41</f>
        <v>0</v>
      </c>
      <c r="HI41" s="391">
        <f t="shared" ref="HI41:HI42" si="604">DC41+GY41</f>
        <v>0</v>
      </c>
      <c r="HJ41" s="409">
        <f t="shared" ref="HJ41:HJ42" si="605">DD41+GZ41</f>
        <v>0</v>
      </c>
      <c r="HK41" s="256">
        <f t="shared" ref="HK41:HK42" si="606">DE41+HA41</f>
        <v>0</v>
      </c>
      <c r="HL41" s="31"/>
      <c r="HM41" s="30" t="s">
        <v>137</v>
      </c>
      <c r="HN41" s="30" t="s">
        <v>276</v>
      </c>
      <c r="HO41" s="515" t="s">
        <v>245</v>
      </c>
      <c r="HP41" s="30" t="s">
        <v>250</v>
      </c>
      <c r="HQ41" s="30" t="s">
        <v>268</v>
      </c>
    </row>
    <row r="42" spans="1:225" s="25" customFormat="1" ht="21" hidden="1">
      <c r="A42" s="24"/>
      <c r="B42" s="51" t="s">
        <v>280</v>
      </c>
      <c r="C42" s="54"/>
      <c r="D42" s="55"/>
      <c r="E42" s="196"/>
      <c r="F42" s="196"/>
      <c r="G42" s="196"/>
      <c r="H42" s="196"/>
      <c r="I42" s="196"/>
      <c r="J42" s="196"/>
      <c r="K42" s="197" t="str">
        <f>K41</f>
        <v/>
      </c>
      <c r="L42" s="197" t="str">
        <f t="shared" ref="L42:Q42" si="607">L41</f>
        <v/>
      </c>
      <c r="M42" s="197" t="str">
        <f t="shared" si="607"/>
        <v/>
      </c>
      <c r="N42" s="197" t="str">
        <f t="shared" si="607"/>
        <v/>
      </c>
      <c r="O42" s="197" t="str">
        <f t="shared" si="607"/>
        <v/>
      </c>
      <c r="P42" s="197" t="str">
        <f t="shared" si="607"/>
        <v/>
      </c>
      <c r="Q42" s="197">
        <f t="shared" si="607"/>
        <v>0</v>
      </c>
      <c r="R42" s="196"/>
      <c r="S42" s="26" t="s">
        <v>138</v>
      </c>
      <c r="T42" s="27" cm="1">
        <f t="array" ref="T42">_xlfn.XLOOKUP($D41&amp;T$2&amp;T$3,事業計画集計2026[営業所]&amp;事業計画集計2026[月]&amp;事業計画集計2026[受着完],事業計画集計2026[(当月)実績 請負金額],0,0)</f>
        <v>0</v>
      </c>
      <c r="U42" s="28" cm="1">
        <f t="array" ref="U42">_xlfn.XLOOKUP($D41&amp;T$2&amp;T$3,事業計画集計2026[営業所]&amp;事業計画集計2026[月]&amp;事業計画集計2026[受着完],事業計画集計2026[(当月)実績 利益額],0,0)</f>
        <v>0</v>
      </c>
      <c r="V42" s="142" cm="1">
        <f t="array" ref="V42">_xlfn.XLOOKUP($D41&amp;T$2&amp;T$3,事業計画集計2026[営業所]&amp;事業計画集計2026[月]&amp;事業計画集計2026[受着完],事業計画集計2026[(当月)実績 棟数],0,0)</f>
        <v>0</v>
      </c>
      <c r="W42" s="27" cm="1">
        <f t="array" ref="W42">_xlfn.XLOOKUP($D41&amp;W$2&amp;W$3,事業計画集計2026[営業所]&amp;事業計画集計2026[月]&amp;事業計画集計2026[受着完],事業計画集計2026[(当月)実績 請負金額],0,0)</f>
        <v>0</v>
      </c>
      <c r="X42" s="28" cm="1">
        <f t="array" ref="X42">_xlfn.XLOOKUP($D41&amp;W$2&amp;W$3,事業計画集計2026[営業所]&amp;事業計画集計2026[月]&amp;事業計画集計2026[受着完],事業計画集計2026[(当月)実績 利益額],0,0)</f>
        <v>0</v>
      </c>
      <c r="Y42" s="149" cm="1">
        <f t="array" ref="Y42">_xlfn.XLOOKUP($D41&amp;W$2&amp;W$3,事業計画集計2026[営業所]&amp;事業計画集計2026[月]&amp;事業計画集計2026[受着完],事業計画集計2026[(当月)実績 棟数],0,0)</f>
        <v>0</v>
      </c>
      <c r="Z42" s="28" cm="1">
        <f t="array" ref="Z42">_xlfn.XLOOKUP($D41&amp;Z$2&amp;Z$3,事業計画集計2026[営業所]&amp;事業計画集計2026[月]&amp;事業計画集計2026[受着完],事業計画集計2026[(当月)実績 請負金額],0,0)</f>
        <v>0</v>
      </c>
      <c r="AA42" s="28" cm="1">
        <f t="array" ref="AA42">_xlfn.XLOOKUP($D41&amp;Z$2&amp;Z$3,事業計画集計2026[営業所]&amp;事業計画集計2026[月]&amp;事業計画集計2026[受着完],事業計画集計2026[(当月)実績 利益額],0,0)</f>
        <v>0</v>
      </c>
      <c r="AB42" s="133">
        <f>AA42-($Q41*1000)</f>
        <v>0</v>
      </c>
      <c r="AC42" s="142" cm="1">
        <f t="array" ref="AC42">_xlfn.XLOOKUP($D41&amp;Z$2&amp;Z$3,事業計画集計2026[営業所]&amp;事業計画集計2026[月]&amp;事業計画集計2026[受着完],事業計画集計2026[(当月)実績 棟数],0,0)</f>
        <v>0</v>
      </c>
      <c r="AD42" s="27" cm="1">
        <f t="array" ref="AD42">_xlfn.XLOOKUP($D41&amp;AD$2&amp;AD$3,事業計画集計2026[営業所]&amp;事業計画集計2026[月]&amp;事業計画集計2026[受着完],事業計画集計2026[(当月)実績 請負金額],0,0)</f>
        <v>0</v>
      </c>
      <c r="AE42" s="28" cm="1">
        <f t="array" ref="AE42">_xlfn.XLOOKUP($D41&amp;AD$2&amp;AD$3,事業計画集計2026[営業所]&amp;事業計画集計2026[月]&amp;事業計画集計2026[受着完],事業計画集計2026[(当月)実績 利益額],0,0)</f>
        <v>0</v>
      </c>
      <c r="AF42" s="149" cm="1">
        <f t="array" ref="AF42">_xlfn.XLOOKUP($D41&amp;AD$2&amp;AD$3,事業計画集計2026[営業所]&amp;事業計画集計2026[月]&amp;事業計画集計2026[受着完],事業計画集計2026[(当月)実績 棟数],0,0)</f>
        <v>0</v>
      </c>
      <c r="AG42" s="28" cm="1">
        <f t="array" ref="AG42">_xlfn.XLOOKUP($D41&amp;AG$2&amp;AG$3,事業計画集計2026[営業所]&amp;事業計画集計2026[月]&amp;事業計画集計2026[受着完],事業計画集計2026[(当月)実績 請負金額],0,0)</f>
        <v>0</v>
      </c>
      <c r="AH42" s="28" cm="1">
        <f t="array" ref="AH42">_xlfn.XLOOKUP($D41&amp;AG$2&amp;AG$3,事業計画集計2026[営業所]&amp;事業計画集計2026[月]&amp;事業計画集計2026[受着完],事業計画集計2026[(当月)実績 利益額],0,0)</f>
        <v>0</v>
      </c>
      <c r="AI42" s="149" cm="1">
        <f t="array" ref="AI42">_xlfn.XLOOKUP($D41&amp;AG$2&amp;AG$3,事業計画集計2026[営業所]&amp;事業計画集計2026[月]&amp;事業計画集計2026[受着完],事業計画集計2026[(当月)実績 棟数],0,0)</f>
        <v>0</v>
      </c>
      <c r="AJ42" s="28" cm="1">
        <f t="array" ref="AJ42">_xlfn.XLOOKUP($D41&amp;AJ$2&amp;AJ$3,事業計画集計2026[営業所]&amp;事業計画集計2026[月]&amp;事業計画集計2026[受着完],事業計画集計2026[(当月)実績 請負金額],0,0)</f>
        <v>0</v>
      </c>
      <c r="AK42" s="28" cm="1">
        <f t="array" ref="AK42">_xlfn.XLOOKUP($D41&amp;AJ$2&amp;AJ$3,事業計画集計2026[営業所]&amp;事業計画集計2026[月]&amp;事業計画集計2026[受着完],事業計画集計2026[(当月)実績 利益額],0,0)</f>
        <v>0</v>
      </c>
      <c r="AL42" s="133">
        <f>AK42-($Q41*1000)</f>
        <v>0</v>
      </c>
      <c r="AM42" s="149" cm="1">
        <f t="array" ref="AM42">_xlfn.XLOOKUP($D41&amp;AJ$2&amp;AJ$3,事業計画集計2026[営業所]&amp;事業計画集計2026[月]&amp;事業計画集計2026[受着完],事業計画集計2026[(当月)実績 棟数],0,0)</f>
        <v>0</v>
      </c>
      <c r="AN42" s="28" cm="1">
        <f t="array" ref="AN42">_xlfn.XLOOKUP($D41&amp;AN$2&amp;AN$3,事業計画集計2026[営業所]&amp;事業計画集計2026[月]&amp;事業計画集計2026[受着完],事業計画集計2026[(当月)実績 請負金額],0,0)</f>
        <v>0</v>
      </c>
      <c r="AO42" s="28" cm="1">
        <f t="array" ref="AO42">_xlfn.XLOOKUP($D41&amp;AN$2&amp;AN$3,事業計画集計2026[営業所]&amp;事業計画集計2026[月]&amp;事業計画集計2026[受着完],事業計画集計2026[(当月)実績 利益額],0,0)</f>
        <v>0</v>
      </c>
      <c r="AP42" s="149" cm="1">
        <f t="array" ref="AP42">_xlfn.XLOOKUP($D41&amp;AN$2&amp;AN$3,事業計画集計2026[営業所]&amp;事業計画集計2026[月]&amp;事業計画集計2026[受着完],事業計画集計2026[(当月)実績 棟数],0,0)</f>
        <v>0</v>
      </c>
      <c r="AQ42" s="28" cm="1">
        <f t="array" ref="AQ42">_xlfn.XLOOKUP($D41&amp;AQ$2&amp;AQ$3,事業計画集計2026[営業所]&amp;事業計画集計2026[月]&amp;事業計画集計2026[受着完],事業計画集計2026[(当月)実績 請負金額],0,0)</f>
        <v>0</v>
      </c>
      <c r="AR42" s="28" cm="1">
        <f t="array" ref="AR42">_xlfn.XLOOKUP($D41&amp;AQ$2&amp;AQ$3,事業計画集計2026[営業所]&amp;事業計画集計2026[月]&amp;事業計画集計2026[受着完],事業計画集計2026[(当月)実績 利益額],0,0)</f>
        <v>0</v>
      </c>
      <c r="AS42" s="149" cm="1">
        <f t="array" ref="AS42">_xlfn.XLOOKUP($D41&amp;AQ$2&amp;AQ$3,事業計画集計2026[営業所]&amp;事業計画集計2026[月]&amp;事業計画集計2026[受着完],事業計画集計2026[(当月)実績 棟数],0,0)</f>
        <v>0</v>
      </c>
      <c r="AT42" s="28" cm="1">
        <f t="array" ref="AT42">_xlfn.XLOOKUP($D41&amp;AT$2&amp;AT$3,事業計画集計2026[営業所]&amp;事業計画集計2026[月]&amp;事業計画集計2026[受着完],事業計画集計2026[(当月)実績 請負金額],0,0)</f>
        <v>0</v>
      </c>
      <c r="AU42" s="28" cm="1">
        <f t="array" ref="AU42">_xlfn.XLOOKUP($D41&amp;AT$2&amp;AT$3,事業計画集計2026[営業所]&amp;事業計画集計2026[月]&amp;事業計画集計2026[受着完],事業計画集計2026[(当月)実績 利益額],0,0)</f>
        <v>0</v>
      </c>
      <c r="AV42" s="29">
        <f>AU42-($Q41*1000)</f>
        <v>0</v>
      </c>
      <c r="AW42" s="142" cm="1">
        <f t="array" ref="AW42">_xlfn.XLOOKUP($D41&amp;AT$2&amp;AT$3,事業計画集計2026[営業所]&amp;事業計画集計2026[月]&amp;事業計画集計2026[受着完],事業計画集計2026[(当月)実績 棟数],0,0)</f>
        <v>0</v>
      </c>
      <c r="AX42" s="421">
        <f t="shared" si="537"/>
        <v>0</v>
      </c>
      <c r="AY42" s="422">
        <f t="shared" si="538"/>
        <v>0</v>
      </c>
      <c r="AZ42" s="423">
        <f t="shared" si="539"/>
        <v>0</v>
      </c>
      <c r="BA42" s="296">
        <f t="shared" si="540"/>
        <v>0</v>
      </c>
      <c r="BB42" s="300">
        <f t="shared" si="541"/>
        <v>0</v>
      </c>
      <c r="BC42" s="154">
        <f t="shared" si="542"/>
        <v>0</v>
      </c>
      <c r="BD42" s="304">
        <f>Z42+AJ42+AT42</f>
        <v>0</v>
      </c>
      <c r="BE42" s="314">
        <f>AA42+AK42+AU42</f>
        <v>0</v>
      </c>
      <c r="BF42" s="409">
        <f>BE42*(1+BF43)-(($Q41*1000)*3)</f>
        <v>0</v>
      </c>
      <c r="BG42" s="158">
        <f>AC42+AM42+AW42</f>
        <v>0</v>
      </c>
      <c r="BH42" s="28" cm="1">
        <f t="array" ref="BH42">_xlfn.XLOOKUP($D41&amp;BH$2&amp;BH$3,事業計画集計2026[営業所]&amp;事業計画集計2026[月]&amp;事業計画集計2026[受着完],事業計画集計2026[(当月)実績 請負金額],0,0)</f>
        <v>0</v>
      </c>
      <c r="BI42" s="28" cm="1">
        <f t="array" ref="BI42">_xlfn.XLOOKUP($D41&amp;BH$2&amp;BH$3,事業計画集計2026[営業所]&amp;事業計画集計2026[月]&amp;事業計画集計2026[受着完],事業計画集計2026[(当月)実績 利益額],0,0)</f>
        <v>0</v>
      </c>
      <c r="BJ42" s="149" cm="1">
        <f t="array" ref="BJ42">_xlfn.XLOOKUP($D41&amp;BH$2&amp;BH$3,事業計画集計2026[営業所]&amp;事業計画集計2026[月]&amp;事業計画集計2026[受着完],事業計画集計2026[(当月)実績 棟数],0,0)</f>
        <v>0</v>
      </c>
      <c r="BK42" s="28" cm="1">
        <f t="array" ref="BK42">_xlfn.XLOOKUP($D41&amp;BK$2&amp;BK$3,事業計画集計2026[営業所]&amp;事業計画集計2026[月]&amp;事業計画集計2026[受着完],事業計画集計2026[(当月)実績 請負金額],0,0)</f>
        <v>0</v>
      </c>
      <c r="BL42" s="28" cm="1">
        <f t="array" ref="BL42">_xlfn.XLOOKUP($D41&amp;BK$2&amp;BK$3,事業計画集計2026[営業所]&amp;事業計画集計2026[月]&amp;事業計画集計2026[受着完],事業計画集計2026[(当月)実績 利益額],0,0)</f>
        <v>0</v>
      </c>
      <c r="BM42" s="149" cm="1">
        <f t="array" ref="BM42">_xlfn.XLOOKUP($D41&amp;BK$2&amp;BK$3,事業計画集計2026[営業所]&amp;事業計画集計2026[月]&amp;事業計画集計2026[受着完],事業計画集計2026[(当月)実績 棟数],0,0)</f>
        <v>0</v>
      </c>
      <c r="BN42" s="28" cm="1">
        <f t="array" ref="BN42">_xlfn.XLOOKUP($D41&amp;BN$2&amp;BN$3,事業計画集計2026[営業所]&amp;事業計画集計2026[月]&amp;事業計画集計2026[受着完],事業計画集計2026[(当月)実績 請負金額],0,0)</f>
        <v>0</v>
      </c>
      <c r="BO42" s="28" cm="1">
        <f t="array" ref="BO42">_xlfn.XLOOKUP($D41&amp;BN$2&amp;BN$3,事業計画集計2026[営業所]&amp;事業計画集計2026[月]&amp;事業計画集計2026[受着完],事業計画集計2026[(当月)実績 利益額],0,0)</f>
        <v>0</v>
      </c>
      <c r="BP42" s="133">
        <f>BO42-($Q41*1000)</f>
        <v>0</v>
      </c>
      <c r="BQ42" s="149" cm="1">
        <f t="array" ref="BQ42">_xlfn.XLOOKUP($D41&amp;BN$2&amp;BN$3,事業計画集計2026[営業所]&amp;事業計画集計2026[月]&amp;事業計画集計2026[受着完],事業計画集計2026[(当月)実績 棟数],0,0)</f>
        <v>0</v>
      </c>
      <c r="BR42" s="28" cm="1">
        <f t="array" ref="BR42">_xlfn.XLOOKUP($D41&amp;BR$2&amp;BR$3,事業計画集計2026[営業所]&amp;事業計画集計2026[月]&amp;事業計画集計2026[受着完],事業計画集計2026[(当月)実績 請負金額],0,0)</f>
        <v>0</v>
      </c>
      <c r="BS42" s="28" cm="1">
        <f t="array" ref="BS42">_xlfn.XLOOKUP($D41&amp;BR$2&amp;BR$3,事業計画集計2026[営業所]&amp;事業計画集計2026[月]&amp;事業計画集計2026[受着完],事業計画集計2026[(当月)実績 利益額],0,0)</f>
        <v>0</v>
      </c>
      <c r="BT42" s="149" cm="1">
        <f t="array" ref="BT42">_xlfn.XLOOKUP($D41&amp;BR$2&amp;BR$3,事業計画集計2026[営業所]&amp;事業計画集計2026[月]&amp;事業計画集計2026[受着完],事業計画集計2026[(当月)実績 棟数],0,0)</f>
        <v>0</v>
      </c>
      <c r="BU42" s="28" cm="1">
        <f t="array" ref="BU42">_xlfn.XLOOKUP($D41&amp;BU$2&amp;BU$3,事業計画集計2026[営業所]&amp;事業計画集計2026[月]&amp;事業計画集計2026[受着完],事業計画集計2026[(当月)実績 請負金額],0,0)</f>
        <v>0</v>
      </c>
      <c r="BV42" s="28" cm="1">
        <f t="array" ref="BV42">_xlfn.XLOOKUP($D41&amp;BU$2&amp;BU$3,事業計画集計2026[営業所]&amp;事業計画集計2026[月]&amp;事業計画集計2026[受着完],事業計画集計2026[(当月)実績 利益額],0,0)</f>
        <v>0</v>
      </c>
      <c r="BW42" s="149" cm="1">
        <f t="array" ref="BW42">_xlfn.XLOOKUP($D41&amp;BU$2&amp;BU$3,事業計画集計2026[営業所]&amp;事業計画集計2026[月]&amp;事業計画集計2026[受着完],事業計画集計2026[(当月)実績 棟数],0,0)</f>
        <v>0</v>
      </c>
      <c r="BX42" s="28" cm="1">
        <f t="array" ref="BX42">_xlfn.XLOOKUP($D41&amp;BX$2&amp;BX$3,事業計画集計2026[営業所]&amp;事業計画集計2026[月]&amp;事業計画集計2026[受着完],事業計画集計2026[(当月)実績 請負金額],0,0)</f>
        <v>0</v>
      </c>
      <c r="BY42" s="28" cm="1">
        <f t="array" ref="BY42">_xlfn.XLOOKUP($D41&amp;BX$2&amp;BX$3,事業計画集計2026[営業所]&amp;事業計画集計2026[月]&amp;事業計画集計2026[受着完],事業計画集計2026[(当月)実績 利益額],0,0)</f>
        <v>0</v>
      </c>
      <c r="BZ42" s="133">
        <f>BY42-($Q41*1000)</f>
        <v>0</v>
      </c>
      <c r="CA42" s="149" cm="1">
        <f t="array" ref="CA42">_xlfn.XLOOKUP($D41&amp;BX$2&amp;BX$3,事業計画集計2026[営業所]&amp;事業計画集計2026[月]&amp;事業計画集計2026[受着完],事業計画集計2026[(当月)実績 棟数],0,0)</f>
        <v>0</v>
      </c>
      <c r="CB42" s="28" cm="1">
        <f t="array" ref="CB42">_xlfn.XLOOKUP($D41&amp;CB$2&amp;CB$3,事業計画集計2026[営業所]&amp;事業計画集計2026[月]&amp;事業計画集計2026[受着完],事業計画集計2026[(当月)実績 請負金額],0,0)</f>
        <v>0</v>
      </c>
      <c r="CC42" s="28" cm="1">
        <f t="array" ref="CC42">_xlfn.XLOOKUP($D41&amp;CB$2&amp;CB$3,事業計画集計2026[営業所]&amp;事業計画集計2026[月]&amp;事業計画集計2026[受着完],事業計画集計2026[(当月)実績 利益額],0,0)</f>
        <v>0</v>
      </c>
      <c r="CD42" s="149" cm="1">
        <f t="array" ref="CD42">_xlfn.XLOOKUP($D41&amp;CB$2&amp;CB$3,事業計画集計2026[営業所]&amp;事業計画集計2026[月]&amp;事業計画集計2026[受着完],事業計画集計2026[(当月)実績 棟数],0,0)</f>
        <v>0</v>
      </c>
      <c r="CE42" s="28" cm="1">
        <f t="array" ref="CE42">_xlfn.XLOOKUP($D41&amp;CE$2&amp;CE$3,事業計画集計2026[営業所]&amp;事業計画集計2026[月]&amp;事業計画集計2026[受着完],事業計画集計2026[(当月)実績 請負金額],0,0)</f>
        <v>0</v>
      </c>
      <c r="CF42" s="28" cm="1">
        <f t="array" ref="CF42">_xlfn.XLOOKUP($D41&amp;CE$2&amp;CE$3,事業計画集計2026[営業所]&amp;事業計画集計2026[月]&amp;事業計画集計2026[受着完],事業計画集計2026[(当月)実績 利益額],0,0)</f>
        <v>0</v>
      </c>
      <c r="CG42" s="149" cm="1">
        <f t="array" ref="CG42">_xlfn.XLOOKUP($D41&amp;CE$2&amp;CE$3,事業計画集計2026[営業所]&amp;事業計画集計2026[月]&amp;事業計画集計2026[受着完],事業計画集計2026[(当月)実績 棟数],0,0)</f>
        <v>0</v>
      </c>
      <c r="CH42" s="28" cm="1">
        <f t="array" ref="CH42">_xlfn.XLOOKUP($D41&amp;CH$2&amp;CH$3,事業計画集計2026[営業所]&amp;事業計画集計2026[月]&amp;事業計画集計2026[受着完],事業計画集計2026[(当月)実績 請負金額],0,0)</f>
        <v>0</v>
      </c>
      <c r="CI42" s="28" cm="1">
        <f t="array" ref="CI42">_xlfn.XLOOKUP($D41&amp;CH$2&amp;CH$3,事業計画集計2026[営業所]&amp;事業計画集計2026[月]&amp;事業計画集計2026[受着完],事業計画集計2026[(当月)実績 利益額],0,0)</f>
        <v>0</v>
      </c>
      <c r="CJ42" s="133">
        <f>CI42-($Q41*1000)</f>
        <v>0</v>
      </c>
      <c r="CK42" s="142" cm="1">
        <f t="array" ref="CK42">_xlfn.XLOOKUP($D41&amp;CH$2&amp;CH$3,事業計画集計2026[営業所]&amp;事業計画集計2026[月]&amp;事業計画集計2026[受着完],事業計画集計2026[(当月)実績 棟数],0,0)</f>
        <v>0</v>
      </c>
      <c r="CL42" s="421">
        <f t="shared" si="547"/>
        <v>0</v>
      </c>
      <c r="CM42" s="422">
        <f t="shared" si="548"/>
        <v>0</v>
      </c>
      <c r="CN42" s="423">
        <f t="shared" si="549"/>
        <v>0</v>
      </c>
      <c r="CO42" s="296">
        <f t="shared" si="550"/>
        <v>0</v>
      </c>
      <c r="CP42" s="300">
        <f t="shared" si="551"/>
        <v>0</v>
      </c>
      <c r="CQ42" s="154">
        <f t="shared" si="552"/>
        <v>0</v>
      </c>
      <c r="CR42" s="304">
        <f>BN42+BX42+CH42</f>
        <v>0</v>
      </c>
      <c r="CS42" s="314">
        <f>BO42+BY42+CI42</f>
        <v>0</v>
      </c>
      <c r="CT42" s="409">
        <f>CS42*(1+CT43)-(($Q41*1000)*3)</f>
        <v>0</v>
      </c>
      <c r="CU42" s="158">
        <f>BQ42+CA42+CK42</f>
        <v>0</v>
      </c>
      <c r="CV42" s="333">
        <f t="shared" si="557"/>
        <v>0</v>
      </c>
      <c r="CW42" s="334">
        <f t="shared" si="558"/>
        <v>0</v>
      </c>
      <c r="CX42" s="162">
        <f t="shared" si="559"/>
        <v>0</v>
      </c>
      <c r="CY42" s="354">
        <f t="shared" si="560"/>
        <v>0</v>
      </c>
      <c r="CZ42" s="355">
        <f t="shared" si="561"/>
        <v>0</v>
      </c>
      <c r="DA42" s="166">
        <f t="shared" si="562"/>
        <v>0</v>
      </c>
      <c r="DB42" s="479">
        <f t="shared" si="563"/>
        <v>0</v>
      </c>
      <c r="DC42" s="480">
        <f t="shared" si="564"/>
        <v>0</v>
      </c>
      <c r="DD42" s="409">
        <f t="shared" si="565"/>
        <v>0</v>
      </c>
      <c r="DE42" s="604">
        <f t="shared" si="566"/>
        <v>0</v>
      </c>
      <c r="DF42" s="612">
        <f>実行度合表集計2025!GH42+実行度合表集計2026!CV42</f>
        <v>22073331</v>
      </c>
      <c r="DG42" s="334">
        <f>実行度合表集計2025!GI42+実行度合表集計2026!CW42</f>
        <v>4865184</v>
      </c>
      <c r="DH42" s="613">
        <f>実行度合表集計2025!GJ42+実行度合表集計2026!CX42</f>
        <v>1</v>
      </c>
      <c r="DI42" s="628">
        <f>実行度合表集計2025!GK42+実行度合表集計2026!CY42</f>
        <v>20000000</v>
      </c>
      <c r="DJ42" s="355">
        <f>実行度合表集計2025!GL42+実行度合表集計2026!CZ42</f>
        <v>4000000</v>
      </c>
      <c r="DK42" s="629">
        <f>実行度合表集計2025!GM42+実行度合表集計2026!DA42</f>
        <v>1</v>
      </c>
      <c r="DL42" s="641">
        <f>実行度合表集計2025!GN42+実行度合表集計2026!DB42</f>
        <v>42498518</v>
      </c>
      <c r="DM42" s="480">
        <f>実行度合表集計2025!GO42+実行度合表集計2026!DC42</f>
        <v>8928385</v>
      </c>
      <c r="DN42" s="409">
        <f>実行度合表集計2025!GP42+実行度合表集計2026!DD42</f>
        <v>-2825615</v>
      </c>
      <c r="DO42" s="642">
        <f>実行度合表集計2025!GQ42+実行度合表集計2026!DE42</f>
        <v>2</v>
      </c>
      <c r="DP42" s="28" cm="1">
        <f t="array" ref="DP42">_xlfn.XLOOKUP($D41&amp;DP$2&amp;DP$3,事業計画集計2026[営業所]&amp;事業計画集計2026[月]&amp;事業計画集計2026[受着完],事業計画集計2026[(当月)実績 請負金額],0,0)</f>
        <v>0</v>
      </c>
      <c r="DQ42" s="28" cm="1">
        <f t="array" ref="DQ42">_xlfn.XLOOKUP($D41&amp;DP$2&amp;DP$3,事業計画集計2026[営業所]&amp;事業計画集計2026[月]&amp;事業計画集計2026[受着完],事業計画集計2026[(当月)実績 利益額],0,0)</f>
        <v>0</v>
      </c>
      <c r="DR42" s="149" cm="1">
        <f t="array" ref="DR42">_xlfn.XLOOKUP($D41&amp;DP$2&amp;DP$3,事業計画集計2026[営業所]&amp;事業計画集計2026[月]&amp;事業計画集計2026[受着完],事業計画集計2026[(当月)実績 棟数],0,0)</f>
        <v>0</v>
      </c>
      <c r="DS42" s="28" cm="1">
        <f t="array" ref="DS42">_xlfn.XLOOKUP($D41&amp;DS$2&amp;DS$3,事業計画集計2026[営業所]&amp;事業計画集計2026[月]&amp;事業計画集計2026[受着完],事業計画集計2026[(当月)実績 請負金額],0,0)</f>
        <v>0</v>
      </c>
      <c r="DT42" s="28" cm="1">
        <f t="array" ref="DT42">_xlfn.XLOOKUP($D41&amp;DS$2&amp;DS$3,事業計画集計2026[営業所]&amp;事業計画集計2026[月]&amp;事業計画集計2026[受着完],事業計画集計2026[(当月)実績 利益額],0,0)</f>
        <v>0</v>
      </c>
      <c r="DU42" s="149" cm="1">
        <f t="array" ref="DU42">_xlfn.XLOOKUP($D41&amp;DS$2&amp;DS$3,事業計画集計2026[営業所]&amp;事業計画集計2026[月]&amp;事業計画集計2026[受着完],事業計画集計2026[(当月)実績 棟数],0,0)</f>
        <v>0</v>
      </c>
      <c r="DV42" s="28" cm="1">
        <f t="array" ref="DV42">_xlfn.XLOOKUP($D41&amp;DV$2&amp;DV$3,事業計画集計2026[営業所]&amp;事業計画集計2026[月]&amp;事業計画集計2026[受着完],事業計画集計2026[(当月)実績 請負金額],0,0)</f>
        <v>0</v>
      </c>
      <c r="DW42" s="28" cm="1">
        <f t="array" ref="DW42">_xlfn.XLOOKUP($D41&amp;DV$2&amp;DV$3,事業計画集計2026[営業所]&amp;事業計画集計2026[月]&amp;事業計画集計2026[受着完],事業計画集計2026[(当月)実績 利益額],0,0)</f>
        <v>0</v>
      </c>
      <c r="DX42" s="133">
        <f>DW42-($Q41*1000)</f>
        <v>0</v>
      </c>
      <c r="DY42" s="149" cm="1">
        <f t="array" ref="DY42">_xlfn.XLOOKUP($D41&amp;DV$2&amp;DV$3,事業計画集計2026[営業所]&amp;事業計画集計2026[月]&amp;事業計画集計2026[受着完],事業計画集計2026[(当月)実績 棟数],0,0)</f>
        <v>0</v>
      </c>
      <c r="DZ42" s="28" cm="1">
        <f t="array" ref="DZ42">_xlfn.XLOOKUP($D41&amp;DZ$2&amp;DZ$3,事業計画集計2026[営業所]&amp;事業計画集計2026[月]&amp;事業計画集計2026[受着完],事業計画集計2026[(当月)実績 請負金額],0,0)</f>
        <v>0</v>
      </c>
      <c r="EA42" s="28" cm="1">
        <f t="array" ref="EA42">_xlfn.XLOOKUP($D41&amp;DZ$2&amp;DZ$3,事業計画集計2026[営業所]&amp;事業計画集計2026[月]&amp;事業計画集計2026[受着完],事業計画集計2026[(当月)実績 利益額],0,0)</f>
        <v>0</v>
      </c>
      <c r="EB42" s="149" cm="1">
        <f t="array" ref="EB42">_xlfn.XLOOKUP($D41&amp;DZ$2&amp;DZ$3,事業計画集計2026[営業所]&amp;事業計画集計2026[月]&amp;事業計画集計2026[受着完],事業計画集計2026[(当月)実績 棟数],0,0)</f>
        <v>0</v>
      </c>
      <c r="EC42" s="28" cm="1">
        <f t="array" ref="EC42">_xlfn.XLOOKUP($D41&amp;EC$2&amp;EC$3,事業計画集計2026[営業所]&amp;事業計画集計2026[月]&amp;事業計画集計2026[受着完],事業計画集計2026[(当月)実績 請負金額],0,0)</f>
        <v>0</v>
      </c>
      <c r="ED42" s="28" cm="1">
        <f t="array" ref="ED42">_xlfn.XLOOKUP($D41&amp;EC$2&amp;EC$3,事業計画集計2026[営業所]&amp;事業計画集計2026[月]&amp;事業計画集計2026[受着完],事業計画集計2026[(当月)実績 利益額],0,0)</f>
        <v>0</v>
      </c>
      <c r="EE42" s="149" cm="1">
        <f t="array" ref="EE42">_xlfn.XLOOKUP($D41&amp;EC$2&amp;EC$3,事業計画集計2026[営業所]&amp;事業計画集計2026[月]&amp;事業計画集計2026[受着完],事業計画集計2026[(当月)実績 棟数],0,0)</f>
        <v>0</v>
      </c>
      <c r="EF42" s="28" cm="1">
        <f t="array" ref="EF42">_xlfn.XLOOKUP($D41&amp;EF$2&amp;EF$3,事業計画集計2026[営業所]&amp;事業計画集計2026[月]&amp;事業計画集計2026[受着完],事業計画集計2026[(当月)実績 請負金額],0,0)</f>
        <v>0</v>
      </c>
      <c r="EG42" s="28" cm="1">
        <f t="array" ref="EG42">_xlfn.XLOOKUP($D41&amp;EF$2&amp;EF$3,事業計画集計2026[営業所]&amp;事業計画集計2026[月]&amp;事業計画集計2026[受着完],事業計画集計2026[(当月)実績 利益額],0,0)</f>
        <v>0</v>
      </c>
      <c r="EH42" s="133">
        <f>EG42-($Q41*1000)</f>
        <v>0</v>
      </c>
      <c r="EI42" s="149" cm="1">
        <f t="array" ref="EI42">_xlfn.XLOOKUP($D41&amp;EF$2&amp;EF$3,事業計画集計2026[営業所]&amp;事業計画集計2026[月]&amp;事業計画集計2026[受着完],事業計画集計2026[(当月)実績 棟数],0,0)</f>
        <v>0</v>
      </c>
      <c r="EJ42" s="28" cm="1">
        <f t="array" ref="EJ42">_xlfn.XLOOKUP($D41&amp;EJ$2&amp;EJ$3,事業計画集計2026[営業所]&amp;事業計画集計2026[月]&amp;事業計画集計2026[受着完],事業計画集計2026[(当月)実績 請負金額],0,0)</f>
        <v>0</v>
      </c>
      <c r="EK42" s="28" cm="1">
        <f t="array" ref="EK42">_xlfn.XLOOKUP($D41&amp;EJ$2&amp;EJ$3,事業計画集計2026[営業所]&amp;事業計画集計2026[月]&amp;事業計画集計2026[受着完],事業計画集計2026[(当月)実績 利益額],0,0)</f>
        <v>0</v>
      </c>
      <c r="EL42" s="149" cm="1">
        <f t="array" ref="EL42">_xlfn.XLOOKUP($D41&amp;EJ$2&amp;EJ$3,事業計画集計2026[営業所]&amp;事業計画集計2026[月]&amp;事業計画集計2026[受着完],事業計画集計2026[(当月)実績 棟数],0,0)</f>
        <v>0</v>
      </c>
      <c r="EM42" s="28" cm="1">
        <f t="array" ref="EM42">_xlfn.XLOOKUP($D41&amp;EM$2&amp;EM$3,事業計画集計2026[営業所]&amp;事業計画集計2026[月]&amp;事業計画集計2026[受着完],事業計画集計2026[(当月)実績 請負金額],0,0)</f>
        <v>0</v>
      </c>
      <c r="EN42" s="28" cm="1">
        <f t="array" ref="EN42">_xlfn.XLOOKUP($D41&amp;EM$2&amp;EM$3,事業計画集計2026[営業所]&amp;事業計画集計2026[月]&amp;事業計画集計2026[受着完],事業計画集計2026[(当月)実績 利益額],0,0)</f>
        <v>0</v>
      </c>
      <c r="EO42" s="149" cm="1">
        <f t="array" ref="EO42">_xlfn.XLOOKUP($D41&amp;EM$2&amp;EM$3,事業計画集計2026[営業所]&amp;事業計画集計2026[月]&amp;事業計画集計2026[受着完],事業計画集計2026[(当月)実績 棟数],0,0)</f>
        <v>0</v>
      </c>
      <c r="EP42" s="28" cm="1">
        <f t="array" ref="EP42">_xlfn.XLOOKUP($D41&amp;EP$2&amp;EP$3,事業計画集計2026[営業所]&amp;事業計画集計2026[月]&amp;事業計画集計2026[受着完],事業計画集計2026[(当月)実績 請負金額],0,0)</f>
        <v>0</v>
      </c>
      <c r="EQ42" s="28" cm="1">
        <f t="array" ref="EQ42">_xlfn.XLOOKUP($D41&amp;EP$2&amp;EP$3,事業計画集計2026[営業所]&amp;事業計画集計2026[月]&amp;事業計画集計2026[受着完],事業計画集計2026[(当月)実績 利益額],0,0)</f>
        <v>0</v>
      </c>
      <c r="ER42" s="133">
        <f>EQ42-($Q41*1000)</f>
        <v>0</v>
      </c>
      <c r="ES42" s="142" cm="1">
        <f t="array" ref="ES42">_xlfn.XLOOKUP($D41&amp;EP$2&amp;EP$3,事業計画集計2026[営業所]&amp;事業計画集計2026[月]&amp;事業計画集計2026[受着完],事業計画集計2026[(当月)実績 棟数],0,0)</f>
        <v>0</v>
      </c>
      <c r="ET42" s="421">
        <f t="shared" si="567"/>
        <v>0</v>
      </c>
      <c r="EU42" s="422">
        <f t="shared" si="568"/>
        <v>0</v>
      </c>
      <c r="EV42" s="423">
        <f t="shared" si="569"/>
        <v>0</v>
      </c>
      <c r="EW42" s="296">
        <f t="shared" si="570"/>
        <v>0</v>
      </c>
      <c r="EX42" s="300">
        <f t="shared" si="571"/>
        <v>0</v>
      </c>
      <c r="EY42" s="154">
        <f t="shared" si="572"/>
        <v>0</v>
      </c>
      <c r="EZ42" s="304">
        <f>DV42+EF42+EP42</f>
        <v>0</v>
      </c>
      <c r="FA42" s="314">
        <f>DW42+EG42+EQ42</f>
        <v>0</v>
      </c>
      <c r="FB42" s="409">
        <f>FA42*(1+FB43)-(($Q41*1000)*3)</f>
        <v>0</v>
      </c>
      <c r="FC42" s="158">
        <f>DY42+EI42+ES42</f>
        <v>0</v>
      </c>
      <c r="FD42" s="28" cm="1">
        <f t="array" ref="FD42">_xlfn.XLOOKUP($D41&amp;FD$2&amp;FD$3,事業計画集計2026[営業所]&amp;事業計画集計2026[月]&amp;事業計画集計2026[受着完],事業計画集計2026[(当月)実績 請負金額],0,0)</f>
        <v>0</v>
      </c>
      <c r="FE42" s="28" cm="1">
        <f t="array" ref="FE42">_xlfn.XLOOKUP($D41&amp;FD$2&amp;FD$3,事業計画集計2026[営業所]&amp;事業計画集計2026[月]&amp;事業計画集計2026[受着完],事業計画集計2026[(当月)実績 利益額],0,0)</f>
        <v>0</v>
      </c>
      <c r="FF42" s="149" cm="1">
        <f t="array" ref="FF42">_xlfn.XLOOKUP($D41&amp;FD$2&amp;FD$3,事業計画集計2026[営業所]&amp;事業計画集計2026[月]&amp;事業計画集計2026[受着完],事業計画集計2026[(当月)実績 棟数],0,0)</f>
        <v>0</v>
      </c>
      <c r="FG42" s="28" cm="1">
        <f t="array" ref="FG42">_xlfn.XLOOKUP($D41&amp;FG$2&amp;FG$3,事業計画集計2026[営業所]&amp;事業計画集計2026[月]&amp;事業計画集計2026[受着完],事業計画集計2026[(当月)実績 請負金額],0,0)</f>
        <v>0</v>
      </c>
      <c r="FH42" s="28" cm="1">
        <f t="array" ref="FH42">_xlfn.XLOOKUP($D41&amp;FG$2&amp;FG$3,事業計画集計2026[営業所]&amp;事業計画集計2026[月]&amp;事業計画集計2026[受着完],事業計画集計2026[(当月)実績 利益額],0,0)</f>
        <v>0</v>
      </c>
      <c r="FI42" s="149" cm="1">
        <f t="array" ref="FI42">_xlfn.XLOOKUP($D41&amp;FG$2&amp;FG$3,事業計画集計2026[営業所]&amp;事業計画集計2026[月]&amp;事業計画集計2026[受着完],事業計画集計2026[(当月)実績 棟数],0,0)</f>
        <v>0</v>
      </c>
      <c r="FJ42" s="28" cm="1">
        <f t="array" ref="FJ42">_xlfn.XLOOKUP($D41&amp;FJ$2&amp;FJ$3,事業計画集計2026[営業所]&amp;事業計画集計2026[月]&amp;事業計画集計2026[受着完],事業計画集計2026[(当月)実績 請負金額],0,0)</f>
        <v>0</v>
      </c>
      <c r="FK42" s="28" cm="1">
        <f t="array" ref="FK42">_xlfn.XLOOKUP($D41&amp;FJ$2&amp;FJ$3,事業計画集計2026[営業所]&amp;事業計画集計2026[月]&amp;事業計画集計2026[受着完],事業計画集計2026[(当月)実績 利益額],0,0)</f>
        <v>0</v>
      </c>
      <c r="FL42" s="133">
        <f>FK42-($Q41*1000)</f>
        <v>0</v>
      </c>
      <c r="FM42" s="149" cm="1">
        <f t="array" ref="FM42">_xlfn.XLOOKUP($D41&amp;FJ$2&amp;FJ$3,事業計画集計2026[営業所]&amp;事業計画集計2026[月]&amp;事業計画集計2026[受着完],事業計画集計2026[(当月)実績 棟数],0,0)</f>
        <v>0</v>
      </c>
      <c r="FN42" s="28" cm="1">
        <f t="array" ref="FN42">_xlfn.XLOOKUP($D41&amp;FN$2&amp;FN$3,事業計画集計2026[営業所]&amp;事業計画集計2026[月]&amp;事業計画集計2026[受着完],事業計画集計2026[(当月)実績 請負金額],0,0)</f>
        <v>0</v>
      </c>
      <c r="FO42" s="28" cm="1">
        <f t="array" ref="FO42">_xlfn.XLOOKUP($D41&amp;FN$2&amp;FN$3,事業計画集計2026[営業所]&amp;事業計画集計2026[月]&amp;事業計画集計2026[受着完],事業計画集計2026[(当月)実績 利益額],0,0)</f>
        <v>0</v>
      </c>
      <c r="FP42" s="149" cm="1">
        <f t="array" ref="FP42">_xlfn.XLOOKUP($D41&amp;FN$2&amp;FN$3,事業計画集計2026[営業所]&amp;事業計画集計2026[月]&amp;事業計画集計2026[受着完],事業計画集計2026[(当月)実績 棟数],0,0)</f>
        <v>0</v>
      </c>
      <c r="FQ42" s="28" cm="1">
        <f t="array" ref="FQ42">_xlfn.XLOOKUP($D41&amp;FQ$2&amp;FQ$3,事業計画集計2026[営業所]&amp;事業計画集計2026[月]&amp;事業計画集計2026[受着完],事業計画集計2026[(当月)実績 請負金額],0,0)</f>
        <v>0</v>
      </c>
      <c r="FR42" s="28" cm="1">
        <f t="array" ref="FR42">_xlfn.XLOOKUP($D41&amp;FQ$2&amp;FQ$3,事業計画集計2026[営業所]&amp;事業計画集計2026[月]&amp;事業計画集計2026[受着完],事業計画集計2026[(当月)実績 利益額],0,0)</f>
        <v>0</v>
      </c>
      <c r="FS42" s="149" cm="1">
        <f t="array" ref="FS42">_xlfn.XLOOKUP($D41&amp;FQ$2&amp;FQ$3,事業計画集計2026[営業所]&amp;事業計画集計2026[月]&amp;事業計画集計2026[受着完],事業計画集計2026[(当月)実績 棟数],0,0)</f>
        <v>0</v>
      </c>
      <c r="FT42" s="28" cm="1">
        <f t="array" ref="FT42">_xlfn.XLOOKUP($D41&amp;FT$2&amp;FT$3,事業計画集計2026[営業所]&amp;事業計画集計2026[月]&amp;事業計画集計2026[受着完],事業計画集計2026[(当月)実績 請負金額],0,0)</f>
        <v>0</v>
      </c>
      <c r="FU42" s="28" cm="1">
        <f t="array" ref="FU42">_xlfn.XLOOKUP($D41&amp;FT$2&amp;FT$3,事業計画集計2026[営業所]&amp;事業計画集計2026[月]&amp;事業計画集計2026[受着完],事業計画集計2026[(当月)実績 利益額],0,0)</f>
        <v>0</v>
      </c>
      <c r="FV42" s="133">
        <f>FU42-($Q41*1000)</f>
        <v>0</v>
      </c>
      <c r="FW42" s="149" cm="1">
        <f t="array" ref="FW42">_xlfn.XLOOKUP($D41&amp;FT$2&amp;FT$3,事業計画集計2026[営業所]&amp;事業計画集計2026[月]&amp;事業計画集計2026[受着完],事業計画集計2026[(当月)実績 棟数],0,0)</f>
        <v>0</v>
      </c>
      <c r="FX42" s="28" cm="1">
        <f t="array" ref="FX42">_xlfn.XLOOKUP($D41&amp;FX$2&amp;FX$3,事業計画集計2026[営業所]&amp;事業計画集計2026[月]&amp;事業計画集計2026[受着完],事業計画集計2026[(当月)実績 請負金額],0,0)</f>
        <v>0</v>
      </c>
      <c r="FY42" s="28" cm="1">
        <f t="array" ref="FY42">_xlfn.XLOOKUP($D41&amp;FX$2&amp;FX$3,事業計画集計2026[営業所]&amp;事業計画集計2026[月]&amp;事業計画集計2026[受着完],事業計画集計2026[(当月)実績 利益額],0,0)</f>
        <v>0</v>
      </c>
      <c r="FZ42" s="149" cm="1">
        <f t="array" ref="FZ42">_xlfn.XLOOKUP($D41&amp;FX$2&amp;FX$3,事業計画集計2026[営業所]&amp;事業計画集計2026[月]&amp;事業計画集計2026[受着完],事業計画集計2026[(当月)実績 棟数],0,0)</f>
        <v>0</v>
      </c>
      <c r="GA42" s="28" cm="1">
        <f t="array" ref="GA42">_xlfn.XLOOKUP($D41&amp;GA$2&amp;GA$3,事業計画集計2026[営業所]&amp;事業計画集計2026[月]&amp;事業計画集計2026[受着完],事業計画集計2026[(当月)実績 請負金額],0,0)</f>
        <v>0</v>
      </c>
      <c r="GB42" s="28" cm="1">
        <f t="array" ref="GB42">_xlfn.XLOOKUP($D41&amp;GA$2&amp;GA$3,事業計画集計2026[営業所]&amp;事業計画集計2026[月]&amp;事業計画集計2026[受着完],事業計画集計2026[(当月)実績 利益額],0,0)</f>
        <v>0</v>
      </c>
      <c r="GC42" s="149" cm="1">
        <f t="array" ref="GC42">_xlfn.XLOOKUP($D41&amp;GA$2&amp;GA$3,事業計画集計2026[営業所]&amp;事業計画集計2026[月]&amp;事業計画集計2026[受着完],事業計画集計2026[(当月)実績 棟数],0,0)</f>
        <v>0</v>
      </c>
      <c r="GD42" s="28" cm="1">
        <f t="array" ref="GD42">_xlfn.XLOOKUP($D41&amp;GD$2&amp;GD$3,事業計画集計2026[営業所]&amp;事業計画集計2026[月]&amp;事業計画集計2026[受着完],事業計画集計2026[(当月)実績 請負金額],0,0)</f>
        <v>0</v>
      </c>
      <c r="GE42" s="28" cm="1">
        <f t="array" ref="GE42">_xlfn.XLOOKUP($D41&amp;GD$2&amp;GD$3,事業計画集計2026[営業所]&amp;事業計画集計2026[月]&amp;事業計画集計2026[受着完],事業計画集計2026[(当月)実績 利益額],0,0)</f>
        <v>0</v>
      </c>
      <c r="GF42" s="133">
        <f>GE42-($Q41*1000)</f>
        <v>0</v>
      </c>
      <c r="GG42" s="142" cm="1">
        <f t="array" ref="GG42">_xlfn.XLOOKUP($D41&amp;GD$2&amp;GD$3,事業計画集計2026[営業所]&amp;事業計画集計2026[月]&amp;事業計画集計2026[受着完],事業計画集計2026[(当月)実績 棟数],0,0)</f>
        <v>0</v>
      </c>
      <c r="GH42" s="421">
        <f t="shared" si="577"/>
        <v>0</v>
      </c>
      <c r="GI42" s="422">
        <f t="shared" si="578"/>
        <v>0</v>
      </c>
      <c r="GJ42" s="423">
        <f t="shared" si="579"/>
        <v>0</v>
      </c>
      <c r="GK42" s="296">
        <f t="shared" si="580"/>
        <v>0</v>
      </c>
      <c r="GL42" s="300">
        <f t="shared" si="581"/>
        <v>0</v>
      </c>
      <c r="GM42" s="154">
        <f t="shared" si="582"/>
        <v>0</v>
      </c>
      <c r="GN42" s="304">
        <f>FJ42+FT42+GD42</f>
        <v>0</v>
      </c>
      <c r="GO42" s="314">
        <f>FK42+FU42+GE42</f>
        <v>0</v>
      </c>
      <c r="GP42" s="409">
        <f>GO42*(1+GP43)-(($Q41*1000)*3)</f>
        <v>0</v>
      </c>
      <c r="GQ42" s="158">
        <f>FM42+FW42+GG42</f>
        <v>0</v>
      </c>
      <c r="GR42" s="333">
        <f t="shared" si="587"/>
        <v>0</v>
      </c>
      <c r="GS42" s="334">
        <f t="shared" si="588"/>
        <v>0</v>
      </c>
      <c r="GT42" s="162">
        <f t="shared" si="589"/>
        <v>0</v>
      </c>
      <c r="GU42" s="354">
        <f t="shared" si="590"/>
        <v>0</v>
      </c>
      <c r="GV42" s="355">
        <f t="shared" si="591"/>
        <v>0</v>
      </c>
      <c r="GW42" s="166">
        <f t="shared" si="592"/>
        <v>0</v>
      </c>
      <c r="GX42" s="479">
        <f t="shared" si="593"/>
        <v>0</v>
      </c>
      <c r="GY42" s="480">
        <f t="shared" si="594"/>
        <v>0</v>
      </c>
      <c r="GZ42" s="409">
        <f t="shared" si="595"/>
        <v>0</v>
      </c>
      <c r="HA42" s="482">
        <f t="shared" si="596"/>
        <v>0</v>
      </c>
      <c r="HB42" s="390">
        <f t="shared" si="597"/>
        <v>0</v>
      </c>
      <c r="HC42" s="391">
        <f t="shared" si="598"/>
        <v>0</v>
      </c>
      <c r="HD42" s="170">
        <f t="shared" si="599"/>
        <v>0</v>
      </c>
      <c r="HE42" s="390">
        <f t="shared" si="600"/>
        <v>0</v>
      </c>
      <c r="HF42" s="391">
        <f t="shared" si="601"/>
        <v>0</v>
      </c>
      <c r="HG42" s="170">
        <f t="shared" si="602"/>
        <v>0</v>
      </c>
      <c r="HH42" s="390">
        <f t="shared" si="603"/>
        <v>0</v>
      </c>
      <c r="HI42" s="391">
        <f t="shared" si="604"/>
        <v>0</v>
      </c>
      <c r="HJ42" s="409">
        <f t="shared" si="605"/>
        <v>0</v>
      </c>
      <c r="HK42" s="256">
        <f t="shared" si="606"/>
        <v>0</v>
      </c>
      <c r="HL42" s="31"/>
      <c r="HM42" s="30" t="s">
        <v>138</v>
      </c>
      <c r="HN42" s="30" t="s">
        <v>276</v>
      </c>
      <c r="HO42" s="515" t="s">
        <v>245</v>
      </c>
      <c r="HP42" s="30" t="s">
        <v>250</v>
      </c>
      <c r="HQ42" s="30" t="s">
        <v>268</v>
      </c>
    </row>
    <row r="43" spans="1:225" s="38" customFormat="1" ht="21" hidden="1">
      <c r="A43" s="32"/>
      <c r="B43" s="599" t="s">
        <v>280</v>
      </c>
      <c r="C43" s="56"/>
      <c r="D43" s="57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139</v>
      </c>
      <c r="T43" s="35" t="str">
        <f t="shared" ref="T43:AA43" si="608">IF(AND(T41&gt;0,T42&gt;0),ROUNDDOWN(T42/T41,4),"")</f>
        <v/>
      </c>
      <c r="U43" s="36" t="str">
        <f t="shared" si="608"/>
        <v/>
      </c>
      <c r="V43" s="143" t="str">
        <f t="shared" si="608"/>
        <v/>
      </c>
      <c r="W43" s="35" t="str">
        <f t="shared" si="608"/>
        <v/>
      </c>
      <c r="X43" s="36" t="str">
        <f t="shared" si="608"/>
        <v/>
      </c>
      <c r="Y43" s="150" t="str">
        <f t="shared" si="608"/>
        <v/>
      </c>
      <c r="Z43" s="36" t="str">
        <f t="shared" si="608"/>
        <v/>
      </c>
      <c r="AA43" s="36" t="str">
        <f t="shared" si="608"/>
        <v/>
      </c>
      <c r="AB43" s="37">
        <f>IF(AB42&gt;0,AB42/AB41,0)</f>
        <v>0</v>
      </c>
      <c r="AC43" s="143" t="str">
        <f t="shared" ref="AC43:AK43" si="609">IF(AND(AC41&gt;0,AC42&gt;0),ROUNDDOWN(AC42/AC41,4),"")</f>
        <v/>
      </c>
      <c r="AD43" s="35" t="str">
        <f t="shared" si="609"/>
        <v/>
      </c>
      <c r="AE43" s="36" t="str">
        <f t="shared" si="609"/>
        <v/>
      </c>
      <c r="AF43" s="150" t="str">
        <f t="shared" si="609"/>
        <v/>
      </c>
      <c r="AG43" s="36" t="str">
        <f t="shared" si="609"/>
        <v/>
      </c>
      <c r="AH43" s="36" t="str">
        <f t="shared" si="609"/>
        <v/>
      </c>
      <c r="AI43" s="150" t="str">
        <f t="shared" si="609"/>
        <v/>
      </c>
      <c r="AJ43" s="36" t="str">
        <f t="shared" si="609"/>
        <v/>
      </c>
      <c r="AK43" s="36" t="str">
        <f t="shared" si="609"/>
        <v/>
      </c>
      <c r="AL43" s="37">
        <f>IF(AL42&gt;0,AL42/AL41,0)</f>
        <v>0</v>
      </c>
      <c r="AM43" s="150" t="str">
        <f t="shared" ref="AM43:AU43" si="610">IF(AND(AM41&gt;0,AM42&gt;0),ROUNDDOWN(AM42/AM41,4),"")</f>
        <v/>
      </c>
      <c r="AN43" s="36" t="str">
        <f t="shared" si="610"/>
        <v/>
      </c>
      <c r="AO43" s="36" t="str">
        <f t="shared" si="610"/>
        <v/>
      </c>
      <c r="AP43" s="150" t="str">
        <f t="shared" si="610"/>
        <v/>
      </c>
      <c r="AQ43" s="36" t="str">
        <f t="shared" si="610"/>
        <v/>
      </c>
      <c r="AR43" s="36" t="str">
        <f t="shared" si="610"/>
        <v/>
      </c>
      <c r="AS43" s="150" t="str">
        <f t="shared" si="610"/>
        <v/>
      </c>
      <c r="AT43" s="36" t="str">
        <f t="shared" si="610"/>
        <v/>
      </c>
      <c r="AU43" s="36" t="str">
        <f t="shared" si="610"/>
        <v/>
      </c>
      <c r="AV43" s="37">
        <f>IF(AV42&gt;0,AV42/AV41,0)</f>
        <v>0</v>
      </c>
      <c r="AW43" s="143" t="str">
        <f>IF(AND(AW41&gt;0,AW42&gt;0),ROUNDDOWN(AW42/AW41,4),"")</f>
        <v/>
      </c>
      <c r="AX43" s="424" t="str">
        <f t="shared" ref="AX43:BE43" si="611">IF(AND(AX41&gt;0,AX42&gt;0),ROUNDDOWN(AX42/AX41,4),"")</f>
        <v/>
      </c>
      <c r="AY43" s="425" t="str">
        <f t="shared" si="611"/>
        <v/>
      </c>
      <c r="AZ43" s="426" t="str">
        <f t="shared" si="611"/>
        <v/>
      </c>
      <c r="BA43" s="297" t="str">
        <f t="shared" si="611"/>
        <v/>
      </c>
      <c r="BB43" s="301" t="str">
        <f t="shared" si="611"/>
        <v/>
      </c>
      <c r="BC43" s="155" t="str">
        <f t="shared" si="611"/>
        <v/>
      </c>
      <c r="BD43" s="305" t="str">
        <f t="shared" si="611"/>
        <v/>
      </c>
      <c r="BE43" s="315" t="str">
        <f t="shared" si="611"/>
        <v/>
      </c>
      <c r="BF43" s="325"/>
      <c r="BG43" s="159" t="str">
        <f t="shared" ref="BG43:BO43" si="612">IF(AND(BG41&gt;0,BG42&gt;0),ROUNDDOWN(BG42/BG41,4),"")</f>
        <v/>
      </c>
      <c r="BH43" s="36" t="str">
        <f t="shared" si="612"/>
        <v/>
      </c>
      <c r="BI43" s="36" t="str">
        <f t="shared" si="612"/>
        <v/>
      </c>
      <c r="BJ43" s="150" t="str">
        <f t="shared" si="612"/>
        <v/>
      </c>
      <c r="BK43" s="36" t="str">
        <f t="shared" si="612"/>
        <v/>
      </c>
      <c r="BL43" s="36" t="str">
        <f t="shared" si="612"/>
        <v/>
      </c>
      <c r="BM43" s="150" t="str">
        <f t="shared" si="612"/>
        <v/>
      </c>
      <c r="BN43" s="36" t="str">
        <f t="shared" si="612"/>
        <v/>
      </c>
      <c r="BO43" s="36" t="str">
        <f t="shared" si="612"/>
        <v/>
      </c>
      <c r="BP43" s="37">
        <f>IF(BP42&gt;0,BP42/BP41,0)</f>
        <v>0</v>
      </c>
      <c r="BQ43" s="150" t="str">
        <f t="shared" ref="BQ43:BY43" si="613">IF(AND(BQ41&gt;0,BQ42&gt;0),ROUNDDOWN(BQ42/BQ41,4),"")</f>
        <v/>
      </c>
      <c r="BR43" s="36" t="str">
        <f t="shared" si="613"/>
        <v/>
      </c>
      <c r="BS43" s="36" t="str">
        <f t="shared" si="613"/>
        <v/>
      </c>
      <c r="BT43" s="150" t="str">
        <f t="shared" si="613"/>
        <v/>
      </c>
      <c r="BU43" s="36" t="str">
        <f t="shared" si="613"/>
        <v/>
      </c>
      <c r="BV43" s="36" t="str">
        <f t="shared" si="613"/>
        <v/>
      </c>
      <c r="BW43" s="150" t="str">
        <f t="shared" si="613"/>
        <v/>
      </c>
      <c r="BX43" s="36" t="str">
        <f t="shared" si="613"/>
        <v/>
      </c>
      <c r="BY43" s="36" t="str">
        <f t="shared" si="613"/>
        <v/>
      </c>
      <c r="BZ43" s="37">
        <f>IF(BZ42&gt;0,BZ42/BZ41,0)</f>
        <v>0</v>
      </c>
      <c r="CA43" s="150" t="str">
        <f t="shared" ref="CA43:CI43" si="614">IF(AND(CA41&gt;0,CA42&gt;0),ROUNDDOWN(CA42/CA41,4),"")</f>
        <v/>
      </c>
      <c r="CB43" s="36" t="str">
        <f t="shared" si="614"/>
        <v/>
      </c>
      <c r="CC43" s="36" t="str">
        <f t="shared" si="614"/>
        <v/>
      </c>
      <c r="CD43" s="150" t="str">
        <f t="shared" si="614"/>
        <v/>
      </c>
      <c r="CE43" s="36" t="str">
        <f t="shared" si="614"/>
        <v/>
      </c>
      <c r="CF43" s="36" t="str">
        <f t="shared" si="614"/>
        <v/>
      </c>
      <c r="CG43" s="150" t="str">
        <f t="shared" si="614"/>
        <v/>
      </c>
      <c r="CH43" s="36" t="str">
        <f t="shared" si="614"/>
        <v/>
      </c>
      <c r="CI43" s="36" t="str">
        <f t="shared" si="614"/>
        <v/>
      </c>
      <c r="CJ43" s="37">
        <f>IF(CJ42&gt;0,CJ42/CJ41,0)</f>
        <v>0</v>
      </c>
      <c r="CK43" s="143" t="str">
        <f>IF(AND(CK41&gt;0,CK42&gt;0),ROUNDDOWN(CK42/CK41,4),"")</f>
        <v/>
      </c>
      <c r="CL43" s="424" t="str">
        <f t="shared" ref="CL43:CS43" si="615">IF(AND(CL41&gt;0,CL42&gt;0),ROUNDDOWN(CL42/CL41,4),"")</f>
        <v/>
      </c>
      <c r="CM43" s="425" t="str">
        <f t="shared" si="615"/>
        <v/>
      </c>
      <c r="CN43" s="426" t="str">
        <f t="shared" si="615"/>
        <v/>
      </c>
      <c r="CO43" s="297" t="str">
        <f t="shared" si="615"/>
        <v/>
      </c>
      <c r="CP43" s="301" t="str">
        <f t="shared" si="615"/>
        <v/>
      </c>
      <c r="CQ43" s="155" t="str">
        <f t="shared" si="615"/>
        <v/>
      </c>
      <c r="CR43" s="305" t="str">
        <f t="shared" si="615"/>
        <v/>
      </c>
      <c r="CS43" s="315" t="str">
        <f t="shared" si="615"/>
        <v/>
      </c>
      <c r="CT43" s="325"/>
      <c r="CU43" s="159" t="str">
        <f>IF(AND(CU41&gt;0,CU42&gt;0),ROUNDDOWN(CU42/CU41,4),"")</f>
        <v/>
      </c>
      <c r="CV43" s="335" t="str">
        <f>IF(AND(CV41&gt;0,CV42&gt;0),ROUNDDOWN(CV42/CV41,4),"")</f>
        <v/>
      </c>
      <c r="CW43" s="336" t="str">
        <f t="shared" ref="CW43:CX43" si="616">IF(AND(CW41&gt;0,CW42&gt;0),ROUNDDOWN(CW42/CW41,4),"")</f>
        <v/>
      </c>
      <c r="CX43" s="163" t="str">
        <f t="shared" si="616"/>
        <v/>
      </c>
      <c r="CY43" s="356" t="str">
        <f>IF(AND(CY41&gt;0,CY42&gt;0),ROUNDDOWN(CY42/CY41,4),"")</f>
        <v/>
      </c>
      <c r="CZ43" s="357" t="str">
        <f>IF(AND(CZ41&gt;0,CZ42&gt;0),ROUNDDOWN(CZ42/CZ41,4),"")</f>
        <v/>
      </c>
      <c r="DA43" s="167" t="str">
        <f>IF(AND(DA41&gt;0,DA42&gt;0),ROUNDDOWN(DA42/DA41,4),"")</f>
        <v/>
      </c>
      <c r="DB43" s="483" t="str">
        <f t="shared" ref="DB43:DC43" si="617">IF(AND(DB41&gt;0,DB42&gt;0),ROUNDDOWN(DB42/DB41,4),"")</f>
        <v/>
      </c>
      <c r="DC43" s="484" t="str">
        <f t="shared" si="617"/>
        <v/>
      </c>
      <c r="DD43" s="485"/>
      <c r="DE43" s="605" t="str">
        <f t="shared" ref="DE43:DW43" si="618">IF(AND(DE41&gt;0,DE42&gt;0),ROUNDDOWN(DE42/DE41,4),"")</f>
        <v/>
      </c>
      <c r="DF43" s="614">
        <f>IF(AND(DF41&gt;0,DF42&gt;0),ROUNDDOWN(DF42/DF41,4),"")</f>
        <v>0.2399</v>
      </c>
      <c r="DG43" s="336">
        <f t="shared" ref="DG43:DH43" si="619">IF(AND(DG41&gt;0,DG42&gt;0),ROUNDDOWN(DG42/DG41,4),"")</f>
        <v>0.24030000000000001</v>
      </c>
      <c r="DH43" s="615">
        <f t="shared" si="619"/>
        <v>0.25</v>
      </c>
      <c r="DI43" s="630">
        <f>IF(AND(DI41&gt;0,DI42&gt;0),ROUNDDOWN(DI42/DI41,4),"")</f>
        <v>0.2898</v>
      </c>
      <c r="DJ43" s="357">
        <f>IF(AND(DJ41&gt;0,DJ42&gt;0),ROUNDDOWN(DJ42/DJ41,4),"")</f>
        <v>0.26350000000000001</v>
      </c>
      <c r="DK43" s="631">
        <f>IF(AND(DK41&gt;0,DK42&gt;0),ROUNDDOWN(DK42/DK41,4),"")</f>
        <v>0.33329999999999999</v>
      </c>
      <c r="DL43" s="643">
        <f t="shared" ref="DL43:DM43" si="620">IF(AND(DL41&gt;0,DL42&gt;0),ROUNDDOWN(DL42/DL41,4),"")</f>
        <v>0.62409999999999999</v>
      </c>
      <c r="DM43" s="484">
        <f t="shared" si="620"/>
        <v>0.59350000000000003</v>
      </c>
      <c r="DN43" s="485"/>
      <c r="DO43" s="644">
        <f t="shared" ref="DO43" si="621">IF(AND(DO41&gt;0,DO42&gt;0),ROUNDDOWN(DO42/DO41,4),"")</f>
        <v>0.66659999999999997</v>
      </c>
      <c r="DP43" s="36" t="str">
        <f t="shared" si="618"/>
        <v/>
      </c>
      <c r="DQ43" s="36" t="str">
        <f t="shared" si="618"/>
        <v/>
      </c>
      <c r="DR43" s="150" t="str">
        <f t="shared" si="618"/>
        <v/>
      </c>
      <c r="DS43" s="36" t="str">
        <f t="shared" si="618"/>
        <v/>
      </c>
      <c r="DT43" s="36" t="str">
        <f t="shared" si="618"/>
        <v/>
      </c>
      <c r="DU43" s="150" t="str">
        <f t="shared" si="618"/>
        <v/>
      </c>
      <c r="DV43" s="36" t="str">
        <f t="shared" si="618"/>
        <v/>
      </c>
      <c r="DW43" s="36" t="str">
        <f t="shared" si="618"/>
        <v/>
      </c>
      <c r="DX43" s="37">
        <f>IF(DX42&gt;0,DX42/DX41,0)</f>
        <v>0</v>
      </c>
      <c r="DY43" s="150" t="str">
        <f t="shared" ref="DY43:EG43" si="622">IF(AND(DY41&gt;0,DY42&gt;0),ROUNDDOWN(DY42/DY41,4),"")</f>
        <v/>
      </c>
      <c r="DZ43" s="36" t="str">
        <f t="shared" si="622"/>
        <v/>
      </c>
      <c r="EA43" s="36" t="str">
        <f t="shared" si="622"/>
        <v/>
      </c>
      <c r="EB43" s="150" t="str">
        <f t="shared" si="622"/>
        <v/>
      </c>
      <c r="EC43" s="36" t="str">
        <f t="shared" si="622"/>
        <v/>
      </c>
      <c r="ED43" s="36" t="str">
        <f t="shared" si="622"/>
        <v/>
      </c>
      <c r="EE43" s="150" t="str">
        <f t="shared" si="622"/>
        <v/>
      </c>
      <c r="EF43" s="36" t="str">
        <f t="shared" si="622"/>
        <v/>
      </c>
      <c r="EG43" s="36" t="str">
        <f t="shared" si="622"/>
        <v/>
      </c>
      <c r="EH43" s="37">
        <f>IF(EH42&gt;0,EH42/EH41,0)</f>
        <v>0</v>
      </c>
      <c r="EI43" s="150" t="str">
        <f t="shared" ref="EI43:EQ43" si="623">IF(AND(EI41&gt;0,EI42&gt;0),ROUNDDOWN(EI42/EI41,4),"")</f>
        <v/>
      </c>
      <c r="EJ43" s="36" t="str">
        <f t="shared" si="623"/>
        <v/>
      </c>
      <c r="EK43" s="36" t="str">
        <f t="shared" si="623"/>
        <v/>
      </c>
      <c r="EL43" s="150" t="str">
        <f t="shared" si="623"/>
        <v/>
      </c>
      <c r="EM43" s="36" t="str">
        <f t="shared" si="623"/>
        <v/>
      </c>
      <c r="EN43" s="36" t="str">
        <f t="shared" si="623"/>
        <v/>
      </c>
      <c r="EO43" s="150" t="str">
        <f t="shared" si="623"/>
        <v/>
      </c>
      <c r="EP43" s="36" t="str">
        <f t="shared" si="623"/>
        <v/>
      </c>
      <c r="EQ43" s="36" t="str">
        <f t="shared" si="623"/>
        <v/>
      </c>
      <c r="ER43" s="37">
        <f>IF(ER42&gt;0,ER42/ER41,0)</f>
        <v>0</v>
      </c>
      <c r="ES43" s="143" t="str">
        <f>IF(AND(ES41&gt;0,ES42&gt;0),ROUNDDOWN(ES42/ES41,4),"")</f>
        <v/>
      </c>
      <c r="ET43" s="424" t="str">
        <f t="shared" ref="ET43:FA43" si="624">IF(AND(ET41&gt;0,ET42&gt;0),ROUNDDOWN(ET42/ET41,4),"")</f>
        <v/>
      </c>
      <c r="EU43" s="425" t="str">
        <f t="shared" si="624"/>
        <v/>
      </c>
      <c r="EV43" s="426" t="str">
        <f t="shared" si="624"/>
        <v/>
      </c>
      <c r="EW43" s="297" t="str">
        <f t="shared" si="624"/>
        <v/>
      </c>
      <c r="EX43" s="301" t="str">
        <f t="shared" si="624"/>
        <v/>
      </c>
      <c r="EY43" s="155" t="str">
        <f t="shared" si="624"/>
        <v/>
      </c>
      <c r="EZ43" s="305" t="str">
        <f t="shared" si="624"/>
        <v/>
      </c>
      <c r="FA43" s="315" t="str">
        <f t="shared" si="624"/>
        <v/>
      </c>
      <c r="FB43" s="325"/>
      <c r="FC43" s="159" t="str">
        <f t="shared" ref="FC43:FK43" si="625">IF(AND(FC41&gt;0,FC42&gt;0),ROUNDDOWN(FC42/FC41,4),"")</f>
        <v/>
      </c>
      <c r="FD43" s="36" t="str">
        <f t="shared" si="625"/>
        <v/>
      </c>
      <c r="FE43" s="36" t="str">
        <f t="shared" si="625"/>
        <v/>
      </c>
      <c r="FF43" s="150" t="str">
        <f t="shared" si="625"/>
        <v/>
      </c>
      <c r="FG43" s="36" t="str">
        <f t="shared" si="625"/>
        <v/>
      </c>
      <c r="FH43" s="36" t="str">
        <f t="shared" si="625"/>
        <v/>
      </c>
      <c r="FI43" s="150" t="str">
        <f t="shared" si="625"/>
        <v/>
      </c>
      <c r="FJ43" s="36" t="str">
        <f t="shared" si="625"/>
        <v/>
      </c>
      <c r="FK43" s="36" t="str">
        <f t="shared" si="625"/>
        <v/>
      </c>
      <c r="FL43" s="37">
        <f>IF(FL42&gt;0,FL42/FL41,0)</f>
        <v>0</v>
      </c>
      <c r="FM43" s="150" t="str">
        <f t="shared" ref="FM43:FU43" si="626">IF(AND(FM41&gt;0,FM42&gt;0),ROUNDDOWN(FM42/FM41,4),"")</f>
        <v/>
      </c>
      <c r="FN43" s="36" t="str">
        <f t="shared" si="626"/>
        <v/>
      </c>
      <c r="FO43" s="36" t="str">
        <f t="shared" si="626"/>
        <v/>
      </c>
      <c r="FP43" s="150" t="str">
        <f t="shared" si="626"/>
        <v/>
      </c>
      <c r="FQ43" s="36" t="str">
        <f t="shared" si="626"/>
        <v/>
      </c>
      <c r="FR43" s="36" t="str">
        <f t="shared" si="626"/>
        <v/>
      </c>
      <c r="FS43" s="150" t="str">
        <f t="shared" si="626"/>
        <v/>
      </c>
      <c r="FT43" s="36" t="str">
        <f t="shared" si="626"/>
        <v/>
      </c>
      <c r="FU43" s="36" t="str">
        <f t="shared" si="626"/>
        <v/>
      </c>
      <c r="FV43" s="37">
        <f>IF(FV42&gt;0,FV42/FV41,0)</f>
        <v>0</v>
      </c>
      <c r="FW43" s="150" t="str">
        <f t="shared" ref="FW43:GE43" si="627">IF(AND(FW41&gt;0,FW42&gt;0),ROUNDDOWN(FW42/FW41,4),"")</f>
        <v/>
      </c>
      <c r="FX43" s="36" t="str">
        <f t="shared" si="627"/>
        <v/>
      </c>
      <c r="FY43" s="36" t="str">
        <f t="shared" si="627"/>
        <v/>
      </c>
      <c r="FZ43" s="150" t="str">
        <f t="shared" si="627"/>
        <v/>
      </c>
      <c r="GA43" s="36" t="str">
        <f t="shared" si="627"/>
        <v/>
      </c>
      <c r="GB43" s="36" t="str">
        <f t="shared" si="627"/>
        <v/>
      </c>
      <c r="GC43" s="150" t="str">
        <f t="shared" si="627"/>
        <v/>
      </c>
      <c r="GD43" s="36" t="str">
        <f t="shared" si="627"/>
        <v/>
      </c>
      <c r="GE43" s="36" t="str">
        <f t="shared" si="627"/>
        <v/>
      </c>
      <c r="GF43" s="37">
        <f>IF(GF42&gt;0,GF42/GF41,0)</f>
        <v>0</v>
      </c>
      <c r="GG43" s="143" t="str">
        <f>IF(AND(GG41&gt;0,GG42&gt;0),ROUNDDOWN(GG42/GG41,4),"")</f>
        <v/>
      </c>
      <c r="GH43" s="424" t="str">
        <f t="shared" ref="GH43:GO43" si="628">IF(AND(GH41&gt;0,GH42&gt;0),ROUNDDOWN(GH42/GH41,4),"")</f>
        <v/>
      </c>
      <c r="GI43" s="425" t="str">
        <f t="shared" si="628"/>
        <v/>
      </c>
      <c r="GJ43" s="426" t="str">
        <f t="shared" si="628"/>
        <v/>
      </c>
      <c r="GK43" s="297" t="str">
        <f t="shared" si="628"/>
        <v/>
      </c>
      <c r="GL43" s="301" t="str">
        <f t="shared" si="628"/>
        <v/>
      </c>
      <c r="GM43" s="155" t="str">
        <f t="shared" si="628"/>
        <v/>
      </c>
      <c r="GN43" s="305" t="str">
        <f t="shared" si="628"/>
        <v/>
      </c>
      <c r="GO43" s="315" t="str">
        <f t="shared" si="628"/>
        <v/>
      </c>
      <c r="GP43" s="325"/>
      <c r="GQ43" s="159" t="str">
        <f>IF(AND(GQ41&gt;0,GQ42&gt;0),ROUNDDOWN(GQ42/GQ41,4),"")</f>
        <v/>
      </c>
      <c r="GR43" s="335" t="str">
        <f>IF(AND(GR41&gt;0,GR42&gt;0),ROUNDDOWN(GR42/GR41,4),"")</f>
        <v/>
      </c>
      <c r="GS43" s="336" t="str">
        <f t="shared" ref="GS43:GT43" si="629">IF(AND(GS41&gt;0,GS42&gt;0),ROUNDDOWN(GS42/GS41,4),"")</f>
        <v/>
      </c>
      <c r="GT43" s="163" t="str">
        <f t="shared" si="629"/>
        <v/>
      </c>
      <c r="GU43" s="356" t="str">
        <f>IF(AND(GU41&gt;0,GU42&gt;0),ROUNDDOWN(GU42/GU41,4),"")</f>
        <v/>
      </c>
      <c r="GV43" s="357" t="str">
        <f>IF(AND(GV41&gt;0,GV42&gt;0),ROUNDDOWN(GV42/GV41,4),"")</f>
        <v/>
      </c>
      <c r="GW43" s="167" t="str">
        <f>IF(AND(GW41&gt;0,GW42&gt;0),ROUNDDOWN(GW42/GW41,4),"")</f>
        <v/>
      </c>
      <c r="GX43" s="483" t="str">
        <f t="shared" ref="GX43:HI43" si="630">IF(AND(GX41&gt;0,GX42&gt;0),ROUNDDOWN(GX42/GX41,4),"")</f>
        <v/>
      </c>
      <c r="GY43" s="484" t="str">
        <f t="shared" si="630"/>
        <v/>
      </c>
      <c r="GZ43" s="485" t="str">
        <f t="shared" si="630"/>
        <v/>
      </c>
      <c r="HA43" s="486" t="str">
        <f t="shared" si="630"/>
        <v/>
      </c>
      <c r="HB43" s="392" t="str">
        <f t="shared" si="630"/>
        <v/>
      </c>
      <c r="HC43" s="393" t="str">
        <f t="shared" si="630"/>
        <v/>
      </c>
      <c r="HD43" s="172" t="str">
        <f t="shared" si="630"/>
        <v/>
      </c>
      <c r="HE43" s="392" t="str">
        <f t="shared" si="630"/>
        <v/>
      </c>
      <c r="HF43" s="393" t="str">
        <f t="shared" si="630"/>
        <v/>
      </c>
      <c r="HG43" s="172" t="str">
        <f t="shared" si="630"/>
        <v/>
      </c>
      <c r="HH43" s="392" t="str">
        <f t="shared" si="630"/>
        <v/>
      </c>
      <c r="HI43" s="393" t="str">
        <f t="shared" si="630"/>
        <v/>
      </c>
      <c r="HJ43" s="374"/>
      <c r="HK43" s="171" t="str">
        <f t="shared" ref="HK43" si="631">IF(AND(HK41&gt;0,HK42&gt;0),ROUNDDOWN(HK42/HK41,4),"")</f>
        <v/>
      </c>
      <c r="HL43" s="40"/>
      <c r="HM43" s="39" t="s">
        <v>139</v>
      </c>
      <c r="HN43" s="39"/>
      <c r="HO43" s="39"/>
      <c r="HP43" s="39"/>
      <c r="HQ43" s="39"/>
    </row>
    <row r="44" spans="1:225" s="25" customFormat="1" ht="21" hidden="1">
      <c r="A44" s="24"/>
      <c r="B44" s="51" t="s">
        <v>280</v>
      </c>
      <c r="C44" s="54">
        <f>_xlfn.XLOOKUP(D44,事業計画2026[営業所],事業計画2026[エリア],"",0)</f>
        <v>0</v>
      </c>
      <c r="D44" s="55"/>
      <c r="E44" s="196"/>
      <c r="F44" s="196"/>
      <c r="G44" s="196">
        <f>_xlfn.XLOOKUP(D44,事業計画2026[営業所],事業計画2026[所長],"",0)</f>
        <v>0</v>
      </c>
      <c r="H44" s="196">
        <f>_xlfn.XLOOKUP(D44,事業計画2026[営業所],事業計画2026[担当役員],"",0)</f>
        <v>0</v>
      </c>
      <c r="I44" s="196">
        <f>_xlfn.XLOOKUP(D44,事業計画2026[営業所],事業計画2026[主要ブランド],"",0)</f>
        <v>0</v>
      </c>
      <c r="J44" s="196"/>
      <c r="K44" s="197">
        <f>_xlfn.XLOOKUP(D44,事業計画2026[営業所],事業計画2026[人件費],"",0)</f>
        <v>0</v>
      </c>
      <c r="L44" s="197">
        <f>_xlfn.XLOOKUP(D44,事業計画2026[営業所],事業計画2026[販売費],"",0)</f>
        <v>0</v>
      </c>
      <c r="M44" s="197">
        <f>_xlfn.XLOOKUP(D44,事業計画2026[営業所],事業計画2026[減価償却費],"",0)</f>
        <v>0</v>
      </c>
      <c r="N44" s="197">
        <f>_xlfn.XLOOKUP(D44,事業計画2026[営業所],事業計画2026[地代・家賃],"",0)</f>
        <v>0</v>
      </c>
      <c r="O44" s="197">
        <f>_xlfn.XLOOKUP(D44,事業計画2026[営業所],事業計画2026[その他経費],"",0)</f>
        <v>0</v>
      </c>
      <c r="P44" s="197">
        <f>_xlfn.XLOOKUP(D44,事業計画2026[営業所],事業計画2026[本社経費],"",0)</f>
        <v>0</v>
      </c>
      <c r="Q44" s="197">
        <f>SUM(K44:P44)</f>
        <v>0</v>
      </c>
      <c r="R44" s="196"/>
      <c r="S44" s="26" t="s">
        <v>137</v>
      </c>
      <c r="T44" s="27" cm="1">
        <f t="array" ref="T44">_xlfn.XLOOKUP($D44&amp;T$2&amp;T$3,事業計画集計2026[営業所]&amp;事業計画集計2026[月]&amp;事業計画集計2026[受着完],事業計画集計2026[(当月)計画 請負金額],0,0)</f>
        <v>0</v>
      </c>
      <c r="U44" s="28" cm="1">
        <f t="array" ref="U44">_xlfn.XLOOKUP($D44&amp;T$2&amp;T$3,事業計画集計2026[営業所]&amp;事業計画集計2026[月]&amp;事業計画集計2026[受着完],事業計画集計2026[(当月)計画 利益額],0,0)</f>
        <v>0</v>
      </c>
      <c r="V44" s="142" cm="1">
        <f t="array" ref="V44">_xlfn.XLOOKUP($D44&amp;T$2&amp;T$3,事業計画集計2026[営業所]&amp;事業計画集計2026[月]&amp;事業計画集計2026[受着完],事業計画集計2026[(当月)計画 棟数],0,0)</f>
        <v>0</v>
      </c>
      <c r="W44" s="27" cm="1">
        <f t="array" ref="W44">_xlfn.XLOOKUP($D44&amp;W$2&amp;W$3,事業計画集計2026[営業所]&amp;事業計画集計2026[月]&amp;事業計画集計2026[受着完],事業計画集計2026[(当月)計画 請負金額],0,0)</f>
        <v>0</v>
      </c>
      <c r="X44" s="28" cm="1">
        <f t="array" ref="X44">_xlfn.XLOOKUP($D44&amp;W$2&amp;W$3,事業計画集計2026[営業所]&amp;事業計画集計2026[月]&amp;事業計画集計2026[受着完],事業計画集計2026[(当月)計画 利益額],0,0)</f>
        <v>0</v>
      </c>
      <c r="Y44" s="149" cm="1">
        <f t="array" ref="Y44">_xlfn.XLOOKUP($D44&amp;W$2&amp;W$3,事業計画集計2026[営業所]&amp;事業計画集計2026[月]&amp;事業計画集計2026[受着完],事業計画集計2026[(当月)計画 棟数],0,0)</f>
        <v>0</v>
      </c>
      <c r="Z44" s="28" cm="1">
        <f t="array" ref="Z44">_xlfn.XLOOKUP($D44&amp;Z$2&amp;Z$3,事業計画集計2026[営業所]&amp;事業計画集計2026[月]&amp;事業計画集計2026[受着完],事業計画集計2026[(当月)計画 請負金額],0,0)</f>
        <v>0</v>
      </c>
      <c r="AA44" s="28" cm="1">
        <f t="array" ref="AA44">_xlfn.XLOOKUP($D44&amp;Z$2&amp;Z$3,事業計画集計2026[営業所]&amp;事業計画集計2026[月]&amp;事業計画集計2026[受着完],事業計画集計2026[(当月)計画 利益額],0,0)</f>
        <v>0</v>
      </c>
      <c r="AB44" s="29">
        <f>AA44-($Q44*1000)</f>
        <v>0</v>
      </c>
      <c r="AC44" s="142" cm="1">
        <f t="array" ref="AC44">_xlfn.XLOOKUP($D44&amp;Z$2&amp;Z$3,事業計画集計2026[営業所]&amp;事業計画集計2026[月]&amp;事業計画集計2026[受着完],事業計画集計2026[(当月)計画 棟数],0,0)</f>
        <v>0</v>
      </c>
      <c r="AD44" s="27" cm="1">
        <f t="array" ref="AD44">_xlfn.XLOOKUP($D44&amp;AD$2&amp;AD$3,事業計画集計2026[営業所]&amp;事業計画集計2026[月]&amp;事業計画集計2026[受着完],事業計画集計2026[(当月)計画 請負金額],0,0)</f>
        <v>0</v>
      </c>
      <c r="AE44" s="28" cm="1">
        <f t="array" ref="AE44">_xlfn.XLOOKUP($D44&amp;AD$2&amp;AD$3,事業計画集計2026[営業所]&amp;事業計画集計2026[月]&amp;事業計画集計2026[受着完],事業計画集計2026[(当月)計画 利益額],0,0)</f>
        <v>0</v>
      </c>
      <c r="AF44" s="149" cm="1">
        <f t="array" ref="AF44">_xlfn.XLOOKUP($D44&amp;AD$2&amp;AD$3,事業計画集計2026[営業所]&amp;事業計画集計2026[月]&amp;事業計画集計2026[受着完],事業計画集計2026[(当月)計画 棟数],0,0)</f>
        <v>0</v>
      </c>
      <c r="AG44" s="28" cm="1">
        <f t="array" ref="AG44">_xlfn.XLOOKUP($D44&amp;AG$2&amp;AG$3,事業計画集計2026[営業所]&amp;事業計画集計2026[月]&amp;事業計画集計2026[受着完],事業計画集計2026[(当月)計画 請負金額],0,0)</f>
        <v>0</v>
      </c>
      <c r="AH44" s="28" cm="1">
        <f t="array" ref="AH44">_xlfn.XLOOKUP($D44&amp;AG$2&amp;AG$3,事業計画集計2026[営業所]&amp;事業計画集計2026[月]&amp;事業計画集計2026[受着完],事業計画集計2026[(当月)計画 利益額],0,0)</f>
        <v>0</v>
      </c>
      <c r="AI44" s="149" cm="1">
        <f t="array" ref="AI44">_xlfn.XLOOKUP($D44&amp;AG$2&amp;AG$3,事業計画集計2026[営業所]&amp;事業計画集計2026[月]&amp;事業計画集計2026[受着完],事業計画集計2026[(当月)計画 棟数],0,0)</f>
        <v>0</v>
      </c>
      <c r="AJ44" s="28" cm="1">
        <f t="array" ref="AJ44">_xlfn.XLOOKUP($D44&amp;AJ$2&amp;AJ$3,事業計画集計2026[営業所]&amp;事業計画集計2026[月]&amp;事業計画集計2026[受着完],事業計画集計2026[(当月)計画 請負金額],0,0)</f>
        <v>0</v>
      </c>
      <c r="AK44" s="28" cm="1">
        <f t="array" ref="AK44">_xlfn.XLOOKUP($D44&amp;AJ$2&amp;AJ$3,事業計画集計2026[営業所]&amp;事業計画集計2026[月]&amp;事業計画集計2026[受着完],事業計画集計2026[(当月)計画 利益額],0,0)</f>
        <v>0</v>
      </c>
      <c r="AL44" s="29">
        <f>AK44-($Q44*1000)</f>
        <v>0</v>
      </c>
      <c r="AM44" s="149" cm="1">
        <f t="array" ref="AM44">_xlfn.XLOOKUP($D44&amp;AJ$2&amp;AJ$3,事業計画集計2026[営業所]&amp;事業計画集計2026[月]&amp;事業計画集計2026[受着完],事業計画集計2026[(当月)計画 棟数],0,0)</f>
        <v>0</v>
      </c>
      <c r="AN44" s="28" cm="1">
        <f t="array" ref="AN44">_xlfn.XLOOKUP($D44&amp;AN$2&amp;AN$3,事業計画集計2026[営業所]&amp;事業計画集計2026[月]&amp;事業計画集計2026[受着完],事業計画集計2026[(当月)計画 請負金額],0,0)</f>
        <v>0</v>
      </c>
      <c r="AO44" s="28" cm="1">
        <f t="array" ref="AO44">_xlfn.XLOOKUP($D44&amp;AN$2&amp;AN$3,事業計画集計2026[営業所]&amp;事業計画集計2026[月]&amp;事業計画集計2026[受着完],事業計画集計2026[(当月)計画 利益額],0,0)</f>
        <v>0</v>
      </c>
      <c r="AP44" s="149" cm="1">
        <f t="array" ref="AP44">_xlfn.XLOOKUP($D44&amp;AN$2&amp;AN$3,事業計画集計2026[営業所]&amp;事業計画集計2026[月]&amp;事業計画集計2026[受着完],事業計画集計2026[(当月)計画 棟数],0,0)</f>
        <v>0</v>
      </c>
      <c r="AQ44" s="28" cm="1">
        <f t="array" ref="AQ44">_xlfn.XLOOKUP($D44&amp;AQ$2&amp;AQ$3,事業計画集計2026[営業所]&amp;事業計画集計2026[月]&amp;事業計画集計2026[受着完],事業計画集計2026[(当月)計画 請負金額],0,0)</f>
        <v>0</v>
      </c>
      <c r="AR44" s="28" cm="1">
        <f t="array" ref="AR44">_xlfn.XLOOKUP($D44&amp;AQ$2&amp;AQ$3,事業計画集計2026[営業所]&amp;事業計画集計2026[月]&amp;事業計画集計2026[受着完],事業計画集計2026[(当月)計画 利益額],0,0)</f>
        <v>0</v>
      </c>
      <c r="AS44" s="149" cm="1">
        <f t="array" ref="AS44">_xlfn.XLOOKUP($D44&amp;AQ$2&amp;AQ$3,事業計画集計2026[営業所]&amp;事業計画集計2026[月]&amp;事業計画集計2026[受着完],事業計画集計2026[(当月)計画 棟数],0,0)</f>
        <v>0</v>
      </c>
      <c r="AT44" s="28" cm="1">
        <f t="array" ref="AT44">_xlfn.XLOOKUP($D44&amp;AT$2&amp;AT$3,事業計画集計2026[営業所]&amp;事業計画集計2026[月]&amp;事業計画集計2026[受着完],事業計画集計2026[(当月)計画 請負金額],0,0)</f>
        <v>0</v>
      </c>
      <c r="AU44" s="28" cm="1">
        <f t="array" ref="AU44">_xlfn.XLOOKUP($D44&amp;AT$2&amp;AT$3,事業計画集計2026[営業所]&amp;事業計画集計2026[月]&amp;事業計画集計2026[受着完],事業計画集計2026[(当月)計画 利益額],0,0)</f>
        <v>0</v>
      </c>
      <c r="AV44" s="29">
        <f>AU44-($Q44*1000)</f>
        <v>0</v>
      </c>
      <c r="AW44" s="142" cm="1">
        <f t="array" ref="AW44">_xlfn.XLOOKUP($D44&amp;AT$2&amp;AT$3,事業計画集計2026[営業所]&amp;事業計画集計2026[月]&amp;事業計画集計2026[受着完],事業計画集計2026[(当月)計画 棟数],0,0)</f>
        <v>0</v>
      </c>
      <c r="AX44" s="421">
        <f t="shared" ref="AX44:BG45" si="632">T44+AD44+AN44</f>
        <v>0</v>
      </c>
      <c r="AY44" s="422">
        <f t="shared" si="632"/>
        <v>0</v>
      </c>
      <c r="AZ44" s="423">
        <f t="shared" si="632"/>
        <v>0</v>
      </c>
      <c r="BA44" s="296">
        <f t="shared" si="632"/>
        <v>0</v>
      </c>
      <c r="BB44" s="300">
        <f t="shared" si="632"/>
        <v>0</v>
      </c>
      <c r="BC44" s="154">
        <f t="shared" si="632"/>
        <v>0</v>
      </c>
      <c r="BD44" s="304">
        <f t="shared" si="632"/>
        <v>0</v>
      </c>
      <c r="BE44" s="314">
        <f t="shared" si="632"/>
        <v>0</v>
      </c>
      <c r="BF44" s="324">
        <f t="shared" si="632"/>
        <v>0</v>
      </c>
      <c r="BG44" s="158">
        <f t="shared" si="632"/>
        <v>0</v>
      </c>
      <c r="BH44" s="28" cm="1">
        <f t="array" ref="BH44">_xlfn.XLOOKUP($D44&amp;BH$2&amp;BH$3,事業計画集計2026[営業所]&amp;事業計画集計2026[月]&amp;事業計画集計2026[受着完],事業計画集計2026[(当月)計画 請負金額],0,0)</f>
        <v>0</v>
      </c>
      <c r="BI44" s="28" cm="1">
        <f t="array" ref="BI44">_xlfn.XLOOKUP($D44&amp;BH$2&amp;BH$3,事業計画集計2026[営業所]&amp;事業計画集計2026[月]&amp;事業計画集計2026[受着完],事業計画集計2026[(当月)計画 利益額],0,0)</f>
        <v>0</v>
      </c>
      <c r="BJ44" s="149" cm="1">
        <f t="array" ref="BJ44">_xlfn.XLOOKUP($D44&amp;BH$2&amp;BH$3,事業計画集計2026[営業所]&amp;事業計画集計2026[月]&amp;事業計画集計2026[受着完],事業計画集計2026[(当月)計画 棟数],0,0)</f>
        <v>0</v>
      </c>
      <c r="BK44" s="28" cm="1">
        <f t="array" ref="BK44">_xlfn.XLOOKUP($D44&amp;BK$2&amp;BK$3,事業計画集計2026[営業所]&amp;事業計画集計2026[月]&amp;事業計画集計2026[受着完],事業計画集計2026[(当月)計画 請負金額],0,0)</f>
        <v>0</v>
      </c>
      <c r="BL44" s="28" cm="1">
        <f t="array" ref="BL44">_xlfn.XLOOKUP($D44&amp;BK$2&amp;BK$3,事業計画集計2026[営業所]&amp;事業計画集計2026[月]&amp;事業計画集計2026[受着完],事業計画集計2026[(当月)計画 利益額],0,0)</f>
        <v>0</v>
      </c>
      <c r="BM44" s="149" cm="1">
        <f t="array" ref="BM44">_xlfn.XLOOKUP($D44&amp;BK$2&amp;BK$3,事業計画集計2026[営業所]&amp;事業計画集計2026[月]&amp;事業計画集計2026[受着完],事業計画集計2026[(当月)計画 棟数],0,0)</f>
        <v>0</v>
      </c>
      <c r="BN44" s="28" cm="1">
        <f t="array" ref="BN44">_xlfn.XLOOKUP($D44&amp;BN$2&amp;BN$3,事業計画集計2026[営業所]&amp;事業計画集計2026[月]&amp;事業計画集計2026[受着完],事業計画集計2026[(当月)計画 請負金額],0,0)</f>
        <v>0</v>
      </c>
      <c r="BO44" s="28" cm="1">
        <f t="array" ref="BO44">_xlfn.XLOOKUP($D44&amp;BN$2&amp;BN$3,事業計画集計2026[営業所]&amp;事業計画集計2026[月]&amp;事業計画集計2026[受着完],事業計画集計2026[(当月)計画 利益額],0,0)</f>
        <v>0</v>
      </c>
      <c r="BP44" s="29">
        <f>BO44-($Q44*1000)</f>
        <v>0</v>
      </c>
      <c r="BQ44" s="149" cm="1">
        <f t="array" ref="BQ44">_xlfn.XLOOKUP($D44&amp;BN$2&amp;BN$3,事業計画集計2026[営業所]&amp;事業計画集計2026[月]&amp;事業計画集計2026[受着完],事業計画集計2026[(当月)計画 棟数],0,0)</f>
        <v>0</v>
      </c>
      <c r="BR44" s="28" cm="1">
        <f t="array" ref="BR44">_xlfn.XLOOKUP($D44&amp;BR$2&amp;BR$3,事業計画集計2026[営業所]&amp;事業計画集計2026[月]&amp;事業計画集計2026[受着完],事業計画集計2026[(当月)計画 請負金額],0,0)</f>
        <v>0</v>
      </c>
      <c r="BS44" s="28" cm="1">
        <f t="array" ref="BS44">_xlfn.XLOOKUP($D44&amp;BR$2&amp;BR$3,事業計画集計2026[営業所]&amp;事業計画集計2026[月]&amp;事業計画集計2026[受着完],事業計画集計2026[(当月)計画 利益額],0,0)</f>
        <v>0</v>
      </c>
      <c r="BT44" s="149" cm="1">
        <f t="array" ref="BT44">_xlfn.XLOOKUP($D44&amp;BR$2&amp;BR$3,事業計画集計2026[営業所]&amp;事業計画集計2026[月]&amp;事業計画集計2026[受着完],事業計画集計2026[(当月)計画 棟数],0,0)</f>
        <v>0</v>
      </c>
      <c r="BU44" s="28" cm="1">
        <f t="array" ref="BU44">_xlfn.XLOOKUP($D44&amp;BU$2&amp;BU$3,事業計画集計2026[営業所]&amp;事業計画集計2026[月]&amp;事業計画集計2026[受着完],事業計画集計2026[(当月)計画 請負金額],0,0)</f>
        <v>0</v>
      </c>
      <c r="BV44" s="28" cm="1">
        <f t="array" ref="BV44">_xlfn.XLOOKUP($D44&amp;BU$2&amp;BU$3,事業計画集計2026[営業所]&amp;事業計画集計2026[月]&amp;事業計画集計2026[受着完],事業計画集計2026[(当月)計画 利益額],0,0)</f>
        <v>0</v>
      </c>
      <c r="BW44" s="149" cm="1">
        <f t="array" ref="BW44">_xlfn.XLOOKUP($D44&amp;BU$2&amp;BU$3,事業計画集計2026[営業所]&amp;事業計画集計2026[月]&amp;事業計画集計2026[受着完],事業計画集計2026[(当月)計画 棟数],0,0)</f>
        <v>0</v>
      </c>
      <c r="BX44" s="28" cm="1">
        <f t="array" ref="BX44">_xlfn.XLOOKUP($D44&amp;BX$2&amp;BX$3,事業計画集計2026[営業所]&amp;事業計画集計2026[月]&amp;事業計画集計2026[受着完],事業計画集計2026[(当月)計画 請負金額],0,0)</f>
        <v>0</v>
      </c>
      <c r="BY44" s="28" cm="1">
        <f t="array" ref="BY44">_xlfn.XLOOKUP($D44&amp;BX$2&amp;BX$3,事業計画集計2026[営業所]&amp;事業計画集計2026[月]&amp;事業計画集計2026[受着完],事業計画集計2026[(当月)計画 利益額],0,0)</f>
        <v>0</v>
      </c>
      <c r="BZ44" s="29">
        <f>BY44-($Q44*1000)</f>
        <v>0</v>
      </c>
      <c r="CA44" s="149" cm="1">
        <f t="array" ref="CA44">_xlfn.XLOOKUP($D44&amp;BX$2&amp;BX$3,事業計画集計2026[営業所]&amp;事業計画集計2026[月]&amp;事業計画集計2026[受着完],事業計画集計2026[(当月)計画 棟数],0,0)</f>
        <v>0</v>
      </c>
      <c r="CB44" s="28" cm="1">
        <f t="array" ref="CB44">_xlfn.XLOOKUP($D44&amp;CB$2&amp;CB$3,事業計画集計2026[営業所]&amp;事業計画集計2026[月]&amp;事業計画集計2026[受着完],事業計画集計2026[(当月)計画 請負金額],0,0)</f>
        <v>0</v>
      </c>
      <c r="CC44" s="28" cm="1">
        <f t="array" ref="CC44">_xlfn.XLOOKUP($D44&amp;CB$2&amp;CB$3,事業計画集計2026[営業所]&amp;事業計画集計2026[月]&amp;事業計画集計2026[受着完],事業計画集計2026[(当月)計画 利益額],0,0)</f>
        <v>0</v>
      </c>
      <c r="CD44" s="149" cm="1">
        <f t="array" ref="CD44">_xlfn.XLOOKUP($D44&amp;CB$2&amp;CB$3,事業計画集計2026[営業所]&amp;事業計画集計2026[月]&amp;事業計画集計2026[受着完],事業計画集計2026[(当月)計画 棟数],0,0)</f>
        <v>0</v>
      </c>
      <c r="CE44" s="28" cm="1">
        <f t="array" ref="CE44">_xlfn.XLOOKUP($D44&amp;CE$2&amp;CE$3,事業計画集計2026[営業所]&amp;事業計画集計2026[月]&amp;事業計画集計2026[受着完],事業計画集計2026[(当月)計画 請負金額],0,0)</f>
        <v>0</v>
      </c>
      <c r="CF44" s="28" cm="1">
        <f t="array" ref="CF44">_xlfn.XLOOKUP($D44&amp;CE$2&amp;CE$3,事業計画集計2026[営業所]&amp;事業計画集計2026[月]&amp;事業計画集計2026[受着完],事業計画集計2026[(当月)計画 利益額],0,0)</f>
        <v>0</v>
      </c>
      <c r="CG44" s="149" cm="1">
        <f t="array" ref="CG44">_xlfn.XLOOKUP($D44&amp;CE$2&amp;CE$3,事業計画集計2026[営業所]&amp;事業計画集計2026[月]&amp;事業計画集計2026[受着完],事業計画集計2026[(当月)計画 棟数],0,0)</f>
        <v>0</v>
      </c>
      <c r="CH44" s="28" cm="1">
        <f t="array" ref="CH44">_xlfn.XLOOKUP($D44&amp;CH$2&amp;CH$3,事業計画集計2026[営業所]&amp;事業計画集計2026[月]&amp;事業計画集計2026[受着完],事業計画集計2026[(当月)計画 請負金額],0,0)</f>
        <v>0</v>
      </c>
      <c r="CI44" s="28" cm="1">
        <f t="array" ref="CI44">_xlfn.XLOOKUP($D44&amp;CH$2&amp;CH$3,事業計画集計2026[営業所]&amp;事業計画集計2026[月]&amp;事業計画集計2026[受着完],事業計画集計2026[(当月)計画 利益額],0,0)</f>
        <v>0</v>
      </c>
      <c r="CJ44" s="29">
        <f>CI44-($Q44*1000)</f>
        <v>0</v>
      </c>
      <c r="CK44" s="142" cm="1">
        <f t="array" ref="CK44">_xlfn.XLOOKUP($D44&amp;CH$2&amp;CH$3,事業計画集計2026[営業所]&amp;事業計画集計2026[月]&amp;事業計画集計2026[受着完],事業計画集計2026[(当月)計画 棟数],0,0)</f>
        <v>0</v>
      </c>
      <c r="CL44" s="421">
        <f t="shared" ref="CL44:CU45" si="633">BH44+BR44+CB44</f>
        <v>0</v>
      </c>
      <c r="CM44" s="422">
        <f t="shared" si="633"/>
        <v>0</v>
      </c>
      <c r="CN44" s="423">
        <f t="shared" si="633"/>
        <v>0</v>
      </c>
      <c r="CO44" s="296">
        <f t="shared" si="633"/>
        <v>0</v>
      </c>
      <c r="CP44" s="300">
        <f t="shared" si="633"/>
        <v>0</v>
      </c>
      <c r="CQ44" s="154">
        <f t="shared" si="633"/>
        <v>0</v>
      </c>
      <c r="CR44" s="304">
        <f t="shared" si="633"/>
        <v>0</v>
      </c>
      <c r="CS44" s="314">
        <f t="shared" si="633"/>
        <v>0</v>
      </c>
      <c r="CT44" s="324">
        <f t="shared" si="633"/>
        <v>0</v>
      </c>
      <c r="CU44" s="158">
        <f t="shared" si="633"/>
        <v>0</v>
      </c>
      <c r="CV44" s="333">
        <f t="shared" ref="CV44:DE45" si="634">AX44+CL44</f>
        <v>0</v>
      </c>
      <c r="CW44" s="334">
        <f t="shared" si="634"/>
        <v>0</v>
      </c>
      <c r="CX44" s="162">
        <f t="shared" si="634"/>
        <v>0</v>
      </c>
      <c r="CY44" s="354">
        <f t="shared" si="634"/>
        <v>0</v>
      </c>
      <c r="CZ44" s="355">
        <f t="shared" si="634"/>
        <v>0</v>
      </c>
      <c r="DA44" s="166">
        <f t="shared" si="634"/>
        <v>0</v>
      </c>
      <c r="DB44" s="479">
        <f t="shared" si="634"/>
        <v>0</v>
      </c>
      <c r="DC44" s="480">
        <f t="shared" si="634"/>
        <v>0</v>
      </c>
      <c r="DD44" s="481">
        <f t="shared" si="634"/>
        <v>0</v>
      </c>
      <c r="DE44" s="604">
        <f t="shared" si="634"/>
        <v>0</v>
      </c>
      <c r="DF44" s="612">
        <f>実行度合表集計2025!GH44+実行度合表集計2026!CV44</f>
        <v>180000000</v>
      </c>
      <c r="DG44" s="334">
        <f>実行度合表集計2025!GI44+実行度合表集計2026!CW44</f>
        <v>43200000</v>
      </c>
      <c r="DH44" s="613">
        <f>実行度合表集計2025!GJ44+実行度合表集計2026!CX44</f>
        <v>9</v>
      </c>
      <c r="DI44" s="628">
        <f>実行度合表集計2025!GK44+実行度合表集計2026!CY44</f>
        <v>226039579</v>
      </c>
      <c r="DJ44" s="355">
        <f>実行度合表集計2025!GL44+実行度合表集計2026!CZ44</f>
        <v>51966783</v>
      </c>
      <c r="DK44" s="629">
        <f>実行度合表集計2025!GM44+実行度合表集計2026!DA44</f>
        <v>10</v>
      </c>
      <c r="DL44" s="641">
        <f>実行度合表集計2025!GN44+実行度合表集計2026!DB44</f>
        <v>237754431</v>
      </c>
      <c r="DM44" s="480">
        <f>実行度合表集計2025!GO44+実行度合表集計2026!DC44</f>
        <v>57913127</v>
      </c>
      <c r="DN44" s="481">
        <f>実行度合表集計2025!GP44+実行度合表集計2026!DD44</f>
        <v>39259127</v>
      </c>
      <c r="DO44" s="642">
        <f>実行度合表集計2025!GQ44+実行度合表集計2026!DE44</f>
        <v>10</v>
      </c>
      <c r="DP44" s="28" cm="1">
        <f t="array" ref="DP44">_xlfn.XLOOKUP($D44&amp;DP$2&amp;DP$3,事業計画集計2026[営業所]&amp;事業計画集計2026[月]&amp;事業計画集計2026[受着完],事業計画集計2026[(当月)計画 請負金額],0,0)</f>
        <v>0</v>
      </c>
      <c r="DQ44" s="28" cm="1">
        <f t="array" ref="DQ44">_xlfn.XLOOKUP($D44&amp;DP$2&amp;DP$3,事業計画集計2026[営業所]&amp;事業計画集計2026[月]&amp;事業計画集計2026[受着完],事業計画集計2026[(当月)計画 利益額],0,0)</f>
        <v>0</v>
      </c>
      <c r="DR44" s="149" cm="1">
        <f t="array" ref="DR44">_xlfn.XLOOKUP($D44&amp;DP$2&amp;DP$3,事業計画集計2026[営業所]&amp;事業計画集計2026[月]&amp;事業計画集計2026[受着完],事業計画集計2026[(当月)計画 棟数],0,0)</f>
        <v>0</v>
      </c>
      <c r="DS44" s="28" cm="1">
        <f t="array" ref="DS44">_xlfn.XLOOKUP($D44&amp;DS$2&amp;DS$3,事業計画集計2026[営業所]&amp;事業計画集計2026[月]&amp;事業計画集計2026[受着完],事業計画集計2026[(当月)計画 請負金額],0,0)</f>
        <v>0</v>
      </c>
      <c r="DT44" s="28" cm="1">
        <f t="array" ref="DT44">_xlfn.XLOOKUP($D44&amp;DS$2&amp;DS$3,事業計画集計2026[営業所]&amp;事業計画集計2026[月]&amp;事業計画集計2026[受着完],事業計画集計2026[(当月)計画 利益額],0,0)</f>
        <v>0</v>
      </c>
      <c r="DU44" s="149" cm="1">
        <f t="array" ref="DU44">_xlfn.XLOOKUP($D44&amp;DS$2&amp;DS$3,事業計画集計2026[営業所]&amp;事業計画集計2026[月]&amp;事業計画集計2026[受着完],事業計画集計2026[(当月)計画 棟数],0,0)</f>
        <v>0</v>
      </c>
      <c r="DV44" s="28" cm="1">
        <f t="array" ref="DV44">_xlfn.XLOOKUP($D44&amp;DV$2&amp;DV$3,事業計画集計2026[営業所]&amp;事業計画集計2026[月]&amp;事業計画集計2026[受着完],事業計画集計2026[(当月)計画 請負金額],0,0)</f>
        <v>0</v>
      </c>
      <c r="DW44" s="28" cm="1">
        <f t="array" ref="DW44">_xlfn.XLOOKUP($D44&amp;DV$2&amp;DV$3,事業計画集計2026[営業所]&amp;事業計画集計2026[月]&amp;事業計画集計2026[受着完],事業計画集計2026[(当月)計画 利益額],0,0)</f>
        <v>0</v>
      </c>
      <c r="DX44" s="29">
        <f>DW44-($Q44*1000)</f>
        <v>0</v>
      </c>
      <c r="DY44" s="149" cm="1">
        <f t="array" ref="DY44">_xlfn.XLOOKUP($D44&amp;DV$2&amp;DV$3,事業計画集計2026[営業所]&amp;事業計画集計2026[月]&amp;事業計画集計2026[受着完],事業計画集計2026[(当月)計画 棟数],0,0)</f>
        <v>0</v>
      </c>
      <c r="DZ44" s="28" cm="1">
        <f t="array" ref="DZ44">_xlfn.XLOOKUP($D44&amp;DZ$2&amp;DZ$3,事業計画集計2026[営業所]&amp;事業計画集計2026[月]&amp;事業計画集計2026[受着完],事業計画集計2026[(当月)計画 請負金額],0,0)</f>
        <v>0</v>
      </c>
      <c r="EA44" s="28" cm="1">
        <f t="array" ref="EA44">_xlfn.XLOOKUP($D44&amp;DZ$2&amp;DZ$3,事業計画集計2026[営業所]&amp;事業計画集計2026[月]&amp;事業計画集計2026[受着完],事業計画集計2026[(当月)計画 利益額],0,0)</f>
        <v>0</v>
      </c>
      <c r="EB44" s="149" cm="1">
        <f t="array" ref="EB44">_xlfn.XLOOKUP($D44&amp;DZ$2&amp;DZ$3,事業計画集計2026[営業所]&amp;事業計画集計2026[月]&amp;事業計画集計2026[受着完],事業計画集計2026[(当月)計画 棟数],0,0)</f>
        <v>0</v>
      </c>
      <c r="EC44" s="28" cm="1">
        <f t="array" ref="EC44">_xlfn.XLOOKUP($D44&amp;EC$2&amp;EC$3,事業計画集計2026[営業所]&amp;事業計画集計2026[月]&amp;事業計画集計2026[受着完],事業計画集計2026[(当月)計画 請負金額],0,0)</f>
        <v>0</v>
      </c>
      <c r="ED44" s="28" cm="1">
        <f t="array" ref="ED44">_xlfn.XLOOKUP($D44&amp;EC$2&amp;EC$3,事業計画集計2026[営業所]&amp;事業計画集計2026[月]&amp;事業計画集計2026[受着完],事業計画集計2026[(当月)計画 利益額],0,0)</f>
        <v>0</v>
      </c>
      <c r="EE44" s="149" cm="1">
        <f t="array" ref="EE44">_xlfn.XLOOKUP($D44&amp;EC$2&amp;EC$3,事業計画集計2026[営業所]&amp;事業計画集計2026[月]&amp;事業計画集計2026[受着完],事業計画集計2026[(当月)計画 棟数],0,0)</f>
        <v>0</v>
      </c>
      <c r="EF44" s="28" cm="1">
        <f t="array" ref="EF44">_xlfn.XLOOKUP($D44&amp;EF$2&amp;EF$3,事業計画集計2026[営業所]&amp;事業計画集計2026[月]&amp;事業計画集計2026[受着完],事業計画集計2026[(当月)計画 請負金額],0,0)</f>
        <v>0</v>
      </c>
      <c r="EG44" s="28" cm="1">
        <f t="array" ref="EG44">_xlfn.XLOOKUP($D44&amp;EF$2&amp;EF$3,事業計画集計2026[営業所]&amp;事業計画集計2026[月]&amp;事業計画集計2026[受着完],事業計画集計2026[(当月)計画 利益額],0,0)</f>
        <v>0</v>
      </c>
      <c r="EH44" s="29">
        <f>EG44-($Q44*1000)</f>
        <v>0</v>
      </c>
      <c r="EI44" s="149" cm="1">
        <f t="array" ref="EI44">_xlfn.XLOOKUP($D44&amp;EF$2&amp;EF$3,事業計画集計2026[営業所]&amp;事業計画集計2026[月]&amp;事業計画集計2026[受着完],事業計画集計2026[(当月)計画 棟数],0,0)</f>
        <v>0</v>
      </c>
      <c r="EJ44" s="28" cm="1">
        <f t="array" ref="EJ44">_xlfn.XLOOKUP($D44&amp;EJ$2&amp;EJ$3,事業計画集計2026[営業所]&amp;事業計画集計2026[月]&amp;事業計画集計2026[受着完],事業計画集計2026[(当月)計画 請負金額],0,0)</f>
        <v>0</v>
      </c>
      <c r="EK44" s="28" cm="1">
        <f t="array" ref="EK44">_xlfn.XLOOKUP($D44&amp;EJ$2&amp;EJ$3,事業計画集計2026[営業所]&amp;事業計画集計2026[月]&amp;事業計画集計2026[受着完],事業計画集計2026[(当月)計画 利益額],0,0)</f>
        <v>0</v>
      </c>
      <c r="EL44" s="149" cm="1">
        <f t="array" ref="EL44">_xlfn.XLOOKUP($D44&amp;EJ$2&amp;EJ$3,事業計画集計2026[営業所]&amp;事業計画集計2026[月]&amp;事業計画集計2026[受着完],事業計画集計2026[(当月)計画 棟数],0,0)</f>
        <v>0</v>
      </c>
      <c r="EM44" s="28" cm="1">
        <f t="array" ref="EM44">_xlfn.XLOOKUP($D44&amp;EM$2&amp;EM$3,事業計画集計2026[営業所]&amp;事業計画集計2026[月]&amp;事業計画集計2026[受着完],事業計画集計2026[(当月)計画 請負金額],0,0)</f>
        <v>0</v>
      </c>
      <c r="EN44" s="28" cm="1">
        <f t="array" ref="EN44">_xlfn.XLOOKUP($D44&amp;EM$2&amp;EM$3,事業計画集計2026[営業所]&amp;事業計画集計2026[月]&amp;事業計画集計2026[受着完],事業計画集計2026[(当月)計画 利益額],0,0)</f>
        <v>0</v>
      </c>
      <c r="EO44" s="149" cm="1">
        <f t="array" ref="EO44">_xlfn.XLOOKUP($D44&amp;EM$2&amp;EM$3,事業計画集計2026[営業所]&amp;事業計画集計2026[月]&amp;事業計画集計2026[受着完],事業計画集計2026[(当月)計画 棟数],0,0)</f>
        <v>0</v>
      </c>
      <c r="EP44" s="28" cm="1">
        <f t="array" ref="EP44">_xlfn.XLOOKUP($D44&amp;EP$2&amp;EP$3,事業計画集計2026[営業所]&amp;事業計画集計2026[月]&amp;事業計画集計2026[受着完],事業計画集計2026[(当月)計画 請負金額],0,0)</f>
        <v>0</v>
      </c>
      <c r="EQ44" s="28" cm="1">
        <f t="array" ref="EQ44">_xlfn.XLOOKUP($D44&amp;EP$2&amp;EP$3,事業計画集計2026[営業所]&amp;事業計画集計2026[月]&amp;事業計画集計2026[受着完],事業計画集計2026[(当月)計画 利益額],0,0)</f>
        <v>0</v>
      </c>
      <c r="ER44" s="29">
        <f>EQ44-($Q44*1000)</f>
        <v>0</v>
      </c>
      <c r="ES44" s="142" cm="1">
        <f t="array" ref="ES44">_xlfn.XLOOKUP($D44&amp;EP$2&amp;EP$3,事業計画集計2026[営業所]&amp;事業計画集計2026[月]&amp;事業計画集計2026[受着完],事業計画集計2026[(当月)計画 棟数],0,0)</f>
        <v>0</v>
      </c>
      <c r="ET44" s="421">
        <f t="shared" ref="ET44:FC45" si="635">DP44+DZ44+EJ44</f>
        <v>0</v>
      </c>
      <c r="EU44" s="422">
        <f t="shared" si="635"/>
        <v>0</v>
      </c>
      <c r="EV44" s="423">
        <f t="shared" si="635"/>
        <v>0</v>
      </c>
      <c r="EW44" s="296">
        <f t="shared" si="635"/>
        <v>0</v>
      </c>
      <c r="EX44" s="300">
        <f t="shared" si="635"/>
        <v>0</v>
      </c>
      <c r="EY44" s="154">
        <f t="shared" si="635"/>
        <v>0</v>
      </c>
      <c r="EZ44" s="304">
        <f t="shared" si="635"/>
        <v>0</v>
      </c>
      <c r="FA44" s="314">
        <f t="shared" si="635"/>
        <v>0</v>
      </c>
      <c r="FB44" s="324">
        <f t="shared" si="635"/>
        <v>0</v>
      </c>
      <c r="FC44" s="158">
        <f t="shared" si="635"/>
        <v>0</v>
      </c>
      <c r="FD44" s="28" cm="1">
        <f t="array" ref="FD44">_xlfn.XLOOKUP($D44&amp;FD$2&amp;FD$3,事業計画集計2026[営業所]&amp;事業計画集計2026[月]&amp;事業計画集計2026[受着完],事業計画集計2026[(当月)計画 請負金額],0,0)</f>
        <v>0</v>
      </c>
      <c r="FE44" s="28" cm="1">
        <f t="array" ref="FE44">_xlfn.XLOOKUP($D44&amp;FD$2&amp;FD$3,事業計画集計2026[営業所]&amp;事業計画集計2026[月]&amp;事業計画集計2026[受着完],事業計画集計2026[(当月)計画 利益額],0,0)</f>
        <v>0</v>
      </c>
      <c r="FF44" s="149" cm="1">
        <f t="array" ref="FF44">_xlfn.XLOOKUP($D44&amp;FD$2&amp;FD$3,事業計画集計2026[営業所]&amp;事業計画集計2026[月]&amp;事業計画集計2026[受着完],事業計画集計2026[(当月)計画 棟数],0,0)</f>
        <v>0</v>
      </c>
      <c r="FG44" s="28" cm="1">
        <f t="array" ref="FG44">_xlfn.XLOOKUP($D44&amp;FG$2&amp;FG$3,事業計画集計2026[営業所]&amp;事業計画集計2026[月]&amp;事業計画集計2026[受着完],事業計画集計2026[(当月)計画 請負金額],0,0)</f>
        <v>0</v>
      </c>
      <c r="FH44" s="28" cm="1">
        <f t="array" ref="FH44">_xlfn.XLOOKUP($D44&amp;FG$2&amp;FG$3,事業計画集計2026[営業所]&amp;事業計画集計2026[月]&amp;事業計画集計2026[受着完],事業計画集計2026[(当月)計画 利益額],0,0)</f>
        <v>0</v>
      </c>
      <c r="FI44" s="149" cm="1">
        <f t="array" ref="FI44">_xlfn.XLOOKUP($D44&amp;FG$2&amp;FG$3,事業計画集計2026[営業所]&amp;事業計画集計2026[月]&amp;事業計画集計2026[受着完],事業計画集計2026[(当月)計画 棟数],0,0)</f>
        <v>0</v>
      </c>
      <c r="FJ44" s="28" cm="1">
        <f t="array" ref="FJ44">_xlfn.XLOOKUP($D44&amp;FJ$2&amp;FJ$3,事業計画集計2026[営業所]&amp;事業計画集計2026[月]&amp;事業計画集計2026[受着完],事業計画集計2026[(当月)計画 請負金額],0,0)</f>
        <v>0</v>
      </c>
      <c r="FK44" s="28" cm="1">
        <f t="array" ref="FK44">_xlfn.XLOOKUP($D44&amp;FJ$2&amp;FJ$3,事業計画集計2026[営業所]&amp;事業計画集計2026[月]&amp;事業計画集計2026[受着完],事業計画集計2026[(当月)計画 利益額],0,0)</f>
        <v>0</v>
      </c>
      <c r="FL44" s="29">
        <f>FK44-($Q44*1000)</f>
        <v>0</v>
      </c>
      <c r="FM44" s="149" cm="1">
        <f t="array" ref="FM44">_xlfn.XLOOKUP($D44&amp;FJ$2&amp;FJ$3,事業計画集計2026[営業所]&amp;事業計画集計2026[月]&amp;事業計画集計2026[受着完],事業計画集計2026[(当月)計画 棟数],0,0)</f>
        <v>0</v>
      </c>
      <c r="FN44" s="28" cm="1">
        <f t="array" ref="FN44">_xlfn.XLOOKUP($D44&amp;FN$2&amp;FN$3,事業計画集計2026[営業所]&amp;事業計画集計2026[月]&amp;事業計画集計2026[受着完],事業計画集計2026[(当月)計画 請負金額],0,0)</f>
        <v>0</v>
      </c>
      <c r="FO44" s="28" cm="1">
        <f t="array" ref="FO44">_xlfn.XLOOKUP($D44&amp;FN$2&amp;FN$3,事業計画集計2026[営業所]&amp;事業計画集計2026[月]&amp;事業計画集計2026[受着完],事業計画集計2026[(当月)計画 利益額],0,0)</f>
        <v>0</v>
      </c>
      <c r="FP44" s="149" cm="1">
        <f t="array" ref="FP44">_xlfn.XLOOKUP($D44&amp;FN$2&amp;FN$3,事業計画集計2026[営業所]&amp;事業計画集計2026[月]&amp;事業計画集計2026[受着完],事業計画集計2026[(当月)計画 棟数],0,0)</f>
        <v>0</v>
      </c>
      <c r="FQ44" s="28" cm="1">
        <f t="array" ref="FQ44">_xlfn.XLOOKUP($D44&amp;FQ$2&amp;FQ$3,事業計画集計2026[営業所]&amp;事業計画集計2026[月]&amp;事業計画集計2026[受着完],事業計画集計2026[(当月)計画 請負金額],0,0)</f>
        <v>0</v>
      </c>
      <c r="FR44" s="28" cm="1">
        <f t="array" ref="FR44">_xlfn.XLOOKUP($D44&amp;FQ$2&amp;FQ$3,事業計画集計2026[営業所]&amp;事業計画集計2026[月]&amp;事業計画集計2026[受着完],事業計画集計2026[(当月)計画 利益額],0,0)</f>
        <v>0</v>
      </c>
      <c r="FS44" s="149" cm="1">
        <f t="array" ref="FS44">_xlfn.XLOOKUP($D44&amp;FQ$2&amp;FQ$3,事業計画集計2026[営業所]&amp;事業計画集計2026[月]&amp;事業計画集計2026[受着完],事業計画集計2026[(当月)計画 棟数],0,0)</f>
        <v>0</v>
      </c>
      <c r="FT44" s="28" cm="1">
        <f t="array" ref="FT44">_xlfn.XLOOKUP($D44&amp;FT$2&amp;FT$3,事業計画集計2026[営業所]&amp;事業計画集計2026[月]&amp;事業計画集計2026[受着完],事業計画集計2026[(当月)計画 請負金額],0,0)</f>
        <v>0</v>
      </c>
      <c r="FU44" s="28" cm="1">
        <f t="array" ref="FU44">_xlfn.XLOOKUP($D44&amp;FT$2&amp;FT$3,事業計画集計2026[営業所]&amp;事業計画集計2026[月]&amp;事業計画集計2026[受着完],事業計画集計2026[(当月)計画 利益額],0,0)</f>
        <v>0</v>
      </c>
      <c r="FV44" s="29">
        <f>FU44-($Q44*1000)</f>
        <v>0</v>
      </c>
      <c r="FW44" s="149" cm="1">
        <f t="array" ref="FW44">_xlfn.XLOOKUP($D44&amp;FT$2&amp;FT$3,事業計画集計2026[営業所]&amp;事業計画集計2026[月]&amp;事業計画集計2026[受着完],事業計画集計2026[(当月)計画 棟数],0,0)</f>
        <v>0</v>
      </c>
      <c r="FX44" s="28" cm="1">
        <f t="array" ref="FX44">_xlfn.XLOOKUP($D44&amp;FX$2&amp;FX$3,事業計画集計2026[営業所]&amp;事業計画集計2026[月]&amp;事業計画集計2026[受着完],事業計画集計2026[(当月)計画 請負金額],0,0)</f>
        <v>0</v>
      </c>
      <c r="FY44" s="28" cm="1">
        <f t="array" ref="FY44">_xlfn.XLOOKUP($D44&amp;FX$2&amp;FX$3,事業計画集計2026[営業所]&amp;事業計画集計2026[月]&amp;事業計画集計2026[受着完],事業計画集計2026[(当月)計画 利益額],0,0)</f>
        <v>0</v>
      </c>
      <c r="FZ44" s="149" cm="1">
        <f t="array" ref="FZ44">_xlfn.XLOOKUP($D44&amp;FX$2&amp;FX$3,事業計画集計2026[営業所]&amp;事業計画集計2026[月]&amp;事業計画集計2026[受着完],事業計画集計2026[(当月)計画 棟数],0,0)</f>
        <v>0</v>
      </c>
      <c r="GA44" s="28" cm="1">
        <f t="array" ref="GA44">_xlfn.XLOOKUP($D44&amp;GA$2&amp;GA$3,事業計画集計2026[営業所]&amp;事業計画集計2026[月]&amp;事業計画集計2026[受着完],事業計画集計2026[(当月)計画 請負金額],0,0)</f>
        <v>0</v>
      </c>
      <c r="GB44" s="28" cm="1">
        <f t="array" ref="GB44">_xlfn.XLOOKUP($D44&amp;GA$2&amp;GA$3,事業計画集計2026[営業所]&amp;事業計画集計2026[月]&amp;事業計画集計2026[受着完],事業計画集計2026[(当月)計画 利益額],0,0)</f>
        <v>0</v>
      </c>
      <c r="GC44" s="149" cm="1">
        <f t="array" ref="GC44">_xlfn.XLOOKUP($D44&amp;GA$2&amp;GA$3,事業計画集計2026[営業所]&amp;事業計画集計2026[月]&amp;事業計画集計2026[受着完],事業計画集計2026[(当月)計画 棟数],0,0)</f>
        <v>0</v>
      </c>
      <c r="GD44" s="28" cm="1">
        <f t="array" ref="GD44">_xlfn.XLOOKUP($D44&amp;GD$2&amp;GD$3,事業計画集計2026[営業所]&amp;事業計画集計2026[月]&amp;事業計画集計2026[受着完],事業計画集計2026[(当月)計画 請負金額],0,0)</f>
        <v>0</v>
      </c>
      <c r="GE44" s="28" cm="1">
        <f t="array" ref="GE44">_xlfn.XLOOKUP($D44&amp;GD$2&amp;GD$3,事業計画集計2026[営業所]&amp;事業計画集計2026[月]&amp;事業計画集計2026[受着完],事業計画集計2026[(当月)計画 利益額],0,0)</f>
        <v>0</v>
      </c>
      <c r="GF44" s="29">
        <f>GE44-($Q44*1000)</f>
        <v>0</v>
      </c>
      <c r="GG44" s="142" cm="1">
        <f t="array" ref="GG44">_xlfn.XLOOKUP($D44&amp;GD$2&amp;GD$3,事業計画集計2026[営業所]&amp;事業計画集計2026[月]&amp;事業計画集計2026[受着完],事業計画集計2026[(当月)計画 棟数],0,0)</f>
        <v>0</v>
      </c>
      <c r="GH44" s="421">
        <f t="shared" ref="GH44:GQ45" si="636">FD44+FN44+FX44</f>
        <v>0</v>
      </c>
      <c r="GI44" s="422">
        <f t="shared" si="636"/>
        <v>0</v>
      </c>
      <c r="GJ44" s="423">
        <f t="shared" si="636"/>
        <v>0</v>
      </c>
      <c r="GK44" s="296">
        <f t="shared" si="636"/>
        <v>0</v>
      </c>
      <c r="GL44" s="300">
        <f t="shared" si="636"/>
        <v>0</v>
      </c>
      <c r="GM44" s="154">
        <f t="shared" si="636"/>
        <v>0</v>
      </c>
      <c r="GN44" s="304">
        <f t="shared" si="636"/>
        <v>0</v>
      </c>
      <c r="GO44" s="314">
        <f t="shared" si="636"/>
        <v>0</v>
      </c>
      <c r="GP44" s="324">
        <f t="shared" si="636"/>
        <v>0</v>
      </c>
      <c r="GQ44" s="158">
        <f t="shared" si="636"/>
        <v>0</v>
      </c>
      <c r="GR44" s="333">
        <f t="shared" ref="GR44:HA45" si="637">ET44+GH44</f>
        <v>0</v>
      </c>
      <c r="GS44" s="334">
        <f t="shared" si="637"/>
        <v>0</v>
      </c>
      <c r="GT44" s="162">
        <f t="shared" si="637"/>
        <v>0</v>
      </c>
      <c r="GU44" s="354">
        <f t="shared" si="637"/>
        <v>0</v>
      </c>
      <c r="GV44" s="355">
        <f t="shared" si="637"/>
        <v>0</v>
      </c>
      <c r="GW44" s="166">
        <f t="shared" si="637"/>
        <v>0</v>
      </c>
      <c r="GX44" s="479">
        <f t="shared" si="637"/>
        <v>0</v>
      </c>
      <c r="GY44" s="480">
        <f t="shared" si="637"/>
        <v>0</v>
      </c>
      <c r="GZ44" s="481">
        <f t="shared" si="637"/>
        <v>0</v>
      </c>
      <c r="HA44" s="482">
        <f t="shared" si="637"/>
        <v>0</v>
      </c>
      <c r="HB44" s="390">
        <f>CV44+GR44</f>
        <v>0</v>
      </c>
      <c r="HC44" s="391">
        <f>CW44+GS44</f>
        <v>0</v>
      </c>
      <c r="HD44" s="170">
        <f>CX44+GT44</f>
        <v>0</v>
      </c>
      <c r="HE44" s="390">
        <f>CY44+GU44</f>
        <v>0</v>
      </c>
      <c r="HF44" s="391">
        <f>CZ44+GV44</f>
        <v>0</v>
      </c>
      <c r="HG44" s="170">
        <f>DA44+GW44</f>
        <v>0</v>
      </c>
      <c r="HH44" s="390">
        <f>DB44+GX44</f>
        <v>0</v>
      </c>
      <c r="HI44" s="391">
        <f>DC44+GY44</f>
        <v>0</v>
      </c>
      <c r="HJ44" s="409">
        <f>DD44+GZ44</f>
        <v>0</v>
      </c>
      <c r="HK44" s="256">
        <f>DE44+HA44</f>
        <v>0</v>
      </c>
      <c r="HL44" s="31"/>
      <c r="HM44" s="30" t="s">
        <v>137</v>
      </c>
      <c r="HN44" s="30" t="s">
        <v>276</v>
      </c>
      <c r="HO44" s="515" t="s">
        <v>245</v>
      </c>
      <c r="HP44" s="30" t="s">
        <v>250</v>
      </c>
      <c r="HQ44" s="30" t="s">
        <v>268</v>
      </c>
    </row>
    <row r="45" spans="1:225" s="25" customFormat="1" ht="21" hidden="1">
      <c r="A45" s="24"/>
      <c r="B45" s="51" t="s">
        <v>280</v>
      </c>
      <c r="C45" s="54"/>
      <c r="D45" s="55"/>
      <c r="E45" s="196"/>
      <c r="F45" s="196"/>
      <c r="G45" s="196"/>
      <c r="H45" s="196"/>
      <c r="I45" s="196"/>
      <c r="J45" s="196"/>
      <c r="K45" s="197">
        <f>K44</f>
        <v>0</v>
      </c>
      <c r="L45" s="197">
        <f t="shared" ref="L45:Q45" si="638">L44</f>
        <v>0</v>
      </c>
      <c r="M45" s="197">
        <f t="shared" si="638"/>
        <v>0</v>
      </c>
      <c r="N45" s="197">
        <f t="shared" si="638"/>
        <v>0</v>
      </c>
      <c r="O45" s="197">
        <f t="shared" si="638"/>
        <v>0</v>
      </c>
      <c r="P45" s="197">
        <f t="shared" si="638"/>
        <v>0</v>
      </c>
      <c r="Q45" s="197">
        <f t="shared" si="638"/>
        <v>0</v>
      </c>
      <c r="R45" s="196"/>
      <c r="S45" s="26" t="s">
        <v>138</v>
      </c>
      <c r="T45" s="27" cm="1">
        <f t="array" ref="T45">_xlfn.XLOOKUP($D44&amp;T$2&amp;T$3,事業計画集計2026[営業所]&amp;事業計画集計2026[月]&amp;事業計画集計2026[受着完],事業計画集計2026[(当月)実績 請負金額],0,0)</f>
        <v>0</v>
      </c>
      <c r="U45" s="28" cm="1">
        <f t="array" ref="U45">_xlfn.XLOOKUP($D44&amp;T$2&amp;T$3,事業計画集計2026[営業所]&amp;事業計画集計2026[月]&amp;事業計画集計2026[受着完],事業計画集計2026[(当月)実績 利益額],0,0)</f>
        <v>0</v>
      </c>
      <c r="V45" s="142" cm="1">
        <f t="array" ref="V45">_xlfn.XLOOKUP($D44&amp;T$2&amp;T$3,事業計画集計2026[営業所]&amp;事業計画集計2026[月]&amp;事業計画集計2026[受着完],事業計画集計2026[(当月)実績 棟数],0,0)</f>
        <v>0</v>
      </c>
      <c r="W45" s="27" cm="1">
        <f t="array" ref="W45">_xlfn.XLOOKUP($D44&amp;W$2&amp;W$3,事業計画集計2026[営業所]&amp;事業計画集計2026[月]&amp;事業計画集計2026[受着完],事業計画集計2026[(当月)実績 請負金額],0,0)</f>
        <v>0</v>
      </c>
      <c r="X45" s="28" cm="1">
        <f t="array" ref="X45">_xlfn.XLOOKUP($D44&amp;W$2&amp;W$3,事業計画集計2026[営業所]&amp;事業計画集計2026[月]&amp;事業計画集計2026[受着完],事業計画集計2026[(当月)実績 利益額],0,0)</f>
        <v>0</v>
      </c>
      <c r="Y45" s="149" cm="1">
        <f t="array" ref="Y45">_xlfn.XLOOKUP($D44&amp;W$2&amp;W$3,事業計画集計2026[営業所]&amp;事業計画集計2026[月]&amp;事業計画集計2026[受着完],事業計画集計2026[(当月)実績 棟数],0,0)</f>
        <v>0</v>
      </c>
      <c r="Z45" s="28" cm="1">
        <f t="array" ref="Z45">_xlfn.XLOOKUP($D44&amp;Z$2&amp;Z$3,事業計画集計2026[営業所]&amp;事業計画集計2026[月]&amp;事業計画集計2026[受着完],事業計画集計2026[(当月)実績 請負金額],0,0)</f>
        <v>0</v>
      </c>
      <c r="AA45" s="28" cm="1">
        <f t="array" ref="AA45">_xlfn.XLOOKUP($D44&amp;Z$2&amp;Z$3,事業計画集計2026[営業所]&amp;事業計画集計2026[月]&amp;事業計画集計2026[受着完],事業計画集計2026[(当月)実績 利益額],0,0)</f>
        <v>0</v>
      </c>
      <c r="AB45" s="133">
        <f>AA45-($Q44*1000)</f>
        <v>0</v>
      </c>
      <c r="AC45" s="142" cm="1">
        <f t="array" ref="AC45">_xlfn.XLOOKUP($D44&amp;Z$2&amp;Z$3,事業計画集計2026[営業所]&amp;事業計画集計2026[月]&amp;事業計画集計2026[受着完],事業計画集計2026[(当月)実績 棟数],0,0)</f>
        <v>0</v>
      </c>
      <c r="AD45" s="27" cm="1">
        <f t="array" ref="AD45">_xlfn.XLOOKUP($D44&amp;AD$2&amp;AD$3,事業計画集計2026[営業所]&amp;事業計画集計2026[月]&amp;事業計画集計2026[受着完],事業計画集計2026[(当月)実績 請負金額],0,0)</f>
        <v>0</v>
      </c>
      <c r="AE45" s="28" cm="1">
        <f t="array" ref="AE45">_xlfn.XLOOKUP($D44&amp;AD$2&amp;AD$3,事業計画集計2026[営業所]&amp;事業計画集計2026[月]&amp;事業計画集計2026[受着完],事業計画集計2026[(当月)実績 利益額],0,0)</f>
        <v>0</v>
      </c>
      <c r="AF45" s="149" cm="1">
        <f t="array" ref="AF45">_xlfn.XLOOKUP($D44&amp;AD$2&amp;AD$3,事業計画集計2026[営業所]&amp;事業計画集計2026[月]&amp;事業計画集計2026[受着完],事業計画集計2026[(当月)実績 棟数],0,0)</f>
        <v>0</v>
      </c>
      <c r="AG45" s="28" cm="1">
        <f t="array" ref="AG45">_xlfn.XLOOKUP($D44&amp;AG$2&amp;AG$3,事業計画集計2026[営業所]&amp;事業計画集計2026[月]&amp;事業計画集計2026[受着完],事業計画集計2026[(当月)実績 請負金額],0,0)</f>
        <v>0</v>
      </c>
      <c r="AH45" s="28" cm="1">
        <f t="array" ref="AH45">_xlfn.XLOOKUP($D44&amp;AG$2&amp;AG$3,事業計画集計2026[営業所]&amp;事業計画集計2026[月]&amp;事業計画集計2026[受着完],事業計画集計2026[(当月)実績 利益額],0,0)</f>
        <v>0</v>
      </c>
      <c r="AI45" s="149" cm="1">
        <f t="array" ref="AI45">_xlfn.XLOOKUP($D44&amp;AG$2&amp;AG$3,事業計画集計2026[営業所]&amp;事業計画集計2026[月]&amp;事業計画集計2026[受着完],事業計画集計2026[(当月)実績 棟数],0,0)</f>
        <v>0</v>
      </c>
      <c r="AJ45" s="28" cm="1">
        <f t="array" ref="AJ45">_xlfn.XLOOKUP($D44&amp;AJ$2&amp;AJ$3,事業計画集計2026[営業所]&amp;事業計画集計2026[月]&amp;事業計画集計2026[受着完],事業計画集計2026[(当月)実績 請負金額],0,0)</f>
        <v>0</v>
      </c>
      <c r="AK45" s="28" cm="1">
        <f t="array" ref="AK45">_xlfn.XLOOKUP($D44&amp;AJ$2&amp;AJ$3,事業計画集計2026[営業所]&amp;事業計画集計2026[月]&amp;事業計画集計2026[受着完],事業計画集計2026[(当月)実績 利益額],0,0)</f>
        <v>0</v>
      </c>
      <c r="AL45" s="133">
        <f>AK45-($Q44*1000)</f>
        <v>0</v>
      </c>
      <c r="AM45" s="149" cm="1">
        <f t="array" ref="AM45">_xlfn.XLOOKUP($D44&amp;AJ$2&amp;AJ$3,事業計画集計2026[営業所]&amp;事業計画集計2026[月]&amp;事業計画集計2026[受着完],事業計画集計2026[(当月)実績 棟数],0,0)</f>
        <v>0</v>
      </c>
      <c r="AN45" s="28" cm="1">
        <f t="array" ref="AN45">_xlfn.XLOOKUP($D44&amp;AN$2&amp;AN$3,事業計画集計2026[営業所]&amp;事業計画集計2026[月]&amp;事業計画集計2026[受着完],事業計画集計2026[(当月)実績 請負金額],0,0)</f>
        <v>0</v>
      </c>
      <c r="AO45" s="28" cm="1">
        <f t="array" ref="AO45">_xlfn.XLOOKUP($D44&amp;AN$2&amp;AN$3,事業計画集計2026[営業所]&amp;事業計画集計2026[月]&amp;事業計画集計2026[受着完],事業計画集計2026[(当月)実績 利益額],0,0)</f>
        <v>0</v>
      </c>
      <c r="AP45" s="149" cm="1">
        <f t="array" ref="AP45">_xlfn.XLOOKUP($D44&amp;AN$2&amp;AN$3,事業計画集計2026[営業所]&amp;事業計画集計2026[月]&amp;事業計画集計2026[受着完],事業計画集計2026[(当月)実績 棟数],0,0)</f>
        <v>0</v>
      </c>
      <c r="AQ45" s="28" cm="1">
        <f t="array" ref="AQ45">_xlfn.XLOOKUP($D44&amp;AQ$2&amp;AQ$3,事業計画集計2026[営業所]&amp;事業計画集計2026[月]&amp;事業計画集計2026[受着完],事業計画集計2026[(当月)実績 請負金額],0,0)</f>
        <v>0</v>
      </c>
      <c r="AR45" s="28" cm="1">
        <f t="array" ref="AR45">_xlfn.XLOOKUP($D44&amp;AQ$2&amp;AQ$3,事業計画集計2026[営業所]&amp;事業計画集計2026[月]&amp;事業計画集計2026[受着完],事業計画集計2026[(当月)実績 利益額],0,0)</f>
        <v>0</v>
      </c>
      <c r="AS45" s="149" cm="1">
        <f t="array" ref="AS45">_xlfn.XLOOKUP($D44&amp;AQ$2&amp;AQ$3,事業計画集計2026[営業所]&amp;事業計画集計2026[月]&amp;事業計画集計2026[受着完],事業計画集計2026[(当月)実績 棟数],0,0)</f>
        <v>0</v>
      </c>
      <c r="AT45" s="28" cm="1">
        <f t="array" ref="AT45">_xlfn.XLOOKUP($D44&amp;AT$2&amp;AT$3,事業計画集計2026[営業所]&amp;事業計画集計2026[月]&amp;事業計画集計2026[受着完],事業計画集計2026[(当月)実績 請負金額],0,0)</f>
        <v>0</v>
      </c>
      <c r="AU45" s="28" cm="1">
        <f t="array" ref="AU45">_xlfn.XLOOKUP($D44&amp;AT$2&amp;AT$3,事業計画集計2026[営業所]&amp;事業計画集計2026[月]&amp;事業計画集計2026[受着完],事業計画集計2026[(当月)実績 利益額],0,0)</f>
        <v>0</v>
      </c>
      <c r="AV45" s="29">
        <f>AU45-($Q44*1000)</f>
        <v>0</v>
      </c>
      <c r="AW45" s="142" cm="1">
        <f t="array" ref="AW45">_xlfn.XLOOKUP($D44&amp;AT$2&amp;AT$3,事業計画集計2026[営業所]&amp;事業計画集計2026[月]&amp;事業計画集計2026[受着完],事業計画集計2026[(当月)実績 棟数],0,0)</f>
        <v>0</v>
      </c>
      <c r="AX45" s="421">
        <f t="shared" si="632"/>
        <v>0</v>
      </c>
      <c r="AY45" s="422">
        <f t="shared" si="632"/>
        <v>0</v>
      </c>
      <c r="AZ45" s="423">
        <f t="shared" si="632"/>
        <v>0</v>
      </c>
      <c r="BA45" s="296">
        <f t="shared" si="632"/>
        <v>0</v>
      </c>
      <c r="BB45" s="300">
        <f t="shared" si="632"/>
        <v>0</v>
      </c>
      <c r="BC45" s="154">
        <f t="shared" si="632"/>
        <v>0</v>
      </c>
      <c r="BD45" s="304">
        <f>Z45+AJ45+AT45</f>
        <v>0</v>
      </c>
      <c r="BE45" s="314">
        <f>AA45+AK45+AU45</f>
        <v>0</v>
      </c>
      <c r="BF45" s="409">
        <f>BE45*(1+BF46)-(($Q44*1000)*3)</f>
        <v>0</v>
      </c>
      <c r="BG45" s="158">
        <f>AC45+AM45+AW45</f>
        <v>0</v>
      </c>
      <c r="BH45" s="28" cm="1">
        <f t="array" ref="BH45">_xlfn.XLOOKUP($D44&amp;BH$2&amp;BH$3,事業計画集計2026[営業所]&amp;事業計画集計2026[月]&amp;事業計画集計2026[受着完],事業計画集計2026[(当月)実績 請負金額],0,0)</f>
        <v>0</v>
      </c>
      <c r="BI45" s="28" cm="1">
        <f t="array" ref="BI45">_xlfn.XLOOKUP($D44&amp;BH$2&amp;BH$3,事業計画集計2026[営業所]&amp;事業計画集計2026[月]&amp;事業計画集計2026[受着完],事業計画集計2026[(当月)実績 利益額],0,0)</f>
        <v>0</v>
      </c>
      <c r="BJ45" s="149" cm="1">
        <f t="array" ref="BJ45">_xlfn.XLOOKUP($D44&amp;BH$2&amp;BH$3,事業計画集計2026[営業所]&amp;事業計画集計2026[月]&amp;事業計画集計2026[受着完],事業計画集計2026[(当月)実績 棟数],0,0)</f>
        <v>0</v>
      </c>
      <c r="BK45" s="28" cm="1">
        <f t="array" ref="BK45">_xlfn.XLOOKUP($D44&amp;BK$2&amp;BK$3,事業計画集計2026[営業所]&amp;事業計画集計2026[月]&amp;事業計画集計2026[受着完],事業計画集計2026[(当月)実績 請負金額],0,0)</f>
        <v>0</v>
      </c>
      <c r="BL45" s="28" cm="1">
        <f t="array" ref="BL45">_xlfn.XLOOKUP($D44&amp;BK$2&amp;BK$3,事業計画集計2026[営業所]&amp;事業計画集計2026[月]&amp;事業計画集計2026[受着完],事業計画集計2026[(当月)実績 利益額],0,0)</f>
        <v>0</v>
      </c>
      <c r="BM45" s="149" cm="1">
        <f t="array" ref="BM45">_xlfn.XLOOKUP($D44&amp;BK$2&amp;BK$3,事業計画集計2026[営業所]&amp;事業計画集計2026[月]&amp;事業計画集計2026[受着完],事業計画集計2026[(当月)実績 棟数],0,0)</f>
        <v>0</v>
      </c>
      <c r="BN45" s="28" cm="1">
        <f t="array" ref="BN45">_xlfn.XLOOKUP($D44&amp;BN$2&amp;BN$3,事業計画集計2026[営業所]&amp;事業計画集計2026[月]&amp;事業計画集計2026[受着完],事業計画集計2026[(当月)実績 請負金額],0,0)</f>
        <v>0</v>
      </c>
      <c r="BO45" s="28" cm="1">
        <f t="array" ref="BO45">_xlfn.XLOOKUP($D44&amp;BN$2&amp;BN$3,事業計画集計2026[営業所]&amp;事業計画集計2026[月]&amp;事業計画集計2026[受着完],事業計画集計2026[(当月)実績 利益額],0,0)</f>
        <v>0</v>
      </c>
      <c r="BP45" s="133">
        <f>BO45-($Q44*1000)</f>
        <v>0</v>
      </c>
      <c r="BQ45" s="149" cm="1">
        <f t="array" ref="BQ45">_xlfn.XLOOKUP($D44&amp;BN$2&amp;BN$3,事業計画集計2026[営業所]&amp;事業計画集計2026[月]&amp;事業計画集計2026[受着完],事業計画集計2026[(当月)実績 棟数],0,0)</f>
        <v>0</v>
      </c>
      <c r="BR45" s="28" cm="1">
        <f t="array" ref="BR45">_xlfn.XLOOKUP($D44&amp;BR$2&amp;BR$3,事業計画集計2026[営業所]&amp;事業計画集計2026[月]&amp;事業計画集計2026[受着完],事業計画集計2026[(当月)実績 請負金額],0,0)</f>
        <v>0</v>
      </c>
      <c r="BS45" s="28" cm="1">
        <f t="array" ref="BS45">_xlfn.XLOOKUP($D44&amp;BR$2&amp;BR$3,事業計画集計2026[営業所]&amp;事業計画集計2026[月]&amp;事業計画集計2026[受着完],事業計画集計2026[(当月)実績 利益額],0,0)</f>
        <v>0</v>
      </c>
      <c r="BT45" s="149" cm="1">
        <f t="array" ref="BT45">_xlfn.XLOOKUP($D44&amp;BR$2&amp;BR$3,事業計画集計2026[営業所]&amp;事業計画集計2026[月]&amp;事業計画集計2026[受着完],事業計画集計2026[(当月)実績 棟数],0,0)</f>
        <v>0</v>
      </c>
      <c r="BU45" s="28" cm="1">
        <f t="array" ref="BU45">_xlfn.XLOOKUP($D44&amp;BU$2&amp;BU$3,事業計画集計2026[営業所]&amp;事業計画集計2026[月]&amp;事業計画集計2026[受着完],事業計画集計2026[(当月)実績 請負金額],0,0)</f>
        <v>0</v>
      </c>
      <c r="BV45" s="28" cm="1">
        <f t="array" ref="BV45">_xlfn.XLOOKUP($D44&amp;BU$2&amp;BU$3,事業計画集計2026[営業所]&amp;事業計画集計2026[月]&amp;事業計画集計2026[受着完],事業計画集計2026[(当月)実績 利益額],0,0)</f>
        <v>0</v>
      </c>
      <c r="BW45" s="149" cm="1">
        <f t="array" ref="BW45">_xlfn.XLOOKUP($D44&amp;BU$2&amp;BU$3,事業計画集計2026[営業所]&amp;事業計画集計2026[月]&amp;事業計画集計2026[受着完],事業計画集計2026[(当月)実績 棟数],0,0)</f>
        <v>0</v>
      </c>
      <c r="BX45" s="28" cm="1">
        <f t="array" ref="BX45">_xlfn.XLOOKUP($D44&amp;BX$2&amp;BX$3,事業計画集計2026[営業所]&amp;事業計画集計2026[月]&amp;事業計画集計2026[受着完],事業計画集計2026[(当月)実績 請負金額],0,0)</f>
        <v>0</v>
      </c>
      <c r="BY45" s="28" cm="1">
        <f t="array" ref="BY45">_xlfn.XLOOKUP($D44&amp;BX$2&amp;BX$3,事業計画集計2026[営業所]&amp;事業計画集計2026[月]&amp;事業計画集計2026[受着完],事業計画集計2026[(当月)実績 利益額],0,0)</f>
        <v>0</v>
      </c>
      <c r="BZ45" s="133">
        <f>BY45-($Q44*1000)</f>
        <v>0</v>
      </c>
      <c r="CA45" s="149" cm="1">
        <f t="array" ref="CA45">_xlfn.XLOOKUP($D44&amp;BX$2&amp;BX$3,事業計画集計2026[営業所]&amp;事業計画集計2026[月]&amp;事業計画集計2026[受着完],事業計画集計2026[(当月)実績 棟数],0,0)</f>
        <v>0</v>
      </c>
      <c r="CB45" s="28" cm="1">
        <f t="array" ref="CB45">_xlfn.XLOOKUP($D44&amp;CB$2&amp;CB$3,事業計画集計2026[営業所]&amp;事業計画集計2026[月]&amp;事業計画集計2026[受着完],事業計画集計2026[(当月)実績 請負金額],0,0)</f>
        <v>0</v>
      </c>
      <c r="CC45" s="28" cm="1">
        <f t="array" ref="CC45">_xlfn.XLOOKUP($D44&amp;CB$2&amp;CB$3,事業計画集計2026[営業所]&amp;事業計画集計2026[月]&amp;事業計画集計2026[受着完],事業計画集計2026[(当月)実績 利益額],0,0)</f>
        <v>0</v>
      </c>
      <c r="CD45" s="149" cm="1">
        <f t="array" ref="CD45">_xlfn.XLOOKUP($D44&amp;CB$2&amp;CB$3,事業計画集計2026[営業所]&amp;事業計画集計2026[月]&amp;事業計画集計2026[受着完],事業計画集計2026[(当月)実績 棟数],0,0)</f>
        <v>0</v>
      </c>
      <c r="CE45" s="28" cm="1">
        <f t="array" ref="CE45">_xlfn.XLOOKUP($D44&amp;CE$2&amp;CE$3,事業計画集計2026[営業所]&amp;事業計画集計2026[月]&amp;事業計画集計2026[受着完],事業計画集計2026[(当月)実績 請負金額],0,0)</f>
        <v>0</v>
      </c>
      <c r="CF45" s="28" cm="1">
        <f t="array" ref="CF45">_xlfn.XLOOKUP($D44&amp;CE$2&amp;CE$3,事業計画集計2026[営業所]&amp;事業計画集計2026[月]&amp;事業計画集計2026[受着完],事業計画集計2026[(当月)実績 利益額],0,0)</f>
        <v>0</v>
      </c>
      <c r="CG45" s="149" cm="1">
        <f t="array" ref="CG45">_xlfn.XLOOKUP($D44&amp;CE$2&amp;CE$3,事業計画集計2026[営業所]&amp;事業計画集計2026[月]&amp;事業計画集計2026[受着完],事業計画集計2026[(当月)実績 棟数],0,0)</f>
        <v>0</v>
      </c>
      <c r="CH45" s="28" cm="1">
        <f t="array" ref="CH45">_xlfn.XLOOKUP($D44&amp;CH$2&amp;CH$3,事業計画集計2026[営業所]&amp;事業計画集計2026[月]&amp;事業計画集計2026[受着完],事業計画集計2026[(当月)実績 請負金額],0,0)</f>
        <v>0</v>
      </c>
      <c r="CI45" s="28" cm="1">
        <f t="array" ref="CI45">_xlfn.XLOOKUP($D44&amp;CH$2&amp;CH$3,事業計画集計2026[営業所]&amp;事業計画集計2026[月]&amp;事業計画集計2026[受着完],事業計画集計2026[(当月)実績 利益額],0,0)</f>
        <v>0</v>
      </c>
      <c r="CJ45" s="133">
        <f>CI45-($Q44*1000)</f>
        <v>0</v>
      </c>
      <c r="CK45" s="142" cm="1">
        <f t="array" ref="CK45">_xlfn.XLOOKUP($D44&amp;CH$2&amp;CH$3,事業計画集計2026[営業所]&amp;事業計画集計2026[月]&amp;事業計画集計2026[受着完],事業計画集計2026[(当月)実績 棟数],0,0)</f>
        <v>0</v>
      </c>
      <c r="CL45" s="421">
        <f t="shared" si="633"/>
        <v>0</v>
      </c>
      <c r="CM45" s="422">
        <f t="shared" si="633"/>
        <v>0</v>
      </c>
      <c r="CN45" s="423">
        <f t="shared" si="633"/>
        <v>0</v>
      </c>
      <c r="CO45" s="296">
        <f t="shared" si="633"/>
        <v>0</v>
      </c>
      <c r="CP45" s="300">
        <f t="shared" si="633"/>
        <v>0</v>
      </c>
      <c r="CQ45" s="154">
        <f t="shared" si="633"/>
        <v>0</v>
      </c>
      <c r="CR45" s="304">
        <f>BN45+BX45+CH45</f>
        <v>0</v>
      </c>
      <c r="CS45" s="314">
        <f>BO45+BY45+CI45</f>
        <v>0</v>
      </c>
      <c r="CT45" s="409">
        <f>CS45*(1+CT46)-(($Q44*1000)*3)</f>
        <v>0</v>
      </c>
      <c r="CU45" s="158">
        <f>BQ45+CA45+CK45</f>
        <v>0</v>
      </c>
      <c r="CV45" s="333">
        <f t="shared" si="634"/>
        <v>0</v>
      </c>
      <c r="CW45" s="334">
        <f t="shared" si="634"/>
        <v>0</v>
      </c>
      <c r="CX45" s="162">
        <f t="shared" si="634"/>
        <v>0</v>
      </c>
      <c r="CY45" s="354">
        <f t="shared" si="634"/>
        <v>0</v>
      </c>
      <c r="CZ45" s="355">
        <f t="shared" si="634"/>
        <v>0</v>
      </c>
      <c r="DA45" s="166">
        <f t="shared" si="634"/>
        <v>0</v>
      </c>
      <c r="DB45" s="479">
        <f t="shared" si="634"/>
        <v>0</v>
      </c>
      <c r="DC45" s="480">
        <f t="shared" si="634"/>
        <v>0</v>
      </c>
      <c r="DD45" s="409">
        <f t="shared" si="634"/>
        <v>0</v>
      </c>
      <c r="DE45" s="604">
        <f t="shared" si="634"/>
        <v>0</v>
      </c>
      <c r="DF45" s="612">
        <f>実行度合表集計2025!GH45+実行度合表集計2026!CV45</f>
        <v>0</v>
      </c>
      <c r="DG45" s="334">
        <f>実行度合表集計2025!GI45+実行度合表集計2026!CW45</f>
        <v>0</v>
      </c>
      <c r="DH45" s="613">
        <f>実行度合表集計2025!GJ45+実行度合表集計2026!CX45</f>
        <v>0</v>
      </c>
      <c r="DI45" s="628">
        <f>実行度合表集計2025!GK45+実行度合表集計2026!CY45</f>
        <v>75093729</v>
      </c>
      <c r="DJ45" s="355">
        <f>実行度合表集計2025!GL45+実行度合表集計2026!CZ45</f>
        <v>14614645</v>
      </c>
      <c r="DK45" s="629">
        <f>実行度合表集計2025!GM45+実行度合表集計2026!DA45</f>
        <v>3</v>
      </c>
      <c r="DL45" s="641">
        <f>実行度合表集計2025!GN45+実行度合表集計2026!DB45</f>
        <v>47786615</v>
      </c>
      <c r="DM45" s="480">
        <f>実行度合表集計2025!GO45+実行度合表集計2026!DC45</f>
        <v>10695577</v>
      </c>
      <c r="DN45" s="409">
        <f>実行度合表集計2025!GP45+実行度合表集計2026!DD45</f>
        <v>-7958423</v>
      </c>
      <c r="DO45" s="642">
        <f>実行度合表集計2025!GQ45+実行度合表集計2026!DE45</f>
        <v>2</v>
      </c>
      <c r="DP45" s="28" cm="1">
        <f t="array" ref="DP45">_xlfn.XLOOKUP($D44&amp;DP$2&amp;DP$3,事業計画集計2026[営業所]&amp;事業計画集計2026[月]&amp;事業計画集計2026[受着完],事業計画集計2026[(当月)実績 請負金額],0,0)</f>
        <v>0</v>
      </c>
      <c r="DQ45" s="28" cm="1">
        <f t="array" ref="DQ45">_xlfn.XLOOKUP($D44&amp;DP$2&amp;DP$3,事業計画集計2026[営業所]&amp;事業計画集計2026[月]&amp;事業計画集計2026[受着完],事業計画集計2026[(当月)実績 利益額],0,0)</f>
        <v>0</v>
      </c>
      <c r="DR45" s="149" cm="1">
        <f t="array" ref="DR45">_xlfn.XLOOKUP($D44&amp;DP$2&amp;DP$3,事業計画集計2026[営業所]&amp;事業計画集計2026[月]&amp;事業計画集計2026[受着完],事業計画集計2026[(当月)実績 棟数],0,0)</f>
        <v>0</v>
      </c>
      <c r="DS45" s="28" cm="1">
        <f t="array" ref="DS45">_xlfn.XLOOKUP($D44&amp;DS$2&amp;DS$3,事業計画集計2026[営業所]&amp;事業計画集計2026[月]&amp;事業計画集計2026[受着完],事業計画集計2026[(当月)実績 請負金額],0,0)</f>
        <v>0</v>
      </c>
      <c r="DT45" s="28" cm="1">
        <f t="array" ref="DT45">_xlfn.XLOOKUP($D44&amp;DS$2&amp;DS$3,事業計画集計2026[営業所]&amp;事業計画集計2026[月]&amp;事業計画集計2026[受着完],事業計画集計2026[(当月)実績 利益額],0,0)</f>
        <v>0</v>
      </c>
      <c r="DU45" s="149" cm="1">
        <f t="array" ref="DU45">_xlfn.XLOOKUP($D44&amp;DS$2&amp;DS$3,事業計画集計2026[営業所]&amp;事業計画集計2026[月]&amp;事業計画集計2026[受着完],事業計画集計2026[(当月)実績 棟数],0,0)</f>
        <v>0</v>
      </c>
      <c r="DV45" s="28" cm="1">
        <f t="array" ref="DV45">_xlfn.XLOOKUP($D44&amp;DV$2&amp;DV$3,事業計画集計2026[営業所]&amp;事業計画集計2026[月]&amp;事業計画集計2026[受着完],事業計画集計2026[(当月)実績 請負金額],0,0)</f>
        <v>0</v>
      </c>
      <c r="DW45" s="28" cm="1">
        <f t="array" ref="DW45">_xlfn.XLOOKUP($D44&amp;DV$2&amp;DV$3,事業計画集計2026[営業所]&amp;事業計画集計2026[月]&amp;事業計画集計2026[受着完],事業計画集計2026[(当月)実績 利益額],0,0)</f>
        <v>0</v>
      </c>
      <c r="DX45" s="133">
        <f>DW45-($Q44*1000)</f>
        <v>0</v>
      </c>
      <c r="DY45" s="149" cm="1">
        <f t="array" ref="DY45">_xlfn.XLOOKUP($D44&amp;DV$2&amp;DV$3,事業計画集計2026[営業所]&amp;事業計画集計2026[月]&amp;事業計画集計2026[受着完],事業計画集計2026[(当月)実績 棟数],0,0)</f>
        <v>0</v>
      </c>
      <c r="DZ45" s="28" cm="1">
        <f t="array" ref="DZ45">_xlfn.XLOOKUP($D44&amp;DZ$2&amp;DZ$3,事業計画集計2026[営業所]&amp;事業計画集計2026[月]&amp;事業計画集計2026[受着完],事業計画集計2026[(当月)実績 請負金額],0,0)</f>
        <v>0</v>
      </c>
      <c r="EA45" s="28" cm="1">
        <f t="array" ref="EA45">_xlfn.XLOOKUP($D44&amp;DZ$2&amp;DZ$3,事業計画集計2026[営業所]&amp;事業計画集計2026[月]&amp;事業計画集計2026[受着完],事業計画集計2026[(当月)実績 利益額],0,0)</f>
        <v>0</v>
      </c>
      <c r="EB45" s="149" cm="1">
        <f t="array" ref="EB45">_xlfn.XLOOKUP($D44&amp;DZ$2&amp;DZ$3,事業計画集計2026[営業所]&amp;事業計画集計2026[月]&amp;事業計画集計2026[受着完],事業計画集計2026[(当月)実績 棟数],0,0)</f>
        <v>0</v>
      </c>
      <c r="EC45" s="28" cm="1">
        <f t="array" ref="EC45">_xlfn.XLOOKUP($D44&amp;EC$2&amp;EC$3,事業計画集計2026[営業所]&amp;事業計画集計2026[月]&amp;事業計画集計2026[受着完],事業計画集計2026[(当月)実績 請負金額],0,0)</f>
        <v>0</v>
      </c>
      <c r="ED45" s="28" cm="1">
        <f t="array" ref="ED45">_xlfn.XLOOKUP($D44&amp;EC$2&amp;EC$3,事業計画集計2026[営業所]&amp;事業計画集計2026[月]&amp;事業計画集計2026[受着完],事業計画集計2026[(当月)実績 利益額],0,0)</f>
        <v>0</v>
      </c>
      <c r="EE45" s="149" cm="1">
        <f t="array" ref="EE45">_xlfn.XLOOKUP($D44&amp;EC$2&amp;EC$3,事業計画集計2026[営業所]&amp;事業計画集計2026[月]&amp;事業計画集計2026[受着完],事業計画集計2026[(当月)実績 棟数],0,0)</f>
        <v>0</v>
      </c>
      <c r="EF45" s="28" cm="1">
        <f t="array" ref="EF45">_xlfn.XLOOKUP($D44&amp;EF$2&amp;EF$3,事業計画集計2026[営業所]&amp;事業計画集計2026[月]&amp;事業計画集計2026[受着完],事業計画集計2026[(当月)実績 請負金額],0,0)</f>
        <v>0</v>
      </c>
      <c r="EG45" s="28" cm="1">
        <f t="array" ref="EG45">_xlfn.XLOOKUP($D44&amp;EF$2&amp;EF$3,事業計画集計2026[営業所]&amp;事業計画集計2026[月]&amp;事業計画集計2026[受着完],事業計画集計2026[(当月)実績 利益額],0,0)</f>
        <v>0</v>
      </c>
      <c r="EH45" s="133">
        <f>EG45-($Q44*1000)</f>
        <v>0</v>
      </c>
      <c r="EI45" s="149" cm="1">
        <f t="array" ref="EI45">_xlfn.XLOOKUP($D44&amp;EF$2&amp;EF$3,事業計画集計2026[営業所]&amp;事業計画集計2026[月]&amp;事業計画集計2026[受着完],事業計画集計2026[(当月)実績 棟数],0,0)</f>
        <v>0</v>
      </c>
      <c r="EJ45" s="28" cm="1">
        <f t="array" ref="EJ45">_xlfn.XLOOKUP($D44&amp;EJ$2&amp;EJ$3,事業計画集計2026[営業所]&amp;事業計画集計2026[月]&amp;事業計画集計2026[受着完],事業計画集計2026[(当月)実績 請負金額],0,0)</f>
        <v>0</v>
      </c>
      <c r="EK45" s="28" cm="1">
        <f t="array" ref="EK45">_xlfn.XLOOKUP($D44&amp;EJ$2&amp;EJ$3,事業計画集計2026[営業所]&amp;事業計画集計2026[月]&amp;事業計画集計2026[受着完],事業計画集計2026[(当月)実績 利益額],0,0)</f>
        <v>0</v>
      </c>
      <c r="EL45" s="149" cm="1">
        <f t="array" ref="EL45">_xlfn.XLOOKUP($D44&amp;EJ$2&amp;EJ$3,事業計画集計2026[営業所]&amp;事業計画集計2026[月]&amp;事業計画集計2026[受着完],事業計画集計2026[(当月)実績 棟数],0,0)</f>
        <v>0</v>
      </c>
      <c r="EM45" s="28" cm="1">
        <f t="array" ref="EM45">_xlfn.XLOOKUP($D44&amp;EM$2&amp;EM$3,事業計画集計2026[営業所]&amp;事業計画集計2026[月]&amp;事業計画集計2026[受着完],事業計画集計2026[(当月)実績 請負金額],0,0)</f>
        <v>0</v>
      </c>
      <c r="EN45" s="28" cm="1">
        <f t="array" ref="EN45">_xlfn.XLOOKUP($D44&amp;EM$2&amp;EM$3,事業計画集計2026[営業所]&amp;事業計画集計2026[月]&amp;事業計画集計2026[受着完],事業計画集計2026[(当月)実績 利益額],0,0)</f>
        <v>0</v>
      </c>
      <c r="EO45" s="149" cm="1">
        <f t="array" ref="EO45">_xlfn.XLOOKUP($D44&amp;EM$2&amp;EM$3,事業計画集計2026[営業所]&amp;事業計画集計2026[月]&amp;事業計画集計2026[受着完],事業計画集計2026[(当月)実績 棟数],0,0)</f>
        <v>0</v>
      </c>
      <c r="EP45" s="28" cm="1">
        <f t="array" ref="EP45">_xlfn.XLOOKUP($D44&amp;EP$2&amp;EP$3,事業計画集計2026[営業所]&amp;事業計画集計2026[月]&amp;事業計画集計2026[受着完],事業計画集計2026[(当月)実績 請負金額],0,0)</f>
        <v>0</v>
      </c>
      <c r="EQ45" s="28" cm="1">
        <f t="array" ref="EQ45">_xlfn.XLOOKUP($D44&amp;EP$2&amp;EP$3,事業計画集計2026[営業所]&amp;事業計画集計2026[月]&amp;事業計画集計2026[受着完],事業計画集計2026[(当月)実績 利益額],0,0)</f>
        <v>0</v>
      </c>
      <c r="ER45" s="133">
        <f>EQ45-($Q44*1000)</f>
        <v>0</v>
      </c>
      <c r="ES45" s="142" cm="1">
        <f t="array" ref="ES45">_xlfn.XLOOKUP($D44&amp;EP$2&amp;EP$3,事業計画集計2026[営業所]&amp;事業計画集計2026[月]&amp;事業計画集計2026[受着完],事業計画集計2026[(当月)実績 棟数],0,0)</f>
        <v>0</v>
      </c>
      <c r="ET45" s="421">
        <f t="shared" si="635"/>
        <v>0</v>
      </c>
      <c r="EU45" s="422">
        <f t="shared" si="635"/>
        <v>0</v>
      </c>
      <c r="EV45" s="423">
        <f t="shared" si="635"/>
        <v>0</v>
      </c>
      <c r="EW45" s="296">
        <f t="shared" si="635"/>
        <v>0</v>
      </c>
      <c r="EX45" s="300">
        <f t="shared" si="635"/>
        <v>0</v>
      </c>
      <c r="EY45" s="154">
        <f t="shared" si="635"/>
        <v>0</v>
      </c>
      <c r="EZ45" s="304">
        <f>DV45+EF45+EP45</f>
        <v>0</v>
      </c>
      <c r="FA45" s="314">
        <f>DW45+EG45+EQ45</f>
        <v>0</v>
      </c>
      <c r="FB45" s="409">
        <f>FA45*(1+FB46)-(($Q44*1000)*3)</f>
        <v>0</v>
      </c>
      <c r="FC45" s="158">
        <f>DY45+EI45+ES45</f>
        <v>0</v>
      </c>
      <c r="FD45" s="28" cm="1">
        <f t="array" ref="FD45">_xlfn.XLOOKUP($D44&amp;FD$2&amp;FD$3,事業計画集計2026[営業所]&amp;事業計画集計2026[月]&amp;事業計画集計2026[受着完],事業計画集計2026[(当月)実績 請負金額],0,0)</f>
        <v>0</v>
      </c>
      <c r="FE45" s="28" cm="1">
        <f t="array" ref="FE45">_xlfn.XLOOKUP($D44&amp;FD$2&amp;FD$3,事業計画集計2026[営業所]&amp;事業計画集計2026[月]&amp;事業計画集計2026[受着完],事業計画集計2026[(当月)実績 利益額],0,0)</f>
        <v>0</v>
      </c>
      <c r="FF45" s="149" cm="1">
        <f t="array" ref="FF45">_xlfn.XLOOKUP($D44&amp;FD$2&amp;FD$3,事業計画集計2026[営業所]&amp;事業計画集計2026[月]&amp;事業計画集計2026[受着完],事業計画集計2026[(当月)実績 棟数],0,0)</f>
        <v>0</v>
      </c>
      <c r="FG45" s="28" cm="1">
        <f t="array" ref="FG45">_xlfn.XLOOKUP($D44&amp;FG$2&amp;FG$3,事業計画集計2026[営業所]&amp;事業計画集計2026[月]&amp;事業計画集計2026[受着完],事業計画集計2026[(当月)実績 請負金額],0,0)</f>
        <v>0</v>
      </c>
      <c r="FH45" s="28" cm="1">
        <f t="array" ref="FH45">_xlfn.XLOOKUP($D44&amp;FG$2&amp;FG$3,事業計画集計2026[営業所]&amp;事業計画集計2026[月]&amp;事業計画集計2026[受着完],事業計画集計2026[(当月)実績 利益額],0,0)</f>
        <v>0</v>
      </c>
      <c r="FI45" s="149" cm="1">
        <f t="array" ref="FI45">_xlfn.XLOOKUP($D44&amp;FG$2&amp;FG$3,事業計画集計2026[営業所]&amp;事業計画集計2026[月]&amp;事業計画集計2026[受着完],事業計画集計2026[(当月)実績 棟数],0,0)</f>
        <v>0</v>
      </c>
      <c r="FJ45" s="28" cm="1">
        <f t="array" ref="FJ45">_xlfn.XLOOKUP($D44&amp;FJ$2&amp;FJ$3,事業計画集計2026[営業所]&amp;事業計画集計2026[月]&amp;事業計画集計2026[受着完],事業計画集計2026[(当月)実績 請負金額],0,0)</f>
        <v>0</v>
      </c>
      <c r="FK45" s="28" cm="1">
        <f t="array" ref="FK45">_xlfn.XLOOKUP($D44&amp;FJ$2&amp;FJ$3,事業計画集計2026[営業所]&amp;事業計画集計2026[月]&amp;事業計画集計2026[受着完],事業計画集計2026[(当月)実績 利益額],0,0)</f>
        <v>0</v>
      </c>
      <c r="FL45" s="133">
        <f>FK45-($Q44*1000)</f>
        <v>0</v>
      </c>
      <c r="FM45" s="149" cm="1">
        <f t="array" ref="FM45">_xlfn.XLOOKUP($D44&amp;FJ$2&amp;FJ$3,事業計画集計2026[営業所]&amp;事業計画集計2026[月]&amp;事業計画集計2026[受着完],事業計画集計2026[(当月)実績 棟数],0,0)</f>
        <v>0</v>
      </c>
      <c r="FN45" s="28" cm="1">
        <f t="array" ref="FN45">_xlfn.XLOOKUP($D44&amp;FN$2&amp;FN$3,事業計画集計2026[営業所]&amp;事業計画集計2026[月]&amp;事業計画集計2026[受着完],事業計画集計2026[(当月)実績 請負金額],0,0)</f>
        <v>0</v>
      </c>
      <c r="FO45" s="28" cm="1">
        <f t="array" ref="FO45">_xlfn.XLOOKUP($D44&amp;FN$2&amp;FN$3,事業計画集計2026[営業所]&amp;事業計画集計2026[月]&amp;事業計画集計2026[受着完],事業計画集計2026[(当月)実績 利益額],0,0)</f>
        <v>0</v>
      </c>
      <c r="FP45" s="149" cm="1">
        <f t="array" ref="FP45">_xlfn.XLOOKUP($D44&amp;FN$2&amp;FN$3,事業計画集計2026[営業所]&amp;事業計画集計2026[月]&amp;事業計画集計2026[受着完],事業計画集計2026[(当月)実績 棟数],0,0)</f>
        <v>0</v>
      </c>
      <c r="FQ45" s="28" cm="1">
        <f t="array" ref="FQ45">_xlfn.XLOOKUP($D44&amp;FQ$2&amp;FQ$3,事業計画集計2026[営業所]&amp;事業計画集計2026[月]&amp;事業計画集計2026[受着完],事業計画集計2026[(当月)実績 請負金額],0,0)</f>
        <v>0</v>
      </c>
      <c r="FR45" s="28" cm="1">
        <f t="array" ref="FR45">_xlfn.XLOOKUP($D44&amp;FQ$2&amp;FQ$3,事業計画集計2026[営業所]&amp;事業計画集計2026[月]&amp;事業計画集計2026[受着完],事業計画集計2026[(当月)実績 利益額],0,0)</f>
        <v>0</v>
      </c>
      <c r="FS45" s="149" cm="1">
        <f t="array" ref="FS45">_xlfn.XLOOKUP($D44&amp;FQ$2&amp;FQ$3,事業計画集計2026[営業所]&amp;事業計画集計2026[月]&amp;事業計画集計2026[受着完],事業計画集計2026[(当月)実績 棟数],0,0)</f>
        <v>0</v>
      </c>
      <c r="FT45" s="28" cm="1">
        <f t="array" ref="FT45">_xlfn.XLOOKUP($D44&amp;FT$2&amp;FT$3,事業計画集計2026[営業所]&amp;事業計画集計2026[月]&amp;事業計画集計2026[受着完],事業計画集計2026[(当月)実績 請負金額],0,0)</f>
        <v>0</v>
      </c>
      <c r="FU45" s="28" cm="1">
        <f t="array" ref="FU45">_xlfn.XLOOKUP($D44&amp;FT$2&amp;FT$3,事業計画集計2026[営業所]&amp;事業計画集計2026[月]&amp;事業計画集計2026[受着完],事業計画集計2026[(当月)実績 利益額],0,0)</f>
        <v>0</v>
      </c>
      <c r="FV45" s="133">
        <f>FU45-($Q44*1000)</f>
        <v>0</v>
      </c>
      <c r="FW45" s="149" cm="1">
        <f t="array" ref="FW45">_xlfn.XLOOKUP($D44&amp;FT$2&amp;FT$3,事業計画集計2026[営業所]&amp;事業計画集計2026[月]&amp;事業計画集計2026[受着完],事業計画集計2026[(当月)実績 棟数],0,0)</f>
        <v>0</v>
      </c>
      <c r="FX45" s="28" cm="1">
        <f t="array" ref="FX45">_xlfn.XLOOKUP($D44&amp;FX$2&amp;FX$3,事業計画集計2026[営業所]&amp;事業計画集計2026[月]&amp;事業計画集計2026[受着完],事業計画集計2026[(当月)実績 請負金額],0,0)</f>
        <v>0</v>
      </c>
      <c r="FY45" s="28" cm="1">
        <f t="array" ref="FY45">_xlfn.XLOOKUP($D44&amp;FX$2&amp;FX$3,事業計画集計2026[営業所]&amp;事業計画集計2026[月]&amp;事業計画集計2026[受着完],事業計画集計2026[(当月)実績 利益額],0,0)</f>
        <v>0</v>
      </c>
      <c r="FZ45" s="149" cm="1">
        <f t="array" ref="FZ45">_xlfn.XLOOKUP($D44&amp;FX$2&amp;FX$3,事業計画集計2026[営業所]&amp;事業計画集計2026[月]&amp;事業計画集計2026[受着完],事業計画集計2026[(当月)実績 棟数],0,0)</f>
        <v>0</v>
      </c>
      <c r="GA45" s="28" cm="1">
        <f t="array" ref="GA45">_xlfn.XLOOKUP($D44&amp;GA$2&amp;GA$3,事業計画集計2026[営業所]&amp;事業計画集計2026[月]&amp;事業計画集計2026[受着完],事業計画集計2026[(当月)実績 請負金額],0,0)</f>
        <v>0</v>
      </c>
      <c r="GB45" s="28" cm="1">
        <f t="array" ref="GB45">_xlfn.XLOOKUP($D44&amp;GA$2&amp;GA$3,事業計画集計2026[営業所]&amp;事業計画集計2026[月]&amp;事業計画集計2026[受着完],事業計画集計2026[(当月)実績 利益額],0,0)</f>
        <v>0</v>
      </c>
      <c r="GC45" s="149" cm="1">
        <f t="array" ref="GC45">_xlfn.XLOOKUP($D44&amp;GA$2&amp;GA$3,事業計画集計2026[営業所]&amp;事業計画集計2026[月]&amp;事業計画集計2026[受着完],事業計画集計2026[(当月)実績 棟数],0,0)</f>
        <v>0</v>
      </c>
      <c r="GD45" s="28" cm="1">
        <f t="array" ref="GD45">_xlfn.XLOOKUP($D44&amp;GD$2&amp;GD$3,事業計画集計2026[営業所]&amp;事業計画集計2026[月]&amp;事業計画集計2026[受着完],事業計画集計2026[(当月)実績 請負金額],0,0)</f>
        <v>0</v>
      </c>
      <c r="GE45" s="28" cm="1">
        <f t="array" ref="GE45">_xlfn.XLOOKUP($D44&amp;GD$2&amp;GD$3,事業計画集計2026[営業所]&amp;事業計画集計2026[月]&amp;事業計画集計2026[受着完],事業計画集計2026[(当月)実績 利益額],0,0)</f>
        <v>0</v>
      </c>
      <c r="GF45" s="133">
        <f>GE45-($Q44*1000)</f>
        <v>0</v>
      </c>
      <c r="GG45" s="142" cm="1">
        <f t="array" ref="GG45">_xlfn.XLOOKUP($D44&amp;GD$2&amp;GD$3,事業計画集計2026[営業所]&amp;事業計画集計2026[月]&amp;事業計画集計2026[受着完],事業計画集計2026[(当月)実績 棟数],0,0)</f>
        <v>0</v>
      </c>
      <c r="GH45" s="421">
        <f t="shared" si="636"/>
        <v>0</v>
      </c>
      <c r="GI45" s="422">
        <f t="shared" si="636"/>
        <v>0</v>
      </c>
      <c r="GJ45" s="423">
        <f t="shared" si="636"/>
        <v>0</v>
      </c>
      <c r="GK45" s="296">
        <f t="shared" si="636"/>
        <v>0</v>
      </c>
      <c r="GL45" s="300">
        <f t="shared" si="636"/>
        <v>0</v>
      </c>
      <c r="GM45" s="154">
        <f t="shared" si="636"/>
        <v>0</v>
      </c>
      <c r="GN45" s="304">
        <f>FJ45+FT45+GD45</f>
        <v>0</v>
      </c>
      <c r="GO45" s="314">
        <f>FK45+FU45+GE45</f>
        <v>0</v>
      </c>
      <c r="GP45" s="409">
        <f>GO45*(1+GP46)-(($Q44*1000)*3)</f>
        <v>0</v>
      </c>
      <c r="GQ45" s="158">
        <f>FM45+FW45+GG45</f>
        <v>0</v>
      </c>
      <c r="GR45" s="333">
        <f t="shared" si="637"/>
        <v>0</v>
      </c>
      <c r="GS45" s="334">
        <f t="shared" si="637"/>
        <v>0</v>
      </c>
      <c r="GT45" s="162">
        <f t="shared" si="637"/>
        <v>0</v>
      </c>
      <c r="GU45" s="354">
        <f t="shared" si="637"/>
        <v>0</v>
      </c>
      <c r="GV45" s="355">
        <f t="shared" si="637"/>
        <v>0</v>
      </c>
      <c r="GW45" s="166">
        <f t="shared" si="637"/>
        <v>0</v>
      </c>
      <c r="GX45" s="479">
        <f t="shared" si="637"/>
        <v>0</v>
      </c>
      <c r="GY45" s="480">
        <f t="shared" si="637"/>
        <v>0</v>
      </c>
      <c r="GZ45" s="409">
        <f t="shared" si="637"/>
        <v>0</v>
      </c>
      <c r="HA45" s="482">
        <f t="shared" si="637"/>
        <v>0</v>
      </c>
      <c r="HB45" s="390">
        <f>CV45+GR45</f>
        <v>0</v>
      </c>
      <c r="HC45" s="391">
        <f>CW45+GS45</f>
        <v>0</v>
      </c>
      <c r="HD45" s="170">
        <f>CX45+GT45</f>
        <v>0</v>
      </c>
      <c r="HE45" s="390">
        <f>CY45+GU45</f>
        <v>0</v>
      </c>
      <c r="HF45" s="391">
        <f>CZ45+GV45</f>
        <v>0</v>
      </c>
      <c r="HG45" s="170">
        <f>DA45+GW45</f>
        <v>0</v>
      </c>
      <c r="HH45" s="390">
        <f>DB45+GX45</f>
        <v>0</v>
      </c>
      <c r="HI45" s="391">
        <f>DC45+GY45</f>
        <v>0</v>
      </c>
      <c r="HJ45" s="409">
        <f>DD45+GZ45</f>
        <v>0</v>
      </c>
      <c r="HK45" s="256">
        <f>DE45+HA45</f>
        <v>0</v>
      </c>
      <c r="HL45" s="31"/>
      <c r="HM45" s="30" t="s">
        <v>138</v>
      </c>
      <c r="HN45" s="30" t="s">
        <v>276</v>
      </c>
      <c r="HO45" s="515" t="s">
        <v>245</v>
      </c>
      <c r="HP45" s="30" t="s">
        <v>250</v>
      </c>
      <c r="HQ45" s="30" t="s">
        <v>268</v>
      </c>
    </row>
    <row r="46" spans="1:225" s="38" customFormat="1" ht="21" hidden="1">
      <c r="A46" s="32"/>
      <c r="B46" s="599" t="s">
        <v>280</v>
      </c>
      <c r="C46" s="56"/>
      <c r="D46" s="57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139</v>
      </c>
      <c r="T46" s="35" t="str">
        <f t="shared" ref="T46:AA46" si="639">IF(AND(T44&gt;0,T45&gt;0),ROUNDDOWN(T45/T44,4),"")</f>
        <v/>
      </c>
      <c r="U46" s="36" t="str">
        <f t="shared" si="639"/>
        <v/>
      </c>
      <c r="V46" s="143" t="str">
        <f t="shared" si="639"/>
        <v/>
      </c>
      <c r="W46" s="35" t="str">
        <f t="shared" si="639"/>
        <v/>
      </c>
      <c r="X46" s="36" t="str">
        <f t="shared" si="639"/>
        <v/>
      </c>
      <c r="Y46" s="150" t="str">
        <f t="shared" si="639"/>
        <v/>
      </c>
      <c r="Z46" s="36" t="str">
        <f t="shared" si="639"/>
        <v/>
      </c>
      <c r="AA46" s="36" t="str">
        <f t="shared" si="639"/>
        <v/>
      </c>
      <c r="AB46" s="37">
        <f>IF(AB45&gt;0,AB45/AB44,0)</f>
        <v>0</v>
      </c>
      <c r="AC46" s="143" t="str">
        <f t="shared" ref="AC46:AK46" si="640">IF(AND(AC44&gt;0,AC45&gt;0),ROUNDDOWN(AC45/AC44,4),"")</f>
        <v/>
      </c>
      <c r="AD46" s="35" t="str">
        <f t="shared" si="640"/>
        <v/>
      </c>
      <c r="AE46" s="36" t="str">
        <f t="shared" si="640"/>
        <v/>
      </c>
      <c r="AF46" s="150" t="str">
        <f t="shared" si="640"/>
        <v/>
      </c>
      <c r="AG46" s="36" t="str">
        <f t="shared" si="640"/>
        <v/>
      </c>
      <c r="AH46" s="36" t="str">
        <f t="shared" si="640"/>
        <v/>
      </c>
      <c r="AI46" s="150" t="str">
        <f t="shared" si="640"/>
        <v/>
      </c>
      <c r="AJ46" s="36" t="str">
        <f t="shared" si="640"/>
        <v/>
      </c>
      <c r="AK46" s="36" t="str">
        <f t="shared" si="640"/>
        <v/>
      </c>
      <c r="AL46" s="37">
        <f>IF(AL45&gt;0,AL45/AL44,0)</f>
        <v>0</v>
      </c>
      <c r="AM46" s="150" t="str">
        <f t="shared" ref="AM46:AU46" si="641">IF(AND(AM44&gt;0,AM45&gt;0),ROUNDDOWN(AM45/AM44,4),"")</f>
        <v/>
      </c>
      <c r="AN46" s="36" t="str">
        <f t="shared" si="641"/>
        <v/>
      </c>
      <c r="AO46" s="36" t="str">
        <f t="shared" si="641"/>
        <v/>
      </c>
      <c r="AP46" s="150" t="str">
        <f t="shared" si="641"/>
        <v/>
      </c>
      <c r="AQ46" s="36" t="str">
        <f t="shared" si="641"/>
        <v/>
      </c>
      <c r="AR46" s="36" t="str">
        <f t="shared" si="641"/>
        <v/>
      </c>
      <c r="AS46" s="150" t="str">
        <f t="shared" si="641"/>
        <v/>
      </c>
      <c r="AT46" s="36" t="str">
        <f t="shared" si="641"/>
        <v/>
      </c>
      <c r="AU46" s="36" t="str">
        <f t="shared" si="641"/>
        <v/>
      </c>
      <c r="AV46" s="37">
        <f>IF(AV45&gt;0,AV45/AV44,0)</f>
        <v>0</v>
      </c>
      <c r="AW46" s="143" t="str">
        <f>IF(AND(AW44&gt;0,AW45&gt;0),ROUNDDOWN(AW45/AW44,4),"")</f>
        <v/>
      </c>
      <c r="AX46" s="424" t="str">
        <f t="shared" ref="AX46:BE46" si="642">IF(AND(AX44&gt;0,AX45&gt;0),ROUNDDOWN(AX45/AX44,4),"")</f>
        <v/>
      </c>
      <c r="AY46" s="425" t="str">
        <f t="shared" si="642"/>
        <v/>
      </c>
      <c r="AZ46" s="426" t="str">
        <f t="shared" si="642"/>
        <v/>
      </c>
      <c r="BA46" s="297" t="str">
        <f t="shared" si="642"/>
        <v/>
      </c>
      <c r="BB46" s="301" t="str">
        <f t="shared" si="642"/>
        <v/>
      </c>
      <c r="BC46" s="155" t="str">
        <f t="shared" si="642"/>
        <v/>
      </c>
      <c r="BD46" s="305" t="str">
        <f t="shared" si="642"/>
        <v/>
      </c>
      <c r="BE46" s="315" t="str">
        <f t="shared" si="642"/>
        <v/>
      </c>
      <c r="BF46" s="325"/>
      <c r="BG46" s="159" t="str">
        <f t="shared" ref="BG46:BO46" si="643">IF(AND(BG44&gt;0,BG45&gt;0),ROUNDDOWN(BG45/BG44,4),"")</f>
        <v/>
      </c>
      <c r="BH46" s="36" t="str">
        <f t="shared" si="643"/>
        <v/>
      </c>
      <c r="BI46" s="36" t="str">
        <f t="shared" si="643"/>
        <v/>
      </c>
      <c r="BJ46" s="150" t="str">
        <f t="shared" si="643"/>
        <v/>
      </c>
      <c r="BK46" s="36" t="str">
        <f t="shared" si="643"/>
        <v/>
      </c>
      <c r="BL46" s="36" t="str">
        <f t="shared" si="643"/>
        <v/>
      </c>
      <c r="BM46" s="150" t="str">
        <f t="shared" si="643"/>
        <v/>
      </c>
      <c r="BN46" s="36" t="str">
        <f t="shared" si="643"/>
        <v/>
      </c>
      <c r="BO46" s="36" t="str">
        <f t="shared" si="643"/>
        <v/>
      </c>
      <c r="BP46" s="37">
        <f>IF(BP45&gt;0,BP45/BP44,0)</f>
        <v>0</v>
      </c>
      <c r="BQ46" s="150" t="str">
        <f t="shared" ref="BQ46:BY46" si="644">IF(AND(BQ44&gt;0,BQ45&gt;0),ROUNDDOWN(BQ45/BQ44,4),"")</f>
        <v/>
      </c>
      <c r="BR46" s="36" t="str">
        <f t="shared" si="644"/>
        <v/>
      </c>
      <c r="BS46" s="36" t="str">
        <f t="shared" si="644"/>
        <v/>
      </c>
      <c r="BT46" s="150" t="str">
        <f t="shared" si="644"/>
        <v/>
      </c>
      <c r="BU46" s="36" t="str">
        <f t="shared" si="644"/>
        <v/>
      </c>
      <c r="BV46" s="36" t="str">
        <f t="shared" si="644"/>
        <v/>
      </c>
      <c r="BW46" s="150" t="str">
        <f t="shared" si="644"/>
        <v/>
      </c>
      <c r="BX46" s="36" t="str">
        <f t="shared" si="644"/>
        <v/>
      </c>
      <c r="BY46" s="36" t="str">
        <f t="shared" si="644"/>
        <v/>
      </c>
      <c r="BZ46" s="37">
        <f>IF(BZ45&gt;0,BZ45/BZ44,0)</f>
        <v>0</v>
      </c>
      <c r="CA46" s="150" t="str">
        <f t="shared" ref="CA46:CI46" si="645">IF(AND(CA44&gt;0,CA45&gt;0),ROUNDDOWN(CA45/CA44,4),"")</f>
        <v/>
      </c>
      <c r="CB46" s="36" t="str">
        <f t="shared" si="645"/>
        <v/>
      </c>
      <c r="CC46" s="36" t="str">
        <f t="shared" si="645"/>
        <v/>
      </c>
      <c r="CD46" s="150" t="str">
        <f t="shared" si="645"/>
        <v/>
      </c>
      <c r="CE46" s="36" t="str">
        <f t="shared" si="645"/>
        <v/>
      </c>
      <c r="CF46" s="36" t="str">
        <f t="shared" si="645"/>
        <v/>
      </c>
      <c r="CG46" s="150" t="str">
        <f t="shared" si="645"/>
        <v/>
      </c>
      <c r="CH46" s="36" t="str">
        <f t="shared" si="645"/>
        <v/>
      </c>
      <c r="CI46" s="36" t="str">
        <f t="shared" si="645"/>
        <v/>
      </c>
      <c r="CJ46" s="37">
        <f>IF(CJ45&gt;0,CJ45/CJ44,0)</f>
        <v>0</v>
      </c>
      <c r="CK46" s="143" t="str">
        <f>IF(AND(CK44&gt;0,CK45&gt;0),ROUNDDOWN(CK45/CK44,4),"")</f>
        <v/>
      </c>
      <c r="CL46" s="424" t="str">
        <f t="shared" ref="CL46:CS46" si="646">IF(AND(CL44&gt;0,CL45&gt;0),ROUNDDOWN(CL45/CL44,4),"")</f>
        <v/>
      </c>
      <c r="CM46" s="425" t="str">
        <f t="shared" si="646"/>
        <v/>
      </c>
      <c r="CN46" s="426" t="str">
        <f t="shared" si="646"/>
        <v/>
      </c>
      <c r="CO46" s="297" t="str">
        <f t="shared" si="646"/>
        <v/>
      </c>
      <c r="CP46" s="301" t="str">
        <f t="shared" si="646"/>
        <v/>
      </c>
      <c r="CQ46" s="155" t="str">
        <f t="shared" si="646"/>
        <v/>
      </c>
      <c r="CR46" s="305" t="str">
        <f t="shared" si="646"/>
        <v/>
      </c>
      <c r="CS46" s="315" t="str">
        <f t="shared" si="646"/>
        <v/>
      </c>
      <c r="CT46" s="325"/>
      <c r="CU46" s="159" t="str">
        <f>IF(AND(CU44&gt;0,CU45&gt;0),ROUNDDOWN(CU45/CU44,4),"")</f>
        <v/>
      </c>
      <c r="CV46" s="335" t="str">
        <f>IF(AND(CV44&gt;0,CV45&gt;0),ROUNDDOWN(CV45/CV44,4),"")</f>
        <v/>
      </c>
      <c r="CW46" s="336" t="str">
        <f t="shared" ref="CW46:CX46" si="647">IF(AND(CW44&gt;0,CW45&gt;0),ROUNDDOWN(CW45/CW44,4),"")</f>
        <v/>
      </c>
      <c r="CX46" s="163" t="str">
        <f t="shared" si="647"/>
        <v/>
      </c>
      <c r="CY46" s="356" t="str">
        <f>IF(AND(CY44&gt;0,CY45&gt;0),ROUNDDOWN(CY45/CY44,4),"")</f>
        <v/>
      </c>
      <c r="CZ46" s="357" t="str">
        <f>IF(AND(CZ44&gt;0,CZ45&gt;0),ROUNDDOWN(CZ45/CZ44,4),"")</f>
        <v/>
      </c>
      <c r="DA46" s="167" t="str">
        <f>IF(AND(DA44&gt;0,DA45&gt;0),ROUNDDOWN(DA45/DA44,4),"")</f>
        <v/>
      </c>
      <c r="DB46" s="483" t="str">
        <f t="shared" ref="DB46:DW46" si="648">IF(AND(DB44&gt;0,DB45&gt;0),ROUNDDOWN(DB45/DB44,4),"")</f>
        <v/>
      </c>
      <c r="DC46" s="484" t="str">
        <f t="shared" si="648"/>
        <v/>
      </c>
      <c r="DD46" s="485"/>
      <c r="DE46" s="605" t="str">
        <f t="shared" si="648"/>
        <v/>
      </c>
      <c r="DF46" s="614" t="str">
        <f>IF(AND(DF44&gt;0,DF45&gt;0),ROUNDDOWN(DF45/DF44,4),"")</f>
        <v/>
      </c>
      <c r="DG46" s="336" t="str">
        <f t="shared" ref="DG46:DH46" si="649">IF(AND(DG44&gt;0,DG45&gt;0),ROUNDDOWN(DG45/DG44,4),"")</f>
        <v/>
      </c>
      <c r="DH46" s="615" t="str">
        <f t="shared" si="649"/>
        <v/>
      </c>
      <c r="DI46" s="630">
        <f>IF(AND(DI44&gt;0,DI45&gt;0),ROUNDDOWN(DI45/DI44,4),"")</f>
        <v>0.3322</v>
      </c>
      <c r="DJ46" s="357">
        <f>IF(AND(DJ44&gt;0,DJ45&gt;0),ROUNDDOWN(DJ45/DJ44,4),"")</f>
        <v>0.28120000000000001</v>
      </c>
      <c r="DK46" s="631">
        <f>IF(AND(DK44&gt;0,DK45&gt;0),ROUNDDOWN(DK45/DK44,4),"")</f>
        <v>0.3</v>
      </c>
      <c r="DL46" s="643">
        <f t="shared" ref="DL46:DO46" si="650">IF(AND(DL44&gt;0,DL45&gt;0),ROUNDDOWN(DL45/DL44,4),"")</f>
        <v>0.2009</v>
      </c>
      <c r="DM46" s="484">
        <f t="shared" si="650"/>
        <v>0.18459999999999999</v>
      </c>
      <c r="DN46" s="485"/>
      <c r="DO46" s="644">
        <f t="shared" ref="DO46" si="651">IF(AND(DO44&gt;0,DO45&gt;0),ROUNDDOWN(DO45/DO44,4),"")</f>
        <v>0.2</v>
      </c>
      <c r="DP46" s="36" t="str">
        <f t="shared" si="648"/>
        <v/>
      </c>
      <c r="DQ46" s="36" t="str">
        <f t="shared" si="648"/>
        <v/>
      </c>
      <c r="DR46" s="150" t="str">
        <f t="shared" si="648"/>
        <v/>
      </c>
      <c r="DS46" s="36" t="str">
        <f t="shared" si="648"/>
        <v/>
      </c>
      <c r="DT46" s="36" t="str">
        <f t="shared" si="648"/>
        <v/>
      </c>
      <c r="DU46" s="150" t="str">
        <f t="shared" si="648"/>
        <v/>
      </c>
      <c r="DV46" s="36" t="str">
        <f t="shared" si="648"/>
        <v/>
      </c>
      <c r="DW46" s="36" t="str">
        <f t="shared" si="648"/>
        <v/>
      </c>
      <c r="DX46" s="37">
        <f>IF(DX45&gt;0,DX45/DX44,0)</f>
        <v>0</v>
      </c>
      <c r="DY46" s="150" t="str">
        <f t="shared" ref="DY46:EG46" si="652">IF(AND(DY44&gt;0,DY45&gt;0),ROUNDDOWN(DY45/DY44,4),"")</f>
        <v/>
      </c>
      <c r="DZ46" s="36" t="str">
        <f t="shared" si="652"/>
        <v/>
      </c>
      <c r="EA46" s="36" t="str">
        <f t="shared" si="652"/>
        <v/>
      </c>
      <c r="EB46" s="150" t="str">
        <f t="shared" si="652"/>
        <v/>
      </c>
      <c r="EC46" s="36" t="str">
        <f t="shared" si="652"/>
        <v/>
      </c>
      <c r="ED46" s="36" t="str">
        <f t="shared" si="652"/>
        <v/>
      </c>
      <c r="EE46" s="150" t="str">
        <f t="shared" si="652"/>
        <v/>
      </c>
      <c r="EF46" s="36" t="str">
        <f t="shared" si="652"/>
        <v/>
      </c>
      <c r="EG46" s="36" t="str">
        <f t="shared" si="652"/>
        <v/>
      </c>
      <c r="EH46" s="37">
        <f>IF(EH45&gt;0,EH45/EH44,0)</f>
        <v>0</v>
      </c>
      <c r="EI46" s="150" t="str">
        <f t="shared" ref="EI46:EQ46" si="653">IF(AND(EI44&gt;0,EI45&gt;0),ROUNDDOWN(EI45/EI44,4),"")</f>
        <v/>
      </c>
      <c r="EJ46" s="36" t="str">
        <f t="shared" si="653"/>
        <v/>
      </c>
      <c r="EK46" s="36" t="str">
        <f t="shared" si="653"/>
        <v/>
      </c>
      <c r="EL46" s="150" t="str">
        <f t="shared" si="653"/>
        <v/>
      </c>
      <c r="EM46" s="36" t="str">
        <f t="shared" si="653"/>
        <v/>
      </c>
      <c r="EN46" s="36" t="str">
        <f t="shared" si="653"/>
        <v/>
      </c>
      <c r="EO46" s="150" t="str">
        <f t="shared" si="653"/>
        <v/>
      </c>
      <c r="EP46" s="36" t="str">
        <f t="shared" si="653"/>
        <v/>
      </c>
      <c r="EQ46" s="36" t="str">
        <f t="shared" si="653"/>
        <v/>
      </c>
      <c r="ER46" s="37">
        <f>IF(ER45&gt;0,ER45/ER44,0)</f>
        <v>0</v>
      </c>
      <c r="ES46" s="143" t="str">
        <f>IF(AND(ES44&gt;0,ES45&gt;0),ROUNDDOWN(ES45/ES44,4),"")</f>
        <v/>
      </c>
      <c r="ET46" s="424" t="str">
        <f t="shared" ref="ET46:FA46" si="654">IF(AND(ET44&gt;0,ET45&gt;0),ROUNDDOWN(ET45/ET44,4),"")</f>
        <v/>
      </c>
      <c r="EU46" s="425" t="str">
        <f t="shared" si="654"/>
        <v/>
      </c>
      <c r="EV46" s="426" t="str">
        <f t="shared" si="654"/>
        <v/>
      </c>
      <c r="EW46" s="297" t="str">
        <f t="shared" si="654"/>
        <v/>
      </c>
      <c r="EX46" s="301" t="str">
        <f t="shared" si="654"/>
        <v/>
      </c>
      <c r="EY46" s="155" t="str">
        <f t="shared" si="654"/>
        <v/>
      </c>
      <c r="EZ46" s="305" t="str">
        <f t="shared" si="654"/>
        <v/>
      </c>
      <c r="FA46" s="315" t="str">
        <f t="shared" si="654"/>
        <v/>
      </c>
      <c r="FB46" s="325"/>
      <c r="FC46" s="159" t="str">
        <f t="shared" ref="FC46:FK46" si="655">IF(AND(FC44&gt;0,FC45&gt;0),ROUNDDOWN(FC45/FC44,4),"")</f>
        <v/>
      </c>
      <c r="FD46" s="36" t="str">
        <f t="shared" si="655"/>
        <v/>
      </c>
      <c r="FE46" s="36" t="str">
        <f t="shared" si="655"/>
        <v/>
      </c>
      <c r="FF46" s="150" t="str">
        <f t="shared" si="655"/>
        <v/>
      </c>
      <c r="FG46" s="36" t="str">
        <f t="shared" si="655"/>
        <v/>
      </c>
      <c r="FH46" s="36" t="str">
        <f t="shared" si="655"/>
        <v/>
      </c>
      <c r="FI46" s="150" t="str">
        <f t="shared" si="655"/>
        <v/>
      </c>
      <c r="FJ46" s="36" t="str">
        <f t="shared" si="655"/>
        <v/>
      </c>
      <c r="FK46" s="36" t="str">
        <f t="shared" si="655"/>
        <v/>
      </c>
      <c r="FL46" s="37">
        <f>IF(FL45&gt;0,FL45/FL44,0)</f>
        <v>0</v>
      </c>
      <c r="FM46" s="150" t="str">
        <f t="shared" ref="FM46:FU46" si="656">IF(AND(FM44&gt;0,FM45&gt;0),ROUNDDOWN(FM45/FM44,4),"")</f>
        <v/>
      </c>
      <c r="FN46" s="36" t="str">
        <f t="shared" si="656"/>
        <v/>
      </c>
      <c r="FO46" s="36" t="str">
        <f t="shared" si="656"/>
        <v/>
      </c>
      <c r="FP46" s="150" t="str">
        <f t="shared" si="656"/>
        <v/>
      </c>
      <c r="FQ46" s="36" t="str">
        <f t="shared" si="656"/>
        <v/>
      </c>
      <c r="FR46" s="36" t="str">
        <f t="shared" si="656"/>
        <v/>
      </c>
      <c r="FS46" s="150" t="str">
        <f t="shared" si="656"/>
        <v/>
      </c>
      <c r="FT46" s="36" t="str">
        <f t="shared" si="656"/>
        <v/>
      </c>
      <c r="FU46" s="36" t="str">
        <f t="shared" si="656"/>
        <v/>
      </c>
      <c r="FV46" s="37">
        <f>IF(FV45&gt;0,FV45/FV44,0)</f>
        <v>0</v>
      </c>
      <c r="FW46" s="150" t="str">
        <f t="shared" ref="FW46:GE46" si="657">IF(AND(FW44&gt;0,FW45&gt;0),ROUNDDOWN(FW45/FW44,4),"")</f>
        <v/>
      </c>
      <c r="FX46" s="36" t="str">
        <f t="shared" si="657"/>
        <v/>
      </c>
      <c r="FY46" s="36" t="str">
        <f t="shared" si="657"/>
        <v/>
      </c>
      <c r="FZ46" s="150" t="str">
        <f t="shared" si="657"/>
        <v/>
      </c>
      <c r="GA46" s="36" t="str">
        <f t="shared" si="657"/>
        <v/>
      </c>
      <c r="GB46" s="36" t="str">
        <f t="shared" si="657"/>
        <v/>
      </c>
      <c r="GC46" s="150" t="str">
        <f t="shared" si="657"/>
        <v/>
      </c>
      <c r="GD46" s="36" t="str">
        <f t="shared" si="657"/>
        <v/>
      </c>
      <c r="GE46" s="36" t="str">
        <f t="shared" si="657"/>
        <v/>
      </c>
      <c r="GF46" s="37">
        <f>IF(GF45&gt;0,GF45/GF44,0)</f>
        <v>0</v>
      </c>
      <c r="GG46" s="143" t="str">
        <f>IF(AND(GG44&gt;0,GG45&gt;0),ROUNDDOWN(GG45/GG44,4),"")</f>
        <v/>
      </c>
      <c r="GH46" s="424" t="str">
        <f t="shared" ref="GH46:GO46" si="658">IF(AND(GH44&gt;0,GH45&gt;0),ROUNDDOWN(GH45/GH44,4),"")</f>
        <v/>
      </c>
      <c r="GI46" s="425" t="str">
        <f t="shared" si="658"/>
        <v/>
      </c>
      <c r="GJ46" s="426" t="str">
        <f t="shared" si="658"/>
        <v/>
      </c>
      <c r="GK46" s="297" t="str">
        <f t="shared" si="658"/>
        <v/>
      </c>
      <c r="GL46" s="301" t="str">
        <f t="shared" si="658"/>
        <v/>
      </c>
      <c r="GM46" s="155" t="str">
        <f t="shared" si="658"/>
        <v/>
      </c>
      <c r="GN46" s="305" t="str">
        <f t="shared" si="658"/>
        <v/>
      </c>
      <c r="GO46" s="315" t="str">
        <f t="shared" si="658"/>
        <v/>
      </c>
      <c r="GP46" s="325"/>
      <c r="GQ46" s="159" t="str">
        <f>IF(AND(GQ44&gt;0,GQ45&gt;0),ROUNDDOWN(GQ45/GQ44,4),"")</f>
        <v/>
      </c>
      <c r="GR46" s="335" t="str">
        <f>IF(AND(GR44&gt;0,GR45&gt;0),ROUNDDOWN(GR45/GR44,4),"")</f>
        <v/>
      </c>
      <c r="GS46" s="336" t="str">
        <f t="shared" ref="GS46:GT46" si="659">IF(AND(GS44&gt;0,GS45&gt;0),ROUNDDOWN(GS45/GS44,4),"")</f>
        <v/>
      </c>
      <c r="GT46" s="163" t="str">
        <f t="shared" si="659"/>
        <v/>
      </c>
      <c r="GU46" s="356" t="str">
        <f>IF(AND(GU44&gt;0,GU45&gt;0),ROUNDDOWN(GU45/GU44,4),"")</f>
        <v/>
      </c>
      <c r="GV46" s="357" t="str">
        <f>IF(AND(GV44&gt;0,GV45&gt;0),ROUNDDOWN(GV45/GV44,4),"")</f>
        <v/>
      </c>
      <c r="GW46" s="167" t="str">
        <f>IF(AND(GW44&gt;0,GW45&gt;0),ROUNDDOWN(GW45/GW44,4),"")</f>
        <v/>
      </c>
      <c r="GX46" s="483" t="str">
        <f t="shared" ref="GX46:HK46" si="660">IF(AND(GX44&gt;0,GX45&gt;0),ROUNDDOWN(GX45/GX44,4),"")</f>
        <v/>
      </c>
      <c r="GY46" s="484" t="str">
        <f t="shared" si="660"/>
        <v/>
      </c>
      <c r="GZ46" s="485" t="str">
        <f t="shared" si="660"/>
        <v/>
      </c>
      <c r="HA46" s="486" t="str">
        <f t="shared" si="660"/>
        <v/>
      </c>
      <c r="HB46" s="392" t="str">
        <f t="shared" si="660"/>
        <v/>
      </c>
      <c r="HC46" s="393" t="str">
        <f t="shared" si="660"/>
        <v/>
      </c>
      <c r="HD46" s="172" t="str">
        <f t="shared" si="660"/>
        <v/>
      </c>
      <c r="HE46" s="392" t="str">
        <f t="shared" si="660"/>
        <v/>
      </c>
      <c r="HF46" s="393" t="str">
        <f t="shared" si="660"/>
        <v/>
      </c>
      <c r="HG46" s="172" t="str">
        <f t="shared" si="660"/>
        <v/>
      </c>
      <c r="HH46" s="392" t="str">
        <f t="shared" si="660"/>
        <v/>
      </c>
      <c r="HI46" s="393" t="str">
        <f t="shared" si="660"/>
        <v/>
      </c>
      <c r="HJ46" s="374"/>
      <c r="HK46" s="171" t="str">
        <f t="shared" si="660"/>
        <v/>
      </c>
      <c r="HL46" s="40"/>
      <c r="HM46" s="39" t="s">
        <v>139</v>
      </c>
      <c r="HN46" s="39"/>
      <c r="HO46" s="39"/>
      <c r="HP46" s="39"/>
      <c r="HQ46" s="39"/>
    </row>
    <row r="47" spans="1:225" s="42" customFormat="1" ht="21.75" thickTop="1">
      <c r="A47" s="41"/>
      <c r="B47" s="51"/>
      <c r="C47" s="43" t="s">
        <v>208</v>
      </c>
      <c r="D47" s="44" t="s">
        <v>277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137</v>
      </c>
      <c r="T47" s="46">
        <f>SUMIFS(T:T,$S:$S,$S47,$HN:$HN,$D47)</f>
        <v>0</v>
      </c>
      <c r="U47" s="47">
        <f>SUMIFS(U:U,$S:$S,$S47,$HN:$HN,$D47)</f>
        <v>0</v>
      </c>
      <c r="V47" s="144">
        <f>SUMIFS(V:V,$S:$S,$S47,$HN:$HN,$D47)</f>
        <v>0</v>
      </c>
      <c r="W47" s="46">
        <f>SUMIFS(W:W,$S:$S,$S47,$HN:$HN,$D47)</f>
        <v>0</v>
      </c>
      <c r="X47" s="47">
        <f>SUMIFS(X:X,$S:$S,$S47,$HN:$HN,$D47)</f>
        <v>0</v>
      </c>
      <c r="Y47" s="144">
        <f>SUMIFS(Y:Y,$S:$S,$S47,$HN:$HN,$D47)</f>
        <v>0</v>
      </c>
      <c r="Z47" s="46">
        <f>SUMIFS(Z:Z,$S:$S,$S47,$HN:$HN,$D47)</f>
        <v>0</v>
      </c>
      <c r="AA47" s="47">
        <f>SUMIFS(AA:AA,$S:$S,$S47,$HN:$HN,$D47)</f>
        <v>0</v>
      </c>
      <c r="AB47" s="48">
        <f>SUMIFS(AB:AB,$S:$S,$S47,$HN:$HN,$D47)</f>
        <v>0</v>
      </c>
      <c r="AC47" s="144">
        <f>SUMIFS(AC:AC,$S:$S,$S47,$HN:$HN,$D47)</f>
        <v>0</v>
      </c>
      <c r="AD47" s="46">
        <f>SUMIFS(AD:AD,$S:$S,$S47,$HN:$HN,$D47)</f>
        <v>0</v>
      </c>
      <c r="AE47" s="47">
        <f>SUMIFS(AE:AE,$S:$S,$S47,$HN:$HN,$D47)</f>
        <v>0</v>
      </c>
      <c r="AF47" s="144">
        <f>SUMIFS(AF:AF,$S:$S,$S47,$HN:$HN,$D47)</f>
        <v>0</v>
      </c>
      <c r="AG47" s="46">
        <f>SUMIFS(AG:AG,$S:$S,$S47,$HN:$HN,$D47)</f>
        <v>0</v>
      </c>
      <c r="AH47" s="47">
        <f>SUMIFS(AH:AH,$S:$S,$S47,$HN:$HN,$D47)</f>
        <v>0</v>
      </c>
      <c r="AI47" s="144">
        <f>SUMIFS(AI:AI,$S:$S,$S47,$HN:$HN,$D47)</f>
        <v>0</v>
      </c>
      <c r="AJ47" s="46">
        <f>SUMIFS(AJ:AJ,$S:$S,$S47,$HN:$HN,$D47)</f>
        <v>0</v>
      </c>
      <c r="AK47" s="47">
        <f>SUMIFS(AK:AK,$S:$S,$S47,$HN:$HN,$D47)</f>
        <v>0</v>
      </c>
      <c r="AL47" s="48">
        <f>SUMIFS(AL:AL,$S:$S,$S47,$HN:$HN,$D47)</f>
        <v>0</v>
      </c>
      <c r="AM47" s="144">
        <f>SUMIFS(AM:AM,$S:$S,$S47,$HN:$HN,$D47)</f>
        <v>0</v>
      </c>
      <c r="AN47" s="46">
        <f>SUMIFS(AN:AN,$S:$S,$S47,$HN:$HN,$D47)</f>
        <v>0</v>
      </c>
      <c r="AO47" s="47">
        <f>SUMIFS(AO:AO,$S:$S,$S47,$HN:$HN,$D47)</f>
        <v>0</v>
      </c>
      <c r="AP47" s="144">
        <f>SUMIFS(AP:AP,$S:$S,$S47,$HN:$HN,$D47)</f>
        <v>0</v>
      </c>
      <c r="AQ47" s="46">
        <f>SUMIFS(AQ:AQ,$S:$S,$S47,$HN:$HN,$D47)</f>
        <v>0</v>
      </c>
      <c r="AR47" s="47">
        <f>SUMIFS(AR:AR,$S:$S,$S47,$HN:$HN,$D47)</f>
        <v>0</v>
      </c>
      <c r="AS47" s="144">
        <f>SUMIFS(AS:AS,$S:$S,$S47,$HN:$HN,$D47)</f>
        <v>0</v>
      </c>
      <c r="AT47" s="46">
        <f>SUMIFS(AT:AT,$S:$S,$S47,$HN:$HN,$D47)</f>
        <v>0</v>
      </c>
      <c r="AU47" s="47">
        <f>SUMIFS(AU:AU,$S:$S,$S47,$HN:$HN,$D47)</f>
        <v>0</v>
      </c>
      <c r="AV47" s="48">
        <f>SUMIFS(AV:AV,$S:$S,$S47,$HN:$HN,$D47)</f>
        <v>0</v>
      </c>
      <c r="AW47" s="144">
        <f>SUMIFS(AW:AW,$S:$S,$S47,$HN:$HN,$D47)</f>
        <v>0</v>
      </c>
      <c r="AX47" s="427">
        <f>SUMIFS(AX:AX,$S:$S,$S47,$HN:$HN,$D47)</f>
        <v>0</v>
      </c>
      <c r="AY47" s="428">
        <f>SUMIFS(AY:AY,$S:$S,$S47,$HN:$HN,$D47)</f>
        <v>0</v>
      </c>
      <c r="AZ47" s="429">
        <f>SUMIFS(AZ:AZ,$S:$S,$S47,$HN:$HN,$D47)</f>
        <v>0</v>
      </c>
      <c r="BA47" s="298">
        <f>SUMIFS(BA:BA,$S:$S,$S47,$HN:$HN,$D47)</f>
        <v>0</v>
      </c>
      <c r="BB47" s="302">
        <f>SUMIFS(BB:BB,$S:$S,$S47,$HN:$HN,$D47)</f>
        <v>0</v>
      </c>
      <c r="BC47" s="156">
        <f>SUMIFS(BC:BC,$S:$S,$S47,$HN:$HN,$D47)</f>
        <v>0</v>
      </c>
      <c r="BD47" s="306">
        <f>SUMIFS(BD:BD,$S:$S,$S47,$HN:$HN,$D47)</f>
        <v>0</v>
      </c>
      <c r="BE47" s="316">
        <f>SUMIFS(BE:BE,$S:$S,$S47,$HN:$HN,$D47)</f>
        <v>0</v>
      </c>
      <c r="BF47" s="326">
        <f>SUMIFS(BF:BF,$S:$S,$S47,$HN:$HN,$D47)</f>
        <v>0</v>
      </c>
      <c r="BG47" s="160">
        <f>SUMIFS(BG:BG,$S:$S,$S47,$HN:$HN,$D47)</f>
        <v>0</v>
      </c>
      <c r="BH47" s="47">
        <f>SUMIFS(BH:BH,$S:$S,$S47,$HN:$HN,$D47)</f>
        <v>0</v>
      </c>
      <c r="BI47" s="47">
        <f>SUMIFS(BI:BI,$S:$S,$S47,$HN:$HN,$D47)</f>
        <v>0</v>
      </c>
      <c r="BJ47" s="144">
        <f>SUMIFS(BJ:BJ,$S:$S,$S47,$HN:$HN,$D47)</f>
        <v>0</v>
      </c>
      <c r="BK47" s="46">
        <f>SUMIFS(BK:BK,$S:$S,$S47,$HN:$HN,$D47)</f>
        <v>0</v>
      </c>
      <c r="BL47" s="47">
        <f>SUMIFS(BL:BL,$S:$S,$S47,$HN:$HN,$D47)</f>
        <v>0</v>
      </c>
      <c r="BM47" s="144">
        <f>SUMIFS(BM:BM,$S:$S,$S47,$HN:$HN,$D47)</f>
        <v>0</v>
      </c>
      <c r="BN47" s="46">
        <f>SUMIFS(BN:BN,$S:$S,$S47,$HN:$HN,$D47)</f>
        <v>0</v>
      </c>
      <c r="BO47" s="47">
        <f>SUMIFS(BO:BO,$S:$S,$S47,$HN:$HN,$D47)</f>
        <v>0</v>
      </c>
      <c r="BP47" s="48">
        <f>SUMIFS(BP:BP,$S:$S,$S47,$HN:$HN,$D47)</f>
        <v>0</v>
      </c>
      <c r="BQ47" s="144">
        <f>SUMIFS(BQ:BQ,$S:$S,$S47,$HN:$HN,$D47)</f>
        <v>0</v>
      </c>
      <c r="BR47" s="46">
        <f>SUMIFS(BR:BR,$S:$S,$S47,$HN:$HN,$D47)</f>
        <v>0</v>
      </c>
      <c r="BS47" s="47">
        <f>SUMIFS(BS:BS,$S:$S,$S47,$HN:$HN,$D47)</f>
        <v>0</v>
      </c>
      <c r="BT47" s="144">
        <f>SUMIFS(BT:BT,$S:$S,$S47,$HN:$HN,$D47)</f>
        <v>0</v>
      </c>
      <c r="BU47" s="46">
        <f>SUMIFS(BU:BU,$S:$S,$S47,$HN:$HN,$D47)</f>
        <v>0</v>
      </c>
      <c r="BV47" s="47">
        <f>SUMIFS(BV:BV,$S:$S,$S47,$HN:$HN,$D47)</f>
        <v>0</v>
      </c>
      <c r="BW47" s="144">
        <f>SUMIFS(BW:BW,$S:$S,$S47,$HN:$HN,$D47)</f>
        <v>0</v>
      </c>
      <c r="BX47" s="46">
        <f>SUMIFS(BX:BX,$S:$S,$S47,$HN:$HN,$D47)</f>
        <v>0</v>
      </c>
      <c r="BY47" s="47">
        <f>SUMIFS(BY:BY,$S:$S,$S47,$HN:$HN,$D47)</f>
        <v>0</v>
      </c>
      <c r="BZ47" s="48">
        <f>SUMIFS(BZ:BZ,$S:$S,$S47,$HN:$HN,$D47)</f>
        <v>0</v>
      </c>
      <c r="CA47" s="144">
        <f>SUMIFS(CA:CA,$S:$S,$S47,$HN:$HN,$D47)</f>
        <v>0</v>
      </c>
      <c r="CB47" s="46">
        <f>SUMIFS(CB:CB,$S:$S,$S47,$HN:$HN,$D47)</f>
        <v>0</v>
      </c>
      <c r="CC47" s="47">
        <f>SUMIFS(CC:CC,$S:$S,$S47,$HN:$HN,$D47)</f>
        <v>0</v>
      </c>
      <c r="CD47" s="144">
        <f>SUMIFS(CD:CD,$S:$S,$S47,$HN:$HN,$D47)</f>
        <v>0</v>
      </c>
      <c r="CE47" s="46">
        <f>SUMIFS(CE:CE,$S:$S,$S47,$HN:$HN,$D47)</f>
        <v>0</v>
      </c>
      <c r="CF47" s="47">
        <f>SUMIFS(CF:CF,$S:$S,$S47,$HN:$HN,$D47)</f>
        <v>0</v>
      </c>
      <c r="CG47" s="144">
        <f>SUMIFS(CG:CG,$S:$S,$S47,$HN:$HN,$D47)</f>
        <v>0</v>
      </c>
      <c r="CH47" s="46">
        <f>SUMIFS(CH:CH,$S:$S,$S47,$HN:$HN,$D47)</f>
        <v>0</v>
      </c>
      <c r="CI47" s="47">
        <f>SUMIFS(CI:CI,$S:$S,$S47,$HN:$HN,$D47)</f>
        <v>0</v>
      </c>
      <c r="CJ47" s="48">
        <f>SUMIFS(CJ:CJ,$S:$S,$S47,$HN:$HN,$D47)</f>
        <v>0</v>
      </c>
      <c r="CK47" s="144">
        <f>SUMIFS(CK:CK,$S:$S,$S47,$HN:$HN,$D47)</f>
        <v>0</v>
      </c>
      <c r="CL47" s="427">
        <f>SUMIFS(CL:CL,$S:$S,$S47,$HN:$HN,$D47)</f>
        <v>0</v>
      </c>
      <c r="CM47" s="428">
        <f>SUMIFS(CM:CM,$S:$S,$S47,$HN:$HN,$D47)</f>
        <v>0</v>
      </c>
      <c r="CN47" s="429">
        <f>SUMIFS(CN:CN,$S:$S,$S47,$HN:$HN,$D47)</f>
        <v>0</v>
      </c>
      <c r="CO47" s="298">
        <f>SUMIFS(CO:CO,$S:$S,$S47,$HN:$HN,$D47)</f>
        <v>0</v>
      </c>
      <c r="CP47" s="302">
        <f>SUMIFS(CP:CP,$S:$S,$S47,$HN:$HN,$D47)</f>
        <v>0</v>
      </c>
      <c r="CQ47" s="156">
        <f>SUMIFS(CQ:CQ,$S:$S,$S47,$HN:$HN,$D47)</f>
        <v>0</v>
      </c>
      <c r="CR47" s="306">
        <f>SUMIFS(CR:CR,$S:$S,$S47,$HN:$HN,$D47)</f>
        <v>0</v>
      </c>
      <c r="CS47" s="316">
        <f>SUMIFS(CS:CS,$S:$S,$S47,$HN:$HN,$D47)</f>
        <v>0</v>
      </c>
      <c r="CT47" s="326">
        <f>SUMIFS(CT:CT,$S:$S,$S47,$HN:$HN,$D47)</f>
        <v>0</v>
      </c>
      <c r="CU47" s="160">
        <f>SUMIFS(CU:CU,$S:$S,$S47,$HN:$HN,$D47)</f>
        <v>0</v>
      </c>
      <c r="CV47" s="337">
        <f>SUMIFS(CV:CV,$S:$S,$S47,$HN:$HN,$D47)</f>
        <v>0</v>
      </c>
      <c r="CW47" s="338">
        <f>SUMIFS(CW:CW,$S:$S,$S47,$HN:$HN,$D47)</f>
        <v>0</v>
      </c>
      <c r="CX47" s="164">
        <f>SUMIFS(CX:CX,$S:$S,$S47,$HN:$HN,$D47)</f>
        <v>0</v>
      </c>
      <c r="CY47" s="358">
        <f>SUMIFS(CY:CY,$S:$S,$S47,$HN:$HN,$D47)</f>
        <v>0</v>
      </c>
      <c r="CZ47" s="359">
        <f>SUMIFS(CZ:CZ,$S:$S,$S47,$HN:$HN,$D47)</f>
        <v>0</v>
      </c>
      <c r="DA47" s="168">
        <f>SUMIFS(DA:DA,$S:$S,$S47,$HN:$HN,$D47)</f>
        <v>0</v>
      </c>
      <c r="DB47" s="487">
        <f>SUMIFS(DB:DB,$S:$S,$S47,$HN:$HN,$D47)</f>
        <v>0</v>
      </c>
      <c r="DC47" s="488">
        <f>SUMIFS(DC:DC,$S:$S,$S47,$HN:$HN,$D47)</f>
        <v>0</v>
      </c>
      <c r="DD47" s="489">
        <f>SUMIFS(DD:DD,$S:$S,$S47,$HN:$HN,$D47)</f>
        <v>0</v>
      </c>
      <c r="DE47" s="606">
        <f>SUMIFS(DE:DE,$S:$S,$S47,$HN:$HN,$D47)</f>
        <v>0</v>
      </c>
      <c r="DF47" s="616">
        <f>SUMIFS(DF:DF,$S:$S,$S47,$HN:$HN,$D47)</f>
        <v>2089000000</v>
      </c>
      <c r="DG47" s="617">
        <f>SUMIFS(DG:DG,$S:$S,$S47,$HN:$HN,$D47)</f>
        <v>476410000</v>
      </c>
      <c r="DH47" s="618">
        <f>SUMIFS(DH:DH,$S:$S,$S47,$HN:$HN,$D47)</f>
        <v>78</v>
      </c>
      <c r="DI47" s="632">
        <f>SUMIFS(DI:DI,$S:$S,$S47,$HN:$HN,$D47)</f>
        <v>2228687483</v>
      </c>
      <c r="DJ47" s="609">
        <f>SUMIFS(DJ:DJ,$S:$S,$S47,$HN:$HN,$D47)</f>
        <v>506352745</v>
      </c>
      <c r="DK47" s="633">
        <f>SUMIFS(DK:DK,$S:$S,$S47,$HN:$HN,$D47)</f>
        <v>81</v>
      </c>
      <c r="DL47" s="645">
        <f>SUMIFS(DL:DL,$S:$S,$S47,$HN:$HN,$D47)</f>
        <v>2935677154</v>
      </c>
      <c r="DM47" s="625">
        <f>SUMIFS(DM:DM,$S:$S,$S47,$HN:$HN,$D47)</f>
        <v>641977760</v>
      </c>
      <c r="DN47" s="489">
        <f>SUMIFS(DN:DN,$S:$S,$S47,$HN:$HN,$D47)</f>
        <v>288397760</v>
      </c>
      <c r="DO47" s="646">
        <f>SUMIFS(DO:DO,$S:$S,$S47,$HN:$HN,$D47)</f>
        <v>100</v>
      </c>
      <c r="DP47" s="47">
        <f>SUMIFS(DP:DP,$S:$S,$S47,$HN:$HN,$D47)</f>
        <v>0</v>
      </c>
      <c r="DQ47" s="47">
        <f>SUMIFS(DQ:DQ,$S:$S,$S47,$HN:$HN,$D47)</f>
        <v>0</v>
      </c>
      <c r="DR47" s="144">
        <f>SUMIFS(DR:DR,$S:$S,$S47,$HN:$HN,$D47)</f>
        <v>0</v>
      </c>
      <c r="DS47" s="46">
        <f>SUMIFS(DS:DS,$S:$S,$S47,$HN:$HN,$D47)</f>
        <v>0</v>
      </c>
      <c r="DT47" s="47">
        <f>SUMIFS(DT:DT,$S:$S,$S47,$HN:$HN,$D47)</f>
        <v>0</v>
      </c>
      <c r="DU47" s="144">
        <f>SUMIFS(DU:DU,$S:$S,$S47,$HN:$HN,$D47)</f>
        <v>0</v>
      </c>
      <c r="DV47" s="46">
        <f>SUMIFS(DV:DV,$S:$S,$S47,$HN:$HN,$D47)</f>
        <v>0</v>
      </c>
      <c r="DW47" s="47">
        <f>SUMIFS(DW:DW,$S:$S,$S47,$HN:$HN,$D47)</f>
        <v>0</v>
      </c>
      <c r="DX47" s="48">
        <f>SUMIFS(DX:DX,$S:$S,$S47,$HN:$HN,$D47)</f>
        <v>0</v>
      </c>
      <c r="DY47" s="144">
        <f>SUMIFS(DY:DY,$S:$S,$S47,$HN:$HN,$D47)</f>
        <v>0</v>
      </c>
      <c r="DZ47" s="46">
        <f>SUMIFS(DZ:DZ,$S:$S,$S47,$HN:$HN,$D47)</f>
        <v>0</v>
      </c>
      <c r="EA47" s="47">
        <f>SUMIFS(EA:EA,$S:$S,$S47,$HN:$HN,$D47)</f>
        <v>0</v>
      </c>
      <c r="EB47" s="144">
        <f>SUMIFS(EB:EB,$S:$S,$S47,$HN:$HN,$D47)</f>
        <v>0</v>
      </c>
      <c r="EC47" s="46">
        <f>SUMIFS(EC:EC,$S:$S,$S47,$HN:$HN,$D47)</f>
        <v>0</v>
      </c>
      <c r="ED47" s="47">
        <f>SUMIFS(ED:ED,$S:$S,$S47,$HN:$HN,$D47)</f>
        <v>0</v>
      </c>
      <c r="EE47" s="144">
        <f>SUMIFS(EE:EE,$S:$S,$S47,$HN:$HN,$D47)</f>
        <v>0</v>
      </c>
      <c r="EF47" s="46">
        <f>SUMIFS(EF:EF,$S:$S,$S47,$HN:$HN,$D47)</f>
        <v>0</v>
      </c>
      <c r="EG47" s="47">
        <f>SUMIFS(EG:EG,$S:$S,$S47,$HN:$HN,$D47)</f>
        <v>0</v>
      </c>
      <c r="EH47" s="48">
        <f>SUMIFS(EH:EH,$S:$S,$S47,$HN:$HN,$D47)</f>
        <v>0</v>
      </c>
      <c r="EI47" s="144">
        <f>SUMIFS(EI:EI,$S:$S,$S47,$HN:$HN,$D47)</f>
        <v>0</v>
      </c>
      <c r="EJ47" s="46">
        <f>SUMIFS(EJ:EJ,$S:$S,$S47,$HN:$HN,$D47)</f>
        <v>0</v>
      </c>
      <c r="EK47" s="47">
        <f>SUMIFS(EK:EK,$S:$S,$S47,$HN:$HN,$D47)</f>
        <v>0</v>
      </c>
      <c r="EL47" s="144">
        <f>SUMIFS(EL:EL,$S:$S,$S47,$HN:$HN,$D47)</f>
        <v>0</v>
      </c>
      <c r="EM47" s="46">
        <f>SUMIFS(EM:EM,$S:$S,$S47,$HN:$HN,$D47)</f>
        <v>0</v>
      </c>
      <c r="EN47" s="47">
        <f>SUMIFS(EN:EN,$S:$S,$S47,$HN:$HN,$D47)</f>
        <v>0</v>
      </c>
      <c r="EO47" s="144">
        <f>SUMIFS(EO:EO,$S:$S,$S47,$HN:$HN,$D47)</f>
        <v>0</v>
      </c>
      <c r="EP47" s="46">
        <f>SUMIFS(EP:EP,$S:$S,$S47,$HN:$HN,$D47)</f>
        <v>0</v>
      </c>
      <c r="EQ47" s="47">
        <f>SUMIFS(EQ:EQ,$S:$S,$S47,$HN:$HN,$D47)</f>
        <v>0</v>
      </c>
      <c r="ER47" s="48">
        <f>SUMIFS(ER:ER,$S:$S,$S47,$HN:$HN,$D47)</f>
        <v>0</v>
      </c>
      <c r="ES47" s="144">
        <f>SUMIFS(ES:ES,$S:$S,$S47,$HN:$HN,$D47)</f>
        <v>0</v>
      </c>
      <c r="ET47" s="427">
        <f>SUMIFS(ET:ET,$S:$S,$S47,$HN:$HN,$D47)</f>
        <v>0</v>
      </c>
      <c r="EU47" s="428">
        <f>SUMIFS(EU:EU,$S:$S,$S47,$HN:$HN,$D47)</f>
        <v>0</v>
      </c>
      <c r="EV47" s="429">
        <f>SUMIFS(EV:EV,$S:$S,$S47,$HN:$HN,$D47)</f>
        <v>0</v>
      </c>
      <c r="EW47" s="298">
        <f>SUMIFS(EW:EW,$S:$S,$S47,$HN:$HN,$D47)</f>
        <v>0</v>
      </c>
      <c r="EX47" s="302">
        <f>SUMIFS(EX:EX,$S:$S,$S47,$HN:$HN,$D47)</f>
        <v>0</v>
      </c>
      <c r="EY47" s="156">
        <f>SUMIFS(EY:EY,$S:$S,$S47,$HN:$HN,$D47)</f>
        <v>0</v>
      </c>
      <c r="EZ47" s="306">
        <f>SUMIFS(EZ:EZ,$S:$S,$S47,$HN:$HN,$D47)</f>
        <v>0</v>
      </c>
      <c r="FA47" s="316">
        <f>SUMIFS(FA:FA,$S:$S,$S47,$HN:$HN,$D47)</f>
        <v>0</v>
      </c>
      <c r="FB47" s="326">
        <f>SUMIFS(FB:FB,$S:$S,$S47,$HN:$HN,$D47)</f>
        <v>0</v>
      </c>
      <c r="FC47" s="160">
        <f>SUMIFS(FC:FC,$S:$S,$S47,$HN:$HN,$D47)</f>
        <v>0</v>
      </c>
      <c r="FD47" s="47">
        <f>SUMIFS(FD:FD,$S:$S,$S47,$HN:$HN,$D47)</f>
        <v>0</v>
      </c>
      <c r="FE47" s="47">
        <f>SUMIFS(FE:FE,$S:$S,$S47,$HN:$HN,$D47)</f>
        <v>0</v>
      </c>
      <c r="FF47" s="144">
        <f>SUMIFS(FF:FF,$S:$S,$S47,$HN:$HN,$D47)</f>
        <v>0</v>
      </c>
      <c r="FG47" s="46">
        <f>SUMIFS(FG:FG,$S:$S,$S47,$HN:$HN,$D47)</f>
        <v>0</v>
      </c>
      <c r="FH47" s="47">
        <f>SUMIFS(FH:FH,$S:$S,$S47,$HN:$HN,$D47)</f>
        <v>0</v>
      </c>
      <c r="FI47" s="144">
        <f>SUMIFS(FI:FI,$S:$S,$S47,$HN:$HN,$D47)</f>
        <v>0</v>
      </c>
      <c r="FJ47" s="46">
        <f>SUMIFS(FJ:FJ,$S:$S,$S47,$HN:$HN,$D47)</f>
        <v>0</v>
      </c>
      <c r="FK47" s="47">
        <f>SUMIFS(FK:FK,$S:$S,$S47,$HN:$HN,$D47)</f>
        <v>0</v>
      </c>
      <c r="FL47" s="48">
        <f>SUMIFS(FL:FL,$S:$S,$S47,$HN:$HN,$D47)</f>
        <v>0</v>
      </c>
      <c r="FM47" s="144">
        <f>SUMIFS(FM:FM,$S:$S,$S47,$HN:$HN,$D47)</f>
        <v>0</v>
      </c>
      <c r="FN47" s="46">
        <f>SUMIFS(FN:FN,$S:$S,$S47,$HN:$HN,$D47)</f>
        <v>0</v>
      </c>
      <c r="FO47" s="47">
        <f>SUMIFS(FO:FO,$S:$S,$S47,$HN:$HN,$D47)</f>
        <v>0</v>
      </c>
      <c r="FP47" s="144">
        <f>SUMIFS(FP:FP,$S:$S,$S47,$HN:$HN,$D47)</f>
        <v>0</v>
      </c>
      <c r="FQ47" s="46">
        <f>SUMIFS(FQ:FQ,$S:$S,$S47,$HN:$HN,$D47)</f>
        <v>0</v>
      </c>
      <c r="FR47" s="47">
        <f>SUMIFS(FR:FR,$S:$S,$S47,$HN:$HN,$D47)</f>
        <v>0</v>
      </c>
      <c r="FS47" s="144">
        <f>SUMIFS(FS:FS,$S:$S,$S47,$HN:$HN,$D47)</f>
        <v>0</v>
      </c>
      <c r="FT47" s="46">
        <f>SUMIFS(FT:FT,$S:$S,$S47,$HN:$HN,$D47)</f>
        <v>0</v>
      </c>
      <c r="FU47" s="47">
        <f>SUMIFS(FU:FU,$S:$S,$S47,$HN:$HN,$D47)</f>
        <v>0</v>
      </c>
      <c r="FV47" s="48">
        <f>SUMIFS(FV:FV,$S:$S,$S47,$HN:$HN,$D47)</f>
        <v>0</v>
      </c>
      <c r="FW47" s="144">
        <f>SUMIFS(FW:FW,$S:$S,$S47,$HN:$HN,$D47)</f>
        <v>0</v>
      </c>
      <c r="FX47" s="46">
        <f>SUMIFS(FX:FX,$S:$S,$S47,$HN:$HN,$D47)</f>
        <v>0</v>
      </c>
      <c r="FY47" s="47">
        <f>SUMIFS(FY:FY,$S:$S,$S47,$HN:$HN,$D47)</f>
        <v>0</v>
      </c>
      <c r="FZ47" s="144">
        <f>SUMIFS(FZ:FZ,$S:$S,$S47,$HN:$HN,$D47)</f>
        <v>0</v>
      </c>
      <c r="GA47" s="46">
        <f>SUMIFS(GA:GA,$S:$S,$S47,$HN:$HN,$D47)</f>
        <v>0</v>
      </c>
      <c r="GB47" s="47">
        <f>SUMIFS(GB:GB,$S:$S,$S47,$HN:$HN,$D47)</f>
        <v>0</v>
      </c>
      <c r="GC47" s="144">
        <f>SUMIFS(GC:GC,$S:$S,$S47,$HN:$HN,$D47)</f>
        <v>0</v>
      </c>
      <c r="GD47" s="46">
        <f>SUMIFS(GD:GD,$S:$S,$S47,$HN:$HN,$D47)</f>
        <v>0</v>
      </c>
      <c r="GE47" s="47">
        <f>SUMIFS(GE:GE,$S:$S,$S47,$HN:$HN,$D47)</f>
        <v>0</v>
      </c>
      <c r="GF47" s="48">
        <f>SUMIFS(GF:GF,$S:$S,$S47,$HN:$HN,$D47)</f>
        <v>0</v>
      </c>
      <c r="GG47" s="144">
        <f>SUMIFS(GG:GG,$S:$S,$S47,$HN:$HN,$D47)</f>
        <v>0</v>
      </c>
      <c r="GH47" s="427">
        <f>SUMIFS(GH:GH,$S:$S,$S47,$HN:$HN,$D47)</f>
        <v>0</v>
      </c>
      <c r="GI47" s="428">
        <f>SUMIFS(GI:GI,$S:$S,$S47,$HN:$HN,$D47)</f>
        <v>0</v>
      </c>
      <c r="GJ47" s="429">
        <f>SUMIFS(GJ:GJ,$S:$S,$S47,$HN:$HN,$D47)</f>
        <v>0</v>
      </c>
      <c r="GK47" s="298">
        <f>SUMIFS(GK:GK,$S:$S,$S47,$HN:$HN,$D47)</f>
        <v>0</v>
      </c>
      <c r="GL47" s="302">
        <f>SUMIFS(GL:GL,$S:$S,$S47,$HN:$HN,$D47)</f>
        <v>0</v>
      </c>
      <c r="GM47" s="156">
        <f>SUMIFS(GM:GM,$S:$S,$S47,$HN:$HN,$D47)</f>
        <v>0</v>
      </c>
      <c r="GN47" s="306">
        <f>SUMIFS(GN:GN,$S:$S,$S47,$HN:$HN,$D47)</f>
        <v>0</v>
      </c>
      <c r="GO47" s="316">
        <f>SUMIFS(GO:GO,$S:$S,$S47,$HN:$HN,$D47)</f>
        <v>0</v>
      </c>
      <c r="GP47" s="326">
        <f>SUMIFS(GP:GP,$S:$S,$S47,$HN:$HN,$D47)</f>
        <v>0</v>
      </c>
      <c r="GQ47" s="160">
        <f>SUMIFS(GQ:GQ,$S:$S,$S47,$HN:$HN,$D47)</f>
        <v>0</v>
      </c>
      <c r="GR47" s="337">
        <f>SUMIFS(GR:GR,$S:$S,$S47,$HN:$HN,$D47)</f>
        <v>0</v>
      </c>
      <c r="GS47" s="338">
        <f>SUMIFS(GS:GS,$S:$S,$S47,$HN:$HN,$D47)</f>
        <v>0</v>
      </c>
      <c r="GT47" s="164">
        <f>SUMIFS(GT:GT,$S:$S,$S47,$HN:$HN,$D47)</f>
        <v>0</v>
      </c>
      <c r="GU47" s="358">
        <f>SUMIFS(GU:GU,$S:$S,$S47,$HN:$HN,$D47)</f>
        <v>0</v>
      </c>
      <c r="GV47" s="359">
        <f>SUMIFS(GV:GV,$S:$S,$S47,$HN:$HN,$D47)</f>
        <v>0</v>
      </c>
      <c r="GW47" s="168">
        <f>SUMIFS(GW:GW,$S:$S,$S47,$HN:$HN,$D47)</f>
        <v>0</v>
      </c>
      <c r="GX47" s="487">
        <f>SUMIFS(GX:GX,$S:$S,$S47,$HN:$HN,$D47)</f>
        <v>0</v>
      </c>
      <c r="GY47" s="488">
        <f>SUMIFS(GY:GY,$S:$S,$S47,$HN:$HN,$D47)</f>
        <v>0</v>
      </c>
      <c r="GZ47" s="489">
        <f>SUMIFS(GZ:GZ,$S:$S,$S47,$HN:$HN,$D47)</f>
        <v>0</v>
      </c>
      <c r="HA47" s="490">
        <f>SUMIFS(HA:HA,$S:$S,$S47,$HN:$HN,$D47)</f>
        <v>0</v>
      </c>
      <c r="HB47" s="394">
        <f>SUMIFS(HB:HB,$S:$S,$S47,$HN:$HN,$D47)</f>
        <v>0</v>
      </c>
      <c r="HC47" s="395">
        <f>SUMIFS(HC:HC,$S:$S,$S47,$HN:$HN,$D47)</f>
        <v>0</v>
      </c>
      <c r="HD47" s="173">
        <f>SUMIFS(HD:HD,$S:$S,$S47,$HN:$HN,$D47)</f>
        <v>0</v>
      </c>
      <c r="HE47" s="396">
        <f>SUMIFS(HE:HE,$S:$S,$S47,$HN:$HN,$D47)</f>
        <v>0</v>
      </c>
      <c r="HF47" s="395">
        <f>SUMIFS(HF:HF,$S:$S,$S47,$HN:$HN,$D47)</f>
        <v>0</v>
      </c>
      <c r="HG47" s="173">
        <f>SUMIFS(HG:HG,$S:$S,$S47,$HN:$HN,$D47)</f>
        <v>0</v>
      </c>
      <c r="HH47" s="396">
        <f>SUMIFS(HH:HH,$S:$S,$S47,$HN:$HN,$D47)</f>
        <v>0</v>
      </c>
      <c r="HI47" s="395">
        <f>SUMIFS(HI:HI,$S:$S,$S47,$HN:$HN,$D47)</f>
        <v>0</v>
      </c>
      <c r="HJ47" s="410">
        <f>SUMIFS(HJ:HJ,$S:$S,$S47,$HN:$HN,$D47)</f>
        <v>0</v>
      </c>
      <c r="HK47" s="257">
        <f>SUMIFS(HK:HK,$S:$S,$S47,$HN:$HN,$D47)</f>
        <v>0</v>
      </c>
      <c r="HL47" s="49"/>
      <c r="HM47" s="30"/>
      <c r="HN47" s="52"/>
      <c r="HO47" s="52"/>
      <c r="HP47" s="52"/>
      <c r="HQ47" s="52"/>
    </row>
    <row r="48" spans="1:225" s="42" customFormat="1" ht="21">
      <c r="A48" s="41"/>
      <c r="B48" s="51"/>
      <c r="C48" s="50" t="str">
        <f>C47</f>
        <v>小計</v>
      </c>
      <c r="D48" s="51" t="str">
        <f>D47</f>
        <v>愛知エリア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138</v>
      </c>
      <c r="T48" s="27">
        <f>SUMIFS(T:T,$S:$S,$S48,$HN:$HN,$D48)</f>
        <v>0</v>
      </c>
      <c r="U48" s="53">
        <f>SUMIFS(U:U,$S:$S,$S48,$HN:$HN,$D48)</f>
        <v>0</v>
      </c>
      <c r="V48" s="145">
        <f>SUMIFS(V:V,$S:$S,$S48,$HN:$HN,$D48)</f>
        <v>0</v>
      </c>
      <c r="W48" s="27">
        <f>SUMIFS(W:W,$S:$S,$S48,$HN:$HN,$D48)</f>
        <v>0</v>
      </c>
      <c r="X48" s="53">
        <f>SUMIFS(X:X,$S:$S,$S48,$HN:$HN,$D48)</f>
        <v>0</v>
      </c>
      <c r="Y48" s="145">
        <f>SUMIFS(Y:Y,$S:$S,$S48,$HN:$HN,$D48)</f>
        <v>0</v>
      </c>
      <c r="Z48" s="27">
        <f>SUMIFS(Z:Z,$S:$S,$S48,$HN:$HN,$D48)</f>
        <v>0</v>
      </c>
      <c r="AA48" s="53">
        <f>SUMIFS(AA:AA,$S:$S,$S48,$HN:$HN,$D48)</f>
        <v>0</v>
      </c>
      <c r="AB48" s="133">
        <f>SUMIFS(AB:AB,$S:$S,$S48,$HN:$HN,$D48)</f>
        <v>0</v>
      </c>
      <c r="AC48" s="145">
        <f>SUMIFS(AC:AC,$S:$S,$S48,$HN:$HN,$D48)</f>
        <v>0</v>
      </c>
      <c r="AD48" s="27">
        <f>SUMIFS(AD:AD,$S:$S,$S48,$HN:$HN,$D48)</f>
        <v>0</v>
      </c>
      <c r="AE48" s="53">
        <f>SUMIFS(AE:AE,$S:$S,$S48,$HN:$HN,$D48)</f>
        <v>0</v>
      </c>
      <c r="AF48" s="145">
        <f>SUMIFS(AF:AF,$S:$S,$S48,$HN:$HN,$D48)</f>
        <v>0</v>
      </c>
      <c r="AG48" s="27">
        <f>SUMIFS(AG:AG,$S:$S,$S48,$HN:$HN,$D48)</f>
        <v>0</v>
      </c>
      <c r="AH48" s="53">
        <f>SUMIFS(AH:AH,$S:$S,$S48,$HN:$HN,$D48)</f>
        <v>0</v>
      </c>
      <c r="AI48" s="145">
        <f>SUMIFS(AI:AI,$S:$S,$S48,$HN:$HN,$D48)</f>
        <v>0</v>
      </c>
      <c r="AJ48" s="27">
        <f>SUMIFS(AJ:AJ,$S:$S,$S48,$HN:$HN,$D48)</f>
        <v>0</v>
      </c>
      <c r="AK48" s="53">
        <f>SUMIFS(AK:AK,$S:$S,$S48,$HN:$HN,$D48)</f>
        <v>0</v>
      </c>
      <c r="AL48" s="133">
        <f>SUMIFS(AL:AL,$S:$S,$S48,$HN:$HN,$D48)</f>
        <v>0</v>
      </c>
      <c r="AM48" s="145">
        <f>SUMIFS(AM:AM,$S:$S,$S48,$HN:$HN,$D48)</f>
        <v>0</v>
      </c>
      <c r="AN48" s="27">
        <f>SUMIFS(AN:AN,$S:$S,$S48,$HN:$HN,$D48)</f>
        <v>0</v>
      </c>
      <c r="AO48" s="53">
        <f>SUMIFS(AO:AO,$S:$S,$S48,$HN:$HN,$D48)</f>
        <v>0</v>
      </c>
      <c r="AP48" s="145">
        <f>SUMIFS(AP:AP,$S:$S,$S48,$HN:$HN,$D48)</f>
        <v>0</v>
      </c>
      <c r="AQ48" s="27">
        <f>SUMIFS(AQ:AQ,$S:$S,$S48,$HN:$HN,$D48)</f>
        <v>0</v>
      </c>
      <c r="AR48" s="53">
        <f>SUMIFS(AR:AR,$S:$S,$S48,$HN:$HN,$D48)</f>
        <v>0</v>
      </c>
      <c r="AS48" s="145">
        <f>SUMIFS(AS:AS,$S:$S,$S48,$HN:$HN,$D48)</f>
        <v>0</v>
      </c>
      <c r="AT48" s="27">
        <f>SUMIFS(AT:AT,$S:$S,$S48,$HN:$HN,$D48)</f>
        <v>0</v>
      </c>
      <c r="AU48" s="53">
        <f>SUMIFS(AU:AU,$S:$S,$S48,$HN:$HN,$D48)</f>
        <v>0</v>
      </c>
      <c r="AV48" s="29">
        <f>SUMIFS(AV:AV,$S:$S,$S48,$HN:$HN,$D48)</f>
        <v>0</v>
      </c>
      <c r="AW48" s="145">
        <f>SUMIFS(AW:AW,$S:$S,$S48,$HN:$HN,$D48)</f>
        <v>0</v>
      </c>
      <c r="AX48" s="430">
        <f>SUMIFS(AX:AX,$S:$S,$S48,$HN:$HN,$D48)</f>
        <v>0</v>
      </c>
      <c r="AY48" s="428">
        <f>SUMIFS(AY:AY,$S:$S,$S48,$HN:$HN,$D48)</f>
        <v>0</v>
      </c>
      <c r="AZ48" s="429">
        <f>SUMIFS(AZ:AZ,$S:$S,$S48,$HN:$HN,$D48)</f>
        <v>0</v>
      </c>
      <c r="BA48" s="298">
        <f>SUMIFS(BA:BA,$S:$S,$S48,$HN:$HN,$D48)</f>
        <v>0</v>
      </c>
      <c r="BB48" s="302">
        <f>SUMIFS(BB:BB,$S:$S,$S48,$HN:$HN,$D48)</f>
        <v>0</v>
      </c>
      <c r="BC48" s="156">
        <f>SUMIFS(BC:BC,$S:$S,$S48,$HN:$HN,$D48)</f>
        <v>0</v>
      </c>
      <c r="BD48" s="306">
        <f>SUMIFS(BD:BD,$S:$S,$S48,$HN:$HN,$D48)</f>
        <v>0</v>
      </c>
      <c r="BE48" s="316">
        <f>SUMIFS(BE:BE,$S:$S,$S48,$HN:$HN,$D48)</f>
        <v>0</v>
      </c>
      <c r="BF48" s="410">
        <f>SUMIFS(BF:BF,$S:$S,$S48,$HN:$HN,$D48)</f>
        <v>0</v>
      </c>
      <c r="BG48" s="160">
        <f>SUMIFS(BG:BG,$S:$S,$S48,$HN:$HN,$D48)</f>
        <v>0</v>
      </c>
      <c r="BH48" s="53">
        <f>SUMIFS(BH:BH,$S:$S,$S48,$HN:$HN,$D48)</f>
        <v>0</v>
      </c>
      <c r="BI48" s="53">
        <f>SUMIFS(BI:BI,$S:$S,$S48,$HN:$HN,$D48)</f>
        <v>0</v>
      </c>
      <c r="BJ48" s="145">
        <f>SUMIFS(BJ:BJ,$S:$S,$S48,$HN:$HN,$D48)</f>
        <v>0</v>
      </c>
      <c r="BK48" s="27">
        <f>SUMIFS(BK:BK,$S:$S,$S48,$HN:$HN,$D48)</f>
        <v>0</v>
      </c>
      <c r="BL48" s="53">
        <f>SUMIFS(BL:BL,$S:$S,$S48,$HN:$HN,$D48)</f>
        <v>0</v>
      </c>
      <c r="BM48" s="145">
        <f>SUMIFS(BM:BM,$S:$S,$S48,$HN:$HN,$D48)</f>
        <v>0</v>
      </c>
      <c r="BN48" s="27">
        <f>SUMIFS(BN:BN,$S:$S,$S48,$HN:$HN,$D48)</f>
        <v>0</v>
      </c>
      <c r="BO48" s="53">
        <f>SUMIFS(BO:BO,$S:$S,$S48,$HN:$HN,$D48)</f>
        <v>0</v>
      </c>
      <c r="BP48" s="133">
        <f>SUMIFS(BP:BP,$S:$S,$S48,$HN:$HN,$D48)</f>
        <v>0</v>
      </c>
      <c r="BQ48" s="145">
        <f>SUMIFS(BQ:BQ,$S:$S,$S48,$HN:$HN,$D48)</f>
        <v>0</v>
      </c>
      <c r="BR48" s="27">
        <f>SUMIFS(BR:BR,$S:$S,$S48,$HN:$HN,$D48)</f>
        <v>0</v>
      </c>
      <c r="BS48" s="53">
        <f>SUMIFS(BS:BS,$S:$S,$S48,$HN:$HN,$D48)</f>
        <v>0</v>
      </c>
      <c r="BT48" s="145">
        <f>SUMIFS(BT:BT,$S:$S,$S48,$HN:$HN,$D48)</f>
        <v>0</v>
      </c>
      <c r="BU48" s="27">
        <f>SUMIFS(BU:BU,$S:$S,$S48,$HN:$HN,$D48)</f>
        <v>0</v>
      </c>
      <c r="BV48" s="53">
        <f>SUMIFS(BV:BV,$S:$S,$S48,$HN:$HN,$D48)</f>
        <v>0</v>
      </c>
      <c r="BW48" s="145">
        <f>SUMIFS(BW:BW,$S:$S,$S48,$HN:$HN,$D48)</f>
        <v>0</v>
      </c>
      <c r="BX48" s="27">
        <f>SUMIFS(BX:BX,$S:$S,$S48,$HN:$HN,$D48)</f>
        <v>0</v>
      </c>
      <c r="BY48" s="53">
        <f>SUMIFS(BY:BY,$S:$S,$S48,$HN:$HN,$D48)</f>
        <v>0</v>
      </c>
      <c r="BZ48" s="133">
        <f>SUMIFS(BZ:BZ,$S:$S,$S48,$HN:$HN,$D48)</f>
        <v>0</v>
      </c>
      <c r="CA48" s="145">
        <f>SUMIFS(CA:CA,$S:$S,$S48,$HN:$HN,$D48)</f>
        <v>0</v>
      </c>
      <c r="CB48" s="27">
        <f>SUMIFS(CB:CB,$S:$S,$S48,$HN:$HN,$D48)</f>
        <v>0</v>
      </c>
      <c r="CC48" s="53">
        <f>SUMIFS(CC:CC,$S:$S,$S48,$HN:$HN,$D48)</f>
        <v>0</v>
      </c>
      <c r="CD48" s="145">
        <f>SUMIFS(CD:CD,$S:$S,$S48,$HN:$HN,$D48)</f>
        <v>0</v>
      </c>
      <c r="CE48" s="27">
        <f>SUMIFS(CE:CE,$S:$S,$S48,$HN:$HN,$D48)</f>
        <v>0</v>
      </c>
      <c r="CF48" s="53">
        <f>SUMIFS(CF:CF,$S:$S,$S48,$HN:$HN,$D48)</f>
        <v>0</v>
      </c>
      <c r="CG48" s="145">
        <f>SUMIFS(CG:CG,$S:$S,$S48,$HN:$HN,$D48)</f>
        <v>0</v>
      </c>
      <c r="CH48" s="27">
        <f>SUMIFS(CH:CH,$S:$S,$S48,$HN:$HN,$D48)</f>
        <v>0</v>
      </c>
      <c r="CI48" s="53">
        <f>SUMIFS(CI:CI,$S:$S,$S48,$HN:$HN,$D48)</f>
        <v>0</v>
      </c>
      <c r="CJ48" s="133">
        <f>SUMIFS(CJ:CJ,$S:$S,$S48,$HN:$HN,$D48)</f>
        <v>0</v>
      </c>
      <c r="CK48" s="145">
        <f>SUMIFS(CK:CK,$S:$S,$S48,$HN:$HN,$D48)</f>
        <v>0</v>
      </c>
      <c r="CL48" s="430">
        <f>SUMIFS(CL:CL,$S:$S,$S48,$HN:$HN,$D48)</f>
        <v>0</v>
      </c>
      <c r="CM48" s="428">
        <f>SUMIFS(CM:CM,$S:$S,$S48,$HN:$HN,$D48)</f>
        <v>0</v>
      </c>
      <c r="CN48" s="429">
        <f>SUMIFS(CN:CN,$S:$S,$S48,$HN:$HN,$D48)</f>
        <v>0</v>
      </c>
      <c r="CO48" s="298">
        <f>SUMIFS(CO:CO,$S:$S,$S48,$HN:$HN,$D48)</f>
        <v>0</v>
      </c>
      <c r="CP48" s="302">
        <f>SUMIFS(CP:CP,$S:$S,$S48,$HN:$HN,$D48)</f>
        <v>0</v>
      </c>
      <c r="CQ48" s="156">
        <f>SUMIFS(CQ:CQ,$S:$S,$S48,$HN:$HN,$D48)</f>
        <v>0</v>
      </c>
      <c r="CR48" s="306">
        <f>SUMIFS(CR:CR,$S:$S,$S48,$HN:$HN,$D48)</f>
        <v>0</v>
      </c>
      <c r="CS48" s="316">
        <f>SUMIFS(CS:CS,$S:$S,$S48,$HN:$HN,$D48)</f>
        <v>0</v>
      </c>
      <c r="CT48" s="410">
        <f>SUMIFS(CT:CT,$S:$S,$S48,$HN:$HN,$D48)</f>
        <v>0</v>
      </c>
      <c r="CU48" s="160">
        <f>SUMIFS(CU:CU,$S:$S,$S48,$HN:$HN,$D48)</f>
        <v>0</v>
      </c>
      <c r="CV48" s="339">
        <f>SUMIFS(CV:CV,$S:$S,$S48,$HN:$HN,$D48)</f>
        <v>0</v>
      </c>
      <c r="CW48" s="338">
        <f>SUMIFS(CW:CW,$S:$S,$S48,$HN:$HN,$D48)</f>
        <v>0</v>
      </c>
      <c r="CX48" s="164">
        <f>SUMIFS(CX:CX,$S:$S,$S48,$HN:$HN,$D48)</f>
        <v>0</v>
      </c>
      <c r="CY48" s="358">
        <f>SUMIFS(CY:CY,$S:$S,$S48,$HN:$HN,$D48)</f>
        <v>0</v>
      </c>
      <c r="CZ48" s="359">
        <f>SUMIFS(CZ:CZ,$S:$S,$S48,$HN:$HN,$D48)</f>
        <v>0</v>
      </c>
      <c r="DA48" s="168">
        <f>SUMIFS(DA:DA,$S:$S,$S48,$HN:$HN,$D48)</f>
        <v>0</v>
      </c>
      <c r="DB48" s="487">
        <f>SUMIFS(DB:DB,$S:$S,$S48,$HN:$HN,$D48)</f>
        <v>0</v>
      </c>
      <c r="DC48" s="488">
        <f>SUMIFS(DC:DC,$S:$S,$S48,$HN:$HN,$D48)</f>
        <v>0</v>
      </c>
      <c r="DD48" s="410">
        <f>SUMIFS(DD:DD,$S:$S,$S48,$HN:$HN,$D48)</f>
        <v>0</v>
      </c>
      <c r="DE48" s="606">
        <f>SUMIFS(DE:DE,$S:$S,$S48,$HN:$HN,$D48)</f>
        <v>0</v>
      </c>
      <c r="DF48" s="619">
        <f>SUMIFS(DF:DF,$S:$S,$S48,$HN:$HN,$D48)</f>
        <v>225645145</v>
      </c>
      <c r="DG48" s="617">
        <f>SUMIFS(DG:DG,$S:$S,$S48,$HN:$HN,$D48)</f>
        <v>47055685</v>
      </c>
      <c r="DH48" s="618">
        <f>SUMIFS(DH:DH,$S:$S,$S48,$HN:$HN,$D48)</f>
        <v>8</v>
      </c>
      <c r="DI48" s="632">
        <f>SUMIFS(DI:DI,$S:$S,$S48,$HN:$HN,$D48)</f>
        <v>696813132</v>
      </c>
      <c r="DJ48" s="609">
        <f>SUMIFS(DJ:DJ,$S:$S,$S48,$HN:$HN,$D48)</f>
        <v>139977298</v>
      </c>
      <c r="DK48" s="633">
        <f>SUMIFS(DK:DK,$S:$S,$S48,$HN:$HN,$D48)</f>
        <v>25</v>
      </c>
      <c r="DL48" s="645">
        <f>SUMIFS(DL:DL,$S:$S,$S48,$HN:$HN,$D48)</f>
        <v>1266495187</v>
      </c>
      <c r="DM48" s="625">
        <f>SUMIFS(DM:DM,$S:$S,$S48,$HN:$HN,$D48)</f>
        <v>271264383</v>
      </c>
      <c r="DN48" s="410">
        <f>SUMIFS(DN:DN,$S:$S,$S48,$HN:$HN,$D48)</f>
        <v>-82315617</v>
      </c>
      <c r="DO48" s="646">
        <f>SUMIFS(DO:DO,$S:$S,$S48,$HN:$HN,$D48)</f>
        <v>38</v>
      </c>
      <c r="DP48" s="53">
        <f>SUMIFS(DP:DP,$S:$S,$S48,$HN:$HN,$D48)</f>
        <v>0</v>
      </c>
      <c r="DQ48" s="53">
        <f>SUMIFS(DQ:DQ,$S:$S,$S48,$HN:$HN,$D48)</f>
        <v>0</v>
      </c>
      <c r="DR48" s="145">
        <f>SUMIFS(DR:DR,$S:$S,$S48,$HN:$HN,$D48)</f>
        <v>0</v>
      </c>
      <c r="DS48" s="27">
        <f>SUMIFS(DS:DS,$S:$S,$S48,$HN:$HN,$D48)</f>
        <v>0</v>
      </c>
      <c r="DT48" s="53">
        <f>SUMIFS(DT:DT,$S:$S,$S48,$HN:$HN,$D48)</f>
        <v>0</v>
      </c>
      <c r="DU48" s="145">
        <f>SUMIFS(DU:DU,$S:$S,$S48,$HN:$HN,$D48)</f>
        <v>0</v>
      </c>
      <c r="DV48" s="27">
        <f>SUMIFS(DV:DV,$S:$S,$S48,$HN:$HN,$D48)</f>
        <v>0</v>
      </c>
      <c r="DW48" s="53">
        <f>SUMIFS(DW:DW,$S:$S,$S48,$HN:$HN,$D48)</f>
        <v>0</v>
      </c>
      <c r="DX48" s="133">
        <f>SUMIFS(DX:DX,$S:$S,$S48,$HN:$HN,$D48)</f>
        <v>0</v>
      </c>
      <c r="DY48" s="145">
        <f>SUMIFS(DY:DY,$S:$S,$S48,$HN:$HN,$D48)</f>
        <v>0</v>
      </c>
      <c r="DZ48" s="27">
        <f>SUMIFS(DZ:DZ,$S:$S,$S48,$HN:$HN,$D48)</f>
        <v>0</v>
      </c>
      <c r="EA48" s="53">
        <f>SUMIFS(EA:EA,$S:$S,$S48,$HN:$HN,$D48)</f>
        <v>0</v>
      </c>
      <c r="EB48" s="145">
        <f>SUMIFS(EB:EB,$S:$S,$S48,$HN:$HN,$D48)</f>
        <v>0</v>
      </c>
      <c r="EC48" s="27">
        <f>SUMIFS(EC:EC,$S:$S,$S48,$HN:$HN,$D48)</f>
        <v>0</v>
      </c>
      <c r="ED48" s="53">
        <f>SUMIFS(ED:ED,$S:$S,$S48,$HN:$HN,$D48)</f>
        <v>0</v>
      </c>
      <c r="EE48" s="145">
        <f>SUMIFS(EE:EE,$S:$S,$S48,$HN:$HN,$D48)</f>
        <v>0</v>
      </c>
      <c r="EF48" s="27">
        <f>SUMIFS(EF:EF,$S:$S,$S48,$HN:$HN,$D48)</f>
        <v>0</v>
      </c>
      <c r="EG48" s="53">
        <f>SUMIFS(EG:EG,$S:$S,$S48,$HN:$HN,$D48)</f>
        <v>0</v>
      </c>
      <c r="EH48" s="133">
        <f>SUMIFS(EH:EH,$S:$S,$S48,$HN:$HN,$D48)</f>
        <v>0</v>
      </c>
      <c r="EI48" s="145">
        <f>SUMIFS(EI:EI,$S:$S,$S48,$HN:$HN,$D48)</f>
        <v>0</v>
      </c>
      <c r="EJ48" s="27">
        <f>SUMIFS(EJ:EJ,$S:$S,$S48,$HN:$HN,$D48)</f>
        <v>0</v>
      </c>
      <c r="EK48" s="53">
        <f>SUMIFS(EK:EK,$S:$S,$S48,$HN:$HN,$D48)</f>
        <v>0</v>
      </c>
      <c r="EL48" s="145">
        <f>SUMIFS(EL:EL,$S:$S,$S48,$HN:$HN,$D48)</f>
        <v>0</v>
      </c>
      <c r="EM48" s="27">
        <f>SUMIFS(EM:EM,$S:$S,$S48,$HN:$HN,$D48)</f>
        <v>0</v>
      </c>
      <c r="EN48" s="53">
        <f>SUMIFS(EN:EN,$S:$S,$S48,$HN:$HN,$D48)</f>
        <v>0</v>
      </c>
      <c r="EO48" s="145">
        <f>SUMIFS(EO:EO,$S:$S,$S48,$HN:$HN,$D48)</f>
        <v>0</v>
      </c>
      <c r="EP48" s="27">
        <f>SUMIFS(EP:EP,$S:$S,$S48,$HN:$HN,$D48)</f>
        <v>0</v>
      </c>
      <c r="EQ48" s="53">
        <f>SUMIFS(EQ:EQ,$S:$S,$S48,$HN:$HN,$D48)</f>
        <v>0</v>
      </c>
      <c r="ER48" s="133">
        <f>SUMIFS(ER:ER,$S:$S,$S48,$HN:$HN,$D48)</f>
        <v>0</v>
      </c>
      <c r="ES48" s="145">
        <f>SUMIFS(ES:ES,$S:$S,$S48,$HN:$HN,$D48)</f>
        <v>0</v>
      </c>
      <c r="ET48" s="430">
        <f>SUMIFS(ET:ET,$S:$S,$S48,$HN:$HN,$D48)</f>
        <v>0</v>
      </c>
      <c r="EU48" s="428">
        <f>SUMIFS(EU:EU,$S:$S,$S48,$HN:$HN,$D48)</f>
        <v>0</v>
      </c>
      <c r="EV48" s="429">
        <f>SUMIFS(EV:EV,$S:$S,$S48,$HN:$HN,$D48)</f>
        <v>0</v>
      </c>
      <c r="EW48" s="298">
        <f>SUMIFS(EW:EW,$S:$S,$S48,$HN:$HN,$D48)</f>
        <v>0</v>
      </c>
      <c r="EX48" s="302">
        <f>SUMIFS(EX:EX,$S:$S,$S48,$HN:$HN,$D48)</f>
        <v>0</v>
      </c>
      <c r="EY48" s="156">
        <f>SUMIFS(EY:EY,$S:$S,$S48,$HN:$HN,$D48)</f>
        <v>0</v>
      </c>
      <c r="EZ48" s="306">
        <f>SUMIFS(EZ:EZ,$S:$S,$S48,$HN:$HN,$D48)</f>
        <v>0</v>
      </c>
      <c r="FA48" s="316">
        <f>SUMIFS(FA:FA,$S:$S,$S48,$HN:$HN,$D48)</f>
        <v>0</v>
      </c>
      <c r="FB48" s="410">
        <f>SUMIFS(FB:FB,$S:$S,$S48,$HN:$HN,$D48)</f>
        <v>0</v>
      </c>
      <c r="FC48" s="160">
        <f>SUMIFS(FC:FC,$S:$S,$S48,$HN:$HN,$D48)</f>
        <v>0</v>
      </c>
      <c r="FD48" s="53">
        <f>SUMIFS(FD:FD,$S:$S,$S48,$HN:$HN,$D48)</f>
        <v>0</v>
      </c>
      <c r="FE48" s="53">
        <f>SUMIFS(FE:FE,$S:$S,$S48,$HN:$HN,$D48)</f>
        <v>0</v>
      </c>
      <c r="FF48" s="145">
        <f>SUMIFS(FF:FF,$S:$S,$S48,$HN:$HN,$D48)</f>
        <v>0</v>
      </c>
      <c r="FG48" s="27">
        <f>SUMIFS(FG:FG,$S:$S,$S48,$HN:$HN,$D48)</f>
        <v>0</v>
      </c>
      <c r="FH48" s="53">
        <f>SUMIFS(FH:FH,$S:$S,$S48,$HN:$HN,$D48)</f>
        <v>0</v>
      </c>
      <c r="FI48" s="145">
        <f>SUMIFS(FI:FI,$S:$S,$S48,$HN:$HN,$D48)</f>
        <v>0</v>
      </c>
      <c r="FJ48" s="27">
        <f>SUMIFS(FJ:FJ,$S:$S,$S48,$HN:$HN,$D48)</f>
        <v>0</v>
      </c>
      <c r="FK48" s="53">
        <f>SUMIFS(FK:FK,$S:$S,$S48,$HN:$HN,$D48)</f>
        <v>0</v>
      </c>
      <c r="FL48" s="133">
        <f>SUMIFS(FL:FL,$S:$S,$S48,$HN:$HN,$D48)</f>
        <v>0</v>
      </c>
      <c r="FM48" s="145">
        <f>SUMIFS(FM:FM,$S:$S,$S48,$HN:$HN,$D48)</f>
        <v>0</v>
      </c>
      <c r="FN48" s="27">
        <f>SUMIFS(FN:FN,$S:$S,$S48,$HN:$HN,$D48)</f>
        <v>0</v>
      </c>
      <c r="FO48" s="53">
        <f>SUMIFS(FO:FO,$S:$S,$S48,$HN:$HN,$D48)</f>
        <v>0</v>
      </c>
      <c r="FP48" s="145">
        <f>SUMIFS(FP:FP,$S:$S,$S48,$HN:$HN,$D48)</f>
        <v>0</v>
      </c>
      <c r="FQ48" s="27">
        <f>SUMIFS(FQ:FQ,$S:$S,$S48,$HN:$HN,$D48)</f>
        <v>0</v>
      </c>
      <c r="FR48" s="53">
        <f>SUMIFS(FR:FR,$S:$S,$S48,$HN:$HN,$D48)</f>
        <v>0</v>
      </c>
      <c r="FS48" s="145">
        <f>SUMIFS(FS:FS,$S:$S,$S48,$HN:$HN,$D48)</f>
        <v>0</v>
      </c>
      <c r="FT48" s="27">
        <f>SUMIFS(FT:FT,$S:$S,$S48,$HN:$HN,$D48)</f>
        <v>0</v>
      </c>
      <c r="FU48" s="53">
        <f>SUMIFS(FU:FU,$S:$S,$S48,$HN:$HN,$D48)</f>
        <v>0</v>
      </c>
      <c r="FV48" s="133">
        <f>SUMIFS(FV:FV,$S:$S,$S48,$HN:$HN,$D48)</f>
        <v>0</v>
      </c>
      <c r="FW48" s="145">
        <f>SUMIFS(FW:FW,$S:$S,$S48,$HN:$HN,$D48)</f>
        <v>0</v>
      </c>
      <c r="FX48" s="27">
        <f>SUMIFS(FX:FX,$S:$S,$S48,$HN:$HN,$D48)</f>
        <v>0</v>
      </c>
      <c r="FY48" s="53">
        <f>SUMIFS(FY:FY,$S:$S,$S48,$HN:$HN,$D48)</f>
        <v>0</v>
      </c>
      <c r="FZ48" s="145">
        <f>SUMIFS(FZ:FZ,$S:$S,$S48,$HN:$HN,$D48)</f>
        <v>0</v>
      </c>
      <c r="GA48" s="27">
        <f>SUMIFS(GA:GA,$S:$S,$S48,$HN:$HN,$D48)</f>
        <v>0</v>
      </c>
      <c r="GB48" s="53">
        <f>SUMIFS(GB:GB,$S:$S,$S48,$HN:$HN,$D48)</f>
        <v>0</v>
      </c>
      <c r="GC48" s="145">
        <f>SUMIFS(GC:GC,$S:$S,$S48,$HN:$HN,$D48)</f>
        <v>0</v>
      </c>
      <c r="GD48" s="27">
        <f>SUMIFS(GD:GD,$S:$S,$S48,$HN:$HN,$D48)</f>
        <v>0</v>
      </c>
      <c r="GE48" s="53">
        <f>SUMIFS(GE:GE,$S:$S,$S48,$HN:$HN,$D48)</f>
        <v>0</v>
      </c>
      <c r="GF48" s="133">
        <f>SUMIFS(GF:GF,$S:$S,$S48,$HN:$HN,$D48)</f>
        <v>0</v>
      </c>
      <c r="GG48" s="145">
        <f>SUMIFS(GG:GG,$S:$S,$S48,$HN:$HN,$D48)</f>
        <v>0</v>
      </c>
      <c r="GH48" s="430">
        <f>SUMIFS(GH:GH,$S:$S,$S48,$HN:$HN,$D48)</f>
        <v>0</v>
      </c>
      <c r="GI48" s="428">
        <f>SUMIFS(GI:GI,$S:$S,$S48,$HN:$HN,$D48)</f>
        <v>0</v>
      </c>
      <c r="GJ48" s="429">
        <f>SUMIFS(GJ:GJ,$S:$S,$S48,$HN:$HN,$D48)</f>
        <v>0</v>
      </c>
      <c r="GK48" s="298">
        <f>SUMIFS(GK:GK,$S:$S,$S48,$HN:$HN,$D48)</f>
        <v>0</v>
      </c>
      <c r="GL48" s="302">
        <f>SUMIFS(GL:GL,$S:$S,$S48,$HN:$HN,$D48)</f>
        <v>0</v>
      </c>
      <c r="GM48" s="156">
        <f>SUMIFS(GM:GM,$S:$S,$S48,$HN:$HN,$D48)</f>
        <v>0</v>
      </c>
      <c r="GN48" s="306">
        <f>SUMIFS(GN:GN,$S:$S,$S48,$HN:$HN,$D48)</f>
        <v>0</v>
      </c>
      <c r="GO48" s="316">
        <f>SUMIFS(GO:GO,$S:$S,$S48,$HN:$HN,$D48)</f>
        <v>0</v>
      </c>
      <c r="GP48" s="410">
        <f>SUMIFS(GP:GP,$S:$S,$S48,$HN:$HN,$D48)</f>
        <v>0</v>
      </c>
      <c r="GQ48" s="160">
        <f>SUMIFS(GQ:GQ,$S:$S,$S48,$HN:$HN,$D48)</f>
        <v>0</v>
      </c>
      <c r="GR48" s="339">
        <f>SUMIFS(GR:GR,$S:$S,$S48,$HN:$HN,$D48)</f>
        <v>0</v>
      </c>
      <c r="GS48" s="338">
        <f>SUMIFS(GS:GS,$S:$S,$S48,$HN:$HN,$D48)</f>
        <v>0</v>
      </c>
      <c r="GT48" s="164">
        <f>SUMIFS(GT:GT,$S:$S,$S48,$HN:$HN,$D48)</f>
        <v>0</v>
      </c>
      <c r="GU48" s="358">
        <f>SUMIFS(GU:GU,$S:$S,$S48,$HN:$HN,$D48)</f>
        <v>0</v>
      </c>
      <c r="GV48" s="359">
        <f>SUMIFS(GV:GV,$S:$S,$S48,$HN:$HN,$D48)</f>
        <v>0</v>
      </c>
      <c r="GW48" s="168">
        <f>SUMIFS(GW:GW,$S:$S,$S48,$HN:$HN,$D48)</f>
        <v>0</v>
      </c>
      <c r="GX48" s="487">
        <f>SUMIFS(GX:GX,$S:$S,$S48,$HN:$HN,$D48)</f>
        <v>0</v>
      </c>
      <c r="GY48" s="488">
        <f>SUMIFS(GY:GY,$S:$S,$S48,$HN:$HN,$D48)</f>
        <v>0</v>
      </c>
      <c r="GZ48" s="410">
        <f>SUMIFS(GZ:GZ,$S:$S,$S48,$HN:$HN,$D48)</f>
        <v>0</v>
      </c>
      <c r="HA48" s="490">
        <f>SUMIFS(HA:HA,$S:$S,$S48,$HN:$HN,$D48)</f>
        <v>0</v>
      </c>
      <c r="HB48" s="396">
        <f>SUMIFS(HB:HB,$S:$S,$S48,$HN:$HN,$D48)</f>
        <v>0</v>
      </c>
      <c r="HC48" s="395">
        <f>SUMIFS(HC:HC,$S:$S,$S48,$HN:$HN,$D48)</f>
        <v>0</v>
      </c>
      <c r="HD48" s="173">
        <f>SUMIFS(HD:HD,$S:$S,$S48,$HN:$HN,$D48)</f>
        <v>0</v>
      </c>
      <c r="HE48" s="396">
        <f>SUMIFS(HE:HE,$S:$S,$S48,$HN:$HN,$D48)</f>
        <v>0</v>
      </c>
      <c r="HF48" s="395">
        <f>SUMIFS(HF:HF,$S:$S,$S48,$HN:$HN,$D48)</f>
        <v>0</v>
      </c>
      <c r="HG48" s="173">
        <f>SUMIFS(HG:HG,$S:$S,$S48,$HN:$HN,$D48)</f>
        <v>0</v>
      </c>
      <c r="HH48" s="396">
        <f>SUMIFS(HH:HH,$S:$S,$S48,$HN:$HN,$D48)</f>
        <v>0</v>
      </c>
      <c r="HI48" s="395">
        <f>SUMIFS(HI:HI,$S:$S,$S48,$HN:$HN,$D48)</f>
        <v>0</v>
      </c>
      <c r="HJ48" s="410">
        <f>SUMIFS(HJ:HJ,$S:$S,$S48,$HN:$HN,$D48)</f>
        <v>0</v>
      </c>
      <c r="HK48" s="257">
        <f>SUMIFS(HK:HK,$S:$S,$S48,$HN:$HN,$D48)</f>
        <v>0</v>
      </c>
      <c r="HL48" s="49"/>
      <c r="HM48" s="30"/>
      <c r="HN48" s="52"/>
      <c r="HO48" s="52"/>
      <c r="HP48" s="52"/>
      <c r="HQ48" s="52"/>
    </row>
    <row r="49" spans="1:225" s="110" customFormat="1" ht="21.75" thickBot="1">
      <c r="A49" s="109"/>
      <c r="B49" s="112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139</v>
      </c>
      <c r="T49" s="104" t="str">
        <f t="shared" ref="T49:AA49" si="661">IF(AND(T47&gt;0,T48&gt;0),ROUNDDOWN(T48/T47,4),"")</f>
        <v/>
      </c>
      <c r="U49" s="105" t="str">
        <f t="shared" si="661"/>
        <v/>
      </c>
      <c r="V49" s="146" t="str">
        <f t="shared" si="661"/>
        <v/>
      </c>
      <c r="W49" s="104" t="str">
        <f t="shared" si="661"/>
        <v/>
      </c>
      <c r="X49" s="105" t="str">
        <f t="shared" si="661"/>
        <v/>
      </c>
      <c r="Y49" s="146" t="str">
        <f t="shared" si="661"/>
        <v/>
      </c>
      <c r="Z49" s="104" t="str">
        <f t="shared" si="661"/>
        <v/>
      </c>
      <c r="AA49" s="105" t="str">
        <f t="shared" si="661"/>
        <v/>
      </c>
      <c r="AB49" s="106"/>
      <c r="AC49" s="146" t="str">
        <f t="shared" ref="AC49:AK49" si="662">IF(AND(AC47&gt;0,AC48&gt;0),ROUNDDOWN(AC48/AC47,4),"")</f>
        <v/>
      </c>
      <c r="AD49" s="104" t="str">
        <f t="shared" si="662"/>
        <v/>
      </c>
      <c r="AE49" s="105" t="str">
        <f t="shared" si="662"/>
        <v/>
      </c>
      <c r="AF49" s="146" t="str">
        <f t="shared" si="662"/>
        <v/>
      </c>
      <c r="AG49" s="104" t="str">
        <f t="shared" si="662"/>
        <v/>
      </c>
      <c r="AH49" s="105" t="str">
        <f t="shared" si="662"/>
        <v/>
      </c>
      <c r="AI49" s="146" t="str">
        <f t="shared" si="662"/>
        <v/>
      </c>
      <c r="AJ49" s="104" t="str">
        <f t="shared" si="662"/>
        <v/>
      </c>
      <c r="AK49" s="105" t="str">
        <f t="shared" si="662"/>
        <v/>
      </c>
      <c r="AL49" s="106"/>
      <c r="AM49" s="146" t="str">
        <f t="shared" ref="AM49:AU49" si="663">IF(AND(AM47&gt;0,AM48&gt;0),ROUNDDOWN(AM48/AM47,4),"")</f>
        <v/>
      </c>
      <c r="AN49" s="104" t="str">
        <f t="shared" si="663"/>
        <v/>
      </c>
      <c r="AO49" s="105" t="str">
        <f t="shared" si="663"/>
        <v/>
      </c>
      <c r="AP49" s="146" t="str">
        <f t="shared" si="663"/>
        <v/>
      </c>
      <c r="AQ49" s="104" t="str">
        <f t="shared" si="663"/>
        <v/>
      </c>
      <c r="AR49" s="105" t="str">
        <f t="shared" si="663"/>
        <v/>
      </c>
      <c r="AS49" s="146" t="str">
        <f t="shared" si="663"/>
        <v/>
      </c>
      <c r="AT49" s="104" t="str">
        <f t="shared" si="663"/>
        <v/>
      </c>
      <c r="AU49" s="105" t="str">
        <f t="shared" si="663"/>
        <v/>
      </c>
      <c r="AV49" s="106"/>
      <c r="AW49" s="146" t="str">
        <f t="shared" ref="AW49:BE49" si="664">IF(AND(AW47&gt;0,AW48&gt;0),ROUNDDOWN(AW48/AW47,4),"")</f>
        <v/>
      </c>
      <c r="AX49" s="431" t="str">
        <f t="shared" si="664"/>
        <v/>
      </c>
      <c r="AY49" s="432" t="str">
        <f t="shared" si="664"/>
        <v/>
      </c>
      <c r="AZ49" s="433" t="str">
        <f t="shared" si="664"/>
        <v/>
      </c>
      <c r="BA49" s="299" t="str">
        <f t="shared" si="664"/>
        <v/>
      </c>
      <c r="BB49" s="303" t="str">
        <f t="shared" si="664"/>
        <v/>
      </c>
      <c r="BC49" s="157" t="str">
        <f t="shared" si="664"/>
        <v/>
      </c>
      <c r="BD49" s="307" t="str">
        <f t="shared" si="664"/>
        <v/>
      </c>
      <c r="BE49" s="317" t="str">
        <f t="shared" si="664"/>
        <v/>
      </c>
      <c r="BF49" s="327"/>
      <c r="BG49" s="161" t="str">
        <f t="shared" ref="BG49:BO49" si="665">IF(AND(BG47&gt;0,BG48&gt;0),ROUNDDOWN(BG48/BG47,4),"")</f>
        <v/>
      </c>
      <c r="BH49" s="105" t="str">
        <f t="shared" si="665"/>
        <v/>
      </c>
      <c r="BI49" s="105" t="str">
        <f t="shared" si="665"/>
        <v/>
      </c>
      <c r="BJ49" s="146" t="str">
        <f t="shared" si="665"/>
        <v/>
      </c>
      <c r="BK49" s="104" t="str">
        <f t="shared" si="665"/>
        <v/>
      </c>
      <c r="BL49" s="105" t="str">
        <f t="shared" si="665"/>
        <v/>
      </c>
      <c r="BM49" s="146" t="str">
        <f t="shared" si="665"/>
        <v/>
      </c>
      <c r="BN49" s="104" t="str">
        <f t="shared" si="665"/>
        <v/>
      </c>
      <c r="BO49" s="105" t="str">
        <f t="shared" si="665"/>
        <v/>
      </c>
      <c r="BP49" s="106"/>
      <c r="BQ49" s="146" t="str">
        <f t="shared" ref="BQ49:BY49" si="666">IF(AND(BQ47&gt;0,BQ48&gt;0),ROUNDDOWN(BQ48/BQ47,4),"")</f>
        <v/>
      </c>
      <c r="BR49" s="104" t="str">
        <f t="shared" si="666"/>
        <v/>
      </c>
      <c r="BS49" s="105" t="str">
        <f t="shared" si="666"/>
        <v/>
      </c>
      <c r="BT49" s="146" t="str">
        <f t="shared" si="666"/>
        <v/>
      </c>
      <c r="BU49" s="104" t="str">
        <f t="shared" si="666"/>
        <v/>
      </c>
      <c r="BV49" s="105" t="str">
        <f t="shared" si="666"/>
        <v/>
      </c>
      <c r="BW49" s="146" t="str">
        <f t="shared" si="666"/>
        <v/>
      </c>
      <c r="BX49" s="104" t="str">
        <f t="shared" si="666"/>
        <v/>
      </c>
      <c r="BY49" s="105" t="str">
        <f t="shared" si="666"/>
        <v/>
      </c>
      <c r="BZ49" s="106"/>
      <c r="CA49" s="146" t="str">
        <f t="shared" ref="CA49:CI49" si="667">IF(AND(CA47&gt;0,CA48&gt;0),ROUNDDOWN(CA48/CA47,4),"")</f>
        <v/>
      </c>
      <c r="CB49" s="104" t="str">
        <f t="shared" si="667"/>
        <v/>
      </c>
      <c r="CC49" s="105" t="str">
        <f t="shared" si="667"/>
        <v/>
      </c>
      <c r="CD49" s="146" t="str">
        <f t="shared" si="667"/>
        <v/>
      </c>
      <c r="CE49" s="104" t="str">
        <f t="shared" si="667"/>
        <v/>
      </c>
      <c r="CF49" s="105" t="str">
        <f t="shared" si="667"/>
        <v/>
      </c>
      <c r="CG49" s="146" t="str">
        <f t="shared" si="667"/>
        <v/>
      </c>
      <c r="CH49" s="104" t="str">
        <f t="shared" si="667"/>
        <v/>
      </c>
      <c r="CI49" s="105" t="str">
        <f t="shared" si="667"/>
        <v/>
      </c>
      <c r="CJ49" s="106"/>
      <c r="CK49" s="146" t="str">
        <f t="shared" ref="CK49:CS49" si="668">IF(AND(CK47&gt;0,CK48&gt;0),ROUNDDOWN(CK48/CK47,4),"")</f>
        <v/>
      </c>
      <c r="CL49" s="431" t="str">
        <f t="shared" si="668"/>
        <v/>
      </c>
      <c r="CM49" s="432" t="str">
        <f t="shared" si="668"/>
        <v/>
      </c>
      <c r="CN49" s="433" t="str">
        <f t="shared" si="668"/>
        <v/>
      </c>
      <c r="CO49" s="299" t="str">
        <f t="shared" si="668"/>
        <v/>
      </c>
      <c r="CP49" s="303" t="str">
        <f t="shared" si="668"/>
        <v/>
      </c>
      <c r="CQ49" s="157" t="str">
        <f t="shared" si="668"/>
        <v/>
      </c>
      <c r="CR49" s="307" t="str">
        <f t="shared" si="668"/>
        <v/>
      </c>
      <c r="CS49" s="317" t="str">
        <f t="shared" si="668"/>
        <v/>
      </c>
      <c r="CT49" s="327"/>
      <c r="CU49" s="161" t="str">
        <f t="shared" ref="CU49:DC49" si="669">IF(AND(CU47&gt;0,CU48&gt;0),ROUNDDOWN(CU48/CU47,4),"")</f>
        <v/>
      </c>
      <c r="CV49" s="340" t="str">
        <f t="shared" si="669"/>
        <v/>
      </c>
      <c r="CW49" s="341" t="str">
        <f t="shared" si="669"/>
        <v/>
      </c>
      <c r="CX49" s="165" t="str">
        <f t="shared" si="669"/>
        <v/>
      </c>
      <c r="CY49" s="360" t="str">
        <f t="shared" si="669"/>
        <v/>
      </c>
      <c r="CZ49" s="361" t="str">
        <f t="shared" si="669"/>
        <v/>
      </c>
      <c r="DA49" s="169" t="str">
        <f t="shared" si="669"/>
        <v/>
      </c>
      <c r="DB49" s="491" t="str">
        <f t="shared" si="669"/>
        <v/>
      </c>
      <c r="DC49" s="492" t="str">
        <f t="shared" si="669"/>
        <v/>
      </c>
      <c r="DD49" s="493"/>
      <c r="DE49" s="607" t="str">
        <f t="shared" ref="DE49:DW49" si="670">IF(AND(DE47&gt;0,DE48&gt;0),ROUNDDOWN(DE48/DE47,4),"")</f>
        <v/>
      </c>
      <c r="DF49" s="620">
        <f t="shared" si="670"/>
        <v>0.108</v>
      </c>
      <c r="DG49" s="341">
        <f t="shared" si="670"/>
        <v>9.8699999999999996E-2</v>
      </c>
      <c r="DH49" s="621">
        <f t="shared" si="670"/>
        <v>0.10249999999999999</v>
      </c>
      <c r="DI49" s="634">
        <f t="shared" si="670"/>
        <v>0.31259999999999999</v>
      </c>
      <c r="DJ49" s="361">
        <f t="shared" si="670"/>
        <v>0.27639999999999998</v>
      </c>
      <c r="DK49" s="635">
        <f t="shared" si="670"/>
        <v>0.30859999999999999</v>
      </c>
      <c r="DL49" s="647">
        <f t="shared" si="670"/>
        <v>0.43140000000000001</v>
      </c>
      <c r="DM49" s="492">
        <f t="shared" si="670"/>
        <v>0.42249999999999999</v>
      </c>
      <c r="DN49" s="493"/>
      <c r="DO49" s="648">
        <f t="shared" ref="DO49" si="671">IF(AND(DO47&gt;0,DO48&gt;0),ROUNDDOWN(DO48/DO47,4),"")</f>
        <v>0.38</v>
      </c>
      <c r="DP49" s="105" t="str">
        <f t="shared" si="670"/>
        <v/>
      </c>
      <c r="DQ49" s="105" t="str">
        <f t="shared" si="670"/>
        <v/>
      </c>
      <c r="DR49" s="146" t="str">
        <f t="shared" si="670"/>
        <v/>
      </c>
      <c r="DS49" s="104" t="str">
        <f t="shared" si="670"/>
        <v/>
      </c>
      <c r="DT49" s="105" t="str">
        <f t="shared" si="670"/>
        <v/>
      </c>
      <c r="DU49" s="146" t="str">
        <f t="shared" si="670"/>
        <v/>
      </c>
      <c r="DV49" s="104" t="str">
        <f t="shared" si="670"/>
        <v/>
      </c>
      <c r="DW49" s="105" t="str">
        <f t="shared" si="670"/>
        <v/>
      </c>
      <c r="DX49" s="106"/>
      <c r="DY49" s="146" t="str">
        <f t="shared" ref="DY49:EG49" si="672">IF(AND(DY47&gt;0,DY48&gt;0),ROUNDDOWN(DY48/DY47,4),"")</f>
        <v/>
      </c>
      <c r="DZ49" s="104" t="str">
        <f t="shared" si="672"/>
        <v/>
      </c>
      <c r="EA49" s="105" t="str">
        <f t="shared" si="672"/>
        <v/>
      </c>
      <c r="EB49" s="146" t="str">
        <f t="shared" si="672"/>
        <v/>
      </c>
      <c r="EC49" s="104" t="str">
        <f t="shared" si="672"/>
        <v/>
      </c>
      <c r="ED49" s="105" t="str">
        <f t="shared" si="672"/>
        <v/>
      </c>
      <c r="EE49" s="146" t="str">
        <f t="shared" si="672"/>
        <v/>
      </c>
      <c r="EF49" s="104" t="str">
        <f t="shared" si="672"/>
        <v/>
      </c>
      <c r="EG49" s="105" t="str">
        <f t="shared" si="672"/>
        <v/>
      </c>
      <c r="EH49" s="106"/>
      <c r="EI49" s="146" t="str">
        <f t="shared" ref="EI49:EQ49" si="673">IF(AND(EI47&gt;0,EI48&gt;0),ROUNDDOWN(EI48/EI47,4),"")</f>
        <v/>
      </c>
      <c r="EJ49" s="104" t="str">
        <f t="shared" si="673"/>
        <v/>
      </c>
      <c r="EK49" s="105" t="str">
        <f t="shared" si="673"/>
        <v/>
      </c>
      <c r="EL49" s="146" t="str">
        <f t="shared" si="673"/>
        <v/>
      </c>
      <c r="EM49" s="104" t="str">
        <f t="shared" si="673"/>
        <v/>
      </c>
      <c r="EN49" s="105" t="str">
        <f t="shared" si="673"/>
        <v/>
      </c>
      <c r="EO49" s="146" t="str">
        <f t="shared" si="673"/>
        <v/>
      </c>
      <c r="EP49" s="104" t="str">
        <f t="shared" si="673"/>
        <v/>
      </c>
      <c r="EQ49" s="105" t="str">
        <f t="shared" si="673"/>
        <v/>
      </c>
      <c r="ER49" s="106"/>
      <c r="ES49" s="146" t="str">
        <f t="shared" ref="ES49:FA49" si="674">IF(AND(ES47&gt;0,ES48&gt;0),ROUNDDOWN(ES48/ES47,4),"")</f>
        <v/>
      </c>
      <c r="ET49" s="431" t="str">
        <f t="shared" si="674"/>
        <v/>
      </c>
      <c r="EU49" s="432" t="str">
        <f t="shared" si="674"/>
        <v/>
      </c>
      <c r="EV49" s="433" t="str">
        <f t="shared" si="674"/>
        <v/>
      </c>
      <c r="EW49" s="299" t="str">
        <f t="shared" si="674"/>
        <v/>
      </c>
      <c r="EX49" s="303" t="str">
        <f t="shared" si="674"/>
        <v/>
      </c>
      <c r="EY49" s="157" t="str">
        <f t="shared" si="674"/>
        <v/>
      </c>
      <c r="EZ49" s="307" t="str">
        <f t="shared" si="674"/>
        <v/>
      </c>
      <c r="FA49" s="317" t="str">
        <f t="shared" si="674"/>
        <v/>
      </c>
      <c r="FB49" s="327"/>
      <c r="FC49" s="161" t="str">
        <f t="shared" ref="FC49:FK49" si="675">IF(AND(FC47&gt;0,FC48&gt;0),ROUNDDOWN(FC48/FC47,4),"")</f>
        <v/>
      </c>
      <c r="FD49" s="105" t="str">
        <f t="shared" si="675"/>
        <v/>
      </c>
      <c r="FE49" s="105" t="str">
        <f t="shared" si="675"/>
        <v/>
      </c>
      <c r="FF49" s="146" t="str">
        <f t="shared" si="675"/>
        <v/>
      </c>
      <c r="FG49" s="104" t="str">
        <f t="shared" si="675"/>
        <v/>
      </c>
      <c r="FH49" s="105" t="str">
        <f t="shared" si="675"/>
        <v/>
      </c>
      <c r="FI49" s="146" t="str">
        <f t="shared" si="675"/>
        <v/>
      </c>
      <c r="FJ49" s="104" t="str">
        <f t="shared" si="675"/>
        <v/>
      </c>
      <c r="FK49" s="105" t="str">
        <f t="shared" si="675"/>
        <v/>
      </c>
      <c r="FL49" s="106"/>
      <c r="FM49" s="146" t="str">
        <f t="shared" ref="FM49:FU49" si="676">IF(AND(FM47&gt;0,FM48&gt;0),ROUNDDOWN(FM48/FM47,4),"")</f>
        <v/>
      </c>
      <c r="FN49" s="104" t="str">
        <f t="shared" si="676"/>
        <v/>
      </c>
      <c r="FO49" s="105" t="str">
        <f t="shared" si="676"/>
        <v/>
      </c>
      <c r="FP49" s="146" t="str">
        <f t="shared" si="676"/>
        <v/>
      </c>
      <c r="FQ49" s="104" t="str">
        <f t="shared" si="676"/>
        <v/>
      </c>
      <c r="FR49" s="105" t="str">
        <f t="shared" si="676"/>
        <v/>
      </c>
      <c r="FS49" s="146" t="str">
        <f t="shared" si="676"/>
        <v/>
      </c>
      <c r="FT49" s="104" t="str">
        <f t="shared" si="676"/>
        <v/>
      </c>
      <c r="FU49" s="105" t="str">
        <f t="shared" si="676"/>
        <v/>
      </c>
      <c r="FV49" s="106"/>
      <c r="FW49" s="146" t="str">
        <f t="shared" ref="FW49:GE49" si="677">IF(AND(FW47&gt;0,FW48&gt;0),ROUNDDOWN(FW48/FW47,4),"")</f>
        <v/>
      </c>
      <c r="FX49" s="104" t="str">
        <f t="shared" si="677"/>
        <v/>
      </c>
      <c r="FY49" s="105" t="str">
        <f t="shared" si="677"/>
        <v/>
      </c>
      <c r="FZ49" s="146" t="str">
        <f t="shared" si="677"/>
        <v/>
      </c>
      <c r="GA49" s="104" t="str">
        <f t="shared" si="677"/>
        <v/>
      </c>
      <c r="GB49" s="105" t="str">
        <f t="shared" si="677"/>
        <v/>
      </c>
      <c r="GC49" s="146" t="str">
        <f t="shared" si="677"/>
        <v/>
      </c>
      <c r="GD49" s="104" t="str">
        <f t="shared" si="677"/>
        <v/>
      </c>
      <c r="GE49" s="105" t="str">
        <f t="shared" si="677"/>
        <v/>
      </c>
      <c r="GF49" s="106"/>
      <c r="GG49" s="146" t="str">
        <f t="shared" ref="GG49:GO49" si="678">IF(AND(GG47&gt;0,GG48&gt;0),ROUNDDOWN(GG48/GG47,4),"")</f>
        <v/>
      </c>
      <c r="GH49" s="431" t="str">
        <f t="shared" si="678"/>
        <v/>
      </c>
      <c r="GI49" s="432" t="str">
        <f t="shared" si="678"/>
        <v/>
      </c>
      <c r="GJ49" s="433" t="str">
        <f t="shared" si="678"/>
        <v/>
      </c>
      <c r="GK49" s="299" t="str">
        <f t="shared" si="678"/>
        <v/>
      </c>
      <c r="GL49" s="303" t="str">
        <f t="shared" si="678"/>
        <v/>
      </c>
      <c r="GM49" s="157" t="str">
        <f t="shared" si="678"/>
        <v/>
      </c>
      <c r="GN49" s="307" t="str">
        <f t="shared" si="678"/>
        <v/>
      </c>
      <c r="GO49" s="317" t="str">
        <f t="shared" si="678"/>
        <v/>
      </c>
      <c r="GP49" s="327"/>
      <c r="GQ49" s="161" t="str">
        <f t="shared" ref="GQ49:GY49" si="679">IF(AND(GQ47&gt;0,GQ48&gt;0),ROUNDDOWN(GQ48/GQ47,4),"")</f>
        <v/>
      </c>
      <c r="GR49" s="340" t="str">
        <f t="shared" si="679"/>
        <v/>
      </c>
      <c r="GS49" s="341" t="str">
        <f t="shared" si="679"/>
        <v/>
      </c>
      <c r="GT49" s="165" t="str">
        <f t="shared" si="679"/>
        <v/>
      </c>
      <c r="GU49" s="360" t="str">
        <f t="shared" si="679"/>
        <v/>
      </c>
      <c r="GV49" s="361" t="str">
        <f t="shared" si="679"/>
        <v/>
      </c>
      <c r="GW49" s="169" t="str">
        <f t="shared" si="679"/>
        <v/>
      </c>
      <c r="GX49" s="491" t="str">
        <f t="shared" si="679"/>
        <v/>
      </c>
      <c r="GY49" s="492" t="str">
        <f t="shared" si="679"/>
        <v/>
      </c>
      <c r="GZ49" s="493"/>
      <c r="HA49" s="494" t="str">
        <f t="shared" ref="HA49:HI49" si="680">IF(AND(HA47&gt;0,HA48&gt;0),ROUNDDOWN(HA48/HA47,4),"")</f>
        <v/>
      </c>
      <c r="HB49" s="397" t="str">
        <f t="shared" si="680"/>
        <v/>
      </c>
      <c r="HC49" s="398" t="str">
        <f t="shared" si="680"/>
        <v/>
      </c>
      <c r="HD49" s="175" t="str">
        <f t="shared" si="680"/>
        <v/>
      </c>
      <c r="HE49" s="397" t="str">
        <f t="shared" si="680"/>
        <v/>
      </c>
      <c r="HF49" s="398" t="str">
        <f t="shared" si="680"/>
        <v/>
      </c>
      <c r="HG49" s="175" t="str">
        <f t="shared" si="680"/>
        <v/>
      </c>
      <c r="HH49" s="397" t="str">
        <f t="shared" si="680"/>
        <v/>
      </c>
      <c r="HI49" s="398" t="str">
        <f t="shared" si="680"/>
        <v/>
      </c>
      <c r="HJ49" s="375"/>
      <c r="HK49" s="174" t="str">
        <f>IF(AND(HK47&gt;0,HK48&gt;0),ROUNDDOWN(HK48/HK47,4),"")</f>
        <v/>
      </c>
      <c r="HL49" s="114"/>
      <c r="HM49" s="107"/>
      <c r="HN49" s="113"/>
      <c r="HO49" s="113"/>
      <c r="HP49" s="113"/>
      <c r="HQ49" s="113"/>
    </row>
    <row r="50" spans="1:225" s="25" customFormat="1" ht="21.75" hidden="1" thickTop="1">
      <c r="A50" s="24"/>
      <c r="B50" s="51" t="s">
        <v>284</v>
      </c>
      <c r="C50" s="509" t="str">
        <f>_xlfn.XLOOKUP(D50,事業計画2026[営業所],事業計画2026[エリア],"",0)</f>
        <v/>
      </c>
      <c r="D50" s="510" t="s">
        <v>196</v>
      </c>
      <c r="E50" s="196"/>
      <c r="F50" s="196"/>
      <c r="G50" s="196" t="str">
        <f>_xlfn.XLOOKUP(D50,事業計画2026[営業所],事業計画2026[所長],"",0)</f>
        <v/>
      </c>
      <c r="H50" s="196" t="str">
        <f>_xlfn.XLOOKUP(D50,事業計画2026[営業所],事業計画2026[担当役員],"",0)</f>
        <v/>
      </c>
      <c r="I50" s="196" t="str">
        <f>_xlfn.XLOOKUP(D50,事業計画2026[営業所],事業計画2026[主要ブランド],"",0)</f>
        <v/>
      </c>
      <c r="J50" s="196"/>
      <c r="K50" s="197" t="str">
        <f>_xlfn.XLOOKUP(D50,事業計画2026[営業所],事業計画2026[人件費],"",0)</f>
        <v/>
      </c>
      <c r="L50" s="197" t="str">
        <f>_xlfn.XLOOKUP(D50,事業計画2026[営業所],事業計画2026[販売費],"",0)</f>
        <v/>
      </c>
      <c r="M50" s="197" t="str">
        <f>_xlfn.XLOOKUP(D50,事業計画2026[営業所],事業計画2026[減価償却費],"",0)</f>
        <v/>
      </c>
      <c r="N50" s="197" t="str">
        <f>_xlfn.XLOOKUP(D50,事業計画2026[営業所],事業計画2026[地代・家賃],"",0)</f>
        <v/>
      </c>
      <c r="O50" s="197" t="str">
        <f>_xlfn.XLOOKUP(D50,事業計画2026[営業所],事業計画2026[その他経費],"",0)</f>
        <v/>
      </c>
      <c r="P50" s="197" t="str">
        <f>_xlfn.XLOOKUP(D50,事業計画2026[営業所],事業計画2026[本社経費],"",0)</f>
        <v/>
      </c>
      <c r="Q50" s="197">
        <f>SUM(K50:P50)</f>
        <v>0</v>
      </c>
      <c r="R50" s="196"/>
      <c r="S50" s="26" t="s">
        <v>137</v>
      </c>
      <c r="T50" s="27" cm="1">
        <f t="array" ref="T50">_xlfn.XLOOKUP($D50&amp;T$2&amp;T$3,事業計画集計2026[営業所]&amp;事業計画集計2026[月]&amp;事業計画集計2026[受着完],事業計画集計2026[(当月)計画 請負金額],0,0)</f>
        <v>0</v>
      </c>
      <c r="U50" s="28" cm="1">
        <f t="array" ref="U50">_xlfn.XLOOKUP($D50&amp;T$2&amp;T$3,事業計画集計2026[営業所]&amp;事業計画集計2026[月]&amp;事業計画集計2026[受着完],事業計画集計2026[(当月)計画 利益額],0,0)</f>
        <v>0</v>
      </c>
      <c r="V50" s="142" cm="1">
        <f t="array" ref="V50">_xlfn.XLOOKUP($D50&amp;T$2&amp;T$3,事業計画集計2026[営業所]&amp;事業計画集計2026[月]&amp;事業計画集計2026[受着完],事業計画集計2026[(当月)計画 棟数],0,0)</f>
        <v>0</v>
      </c>
      <c r="W50" s="27" cm="1">
        <f t="array" ref="W50">_xlfn.XLOOKUP($D50&amp;W$2&amp;W$3,事業計画集計2026[営業所]&amp;事業計画集計2026[月]&amp;事業計画集計2026[受着完],事業計画集計2026[(当月)計画 請負金額],0,0)</f>
        <v>0</v>
      </c>
      <c r="X50" s="28" cm="1">
        <f t="array" ref="X50">_xlfn.XLOOKUP($D50&amp;W$2&amp;W$3,事業計画集計2026[営業所]&amp;事業計画集計2026[月]&amp;事業計画集計2026[受着完],事業計画集計2026[(当月)計画 利益額],0,0)</f>
        <v>0</v>
      </c>
      <c r="Y50" s="149" cm="1">
        <f t="array" ref="Y50">_xlfn.XLOOKUP($D50&amp;W$2&amp;W$3,事業計画集計2026[営業所]&amp;事業計画集計2026[月]&amp;事業計画集計2026[受着完],事業計画集計2026[(当月)計画 棟数],0,0)</f>
        <v>0</v>
      </c>
      <c r="Z50" s="28" cm="1">
        <f t="array" ref="Z50">_xlfn.XLOOKUP($D50&amp;Z$2&amp;Z$3,事業計画集計2026[営業所]&amp;事業計画集計2026[月]&amp;事業計画集計2026[受着完],事業計画集計2026[(当月)計画 請負金額],0,0)</f>
        <v>0</v>
      </c>
      <c r="AA50" s="28" cm="1">
        <f t="array" ref="AA50">_xlfn.XLOOKUP($D50&amp;Z$2&amp;Z$3,事業計画集計2026[営業所]&amp;事業計画集計2026[月]&amp;事業計画集計2026[受着完],事業計画集計2026[(当月)計画 利益額],0,0)</f>
        <v>0</v>
      </c>
      <c r="AB50" s="29">
        <f>AA50-($Q50*1000)</f>
        <v>0</v>
      </c>
      <c r="AC50" s="142" cm="1">
        <f t="array" ref="AC50">_xlfn.XLOOKUP($D50&amp;Z$2&amp;Z$3,事業計画集計2026[営業所]&amp;事業計画集計2026[月]&amp;事業計画集計2026[受着完],事業計画集計2026[(当月)計画 棟数],0,0)</f>
        <v>0</v>
      </c>
      <c r="AD50" s="27" cm="1">
        <f t="array" ref="AD50">_xlfn.XLOOKUP($D50&amp;AD$2&amp;AD$3,事業計画集計2026[営業所]&amp;事業計画集計2026[月]&amp;事業計画集計2026[受着完],事業計画集計2026[(当月)計画 請負金額],0,0)</f>
        <v>0</v>
      </c>
      <c r="AE50" s="28" cm="1">
        <f t="array" ref="AE50">_xlfn.XLOOKUP($D50&amp;AD$2&amp;AD$3,事業計画集計2026[営業所]&amp;事業計画集計2026[月]&amp;事業計画集計2026[受着完],事業計画集計2026[(当月)計画 利益額],0,0)</f>
        <v>0</v>
      </c>
      <c r="AF50" s="149" cm="1">
        <f t="array" ref="AF50">_xlfn.XLOOKUP($D50&amp;AD$2&amp;AD$3,事業計画集計2026[営業所]&amp;事業計画集計2026[月]&amp;事業計画集計2026[受着完],事業計画集計2026[(当月)計画 棟数],0,0)</f>
        <v>0</v>
      </c>
      <c r="AG50" s="28" cm="1">
        <f t="array" ref="AG50">_xlfn.XLOOKUP($D50&amp;AG$2&amp;AG$3,事業計画集計2026[営業所]&amp;事業計画集計2026[月]&amp;事業計画集計2026[受着完],事業計画集計2026[(当月)計画 請負金額],0,0)</f>
        <v>0</v>
      </c>
      <c r="AH50" s="28" cm="1">
        <f t="array" ref="AH50">_xlfn.XLOOKUP($D50&amp;AG$2&amp;AG$3,事業計画集計2026[営業所]&amp;事業計画集計2026[月]&amp;事業計画集計2026[受着完],事業計画集計2026[(当月)計画 利益額],0,0)</f>
        <v>0</v>
      </c>
      <c r="AI50" s="149" cm="1">
        <f t="array" ref="AI50">_xlfn.XLOOKUP($D50&amp;AG$2&amp;AG$3,事業計画集計2026[営業所]&amp;事業計画集計2026[月]&amp;事業計画集計2026[受着完],事業計画集計2026[(当月)計画 棟数],0,0)</f>
        <v>0</v>
      </c>
      <c r="AJ50" s="28" cm="1">
        <f t="array" ref="AJ50">_xlfn.XLOOKUP($D50&amp;AJ$2&amp;AJ$3,事業計画集計2026[営業所]&amp;事業計画集計2026[月]&amp;事業計画集計2026[受着完],事業計画集計2026[(当月)計画 請負金額],0,0)</f>
        <v>0</v>
      </c>
      <c r="AK50" s="28" cm="1">
        <f t="array" ref="AK50">_xlfn.XLOOKUP($D50&amp;AJ$2&amp;AJ$3,事業計画集計2026[営業所]&amp;事業計画集計2026[月]&amp;事業計画集計2026[受着完],事業計画集計2026[(当月)計画 利益額],0,0)</f>
        <v>0</v>
      </c>
      <c r="AL50" s="29">
        <f>AK50-($Q50*1000)</f>
        <v>0</v>
      </c>
      <c r="AM50" s="149" cm="1">
        <f t="array" ref="AM50">_xlfn.XLOOKUP($D50&amp;AJ$2&amp;AJ$3,事業計画集計2026[営業所]&amp;事業計画集計2026[月]&amp;事業計画集計2026[受着完],事業計画集計2026[(当月)計画 棟数],0,0)</f>
        <v>0</v>
      </c>
      <c r="AN50" s="28" cm="1">
        <f t="array" ref="AN50">_xlfn.XLOOKUP($D50&amp;AN$2&amp;AN$3,事業計画集計2026[営業所]&amp;事業計画集計2026[月]&amp;事業計画集計2026[受着完],事業計画集計2026[(当月)計画 請負金額],0,0)</f>
        <v>0</v>
      </c>
      <c r="AO50" s="28" cm="1">
        <f t="array" ref="AO50">_xlfn.XLOOKUP($D50&amp;AN$2&amp;AN$3,事業計画集計2026[営業所]&amp;事業計画集計2026[月]&amp;事業計画集計2026[受着完],事業計画集計2026[(当月)計画 利益額],0,0)</f>
        <v>0</v>
      </c>
      <c r="AP50" s="149" cm="1">
        <f t="array" ref="AP50">_xlfn.XLOOKUP($D50&amp;AN$2&amp;AN$3,事業計画集計2026[営業所]&amp;事業計画集計2026[月]&amp;事業計画集計2026[受着完],事業計画集計2026[(当月)計画 棟数],0,0)</f>
        <v>0</v>
      </c>
      <c r="AQ50" s="28" cm="1">
        <f t="array" ref="AQ50">_xlfn.XLOOKUP($D50&amp;AQ$2&amp;AQ$3,事業計画集計2026[営業所]&amp;事業計画集計2026[月]&amp;事業計画集計2026[受着完],事業計画集計2026[(当月)計画 請負金額],0,0)</f>
        <v>0</v>
      </c>
      <c r="AR50" s="28" cm="1">
        <f t="array" ref="AR50">_xlfn.XLOOKUP($D50&amp;AQ$2&amp;AQ$3,事業計画集計2026[営業所]&amp;事業計画集計2026[月]&amp;事業計画集計2026[受着完],事業計画集計2026[(当月)計画 利益額],0,0)</f>
        <v>0</v>
      </c>
      <c r="AS50" s="149" cm="1">
        <f t="array" ref="AS50">_xlfn.XLOOKUP($D50&amp;AQ$2&amp;AQ$3,事業計画集計2026[営業所]&amp;事業計画集計2026[月]&amp;事業計画集計2026[受着完],事業計画集計2026[(当月)計画 棟数],0,0)</f>
        <v>0</v>
      </c>
      <c r="AT50" s="28" cm="1">
        <f t="array" ref="AT50">_xlfn.XLOOKUP($D50&amp;AT$2&amp;AT$3,事業計画集計2026[営業所]&amp;事業計画集計2026[月]&amp;事業計画集計2026[受着完],事業計画集計2026[(当月)計画 請負金額],0,0)</f>
        <v>0</v>
      </c>
      <c r="AU50" s="28" cm="1">
        <f t="array" ref="AU50">_xlfn.XLOOKUP($D50&amp;AT$2&amp;AT$3,事業計画集計2026[営業所]&amp;事業計画集計2026[月]&amp;事業計画集計2026[受着完],事業計画集計2026[(当月)計画 利益額],0,0)</f>
        <v>0</v>
      </c>
      <c r="AV50" s="29">
        <f>AU50-($Q50*1000)</f>
        <v>0</v>
      </c>
      <c r="AW50" s="142" cm="1">
        <f t="array" ref="AW50">_xlfn.XLOOKUP($D50&amp;AT$2&amp;AT$3,事業計画集計2026[営業所]&amp;事業計画集計2026[月]&amp;事業計画集計2026[受着完],事業計画集計2026[(当月)計画 棟数],0,0)</f>
        <v>0</v>
      </c>
      <c r="AX50" s="421">
        <f t="shared" ref="AX50:BG51" si="681">T50+AD50+AN50</f>
        <v>0</v>
      </c>
      <c r="AY50" s="422">
        <f t="shared" si="681"/>
        <v>0</v>
      </c>
      <c r="AZ50" s="423">
        <f t="shared" si="681"/>
        <v>0</v>
      </c>
      <c r="BA50" s="296">
        <f t="shared" si="681"/>
        <v>0</v>
      </c>
      <c r="BB50" s="300">
        <f t="shared" si="681"/>
        <v>0</v>
      </c>
      <c r="BC50" s="154">
        <f t="shared" si="681"/>
        <v>0</v>
      </c>
      <c r="BD50" s="304">
        <f t="shared" si="681"/>
        <v>0</v>
      </c>
      <c r="BE50" s="314">
        <f t="shared" si="681"/>
        <v>0</v>
      </c>
      <c r="BF50" s="324">
        <f t="shared" si="681"/>
        <v>0</v>
      </c>
      <c r="BG50" s="158">
        <f t="shared" si="681"/>
        <v>0</v>
      </c>
      <c r="BH50" s="28" cm="1">
        <f t="array" ref="BH50">_xlfn.XLOOKUP($D50&amp;BH$2&amp;BH$3,事業計画集計2026[営業所]&amp;事業計画集計2026[月]&amp;事業計画集計2026[受着完],事業計画集計2026[(当月)計画 請負金額],0,0)</f>
        <v>0</v>
      </c>
      <c r="BI50" s="28" cm="1">
        <f t="array" ref="BI50">_xlfn.XLOOKUP($D50&amp;BH$2&amp;BH$3,事業計画集計2026[営業所]&amp;事業計画集計2026[月]&amp;事業計画集計2026[受着完],事業計画集計2026[(当月)計画 利益額],0,0)</f>
        <v>0</v>
      </c>
      <c r="BJ50" s="149" cm="1">
        <f t="array" ref="BJ50">_xlfn.XLOOKUP($D50&amp;BH$2&amp;BH$3,事業計画集計2026[営業所]&amp;事業計画集計2026[月]&amp;事業計画集計2026[受着完],事業計画集計2026[(当月)計画 棟数],0,0)</f>
        <v>0</v>
      </c>
      <c r="BK50" s="28" cm="1">
        <f t="array" ref="BK50">_xlfn.XLOOKUP($D50&amp;BK$2&amp;BK$3,事業計画集計2026[営業所]&amp;事業計画集計2026[月]&amp;事業計画集計2026[受着完],事業計画集計2026[(当月)計画 請負金額],0,0)</f>
        <v>0</v>
      </c>
      <c r="BL50" s="28" cm="1">
        <f t="array" ref="BL50">_xlfn.XLOOKUP($D50&amp;BK$2&amp;BK$3,事業計画集計2026[営業所]&amp;事業計画集計2026[月]&amp;事業計画集計2026[受着完],事業計画集計2026[(当月)計画 利益額],0,0)</f>
        <v>0</v>
      </c>
      <c r="BM50" s="149" cm="1">
        <f t="array" ref="BM50">_xlfn.XLOOKUP($D50&amp;BK$2&amp;BK$3,事業計画集計2026[営業所]&amp;事業計画集計2026[月]&amp;事業計画集計2026[受着完],事業計画集計2026[(当月)計画 棟数],0,0)</f>
        <v>0</v>
      </c>
      <c r="BN50" s="28" cm="1">
        <f t="array" ref="BN50">_xlfn.XLOOKUP($D50&amp;BN$2&amp;BN$3,事業計画集計2026[営業所]&amp;事業計画集計2026[月]&amp;事業計画集計2026[受着完],事業計画集計2026[(当月)計画 請負金額],0,0)</f>
        <v>0</v>
      </c>
      <c r="BO50" s="28" cm="1">
        <f t="array" ref="BO50">_xlfn.XLOOKUP($D50&amp;BN$2&amp;BN$3,事業計画集計2026[営業所]&amp;事業計画集計2026[月]&amp;事業計画集計2026[受着完],事業計画集計2026[(当月)計画 利益額],0,0)</f>
        <v>0</v>
      </c>
      <c r="BP50" s="29">
        <f>BO50-($Q50*1000)</f>
        <v>0</v>
      </c>
      <c r="BQ50" s="149" cm="1">
        <f t="array" ref="BQ50">_xlfn.XLOOKUP($D50&amp;BN$2&amp;BN$3,事業計画集計2026[営業所]&amp;事業計画集計2026[月]&amp;事業計画集計2026[受着完],事業計画集計2026[(当月)計画 棟数],0,0)</f>
        <v>0</v>
      </c>
      <c r="BR50" s="28" cm="1">
        <f t="array" ref="BR50">_xlfn.XLOOKUP($D50&amp;BR$2&amp;BR$3,事業計画集計2026[営業所]&amp;事業計画集計2026[月]&amp;事業計画集計2026[受着完],事業計画集計2026[(当月)計画 請負金額],0,0)</f>
        <v>0</v>
      </c>
      <c r="BS50" s="28" cm="1">
        <f t="array" ref="BS50">_xlfn.XLOOKUP($D50&amp;BR$2&amp;BR$3,事業計画集計2026[営業所]&amp;事業計画集計2026[月]&amp;事業計画集計2026[受着完],事業計画集計2026[(当月)計画 利益額],0,0)</f>
        <v>0</v>
      </c>
      <c r="BT50" s="149" cm="1">
        <f t="array" ref="BT50">_xlfn.XLOOKUP($D50&amp;BR$2&amp;BR$3,事業計画集計2026[営業所]&amp;事業計画集計2026[月]&amp;事業計画集計2026[受着完],事業計画集計2026[(当月)計画 棟数],0,0)</f>
        <v>0</v>
      </c>
      <c r="BU50" s="28" cm="1">
        <f t="array" ref="BU50">_xlfn.XLOOKUP($D50&amp;BU$2&amp;BU$3,事業計画集計2026[営業所]&amp;事業計画集計2026[月]&amp;事業計画集計2026[受着完],事業計画集計2026[(当月)計画 請負金額],0,0)</f>
        <v>0</v>
      </c>
      <c r="BV50" s="28" cm="1">
        <f t="array" ref="BV50">_xlfn.XLOOKUP($D50&amp;BU$2&amp;BU$3,事業計画集計2026[営業所]&amp;事業計画集計2026[月]&amp;事業計画集計2026[受着完],事業計画集計2026[(当月)計画 利益額],0,0)</f>
        <v>0</v>
      </c>
      <c r="BW50" s="149" cm="1">
        <f t="array" ref="BW50">_xlfn.XLOOKUP($D50&amp;BU$2&amp;BU$3,事業計画集計2026[営業所]&amp;事業計画集計2026[月]&amp;事業計画集計2026[受着完],事業計画集計2026[(当月)計画 棟数],0,0)</f>
        <v>0</v>
      </c>
      <c r="BX50" s="28" cm="1">
        <f t="array" ref="BX50">_xlfn.XLOOKUP($D50&amp;BX$2&amp;BX$3,事業計画集計2026[営業所]&amp;事業計画集計2026[月]&amp;事業計画集計2026[受着完],事業計画集計2026[(当月)計画 請負金額],0,0)</f>
        <v>0</v>
      </c>
      <c r="BY50" s="28" cm="1">
        <f t="array" ref="BY50">_xlfn.XLOOKUP($D50&amp;BX$2&amp;BX$3,事業計画集計2026[営業所]&amp;事業計画集計2026[月]&amp;事業計画集計2026[受着完],事業計画集計2026[(当月)計画 利益額],0,0)</f>
        <v>0</v>
      </c>
      <c r="BZ50" s="29">
        <f>BY50-($Q50*1000)</f>
        <v>0</v>
      </c>
      <c r="CA50" s="149" cm="1">
        <f t="array" ref="CA50">_xlfn.XLOOKUP($D50&amp;BX$2&amp;BX$3,事業計画集計2026[営業所]&amp;事業計画集計2026[月]&amp;事業計画集計2026[受着完],事業計画集計2026[(当月)計画 棟数],0,0)</f>
        <v>0</v>
      </c>
      <c r="CB50" s="28" cm="1">
        <f t="array" ref="CB50">_xlfn.XLOOKUP($D50&amp;CB$2&amp;CB$3,事業計画集計2026[営業所]&amp;事業計画集計2026[月]&amp;事業計画集計2026[受着完],事業計画集計2026[(当月)計画 請負金額],0,0)</f>
        <v>0</v>
      </c>
      <c r="CC50" s="28" cm="1">
        <f t="array" ref="CC50">_xlfn.XLOOKUP($D50&amp;CB$2&amp;CB$3,事業計画集計2026[営業所]&amp;事業計画集計2026[月]&amp;事業計画集計2026[受着完],事業計画集計2026[(当月)計画 利益額],0,0)</f>
        <v>0</v>
      </c>
      <c r="CD50" s="149" cm="1">
        <f t="array" ref="CD50">_xlfn.XLOOKUP($D50&amp;CB$2&amp;CB$3,事業計画集計2026[営業所]&amp;事業計画集計2026[月]&amp;事業計画集計2026[受着完],事業計画集計2026[(当月)計画 棟数],0,0)</f>
        <v>0</v>
      </c>
      <c r="CE50" s="28" cm="1">
        <f t="array" ref="CE50">_xlfn.XLOOKUP($D50&amp;CE$2&amp;CE$3,事業計画集計2026[営業所]&amp;事業計画集計2026[月]&amp;事業計画集計2026[受着完],事業計画集計2026[(当月)計画 請負金額],0,0)</f>
        <v>0</v>
      </c>
      <c r="CF50" s="28" cm="1">
        <f t="array" ref="CF50">_xlfn.XLOOKUP($D50&amp;CE$2&amp;CE$3,事業計画集計2026[営業所]&amp;事業計画集計2026[月]&amp;事業計画集計2026[受着完],事業計画集計2026[(当月)計画 利益額],0,0)</f>
        <v>0</v>
      </c>
      <c r="CG50" s="149" cm="1">
        <f t="array" ref="CG50">_xlfn.XLOOKUP($D50&amp;CE$2&amp;CE$3,事業計画集計2026[営業所]&amp;事業計画集計2026[月]&amp;事業計画集計2026[受着完],事業計画集計2026[(当月)計画 棟数],0,0)</f>
        <v>0</v>
      </c>
      <c r="CH50" s="28" cm="1">
        <f t="array" ref="CH50">_xlfn.XLOOKUP($D50&amp;CH$2&amp;CH$3,事業計画集計2026[営業所]&amp;事業計画集計2026[月]&amp;事業計画集計2026[受着完],事業計画集計2026[(当月)計画 請負金額],0,0)</f>
        <v>0</v>
      </c>
      <c r="CI50" s="28" cm="1">
        <f t="array" ref="CI50">_xlfn.XLOOKUP($D50&amp;CH$2&amp;CH$3,事業計画集計2026[営業所]&amp;事業計画集計2026[月]&amp;事業計画集計2026[受着完],事業計画集計2026[(当月)計画 利益額],0,0)</f>
        <v>0</v>
      </c>
      <c r="CJ50" s="29">
        <f>CI50-($Q50*1000)</f>
        <v>0</v>
      </c>
      <c r="CK50" s="142" cm="1">
        <f t="array" ref="CK50">_xlfn.XLOOKUP($D50&amp;CH$2&amp;CH$3,事業計画集計2026[営業所]&amp;事業計画集計2026[月]&amp;事業計画集計2026[受着完],事業計画集計2026[(当月)計画 棟数],0,0)</f>
        <v>0</v>
      </c>
      <c r="CL50" s="421">
        <f t="shared" ref="CL50:CU51" si="682">BH50+BR50+CB50</f>
        <v>0</v>
      </c>
      <c r="CM50" s="422">
        <f t="shared" si="682"/>
        <v>0</v>
      </c>
      <c r="CN50" s="423">
        <f t="shared" si="682"/>
        <v>0</v>
      </c>
      <c r="CO50" s="296">
        <f t="shared" si="682"/>
        <v>0</v>
      </c>
      <c r="CP50" s="300">
        <f t="shared" si="682"/>
        <v>0</v>
      </c>
      <c r="CQ50" s="154">
        <f t="shared" si="682"/>
        <v>0</v>
      </c>
      <c r="CR50" s="304">
        <f t="shared" si="682"/>
        <v>0</v>
      </c>
      <c r="CS50" s="314">
        <f t="shared" si="682"/>
        <v>0</v>
      </c>
      <c r="CT50" s="324">
        <f t="shared" si="682"/>
        <v>0</v>
      </c>
      <c r="CU50" s="158">
        <f t="shared" si="682"/>
        <v>0</v>
      </c>
      <c r="CV50" s="333">
        <f t="shared" ref="CV50:DE51" si="683">AX50+CL50</f>
        <v>0</v>
      </c>
      <c r="CW50" s="334">
        <f t="shared" si="683"/>
        <v>0</v>
      </c>
      <c r="CX50" s="162">
        <f t="shared" si="683"/>
        <v>0</v>
      </c>
      <c r="CY50" s="354">
        <f t="shared" si="683"/>
        <v>0</v>
      </c>
      <c r="CZ50" s="355">
        <f t="shared" si="683"/>
        <v>0</v>
      </c>
      <c r="DA50" s="166">
        <f t="shared" si="683"/>
        <v>0</v>
      </c>
      <c r="DB50" s="479">
        <f t="shared" si="683"/>
        <v>0</v>
      </c>
      <c r="DC50" s="480">
        <f t="shared" si="683"/>
        <v>0</v>
      </c>
      <c r="DD50" s="481">
        <f t="shared" si="683"/>
        <v>0</v>
      </c>
      <c r="DE50" s="604">
        <f t="shared" si="683"/>
        <v>0</v>
      </c>
      <c r="DF50" s="612">
        <f>実行度合表集計2025!GH50+実行度合表集計2026!CV50</f>
        <v>210000000</v>
      </c>
      <c r="DG50" s="334">
        <f>実行度合表集計2025!GI50+実行度合表集計2026!CW50</f>
        <v>52500000</v>
      </c>
      <c r="DH50" s="613">
        <f>実行度合表集計2025!GJ50+実行度合表集計2026!CX50</f>
        <v>10</v>
      </c>
      <c r="DI50" s="628">
        <f>実行度合表集計2025!GK50+実行度合表集計2026!CY50</f>
        <v>147000000</v>
      </c>
      <c r="DJ50" s="355">
        <f>実行度合表集計2025!GL50+実行度合表集計2026!CZ50</f>
        <v>36750000</v>
      </c>
      <c r="DK50" s="629">
        <f>実行度合表集計2025!GM50+実行度合表集計2026!DA50</f>
        <v>7</v>
      </c>
      <c r="DL50" s="641">
        <f>実行度合表集計2025!GN50+実行度合表集計2026!DB50</f>
        <v>130424802</v>
      </c>
      <c r="DM50" s="480">
        <f>実行度合表集計2025!GO50+実行度合表集計2026!DC50</f>
        <v>32083797</v>
      </c>
      <c r="DN50" s="481">
        <f>実行度合表集計2025!GP50+実行度合表集計2026!DD50</f>
        <v>9649797</v>
      </c>
      <c r="DO50" s="642">
        <f>実行度合表集計2025!GQ50+実行度合表集計2026!DE50</f>
        <v>6</v>
      </c>
      <c r="DP50" s="28" cm="1">
        <f t="array" ref="DP50">_xlfn.XLOOKUP($D50&amp;DP$2&amp;DP$3,事業計画集計2026[営業所]&amp;事業計画集計2026[月]&amp;事業計画集計2026[受着完],事業計画集計2026[(当月)計画 請負金額],0,0)</f>
        <v>0</v>
      </c>
      <c r="DQ50" s="28" cm="1">
        <f t="array" ref="DQ50">_xlfn.XLOOKUP($D50&amp;DP$2&amp;DP$3,事業計画集計2026[営業所]&amp;事業計画集計2026[月]&amp;事業計画集計2026[受着完],事業計画集計2026[(当月)計画 利益額],0,0)</f>
        <v>0</v>
      </c>
      <c r="DR50" s="149" cm="1">
        <f t="array" ref="DR50">_xlfn.XLOOKUP($D50&amp;DP$2&amp;DP$3,事業計画集計2026[営業所]&amp;事業計画集計2026[月]&amp;事業計画集計2026[受着完],事業計画集計2026[(当月)計画 棟数],0,0)</f>
        <v>0</v>
      </c>
      <c r="DS50" s="28" cm="1">
        <f t="array" ref="DS50">_xlfn.XLOOKUP($D50&amp;DS$2&amp;DS$3,事業計画集計2026[営業所]&amp;事業計画集計2026[月]&amp;事業計画集計2026[受着完],事業計画集計2026[(当月)計画 請負金額],0,0)</f>
        <v>0</v>
      </c>
      <c r="DT50" s="28" cm="1">
        <f t="array" ref="DT50">_xlfn.XLOOKUP($D50&amp;DS$2&amp;DS$3,事業計画集計2026[営業所]&amp;事業計画集計2026[月]&amp;事業計画集計2026[受着完],事業計画集計2026[(当月)計画 利益額],0,0)</f>
        <v>0</v>
      </c>
      <c r="DU50" s="149" cm="1">
        <f t="array" ref="DU50">_xlfn.XLOOKUP($D50&amp;DS$2&amp;DS$3,事業計画集計2026[営業所]&amp;事業計画集計2026[月]&amp;事業計画集計2026[受着完],事業計画集計2026[(当月)計画 棟数],0,0)</f>
        <v>0</v>
      </c>
      <c r="DV50" s="28" cm="1">
        <f t="array" ref="DV50">_xlfn.XLOOKUP($D50&amp;DV$2&amp;DV$3,事業計画集計2026[営業所]&amp;事業計画集計2026[月]&amp;事業計画集計2026[受着完],事業計画集計2026[(当月)計画 請負金額],0,0)</f>
        <v>0</v>
      </c>
      <c r="DW50" s="28" cm="1">
        <f t="array" ref="DW50">_xlfn.XLOOKUP($D50&amp;DV$2&amp;DV$3,事業計画集計2026[営業所]&amp;事業計画集計2026[月]&amp;事業計画集計2026[受着完],事業計画集計2026[(当月)計画 利益額],0,0)</f>
        <v>0</v>
      </c>
      <c r="DX50" s="29">
        <f>DW50-($Q50*1000)</f>
        <v>0</v>
      </c>
      <c r="DY50" s="149" cm="1">
        <f t="array" ref="DY50">_xlfn.XLOOKUP($D50&amp;DV$2&amp;DV$3,事業計画集計2026[営業所]&amp;事業計画集計2026[月]&amp;事業計画集計2026[受着完],事業計画集計2026[(当月)計画 棟数],0,0)</f>
        <v>0</v>
      </c>
      <c r="DZ50" s="28" cm="1">
        <f t="array" ref="DZ50">_xlfn.XLOOKUP($D50&amp;DZ$2&amp;DZ$3,事業計画集計2026[営業所]&amp;事業計画集計2026[月]&amp;事業計画集計2026[受着完],事業計画集計2026[(当月)計画 請負金額],0,0)</f>
        <v>0</v>
      </c>
      <c r="EA50" s="28" cm="1">
        <f t="array" ref="EA50">_xlfn.XLOOKUP($D50&amp;DZ$2&amp;DZ$3,事業計画集計2026[営業所]&amp;事業計画集計2026[月]&amp;事業計画集計2026[受着完],事業計画集計2026[(当月)計画 利益額],0,0)</f>
        <v>0</v>
      </c>
      <c r="EB50" s="149" cm="1">
        <f t="array" ref="EB50">_xlfn.XLOOKUP($D50&amp;DZ$2&amp;DZ$3,事業計画集計2026[営業所]&amp;事業計画集計2026[月]&amp;事業計画集計2026[受着完],事業計画集計2026[(当月)計画 棟数],0,0)</f>
        <v>0</v>
      </c>
      <c r="EC50" s="28" cm="1">
        <f t="array" ref="EC50">_xlfn.XLOOKUP($D50&amp;EC$2&amp;EC$3,事業計画集計2026[営業所]&amp;事業計画集計2026[月]&amp;事業計画集計2026[受着完],事業計画集計2026[(当月)計画 請負金額],0,0)</f>
        <v>0</v>
      </c>
      <c r="ED50" s="28" cm="1">
        <f t="array" ref="ED50">_xlfn.XLOOKUP($D50&amp;EC$2&amp;EC$3,事業計画集計2026[営業所]&amp;事業計画集計2026[月]&amp;事業計画集計2026[受着完],事業計画集計2026[(当月)計画 利益額],0,0)</f>
        <v>0</v>
      </c>
      <c r="EE50" s="149" cm="1">
        <f t="array" ref="EE50">_xlfn.XLOOKUP($D50&amp;EC$2&amp;EC$3,事業計画集計2026[営業所]&amp;事業計画集計2026[月]&amp;事業計画集計2026[受着完],事業計画集計2026[(当月)計画 棟数],0,0)</f>
        <v>0</v>
      </c>
      <c r="EF50" s="28" cm="1">
        <f t="array" ref="EF50">_xlfn.XLOOKUP($D50&amp;EF$2&amp;EF$3,事業計画集計2026[営業所]&amp;事業計画集計2026[月]&amp;事業計画集計2026[受着完],事業計画集計2026[(当月)計画 請負金額],0,0)</f>
        <v>0</v>
      </c>
      <c r="EG50" s="28" cm="1">
        <f t="array" ref="EG50">_xlfn.XLOOKUP($D50&amp;EF$2&amp;EF$3,事業計画集計2026[営業所]&amp;事業計画集計2026[月]&amp;事業計画集計2026[受着完],事業計画集計2026[(当月)計画 利益額],0,0)</f>
        <v>0</v>
      </c>
      <c r="EH50" s="29">
        <f>EG50-($Q50*1000)</f>
        <v>0</v>
      </c>
      <c r="EI50" s="149" cm="1">
        <f t="array" ref="EI50">_xlfn.XLOOKUP($D50&amp;EF$2&amp;EF$3,事業計画集計2026[営業所]&amp;事業計画集計2026[月]&amp;事業計画集計2026[受着完],事業計画集計2026[(当月)計画 棟数],0,0)</f>
        <v>0</v>
      </c>
      <c r="EJ50" s="28" cm="1">
        <f t="array" ref="EJ50">_xlfn.XLOOKUP($D50&amp;EJ$2&amp;EJ$3,事業計画集計2026[営業所]&amp;事業計画集計2026[月]&amp;事業計画集計2026[受着完],事業計画集計2026[(当月)計画 請負金額],0,0)</f>
        <v>0</v>
      </c>
      <c r="EK50" s="28" cm="1">
        <f t="array" ref="EK50">_xlfn.XLOOKUP($D50&amp;EJ$2&amp;EJ$3,事業計画集計2026[営業所]&amp;事業計画集計2026[月]&amp;事業計画集計2026[受着完],事業計画集計2026[(当月)計画 利益額],0,0)</f>
        <v>0</v>
      </c>
      <c r="EL50" s="149" cm="1">
        <f t="array" ref="EL50">_xlfn.XLOOKUP($D50&amp;EJ$2&amp;EJ$3,事業計画集計2026[営業所]&amp;事業計画集計2026[月]&amp;事業計画集計2026[受着完],事業計画集計2026[(当月)計画 棟数],0,0)</f>
        <v>0</v>
      </c>
      <c r="EM50" s="28" cm="1">
        <f t="array" ref="EM50">_xlfn.XLOOKUP($D50&amp;EM$2&amp;EM$3,事業計画集計2026[営業所]&amp;事業計画集計2026[月]&amp;事業計画集計2026[受着完],事業計画集計2026[(当月)計画 請負金額],0,0)</f>
        <v>0</v>
      </c>
      <c r="EN50" s="28" cm="1">
        <f t="array" ref="EN50">_xlfn.XLOOKUP($D50&amp;EM$2&amp;EM$3,事業計画集計2026[営業所]&amp;事業計画集計2026[月]&amp;事業計画集計2026[受着完],事業計画集計2026[(当月)計画 利益額],0,0)</f>
        <v>0</v>
      </c>
      <c r="EO50" s="149" cm="1">
        <f t="array" ref="EO50">_xlfn.XLOOKUP($D50&amp;EM$2&amp;EM$3,事業計画集計2026[営業所]&amp;事業計画集計2026[月]&amp;事業計画集計2026[受着完],事業計画集計2026[(当月)計画 棟数],0,0)</f>
        <v>0</v>
      </c>
      <c r="EP50" s="28" cm="1">
        <f t="array" ref="EP50">_xlfn.XLOOKUP($D50&amp;EP$2&amp;EP$3,事業計画集計2026[営業所]&amp;事業計画集計2026[月]&amp;事業計画集計2026[受着完],事業計画集計2026[(当月)計画 請負金額],0,0)</f>
        <v>0</v>
      </c>
      <c r="EQ50" s="28" cm="1">
        <f t="array" ref="EQ50">_xlfn.XLOOKUP($D50&amp;EP$2&amp;EP$3,事業計画集計2026[営業所]&amp;事業計画集計2026[月]&amp;事業計画集計2026[受着完],事業計画集計2026[(当月)計画 利益額],0,0)</f>
        <v>0</v>
      </c>
      <c r="ER50" s="29">
        <f>EQ50-($Q50*1000)</f>
        <v>0</v>
      </c>
      <c r="ES50" s="142" cm="1">
        <f t="array" ref="ES50">_xlfn.XLOOKUP($D50&amp;EP$2&amp;EP$3,事業計画集計2026[営業所]&amp;事業計画集計2026[月]&amp;事業計画集計2026[受着完],事業計画集計2026[(当月)計画 棟数],0,0)</f>
        <v>0</v>
      </c>
      <c r="ET50" s="421">
        <f t="shared" ref="ET50:FC51" si="684">DP50+DZ50+EJ50</f>
        <v>0</v>
      </c>
      <c r="EU50" s="422">
        <f t="shared" si="684"/>
        <v>0</v>
      </c>
      <c r="EV50" s="423">
        <f t="shared" si="684"/>
        <v>0</v>
      </c>
      <c r="EW50" s="296">
        <f t="shared" si="684"/>
        <v>0</v>
      </c>
      <c r="EX50" s="300">
        <f t="shared" si="684"/>
        <v>0</v>
      </c>
      <c r="EY50" s="154">
        <f t="shared" si="684"/>
        <v>0</v>
      </c>
      <c r="EZ50" s="304">
        <f t="shared" si="684"/>
        <v>0</v>
      </c>
      <c r="FA50" s="314">
        <f t="shared" si="684"/>
        <v>0</v>
      </c>
      <c r="FB50" s="324">
        <f t="shared" si="684"/>
        <v>0</v>
      </c>
      <c r="FC50" s="158">
        <f t="shared" si="684"/>
        <v>0</v>
      </c>
      <c r="FD50" s="28" cm="1">
        <f t="array" ref="FD50">_xlfn.XLOOKUP($D50&amp;FD$2&amp;FD$3,事業計画集計2026[営業所]&amp;事業計画集計2026[月]&amp;事業計画集計2026[受着完],事業計画集計2026[(当月)計画 請負金額],0,0)</f>
        <v>0</v>
      </c>
      <c r="FE50" s="28" cm="1">
        <f t="array" ref="FE50">_xlfn.XLOOKUP($D50&amp;FD$2&amp;FD$3,事業計画集計2026[営業所]&amp;事業計画集計2026[月]&amp;事業計画集計2026[受着完],事業計画集計2026[(当月)計画 利益額],0,0)</f>
        <v>0</v>
      </c>
      <c r="FF50" s="149" cm="1">
        <f t="array" ref="FF50">_xlfn.XLOOKUP($D50&amp;FD$2&amp;FD$3,事業計画集計2026[営業所]&amp;事業計画集計2026[月]&amp;事業計画集計2026[受着完],事業計画集計2026[(当月)計画 棟数],0,0)</f>
        <v>0</v>
      </c>
      <c r="FG50" s="28" cm="1">
        <f t="array" ref="FG50">_xlfn.XLOOKUP($D50&amp;FG$2&amp;FG$3,事業計画集計2026[営業所]&amp;事業計画集計2026[月]&amp;事業計画集計2026[受着完],事業計画集計2026[(当月)計画 請負金額],0,0)</f>
        <v>0</v>
      </c>
      <c r="FH50" s="28" cm="1">
        <f t="array" ref="FH50">_xlfn.XLOOKUP($D50&amp;FG$2&amp;FG$3,事業計画集計2026[営業所]&amp;事業計画集計2026[月]&amp;事業計画集計2026[受着完],事業計画集計2026[(当月)計画 利益額],0,0)</f>
        <v>0</v>
      </c>
      <c r="FI50" s="149" cm="1">
        <f t="array" ref="FI50">_xlfn.XLOOKUP($D50&amp;FG$2&amp;FG$3,事業計画集計2026[営業所]&amp;事業計画集計2026[月]&amp;事業計画集計2026[受着完],事業計画集計2026[(当月)計画 棟数],0,0)</f>
        <v>0</v>
      </c>
      <c r="FJ50" s="28" cm="1">
        <f t="array" ref="FJ50">_xlfn.XLOOKUP($D50&amp;FJ$2&amp;FJ$3,事業計画集計2026[営業所]&amp;事業計画集計2026[月]&amp;事業計画集計2026[受着完],事業計画集計2026[(当月)計画 請負金額],0,0)</f>
        <v>0</v>
      </c>
      <c r="FK50" s="28" cm="1">
        <f t="array" ref="FK50">_xlfn.XLOOKUP($D50&amp;FJ$2&amp;FJ$3,事業計画集計2026[営業所]&amp;事業計画集計2026[月]&amp;事業計画集計2026[受着完],事業計画集計2026[(当月)計画 利益額],0,0)</f>
        <v>0</v>
      </c>
      <c r="FL50" s="29">
        <f>FK50-($Q50*1000)</f>
        <v>0</v>
      </c>
      <c r="FM50" s="149" cm="1">
        <f t="array" ref="FM50">_xlfn.XLOOKUP($D50&amp;FJ$2&amp;FJ$3,事業計画集計2026[営業所]&amp;事業計画集計2026[月]&amp;事業計画集計2026[受着完],事業計画集計2026[(当月)計画 棟数],0,0)</f>
        <v>0</v>
      </c>
      <c r="FN50" s="28" cm="1">
        <f t="array" ref="FN50">_xlfn.XLOOKUP($D50&amp;FN$2&amp;FN$3,事業計画集計2026[営業所]&amp;事業計画集計2026[月]&amp;事業計画集計2026[受着完],事業計画集計2026[(当月)計画 請負金額],0,0)</f>
        <v>0</v>
      </c>
      <c r="FO50" s="28" cm="1">
        <f t="array" ref="FO50">_xlfn.XLOOKUP($D50&amp;FN$2&amp;FN$3,事業計画集計2026[営業所]&amp;事業計画集計2026[月]&amp;事業計画集計2026[受着完],事業計画集計2026[(当月)計画 利益額],0,0)</f>
        <v>0</v>
      </c>
      <c r="FP50" s="149" cm="1">
        <f t="array" ref="FP50">_xlfn.XLOOKUP($D50&amp;FN$2&amp;FN$3,事業計画集計2026[営業所]&amp;事業計画集計2026[月]&amp;事業計画集計2026[受着完],事業計画集計2026[(当月)計画 棟数],0,0)</f>
        <v>0</v>
      </c>
      <c r="FQ50" s="28" cm="1">
        <f t="array" ref="FQ50">_xlfn.XLOOKUP($D50&amp;FQ$2&amp;FQ$3,事業計画集計2026[営業所]&amp;事業計画集計2026[月]&amp;事業計画集計2026[受着完],事業計画集計2026[(当月)計画 請負金額],0,0)</f>
        <v>0</v>
      </c>
      <c r="FR50" s="28" cm="1">
        <f t="array" ref="FR50">_xlfn.XLOOKUP($D50&amp;FQ$2&amp;FQ$3,事業計画集計2026[営業所]&amp;事業計画集計2026[月]&amp;事業計画集計2026[受着完],事業計画集計2026[(当月)計画 利益額],0,0)</f>
        <v>0</v>
      </c>
      <c r="FS50" s="149" cm="1">
        <f t="array" ref="FS50">_xlfn.XLOOKUP($D50&amp;FQ$2&amp;FQ$3,事業計画集計2026[営業所]&amp;事業計画集計2026[月]&amp;事業計画集計2026[受着完],事業計画集計2026[(当月)計画 棟数],0,0)</f>
        <v>0</v>
      </c>
      <c r="FT50" s="28" cm="1">
        <f t="array" ref="FT50">_xlfn.XLOOKUP($D50&amp;FT$2&amp;FT$3,事業計画集計2026[営業所]&amp;事業計画集計2026[月]&amp;事業計画集計2026[受着完],事業計画集計2026[(当月)計画 請負金額],0,0)</f>
        <v>0</v>
      </c>
      <c r="FU50" s="28" cm="1">
        <f t="array" ref="FU50">_xlfn.XLOOKUP($D50&amp;FT$2&amp;FT$3,事業計画集計2026[営業所]&amp;事業計画集計2026[月]&amp;事業計画集計2026[受着完],事業計画集計2026[(当月)計画 利益額],0,0)</f>
        <v>0</v>
      </c>
      <c r="FV50" s="29">
        <f>FU50-($Q50*1000)</f>
        <v>0</v>
      </c>
      <c r="FW50" s="149" cm="1">
        <f t="array" ref="FW50">_xlfn.XLOOKUP($D50&amp;FT$2&amp;FT$3,事業計画集計2026[営業所]&amp;事業計画集計2026[月]&amp;事業計画集計2026[受着完],事業計画集計2026[(当月)計画 棟数],0,0)</f>
        <v>0</v>
      </c>
      <c r="FX50" s="28" cm="1">
        <f t="array" ref="FX50">_xlfn.XLOOKUP($D50&amp;FX$2&amp;FX$3,事業計画集計2026[営業所]&amp;事業計画集計2026[月]&amp;事業計画集計2026[受着完],事業計画集計2026[(当月)計画 請負金額],0,0)</f>
        <v>0</v>
      </c>
      <c r="FY50" s="28" cm="1">
        <f t="array" ref="FY50">_xlfn.XLOOKUP($D50&amp;FX$2&amp;FX$3,事業計画集計2026[営業所]&amp;事業計画集計2026[月]&amp;事業計画集計2026[受着完],事業計画集計2026[(当月)計画 利益額],0,0)</f>
        <v>0</v>
      </c>
      <c r="FZ50" s="149" cm="1">
        <f t="array" ref="FZ50">_xlfn.XLOOKUP($D50&amp;FX$2&amp;FX$3,事業計画集計2026[営業所]&amp;事業計画集計2026[月]&amp;事業計画集計2026[受着完],事業計画集計2026[(当月)計画 棟数],0,0)</f>
        <v>0</v>
      </c>
      <c r="GA50" s="28" cm="1">
        <f t="array" ref="GA50">_xlfn.XLOOKUP($D50&amp;GA$2&amp;GA$3,事業計画集計2026[営業所]&amp;事業計画集計2026[月]&amp;事業計画集計2026[受着完],事業計画集計2026[(当月)計画 請負金額],0,0)</f>
        <v>0</v>
      </c>
      <c r="GB50" s="28" cm="1">
        <f t="array" ref="GB50">_xlfn.XLOOKUP($D50&amp;GA$2&amp;GA$3,事業計画集計2026[営業所]&amp;事業計画集計2026[月]&amp;事業計画集計2026[受着完],事業計画集計2026[(当月)計画 利益額],0,0)</f>
        <v>0</v>
      </c>
      <c r="GC50" s="149" cm="1">
        <f t="array" ref="GC50">_xlfn.XLOOKUP($D50&amp;GA$2&amp;GA$3,事業計画集計2026[営業所]&amp;事業計画集計2026[月]&amp;事業計画集計2026[受着完],事業計画集計2026[(当月)計画 棟数],0,0)</f>
        <v>0</v>
      </c>
      <c r="GD50" s="28" cm="1">
        <f t="array" ref="GD50">_xlfn.XLOOKUP($D50&amp;GD$2&amp;GD$3,事業計画集計2026[営業所]&amp;事業計画集計2026[月]&amp;事業計画集計2026[受着完],事業計画集計2026[(当月)計画 請負金額],0,0)</f>
        <v>0</v>
      </c>
      <c r="GE50" s="28" cm="1">
        <f t="array" ref="GE50">_xlfn.XLOOKUP($D50&amp;GD$2&amp;GD$3,事業計画集計2026[営業所]&amp;事業計画集計2026[月]&amp;事業計画集計2026[受着完],事業計画集計2026[(当月)計画 利益額],0,0)</f>
        <v>0</v>
      </c>
      <c r="GF50" s="29">
        <f>GE50-($Q50*1000)</f>
        <v>0</v>
      </c>
      <c r="GG50" s="142" cm="1">
        <f t="array" ref="GG50">_xlfn.XLOOKUP($D50&amp;GD$2&amp;GD$3,事業計画集計2026[営業所]&amp;事業計画集計2026[月]&amp;事業計画集計2026[受着完],事業計画集計2026[(当月)計画 棟数],0,0)</f>
        <v>0</v>
      </c>
      <c r="GH50" s="421">
        <f t="shared" ref="GH50:GQ51" si="685">FD50+FN50+FX50</f>
        <v>0</v>
      </c>
      <c r="GI50" s="422">
        <f t="shared" si="685"/>
        <v>0</v>
      </c>
      <c r="GJ50" s="423">
        <f t="shared" si="685"/>
        <v>0</v>
      </c>
      <c r="GK50" s="296">
        <f t="shared" si="685"/>
        <v>0</v>
      </c>
      <c r="GL50" s="300">
        <f t="shared" si="685"/>
        <v>0</v>
      </c>
      <c r="GM50" s="154">
        <f t="shared" si="685"/>
        <v>0</v>
      </c>
      <c r="GN50" s="304">
        <f t="shared" si="685"/>
        <v>0</v>
      </c>
      <c r="GO50" s="314">
        <f t="shared" si="685"/>
        <v>0</v>
      </c>
      <c r="GP50" s="324">
        <f t="shared" si="685"/>
        <v>0</v>
      </c>
      <c r="GQ50" s="158">
        <f t="shared" si="685"/>
        <v>0</v>
      </c>
      <c r="GR50" s="333">
        <f t="shared" ref="GR50:HA51" si="686">ET50+GH50</f>
        <v>0</v>
      </c>
      <c r="GS50" s="334">
        <f t="shared" si="686"/>
        <v>0</v>
      </c>
      <c r="GT50" s="162">
        <f t="shared" si="686"/>
        <v>0</v>
      </c>
      <c r="GU50" s="354">
        <f t="shared" si="686"/>
        <v>0</v>
      </c>
      <c r="GV50" s="355">
        <f t="shared" si="686"/>
        <v>0</v>
      </c>
      <c r="GW50" s="166">
        <f t="shared" si="686"/>
        <v>0</v>
      </c>
      <c r="GX50" s="479">
        <f t="shared" si="686"/>
        <v>0</v>
      </c>
      <c r="GY50" s="480">
        <f t="shared" si="686"/>
        <v>0</v>
      </c>
      <c r="GZ50" s="481">
        <f t="shared" si="686"/>
        <v>0</v>
      </c>
      <c r="HA50" s="482">
        <f t="shared" si="686"/>
        <v>0</v>
      </c>
      <c r="HB50" s="390">
        <f>CV50+GR50</f>
        <v>0</v>
      </c>
      <c r="HC50" s="391">
        <f>CW50+GS50</f>
        <v>0</v>
      </c>
      <c r="HD50" s="170">
        <f>CX50+GT50</f>
        <v>0</v>
      </c>
      <c r="HE50" s="390">
        <f>CY50+GU50</f>
        <v>0</v>
      </c>
      <c r="HF50" s="391">
        <f>CZ50+GV50</f>
        <v>0</v>
      </c>
      <c r="HG50" s="170">
        <f>DA50+GW50</f>
        <v>0</v>
      </c>
      <c r="HH50" s="390">
        <f>DB50+GX50</f>
        <v>0</v>
      </c>
      <c r="HI50" s="391">
        <f>DC50+GY50</f>
        <v>0</v>
      </c>
      <c r="HJ50" s="409">
        <f>DD50+GZ50</f>
        <v>0</v>
      </c>
      <c r="HK50" s="256">
        <f>DE50+HA50</f>
        <v>0</v>
      </c>
      <c r="HL50" s="31"/>
      <c r="HM50" s="30" t="s">
        <v>137</v>
      </c>
      <c r="HN50" s="30" t="s">
        <v>278</v>
      </c>
      <c r="HO50" s="516" t="s">
        <v>248</v>
      </c>
      <c r="HP50" s="30" t="s">
        <v>250</v>
      </c>
      <c r="HQ50" s="30"/>
    </row>
    <row r="51" spans="1:225" s="25" customFormat="1" ht="21" hidden="1">
      <c r="A51" s="24"/>
      <c r="B51" s="51" t="s">
        <v>283</v>
      </c>
      <c r="C51" s="509"/>
      <c r="D51" s="510"/>
      <c r="E51" s="196"/>
      <c r="F51" s="196"/>
      <c r="G51" s="196"/>
      <c r="H51" s="196"/>
      <c r="I51" s="196"/>
      <c r="J51" s="196"/>
      <c r="K51" s="197" t="str">
        <f>K50</f>
        <v/>
      </c>
      <c r="L51" s="197" t="str">
        <f t="shared" ref="L51:Q51" si="687">L50</f>
        <v/>
      </c>
      <c r="M51" s="197" t="str">
        <f t="shared" si="687"/>
        <v/>
      </c>
      <c r="N51" s="197" t="str">
        <f t="shared" si="687"/>
        <v/>
      </c>
      <c r="O51" s="197" t="str">
        <f t="shared" si="687"/>
        <v/>
      </c>
      <c r="P51" s="197" t="str">
        <f t="shared" si="687"/>
        <v/>
      </c>
      <c r="Q51" s="197">
        <f t="shared" si="687"/>
        <v>0</v>
      </c>
      <c r="R51" s="196"/>
      <c r="S51" s="26" t="s">
        <v>138</v>
      </c>
      <c r="T51" s="27" cm="1">
        <f t="array" ref="T51">_xlfn.XLOOKUP($D50&amp;T$2&amp;T$3,事業計画集計2026[営業所]&amp;事業計画集計2026[月]&amp;事業計画集計2026[受着完],事業計画集計2026[(当月)実績 請負金額],0,0)</f>
        <v>0</v>
      </c>
      <c r="U51" s="28" cm="1">
        <f t="array" ref="U51">_xlfn.XLOOKUP($D50&amp;T$2&amp;T$3,事業計画集計2026[営業所]&amp;事業計画集計2026[月]&amp;事業計画集計2026[受着完],事業計画集計2026[(当月)実績 利益額],0,0)</f>
        <v>0</v>
      </c>
      <c r="V51" s="142" cm="1">
        <f t="array" ref="V51">_xlfn.XLOOKUP($D50&amp;T$2&amp;T$3,事業計画集計2026[営業所]&amp;事業計画集計2026[月]&amp;事業計画集計2026[受着完],事業計画集計2026[(当月)実績 棟数],0,0)</f>
        <v>0</v>
      </c>
      <c r="W51" s="27" cm="1">
        <f t="array" ref="W51">_xlfn.XLOOKUP($D50&amp;W$2&amp;W$3,事業計画集計2026[営業所]&amp;事業計画集計2026[月]&amp;事業計画集計2026[受着完],事業計画集計2026[(当月)実績 請負金額],0,0)</f>
        <v>0</v>
      </c>
      <c r="X51" s="28" cm="1">
        <f t="array" ref="X51">_xlfn.XLOOKUP($D50&amp;W$2&amp;W$3,事業計画集計2026[営業所]&amp;事業計画集計2026[月]&amp;事業計画集計2026[受着完],事業計画集計2026[(当月)実績 利益額],0,0)</f>
        <v>0</v>
      </c>
      <c r="Y51" s="149" cm="1">
        <f t="array" ref="Y51">_xlfn.XLOOKUP($D50&amp;W$2&amp;W$3,事業計画集計2026[営業所]&amp;事業計画集計2026[月]&amp;事業計画集計2026[受着完],事業計画集計2026[(当月)実績 棟数],0,0)</f>
        <v>0</v>
      </c>
      <c r="Z51" s="28" cm="1">
        <f t="array" ref="Z51">_xlfn.XLOOKUP($D50&amp;Z$2&amp;Z$3,事業計画集計2026[営業所]&amp;事業計画集計2026[月]&amp;事業計画集計2026[受着完],事業計画集計2026[(当月)実績 請負金額],0,0)</f>
        <v>0</v>
      </c>
      <c r="AA51" s="28" cm="1">
        <f t="array" ref="AA51">_xlfn.XLOOKUP($D50&amp;Z$2&amp;Z$3,事業計画集計2026[営業所]&amp;事業計画集計2026[月]&amp;事業計画集計2026[受着完],事業計画集計2026[(当月)実績 利益額],0,0)</f>
        <v>0</v>
      </c>
      <c r="AB51" s="133">
        <f>AA51-($Q50*1000)</f>
        <v>0</v>
      </c>
      <c r="AC51" s="142" cm="1">
        <f t="array" ref="AC51">_xlfn.XLOOKUP($D50&amp;Z$2&amp;Z$3,事業計画集計2026[営業所]&amp;事業計画集計2026[月]&amp;事業計画集計2026[受着完],事業計画集計2026[(当月)実績 棟数],0,0)</f>
        <v>0</v>
      </c>
      <c r="AD51" s="27" cm="1">
        <f t="array" ref="AD51">_xlfn.XLOOKUP($D50&amp;AD$2&amp;AD$3,事業計画集計2026[営業所]&amp;事業計画集計2026[月]&amp;事業計画集計2026[受着完],事業計画集計2026[(当月)実績 請負金額],0,0)</f>
        <v>0</v>
      </c>
      <c r="AE51" s="28" cm="1">
        <f t="array" ref="AE51">_xlfn.XLOOKUP($D50&amp;AD$2&amp;AD$3,事業計画集計2026[営業所]&amp;事業計画集計2026[月]&amp;事業計画集計2026[受着完],事業計画集計2026[(当月)実績 利益額],0,0)</f>
        <v>0</v>
      </c>
      <c r="AF51" s="149" cm="1">
        <f t="array" ref="AF51">_xlfn.XLOOKUP($D50&amp;AD$2&amp;AD$3,事業計画集計2026[営業所]&amp;事業計画集計2026[月]&amp;事業計画集計2026[受着完],事業計画集計2026[(当月)実績 棟数],0,0)</f>
        <v>0</v>
      </c>
      <c r="AG51" s="28" cm="1">
        <f t="array" ref="AG51">_xlfn.XLOOKUP($D50&amp;AG$2&amp;AG$3,事業計画集計2026[営業所]&amp;事業計画集計2026[月]&amp;事業計画集計2026[受着完],事業計画集計2026[(当月)実績 請負金額],0,0)</f>
        <v>0</v>
      </c>
      <c r="AH51" s="28" cm="1">
        <f t="array" ref="AH51">_xlfn.XLOOKUP($D50&amp;AG$2&amp;AG$3,事業計画集計2026[営業所]&amp;事業計画集計2026[月]&amp;事業計画集計2026[受着完],事業計画集計2026[(当月)実績 利益額],0,0)</f>
        <v>0</v>
      </c>
      <c r="AI51" s="149" cm="1">
        <f t="array" ref="AI51">_xlfn.XLOOKUP($D50&amp;AG$2&amp;AG$3,事業計画集計2026[営業所]&amp;事業計画集計2026[月]&amp;事業計画集計2026[受着完],事業計画集計2026[(当月)実績 棟数],0,0)</f>
        <v>0</v>
      </c>
      <c r="AJ51" s="28" cm="1">
        <f t="array" ref="AJ51">_xlfn.XLOOKUP($D50&amp;AJ$2&amp;AJ$3,事業計画集計2026[営業所]&amp;事業計画集計2026[月]&amp;事業計画集計2026[受着完],事業計画集計2026[(当月)実績 請負金額],0,0)</f>
        <v>0</v>
      </c>
      <c r="AK51" s="28" cm="1">
        <f t="array" ref="AK51">_xlfn.XLOOKUP($D50&amp;AJ$2&amp;AJ$3,事業計画集計2026[営業所]&amp;事業計画集計2026[月]&amp;事業計画集計2026[受着完],事業計画集計2026[(当月)実績 利益額],0,0)</f>
        <v>0</v>
      </c>
      <c r="AL51" s="133">
        <f>AK51-($Q50*1000)</f>
        <v>0</v>
      </c>
      <c r="AM51" s="149" cm="1">
        <f t="array" ref="AM51">_xlfn.XLOOKUP($D50&amp;AJ$2&amp;AJ$3,事業計画集計2026[営業所]&amp;事業計画集計2026[月]&amp;事業計画集計2026[受着完],事業計画集計2026[(当月)実績 棟数],0,0)</f>
        <v>0</v>
      </c>
      <c r="AN51" s="28" cm="1">
        <f t="array" ref="AN51">_xlfn.XLOOKUP($D50&amp;AN$2&amp;AN$3,事業計画集計2026[営業所]&amp;事業計画集計2026[月]&amp;事業計画集計2026[受着完],事業計画集計2026[(当月)実績 請負金額],0,0)</f>
        <v>0</v>
      </c>
      <c r="AO51" s="28" cm="1">
        <f t="array" ref="AO51">_xlfn.XLOOKUP($D50&amp;AN$2&amp;AN$3,事業計画集計2026[営業所]&amp;事業計画集計2026[月]&amp;事業計画集計2026[受着完],事業計画集計2026[(当月)実績 利益額],0,0)</f>
        <v>0</v>
      </c>
      <c r="AP51" s="149" cm="1">
        <f t="array" ref="AP51">_xlfn.XLOOKUP($D50&amp;AN$2&amp;AN$3,事業計画集計2026[営業所]&amp;事業計画集計2026[月]&amp;事業計画集計2026[受着完],事業計画集計2026[(当月)実績 棟数],0,0)</f>
        <v>0</v>
      </c>
      <c r="AQ51" s="28" cm="1">
        <f t="array" ref="AQ51">_xlfn.XLOOKUP($D50&amp;AQ$2&amp;AQ$3,事業計画集計2026[営業所]&amp;事業計画集計2026[月]&amp;事業計画集計2026[受着完],事業計画集計2026[(当月)実績 請負金額],0,0)</f>
        <v>0</v>
      </c>
      <c r="AR51" s="28" cm="1">
        <f t="array" ref="AR51">_xlfn.XLOOKUP($D50&amp;AQ$2&amp;AQ$3,事業計画集計2026[営業所]&amp;事業計画集計2026[月]&amp;事業計画集計2026[受着完],事業計画集計2026[(当月)実績 利益額],0,0)</f>
        <v>0</v>
      </c>
      <c r="AS51" s="149" cm="1">
        <f t="array" ref="AS51">_xlfn.XLOOKUP($D50&amp;AQ$2&amp;AQ$3,事業計画集計2026[営業所]&amp;事業計画集計2026[月]&amp;事業計画集計2026[受着完],事業計画集計2026[(当月)実績 棟数],0,0)</f>
        <v>0</v>
      </c>
      <c r="AT51" s="28" cm="1">
        <f t="array" ref="AT51">_xlfn.XLOOKUP($D50&amp;AT$2&amp;AT$3,事業計画集計2026[営業所]&amp;事業計画集計2026[月]&amp;事業計画集計2026[受着完],事業計画集計2026[(当月)実績 請負金額],0,0)</f>
        <v>0</v>
      </c>
      <c r="AU51" s="28" cm="1">
        <f t="array" ref="AU51">_xlfn.XLOOKUP($D50&amp;AT$2&amp;AT$3,事業計画集計2026[営業所]&amp;事業計画集計2026[月]&amp;事業計画集計2026[受着完],事業計画集計2026[(当月)実績 利益額],0,0)</f>
        <v>0</v>
      </c>
      <c r="AV51" s="29">
        <f>AU51-($Q50*1000)</f>
        <v>0</v>
      </c>
      <c r="AW51" s="142" cm="1">
        <f t="array" ref="AW51">_xlfn.XLOOKUP($D50&amp;AT$2&amp;AT$3,事業計画集計2026[営業所]&amp;事業計画集計2026[月]&amp;事業計画集計2026[受着完],事業計画集計2026[(当月)実績 棟数],0,0)</f>
        <v>0</v>
      </c>
      <c r="AX51" s="421">
        <f t="shared" si="681"/>
        <v>0</v>
      </c>
      <c r="AY51" s="422">
        <f t="shared" si="681"/>
        <v>0</v>
      </c>
      <c r="AZ51" s="423">
        <f t="shared" si="681"/>
        <v>0</v>
      </c>
      <c r="BA51" s="296">
        <f t="shared" si="681"/>
        <v>0</v>
      </c>
      <c r="BB51" s="300">
        <f t="shared" si="681"/>
        <v>0</v>
      </c>
      <c r="BC51" s="154">
        <f t="shared" si="681"/>
        <v>0</v>
      </c>
      <c r="BD51" s="304">
        <f>Z51+AJ51+AT51</f>
        <v>0</v>
      </c>
      <c r="BE51" s="314">
        <f>AA51+AK51+AU51</f>
        <v>0</v>
      </c>
      <c r="BF51" s="409">
        <f>BE51*(1+BF52)-(($Q50*1000)*3)</f>
        <v>0</v>
      </c>
      <c r="BG51" s="158">
        <f>AC51+AM51+AW51</f>
        <v>0</v>
      </c>
      <c r="BH51" s="28" cm="1">
        <f t="array" ref="BH51">_xlfn.XLOOKUP($D50&amp;BH$2&amp;BH$3,事業計画集計2026[営業所]&amp;事業計画集計2026[月]&amp;事業計画集計2026[受着完],事業計画集計2026[(当月)実績 請負金額],0,0)</f>
        <v>0</v>
      </c>
      <c r="BI51" s="28" cm="1">
        <f t="array" ref="BI51">_xlfn.XLOOKUP($D50&amp;BH$2&amp;BH$3,事業計画集計2026[営業所]&amp;事業計画集計2026[月]&amp;事業計画集計2026[受着完],事業計画集計2026[(当月)実績 利益額],0,0)</f>
        <v>0</v>
      </c>
      <c r="BJ51" s="149" cm="1">
        <f t="array" ref="BJ51">_xlfn.XLOOKUP($D50&amp;BH$2&amp;BH$3,事業計画集計2026[営業所]&amp;事業計画集計2026[月]&amp;事業計画集計2026[受着完],事業計画集計2026[(当月)実績 棟数],0,0)</f>
        <v>0</v>
      </c>
      <c r="BK51" s="28" cm="1">
        <f t="array" ref="BK51">_xlfn.XLOOKUP($D50&amp;BK$2&amp;BK$3,事業計画集計2026[営業所]&amp;事業計画集計2026[月]&amp;事業計画集計2026[受着完],事業計画集計2026[(当月)実績 請負金額],0,0)</f>
        <v>0</v>
      </c>
      <c r="BL51" s="28" cm="1">
        <f t="array" ref="BL51">_xlfn.XLOOKUP($D50&amp;BK$2&amp;BK$3,事業計画集計2026[営業所]&amp;事業計画集計2026[月]&amp;事業計画集計2026[受着完],事業計画集計2026[(当月)実績 利益額],0,0)</f>
        <v>0</v>
      </c>
      <c r="BM51" s="149" cm="1">
        <f t="array" ref="BM51">_xlfn.XLOOKUP($D50&amp;BK$2&amp;BK$3,事業計画集計2026[営業所]&amp;事業計画集計2026[月]&amp;事業計画集計2026[受着完],事業計画集計2026[(当月)実績 棟数],0,0)</f>
        <v>0</v>
      </c>
      <c r="BN51" s="28" cm="1">
        <f t="array" ref="BN51">_xlfn.XLOOKUP($D50&amp;BN$2&amp;BN$3,事業計画集計2026[営業所]&amp;事業計画集計2026[月]&amp;事業計画集計2026[受着完],事業計画集計2026[(当月)実績 請負金額],0,0)</f>
        <v>0</v>
      </c>
      <c r="BO51" s="28" cm="1">
        <f t="array" ref="BO51">_xlfn.XLOOKUP($D50&amp;BN$2&amp;BN$3,事業計画集計2026[営業所]&amp;事業計画集計2026[月]&amp;事業計画集計2026[受着完],事業計画集計2026[(当月)実績 利益額],0,0)</f>
        <v>0</v>
      </c>
      <c r="BP51" s="133">
        <f>BO51-($Q50*1000)</f>
        <v>0</v>
      </c>
      <c r="BQ51" s="149" cm="1">
        <f t="array" ref="BQ51">_xlfn.XLOOKUP($D50&amp;BN$2&amp;BN$3,事業計画集計2026[営業所]&amp;事業計画集計2026[月]&amp;事業計画集計2026[受着完],事業計画集計2026[(当月)実績 棟数],0,0)</f>
        <v>0</v>
      </c>
      <c r="BR51" s="28" cm="1">
        <f t="array" ref="BR51">_xlfn.XLOOKUP($D50&amp;BR$2&amp;BR$3,事業計画集計2026[営業所]&amp;事業計画集計2026[月]&amp;事業計画集計2026[受着完],事業計画集計2026[(当月)実績 請負金額],0,0)</f>
        <v>0</v>
      </c>
      <c r="BS51" s="28" cm="1">
        <f t="array" ref="BS51">_xlfn.XLOOKUP($D50&amp;BR$2&amp;BR$3,事業計画集計2026[営業所]&amp;事業計画集計2026[月]&amp;事業計画集計2026[受着完],事業計画集計2026[(当月)実績 利益額],0,0)</f>
        <v>0</v>
      </c>
      <c r="BT51" s="149" cm="1">
        <f t="array" ref="BT51">_xlfn.XLOOKUP($D50&amp;BR$2&amp;BR$3,事業計画集計2026[営業所]&amp;事業計画集計2026[月]&amp;事業計画集計2026[受着完],事業計画集計2026[(当月)実績 棟数],0,0)</f>
        <v>0</v>
      </c>
      <c r="BU51" s="28" cm="1">
        <f t="array" ref="BU51">_xlfn.XLOOKUP($D50&amp;BU$2&amp;BU$3,事業計画集計2026[営業所]&amp;事業計画集計2026[月]&amp;事業計画集計2026[受着完],事業計画集計2026[(当月)実績 請負金額],0,0)</f>
        <v>0</v>
      </c>
      <c r="BV51" s="28" cm="1">
        <f t="array" ref="BV51">_xlfn.XLOOKUP($D50&amp;BU$2&amp;BU$3,事業計画集計2026[営業所]&amp;事業計画集計2026[月]&amp;事業計画集計2026[受着完],事業計画集計2026[(当月)実績 利益額],0,0)</f>
        <v>0</v>
      </c>
      <c r="BW51" s="149" cm="1">
        <f t="array" ref="BW51">_xlfn.XLOOKUP($D50&amp;BU$2&amp;BU$3,事業計画集計2026[営業所]&amp;事業計画集計2026[月]&amp;事業計画集計2026[受着完],事業計画集計2026[(当月)実績 棟数],0,0)</f>
        <v>0</v>
      </c>
      <c r="BX51" s="28" cm="1">
        <f t="array" ref="BX51">_xlfn.XLOOKUP($D50&amp;BX$2&amp;BX$3,事業計画集計2026[営業所]&amp;事業計画集計2026[月]&amp;事業計画集計2026[受着完],事業計画集計2026[(当月)実績 請負金額],0,0)</f>
        <v>0</v>
      </c>
      <c r="BY51" s="28" cm="1">
        <f t="array" ref="BY51">_xlfn.XLOOKUP($D50&amp;BX$2&amp;BX$3,事業計画集計2026[営業所]&amp;事業計画集計2026[月]&amp;事業計画集計2026[受着完],事業計画集計2026[(当月)実績 利益額],0,0)</f>
        <v>0</v>
      </c>
      <c r="BZ51" s="133">
        <f>BY51-($Q50*1000)</f>
        <v>0</v>
      </c>
      <c r="CA51" s="149" cm="1">
        <f t="array" ref="CA51">_xlfn.XLOOKUP($D50&amp;BX$2&amp;BX$3,事業計画集計2026[営業所]&amp;事業計画集計2026[月]&amp;事業計画集計2026[受着完],事業計画集計2026[(当月)実績 棟数],0,0)</f>
        <v>0</v>
      </c>
      <c r="CB51" s="28" cm="1">
        <f t="array" ref="CB51">_xlfn.XLOOKUP($D50&amp;CB$2&amp;CB$3,事業計画集計2026[営業所]&amp;事業計画集計2026[月]&amp;事業計画集計2026[受着完],事業計画集計2026[(当月)実績 請負金額],0,0)</f>
        <v>0</v>
      </c>
      <c r="CC51" s="28" cm="1">
        <f t="array" ref="CC51">_xlfn.XLOOKUP($D50&amp;CB$2&amp;CB$3,事業計画集計2026[営業所]&amp;事業計画集計2026[月]&amp;事業計画集計2026[受着完],事業計画集計2026[(当月)実績 利益額],0,0)</f>
        <v>0</v>
      </c>
      <c r="CD51" s="149" cm="1">
        <f t="array" ref="CD51">_xlfn.XLOOKUP($D50&amp;CB$2&amp;CB$3,事業計画集計2026[営業所]&amp;事業計画集計2026[月]&amp;事業計画集計2026[受着完],事業計画集計2026[(当月)実績 棟数],0,0)</f>
        <v>0</v>
      </c>
      <c r="CE51" s="28" cm="1">
        <f t="array" ref="CE51">_xlfn.XLOOKUP($D50&amp;CE$2&amp;CE$3,事業計画集計2026[営業所]&amp;事業計画集計2026[月]&amp;事業計画集計2026[受着完],事業計画集計2026[(当月)実績 請負金額],0,0)</f>
        <v>0</v>
      </c>
      <c r="CF51" s="28" cm="1">
        <f t="array" ref="CF51">_xlfn.XLOOKUP($D50&amp;CE$2&amp;CE$3,事業計画集計2026[営業所]&amp;事業計画集計2026[月]&amp;事業計画集計2026[受着完],事業計画集計2026[(当月)実績 利益額],0,0)</f>
        <v>0</v>
      </c>
      <c r="CG51" s="149" cm="1">
        <f t="array" ref="CG51">_xlfn.XLOOKUP($D50&amp;CE$2&amp;CE$3,事業計画集計2026[営業所]&amp;事業計画集計2026[月]&amp;事業計画集計2026[受着完],事業計画集計2026[(当月)実績 棟数],0,0)</f>
        <v>0</v>
      </c>
      <c r="CH51" s="28" cm="1">
        <f t="array" ref="CH51">_xlfn.XLOOKUP($D50&amp;CH$2&amp;CH$3,事業計画集計2026[営業所]&amp;事業計画集計2026[月]&amp;事業計画集計2026[受着完],事業計画集計2026[(当月)実績 請負金額],0,0)</f>
        <v>0</v>
      </c>
      <c r="CI51" s="28" cm="1">
        <f t="array" ref="CI51">_xlfn.XLOOKUP($D50&amp;CH$2&amp;CH$3,事業計画集計2026[営業所]&amp;事業計画集計2026[月]&amp;事業計画集計2026[受着完],事業計画集計2026[(当月)実績 利益額],0,0)</f>
        <v>0</v>
      </c>
      <c r="CJ51" s="133">
        <f>CI51-($Q50*1000)</f>
        <v>0</v>
      </c>
      <c r="CK51" s="142" cm="1">
        <f t="array" ref="CK51">_xlfn.XLOOKUP($D50&amp;CH$2&amp;CH$3,事業計画集計2026[営業所]&amp;事業計画集計2026[月]&amp;事業計画集計2026[受着完],事業計画集計2026[(当月)実績 棟数],0,0)</f>
        <v>0</v>
      </c>
      <c r="CL51" s="421">
        <f t="shared" si="682"/>
        <v>0</v>
      </c>
      <c r="CM51" s="422">
        <f t="shared" si="682"/>
        <v>0</v>
      </c>
      <c r="CN51" s="423">
        <f t="shared" si="682"/>
        <v>0</v>
      </c>
      <c r="CO51" s="296">
        <f t="shared" si="682"/>
        <v>0</v>
      </c>
      <c r="CP51" s="300">
        <f t="shared" si="682"/>
        <v>0</v>
      </c>
      <c r="CQ51" s="154">
        <f t="shared" si="682"/>
        <v>0</v>
      </c>
      <c r="CR51" s="304">
        <f>BN51+BX51+CH51</f>
        <v>0</v>
      </c>
      <c r="CS51" s="314">
        <f>BO51+BY51+CI51</f>
        <v>0</v>
      </c>
      <c r="CT51" s="409">
        <f>CS51*(1+CT52)-(($Q50*1000)*3)</f>
        <v>0</v>
      </c>
      <c r="CU51" s="158">
        <f>BQ51+CA51+CK51</f>
        <v>0</v>
      </c>
      <c r="CV51" s="333">
        <f t="shared" si="683"/>
        <v>0</v>
      </c>
      <c r="CW51" s="334">
        <f t="shared" si="683"/>
        <v>0</v>
      </c>
      <c r="CX51" s="162">
        <f t="shared" si="683"/>
        <v>0</v>
      </c>
      <c r="CY51" s="354">
        <f t="shared" si="683"/>
        <v>0</v>
      </c>
      <c r="CZ51" s="355">
        <f t="shared" si="683"/>
        <v>0</v>
      </c>
      <c r="DA51" s="166">
        <f t="shared" si="683"/>
        <v>0</v>
      </c>
      <c r="DB51" s="479">
        <f t="shared" si="683"/>
        <v>0</v>
      </c>
      <c r="DC51" s="480">
        <f t="shared" si="683"/>
        <v>0</v>
      </c>
      <c r="DD51" s="409">
        <f t="shared" si="683"/>
        <v>0</v>
      </c>
      <c r="DE51" s="604">
        <f t="shared" si="683"/>
        <v>0</v>
      </c>
      <c r="DF51" s="612">
        <f>実行度合表集計2025!GH51+実行度合表集計2026!CV51</f>
        <v>66928305</v>
      </c>
      <c r="DG51" s="334">
        <f>実行度合表集計2025!GI51+実行度合表集計2026!CW51</f>
        <v>14403712</v>
      </c>
      <c r="DH51" s="613">
        <f>実行度合表集計2025!GJ51+実行度合表集計2026!CX51</f>
        <v>3</v>
      </c>
      <c r="DI51" s="628">
        <f>実行度合表集計2025!GK51+実行度合表集計2026!CY51</f>
        <v>114356197</v>
      </c>
      <c r="DJ51" s="355">
        <f>実行度合表集計2025!GL51+実行度合表集計2026!CZ51</f>
        <v>26184930</v>
      </c>
      <c r="DK51" s="629">
        <f>実行度合表集計2025!GM51+実行度合表集計2026!DA51</f>
        <v>5</v>
      </c>
      <c r="DL51" s="641">
        <f>実行度合表集計2025!GN51+実行度合表集計2026!DB51</f>
        <v>137242346</v>
      </c>
      <c r="DM51" s="480">
        <f>実行度合表集計2025!GO51+実行度合表集計2026!DC51</f>
        <v>31870386</v>
      </c>
      <c r="DN51" s="409">
        <f>実行度合表集計2025!GP51+実行度合表集計2026!DD51</f>
        <v>9436386</v>
      </c>
      <c r="DO51" s="642">
        <f>実行度合表集計2025!GQ51+実行度合表集計2026!DE51</f>
        <v>6</v>
      </c>
      <c r="DP51" s="28" cm="1">
        <f t="array" ref="DP51">_xlfn.XLOOKUP($D50&amp;DP$2&amp;DP$3,事業計画集計2026[営業所]&amp;事業計画集計2026[月]&amp;事業計画集計2026[受着完],事業計画集計2026[(当月)実績 請負金額],0,0)</f>
        <v>0</v>
      </c>
      <c r="DQ51" s="28" cm="1">
        <f t="array" ref="DQ51">_xlfn.XLOOKUP($D50&amp;DP$2&amp;DP$3,事業計画集計2026[営業所]&amp;事業計画集計2026[月]&amp;事業計画集計2026[受着完],事業計画集計2026[(当月)実績 利益額],0,0)</f>
        <v>0</v>
      </c>
      <c r="DR51" s="149" cm="1">
        <f t="array" ref="DR51">_xlfn.XLOOKUP($D50&amp;DP$2&amp;DP$3,事業計画集計2026[営業所]&amp;事業計画集計2026[月]&amp;事業計画集計2026[受着完],事業計画集計2026[(当月)実績 棟数],0,0)</f>
        <v>0</v>
      </c>
      <c r="DS51" s="28" cm="1">
        <f t="array" ref="DS51">_xlfn.XLOOKUP($D50&amp;DS$2&amp;DS$3,事業計画集計2026[営業所]&amp;事業計画集計2026[月]&amp;事業計画集計2026[受着完],事業計画集計2026[(当月)実績 請負金額],0,0)</f>
        <v>0</v>
      </c>
      <c r="DT51" s="28" cm="1">
        <f t="array" ref="DT51">_xlfn.XLOOKUP($D50&amp;DS$2&amp;DS$3,事業計画集計2026[営業所]&amp;事業計画集計2026[月]&amp;事業計画集計2026[受着完],事業計画集計2026[(当月)実績 利益額],0,0)</f>
        <v>0</v>
      </c>
      <c r="DU51" s="149" cm="1">
        <f t="array" ref="DU51">_xlfn.XLOOKUP($D50&amp;DS$2&amp;DS$3,事業計画集計2026[営業所]&amp;事業計画集計2026[月]&amp;事業計画集計2026[受着完],事業計画集計2026[(当月)実績 棟数],0,0)</f>
        <v>0</v>
      </c>
      <c r="DV51" s="28" cm="1">
        <f t="array" ref="DV51">_xlfn.XLOOKUP($D50&amp;DV$2&amp;DV$3,事業計画集計2026[営業所]&amp;事業計画集計2026[月]&amp;事業計画集計2026[受着完],事業計画集計2026[(当月)実績 請負金額],0,0)</f>
        <v>0</v>
      </c>
      <c r="DW51" s="28" cm="1">
        <f t="array" ref="DW51">_xlfn.XLOOKUP($D50&amp;DV$2&amp;DV$3,事業計画集計2026[営業所]&amp;事業計画集計2026[月]&amp;事業計画集計2026[受着完],事業計画集計2026[(当月)実績 利益額],0,0)</f>
        <v>0</v>
      </c>
      <c r="DX51" s="133">
        <f>DW51-($Q50*1000)</f>
        <v>0</v>
      </c>
      <c r="DY51" s="149" cm="1">
        <f t="array" ref="DY51">_xlfn.XLOOKUP($D50&amp;DV$2&amp;DV$3,事業計画集計2026[営業所]&amp;事業計画集計2026[月]&amp;事業計画集計2026[受着完],事業計画集計2026[(当月)実績 棟数],0,0)</f>
        <v>0</v>
      </c>
      <c r="DZ51" s="28" cm="1">
        <f t="array" ref="DZ51">_xlfn.XLOOKUP($D50&amp;DZ$2&amp;DZ$3,事業計画集計2026[営業所]&amp;事業計画集計2026[月]&amp;事業計画集計2026[受着完],事業計画集計2026[(当月)実績 請負金額],0,0)</f>
        <v>0</v>
      </c>
      <c r="EA51" s="28" cm="1">
        <f t="array" ref="EA51">_xlfn.XLOOKUP($D50&amp;DZ$2&amp;DZ$3,事業計画集計2026[営業所]&amp;事業計画集計2026[月]&amp;事業計画集計2026[受着完],事業計画集計2026[(当月)実績 利益額],0,0)</f>
        <v>0</v>
      </c>
      <c r="EB51" s="149" cm="1">
        <f t="array" ref="EB51">_xlfn.XLOOKUP($D50&amp;DZ$2&amp;DZ$3,事業計画集計2026[営業所]&amp;事業計画集計2026[月]&amp;事業計画集計2026[受着完],事業計画集計2026[(当月)実績 棟数],0,0)</f>
        <v>0</v>
      </c>
      <c r="EC51" s="28" cm="1">
        <f t="array" ref="EC51">_xlfn.XLOOKUP($D50&amp;EC$2&amp;EC$3,事業計画集計2026[営業所]&amp;事業計画集計2026[月]&amp;事業計画集計2026[受着完],事業計画集計2026[(当月)実績 請負金額],0,0)</f>
        <v>0</v>
      </c>
      <c r="ED51" s="28" cm="1">
        <f t="array" ref="ED51">_xlfn.XLOOKUP($D50&amp;EC$2&amp;EC$3,事業計画集計2026[営業所]&amp;事業計画集計2026[月]&amp;事業計画集計2026[受着完],事業計画集計2026[(当月)実績 利益額],0,0)</f>
        <v>0</v>
      </c>
      <c r="EE51" s="149" cm="1">
        <f t="array" ref="EE51">_xlfn.XLOOKUP($D50&amp;EC$2&amp;EC$3,事業計画集計2026[営業所]&amp;事業計画集計2026[月]&amp;事業計画集計2026[受着完],事業計画集計2026[(当月)実績 棟数],0,0)</f>
        <v>0</v>
      </c>
      <c r="EF51" s="28" cm="1">
        <f t="array" ref="EF51">_xlfn.XLOOKUP($D50&amp;EF$2&amp;EF$3,事業計画集計2026[営業所]&amp;事業計画集計2026[月]&amp;事業計画集計2026[受着完],事業計画集計2026[(当月)実績 請負金額],0,0)</f>
        <v>0</v>
      </c>
      <c r="EG51" s="28" cm="1">
        <f t="array" ref="EG51">_xlfn.XLOOKUP($D50&amp;EF$2&amp;EF$3,事業計画集計2026[営業所]&amp;事業計画集計2026[月]&amp;事業計画集計2026[受着完],事業計画集計2026[(当月)実績 利益額],0,0)</f>
        <v>0</v>
      </c>
      <c r="EH51" s="133">
        <f>EG51-($Q50*1000)</f>
        <v>0</v>
      </c>
      <c r="EI51" s="149" cm="1">
        <f t="array" ref="EI51">_xlfn.XLOOKUP($D50&amp;EF$2&amp;EF$3,事業計画集計2026[営業所]&amp;事業計画集計2026[月]&amp;事業計画集計2026[受着完],事業計画集計2026[(当月)実績 棟数],0,0)</f>
        <v>0</v>
      </c>
      <c r="EJ51" s="28" cm="1">
        <f t="array" ref="EJ51">_xlfn.XLOOKUP($D50&amp;EJ$2&amp;EJ$3,事業計画集計2026[営業所]&amp;事業計画集計2026[月]&amp;事業計画集計2026[受着完],事業計画集計2026[(当月)実績 請負金額],0,0)</f>
        <v>0</v>
      </c>
      <c r="EK51" s="28" cm="1">
        <f t="array" ref="EK51">_xlfn.XLOOKUP($D50&amp;EJ$2&amp;EJ$3,事業計画集計2026[営業所]&amp;事業計画集計2026[月]&amp;事業計画集計2026[受着完],事業計画集計2026[(当月)実績 利益額],0,0)</f>
        <v>0</v>
      </c>
      <c r="EL51" s="149" cm="1">
        <f t="array" ref="EL51">_xlfn.XLOOKUP($D50&amp;EJ$2&amp;EJ$3,事業計画集計2026[営業所]&amp;事業計画集計2026[月]&amp;事業計画集計2026[受着完],事業計画集計2026[(当月)実績 棟数],0,0)</f>
        <v>0</v>
      </c>
      <c r="EM51" s="28" cm="1">
        <f t="array" ref="EM51">_xlfn.XLOOKUP($D50&amp;EM$2&amp;EM$3,事業計画集計2026[営業所]&amp;事業計画集計2026[月]&amp;事業計画集計2026[受着完],事業計画集計2026[(当月)実績 請負金額],0,0)</f>
        <v>0</v>
      </c>
      <c r="EN51" s="28" cm="1">
        <f t="array" ref="EN51">_xlfn.XLOOKUP($D50&amp;EM$2&amp;EM$3,事業計画集計2026[営業所]&amp;事業計画集計2026[月]&amp;事業計画集計2026[受着完],事業計画集計2026[(当月)実績 利益額],0,0)</f>
        <v>0</v>
      </c>
      <c r="EO51" s="149" cm="1">
        <f t="array" ref="EO51">_xlfn.XLOOKUP($D50&amp;EM$2&amp;EM$3,事業計画集計2026[営業所]&amp;事業計画集計2026[月]&amp;事業計画集計2026[受着完],事業計画集計2026[(当月)実績 棟数],0,0)</f>
        <v>0</v>
      </c>
      <c r="EP51" s="28" cm="1">
        <f t="array" ref="EP51">_xlfn.XLOOKUP($D50&amp;EP$2&amp;EP$3,事業計画集計2026[営業所]&amp;事業計画集計2026[月]&amp;事業計画集計2026[受着完],事業計画集計2026[(当月)実績 請負金額],0,0)</f>
        <v>0</v>
      </c>
      <c r="EQ51" s="28" cm="1">
        <f t="array" ref="EQ51">_xlfn.XLOOKUP($D50&amp;EP$2&amp;EP$3,事業計画集計2026[営業所]&amp;事業計画集計2026[月]&amp;事業計画集計2026[受着完],事業計画集計2026[(当月)実績 利益額],0,0)</f>
        <v>0</v>
      </c>
      <c r="ER51" s="133">
        <f>EQ51-($Q50*1000)</f>
        <v>0</v>
      </c>
      <c r="ES51" s="142" cm="1">
        <f t="array" ref="ES51">_xlfn.XLOOKUP($D50&amp;EP$2&amp;EP$3,事業計画集計2026[営業所]&amp;事業計画集計2026[月]&amp;事業計画集計2026[受着完],事業計画集計2026[(当月)実績 棟数],0,0)</f>
        <v>0</v>
      </c>
      <c r="ET51" s="421">
        <f t="shared" si="684"/>
        <v>0</v>
      </c>
      <c r="EU51" s="422">
        <f t="shared" si="684"/>
        <v>0</v>
      </c>
      <c r="EV51" s="423">
        <f t="shared" si="684"/>
        <v>0</v>
      </c>
      <c r="EW51" s="296">
        <f t="shared" si="684"/>
        <v>0</v>
      </c>
      <c r="EX51" s="300">
        <f t="shared" si="684"/>
        <v>0</v>
      </c>
      <c r="EY51" s="154">
        <f t="shared" si="684"/>
        <v>0</v>
      </c>
      <c r="EZ51" s="304">
        <f>DV51+EF51+EP51</f>
        <v>0</v>
      </c>
      <c r="FA51" s="314">
        <f>DW51+EG51+EQ51</f>
        <v>0</v>
      </c>
      <c r="FB51" s="409">
        <f>FA51*(1+FB52)-(($Q50*1000)*3)</f>
        <v>0</v>
      </c>
      <c r="FC51" s="158">
        <f>DY51+EI51+ES51</f>
        <v>0</v>
      </c>
      <c r="FD51" s="28" cm="1">
        <f t="array" ref="FD51">_xlfn.XLOOKUP($D50&amp;FD$2&amp;FD$3,事業計画集計2026[営業所]&amp;事業計画集計2026[月]&amp;事業計画集計2026[受着完],事業計画集計2026[(当月)実績 請負金額],0,0)</f>
        <v>0</v>
      </c>
      <c r="FE51" s="28" cm="1">
        <f t="array" ref="FE51">_xlfn.XLOOKUP($D50&amp;FD$2&amp;FD$3,事業計画集計2026[営業所]&amp;事業計画集計2026[月]&amp;事業計画集計2026[受着完],事業計画集計2026[(当月)実績 利益額],0,0)</f>
        <v>0</v>
      </c>
      <c r="FF51" s="149" cm="1">
        <f t="array" ref="FF51">_xlfn.XLOOKUP($D50&amp;FD$2&amp;FD$3,事業計画集計2026[営業所]&amp;事業計画集計2026[月]&amp;事業計画集計2026[受着完],事業計画集計2026[(当月)実績 棟数],0,0)</f>
        <v>0</v>
      </c>
      <c r="FG51" s="28" cm="1">
        <f t="array" ref="FG51">_xlfn.XLOOKUP($D50&amp;FG$2&amp;FG$3,事業計画集計2026[営業所]&amp;事業計画集計2026[月]&amp;事業計画集計2026[受着完],事業計画集計2026[(当月)実績 請負金額],0,0)</f>
        <v>0</v>
      </c>
      <c r="FH51" s="28" cm="1">
        <f t="array" ref="FH51">_xlfn.XLOOKUP($D50&amp;FG$2&amp;FG$3,事業計画集計2026[営業所]&amp;事業計画集計2026[月]&amp;事業計画集計2026[受着完],事業計画集計2026[(当月)実績 利益額],0,0)</f>
        <v>0</v>
      </c>
      <c r="FI51" s="149" cm="1">
        <f t="array" ref="FI51">_xlfn.XLOOKUP($D50&amp;FG$2&amp;FG$3,事業計画集計2026[営業所]&amp;事業計画集計2026[月]&amp;事業計画集計2026[受着完],事業計画集計2026[(当月)実績 棟数],0,0)</f>
        <v>0</v>
      </c>
      <c r="FJ51" s="28" cm="1">
        <f t="array" ref="FJ51">_xlfn.XLOOKUP($D50&amp;FJ$2&amp;FJ$3,事業計画集計2026[営業所]&amp;事業計画集計2026[月]&amp;事業計画集計2026[受着完],事業計画集計2026[(当月)実績 請負金額],0,0)</f>
        <v>0</v>
      </c>
      <c r="FK51" s="28" cm="1">
        <f t="array" ref="FK51">_xlfn.XLOOKUP($D50&amp;FJ$2&amp;FJ$3,事業計画集計2026[営業所]&amp;事業計画集計2026[月]&amp;事業計画集計2026[受着完],事業計画集計2026[(当月)実績 利益額],0,0)</f>
        <v>0</v>
      </c>
      <c r="FL51" s="133">
        <f>FK51-($Q50*1000)</f>
        <v>0</v>
      </c>
      <c r="FM51" s="149" cm="1">
        <f t="array" ref="FM51">_xlfn.XLOOKUP($D50&amp;FJ$2&amp;FJ$3,事業計画集計2026[営業所]&amp;事業計画集計2026[月]&amp;事業計画集計2026[受着完],事業計画集計2026[(当月)実績 棟数],0,0)</f>
        <v>0</v>
      </c>
      <c r="FN51" s="28" cm="1">
        <f t="array" ref="FN51">_xlfn.XLOOKUP($D50&amp;FN$2&amp;FN$3,事業計画集計2026[営業所]&amp;事業計画集計2026[月]&amp;事業計画集計2026[受着完],事業計画集計2026[(当月)実績 請負金額],0,0)</f>
        <v>0</v>
      </c>
      <c r="FO51" s="28" cm="1">
        <f t="array" ref="FO51">_xlfn.XLOOKUP($D50&amp;FN$2&amp;FN$3,事業計画集計2026[営業所]&amp;事業計画集計2026[月]&amp;事業計画集計2026[受着完],事業計画集計2026[(当月)実績 利益額],0,0)</f>
        <v>0</v>
      </c>
      <c r="FP51" s="149" cm="1">
        <f t="array" ref="FP51">_xlfn.XLOOKUP($D50&amp;FN$2&amp;FN$3,事業計画集計2026[営業所]&amp;事業計画集計2026[月]&amp;事業計画集計2026[受着完],事業計画集計2026[(当月)実績 棟数],0,0)</f>
        <v>0</v>
      </c>
      <c r="FQ51" s="28" cm="1">
        <f t="array" ref="FQ51">_xlfn.XLOOKUP($D50&amp;FQ$2&amp;FQ$3,事業計画集計2026[営業所]&amp;事業計画集計2026[月]&amp;事業計画集計2026[受着完],事業計画集計2026[(当月)実績 請負金額],0,0)</f>
        <v>0</v>
      </c>
      <c r="FR51" s="28" cm="1">
        <f t="array" ref="FR51">_xlfn.XLOOKUP($D50&amp;FQ$2&amp;FQ$3,事業計画集計2026[営業所]&amp;事業計画集計2026[月]&amp;事業計画集計2026[受着完],事業計画集計2026[(当月)実績 利益額],0,0)</f>
        <v>0</v>
      </c>
      <c r="FS51" s="149" cm="1">
        <f t="array" ref="FS51">_xlfn.XLOOKUP($D50&amp;FQ$2&amp;FQ$3,事業計画集計2026[営業所]&amp;事業計画集計2026[月]&amp;事業計画集計2026[受着完],事業計画集計2026[(当月)実績 棟数],0,0)</f>
        <v>0</v>
      </c>
      <c r="FT51" s="28" cm="1">
        <f t="array" ref="FT51">_xlfn.XLOOKUP($D50&amp;FT$2&amp;FT$3,事業計画集計2026[営業所]&amp;事業計画集計2026[月]&amp;事業計画集計2026[受着完],事業計画集計2026[(当月)実績 請負金額],0,0)</f>
        <v>0</v>
      </c>
      <c r="FU51" s="28" cm="1">
        <f t="array" ref="FU51">_xlfn.XLOOKUP($D50&amp;FT$2&amp;FT$3,事業計画集計2026[営業所]&amp;事業計画集計2026[月]&amp;事業計画集計2026[受着完],事業計画集計2026[(当月)実績 利益額],0,0)</f>
        <v>0</v>
      </c>
      <c r="FV51" s="133">
        <f>FU51-($Q50*1000)</f>
        <v>0</v>
      </c>
      <c r="FW51" s="149" cm="1">
        <f t="array" ref="FW51">_xlfn.XLOOKUP($D50&amp;FT$2&amp;FT$3,事業計画集計2026[営業所]&amp;事業計画集計2026[月]&amp;事業計画集計2026[受着完],事業計画集計2026[(当月)実績 棟数],0,0)</f>
        <v>0</v>
      </c>
      <c r="FX51" s="28" cm="1">
        <f t="array" ref="FX51">_xlfn.XLOOKUP($D50&amp;FX$2&amp;FX$3,事業計画集計2026[営業所]&amp;事業計画集計2026[月]&amp;事業計画集計2026[受着完],事業計画集計2026[(当月)実績 請負金額],0,0)</f>
        <v>0</v>
      </c>
      <c r="FY51" s="28" cm="1">
        <f t="array" ref="FY51">_xlfn.XLOOKUP($D50&amp;FX$2&amp;FX$3,事業計画集計2026[営業所]&amp;事業計画集計2026[月]&amp;事業計画集計2026[受着完],事業計画集計2026[(当月)実績 利益額],0,0)</f>
        <v>0</v>
      </c>
      <c r="FZ51" s="149" cm="1">
        <f t="array" ref="FZ51">_xlfn.XLOOKUP($D50&amp;FX$2&amp;FX$3,事業計画集計2026[営業所]&amp;事業計画集計2026[月]&amp;事業計画集計2026[受着完],事業計画集計2026[(当月)実績 棟数],0,0)</f>
        <v>0</v>
      </c>
      <c r="GA51" s="28" cm="1">
        <f t="array" ref="GA51">_xlfn.XLOOKUP($D50&amp;GA$2&amp;GA$3,事業計画集計2026[営業所]&amp;事業計画集計2026[月]&amp;事業計画集計2026[受着完],事業計画集計2026[(当月)実績 請負金額],0,0)</f>
        <v>0</v>
      </c>
      <c r="GB51" s="28" cm="1">
        <f t="array" ref="GB51">_xlfn.XLOOKUP($D50&amp;GA$2&amp;GA$3,事業計画集計2026[営業所]&amp;事業計画集計2026[月]&amp;事業計画集計2026[受着完],事業計画集計2026[(当月)実績 利益額],0,0)</f>
        <v>0</v>
      </c>
      <c r="GC51" s="149" cm="1">
        <f t="array" ref="GC51">_xlfn.XLOOKUP($D50&amp;GA$2&amp;GA$3,事業計画集計2026[営業所]&amp;事業計画集計2026[月]&amp;事業計画集計2026[受着完],事業計画集計2026[(当月)実績 棟数],0,0)</f>
        <v>0</v>
      </c>
      <c r="GD51" s="28" cm="1">
        <f t="array" ref="GD51">_xlfn.XLOOKUP($D50&amp;GD$2&amp;GD$3,事業計画集計2026[営業所]&amp;事業計画集計2026[月]&amp;事業計画集計2026[受着完],事業計画集計2026[(当月)実績 請負金額],0,0)</f>
        <v>0</v>
      </c>
      <c r="GE51" s="28" cm="1">
        <f t="array" ref="GE51">_xlfn.XLOOKUP($D50&amp;GD$2&amp;GD$3,事業計画集計2026[営業所]&amp;事業計画集計2026[月]&amp;事業計画集計2026[受着完],事業計画集計2026[(当月)実績 利益額],0,0)</f>
        <v>0</v>
      </c>
      <c r="GF51" s="133">
        <f>GE51-($Q50*1000)</f>
        <v>0</v>
      </c>
      <c r="GG51" s="142" cm="1">
        <f t="array" ref="GG51">_xlfn.XLOOKUP($D50&amp;GD$2&amp;GD$3,事業計画集計2026[営業所]&amp;事業計画集計2026[月]&amp;事業計画集計2026[受着完],事業計画集計2026[(当月)実績 棟数],0,0)</f>
        <v>0</v>
      </c>
      <c r="GH51" s="421">
        <f t="shared" si="685"/>
        <v>0</v>
      </c>
      <c r="GI51" s="422">
        <f t="shared" si="685"/>
        <v>0</v>
      </c>
      <c r="GJ51" s="423">
        <f t="shared" si="685"/>
        <v>0</v>
      </c>
      <c r="GK51" s="296">
        <f t="shared" si="685"/>
        <v>0</v>
      </c>
      <c r="GL51" s="300">
        <f t="shared" si="685"/>
        <v>0</v>
      </c>
      <c r="GM51" s="154">
        <f t="shared" si="685"/>
        <v>0</v>
      </c>
      <c r="GN51" s="304">
        <f>FJ51+FT51+GD51</f>
        <v>0</v>
      </c>
      <c r="GO51" s="314">
        <f>FK51+FU51+GE51</f>
        <v>0</v>
      </c>
      <c r="GP51" s="409">
        <f>GO51*(1+GP52)-(($Q50*1000)*3)</f>
        <v>0</v>
      </c>
      <c r="GQ51" s="158">
        <f>FM51+FW51+GG51</f>
        <v>0</v>
      </c>
      <c r="GR51" s="333">
        <f t="shared" si="686"/>
        <v>0</v>
      </c>
      <c r="GS51" s="334">
        <f t="shared" si="686"/>
        <v>0</v>
      </c>
      <c r="GT51" s="162">
        <f t="shared" si="686"/>
        <v>0</v>
      </c>
      <c r="GU51" s="354">
        <f t="shared" si="686"/>
        <v>0</v>
      </c>
      <c r="GV51" s="355">
        <f t="shared" si="686"/>
        <v>0</v>
      </c>
      <c r="GW51" s="166">
        <f t="shared" si="686"/>
        <v>0</v>
      </c>
      <c r="GX51" s="479">
        <f t="shared" si="686"/>
        <v>0</v>
      </c>
      <c r="GY51" s="480">
        <f t="shared" si="686"/>
        <v>0</v>
      </c>
      <c r="GZ51" s="409">
        <f t="shared" si="686"/>
        <v>0</v>
      </c>
      <c r="HA51" s="482">
        <f t="shared" si="686"/>
        <v>0</v>
      </c>
      <c r="HB51" s="390">
        <f>CV51+GR51</f>
        <v>0</v>
      </c>
      <c r="HC51" s="391">
        <f>CW51+GS51</f>
        <v>0</v>
      </c>
      <c r="HD51" s="170">
        <f>CX51+GT51</f>
        <v>0</v>
      </c>
      <c r="HE51" s="390">
        <f>CY51+GU51</f>
        <v>0</v>
      </c>
      <c r="HF51" s="391">
        <f>CZ51+GV51</f>
        <v>0</v>
      </c>
      <c r="HG51" s="170">
        <f>DA51+GW51</f>
        <v>0</v>
      </c>
      <c r="HH51" s="390">
        <f>DB51+GX51</f>
        <v>0</v>
      </c>
      <c r="HI51" s="391">
        <f>DC51+GY51</f>
        <v>0</v>
      </c>
      <c r="HJ51" s="409">
        <f>DD51+GZ51</f>
        <v>0</v>
      </c>
      <c r="HK51" s="256">
        <f>DE51+HA51</f>
        <v>0</v>
      </c>
      <c r="HL51" s="31"/>
      <c r="HM51" s="30" t="s">
        <v>138</v>
      </c>
      <c r="HN51" s="30" t="s">
        <v>278</v>
      </c>
      <c r="HO51" s="516" t="s">
        <v>248</v>
      </c>
      <c r="HP51" s="30" t="s">
        <v>250</v>
      </c>
      <c r="HQ51" s="30"/>
    </row>
    <row r="52" spans="1:225" s="38" customFormat="1" ht="21" hidden="1">
      <c r="A52" s="32"/>
      <c r="B52" s="599" t="s">
        <v>283</v>
      </c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139</v>
      </c>
      <c r="T52" s="35" t="str">
        <f t="shared" ref="T52:AA52" si="688">IF(AND(T50&gt;0,T51&gt;0),ROUNDDOWN(T51/T50,4),"")</f>
        <v/>
      </c>
      <c r="U52" s="36" t="str">
        <f t="shared" si="688"/>
        <v/>
      </c>
      <c r="V52" s="143" t="str">
        <f t="shared" si="688"/>
        <v/>
      </c>
      <c r="W52" s="35" t="str">
        <f t="shared" si="688"/>
        <v/>
      </c>
      <c r="X52" s="36" t="str">
        <f t="shared" si="688"/>
        <v/>
      </c>
      <c r="Y52" s="150" t="str">
        <f t="shared" si="688"/>
        <v/>
      </c>
      <c r="Z52" s="36" t="str">
        <f t="shared" si="688"/>
        <v/>
      </c>
      <c r="AA52" s="36" t="str">
        <f t="shared" si="688"/>
        <v/>
      </c>
      <c r="AB52" s="37">
        <f>IF(AB51&gt;0,AB51/AB50,0)</f>
        <v>0</v>
      </c>
      <c r="AC52" s="143" t="str">
        <f t="shared" ref="AC52:AK52" si="689">IF(AND(AC50&gt;0,AC51&gt;0),ROUNDDOWN(AC51/AC50,4),"")</f>
        <v/>
      </c>
      <c r="AD52" s="35" t="str">
        <f t="shared" si="689"/>
        <v/>
      </c>
      <c r="AE52" s="36" t="str">
        <f t="shared" si="689"/>
        <v/>
      </c>
      <c r="AF52" s="150" t="str">
        <f t="shared" si="689"/>
        <v/>
      </c>
      <c r="AG52" s="36" t="str">
        <f t="shared" si="689"/>
        <v/>
      </c>
      <c r="AH52" s="36" t="str">
        <f t="shared" si="689"/>
        <v/>
      </c>
      <c r="AI52" s="150" t="str">
        <f t="shared" si="689"/>
        <v/>
      </c>
      <c r="AJ52" s="36" t="str">
        <f t="shared" si="689"/>
        <v/>
      </c>
      <c r="AK52" s="36" t="str">
        <f t="shared" si="689"/>
        <v/>
      </c>
      <c r="AL52" s="37">
        <f>IF(AL51&gt;0,AL51/AL50,0)</f>
        <v>0</v>
      </c>
      <c r="AM52" s="150" t="str">
        <f t="shared" ref="AM52:AU52" si="690">IF(AND(AM50&gt;0,AM51&gt;0),ROUNDDOWN(AM51/AM50,4),"")</f>
        <v/>
      </c>
      <c r="AN52" s="36" t="str">
        <f t="shared" si="690"/>
        <v/>
      </c>
      <c r="AO52" s="36" t="str">
        <f t="shared" si="690"/>
        <v/>
      </c>
      <c r="AP52" s="150" t="str">
        <f t="shared" si="690"/>
        <v/>
      </c>
      <c r="AQ52" s="36" t="str">
        <f t="shared" si="690"/>
        <v/>
      </c>
      <c r="AR52" s="36" t="str">
        <f t="shared" si="690"/>
        <v/>
      </c>
      <c r="AS52" s="150" t="str">
        <f t="shared" si="690"/>
        <v/>
      </c>
      <c r="AT52" s="36" t="str">
        <f t="shared" si="690"/>
        <v/>
      </c>
      <c r="AU52" s="36" t="str">
        <f t="shared" si="690"/>
        <v/>
      </c>
      <c r="AV52" s="37">
        <f>IF(AV51&gt;0,AV51/AV50,0)</f>
        <v>0</v>
      </c>
      <c r="AW52" s="143" t="str">
        <f>IF(AND(AW50&gt;0,AW51&gt;0),ROUNDDOWN(AW51/AW50,4),"")</f>
        <v/>
      </c>
      <c r="AX52" s="424" t="str">
        <f t="shared" ref="AX52:BE52" si="691">IF(AND(AX50&gt;0,AX51&gt;0),ROUNDDOWN(AX51/AX50,4),"")</f>
        <v/>
      </c>
      <c r="AY52" s="425" t="str">
        <f t="shared" si="691"/>
        <v/>
      </c>
      <c r="AZ52" s="426" t="str">
        <f t="shared" si="691"/>
        <v/>
      </c>
      <c r="BA52" s="297" t="str">
        <f t="shared" si="691"/>
        <v/>
      </c>
      <c r="BB52" s="301" t="str">
        <f t="shared" si="691"/>
        <v/>
      </c>
      <c r="BC52" s="155" t="str">
        <f t="shared" si="691"/>
        <v/>
      </c>
      <c r="BD52" s="305" t="str">
        <f t="shared" si="691"/>
        <v/>
      </c>
      <c r="BE52" s="315" t="str">
        <f t="shared" si="691"/>
        <v/>
      </c>
      <c r="BF52" s="325"/>
      <c r="BG52" s="159" t="str">
        <f t="shared" ref="BG52:BO52" si="692">IF(AND(BG50&gt;0,BG51&gt;0),ROUNDDOWN(BG51/BG50,4),"")</f>
        <v/>
      </c>
      <c r="BH52" s="36" t="str">
        <f t="shared" si="692"/>
        <v/>
      </c>
      <c r="BI52" s="36" t="str">
        <f t="shared" si="692"/>
        <v/>
      </c>
      <c r="BJ52" s="150" t="str">
        <f t="shared" si="692"/>
        <v/>
      </c>
      <c r="BK52" s="36" t="str">
        <f t="shared" si="692"/>
        <v/>
      </c>
      <c r="BL52" s="36" t="str">
        <f t="shared" si="692"/>
        <v/>
      </c>
      <c r="BM52" s="150" t="str">
        <f t="shared" si="692"/>
        <v/>
      </c>
      <c r="BN52" s="36" t="str">
        <f t="shared" si="692"/>
        <v/>
      </c>
      <c r="BO52" s="36" t="str">
        <f t="shared" si="692"/>
        <v/>
      </c>
      <c r="BP52" s="37">
        <f>IF(BP51&gt;0,BP51/BP50,0)</f>
        <v>0</v>
      </c>
      <c r="BQ52" s="150" t="str">
        <f t="shared" ref="BQ52:BY52" si="693">IF(AND(BQ50&gt;0,BQ51&gt;0),ROUNDDOWN(BQ51/BQ50,4),"")</f>
        <v/>
      </c>
      <c r="BR52" s="36" t="str">
        <f t="shared" si="693"/>
        <v/>
      </c>
      <c r="BS52" s="36" t="str">
        <f t="shared" si="693"/>
        <v/>
      </c>
      <c r="BT52" s="150" t="str">
        <f t="shared" si="693"/>
        <v/>
      </c>
      <c r="BU52" s="36" t="str">
        <f t="shared" si="693"/>
        <v/>
      </c>
      <c r="BV52" s="36" t="str">
        <f t="shared" si="693"/>
        <v/>
      </c>
      <c r="BW52" s="150" t="str">
        <f t="shared" si="693"/>
        <v/>
      </c>
      <c r="BX52" s="36" t="str">
        <f t="shared" si="693"/>
        <v/>
      </c>
      <c r="BY52" s="36" t="str">
        <f t="shared" si="693"/>
        <v/>
      </c>
      <c r="BZ52" s="37">
        <f>IF(BZ51&gt;0,BZ51/BZ50,0)</f>
        <v>0</v>
      </c>
      <c r="CA52" s="150" t="str">
        <f t="shared" ref="CA52:CI52" si="694">IF(AND(CA50&gt;0,CA51&gt;0),ROUNDDOWN(CA51/CA50,4),"")</f>
        <v/>
      </c>
      <c r="CB52" s="36" t="str">
        <f t="shared" si="694"/>
        <v/>
      </c>
      <c r="CC52" s="36" t="str">
        <f t="shared" si="694"/>
        <v/>
      </c>
      <c r="CD52" s="150" t="str">
        <f t="shared" si="694"/>
        <v/>
      </c>
      <c r="CE52" s="36" t="str">
        <f t="shared" si="694"/>
        <v/>
      </c>
      <c r="CF52" s="36" t="str">
        <f t="shared" si="694"/>
        <v/>
      </c>
      <c r="CG52" s="150" t="str">
        <f t="shared" si="694"/>
        <v/>
      </c>
      <c r="CH52" s="36" t="str">
        <f t="shared" si="694"/>
        <v/>
      </c>
      <c r="CI52" s="36" t="str">
        <f t="shared" si="694"/>
        <v/>
      </c>
      <c r="CJ52" s="37">
        <f>IF(CJ51&gt;0,CJ51/CJ50,0)</f>
        <v>0</v>
      </c>
      <c r="CK52" s="143" t="str">
        <f>IF(AND(CK50&gt;0,CK51&gt;0),ROUNDDOWN(CK51/CK50,4),"")</f>
        <v/>
      </c>
      <c r="CL52" s="424" t="str">
        <f t="shared" ref="CL52:CS52" si="695">IF(AND(CL50&gt;0,CL51&gt;0),ROUNDDOWN(CL51/CL50,4),"")</f>
        <v/>
      </c>
      <c r="CM52" s="425" t="str">
        <f t="shared" si="695"/>
        <v/>
      </c>
      <c r="CN52" s="426" t="str">
        <f t="shared" si="695"/>
        <v/>
      </c>
      <c r="CO52" s="297" t="str">
        <f t="shared" si="695"/>
        <v/>
      </c>
      <c r="CP52" s="301" t="str">
        <f t="shared" si="695"/>
        <v/>
      </c>
      <c r="CQ52" s="155" t="str">
        <f t="shared" si="695"/>
        <v/>
      </c>
      <c r="CR52" s="305" t="str">
        <f t="shared" si="695"/>
        <v/>
      </c>
      <c r="CS52" s="315" t="str">
        <f t="shared" si="695"/>
        <v/>
      </c>
      <c r="CT52" s="325"/>
      <c r="CU52" s="159" t="str">
        <f>IF(AND(CU50&gt;0,CU51&gt;0),ROUNDDOWN(CU51/CU50,4),"")</f>
        <v/>
      </c>
      <c r="CV52" s="335" t="str">
        <f>IF(AND(CV50&gt;0,CV51&gt;0),ROUNDDOWN(CV51/CV50,4),"")</f>
        <v/>
      </c>
      <c r="CW52" s="336" t="str">
        <f t="shared" ref="CW52:CX52" si="696">IF(AND(CW50&gt;0,CW51&gt;0),ROUNDDOWN(CW51/CW50,4),"")</f>
        <v/>
      </c>
      <c r="CX52" s="163" t="str">
        <f t="shared" si="696"/>
        <v/>
      </c>
      <c r="CY52" s="356" t="str">
        <f>IF(AND(CY50&gt;0,CY51&gt;0),ROUNDDOWN(CY51/CY50,4),"")</f>
        <v/>
      </c>
      <c r="CZ52" s="357" t="str">
        <f>IF(AND(CZ50&gt;0,CZ51&gt;0),ROUNDDOWN(CZ51/CZ50,4),"")</f>
        <v/>
      </c>
      <c r="DA52" s="167" t="str">
        <f>IF(AND(DA50&gt;0,DA51&gt;0),ROUNDDOWN(DA51/DA50,4),"")</f>
        <v/>
      </c>
      <c r="DB52" s="483" t="str">
        <f t="shared" ref="DB52:DW52" si="697">IF(AND(DB50&gt;0,DB51&gt;0),ROUNDDOWN(DB51/DB50,4),"")</f>
        <v/>
      </c>
      <c r="DC52" s="484" t="str">
        <f t="shared" si="697"/>
        <v/>
      </c>
      <c r="DD52" s="485"/>
      <c r="DE52" s="605" t="str">
        <f t="shared" si="697"/>
        <v/>
      </c>
      <c r="DF52" s="614">
        <f>IF(AND(DF50&gt;0,DF51&gt;0),ROUNDDOWN(DF51/DF50,4),"")</f>
        <v>0.31869999999999998</v>
      </c>
      <c r="DG52" s="336">
        <f t="shared" ref="DG52:DH52" si="698">IF(AND(DG50&gt;0,DG51&gt;0),ROUNDDOWN(DG51/DG50,4),"")</f>
        <v>0.27429999999999999</v>
      </c>
      <c r="DH52" s="615">
        <f t="shared" si="698"/>
        <v>0.3</v>
      </c>
      <c r="DI52" s="630">
        <f>IF(AND(DI50&gt;0,DI51&gt;0),ROUNDDOWN(DI51/DI50,4),"")</f>
        <v>0.77790000000000004</v>
      </c>
      <c r="DJ52" s="357">
        <f>IF(AND(DJ50&gt;0,DJ51&gt;0),ROUNDDOWN(DJ51/DJ50,4),"")</f>
        <v>0.71250000000000002</v>
      </c>
      <c r="DK52" s="631">
        <f>IF(AND(DK50&gt;0,DK51&gt;0),ROUNDDOWN(DK51/DK50,4),"")</f>
        <v>0.71419999999999995</v>
      </c>
      <c r="DL52" s="643">
        <f t="shared" ref="DL52:DO52" si="699">IF(AND(DL50&gt;0,DL51&gt;0),ROUNDDOWN(DL51/DL50,4),"")</f>
        <v>1.0522</v>
      </c>
      <c r="DM52" s="484">
        <f t="shared" si="699"/>
        <v>0.99329999999999996</v>
      </c>
      <c r="DN52" s="485"/>
      <c r="DO52" s="644">
        <f t="shared" ref="DO52" si="700">IF(AND(DO50&gt;0,DO51&gt;0),ROUNDDOWN(DO51/DO50,4),"")</f>
        <v>1</v>
      </c>
      <c r="DP52" s="36" t="str">
        <f t="shared" si="697"/>
        <v/>
      </c>
      <c r="DQ52" s="36" t="str">
        <f t="shared" si="697"/>
        <v/>
      </c>
      <c r="DR52" s="150" t="str">
        <f t="shared" si="697"/>
        <v/>
      </c>
      <c r="DS52" s="36" t="str">
        <f t="shared" si="697"/>
        <v/>
      </c>
      <c r="DT52" s="36" t="str">
        <f t="shared" si="697"/>
        <v/>
      </c>
      <c r="DU52" s="150" t="str">
        <f t="shared" si="697"/>
        <v/>
      </c>
      <c r="DV52" s="36" t="str">
        <f t="shared" si="697"/>
        <v/>
      </c>
      <c r="DW52" s="36" t="str">
        <f t="shared" si="697"/>
        <v/>
      </c>
      <c r="DX52" s="37">
        <f>IF(DX51&gt;0,DX51/DX50,0)</f>
        <v>0</v>
      </c>
      <c r="DY52" s="150" t="str">
        <f t="shared" ref="DY52:EG52" si="701">IF(AND(DY50&gt;0,DY51&gt;0),ROUNDDOWN(DY51/DY50,4),"")</f>
        <v/>
      </c>
      <c r="DZ52" s="36" t="str">
        <f t="shared" si="701"/>
        <v/>
      </c>
      <c r="EA52" s="36" t="str">
        <f t="shared" si="701"/>
        <v/>
      </c>
      <c r="EB52" s="150" t="str">
        <f t="shared" si="701"/>
        <v/>
      </c>
      <c r="EC52" s="36" t="str">
        <f t="shared" si="701"/>
        <v/>
      </c>
      <c r="ED52" s="36" t="str">
        <f t="shared" si="701"/>
        <v/>
      </c>
      <c r="EE52" s="150" t="str">
        <f t="shared" si="701"/>
        <v/>
      </c>
      <c r="EF52" s="36" t="str">
        <f t="shared" si="701"/>
        <v/>
      </c>
      <c r="EG52" s="36" t="str">
        <f t="shared" si="701"/>
        <v/>
      </c>
      <c r="EH52" s="37">
        <f>IF(EH51&gt;0,EH51/EH50,0)</f>
        <v>0</v>
      </c>
      <c r="EI52" s="150" t="str">
        <f t="shared" ref="EI52:EQ52" si="702">IF(AND(EI50&gt;0,EI51&gt;0),ROUNDDOWN(EI51/EI50,4),"")</f>
        <v/>
      </c>
      <c r="EJ52" s="36" t="str">
        <f t="shared" si="702"/>
        <v/>
      </c>
      <c r="EK52" s="36" t="str">
        <f t="shared" si="702"/>
        <v/>
      </c>
      <c r="EL52" s="150" t="str">
        <f t="shared" si="702"/>
        <v/>
      </c>
      <c r="EM52" s="36" t="str">
        <f t="shared" si="702"/>
        <v/>
      </c>
      <c r="EN52" s="36" t="str">
        <f t="shared" si="702"/>
        <v/>
      </c>
      <c r="EO52" s="150" t="str">
        <f t="shared" si="702"/>
        <v/>
      </c>
      <c r="EP52" s="36" t="str">
        <f t="shared" si="702"/>
        <v/>
      </c>
      <c r="EQ52" s="36" t="str">
        <f t="shared" si="702"/>
        <v/>
      </c>
      <c r="ER52" s="37">
        <f>IF(ER51&gt;0,ER51/ER50,0)</f>
        <v>0</v>
      </c>
      <c r="ES52" s="143" t="str">
        <f>IF(AND(ES50&gt;0,ES51&gt;0),ROUNDDOWN(ES51/ES50,4),"")</f>
        <v/>
      </c>
      <c r="ET52" s="424" t="str">
        <f t="shared" ref="ET52:FA52" si="703">IF(AND(ET50&gt;0,ET51&gt;0),ROUNDDOWN(ET51/ET50,4),"")</f>
        <v/>
      </c>
      <c r="EU52" s="425" t="str">
        <f t="shared" si="703"/>
        <v/>
      </c>
      <c r="EV52" s="426" t="str">
        <f t="shared" si="703"/>
        <v/>
      </c>
      <c r="EW52" s="297" t="str">
        <f t="shared" si="703"/>
        <v/>
      </c>
      <c r="EX52" s="301" t="str">
        <f t="shared" si="703"/>
        <v/>
      </c>
      <c r="EY52" s="155" t="str">
        <f t="shared" si="703"/>
        <v/>
      </c>
      <c r="EZ52" s="305" t="str">
        <f t="shared" si="703"/>
        <v/>
      </c>
      <c r="FA52" s="315" t="str">
        <f t="shared" si="703"/>
        <v/>
      </c>
      <c r="FB52" s="325"/>
      <c r="FC52" s="159" t="str">
        <f t="shared" ref="FC52:FK52" si="704">IF(AND(FC50&gt;0,FC51&gt;0),ROUNDDOWN(FC51/FC50,4),"")</f>
        <v/>
      </c>
      <c r="FD52" s="36" t="str">
        <f t="shared" si="704"/>
        <v/>
      </c>
      <c r="FE52" s="36" t="str">
        <f t="shared" si="704"/>
        <v/>
      </c>
      <c r="FF52" s="150" t="str">
        <f t="shared" si="704"/>
        <v/>
      </c>
      <c r="FG52" s="36" t="str">
        <f t="shared" si="704"/>
        <v/>
      </c>
      <c r="FH52" s="36" t="str">
        <f t="shared" si="704"/>
        <v/>
      </c>
      <c r="FI52" s="150" t="str">
        <f t="shared" si="704"/>
        <v/>
      </c>
      <c r="FJ52" s="36" t="str">
        <f t="shared" si="704"/>
        <v/>
      </c>
      <c r="FK52" s="36" t="str">
        <f t="shared" si="704"/>
        <v/>
      </c>
      <c r="FL52" s="37">
        <f>IF(FL51&gt;0,FL51/FL50,0)</f>
        <v>0</v>
      </c>
      <c r="FM52" s="150" t="str">
        <f t="shared" ref="FM52:FU52" si="705">IF(AND(FM50&gt;0,FM51&gt;0),ROUNDDOWN(FM51/FM50,4),"")</f>
        <v/>
      </c>
      <c r="FN52" s="36" t="str">
        <f t="shared" si="705"/>
        <v/>
      </c>
      <c r="FO52" s="36" t="str">
        <f t="shared" si="705"/>
        <v/>
      </c>
      <c r="FP52" s="150" t="str">
        <f t="shared" si="705"/>
        <v/>
      </c>
      <c r="FQ52" s="36" t="str">
        <f t="shared" si="705"/>
        <v/>
      </c>
      <c r="FR52" s="36" t="str">
        <f t="shared" si="705"/>
        <v/>
      </c>
      <c r="FS52" s="150" t="str">
        <f t="shared" si="705"/>
        <v/>
      </c>
      <c r="FT52" s="36" t="str">
        <f t="shared" si="705"/>
        <v/>
      </c>
      <c r="FU52" s="36" t="str">
        <f t="shared" si="705"/>
        <v/>
      </c>
      <c r="FV52" s="37">
        <f>IF(FV51&gt;0,FV51/FV50,0)</f>
        <v>0</v>
      </c>
      <c r="FW52" s="150" t="str">
        <f t="shared" ref="FW52:GE52" si="706">IF(AND(FW50&gt;0,FW51&gt;0),ROUNDDOWN(FW51/FW50,4),"")</f>
        <v/>
      </c>
      <c r="FX52" s="36" t="str">
        <f t="shared" si="706"/>
        <v/>
      </c>
      <c r="FY52" s="36" t="str">
        <f t="shared" si="706"/>
        <v/>
      </c>
      <c r="FZ52" s="150" t="str">
        <f t="shared" si="706"/>
        <v/>
      </c>
      <c r="GA52" s="36" t="str">
        <f t="shared" si="706"/>
        <v/>
      </c>
      <c r="GB52" s="36" t="str">
        <f t="shared" si="706"/>
        <v/>
      </c>
      <c r="GC52" s="150" t="str">
        <f t="shared" si="706"/>
        <v/>
      </c>
      <c r="GD52" s="36" t="str">
        <f t="shared" si="706"/>
        <v/>
      </c>
      <c r="GE52" s="36" t="str">
        <f t="shared" si="706"/>
        <v/>
      </c>
      <c r="GF52" s="37">
        <f>IF(GF51&gt;0,GF51/GF50,0)</f>
        <v>0</v>
      </c>
      <c r="GG52" s="143" t="str">
        <f>IF(AND(GG50&gt;0,GG51&gt;0),ROUNDDOWN(GG51/GG50,4),"")</f>
        <v/>
      </c>
      <c r="GH52" s="424" t="str">
        <f t="shared" ref="GH52:GO52" si="707">IF(AND(GH50&gt;0,GH51&gt;0),ROUNDDOWN(GH51/GH50,4),"")</f>
        <v/>
      </c>
      <c r="GI52" s="425" t="str">
        <f t="shared" si="707"/>
        <v/>
      </c>
      <c r="GJ52" s="426" t="str">
        <f t="shared" si="707"/>
        <v/>
      </c>
      <c r="GK52" s="297" t="str">
        <f t="shared" si="707"/>
        <v/>
      </c>
      <c r="GL52" s="301" t="str">
        <f t="shared" si="707"/>
        <v/>
      </c>
      <c r="GM52" s="155" t="str">
        <f t="shared" si="707"/>
        <v/>
      </c>
      <c r="GN52" s="305" t="str">
        <f t="shared" si="707"/>
        <v/>
      </c>
      <c r="GO52" s="315" t="str">
        <f t="shared" si="707"/>
        <v/>
      </c>
      <c r="GP52" s="325"/>
      <c r="GQ52" s="159" t="str">
        <f>IF(AND(GQ50&gt;0,GQ51&gt;0),ROUNDDOWN(GQ51/GQ50,4),"")</f>
        <v/>
      </c>
      <c r="GR52" s="335" t="str">
        <f>IF(AND(GR50&gt;0,GR51&gt;0),ROUNDDOWN(GR51/GR50,4),"")</f>
        <v/>
      </c>
      <c r="GS52" s="336" t="str">
        <f t="shared" ref="GS52:GT52" si="708">IF(AND(GS50&gt;0,GS51&gt;0),ROUNDDOWN(GS51/GS50,4),"")</f>
        <v/>
      </c>
      <c r="GT52" s="163" t="str">
        <f t="shared" si="708"/>
        <v/>
      </c>
      <c r="GU52" s="356" t="str">
        <f>IF(AND(GU50&gt;0,GU51&gt;0),ROUNDDOWN(GU51/GU50,4),"")</f>
        <v/>
      </c>
      <c r="GV52" s="357" t="str">
        <f>IF(AND(GV50&gt;0,GV51&gt;0),ROUNDDOWN(GV51/GV50,4),"")</f>
        <v/>
      </c>
      <c r="GW52" s="167" t="str">
        <f>IF(AND(GW50&gt;0,GW51&gt;0),ROUNDDOWN(GW51/GW50,4),"")</f>
        <v/>
      </c>
      <c r="GX52" s="483" t="str">
        <f t="shared" ref="GX52:HK52" si="709">IF(AND(GX50&gt;0,GX51&gt;0),ROUNDDOWN(GX51/GX50,4),"")</f>
        <v/>
      </c>
      <c r="GY52" s="484" t="str">
        <f t="shared" si="709"/>
        <v/>
      </c>
      <c r="GZ52" s="485" t="str">
        <f t="shared" si="709"/>
        <v/>
      </c>
      <c r="HA52" s="486" t="str">
        <f t="shared" si="709"/>
        <v/>
      </c>
      <c r="HB52" s="392" t="str">
        <f t="shared" si="709"/>
        <v/>
      </c>
      <c r="HC52" s="393" t="str">
        <f t="shared" si="709"/>
        <v/>
      </c>
      <c r="HD52" s="172" t="str">
        <f t="shared" si="709"/>
        <v/>
      </c>
      <c r="HE52" s="392" t="str">
        <f t="shared" si="709"/>
        <v/>
      </c>
      <c r="HF52" s="393" t="str">
        <f t="shared" si="709"/>
        <v/>
      </c>
      <c r="HG52" s="172" t="str">
        <f t="shared" si="709"/>
        <v/>
      </c>
      <c r="HH52" s="392" t="str">
        <f t="shared" si="709"/>
        <v/>
      </c>
      <c r="HI52" s="393" t="str">
        <f t="shared" si="709"/>
        <v/>
      </c>
      <c r="HJ52" s="374"/>
      <c r="HK52" s="171" t="str">
        <f t="shared" si="709"/>
        <v/>
      </c>
      <c r="HL52" s="40"/>
      <c r="HM52" s="39" t="s">
        <v>139</v>
      </c>
      <c r="HN52" s="39"/>
      <c r="HO52" s="39"/>
      <c r="HP52" s="39"/>
      <c r="HQ52" s="39"/>
    </row>
    <row r="53" spans="1:225" s="25" customFormat="1" ht="21" hidden="1">
      <c r="A53" s="24"/>
      <c r="B53" s="51" t="s">
        <v>283</v>
      </c>
      <c r="C53" s="509" t="str">
        <f>_xlfn.XLOOKUP(D53,事業計画2026[営業所],事業計画2026[エリア],"",0)</f>
        <v/>
      </c>
      <c r="D53" s="510" t="s">
        <v>197</v>
      </c>
      <c r="E53" s="196"/>
      <c r="F53" s="196"/>
      <c r="G53" s="196" t="str">
        <f>_xlfn.XLOOKUP(D53,事業計画2026[営業所],事業計画2026[所長],"",0)</f>
        <v/>
      </c>
      <c r="H53" s="196" t="str">
        <f>_xlfn.XLOOKUP(D53,事業計画2026[営業所],事業計画2026[担当役員],"",0)</f>
        <v/>
      </c>
      <c r="I53" s="196" t="str">
        <f>_xlfn.XLOOKUP(D53,事業計画2026[営業所],事業計画2026[主要ブランド],"",0)</f>
        <v/>
      </c>
      <c r="J53" s="196"/>
      <c r="K53" s="197" t="str">
        <f>_xlfn.XLOOKUP(D53,事業計画2026[営業所],事業計画2026[人件費],"",0)</f>
        <v/>
      </c>
      <c r="L53" s="197" t="str">
        <f>_xlfn.XLOOKUP(D53,事業計画2026[営業所],事業計画2026[販売費],"",0)</f>
        <v/>
      </c>
      <c r="M53" s="197" t="str">
        <f>_xlfn.XLOOKUP(D53,事業計画2026[営業所],事業計画2026[減価償却費],"",0)</f>
        <v/>
      </c>
      <c r="N53" s="197" t="str">
        <f>_xlfn.XLOOKUP(D53,事業計画2026[営業所],事業計画2026[地代・家賃],"",0)</f>
        <v/>
      </c>
      <c r="O53" s="197" t="str">
        <f>_xlfn.XLOOKUP(D53,事業計画2026[営業所],事業計画2026[その他経費],"",0)</f>
        <v/>
      </c>
      <c r="P53" s="197" t="str">
        <f>_xlfn.XLOOKUP(D53,事業計画2026[営業所],事業計画2026[本社経費],"",0)</f>
        <v/>
      </c>
      <c r="Q53" s="197">
        <f>SUM(K53:P53)</f>
        <v>0</v>
      </c>
      <c r="R53" s="196"/>
      <c r="S53" s="26" t="s">
        <v>137</v>
      </c>
      <c r="T53" s="27" cm="1">
        <f t="array" ref="T53">_xlfn.XLOOKUP($D53&amp;T$2&amp;T$3,事業計画集計2026[営業所]&amp;事業計画集計2026[月]&amp;事業計画集計2026[受着完],事業計画集計2026[(当月)計画 請負金額],0,0)</f>
        <v>0</v>
      </c>
      <c r="U53" s="28" cm="1">
        <f t="array" ref="U53">_xlfn.XLOOKUP($D53&amp;T$2&amp;T$3,事業計画集計2026[営業所]&amp;事業計画集計2026[月]&amp;事業計画集計2026[受着完],事業計画集計2026[(当月)計画 利益額],0,0)</f>
        <v>0</v>
      </c>
      <c r="V53" s="142" cm="1">
        <f t="array" ref="V53">_xlfn.XLOOKUP($D53&amp;T$2&amp;T$3,事業計画集計2026[営業所]&amp;事業計画集計2026[月]&amp;事業計画集計2026[受着完],事業計画集計2026[(当月)計画 棟数],0,0)</f>
        <v>0</v>
      </c>
      <c r="W53" s="27" cm="1">
        <f t="array" ref="W53">_xlfn.XLOOKUP($D53&amp;W$2&amp;W$3,事業計画集計2026[営業所]&amp;事業計画集計2026[月]&amp;事業計画集計2026[受着完],事業計画集計2026[(当月)計画 請負金額],0,0)</f>
        <v>0</v>
      </c>
      <c r="X53" s="28" cm="1">
        <f t="array" ref="X53">_xlfn.XLOOKUP($D53&amp;W$2&amp;W$3,事業計画集計2026[営業所]&amp;事業計画集計2026[月]&amp;事業計画集計2026[受着完],事業計画集計2026[(当月)計画 利益額],0,0)</f>
        <v>0</v>
      </c>
      <c r="Y53" s="149" cm="1">
        <f t="array" ref="Y53">_xlfn.XLOOKUP($D53&amp;W$2&amp;W$3,事業計画集計2026[営業所]&amp;事業計画集計2026[月]&amp;事業計画集計2026[受着完],事業計画集計2026[(当月)計画 棟数],0,0)</f>
        <v>0</v>
      </c>
      <c r="Z53" s="28" cm="1">
        <f t="array" ref="Z53">_xlfn.XLOOKUP($D53&amp;Z$2&amp;Z$3,事業計画集計2026[営業所]&amp;事業計画集計2026[月]&amp;事業計画集計2026[受着完],事業計画集計2026[(当月)計画 請負金額],0,0)</f>
        <v>0</v>
      </c>
      <c r="AA53" s="28" cm="1">
        <f t="array" ref="AA53">_xlfn.XLOOKUP($D53&amp;Z$2&amp;Z$3,事業計画集計2026[営業所]&amp;事業計画集計2026[月]&amp;事業計画集計2026[受着完],事業計画集計2026[(当月)計画 利益額],0,0)</f>
        <v>0</v>
      </c>
      <c r="AB53" s="29">
        <f>AA53-($Q53*1000)</f>
        <v>0</v>
      </c>
      <c r="AC53" s="142" cm="1">
        <f t="array" ref="AC53">_xlfn.XLOOKUP($D53&amp;Z$2&amp;Z$3,事業計画集計2026[営業所]&amp;事業計画集計2026[月]&amp;事業計画集計2026[受着完],事業計画集計2026[(当月)計画 棟数],0,0)</f>
        <v>0</v>
      </c>
      <c r="AD53" s="27" cm="1">
        <f t="array" ref="AD53">_xlfn.XLOOKUP($D53&amp;AD$2&amp;AD$3,事業計画集計2026[営業所]&amp;事業計画集計2026[月]&amp;事業計画集計2026[受着完],事業計画集計2026[(当月)計画 請負金額],0,0)</f>
        <v>0</v>
      </c>
      <c r="AE53" s="28" cm="1">
        <f t="array" ref="AE53">_xlfn.XLOOKUP($D53&amp;AD$2&amp;AD$3,事業計画集計2026[営業所]&amp;事業計画集計2026[月]&amp;事業計画集計2026[受着完],事業計画集計2026[(当月)計画 利益額],0,0)</f>
        <v>0</v>
      </c>
      <c r="AF53" s="149" cm="1">
        <f t="array" ref="AF53">_xlfn.XLOOKUP($D53&amp;AD$2&amp;AD$3,事業計画集計2026[営業所]&amp;事業計画集計2026[月]&amp;事業計画集計2026[受着完],事業計画集計2026[(当月)計画 棟数],0,0)</f>
        <v>0</v>
      </c>
      <c r="AG53" s="28" cm="1">
        <f t="array" ref="AG53">_xlfn.XLOOKUP($D53&amp;AG$2&amp;AG$3,事業計画集計2026[営業所]&amp;事業計画集計2026[月]&amp;事業計画集計2026[受着完],事業計画集計2026[(当月)計画 請負金額],0,0)</f>
        <v>0</v>
      </c>
      <c r="AH53" s="28" cm="1">
        <f t="array" ref="AH53">_xlfn.XLOOKUP($D53&amp;AG$2&amp;AG$3,事業計画集計2026[営業所]&amp;事業計画集計2026[月]&amp;事業計画集計2026[受着完],事業計画集計2026[(当月)計画 利益額],0,0)</f>
        <v>0</v>
      </c>
      <c r="AI53" s="149" cm="1">
        <f t="array" ref="AI53">_xlfn.XLOOKUP($D53&amp;AG$2&amp;AG$3,事業計画集計2026[営業所]&amp;事業計画集計2026[月]&amp;事業計画集計2026[受着完],事業計画集計2026[(当月)計画 棟数],0,0)</f>
        <v>0</v>
      </c>
      <c r="AJ53" s="28" cm="1">
        <f t="array" ref="AJ53">_xlfn.XLOOKUP($D53&amp;AJ$2&amp;AJ$3,事業計画集計2026[営業所]&amp;事業計画集計2026[月]&amp;事業計画集計2026[受着完],事業計画集計2026[(当月)計画 請負金額],0,0)</f>
        <v>0</v>
      </c>
      <c r="AK53" s="28" cm="1">
        <f t="array" ref="AK53">_xlfn.XLOOKUP($D53&amp;AJ$2&amp;AJ$3,事業計画集計2026[営業所]&amp;事業計画集計2026[月]&amp;事業計画集計2026[受着完],事業計画集計2026[(当月)計画 利益額],0,0)</f>
        <v>0</v>
      </c>
      <c r="AL53" s="29">
        <f>AK53-($Q53*1000)</f>
        <v>0</v>
      </c>
      <c r="AM53" s="149" cm="1">
        <f t="array" ref="AM53">_xlfn.XLOOKUP($D53&amp;AJ$2&amp;AJ$3,事業計画集計2026[営業所]&amp;事業計画集計2026[月]&amp;事業計画集計2026[受着完],事業計画集計2026[(当月)計画 棟数],0,0)</f>
        <v>0</v>
      </c>
      <c r="AN53" s="28" cm="1">
        <f t="array" ref="AN53">_xlfn.XLOOKUP($D53&amp;AN$2&amp;AN$3,事業計画集計2026[営業所]&amp;事業計画集計2026[月]&amp;事業計画集計2026[受着完],事業計画集計2026[(当月)計画 請負金額],0,0)</f>
        <v>0</v>
      </c>
      <c r="AO53" s="28" cm="1">
        <f t="array" ref="AO53">_xlfn.XLOOKUP($D53&amp;AN$2&amp;AN$3,事業計画集計2026[営業所]&amp;事業計画集計2026[月]&amp;事業計画集計2026[受着完],事業計画集計2026[(当月)計画 利益額],0,0)</f>
        <v>0</v>
      </c>
      <c r="AP53" s="149" cm="1">
        <f t="array" ref="AP53">_xlfn.XLOOKUP($D53&amp;AN$2&amp;AN$3,事業計画集計2026[営業所]&amp;事業計画集計2026[月]&amp;事業計画集計2026[受着完],事業計画集計2026[(当月)計画 棟数],0,0)</f>
        <v>0</v>
      </c>
      <c r="AQ53" s="28" cm="1">
        <f t="array" ref="AQ53">_xlfn.XLOOKUP($D53&amp;AQ$2&amp;AQ$3,事業計画集計2026[営業所]&amp;事業計画集計2026[月]&amp;事業計画集計2026[受着完],事業計画集計2026[(当月)計画 請負金額],0,0)</f>
        <v>0</v>
      </c>
      <c r="AR53" s="28" cm="1">
        <f t="array" ref="AR53">_xlfn.XLOOKUP($D53&amp;AQ$2&amp;AQ$3,事業計画集計2026[営業所]&amp;事業計画集計2026[月]&amp;事業計画集計2026[受着完],事業計画集計2026[(当月)計画 利益額],0,0)</f>
        <v>0</v>
      </c>
      <c r="AS53" s="149" cm="1">
        <f t="array" ref="AS53">_xlfn.XLOOKUP($D53&amp;AQ$2&amp;AQ$3,事業計画集計2026[営業所]&amp;事業計画集計2026[月]&amp;事業計画集計2026[受着完],事業計画集計2026[(当月)計画 棟数],0,0)</f>
        <v>0</v>
      </c>
      <c r="AT53" s="28" cm="1">
        <f t="array" ref="AT53">_xlfn.XLOOKUP($D53&amp;AT$2&amp;AT$3,事業計画集計2026[営業所]&amp;事業計画集計2026[月]&amp;事業計画集計2026[受着完],事業計画集計2026[(当月)計画 請負金額],0,0)</f>
        <v>0</v>
      </c>
      <c r="AU53" s="28" cm="1">
        <f t="array" ref="AU53">_xlfn.XLOOKUP($D53&amp;AT$2&amp;AT$3,事業計画集計2026[営業所]&amp;事業計画集計2026[月]&amp;事業計画集計2026[受着完],事業計画集計2026[(当月)計画 利益額],0,0)</f>
        <v>0</v>
      </c>
      <c r="AV53" s="29">
        <f>AU53-($Q53*1000)</f>
        <v>0</v>
      </c>
      <c r="AW53" s="142" cm="1">
        <f t="array" ref="AW53">_xlfn.XLOOKUP($D53&amp;AT$2&amp;AT$3,事業計画集計2026[営業所]&amp;事業計画集計2026[月]&amp;事業計画集計2026[受着完],事業計画集計2026[(当月)計画 棟数],0,0)</f>
        <v>0</v>
      </c>
      <c r="AX53" s="421">
        <f t="shared" ref="AX53:BG54" si="710">T53+AD53+AN53</f>
        <v>0</v>
      </c>
      <c r="AY53" s="422">
        <f t="shared" si="710"/>
        <v>0</v>
      </c>
      <c r="AZ53" s="423">
        <f t="shared" si="710"/>
        <v>0</v>
      </c>
      <c r="BA53" s="296">
        <f t="shared" si="710"/>
        <v>0</v>
      </c>
      <c r="BB53" s="300">
        <f t="shared" si="710"/>
        <v>0</v>
      </c>
      <c r="BC53" s="154">
        <f t="shared" si="710"/>
        <v>0</v>
      </c>
      <c r="BD53" s="304">
        <f t="shared" si="710"/>
        <v>0</v>
      </c>
      <c r="BE53" s="314">
        <f t="shared" si="710"/>
        <v>0</v>
      </c>
      <c r="BF53" s="324">
        <f t="shared" si="710"/>
        <v>0</v>
      </c>
      <c r="BG53" s="158">
        <f t="shared" si="710"/>
        <v>0</v>
      </c>
      <c r="BH53" s="28" cm="1">
        <f t="array" ref="BH53">_xlfn.XLOOKUP($D53&amp;BH$2&amp;BH$3,事業計画集計2026[営業所]&amp;事業計画集計2026[月]&amp;事業計画集計2026[受着完],事業計画集計2026[(当月)計画 請負金額],0,0)</f>
        <v>0</v>
      </c>
      <c r="BI53" s="28" cm="1">
        <f t="array" ref="BI53">_xlfn.XLOOKUP($D53&amp;BH$2&amp;BH$3,事業計画集計2026[営業所]&amp;事業計画集計2026[月]&amp;事業計画集計2026[受着完],事業計画集計2026[(当月)計画 利益額],0,0)</f>
        <v>0</v>
      </c>
      <c r="BJ53" s="149" cm="1">
        <f t="array" ref="BJ53">_xlfn.XLOOKUP($D53&amp;BH$2&amp;BH$3,事業計画集計2026[営業所]&amp;事業計画集計2026[月]&amp;事業計画集計2026[受着完],事業計画集計2026[(当月)計画 棟数],0,0)</f>
        <v>0</v>
      </c>
      <c r="BK53" s="28" cm="1">
        <f t="array" ref="BK53">_xlfn.XLOOKUP($D53&amp;BK$2&amp;BK$3,事業計画集計2026[営業所]&amp;事業計画集計2026[月]&amp;事業計画集計2026[受着完],事業計画集計2026[(当月)計画 請負金額],0,0)</f>
        <v>0</v>
      </c>
      <c r="BL53" s="28" cm="1">
        <f t="array" ref="BL53">_xlfn.XLOOKUP($D53&amp;BK$2&amp;BK$3,事業計画集計2026[営業所]&amp;事業計画集計2026[月]&amp;事業計画集計2026[受着完],事業計画集計2026[(当月)計画 利益額],0,0)</f>
        <v>0</v>
      </c>
      <c r="BM53" s="149" cm="1">
        <f t="array" ref="BM53">_xlfn.XLOOKUP($D53&amp;BK$2&amp;BK$3,事業計画集計2026[営業所]&amp;事業計画集計2026[月]&amp;事業計画集計2026[受着完],事業計画集計2026[(当月)計画 棟数],0,0)</f>
        <v>0</v>
      </c>
      <c r="BN53" s="28" cm="1">
        <f t="array" ref="BN53">_xlfn.XLOOKUP($D53&amp;BN$2&amp;BN$3,事業計画集計2026[営業所]&amp;事業計画集計2026[月]&amp;事業計画集計2026[受着完],事業計画集計2026[(当月)計画 請負金額],0,0)</f>
        <v>0</v>
      </c>
      <c r="BO53" s="28" cm="1">
        <f t="array" ref="BO53">_xlfn.XLOOKUP($D53&amp;BN$2&amp;BN$3,事業計画集計2026[営業所]&amp;事業計画集計2026[月]&amp;事業計画集計2026[受着完],事業計画集計2026[(当月)計画 利益額],0,0)</f>
        <v>0</v>
      </c>
      <c r="BP53" s="29">
        <f>BO53-($Q53*1000)</f>
        <v>0</v>
      </c>
      <c r="BQ53" s="149" cm="1">
        <f t="array" ref="BQ53">_xlfn.XLOOKUP($D53&amp;BN$2&amp;BN$3,事業計画集計2026[営業所]&amp;事業計画集計2026[月]&amp;事業計画集計2026[受着完],事業計画集計2026[(当月)計画 棟数],0,0)</f>
        <v>0</v>
      </c>
      <c r="BR53" s="28" cm="1">
        <f t="array" ref="BR53">_xlfn.XLOOKUP($D53&amp;BR$2&amp;BR$3,事業計画集計2026[営業所]&amp;事業計画集計2026[月]&amp;事業計画集計2026[受着完],事業計画集計2026[(当月)計画 請負金額],0,0)</f>
        <v>0</v>
      </c>
      <c r="BS53" s="28" cm="1">
        <f t="array" ref="BS53">_xlfn.XLOOKUP($D53&amp;BR$2&amp;BR$3,事業計画集計2026[営業所]&amp;事業計画集計2026[月]&amp;事業計画集計2026[受着完],事業計画集計2026[(当月)計画 利益額],0,0)</f>
        <v>0</v>
      </c>
      <c r="BT53" s="149" cm="1">
        <f t="array" ref="BT53">_xlfn.XLOOKUP($D53&amp;BR$2&amp;BR$3,事業計画集計2026[営業所]&amp;事業計画集計2026[月]&amp;事業計画集計2026[受着完],事業計画集計2026[(当月)計画 棟数],0,0)</f>
        <v>0</v>
      </c>
      <c r="BU53" s="28" cm="1">
        <f t="array" ref="BU53">_xlfn.XLOOKUP($D53&amp;BU$2&amp;BU$3,事業計画集計2026[営業所]&amp;事業計画集計2026[月]&amp;事業計画集計2026[受着完],事業計画集計2026[(当月)計画 請負金額],0,0)</f>
        <v>0</v>
      </c>
      <c r="BV53" s="28" cm="1">
        <f t="array" ref="BV53">_xlfn.XLOOKUP($D53&amp;BU$2&amp;BU$3,事業計画集計2026[営業所]&amp;事業計画集計2026[月]&amp;事業計画集計2026[受着完],事業計画集計2026[(当月)計画 利益額],0,0)</f>
        <v>0</v>
      </c>
      <c r="BW53" s="149" cm="1">
        <f t="array" ref="BW53">_xlfn.XLOOKUP($D53&amp;BU$2&amp;BU$3,事業計画集計2026[営業所]&amp;事業計画集計2026[月]&amp;事業計画集計2026[受着完],事業計画集計2026[(当月)計画 棟数],0,0)</f>
        <v>0</v>
      </c>
      <c r="BX53" s="28" cm="1">
        <f t="array" ref="BX53">_xlfn.XLOOKUP($D53&amp;BX$2&amp;BX$3,事業計画集計2026[営業所]&amp;事業計画集計2026[月]&amp;事業計画集計2026[受着完],事業計画集計2026[(当月)計画 請負金額],0,0)</f>
        <v>0</v>
      </c>
      <c r="BY53" s="28" cm="1">
        <f t="array" ref="BY53">_xlfn.XLOOKUP($D53&amp;BX$2&amp;BX$3,事業計画集計2026[営業所]&amp;事業計画集計2026[月]&amp;事業計画集計2026[受着完],事業計画集計2026[(当月)計画 利益額],0,0)</f>
        <v>0</v>
      </c>
      <c r="BZ53" s="29">
        <f>BY53-($Q53*1000)</f>
        <v>0</v>
      </c>
      <c r="CA53" s="149" cm="1">
        <f t="array" ref="CA53">_xlfn.XLOOKUP($D53&amp;BX$2&amp;BX$3,事業計画集計2026[営業所]&amp;事業計画集計2026[月]&amp;事業計画集計2026[受着完],事業計画集計2026[(当月)計画 棟数],0,0)</f>
        <v>0</v>
      </c>
      <c r="CB53" s="28" cm="1">
        <f t="array" ref="CB53">_xlfn.XLOOKUP($D53&amp;CB$2&amp;CB$3,事業計画集計2026[営業所]&amp;事業計画集計2026[月]&amp;事業計画集計2026[受着完],事業計画集計2026[(当月)計画 請負金額],0,0)</f>
        <v>0</v>
      </c>
      <c r="CC53" s="28" cm="1">
        <f t="array" ref="CC53">_xlfn.XLOOKUP($D53&amp;CB$2&amp;CB$3,事業計画集計2026[営業所]&amp;事業計画集計2026[月]&amp;事業計画集計2026[受着完],事業計画集計2026[(当月)計画 利益額],0,0)</f>
        <v>0</v>
      </c>
      <c r="CD53" s="149" cm="1">
        <f t="array" ref="CD53">_xlfn.XLOOKUP($D53&amp;CB$2&amp;CB$3,事業計画集計2026[営業所]&amp;事業計画集計2026[月]&amp;事業計画集計2026[受着完],事業計画集計2026[(当月)計画 棟数],0,0)</f>
        <v>0</v>
      </c>
      <c r="CE53" s="28" cm="1">
        <f t="array" ref="CE53">_xlfn.XLOOKUP($D53&amp;CE$2&amp;CE$3,事業計画集計2026[営業所]&amp;事業計画集計2026[月]&amp;事業計画集計2026[受着完],事業計画集計2026[(当月)計画 請負金額],0,0)</f>
        <v>0</v>
      </c>
      <c r="CF53" s="28" cm="1">
        <f t="array" ref="CF53">_xlfn.XLOOKUP($D53&amp;CE$2&amp;CE$3,事業計画集計2026[営業所]&amp;事業計画集計2026[月]&amp;事業計画集計2026[受着完],事業計画集計2026[(当月)計画 利益額],0,0)</f>
        <v>0</v>
      </c>
      <c r="CG53" s="149" cm="1">
        <f t="array" ref="CG53">_xlfn.XLOOKUP($D53&amp;CE$2&amp;CE$3,事業計画集計2026[営業所]&amp;事業計画集計2026[月]&amp;事業計画集計2026[受着完],事業計画集計2026[(当月)計画 棟数],0,0)</f>
        <v>0</v>
      </c>
      <c r="CH53" s="28" cm="1">
        <f t="array" ref="CH53">_xlfn.XLOOKUP($D53&amp;CH$2&amp;CH$3,事業計画集計2026[営業所]&amp;事業計画集計2026[月]&amp;事業計画集計2026[受着完],事業計画集計2026[(当月)計画 請負金額],0,0)</f>
        <v>0</v>
      </c>
      <c r="CI53" s="28" cm="1">
        <f t="array" ref="CI53">_xlfn.XLOOKUP($D53&amp;CH$2&amp;CH$3,事業計画集計2026[営業所]&amp;事業計画集計2026[月]&amp;事業計画集計2026[受着完],事業計画集計2026[(当月)計画 利益額],0,0)</f>
        <v>0</v>
      </c>
      <c r="CJ53" s="29">
        <f>CI53-($Q53*1000)</f>
        <v>0</v>
      </c>
      <c r="CK53" s="142" cm="1">
        <f t="array" ref="CK53">_xlfn.XLOOKUP($D53&amp;CH$2&amp;CH$3,事業計画集計2026[営業所]&amp;事業計画集計2026[月]&amp;事業計画集計2026[受着完],事業計画集計2026[(当月)計画 棟数],0,0)</f>
        <v>0</v>
      </c>
      <c r="CL53" s="421">
        <f t="shared" ref="CL53:CU54" si="711">BH53+BR53+CB53</f>
        <v>0</v>
      </c>
      <c r="CM53" s="422">
        <f t="shared" si="711"/>
        <v>0</v>
      </c>
      <c r="CN53" s="423">
        <f t="shared" si="711"/>
        <v>0</v>
      </c>
      <c r="CO53" s="296">
        <f t="shared" si="711"/>
        <v>0</v>
      </c>
      <c r="CP53" s="300">
        <f t="shared" si="711"/>
        <v>0</v>
      </c>
      <c r="CQ53" s="154">
        <f t="shared" si="711"/>
        <v>0</v>
      </c>
      <c r="CR53" s="304">
        <f t="shared" si="711"/>
        <v>0</v>
      </c>
      <c r="CS53" s="314">
        <f t="shared" si="711"/>
        <v>0</v>
      </c>
      <c r="CT53" s="324">
        <f t="shared" si="711"/>
        <v>0</v>
      </c>
      <c r="CU53" s="158">
        <f t="shared" si="711"/>
        <v>0</v>
      </c>
      <c r="CV53" s="333">
        <f t="shared" ref="CV53:DE54" si="712">AX53+CL53</f>
        <v>0</v>
      </c>
      <c r="CW53" s="334">
        <f t="shared" si="712"/>
        <v>0</v>
      </c>
      <c r="CX53" s="162">
        <f t="shared" si="712"/>
        <v>0</v>
      </c>
      <c r="CY53" s="354">
        <f t="shared" si="712"/>
        <v>0</v>
      </c>
      <c r="CZ53" s="355">
        <f t="shared" si="712"/>
        <v>0</v>
      </c>
      <c r="DA53" s="166">
        <f t="shared" si="712"/>
        <v>0</v>
      </c>
      <c r="DB53" s="479">
        <f t="shared" si="712"/>
        <v>0</v>
      </c>
      <c r="DC53" s="480">
        <f t="shared" si="712"/>
        <v>0</v>
      </c>
      <c r="DD53" s="481">
        <f t="shared" si="712"/>
        <v>0</v>
      </c>
      <c r="DE53" s="604">
        <f t="shared" si="712"/>
        <v>0</v>
      </c>
      <c r="DF53" s="612">
        <f>実行度合表集計2025!GH53+実行度合表集計2026!CV53</f>
        <v>405000000</v>
      </c>
      <c r="DG53" s="334">
        <f>実行度合表集計2025!GI53+実行度合表集計2026!CW53</f>
        <v>101250000</v>
      </c>
      <c r="DH53" s="613">
        <f>実行度合表集計2025!GJ53+実行度合表集計2026!CX53</f>
        <v>15</v>
      </c>
      <c r="DI53" s="628">
        <f>実行度合表集計2025!GK53+実行度合表集計2026!CY53</f>
        <v>432000000</v>
      </c>
      <c r="DJ53" s="355">
        <f>実行度合表集計2025!GL53+実行度合表集計2026!CZ53</f>
        <v>108000000</v>
      </c>
      <c r="DK53" s="629">
        <f>実行度合表集計2025!GM53+実行度合表集計2026!DA53</f>
        <v>16</v>
      </c>
      <c r="DL53" s="641">
        <f>実行度合表集計2025!GN53+実行度合表集計2026!DB53</f>
        <v>476141290</v>
      </c>
      <c r="DM53" s="480">
        <f>実行度合表集計2025!GO53+実行度合表集計2026!DC53</f>
        <v>121970172</v>
      </c>
      <c r="DN53" s="481">
        <f>実行度合表集計2025!GP53+実行度合表集計2026!DD53</f>
        <v>51470172</v>
      </c>
      <c r="DO53" s="642">
        <f>実行度合表集計2025!GQ53+実行度合表集計2026!DE53</f>
        <v>17</v>
      </c>
      <c r="DP53" s="28" cm="1">
        <f t="array" ref="DP53">_xlfn.XLOOKUP($D53&amp;DP$2&amp;DP$3,事業計画集計2026[営業所]&amp;事業計画集計2026[月]&amp;事業計画集計2026[受着完],事業計画集計2026[(当月)計画 請負金額],0,0)</f>
        <v>0</v>
      </c>
      <c r="DQ53" s="28" cm="1">
        <f t="array" ref="DQ53">_xlfn.XLOOKUP($D53&amp;DP$2&amp;DP$3,事業計画集計2026[営業所]&amp;事業計画集計2026[月]&amp;事業計画集計2026[受着完],事業計画集計2026[(当月)計画 利益額],0,0)</f>
        <v>0</v>
      </c>
      <c r="DR53" s="149" cm="1">
        <f t="array" ref="DR53">_xlfn.XLOOKUP($D53&amp;DP$2&amp;DP$3,事業計画集計2026[営業所]&amp;事業計画集計2026[月]&amp;事業計画集計2026[受着完],事業計画集計2026[(当月)計画 棟数],0,0)</f>
        <v>0</v>
      </c>
      <c r="DS53" s="28" cm="1">
        <f t="array" ref="DS53">_xlfn.XLOOKUP($D53&amp;DS$2&amp;DS$3,事業計画集計2026[営業所]&amp;事業計画集計2026[月]&amp;事業計画集計2026[受着完],事業計画集計2026[(当月)計画 請負金額],0,0)</f>
        <v>0</v>
      </c>
      <c r="DT53" s="28" cm="1">
        <f t="array" ref="DT53">_xlfn.XLOOKUP($D53&amp;DS$2&amp;DS$3,事業計画集計2026[営業所]&amp;事業計画集計2026[月]&amp;事業計画集計2026[受着完],事業計画集計2026[(当月)計画 利益額],0,0)</f>
        <v>0</v>
      </c>
      <c r="DU53" s="149" cm="1">
        <f t="array" ref="DU53">_xlfn.XLOOKUP($D53&amp;DS$2&amp;DS$3,事業計画集計2026[営業所]&amp;事業計画集計2026[月]&amp;事業計画集計2026[受着完],事業計画集計2026[(当月)計画 棟数],0,0)</f>
        <v>0</v>
      </c>
      <c r="DV53" s="28" cm="1">
        <f t="array" ref="DV53">_xlfn.XLOOKUP($D53&amp;DV$2&amp;DV$3,事業計画集計2026[営業所]&amp;事業計画集計2026[月]&amp;事業計画集計2026[受着完],事業計画集計2026[(当月)計画 請負金額],0,0)</f>
        <v>0</v>
      </c>
      <c r="DW53" s="28" cm="1">
        <f t="array" ref="DW53">_xlfn.XLOOKUP($D53&amp;DV$2&amp;DV$3,事業計画集計2026[営業所]&amp;事業計画集計2026[月]&amp;事業計画集計2026[受着完],事業計画集計2026[(当月)計画 利益額],0,0)</f>
        <v>0</v>
      </c>
      <c r="DX53" s="29">
        <f>DW53-($Q53*1000)</f>
        <v>0</v>
      </c>
      <c r="DY53" s="149" cm="1">
        <f t="array" ref="DY53">_xlfn.XLOOKUP($D53&amp;DV$2&amp;DV$3,事業計画集計2026[営業所]&amp;事業計画集計2026[月]&amp;事業計画集計2026[受着完],事業計画集計2026[(当月)計画 棟数],0,0)</f>
        <v>0</v>
      </c>
      <c r="DZ53" s="28" cm="1">
        <f t="array" ref="DZ53">_xlfn.XLOOKUP($D53&amp;DZ$2&amp;DZ$3,事業計画集計2026[営業所]&amp;事業計画集計2026[月]&amp;事業計画集計2026[受着完],事業計画集計2026[(当月)計画 請負金額],0,0)</f>
        <v>0</v>
      </c>
      <c r="EA53" s="28" cm="1">
        <f t="array" ref="EA53">_xlfn.XLOOKUP($D53&amp;DZ$2&amp;DZ$3,事業計画集計2026[営業所]&amp;事業計画集計2026[月]&amp;事業計画集計2026[受着完],事業計画集計2026[(当月)計画 利益額],0,0)</f>
        <v>0</v>
      </c>
      <c r="EB53" s="149" cm="1">
        <f t="array" ref="EB53">_xlfn.XLOOKUP($D53&amp;DZ$2&amp;DZ$3,事業計画集計2026[営業所]&amp;事業計画集計2026[月]&amp;事業計画集計2026[受着完],事業計画集計2026[(当月)計画 棟数],0,0)</f>
        <v>0</v>
      </c>
      <c r="EC53" s="28" cm="1">
        <f t="array" ref="EC53">_xlfn.XLOOKUP($D53&amp;EC$2&amp;EC$3,事業計画集計2026[営業所]&amp;事業計画集計2026[月]&amp;事業計画集計2026[受着完],事業計画集計2026[(当月)計画 請負金額],0,0)</f>
        <v>0</v>
      </c>
      <c r="ED53" s="28" cm="1">
        <f t="array" ref="ED53">_xlfn.XLOOKUP($D53&amp;EC$2&amp;EC$3,事業計画集計2026[営業所]&amp;事業計画集計2026[月]&amp;事業計画集計2026[受着完],事業計画集計2026[(当月)計画 利益額],0,0)</f>
        <v>0</v>
      </c>
      <c r="EE53" s="149" cm="1">
        <f t="array" ref="EE53">_xlfn.XLOOKUP($D53&amp;EC$2&amp;EC$3,事業計画集計2026[営業所]&amp;事業計画集計2026[月]&amp;事業計画集計2026[受着完],事業計画集計2026[(当月)計画 棟数],0,0)</f>
        <v>0</v>
      </c>
      <c r="EF53" s="28" cm="1">
        <f t="array" ref="EF53">_xlfn.XLOOKUP($D53&amp;EF$2&amp;EF$3,事業計画集計2026[営業所]&amp;事業計画集計2026[月]&amp;事業計画集計2026[受着完],事業計画集計2026[(当月)計画 請負金額],0,0)</f>
        <v>0</v>
      </c>
      <c r="EG53" s="28" cm="1">
        <f t="array" ref="EG53">_xlfn.XLOOKUP($D53&amp;EF$2&amp;EF$3,事業計画集計2026[営業所]&amp;事業計画集計2026[月]&amp;事業計画集計2026[受着完],事業計画集計2026[(当月)計画 利益額],0,0)</f>
        <v>0</v>
      </c>
      <c r="EH53" s="29">
        <f>EG53-($Q53*1000)</f>
        <v>0</v>
      </c>
      <c r="EI53" s="149" cm="1">
        <f t="array" ref="EI53">_xlfn.XLOOKUP($D53&amp;EF$2&amp;EF$3,事業計画集計2026[営業所]&amp;事業計画集計2026[月]&amp;事業計画集計2026[受着完],事業計画集計2026[(当月)計画 棟数],0,0)</f>
        <v>0</v>
      </c>
      <c r="EJ53" s="28" cm="1">
        <f t="array" ref="EJ53">_xlfn.XLOOKUP($D53&amp;EJ$2&amp;EJ$3,事業計画集計2026[営業所]&amp;事業計画集計2026[月]&amp;事業計画集計2026[受着完],事業計画集計2026[(当月)計画 請負金額],0,0)</f>
        <v>0</v>
      </c>
      <c r="EK53" s="28" cm="1">
        <f t="array" ref="EK53">_xlfn.XLOOKUP($D53&amp;EJ$2&amp;EJ$3,事業計画集計2026[営業所]&amp;事業計画集計2026[月]&amp;事業計画集計2026[受着完],事業計画集計2026[(当月)計画 利益額],0,0)</f>
        <v>0</v>
      </c>
      <c r="EL53" s="149" cm="1">
        <f t="array" ref="EL53">_xlfn.XLOOKUP($D53&amp;EJ$2&amp;EJ$3,事業計画集計2026[営業所]&amp;事業計画集計2026[月]&amp;事業計画集計2026[受着完],事業計画集計2026[(当月)計画 棟数],0,0)</f>
        <v>0</v>
      </c>
      <c r="EM53" s="28" cm="1">
        <f t="array" ref="EM53">_xlfn.XLOOKUP($D53&amp;EM$2&amp;EM$3,事業計画集計2026[営業所]&amp;事業計画集計2026[月]&amp;事業計画集計2026[受着完],事業計画集計2026[(当月)計画 請負金額],0,0)</f>
        <v>0</v>
      </c>
      <c r="EN53" s="28" cm="1">
        <f t="array" ref="EN53">_xlfn.XLOOKUP($D53&amp;EM$2&amp;EM$3,事業計画集計2026[営業所]&amp;事業計画集計2026[月]&amp;事業計画集計2026[受着完],事業計画集計2026[(当月)計画 利益額],0,0)</f>
        <v>0</v>
      </c>
      <c r="EO53" s="149" cm="1">
        <f t="array" ref="EO53">_xlfn.XLOOKUP($D53&amp;EM$2&amp;EM$3,事業計画集計2026[営業所]&amp;事業計画集計2026[月]&amp;事業計画集計2026[受着完],事業計画集計2026[(当月)計画 棟数],0,0)</f>
        <v>0</v>
      </c>
      <c r="EP53" s="28" cm="1">
        <f t="array" ref="EP53">_xlfn.XLOOKUP($D53&amp;EP$2&amp;EP$3,事業計画集計2026[営業所]&amp;事業計画集計2026[月]&amp;事業計画集計2026[受着完],事業計画集計2026[(当月)計画 請負金額],0,0)</f>
        <v>0</v>
      </c>
      <c r="EQ53" s="28" cm="1">
        <f t="array" ref="EQ53">_xlfn.XLOOKUP($D53&amp;EP$2&amp;EP$3,事業計画集計2026[営業所]&amp;事業計画集計2026[月]&amp;事業計画集計2026[受着完],事業計画集計2026[(当月)計画 利益額],0,0)</f>
        <v>0</v>
      </c>
      <c r="ER53" s="29">
        <f>EQ53-($Q53*1000)</f>
        <v>0</v>
      </c>
      <c r="ES53" s="142" cm="1">
        <f t="array" ref="ES53">_xlfn.XLOOKUP($D53&amp;EP$2&amp;EP$3,事業計画集計2026[営業所]&amp;事業計画集計2026[月]&amp;事業計画集計2026[受着完],事業計画集計2026[(当月)計画 棟数],0,0)</f>
        <v>0</v>
      </c>
      <c r="ET53" s="421">
        <f t="shared" ref="ET53:FC54" si="713">DP53+DZ53+EJ53</f>
        <v>0</v>
      </c>
      <c r="EU53" s="422">
        <f t="shared" si="713"/>
        <v>0</v>
      </c>
      <c r="EV53" s="423">
        <f t="shared" si="713"/>
        <v>0</v>
      </c>
      <c r="EW53" s="296">
        <f t="shared" si="713"/>
        <v>0</v>
      </c>
      <c r="EX53" s="300">
        <f t="shared" si="713"/>
        <v>0</v>
      </c>
      <c r="EY53" s="154">
        <f t="shared" si="713"/>
        <v>0</v>
      </c>
      <c r="EZ53" s="304">
        <f t="shared" si="713"/>
        <v>0</v>
      </c>
      <c r="FA53" s="314">
        <f t="shared" si="713"/>
        <v>0</v>
      </c>
      <c r="FB53" s="324">
        <f t="shared" si="713"/>
        <v>0</v>
      </c>
      <c r="FC53" s="158">
        <f t="shared" si="713"/>
        <v>0</v>
      </c>
      <c r="FD53" s="28" cm="1">
        <f t="array" ref="FD53">_xlfn.XLOOKUP($D53&amp;FD$2&amp;FD$3,事業計画集計2026[営業所]&amp;事業計画集計2026[月]&amp;事業計画集計2026[受着完],事業計画集計2026[(当月)計画 請負金額],0,0)</f>
        <v>0</v>
      </c>
      <c r="FE53" s="28" cm="1">
        <f t="array" ref="FE53">_xlfn.XLOOKUP($D53&amp;FD$2&amp;FD$3,事業計画集計2026[営業所]&amp;事業計画集計2026[月]&amp;事業計画集計2026[受着完],事業計画集計2026[(当月)計画 利益額],0,0)</f>
        <v>0</v>
      </c>
      <c r="FF53" s="149" cm="1">
        <f t="array" ref="FF53">_xlfn.XLOOKUP($D53&amp;FD$2&amp;FD$3,事業計画集計2026[営業所]&amp;事業計画集計2026[月]&amp;事業計画集計2026[受着完],事業計画集計2026[(当月)計画 棟数],0,0)</f>
        <v>0</v>
      </c>
      <c r="FG53" s="28" cm="1">
        <f t="array" ref="FG53">_xlfn.XLOOKUP($D53&amp;FG$2&amp;FG$3,事業計画集計2026[営業所]&amp;事業計画集計2026[月]&amp;事業計画集計2026[受着完],事業計画集計2026[(当月)計画 請負金額],0,0)</f>
        <v>0</v>
      </c>
      <c r="FH53" s="28" cm="1">
        <f t="array" ref="FH53">_xlfn.XLOOKUP($D53&amp;FG$2&amp;FG$3,事業計画集計2026[営業所]&amp;事業計画集計2026[月]&amp;事業計画集計2026[受着完],事業計画集計2026[(当月)計画 利益額],0,0)</f>
        <v>0</v>
      </c>
      <c r="FI53" s="149" cm="1">
        <f t="array" ref="FI53">_xlfn.XLOOKUP($D53&amp;FG$2&amp;FG$3,事業計画集計2026[営業所]&amp;事業計画集計2026[月]&amp;事業計画集計2026[受着完],事業計画集計2026[(当月)計画 棟数],0,0)</f>
        <v>0</v>
      </c>
      <c r="FJ53" s="28" cm="1">
        <f t="array" ref="FJ53">_xlfn.XLOOKUP($D53&amp;FJ$2&amp;FJ$3,事業計画集計2026[営業所]&amp;事業計画集計2026[月]&amp;事業計画集計2026[受着完],事業計画集計2026[(当月)計画 請負金額],0,0)</f>
        <v>0</v>
      </c>
      <c r="FK53" s="28" cm="1">
        <f t="array" ref="FK53">_xlfn.XLOOKUP($D53&amp;FJ$2&amp;FJ$3,事業計画集計2026[営業所]&amp;事業計画集計2026[月]&amp;事業計画集計2026[受着完],事業計画集計2026[(当月)計画 利益額],0,0)</f>
        <v>0</v>
      </c>
      <c r="FL53" s="29">
        <f>FK53-($Q53*1000)</f>
        <v>0</v>
      </c>
      <c r="FM53" s="149" cm="1">
        <f t="array" ref="FM53">_xlfn.XLOOKUP($D53&amp;FJ$2&amp;FJ$3,事業計画集計2026[営業所]&amp;事業計画集計2026[月]&amp;事業計画集計2026[受着完],事業計画集計2026[(当月)計画 棟数],0,0)</f>
        <v>0</v>
      </c>
      <c r="FN53" s="28" cm="1">
        <f t="array" ref="FN53">_xlfn.XLOOKUP($D53&amp;FN$2&amp;FN$3,事業計画集計2026[営業所]&amp;事業計画集計2026[月]&amp;事業計画集計2026[受着完],事業計画集計2026[(当月)計画 請負金額],0,0)</f>
        <v>0</v>
      </c>
      <c r="FO53" s="28" cm="1">
        <f t="array" ref="FO53">_xlfn.XLOOKUP($D53&amp;FN$2&amp;FN$3,事業計画集計2026[営業所]&amp;事業計画集計2026[月]&amp;事業計画集計2026[受着完],事業計画集計2026[(当月)計画 利益額],0,0)</f>
        <v>0</v>
      </c>
      <c r="FP53" s="149" cm="1">
        <f t="array" ref="FP53">_xlfn.XLOOKUP($D53&amp;FN$2&amp;FN$3,事業計画集計2026[営業所]&amp;事業計画集計2026[月]&amp;事業計画集計2026[受着完],事業計画集計2026[(当月)計画 棟数],0,0)</f>
        <v>0</v>
      </c>
      <c r="FQ53" s="28" cm="1">
        <f t="array" ref="FQ53">_xlfn.XLOOKUP($D53&amp;FQ$2&amp;FQ$3,事業計画集計2026[営業所]&amp;事業計画集計2026[月]&amp;事業計画集計2026[受着完],事業計画集計2026[(当月)計画 請負金額],0,0)</f>
        <v>0</v>
      </c>
      <c r="FR53" s="28" cm="1">
        <f t="array" ref="FR53">_xlfn.XLOOKUP($D53&amp;FQ$2&amp;FQ$3,事業計画集計2026[営業所]&amp;事業計画集計2026[月]&amp;事業計画集計2026[受着完],事業計画集計2026[(当月)計画 利益額],0,0)</f>
        <v>0</v>
      </c>
      <c r="FS53" s="149" cm="1">
        <f t="array" ref="FS53">_xlfn.XLOOKUP($D53&amp;FQ$2&amp;FQ$3,事業計画集計2026[営業所]&amp;事業計画集計2026[月]&amp;事業計画集計2026[受着完],事業計画集計2026[(当月)計画 棟数],0,0)</f>
        <v>0</v>
      </c>
      <c r="FT53" s="28" cm="1">
        <f t="array" ref="FT53">_xlfn.XLOOKUP($D53&amp;FT$2&amp;FT$3,事業計画集計2026[営業所]&amp;事業計画集計2026[月]&amp;事業計画集計2026[受着完],事業計画集計2026[(当月)計画 請負金額],0,0)</f>
        <v>0</v>
      </c>
      <c r="FU53" s="28" cm="1">
        <f t="array" ref="FU53">_xlfn.XLOOKUP($D53&amp;FT$2&amp;FT$3,事業計画集計2026[営業所]&amp;事業計画集計2026[月]&amp;事業計画集計2026[受着完],事業計画集計2026[(当月)計画 利益額],0,0)</f>
        <v>0</v>
      </c>
      <c r="FV53" s="29">
        <f>FU53-($Q53*1000)</f>
        <v>0</v>
      </c>
      <c r="FW53" s="149" cm="1">
        <f t="array" ref="FW53">_xlfn.XLOOKUP($D53&amp;FT$2&amp;FT$3,事業計画集計2026[営業所]&amp;事業計画集計2026[月]&amp;事業計画集計2026[受着完],事業計画集計2026[(当月)計画 棟数],0,0)</f>
        <v>0</v>
      </c>
      <c r="FX53" s="28" cm="1">
        <f t="array" ref="FX53">_xlfn.XLOOKUP($D53&amp;FX$2&amp;FX$3,事業計画集計2026[営業所]&amp;事業計画集計2026[月]&amp;事業計画集計2026[受着完],事業計画集計2026[(当月)計画 請負金額],0,0)</f>
        <v>0</v>
      </c>
      <c r="FY53" s="28" cm="1">
        <f t="array" ref="FY53">_xlfn.XLOOKUP($D53&amp;FX$2&amp;FX$3,事業計画集計2026[営業所]&amp;事業計画集計2026[月]&amp;事業計画集計2026[受着完],事業計画集計2026[(当月)計画 利益額],0,0)</f>
        <v>0</v>
      </c>
      <c r="FZ53" s="149" cm="1">
        <f t="array" ref="FZ53">_xlfn.XLOOKUP($D53&amp;FX$2&amp;FX$3,事業計画集計2026[営業所]&amp;事業計画集計2026[月]&amp;事業計画集計2026[受着完],事業計画集計2026[(当月)計画 棟数],0,0)</f>
        <v>0</v>
      </c>
      <c r="GA53" s="28" cm="1">
        <f t="array" ref="GA53">_xlfn.XLOOKUP($D53&amp;GA$2&amp;GA$3,事業計画集計2026[営業所]&amp;事業計画集計2026[月]&amp;事業計画集計2026[受着完],事業計画集計2026[(当月)計画 請負金額],0,0)</f>
        <v>0</v>
      </c>
      <c r="GB53" s="28" cm="1">
        <f t="array" ref="GB53">_xlfn.XLOOKUP($D53&amp;GA$2&amp;GA$3,事業計画集計2026[営業所]&amp;事業計画集計2026[月]&amp;事業計画集計2026[受着完],事業計画集計2026[(当月)計画 利益額],0,0)</f>
        <v>0</v>
      </c>
      <c r="GC53" s="149" cm="1">
        <f t="array" ref="GC53">_xlfn.XLOOKUP($D53&amp;GA$2&amp;GA$3,事業計画集計2026[営業所]&amp;事業計画集計2026[月]&amp;事業計画集計2026[受着完],事業計画集計2026[(当月)計画 棟数],0,0)</f>
        <v>0</v>
      </c>
      <c r="GD53" s="28" cm="1">
        <f t="array" ref="GD53">_xlfn.XLOOKUP($D53&amp;GD$2&amp;GD$3,事業計画集計2026[営業所]&amp;事業計画集計2026[月]&amp;事業計画集計2026[受着完],事業計画集計2026[(当月)計画 請負金額],0,0)</f>
        <v>0</v>
      </c>
      <c r="GE53" s="28" cm="1">
        <f t="array" ref="GE53">_xlfn.XLOOKUP($D53&amp;GD$2&amp;GD$3,事業計画集計2026[営業所]&amp;事業計画集計2026[月]&amp;事業計画集計2026[受着完],事業計画集計2026[(当月)計画 利益額],0,0)</f>
        <v>0</v>
      </c>
      <c r="GF53" s="29">
        <f>GE53-($Q53*1000)</f>
        <v>0</v>
      </c>
      <c r="GG53" s="142" cm="1">
        <f t="array" ref="GG53">_xlfn.XLOOKUP($D53&amp;GD$2&amp;GD$3,事業計画集計2026[営業所]&amp;事業計画集計2026[月]&amp;事業計画集計2026[受着完],事業計画集計2026[(当月)計画 棟数],0,0)</f>
        <v>0</v>
      </c>
      <c r="GH53" s="421">
        <f t="shared" ref="GH53:GQ54" si="714">FD53+FN53+FX53</f>
        <v>0</v>
      </c>
      <c r="GI53" s="422">
        <f t="shared" si="714"/>
        <v>0</v>
      </c>
      <c r="GJ53" s="423">
        <f t="shared" si="714"/>
        <v>0</v>
      </c>
      <c r="GK53" s="296">
        <f t="shared" si="714"/>
        <v>0</v>
      </c>
      <c r="GL53" s="300">
        <f t="shared" si="714"/>
        <v>0</v>
      </c>
      <c r="GM53" s="154">
        <f t="shared" si="714"/>
        <v>0</v>
      </c>
      <c r="GN53" s="304">
        <f t="shared" si="714"/>
        <v>0</v>
      </c>
      <c r="GO53" s="314">
        <f t="shared" si="714"/>
        <v>0</v>
      </c>
      <c r="GP53" s="324">
        <f t="shared" si="714"/>
        <v>0</v>
      </c>
      <c r="GQ53" s="158">
        <f t="shared" si="714"/>
        <v>0</v>
      </c>
      <c r="GR53" s="333">
        <f t="shared" ref="GR53:HA54" si="715">ET53+GH53</f>
        <v>0</v>
      </c>
      <c r="GS53" s="334">
        <f t="shared" si="715"/>
        <v>0</v>
      </c>
      <c r="GT53" s="162">
        <f t="shared" si="715"/>
        <v>0</v>
      </c>
      <c r="GU53" s="354">
        <f t="shared" si="715"/>
        <v>0</v>
      </c>
      <c r="GV53" s="355">
        <f t="shared" si="715"/>
        <v>0</v>
      </c>
      <c r="GW53" s="166">
        <f t="shared" si="715"/>
        <v>0</v>
      </c>
      <c r="GX53" s="479">
        <f t="shared" si="715"/>
        <v>0</v>
      </c>
      <c r="GY53" s="480">
        <f t="shared" si="715"/>
        <v>0</v>
      </c>
      <c r="GZ53" s="481">
        <f t="shared" si="715"/>
        <v>0</v>
      </c>
      <c r="HA53" s="482">
        <f t="shared" si="715"/>
        <v>0</v>
      </c>
      <c r="HB53" s="390">
        <f>CV53+GR53</f>
        <v>0</v>
      </c>
      <c r="HC53" s="391">
        <f>CW53+GS53</f>
        <v>0</v>
      </c>
      <c r="HD53" s="170">
        <f>CX53+GT53</f>
        <v>0</v>
      </c>
      <c r="HE53" s="390">
        <f>CY53+GU53</f>
        <v>0</v>
      </c>
      <c r="HF53" s="391">
        <f>CZ53+GV53</f>
        <v>0</v>
      </c>
      <c r="HG53" s="170">
        <f>DA53+GW53</f>
        <v>0</v>
      </c>
      <c r="HH53" s="390">
        <f>DB53+GX53</f>
        <v>0</v>
      </c>
      <c r="HI53" s="391">
        <f>DC53+GY53</f>
        <v>0</v>
      </c>
      <c r="HJ53" s="409">
        <f>DD53+GZ53</f>
        <v>0</v>
      </c>
      <c r="HK53" s="256">
        <f>DE53+HA53</f>
        <v>0</v>
      </c>
      <c r="HL53" s="31"/>
      <c r="HM53" s="30" t="s">
        <v>137</v>
      </c>
      <c r="HN53" s="30" t="s">
        <v>278</v>
      </c>
      <c r="HO53" s="516" t="s">
        <v>248</v>
      </c>
      <c r="HP53" s="30" t="s">
        <v>250</v>
      </c>
      <c r="HQ53" s="30"/>
    </row>
    <row r="54" spans="1:225" s="25" customFormat="1" ht="21" hidden="1">
      <c r="A54" s="24"/>
      <c r="B54" s="51" t="s">
        <v>283</v>
      </c>
      <c r="C54" s="509"/>
      <c r="D54" s="510"/>
      <c r="E54" s="196"/>
      <c r="F54" s="196"/>
      <c r="G54" s="196"/>
      <c r="H54" s="196"/>
      <c r="I54" s="196"/>
      <c r="J54" s="196"/>
      <c r="K54" s="197" t="str">
        <f>K53</f>
        <v/>
      </c>
      <c r="L54" s="197" t="str">
        <f t="shared" ref="L54:Q54" si="716">L53</f>
        <v/>
      </c>
      <c r="M54" s="197" t="str">
        <f t="shared" si="716"/>
        <v/>
      </c>
      <c r="N54" s="197" t="str">
        <f t="shared" si="716"/>
        <v/>
      </c>
      <c r="O54" s="197" t="str">
        <f t="shared" si="716"/>
        <v/>
      </c>
      <c r="P54" s="197" t="str">
        <f t="shared" si="716"/>
        <v/>
      </c>
      <c r="Q54" s="197">
        <f t="shared" si="716"/>
        <v>0</v>
      </c>
      <c r="R54" s="196"/>
      <c r="S54" s="26" t="s">
        <v>138</v>
      </c>
      <c r="T54" s="27" cm="1">
        <f t="array" ref="T54">_xlfn.XLOOKUP($D53&amp;T$2&amp;T$3,事業計画集計2026[営業所]&amp;事業計画集計2026[月]&amp;事業計画集計2026[受着完],事業計画集計2026[(当月)実績 請負金額],0,0)</f>
        <v>0</v>
      </c>
      <c r="U54" s="28" cm="1">
        <f t="array" ref="U54">_xlfn.XLOOKUP($D53&amp;T$2&amp;T$3,事業計画集計2026[営業所]&amp;事業計画集計2026[月]&amp;事業計画集計2026[受着完],事業計画集計2026[(当月)実績 利益額],0,0)</f>
        <v>0</v>
      </c>
      <c r="V54" s="142" cm="1">
        <f t="array" ref="V54">_xlfn.XLOOKUP($D53&amp;T$2&amp;T$3,事業計画集計2026[営業所]&amp;事業計画集計2026[月]&amp;事業計画集計2026[受着完],事業計画集計2026[(当月)実績 棟数],0,0)</f>
        <v>0</v>
      </c>
      <c r="W54" s="27" cm="1">
        <f t="array" ref="W54">_xlfn.XLOOKUP($D53&amp;W$2&amp;W$3,事業計画集計2026[営業所]&amp;事業計画集計2026[月]&amp;事業計画集計2026[受着完],事業計画集計2026[(当月)実績 請負金額],0,0)</f>
        <v>0</v>
      </c>
      <c r="X54" s="28" cm="1">
        <f t="array" ref="X54">_xlfn.XLOOKUP($D53&amp;W$2&amp;W$3,事業計画集計2026[営業所]&amp;事業計画集計2026[月]&amp;事業計画集計2026[受着完],事業計画集計2026[(当月)実績 利益額],0,0)</f>
        <v>0</v>
      </c>
      <c r="Y54" s="149" cm="1">
        <f t="array" ref="Y54">_xlfn.XLOOKUP($D53&amp;W$2&amp;W$3,事業計画集計2026[営業所]&amp;事業計画集計2026[月]&amp;事業計画集計2026[受着完],事業計画集計2026[(当月)実績 棟数],0,0)</f>
        <v>0</v>
      </c>
      <c r="Z54" s="28" cm="1">
        <f t="array" ref="Z54">_xlfn.XLOOKUP($D53&amp;Z$2&amp;Z$3,事業計画集計2026[営業所]&amp;事業計画集計2026[月]&amp;事業計画集計2026[受着完],事業計画集計2026[(当月)実績 請負金額],0,0)</f>
        <v>0</v>
      </c>
      <c r="AA54" s="28" cm="1">
        <f t="array" ref="AA54">_xlfn.XLOOKUP($D53&amp;Z$2&amp;Z$3,事業計画集計2026[営業所]&amp;事業計画集計2026[月]&amp;事業計画集計2026[受着完],事業計画集計2026[(当月)実績 利益額],0,0)</f>
        <v>0</v>
      </c>
      <c r="AB54" s="133">
        <f>AA54-($Q53*1000)</f>
        <v>0</v>
      </c>
      <c r="AC54" s="142" cm="1">
        <f t="array" ref="AC54">_xlfn.XLOOKUP($D53&amp;Z$2&amp;Z$3,事業計画集計2026[営業所]&amp;事業計画集計2026[月]&amp;事業計画集計2026[受着完],事業計画集計2026[(当月)実績 棟数],0,0)</f>
        <v>0</v>
      </c>
      <c r="AD54" s="27" cm="1">
        <f t="array" ref="AD54">_xlfn.XLOOKUP($D53&amp;AD$2&amp;AD$3,事業計画集計2026[営業所]&amp;事業計画集計2026[月]&amp;事業計画集計2026[受着完],事業計画集計2026[(当月)実績 請負金額],0,0)</f>
        <v>0</v>
      </c>
      <c r="AE54" s="28" cm="1">
        <f t="array" ref="AE54">_xlfn.XLOOKUP($D53&amp;AD$2&amp;AD$3,事業計画集計2026[営業所]&amp;事業計画集計2026[月]&amp;事業計画集計2026[受着完],事業計画集計2026[(当月)実績 利益額],0,0)</f>
        <v>0</v>
      </c>
      <c r="AF54" s="149" cm="1">
        <f t="array" ref="AF54">_xlfn.XLOOKUP($D53&amp;AD$2&amp;AD$3,事業計画集計2026[営業所]&amp;事業計画集計2026[月]&amp;事業計画集計2026[受着完],事業計画集計2026[(当月)実績 棟数],0,0)</f>
        <v>0</v>
      </c>
      <c r="AG54" s="28" cm="1">
        <f t="array" ref="AG54">_xlfn.XLOOKUP($D53&amp;AG$2&amp;AG$3,事業計画集計2026[営業所]&amp;事業計画集計2026[月]&amp;事業計画集計2026[受着完],事業計画集計2026[(当月)実績 請負金額],0,0)</f>
        <v>0</v>
      </c>
      <c r="AH54" s="28" cm="1">
        <f t="array" ref="AH54">_xlfn.XLOOKUP($D53&amp;AG$2&amp;AG$3,事業計画集計2026[営業所]&amp;事業計画集計2026[月]&amp;事業計画集計2026[受着完],事業計画集計2026[(当月)実績 利益額],0,0)</f>
        <v>0</v>
      </c>
      <c r="AI54" s="149" cm="1">
        <f t="array" ref="AI54">_xlfn.XLOOKUP($D53&amp;AG$2&amp;AG$3,事業計画集計2026[営業所]&amp;事業計画集計2026[月]&amp;事業計画集計2026[受着完],事業計画集計2026[(当月)実績 棟数],0,0)</f>
        <v>0</v>
      </c>
      <c r="AJ54" s="28" cm="1">
        <f t="array" ref="AJ54">_xlfn.XLOOKUP($D53&amp;AJ$2&amp;AJ$3,事業計画集計2026[営業所]&amp;事業計画集計2026[月]&amp;事業計画集計2026[受着完],事業計画集計2026[(当月)実績 請負金額],0,0)</f>
        <v>0</v>
      </c>
      <c r="AK54" s="28" cm="1">
        <f t="array" ref="AK54">_xlfn.XLOOKUP($D53&amp;AJ$2&amp;AJ$3,事業計画集計2026[営業所]&amp;事業計画集計2026[月]&amp;事業計画集計2026[受着完],事業計画集計2026[(当月)実績 利益額],0,0)</f>
        <v>0</v>
      </c>
      <c r="AL54" s="133">
        <f>AK54-($Q53*1000)</f>
        <v>0</v>
      </c>
      <c r="AM54" s="149" cm="1">
        <f t="array" ref="AM54">_xlfn.XLOOKUP($D53&amp;AJ$2&amp;AJ$3,事業計画集計2026[営業所]&amp;事業計画集計2026[月]&amp;事業計画集計2026[受着完],事業計画集計2026[(当月)実績 棟数],0,0)</f>
        <v>0</v>
      </c>
      <c r="AN54" s="28" cm="1">
        <f t="array" ref="AN54">_xlfn.XLOOKUP($D53&amp;AN$2&amp;AN$3,事業計画集計2026[営業所]&amp;事業計画集計2026[月]&amp;事業計画集計2026[受着完],事業計画集計2026[(当月)実績 請負金額],0,0)</f>
        <v>0</v>
      </c>
      <c r="AO54" s="28" cm="1">
        <f t="array" ref="AO54">_xlfn.XLOOKUP($D53&amp;AN$2&amp;AN$3,事業計画集計2026[営業所]&amp;事業計画集計2026[月]&amp;事業計画集計2026[受着完],事業計画集計2026[(当月)実績 利益額],0,0)</f>
        <v>0</v>
      </c>
      <c r="AP54" s="149" cm="1">
        <f t="array" ref="AP54">_xlfn.XLOOKUP($D53&amp;AN$2&amp;AN$3,事業計画集計2026[営業所]&amp;事業計画集計2026[月]&amp;事業計画集計2026[受着完],事業計画集計2026[(当月)実績 棟数],0,0)</f>
        <v>0</v>
      </c>
      <c r="AQ54" s="28" cm="1">
        <f t="array" ref="AQ54">_xlfn.XLOOKUP($D53&amp;AQ$2&amp;AQ$3,事業計画集計2026[営業所]&amp;事業計画集計2026[月]&amp;事業計画集計2026[受着完],事業計画集計2026[(当月)実績 請負金額],0,0)</f>
        <v>0</v>
      </c>
      <c r="AR54" s="28" cm="1">
        <f t="array" ref="AR54">_xlfn.XLOOKUP($D53&amp;AQ$2&amp;AQ$3,事業計画集計2026[営業所]&amp;事業計画集計2026[月]&amp;事業計画集計2026[受着完],事業計画集計2026[(当月)実績 利益額],0,0)</f>
        <v>0</v>
      </c>
      <c r="AS54" s="149" cm="1">
        <f t="array" ref="AS54">_xlfn.XLOOKUP($D53&amp;AQ$2&amp;AQ$3,事業計画集計2026[営業所]&amp;事業計画集計2026[月]&amp;事業計画集計2026[受着完],事業計画集計2026[(当月)実績 棟数],0,0)</f>
        <v>0</v>
      </c>
      <c r="AT54" s="28" cm="1">
        <f t="array" ref="AT54">_xlfn.XLOOKUP($D53&amp;AT$2&amp;AT$3,事業計画集計2026[営業所]&amp;事業計画集計2026[月]&amp;事業計画集計2026[受着完],事業計画集計2026[(当月)実績 請負金額],0,0)</f>
        <v>0</v>
      </c>
      <c r="AU54" s="28" cm="1">
        <f t="array" ref="AU54">_xlfn.XLOOKUP($D53&amp;AT$2&amp;AT$3,事業計画集計2026[営業所]&amp;事業計画集計2026[月]&amp;事業計画集計2026[受着完],事業計画集計2026[(当月)実績 利益額],0,0)</f>
        <v>0</v>
      </c>
      <c r="AV54" s="29">
        <f>AU54-($Q53*1000)</f>
        <v>0</v>
      </c>
      <c r="AW54" s="142" cm="1">
        <f t="array" ref="AW54">_xlfn.XLOOKUP($D53&amp;AT$2&amp;AT$3,事業計画集計2026[営業所]&amp;事業計画集計2026[月]&amp;事業計画集計2026[受着完],事業計画集計2026[(当月)実績 棟数],0,0)</f>
        <v>0</v>
      </c>
      <c r="AX54" s="421">
        <f t="shared" si="710"/>
        <v>0</v>
      </c>
      <c r="AY54" s="422">
        <f t="shared" si="710"/>
        <v>0</v>
      </c>
      <c r="AZ54" s="423">
        <f t="shared" si="710"/>
        <v>0</v>
      </c>
      <c r="BA54" s="296">
        <f t="shared" si="710"/>
        <v>0</v>
      </c>
      <c r="BB54" s="300">
        <f t="shared" si="710"/>
        <v>0</v>
      </c>
      <c r="BC54" s="154">
        <f t="shared" si="710"/>
        <v>0</v>
      </c>
      <c r="BD54" s="304">
        <f>Z54+AJ54+AT54</f>
        <v>0</v>
      </c>
      <c r="BE54" s="314">
        <f>AA54+AK54+AU54</f>
        <v>0</v>
      </c>
      <c r="BF54" s="409">
        <f>BE54*(1+BF55)-(($Q53*1000)*3)</f>
        <v>0</v>
      </c>
      <c r="BG54" s="158">
        <f>AC54+AM54+AW54</f>
        <v>0</v>
      </c>
      <c r="BH54" s="28" cm="1">
        <f t="array" ref="BH54">_xlfn.XLOOKUP($D53&amp;BH$2&amp;BH$3,事業計画集計2026[営業所]&amp;事業計画集計2026[月]&amp;事業計画集計2026[受着完],事業計画集計2026[(当月)実績 請負金額],0,0)</f>
        <v>0</v>
      </c>
      <c r="BI54" s="28" cm="1">
        <f t="array" ref="BI54">_xlfn.XLOOKUP($D53&amp;BH$2&amp;BH$3,事業計画集計2026[営業所]&amp;事業計画集計2026[月]&amp;事業計画集計2026[受着完],事業計画集計2026[(当月)実績 利益額],0,0)</f>
        <v>0</v>
      </c>
      <c r="BJ54" s="149" cm="1">
        <f t="array" ref="BJ54">_xlfn.XLOOKUP($D53&amp;BH$2&amp;BH$3,事業計画集計2026[営業所]&amp;事業計画集計2026[月]&amp;事業計画集計2026[受着完],事業計画集計2026[(当月)実績 棟数],0,0)</f>
        <v>0</v>
      </c>
      <c r="BK54" s="28" cm="1">
        <f t="array" ref="BK54">_xlfn.XLOOKUP($D53&amp;BK$2&amp;BK$3,事業計画集計2026[営業所]&amp;事業計画集計2026[月]&amp;事業計画集計2026[受着完],事業計画集計2026[(当月)実績 請負金額],0,0)</f>
        <v>0</v>
      </c>
      <c r="BL54" s="28" cm="1">
        <f t="array" ref="BL54">_xlfn.XLOOKUP($D53&amp;BK$2&amp;BK$3,事業計画集計2026[営業所]&amp;事業計画集計2026[月]&amp;事業計画集計2026[受着完],事業計画集計2026[(当月)実績 利益額],0,0)</f>
        <v>0</v>
      </c>
      <c r="BM54" s="149" cm="1">
        <f t="array" ref="BM54">_xlfn.XLOOKUP($D53&amp;BK$2&amp;BK$3,事業計画集計2026[営業所]&amp;事業計画集計2026[月]&amp;事業計画集計2026[受着完],事業計画集計2026[(当月)実績 棟数],0,0)</f>
        <v>0</v>
      </c>
      <c r="BN54" s="28" cm="1">
        <f t="array" ref="BN54">_xlfn.XLOOKUP($D53&amp;BN$2&amp;BN$3,事業計画集計2026[営業所]&amp;事業計画集計2026[月]&amp;事業計画集計2026[受着完],事業計画集計2026[(当月)実績 請負金額],0,0)</f>
        <v>0</v>
      </c>
      <c r="BO54" s="28" cm="1">
        <f t="array" ref="BO54">_xlfn.XLOOKUP($D53&amp;BN$2&amp;BN$3,事業計画集計2026[営業所]&amp;事業計画集計2026[月]&amp;事業計画集計2026[受着完],事業計画集計2026[(当月)実績 利益額],0,0)</f>
        <v>0</v>
      </c>
      <c r="BP54" s="133">
        <f>BO54-($Q53*1000)</f>
        <v>0</v>
      </c>
      <c r="BQ54" s="149" cm="1">
        <f t="array" ref="BQ54">_xlfn.XLOOKUP($D53&amp;BN$2&amp;BN$3,事業計画集計2026[営業所]&amp;事業計画集計2026[月]&amp;事業計画集計2026[受着完],事業計画集計2026[(当月)実績 棟数],0,0)</f>
        <v>0</v>
      </c>
      <c r="BR54" s="28" cm="1">
        <f t="array" ref="BR54">_xlfn.XLOOKUP($D53&amp;BR$2&amp;BR$3,事業計画集計2026[営業所]&amp;事業計画集計2026[月]&amp;事業計画集計2026[受着完],事業計画集計2026[(当月)実績 請負金額],0,0)</f>
        <v>0</v>
      </c>
      <c r="BS54" s="28" cm="1">
        <f t="array" ref="BS54">_xlfn.XLOOKUP($D53&amp;BR$2&amp;BR$3,事業計画集計2026[営業所]&amp;事業計画集計2026[月]&amp;事業計画集計2026[受着完],事業計画集計2026[(当月)実績 利益額],0,0)</f>
        <v>0</v>
      </c>
      <c r="BT54" s="149" cm="1">
        <f t="array" ref="BT54">_xlfn.XLOOKUP($D53&amp;BR$2&amp;BR$3,事業計画集計2026[営業所]&amp;事業計画集計2026[月]&amp;事業計画集計2026[受着完],事業計画集計2026[(当月)実績 棟数],0,0)</f>
        <v>0</v>
      </c>
      <c r="BU54" s="28" cm="1">
        <f t="array" ref="BU54">_xlfn.XLOOKUP($D53&amp;BU$2&amp;BU$3,事業計画集計2026[営業所]&amp;事業計画集計2026[月]&amp;事業計画集計2026[受着完],事業計画集計2026[(当月)実績 請負金額],0,0)</f>
        <v>0</v>
      </c>
      <c r="BV54" s="28" cm="1">
        <f t="array" ref="BV54">_xlfn.XLOOKUP($D53&amp;BU$2&amp;BU$3,事業計画集計2026[営業所]&amp;事業計画集計2026[月]&amp;事業計画集計2026[受着完],事業計画集計2026[(当月)実績 利益額],0,0)</f>
        <v>0</v>
      </c>
      <c r="BW54" s="149" cm="1">
        <f t="array" ref="BW54">_xlfn.XLOOKUP($D53&amp;BU$2&amp;BU$3,事業計画集計2026[営業所]&amp;事業計画集計2026[月]&amp;事業計画集計2026[受着完],事業計画集計2026[(当月)実績 棟数],0,0)</f>
        <v>0</v>
      </c>
      <c r="BX54" s="28" cm="1">
        <f t="array" ref="BX54">_xlfn.XLOOKUP($D53&amp;BX$2&amp;BX$3,事業計画集計2026[営業所]&amp;事業計画集計2026[月]&amp;事業計画集計2026[受着完],事業計画集計2026[(当月)実績 請負金額],0,0)</f>
        <v>0</v>
      </c>
      <c r="BY54" s="28" cm="1">
        <f t="array" ref="BY54">_xlfn.XLOOKUP($D53&amp;BX$2&amp;BX$3,事業計画集計2026[営業所]&amp;事業計画集計2026[月]&amp;事業計画集計2026[受着完],事業計画集計2026[(当月)実績 利益額],0,0)</f>
        <v>0</v>
      </c>
      <c r="BZ54" s="133">
        <f>BY54-($Q53*1000)</f>
        <v>0</v>
      </c>
      <c r="CA54" s="149" cm="1">
        <f t="array" ref="CA54">_xlfn.XLOOKUP($D53&amp;BX$2&amp;BX$3,事業計画集計2026[営業所]&amp;事業計画集計2026[月]&amp;事業計画集計2026[受着完],事業計画集計2026[(当月)実績 棟数],0,0)</f>
        <v>0</v>
      </c>
      <c r="CB54" s="28" cm="1">
        <f t="array" ref="CB54">_xlfn.XLOOKUP($D53&amp;CB$2&amp;CB$3,事業計画集計2026[営業所]&amp;事業計画集計2026[月]&amp;事業計画集計2026[受着完],事業計画集計2026[(当月)実績 請負金額],0,0)</f>
        <v>0</v>
      </c>
      <c r="CC54" s="28" cm="1">
        <f t="array" ref="CC54">_xlfn.XLOOKUP($D53&amp;CB$2&amp;CB$3,事業計画集計2026[営業所]&amp;事業計画集計2026[月]&amp;事業計画集計2026[受着完],事業計画集計2026[(当月)実績 利益額],0,0)</f>
        <v>0</v>
      </c>
      <c r="CD54" s="149" cm="1">
        <f t="array" ref="CD54">_xlfn.XLOOKUP($D53&amp;CB$2&amp;CB$3,事業計画集計2026[営業所]&amp;事業計画集計2026[月]&amp;事業計画集計2026[受着完],事業計画集計2026[(当月)実績 棟数],0,0)</f>
        <v>0</v>
      </c>
      <c r="CE54" s="28" cm="1">
        <f t="array" ref="CE54">_xlfn.XLOOKUP($D53&amp;CE$2&amp;CE$3,事業計画集計2026[営業所]&amp;事業計画集計2026[月]&amp;事業計画集計2026[受着完],事業計画集計2026[(当月)実績 請負金額],0,0)</f>
        <v>0</v>
      </c>
      <c r="CF54" s="28" cm="1">
        <f t="array" ref="CF54">_xlfn.XLOOKUP($D53&amp;CE$2&amp;CE$3,事業計画集計2026[営業所]&amp;事業計画集計2026[月]&amp;事業計画集計2026[受着完],事業計画集計2026[(当月)実績 利益額],0,0)</f>
        <v>0</v>
      </c>
      <c r="CG54" s="149" cm="1">
        <f t="array" ref="CG54">_xlfn.XLOOKUP($D53&amp;CE$2&amp;CE$3,事業計画集計2026[営業所]&amp;事業計画集計2026[月]&amp;事業計画集計2026[受着完],事業計画集計2026[(当月)実績 棟数],0,0)</f>
        <v>0</v>
      </c>
      <c r="CH54" s="28" cm="1">
        <f t="array" ref="CH54">_xlfn.XLOOKUP($D53&amp;CH$2&amp;CH$3,事業計画集計2026[営業所]&amp;事業計画集計2026[月]&amp;事業計画集計2026[受着完],事業計画集計2026[(当月)実績 請負金額],0,0)</f>
        <v>0</v>
      </c>
      <c r="CI54" s="28" cm="1">
        <f t="array" ref="CI54">_xlfn.XLOOKUP($D53&amp;CH$2&amp;CH$3,事業計画集計2026[営業所]&amp;事業計画集計2026[月]&amp;事業計画集計2026[受着完],事業計画集計2026[(当月)実績 利益額],0,0)</f>
        <v>0</v>
      </c>
      <c r="CJ54" s="133">
        <f>CI54-($Q53*1000)</f>
        <v>0</v>
      </c>
      <c r="CK54" s="142" cm="1">
        <f t="array" ref="CK54">_xlfn.XLOOKUP($D53&amp;CH$2&amp;CH$3,事業計画集計2026[営業所]&amp;事業計画集計2026[月]&amp;事業計画集計2026[受着完],事業計画集計2026[(当月)実績 棟数],0,0)</f>
        <v>0</v>
      </c>
      <c r="CL54" s="421">
        <f t="shared" si="711"/>
        <v>0</v>
      </c>
      <c r="CM54" s="422">
        <f t="shared" si="711"/>
        <v>0</v>
      </c>
      <c r="CN54" s="423">
        <f t="shared" si="711"/>
        <v>0</v>
      </c>
      <c r="CO54" s="296">
        <f t="shared" si="711"/>
        <v>0</v>
      </c>
      <c r="CP54" s="300">
        <f t="shared" si="711"/>
        <v>0</v>
      </c>
      <c r="CQ54" s="154">
        <f t="shared" si="711"/>
        <v>0</v>
      </c>
      <c r="CR54" s="304">
        <f>BN54+BX54+CH54</f>
        <v>0</v>
      </c>
      <c r="CS54" s="314">
        <f>BO54+BY54+CI54</f>
        <v>0</v>
      </c>
      <c r="CT54" s="409">
        <f>CS54*(1+CT55)-(($Q53*1000)*3)</f>
        <v>0</v>
      </c>
      <c r="CU54" s="158">
        <f>BQ54+CA54+CK54</f>
        <v>0</v>
      </c>
      <c r="CV54" s="333">
        <f t="shared" si="712"/>
        <v>0</v>
      </c>
      <c r="CW54" s="334">
        <f t="shared" si="712"/>
        <v>0</v>
      </c>
      <c r="CX54" s="162">
        <f t="shared" si="712"/>
        <v>0</v>
      </c>
      <c r="CY54" s="354">
        <f t="shared" si="712"/>
        <v>0</v>
      </c>
      <c r="CZ54" s="355">
        <f t="shared" si="712"/>
        <v>0</v>
      </c>
      <c r="DA54" s="166">
        <f t="shared" si="712"/>
        <v>0</v>
      </c>
      <c r="DB54" s="479">
        <f t="shared" si="712"/>
        <v>0</v>
      </c>
      <c r="DC54" s="480">
        <f t="shared" si="712"/>
        <v>0</v>
      </c>
      <c r="DD54" s="409">
        <f t="shared" si="712"/>
        <v>0</v>
      </c>
      <c r="DE54" s="604">
        <f t="shared" si="712"/>
        <v>0</v>
      </c>
      <c r="DF54" s="612">
        <f>実行度合表集計2025!GH54+実行度合表集計2026!CV54</f>
        <v>0</v>
      </c>
      <c r="DG54" s="334">
        <f>実行度合表集計2025!GI54+実行度合表集計2026!CW54</f>
        <v>0</v>
      </c>
      <c r="DH54" s="613">
        <f>実行度合表集計2025!GJ54+実行度合表集計2026!CX54</f>
        <v>0</v>
      </c>
      <c r="DI54" s="628">
        <f>実行度合表集計2025!GK54+実行度合表集計2026!CY54</f>
        <v>30316802</v>
      </c>
      <c r="DJ54" s="355">
        <f>実行度合表集計2025!GL54+実行度合表集計2026!CZ54</f>
        <v>7158546</v>
      </c>
      <c r="DK54" s="629">
        <f>実行度合表集計2025!GM54+実行度合表集計2026!DA54</f>
        <v>1</v>
      </c>
      <c r="DL54" s="641">
        <f>実行度合表集計2025!GN54+実行度合表集計2026!DB54</f>
        <v>28791432</v>
      </c>
      <c r="DM54" s="480">
        <f>実行度合表集計2025!GO54+実行度合表集計2026!DC54</f>
        <v>6103308</v>
      </c>
      <c r="DN54" s="409">
        <f>実行度合表集計2025!GP54+実行度合表集計2026!DD54</f>
        <v>-64396692</v>
      </c>
      <c r="DO54" s="642">
        <f>実行度合表集計2025!GQ54+実行度合表集計2026!DE54</f>
        <v>1</v>
      </c>
      <c r="DP54" s="28" cm="1">
        <f t="array" ref="DP54">_xlfn.XLOOKUP($D53&amp;DP$2&amp;DP$3,事業計画集計2026[営業所]&amp;事業計画集計2026[月]&amp;事業計画集計2026[受着完],事業計画集計2026[(当月)実績 請負金額],0,0)</f>
        <v>0</v>
      </c>
      <c r="DQ54" s="28" cm="1">
        <f t="array" ref="DQ54">_xlfn.XLOOKUP($D53&amp;DP$2&amp;DP$3,事業計画集計2026[営業所]&amp;事業計画集計2026[月]&amp;事業計画集計2026[受着完],事業計画集計2026[(当月)実績 利益額],0,0)</f>
        <v>0</v>
      </c>
      <c r="DR54" s="149" cm="1">
        <f t="array" ref="DR54">_xlfn.XLOOKUP($D53&amp;DP$2&amp;DP$3,事業計画集計2026[営業所]&amp;事業計画集計2026[月]&amp;事業計画集計2026[受着完],事業計画集計2026[(当月)実績 棟数],0,0)</f>
        <v>0</v>
      </c>
      <c r="DS54" s="28" cm="1">
        <f t="array" ref="DS54">_xlfn.XLOOKUP($D53&amp;DS$2&amp;DS$3,事業計画集計2026[営業所]&amp;事業計画集計2026[月]&amp;事業計画集計2026[受着完],事業計画集計2026[(当月)実績 請負金額],0,0)</f>
        <v>0</v>
      </c>
      <c r="DT54" s="28" cm="1">
        <f t="array" ref="DT54">_xlfn.XLOOKUP($D53&amp;DS$2&amp;DS$3,事業計画集計2026[営業所]&amp;事業計画集計2026[月]&amp;事業計画集計2026[受着完],事業計画集計2026[(当月)実績 利益額],0,0)</f>
        <v>0</v>
      </c>
      <c r="DU54" s="149" cm="1">
        <f t="array" ref="DU54">_xlfn.XLOOKUP($D53&amp;DS$2&amp;DS$3,事業計画集計2026[営業所]&amp;事業計画集計2026[月]&amp;事業計画集計2026[受着完],事業計画集計2026[(当月)実績 棟数],0,0)</f>
        <v>0</v>
      </c>
      <c r="DV54" s="28" cm="1">
        <f t="array" ref="DV54">_xlfn.XLOOKUP($D53&amp;DV$2&amp;DV$3,事業計画集計2026[営業所]&amp;事業計画集計2026[月]&amp;事業計画集計2026[受着完],事業計画集計2026[(当月)実績 請負金額],0,0)</f>
        <v>0</v>
      </c>
      <c r="DW54" s="28" cm="1">
        <f t="array" ref="DW54">_xlfn.XLOOKUP($D53&amp;DV$2&amp;DV$3,事業計画集計2026[営業所]&amp;事業計画集計2026[月]&amp;事業計画集計2026[受着完],事業計画集計2026[(当月)実績 利益額],0,0)</f>
        <v>0</v>
      </c>
      <c r="DX54" s="133">
        <f>DW54-($Q53*1000)</f>
        <v>0</v>
      </c>
      <c r="DY54" s="149" cm="1">
        <f t="array" ref="DY54">_xlfn.XLOOKUP($D53&amp;DV$2&amp;DV$3,事業計画集計2026[営業所]&amp;事業計画集計2026[月]&amp;事業計画集計2026[受着完],事業計画集計2026[(当月)実績 棟数],0,0)</f>
        <v>0</v>
      </c>
      <c r="DZ54" s="28" cm="1">
        <f t="array" ref="DZ54">_xlfn.XLOOKUP($D53&amp;DZ$2&amp;DZ$3,事業計画集計2026[営業所]&amp;事業計画集計2026[月]&amp;事業計画集計2026[受着完],事業計画集計2026[(当月)実績 請負金額],0,0)</f>
        <v>0</v>
      </c>
      <c r="EA54" s="28" cm="1">
        <f t="array" ref="EA54">_xlfn.XLOOKUP($D53&amp;DZ$2&amp;DZ$3,事業計画集計2026[営業所]&amp;事業計画集計2026[月]&amp;事業計画集計2026[受着完],事業計画集計2026[(当月)実績 利益額],0,0)</f>
        <v>0</v>
      </c>
      <c r="EB54" s="149" cm="1">
        <f t="array" ref="EB54">_xlfn.XLOOKUP($D53&amp;DZ$2&amp;DZ$3,事業計画集計2026[営業所]&amp;事業計画集計2026[月]&amp;事業計画集計2026[受着完],事業計画集計2026[(当月)実績 棟数],0,0)</f>
        <v>0</v>
      </c>
      <c r="EC54" s="28" cm="1">
        <f t="array" ref="EC54">_xlfn.XLOOKUP($D53&amp;EC$2&amp;EC$3,事業計画集計2026[営業所]&amp;事業計画集計2026[月]&amp;事業計画集計2026[受着完],事業計画集計2026[(当月)実績 請負金額],0,0)</f>
        <v>0</v>
      </c>
      <c r="ED54" s="28" cm="1">
        <f t="array" ref="ED54">_xlfn.XLOOKUP($D53&amp;EC$2&amp;EC$3,事業計画集計2026[営業所]&amp;事業計画集計2026[月]&amp;事業計画集計2026[受着完],事業計画集計2026[(当月)実績 利益額],0,0)</f>
        <v>0</v>
      </c>
      <c r="EE54" s="149" cm="1">
        <f t="array" ref="EE54">_xlfn.XLOOKUP($D53&amp;EC$2&amp;EC$3,事業計画集計2026[営業所]&amp;事業計画集計2026[月]&amp;事業計画集計2026[受着完],事業計画集計2026[(当月)実績 棟数],0,0)</f>
        <v>0</v>
      </c>
      <c r="EF54" s="28" cm="1">
        <f t="array" ref="EF54">_xlfn.XLOOKUP($D53&amp;EF$2&amp;EF$3,事業計画集計2026[営業所]&amp;事業計画集計2026[月]&amp;事業計画集計2026[受着完],事業計画集計2026[(当月)実績 請負金額],0,0)</f>
        <v>0</v>
      </c>
      <c r="EG54" s="28" cm="1">
        <f t="array" ref="EG54">_xlfn.XLOOKUP($D53&amp;EF$2&amp;EF$3,事業計画集計2026[営業所]&amp;事業計画集計2026[月]&amp;事業計画集計2026[受着完],事業計画集計2026[(当月)実績 利益額],0,0)</f>
        <v>0</v>
      </c>
      <c r="EH54" s="133">
        <f>EG54-($Q53*1000)</f>
        <v>0</v>
      </c>
      <c r="EI54" s="149" cm="1">
        <f t="array" ref="EI54">_xlfn.XLOOKUP($D53&amp;EF$2&amp;EF$3,事業計画集計2026[営業所]&amp;事業計画集計2026[月]&amp;事業計画集計2026[受着完],事業計画集計2026[(当月)実績 棟数],0,0)</f>
        <v>0</v>
      </c>
      <c r="EJ54" s="28" cm="1">
        <f t="array" ref="EJ54">_xlfn.XLOOKUP($D53&amp;EJ$2&amp;EJ$3,事業計画集計2026[営業所]&amp;事業計画集計2026[月]&amp;事業計画集計2026[受着完],事業計画集計2026[(当月)実績 請負金額],0,0)</f>
        <v>0</v>
      </c>
      <c r="EK54" s="28" cm="1">
        <f t="array" ref="EK54">_xlfn.XLOOKUP($D53&amp;EJ$2&amp;EJ$3,事業計画集計2026[営業所]&amp;事業計画集計2026[月]&amp;事業計画集計2026[受着完],事業計画集計2026[(当月)実績 利益額],0,0)</f>
        <v>0</v>
      </c>
      <c r="EL54" s="149" cm="1">
        <f t="array" ref="EL54">_xlfn.XLOOKUP($D53&amp;EJ$2&amp;EJ$3,事業計画集計2026[営業所]&amp;事業計画集計2026[月]&amp;事業計画集計2026[受着完],事業計画集計2026[(当月)実績 棟数],0,0)</f>
        <v>0</v>
      </c>
      <c r="EM54" s="28" cm="1">
        <f t="array" ref="EM54">_xlfn.XLOOKUP($D53&amp;EM$2&amp;EM$3,事業計画集計2026[営業所]&amp;事業計画集計2026[月]&amp;事業計画集計2026[受着完],事業計画集計2026[(当月)実績 請負金額],0,0)</f>
        <v>0</v>
      </c>
      <c r="EN54" s="28" cm="1">
        <f t="array" ref="EN54">_xlfn.XLOOKUP($D53&amp;EM$2&amp;EM$3,事業計画集計2026[営業所]&amp;事業計画集計2026[月]&amp;事業計画集計2026[受着完],事業計画集計2026[(当月)実績 利益額],0,0)</f>
        <v>0</v>
      </c>
      <c r="EO54" s="149" cm="1">
        <f t="array" ref="EO54">_xlfn.XLOOKUP($D53&amp;EM$2&amp;EM$3,事業計画集計2026[営業所]&amp;事業計画集計2026[月]&amp;事業計画集計2026[受着完],事業計画集計2026[(当月)実績 棟数],0,0)</f>
        <v>0</v>
      </c>
      <c r="EP54" s="28" cm="1">
        <f t="array" ref="EP54">_xlfn.XLOOKUP($D53&amp;EP$2&amp;EP$3,事業計画集計2026[営業所]&amp;事業計画集計2026[月]&amp;事業計画集計2026[受着完],事業計画集計2026[(当月)実績 請負金額],0,0)</f>
        <v>0</v>
      </c>
      <c r="EQ54" s="28" cm="1">
        <f t="array" ref="EQ54">_xlfn.XLOOKUP($D53&amp;EP$2&amp;EP$3,事業計画集計2026[営業所]&amp;事業計画集計2026[月]&amp;事業計画集計2026[受着完],事業計画集計2026[(当月)実績 利益額],0,0)</f>
        <v>0</v>
      </c>
      <c r="ER54" s="133">
        <f>EQ54-($Q53*1000)</f>
        <v>0</v>
      </c>
      <c r="ES54" s="142" cm="1">
        <f t="array" ref="ES54">_xlfn.XLOOKUP($D53&amp;EP$2&amp;EP$3,事業計画集計2026[営業所]&amp;事業計画集計2026[月]&amp;事業計画集計2026[受着完],事業計画集計2026[(当月)実績 棟数],0,0)</f>
        <v>0</v>
      </c>
      <c r="ET54" s="421">
        <f t="shared" si="713"/>
        <v>0</v>
      </c>
      <c r="EU54" s="422">
        <f t="shared" si="713"/>
        <v>0</v>
      </c>
      <c r="EV54" s="423">
        <f t="shared" si="713"/>
        <v>0</v>
      </c>
      <c r="EW54" s="296">
        <f t="shared" si="713"/>
        <v>0</v>
      </c>
      <c r="EX54" s="300">
        <f t="shared" si="713"/>
        <v>0</v>
      </c>
      <c r="EY54" s="154">
        <f t="shared" si="713"/>
        <v>0</v>
      </c>
      <c r="EZ54" s="304">
        <f>DV54+EF54+EP54</f>
        <v>0</v>
      </c>
      <c r="FA54" s="314">
        <f>DW54+EG54+EQ54</f>
        <v>0</v>
      </c>
      <c r="FB54" s="409">
        <f>FA54*(1+FB55)-(($Q53*1000)*3)</f>
        <v>0</v>
      </c>
      <c r="FC54" s="158">
        <f>DY54+EI54+ES54</f>
        <v>0</v>
      </c>
      <c r="FD54" s="28" cm="1">
        <f t="array" ref="FD54">_xlfn.XLOOKUP($D53&amp;FD$2&amp;FD$3,事業計画集計2026[営業所]&amp;事業計画集計2026[月]&amp;事業計画集計2026[受着完],事業計画集計2026[(当月)実績 請負金額],0,0)</f>
        <v>0</v>
      </c>
      <c r="FE54" s="28" cm="1">
        <f t="array" ref="FE54">_xlfn.XLOOKUP($D53&amp;FD$2&amp;FD$3,事業計画集計2026[営業所]&amp;事業計画集計2026[月]&amp;事業計画集計2026[受着完],事業計画集計2026[(当月)実績 利益額],0,0)</f>
        <v>0</v>
      </c>
      <c r="FF54" s="149" cm="1">
        <f t="array" ref="FF54">_xlfn.XLOOKUP($D53&amp;FD$2&amp;FD$3,事業計画集計2026[営業所]&amp;事業計画集計2026[月]&amp;事業計画集計2026[受着完],事業計画集計2026[(当月)実績 棟数],0,0)</f>
        <v>0</v>
      </c>
      <c r="FG54" s="28" cm="1">
        <f t="array" ref="FG54">_xlfn.XLOOKUP($D53&amp;FG$2&amp;FG$3,事業計画集計2026[営業所]&amp;事業計画集計2026[月]&amp;事業計画集計2026[受着完],事業計画集計2026[(当月)実績 請負金額],0,0)</f>
        <v>0</v>
      </c>
      <c r="FH54" s="28" cm="1">
        <f t="array" ref="FH54">_xlfn.XLOOKUP($D53&amp;FG$2&amp;FG$3,事業計画集計2026[営業所]&amp;事業計画集計2026[月]&amp;事業計画集計2026[受着完],事業計画集計2026[(当月)実績 利益額],0,0)</f>
        <v>0</v>
      </c>
      <c r="FI54" s="149" cm="1">
        <f t="array" ref="FI54">_xlfn.XLOOKUP($D53&amp;FG$2&amp;FG$3,事業計画集計2026[営業所]&amp;事業計画集計2026[月]&amp;事業計画集計2026[受着完],事業計画集計2026[(当月)実績 棟数],0,0)</f>
        <v>0</v>
      </c>
      <c r="FJ54" s="28" cm="1">
        <f t="array" ref="FJ54">_xlfn.XLOOKUP($D53&amp;FJ$2&amp;FJ$3,事業計画集計2026[営業所]&amp;事業計画集計2026[月]&amp;事業計画集計2026[受着完],事業計画集計2026[(当月)実績 請負金額],0,0)</f>
        <v>0</v>
      </c>
      <c r="FK54" s="28" cm="1">
        <f t="array" ref="FK54">_xlfn.XLOOKUP($D53&amp;FJ$2&amp;FJ$3,事業計画集計2026[営業所]&amp;事業計画集計2026[月]&amp;事業計画集計2026[受着完],事業計画集計2026[(当月)実績 利益額],0,0)</f>
        <v>0</v>
      </c>
      <c r="FL54" s="133">
        <f>FK54-($Q53*1000)</f>
        <v>0</v>
      </c>
      <c r="FM54" s="149" cm="1">
        <f t="array" ref="FM54">_xlfn.XLOOKUP($D53&amp;FJ$2&amp;FJ$3,事業計画集計2026[営業所]&amp;事業計画集計2026[月]&amp;事業計画集計2026[受着完],事業計画集計2026[(当月)実績 棟数],0,0)</f>
        <v>0</v>
      </c>
      <c r="FN54" s="28" cm="1">
        <f t="array" ref="FN54">_xlfn.XLOOKUP($D53&amp;FN$2&amp;FN$3,事業計画集計2026[営業所]&amp;事業計画集計2026[月]&amp;事業計画集計2026[受着完],事業計画集計2026[(当月)実績 請負金額],0,0)</f>
        <v>0</v>
      </c>
      <c r="FO54" s="28" cm="1">
        <f t="array" ref="FO54">_xlfn.XLOOKUP($D53&amp;FN$2&amp;FN$3,事業計画集計2026[営業所]&amp;事業計画集計2026[月]&amp;事業計画集計2026[受着完],事業計画集計2026[(当月)実績 利益額],0,0)</f>
        <v>0</v>
      </c>
      <c r="FP54" s="149" cm="1">
        <f t="array" ref="FP54">_xlfn.XLOOKUP($D53&amp;FN$2&amp;FN$3,事業計画集計2026[営業所]&amp;事業計画集計2026[月]&amp;事業計画集計2026[受着完],事業計画集計2026[(当月)実績 棟数],0,0)</f>
        <v>0</v>
      </c>
      <c r="FQ54" s="28" cm="1">
        <f t="array" ref="FQ54">_xlfn.XLOOKUP($D53&amp;FQ$2&amp;FQ$3,事業計画集計2026[営業所]&amp;事業計画集計2026[月]&amp;事業計画集計2026[受着完],事業計画集計2026[(当月)実績 請負金額],0,0)</f>
        <v>0</v>
      </c>
      <c r="FR54" s="28" cm="1">
        <f t="array" ref="FR54">_xlfn.XLOOKUP($D53&amp;FQ$2&amp;FQ$3,事業計画集計2026[営業所]&amp;事業計画集計2026[月]&amp;事業計画集計2026[受着完],事業計画集計2026[(当月)実績 利益額],0,0)</f>
        <v>0</v>
      </c>
      <c r="FS54" s="149" cm="1">
        <f t="array" ref="FS54">_xlfn.XLOOKUP($D53&amp;FQ$2&amp;FQ$3,事業計画集計2026[営業所]&amp;事業計画集計2026[月]&amp;事業計画集計2026[受着完],事業計画集計2026[(当月)実績 棟数],0,0)</f>
        <v>0</v>
      </c>
      <c r="FT54" s="28" cm="1">
        <f t="array" ref="FT54">_xlfn.XLOOKUP($D53&amp;FT$2&amp;FT$3,事業計画集計2026[営業所]&amp;事業計画集計2026[月]&amp;事業計画集計2026[受着完],事業計画集計2026[(当月)実績 請負金額],0,0)</f>
        <v>0</v>
      </c>
      <c r="FU54" s="28" cm="1">
        <f t="array" ref="FU54">_xlfn.XLOOKUP($D53&amp;FT$2&amp;FT$3,事業計画集計2026[営業所]&amp;事業計画集計2026[月]&amp;事業計画集計2026[受着完],事業計画集計2026[(当月)実績 利益額],0,0)</f>
        <v>0</v>
      </c>
      <c r="FV54" s="133">
        <f>FU54-($Q53*1000)</f>
        <v>0</v>
      </c>
      <c r="FW54" s="149" cm="1">
        <f t="array" ref="FW54">_xlfn.XLOOKUP($D53&amp;FT$2&amp;FT$3,事業計画集計2026[営業所]&amp;事業計画集計2026[月]&amp;事業計画集計2026[受着完],事業計画集計2026[(当月)実績 棟数],0,0)</f>
        <v>0</v>
      </c>
      <c r="FX54" s="28" cm="1">
        <f t="array" ref="FX54">_xlfn.XLOOKUP($D53&amp;FX$2&amp;FX$3,事業計画集計2026[営業所]&amp;事業計画集計2026[月]&amp;事業計画集計2026[受着完],事業計画集計2026[(当月)実績 請負金額],0,0)</f>
        <v>0</v>
      </c>
      <c r="FY54" s="28" cm="1">
        <f t="array" ref="FY54">_xlfn.XLOOKUP($D53&amp;FX$2&amp;FX$3,事業計画集計2026[営業所]&amp;事業計画集計2026[月]&amp;事業計画集計2026[受着完],事業計画集計2026[(当月)実績 利益額],0,0)</f>
        <v>0</v>
      </c>
      <c r="FZ54" s="149" cm="1">
        <f t="array" ref="FZ54">_xlfn.XLOOKUP($D53&amp;FX$2&amp;FX$3,事業計画集計2026[営業所]&amp;事業計画集計2026[月]&amp;事業計画集計2026[受着完],事業計画集計2026[(当月)実績 棟数],0,0)</f>
        <v>0</v>
      </c>
      <c r="GA54" s="28" cm="1">
        <f t="array" ref="GA54">_xlfn.XLOOKUP($D53&amp;GA$2&amp;GA$3,事業計画集計2026[営業所]&amp;事業計画集計2026[月]&amp;事業計画集計2026[受着完],事業計画集計2026[(当月)実績 請負金額],0,0)</f>
        <v>0</v>
      </c>
      <c r="GB54" s="28" cm="1">
        <f t="array" ref="GB54">_xlfn.XLOOKUP($D53&amp;GA$2&amp;GA$3,事業計画集計2026[営業所]&amp;事業計画集計2026[月]&amp;事業計画集計2026[受着完],事業計画集計2026[(当月)実績 利益額],0,0)</f>
        <v>0</v>
      </c>
      <c r="GC54" s="149" cm="1">
        <f t="array" ref="GC54">_xlfn.XLOOKUP($D53&amp;GA$2&amp;GA$3,事業計画集計2026[営業所]&amp;事業計画集計2026[月]&amp;事業計画集計2026[受着完],事業計画集計2026[(当月)実績 棟数],0,0)</f>
        <v>0</v>
      </c>
      <c r="GD54" s="28" cm="1">
        <f t="array" ref="GD54">_xlfn.XLOOKUP($D53&amp;GD$2&amp;GD$3,事業計画集計2026[営業所]&amp;事業計画集計2026[月]&amp;事業計画集計2026[受着完],事業計画集計2026[(当月)実績 請負金額],0,0)</f>
        <v>0</v>
      </c>
      <c r="GE54" s="28" cm="1">
        <f t="array" ref="GE54">_xlfn.XLOOKUP($D53&amp;GD$2&amp;GD$3,事業計画集計2026[営業所]&amp;事業計画集計2026[月]&amp;事業計画集計2026[受着完],事業計画集計2026[(当月)実績 利益額],0,0)</f>
        <v>0</v>
      </c>
      <c r="GF54" s="133">
        <f>GE54-($Q53*1000)</f>
        <v>0</v>
      </c>
      <c r="GG54" s="142" cm="1">
        <f t="array" ref="GG54">_xlfn.XLOOKUP($D53&amp;GD$2&amp;GD$3,事業計画集計2026[営業所]&amp;事業計画集計2026[月]&amp;事業計画集計2026[受着完],事業計画集計2026[(当月)実績 棟数],0,0)</f>
        <v>0</v>
      </c>
      <c r="GH54" s="421">
        <f t="shared" si="714"/>
        <v>0</v>
      </c>
      <c r="GI54" s="422">
        <f t="shared" si="714"/>
        <v>0</v>
      </c>
      <c r="GJ54" s="423">
        <f t="shared" si="714"/>
        <v>0</v>
      </c>
      <c r="GK54" s="296">
        <f t="shared" si="714"/>
        <v>0</v>
      </c>
      <c r="GL54" s="300">
        <f t="shared" si="714"/>
        <v>0</v>
      </c>
      <c r="GM54" s="154">
        <f t="shared" si="714"/>
        <v>0</v>
      </c>
      <c r="GN54" s="304">
        <f>FJ54+FT54+GD54</f>
        <v>0</v>
      </c>
      <c r="GO54" s="314">
        <f>FK54+FU54+GE54</f>
        <v>0</v>
      </c>
      <c r="GP54" s="409">
        <f>GO54*(1+GP55)-(($Q53*1000)*3)</f>
        <v>0</v>
      </c>
      <c r="GQ54" s="158">
        <f>FM54+FW54+GG54</f>
        <v>0</v>
      </c>
      <c r="GR54" s="333">
        <f t="shared" si="715"/>
        <v>0</v>
      </c>
      <c r="GS54" s="334">
        <f t="shared" si="715"/>
        <v>0</v>
      </c>
      <c r="GT54" s="162">
        <f t="shared" si="715"/>
        <v>0</v>
      </c>
      <c r="GU54" s="354">
        <f t="shared" si="715"/>
        <v>0</v>
      </c>
      <c r="GV54" s="355">
        <f t="shared" si="715"/>
        <v>0</v>
      </c>
      <c r="GW54" s="166">
        <f t="shared" si="715"/>
        <v>0</v>
      </c>
      <c r="GX54" s="479">
        <f t="shared" si="715"/>
        <v>0</v>
      </c>
      <c r="GY54" s="480">
        <f t="shared" si="715"/>
        <v>0</v>
      </c>
      <c r="GZ54" s="409">
        <f t="shared" si="715"/>
        <v>0</v>
      </c>
      <c r="HA54" s="482">
        <f t="shared" si="715"/>
        <v>0</v>
      </c>
      <c r="HB54" s="390">
        <f>CV54+GR54</f>
        <v>0</v>
      </c>
      <c r="HC54" s="391">
        <f>CW54+GS54</f>
        <v>0</v>
      </c>
      <c r="HD54" s="170">
        <f>CX54+GT54</f>
        <v>0</v>
      </c>
      <c r="HE54" s="390">
        <f>CY54+GU54</f>
        <v>0</v>
      </c>
      <c r="HF54" s="391">
        <f>CZ54+GV54</f>
        <v>0</v>
      </c>
      <c r="HG54" s="170">
        <f>DA54+GW54</f>
        <v>0</v>
      </c>
      <c r="HH54" s="390">
        <f>DB54+GX54</f>
        <v>0</v>
      </c>
      <c r="HI54" s="391">
        <f>DC54+GY54</f>
        <v>0</v>
      </c>
      <c r="HJ54" s="409">
        <f>DD54+GZ54</f>
        <v>0</v>
      </c>
      <c r="HK54" s="256">
        <f>DE54+HA54</f>
        <v>0</v>
      </c>
      <c r="HL54" s="31"/>
      <c r="HM54" s="30" t="s">
        <v>138</v>
      </c>
      <c r="HN54" s="30" t="s">
        <v>278</v>
      </c>
      <c r="HO54" s="516" t="s">
        <v>248</v>
      </c>
      <c r="HP54" s="30" t="s">
        <v>250</v>
      </c>
      <c r="HQ54" s="30"/>
    </row>
    <row r="55" spans="1:225" s="38" customFormat="1" ht="21" hidden="1">
      <c r="A55" s="32"/>
      <c r="B55" s="599" t="s">
        <v>283</v>
      </c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139</v>
      </c>
      <c r="T55" s="35" t="str">
        <f t="shared" ref="T55:AA55" si="717">IF(AND(T53&gt;0,T54&gt;0),ROUNDDOWN(T54/T53,4),"")</f>
        <v/>
      </c>
      <c r="U55" s="36" t="str">
        <f t="shared" si="717"/>
        <v/>
      </c>
      <c r="V55" s="143" t="str">
        <f t="shared" si="717"/>
        <v/>
      </c>
      <c r="W55" s="35" t="str">
        <f t="shared" si="717"/>
        <v/>
      </c>
      <c r="X55" s="36" t="str">
        <f t="shared" si="717"/>
        <v/>
      </c>
      <c r="Y55" s="150" t="str">
        <f t="shared" si="717"/>
        <v/>
      </c>
      <c r="Z55" s="36" t="str">
        <f t="shared" si="717"/>
        <v/>
      </c>
      <c r="AA55" s="36" t="str">
        <f t="shared" si="717"/>
        <v/>
      </c>
      <c r="AB55" s="37">
        <f>IF(AB54&gt;0,AB54/AB53,0)</f>
        <v>0</v>
      </c>
      <c r="AC55" s="143" t="str">
        <f t="shared" ref="AC55:AK55" si="718">IF(AND(AC53&gt;0,AC54&gt;0),ROUNDDOWN(AC54/AC53,4),"")</f>
        <v/>
      </c>
      <c r="AD55" s="35" t="str">
        <f t="shared" si="718"/>
        <v/>
      </c>
      <c r="AE55" s="36" t="str">
        <f t="shared" si="718"/>
        <v/>
      </c>
      <c r="AF55" s="150" t="str">
        <f t="shared" si="718"/>
        <v/>
      </c>
      <c r="AG55" s="36" t="str">
        <f t="shared" si="718"/>
        <v/>
      </c>
      <c r="AH55" s="36" t="str">
        <f t="shared" si="718"/>
        <v/>
      </c>
      <c r="AI55" s="150" t="str">
        <f t="shared" si="718"/>
        <v/>
      </c>
      <c r="AJ55" s="36" t="str">
        <f t="shared" si="718"/>
        <v/>
      </c>
      <c r="AK55" s="36" t="str">
        <f t="shared" si="718"/>
        <v/>
      </c>
      <c r="AL55" s="37">
        <f>IF(AL54&gt;0,AL54/AL53,0)</f>
        <v>0</v>
      </c>
      <c r="AM55" s="150" t="str">
        <f t="shared" ref="AM55:AU55" si="719">IF(AND(AM53&gt;0,AM54&gt;0),ROUNDDOWN(AM54/AM53,4),"")</f>
        <v/>
      </c>
      <c r="AN55" s="36" t="str">
        <f t="shared" si="719"/>
        <v/>
      </c>
      <c r="AO55" s="36" t="str">
        <f t="shared" si="719"/>
        <v/>
      </c>
      <c r="AP55" s="150" t="str">
        <f t="shared" si="719"/>
        <v/>
      </c>
      <c r="AQ55" s="36" t="str">
        <f t="shared" si="719"/>
        <v/>
      </c>
      <c r="AR55" s="36" t="str">
        <f t="shared" si="719"/>
        <v/>
      </c>
      <c r="AS55" s="150" t="str">
        <f t="shared" si="719"/>
        <v/>
      </c>
      <c r="AT55" s="36" t="str">
        <f t="shared" si="719"/>
        <v/>
      </c>
      <c r="AU55" s="36" t="str">
        <f t="shared" si="719"/>
        <v/>
      </c>
      <c r="AV55" s="37">
        <f>IF(AV54&gt;0,AV54/AV53,0)</f>
        <v>0</v>
      </c>
      <c r="AW55" s="143" t="str">
        <f>IF(AND(AW53&gt;0,AW54&gt;0),ROUNDDOWN(AW54/AW53,4),"")</f>
        <v/>
      </c>
      <c r="AX55" s="424" t="str">
        <f t="shared" ref="AX55:BE55" si="720">IF(AND(AX53&gt;0,AX54&gt;0),ROUNDDOWN(AX54/AX53,4),"")</f>
        <v/>
      </c>
      <c r="AY55" s="425" t="str">
        <f t="shared" si="720"/>
        <v/>
      </c>
      <c r="AZ55" s="426" t="str">
        <f t="shared" si="720"/>
        <v/>
      </c>
      <c r="BA55" s="297" t="str">
        <f t="shared" si="720"/>
        <v/>
      </c>
      <c r="BB55" s="301" t="str">
        <f t="shared" si="720"/>
        <v/>
      </c>
      <c r="BC55" s="155" t="str">
        <f t="shared" si="720"/>
        <v/>
      </c>
      <c r="BD55" s="305" t="str">
        <f t="shared" si="720"/>
        <v/>
      </c>
      <c r="BE55" s="315" t="str">
        <f t="shared" si="720"/>
        <v/>
      </c>
      <c r="BF55" s="325"/>
      <c r="BG55" s="159" t="str">
        <f t="shared" ref="BG55:BO55" si="721">IF(AND(BG53&gt;0,BG54&gt;0),ROUNDDOWN(BG54/BG53,4),"")</f>
        <v/>
      </c>
      <c r="BH55" s="36" t="str">
        <f t="shared" si="721"/>
        <v/>
      </c>
      <c r="BI55" s="36" t="str">
        <f t="shared" si="721"/>
        <v/>
      </c>
      <c r="BJ55" s="150" t="str">
        <f t="shared" si="721"/>
        <v/>
      </c>
      <c r="BK55" s="36" t="str">
        <f t="shared" si="721"/>
        <v/>
      </c>
      <c r="BL55" s="36" t="str">
        <f t="shared" si="721"/>
        <v/>
      </c>
      <c r="BM55" s="150" t="str">
        <f t="shared" si="721"/>
        <v/>
      </c>
      <c r="BN55" s="36" t="str">
        <f t="shared" si="721"/>
        <v/>
      </c>
      <c r="BO55" s="36" t="str">
        <f t="shared" si="721"/>
        <v/>
      </c>
      <c r="BP55" s="37">
        <f>IF(BP54&gt;0,BP54/BP53,0)</f>
        <v>0</v>
      </c>
      <c r="BQ55" s="150" t="str">
        <f t="shared" ref="BQ55:BY55" si="722">IF(AND(BQ53&gt;0,BQ54&gt;0),ROUNDDOWN(BQ54/BQ53,4),"")</f>
        <v/>
      </c>
      <c r="BR55" s="36" t="str">
        <f t="shared" si="722"/>
        <v/>
      </c>
      <c r="BS55" s="36" t="str">
        <f t="shared" si="722"/>
        <v/>
      </c>
      <c r="BT55" s="150" t="str">
        <f t="shared" si="722"/>
        <v/>
      </c>
      <c r="BU55" s="36" t="str">
        <f t="shared" si="722"/>
        <v/>
      </c>
      <c r="BV55" s="36" t="str">
        <f t="shared" si="722"/>
        <v/>
      </c>
      <c r="BW55" s="150" t="str">
        <f t="shared" si="722"/>
        <v/>
      </c>
      <c r="BX55" s="36" t="str">
        <f t="shared" si="722"/>
        <v/>
      </c>
      <c r="BY55" s="36" t="str">
        <f t="shared" si="722"/>
        <v/>
      </c>
      <c r="BZ55" s="37">
        <f>IF(BZ54&gt;0,BZ54/BZ53,0)</f>
        <v>0</v>
      </c>
      <c r="CA55" s="150" t="str">
        <f t="shared" ref="CA55:CI55" si="723">IF(AND(CA53&gt;0,CA54&gt;0),ROUNDDOWN(CA54/CA53,4),"")</f>
        <v/>
      </c>
      <c r="CB55" s="36" t="str">
        <f t="shared" si="723"/>
        <v/>
      </c>
      <c r="CC55" s="36" t="str">
        <f t="shared" si="723"/>
        <v/>
      </c>
      <c r="CD55" s="150" t="str">
        <f t="shared" si="723"/>
        <v/>
      </c>
      <c r="CE55" s="36" t="str">
        <f t="shared" si="723"/>
        <v/>
      </c>
      <c r="CF55" s="36" t="str">
        <f t="shared" si="723"/>
        <v/>
      </c>
      <c r="CG55" s="150" t="str">
        <f t="shared" si="723"/>
        <v/>
      </c>
      <c r="CH55" s="36" t="str">
        <f t="shared" si="723"/>
        <v/>
      </c>
      <c r="CI55" s="36" t="str">
        <f t="shared" si="723"/>
        <v/>
      </c>
      <c r="CJ55" s="37">
        <f>IF(CJ54&gt;0,CJ54/CJ53,0)</f>
        <v>0</v>
      </c>
      <c r="CK55" s="143" t="str">
        <f>IF(AND(CK53&gt;0,CK54&gt;0),ROUNDDOWN(CK54/CK53,4),"")</f>
        <v/>
      </c>
      <c r="CL55" s="424" t="str">
        <f t="shared" ref="CL55:CS55" si="724">IF(AND(CL53&gt;0,CL54&gt;0),ROUNDDOWN(CL54/CL53,4),"")</f>
        <v/>
      </c>
      <c r="CM55" s="425" t="str">
        <f t="shared" si="724"/>
        <v/>
      </c>
      <c r="CN55" s="426" t="str">
        <f t="shared" si="724"/>
        <v/>
      </c>
      <c r="CO55" s="297" t="str">
        <f t="shared" si="724"/>
        <v/>
      </c>
      <c r="CP55" s="301" t="str">
        <f t="shared" si="724"/>
        <v/>
      </c>
      <c r="CQ55" s="155" t="str">
        <f t="shared" si="724"/>
        <v/>
      </c>
      <c r="CR55" s="305" t="str">
        <f t="shared" si="724"/>
        <v/>
      </c>
      <c r="CS55" s="315" t="str">
        <f t="shared" si="724"/>
        <v/>
      </c>
      <c r="CT55" s="325"/>
      <c r="CU55" s="159" t="str">
        <f>IF(AND(CU53&gt;0,CU54&gt;0),ROUNDDOWN(CU54/CU53,4),"")</f>
        <v/>
      </c>
      <c r="CV55" s="335" t="str">
        <f>IF(AND(CV53&gt;0,CV54&gt;0),ROUNDDOWN(CV54/CV53,4),"")</f>
        <v/>
      </c>
      <c r="CW55" s="336" t="str">
        <f t="shared" ref="CW55:CX55" si="725">IF(AND(CW53&gt;0,CW54&gt;0),ROUNDDOWN(CW54/CW53,4),"")</f>
        <v/>
      </c>
      <c r="CX55" s="163" t="str">
        <f t="shared" si="725"/>
        <v/>
      </c>
      <c r="CY55" s="356" t="str">
        <f>IF(AND(CY53&gt;0,CY54&gt;0),ROUNDDOWN(CY54/CY53,4),"")</f>
        <v/>
      </c>
      <c r="CZ55" s="357" t="str">
        <f>IF(AND(CZ53&gt;0,CZ54&gt;0),ROUNDDOWN(CZ54/CZ53,4),"")</f>
        <v/>
      </c>
      <c r="DA55" s="167" t="str">
        <f>IF(AND(DA53&gt;0,DA54&gt;0),ROUNDDOWN(DA54/DA53,4),"")</f>
        <v/>
      </c>
      <c r="DB55" s="483" t="str">
        <f t="shared" ref="DB55:DW55" si="726">IF(AND(DB53&gt;0,DB54&gt;0),ROUNDDOWN(DB54/DB53,4),"")</f>
        <v/>
      </c>
      <c r="DC55" s="484" t="str">
        <f t="shared" si="726"/>
        <v/>
      </c>
      <c r="DD55" s="485"/>
      <c r="DE55" s="605" t="str">
        <f t="shared" si="726"/>
        <v/>
      </c>
      <c r="DF55" s="614" t="str">
        <f>IF(AND(DF53&gt;0,DF54&gt;0),ROUNDDOWN(DF54/DF53,4),"")</f>
        <v/>
      </c>
      <c r="DG55" s="336" t="str">
        <f t="shared" ref="DG55:DH55" si="727">IF(AND(DG53&gt;0,DG54&gt;0),ROUNDDOWN(DG54/DG53,4),"")</f>
        <v/>
      </c>
      <c r="DH55" s="615" t="str">
        <f t="shared" si="727"/>
        <v/>
      </c>
      <c r="DI55" s="630">
        <f>IF(AND(DI53&gt;0,DI54&gt;0),ROUNDDOWN(DI54/DI53,4),"")</f>
        <v>7.0099999999999996E-2</v>
      </c>
      <c r="DJ55" s="357">
        <f>IF(AND(DJ53&gt;0,DJ54&gt;0),ROUNDDOWN(DJ54/DJ53,4),"")</f>
        <v>6.6199999999999995E-2</v>
      </c>
      <c r="DK55" s="631">
        <f>IF(AND(DK53&gt;0,DK54&gt;0),ROUNDDOWN(DK54/DK53,4),"")</f>
        <v>6.25E-2</v>
      </c>
      <c r="DL55" s="643">
        <f t="shared" ref="DL55:DO55" si="728">IF(AND(DL53&gt;0,DL54&gt;0),ROUNDDOWN(DL54/DL53,4),"")</f>
        <v>6.0400000000000002E-2</v>
      </c>
      <c r="DM55" s="484">
        <f t="shared" si="728"/>
        <v>0.05</v>
      </c>
      <c r="DN55" s="485"/>
      <c r="DO55" s="644">
        <f t="shared" ref="DO55" si="729">IF(AND(DO53&gt;0,DO54&gt;0),ROUNDDOWN(DO54/DO53,4),"")</f>
        <v>5.8799999999999998E-2</v>
      </c>
      <c r="DP55" s="36" t="str">
        <f t="shared" si="726"/>
        <v/>
      </c>
      <c r="DQ55" s="36" t="str">
        <f t="shared" si="726"/>
        <v/>
      </c>
      <c r="DR55" s="150" t="str">
        <f t="shared" si="726"/>
        <v/>
      </c>
      <c r="DS55" s="36" t="str">
        <f t="shared" si="726"/>
        <v/>
      </c>
      <c r="DT55" s="36" t="str">
        <f t="shared" si="726"/>
        <v/>
      </c>
      <c r="DU55" s="150" t="str">
        <f t="shared" si="726"/>
        <v/>
      </c>
      <c r="DV55" s="36" t="str">
        <f t="shared" si="726"/>
        <v/>
      </c>
      <c r="DW55" s="36" t="str">
        <f t="shared" si="726"/>
        <v/>
      </c>
      <c r="DX55" s="37">
        <f>IF(DX54&gt;0,DX54/DX53,0)</f>
        <v>0</v>
      </c>
      <c r="DY55" s="150" t="str">
        <f t="shared" ref="DY55:EG55" si="730">IF(AND(DY53&gt;0,DY54&gt;0),ROUNDDOWN(DY54/DY53,4),"")</f>
        <v/>
      </c>
      <c r="DZ55" s="36" t="str">
        <f t="shared" si="730"/>
        <v/>
      </c>
      <c r="EA55" s="36" t="str">
        <f t="shared" si="730"/>
        <v/>
      </c>
      <c r="EB55" s="150" t="str">
        <f t="shared" si="730"/>
        <v/>
      </c>
      <c r="EC55" s="36" t="str">
        <f t="shared" si="730"/>
        <v/>
      </c>
      <c r="ED55" s="36" t="str">
        <f t="shared" si="730"/>
        <v/>
      </c>
      <c r="EE55" s="150" t="str">
        <f t="shared" si="730"/>
        <v/>
      </c>
      <c r="EF55" s="36" t="str">
        <f t="shared" si="730"/>
        <v/>
      </c>
      <c r="EG55" s="36" t="str">
        <f t="shared" si="730"/>
        <v/>
      </c>
      <c r="EH55" s="37">
        <f>IF(EH54&gt;0,EH54/EH53,0)</f>
        <v>0</v>
      </c>
      <c r="EI55" s="150" t="str">
        <f t="shared" ref="EI55:EQ55" si="731">IF(AND(EI53&gt;0,EI54&gt;0),ROUNDDOWN(EI54/EI53,4),"")</f>
        <v/>
      </c>
      <c r="EJ55" s="36" t="str">
        <f t="shared" si="731"/>
        <v/>
      </c>
      <c r="EK55" s="36" t="str">
        <f t="shared" si="731"/>
        <v/>
      </c>
      <c r="EL55" s="150" t="str">
        <f t="shared" si="731"/>
        <v/>
      </c>
      <c r="EM55" s="36" t="str">
        <f t="shared" si="731"/>
        <v/>
      </c>
      <c r="EN55" s="36" t="str">
        <f t="shared" si="731"/>
        <v/>
      </c>
      <c r="EO55" s="150" t="str">
        <f t="shared" si="731"/>
        <v/>
      </c>
      <c r="EP55" s="36" t="str">
        <f t="shared" si="731"/>
        <v/>
      </c>
      <c r="EQ55" s="36" t="str">
        <f t="shared" si="731"/>
        <v/>
      </c>
      <c r="ER55" s="37">
        <f>IF(ER54&gt;0,ER54/ER53,0)</f>
        <v>0</v>
      </c>
      <c r="ES55" s="143" t="str">
        <f>IF(AND(ES53&gt;0,ES54&gt;0),ROUNDDOWN(ES54/ES53,4),"")</f>
        <v/>
      </c>
      <c r="ET55" s="424" t="str">
        <f t="shared" ref="ET55:FA55" si="732">IF(AND(ET53&gt;0,ET54&gt;0),ROUNDDOWN(ET54/ET53,4),"")</f>
        <v/>
      </c>
      <c r="EU55" s="425" t="str">
        <f t="shared" si="732"/>
        <v/>
      </c>
      <c r="EV55" s="426" t="str">
        <f t="shared" si="732"/>
        <v/>
      </c>
      <c r="EW55" s="297" t="str">
        <f t="shared" si="732"/>
        <v/>
      </c>
      <c r="EX55" s="301" t="str">
        <f t="shared" si="732"/>
        <v/>
      </c>
      <c r="EY55" s="155" t="str">
        <f t="shared" si="732"/>
        <v/>
      </c>
      <c r="EZ55" s="305" t="str">
        <f t="shared" si="732"/>
        <v/>
      </c>
      <c r="FA55" s="315" t="str">
        <f t="shared" si="732"/>
        <v/>
      </c>
      <c r="FB55" s="325"/>
      <c r="FC55" s="159" t="str">
        <f t="shared" ref="FC55:FK55" si="733">IF(AND(FC53&gt;0,FC54&gt;0),ROUNDDOWN(FC54/FC53,4),"")</f>
        <v/>
      </c>
      <c r="FD55" s="36" t="str">
        <f t="shared" si="733"/>
        <v/>
      </c>
      <c r="FE55" s="36" t="str">
        <f t="shared" si="733"/>
        <v/>
      </c>
      <c r="FF55" s="150" t="str">
        <f t="shared" si="733"/>
        <v/>
      </c>
      <c r="FG55" s="36" t="str">
        <f t="shared" si="733"/>
        <v/>
      </c>
      <c r="FH55" s="36" t="str">
        <f t="shared" si="733"/>
        <v/>
      </c>
      <c r="FI55" s="150" t="str">
        <f t="shared" si="733"/>
        <v/>
      </c>
      <c r="FJ55" s="36" t="str">
        <f t="shared" si="733"/>
        <v/>
      </c>
      <c r="FK55" s="36" t="str">
        <f t="shared" si="733"/>
        <v/>
      </c>
      <c r="FL55" s="37">
        <f>IF(FL54&gt;0,FL54/FL53,0)</f>
        <v>0</v>
      </c>
      <c r="FM55" s="150" t="str">
        <f t="shared" ref="FM55:FU55" si="734">IF(AND(FM53&gt;0,FM54&gt;0),ROUNDDOWN(FM54/FM53,4),"")</f>
        <v/>
      </c>
      <c r="FN55" s="36" t="str">
        <f t="shared" si="734"/>
        <v/>
      </c>
      <c r="FO55" s="36" t="str">
        <f t="shared" si="734"/>
        <v/>
      </c>
      <c r="FP55" s="150" t="str">
        <f t="shared" si="734"/>
        <v/>
      </c>
      <c r="FQ55" s="36" t="str">
        <f t="shared" si="734"/>
        <v/>
      </c>
      <c r="FR55" s="36" t="str">
        <f t="shared" si="734"/>
        <v/>
      </c>
      <c r="FS55" s="150" t="str">
        <f t="shared" si="734"/>
        <v/>
      </c>
      <c r="FT55" s="36" t="str">
        <f t="shared" si="734"/>
        <v/>
      </c>
      <c r="FU55" s="36" t="str">
        <f t="shared" si="734"/>
        <v/>
      </c>
      <c r="FV55" s="37">
        <f>IF(FV54&gt;0,FV54/FV53,0)</f>
        <v>0</v>
      </c>
      <c r="FW55" s="150" t="str">
        <f t="shared" ref="FW55:GE55" si="735">IF(AND(FW53&gt;0,FW54&gt;0),ROUNDDOWN(FW54/FW53,4),"")</f>
        <v/>
      </c>
      <c r="FX55" s="36" t="str">
        <f t="shared" si="735"/>
        <v/>
      </c>
      <c r="FY55" s="36" t="str">
        <f t="shared" si="735"/>
        <v/>
      </c>
      <c r="FZ55" s="150" t="str">
        <f t="shared" si="735"/>
        <v/>
      </c>
      <c r="GA55" s="36" t="str">
        <f t="shared" si="735"/>
        <v/>
      </c>
      <c r="GB55" s="36" t="str">
        <f t="shared" si="735"/>
        <v/>
      </c>
      <c r="GC55" s="150" t="str">
        <f t="shared" si="735"/>
        <v/>
      </c>
      <c r="GD55" s="36" t="str">
        <f t="shared" si="735"/>
        <v/>
      </c>
      <c r="GE55" s="36" t="str">
        <f t="shared" si="735"/>
        <v/>
      </c>
      <c r="GF55" s="37">
        <f>IF(GF54&gt;0,GF54/GF53,0)</f>
        <v>0</v>
      </c>
      <c r="GG55" s="143" t="str">
        <f>IF(AND(GG53&gt;0,GG54&gt;0),ROUNDDOWN(GG54/GG53,4),"")</f>
        <v/>
      </c>
      <c r="GH55" s="424" t="str">
        <f t="shared" ref="GH55:GO55" si="736">IF(AND(GH53&gt;0,GH54&gt;0),ROUNDDOWN(GH54/GH53,4),"")</f>
        <v/>
      </c>
      <c r="GI55" s="425" t="str">
        <f t="shared" si="736"/>
        <v/>
      </c>
      <c r="GJ55" s="426" t="str">
        <f t="shared" si="736"/>
        <v/>
      </c>
      <c r="GK55" s="297" t="str">
        <f t="shared" si="736"/>
        <v/>
      </c>
      <c r="GL55" s="301" t="str">
        <f t="shared" si="736"/>
        <v/>
      </c>
      <c r="GM55" s="155" t="str">
        <f t="shared" si="736"/>
        <v/>
      </c>
      <c r="GN55" s="305" t="str">
        <f t="shared" si="736"/>
        <v/>
      </c>
      <c r="GO55" s="315" t="str">
        <f t="shared" si="736"/>
        <v/>
      </c>
      <c r="GP55" s="325"/>
      <c r="GQ55" s="159" t="str">
        <f>IF(AND(GQ53&gt;0,GQ54&gt;0),ROUNDDOWN(GQ54/GQ53,4),"")</f>
        <v/>
      </c>
      <c r="GR55" s="335" t="str">
        <f>IF(AND(GR53&gt;0,GR54&gt;0),ROUNDDOWN(GR54/GR53,4),"")</f>
        <v/>
      </c>
      <c r="GS55" s="336" t="str">
        <f t="shared" ref="GS55:GT55" si="737">IF(AND(GS53&gt;0,GS54&gt;0),ROUNDDOWN(GS54/GS53,4),"")</f>
        <v/>
      </c>
      <c r="GT55" s="163" t="str">
        <f t="shared" si="737"/>
        <v/>
      </c>
      <c r="GU55" s="356" t="str">
        <f>IF(AND(GU53&gt;0,GU54&gt;0),ROUNDDOWN(GU54/GU53,4),"")</f>
        <v/>
      </c>
      <c r="GV55" s="357" t="str">
        <f>IF(AND(GV53&gt;0,GV54&gt;0),ROUNDDOWN(GV54/GV53,4),"")</f>
        <v/>
      </c>
      <c r="GW55" s="167" t="str">
        <f>IF(AND(GW53&gt;0,GW54&gt;0),ROUNDDOWN(GW54/GW53,4),"")</f>
        <v/>
      </c>
      <c r="GX55" s="483" t="str">
        <f t="shared" ref="GX55:HK55" si="738">IF(AND(GX53&gt;0,GX54&gt;0),ROUNDDOWN(GX54/GX53,4),"")</f>
        <v/>
      </c>
      <c r="GY55" s="484" t="str">
        <f t="shared" si="738"/>
        <v/>
      </c>
      <c r="GZ55" s="485" t="str">
        <f t="shared" si="738"/>
        <v/>
      </c>
      <c r="HA55" s="486" t="str">
        <f t="shared" si="738"/>
        <v/>
      </c>
      <c r="HB55" s="392" t="str">
        <f t="shared" si="738"/>
        <v/>
      </c>
      <c r="HC55" s="393" t="str">
        <f t="shared" si="738"/>
        <v/>
      </c>
      <c r="HD55" s="172" t="str">
        <f t="shared" si="738"/>
        <v/>
      </c>
      <c r="HE55" s="392" t="str">
        <f t="shared" si="738"/>
        <v/>
      </c>
      <c r="HF55" s="393" t="str">
        <f t="shared" si="738"/>
        <v/>
      </c>
      <c r="HG55" s="172" t="str">
        <f t="shared" si="738"/>
        <v/>
      </c>
      <c r="HH55" s="392" t="str">
        <f t="shared" si="738"/>
        <v/>
      </c>
      <c r="HI55" s="393" t="str">
        <f t="shared" si="738"/>
        <v/>
      </c>
      <c r="HJ55" s="374"/>
      <c r="HK55" s="171" t="str">
        <f t="shared" si="738"/>
        <v/>
      </c>
      <c r="HL55" s="40"/>
      <c r="HM55" s="39" t="s">
        <v>139</v>
      </c>
      <c r="HN55" s="39"/>
      <c r="HO55" s="39"/>
      <c r="HP55" s="39"/>
      <c r="HQ55" s="39"/>
    </row>
    <row r="56" spans="1:225" s="25" customFormat="1" ht="21" hidden="1">
      <c r="A56" s="24"/>
      <c r="B56" s="51" t="s">
        <v>283</v>
      </c>
      <c r="C56" s="509" t="str">
        <f>_xlfn.XLOOKUP(D56,事業計画2026[営業所],事業計画2026[エリア],"",0)</f>
        <v/>
      </c>
      <c r="D56" s="510" t="s">
        <v>198</v>
      </c>
      <c r="E56" s="196"/>
      <c r="F56" s="196"/>
      <c r="G56" s="196" t="str">
        <f>_xlfn.XLOOKUP(D56,事業計画2026[営業所],事業計画2026[所長],"",0)</f>
        <v/>
      </c>
      <c r="H56" s="196" t="str">
        <f>_xlfn.XLOOKUP(D56,事業計画2026[営業所],事業計画2026[担当役員],"",0)</f>
        <v/>
      </c>
      <c r="I56" s="196" t="str">
        <f>_xlfn.XLOOKUP(D56,事業計画2026[営業所],事業計画2026[主要ブランド],"",0)</f>
        <v/>
      </c>
      <c r="J56" s="196"/>
      <c r="K56" s="197" t="str">
        <f>_xlfn.XLOOKUP(D56,事業計画2026[営業所],事業計画2026[人件費],"",0)</f>
        <v/>
      </c>
      <c r="L56" s="197" t="str">
        <f>_xlfn.XLOOKUP(D56,事業計画2026[営業所],事業計画2026[販売費],"",0)</f>
        <v/>
      </c>
      <c r="M56" s="197" t="str">
        <f>_xlfn.XLOOKUP(D56,事業計画2026[営業所],事業計画2026[減価償却費],"",0)</f>
        <v/>
      </c>
      <c r="N56" s="197" t="str">
        <f>_xlfn.XLOOKUP(D56,事業計画2026[営業所],事業計画2026[地代・家賃],"",0)</f>
        <v/>
      </c>
      <c r="O56" s="197" t="str">
        <f>_xlfn.XLOOKUP(D56,事業計画2026[営業所],事業計画2026[その他経費],"",0)</f>
        <v/>
      </c>
      <c r="P56" s="197" t="str">
        <f>_xlfn.XLOOKUP(D56,事業計画2026[営業所],事業計画2026[本社経費],"",0)</f>
        <v/>
      </c>
      <c r="Q56" s="197">
        <f>SUM(K56:P56)</f>
        <v>0</v>
      </c>
      <c r="R56" s="196"/>
      <c r="S56" s="26" t="s">
        <v>137</v>
      </c>
      <c r="T56" s="27" cm="1">
        <f t="array" ref="T56">_xlfn.XLOOKUP($D56&amp;T$2&amp;T$3,事業計画集計2026[営業所]&amp;事業計画集計2026[月]&amp;事業計画集計2026[受着完],事業計画集計2026[(当月)計画 請負金額],0,0)</f>
        <v>0</v>
      </c>
      <c r="U56" s="28" cm="1">
        <f t="array" ref="U56">_xlfn.XLOOKUP($D56&amp;T$2&amp;T$3,事業計画集計2026[営業所]&amp;事業計画集計2026[月]&amp;事業計画集計2026[受着完],事業計画集計2026[(当月)計画 利益額],0,0)</f>
        <v>0</v>
      </c>
      <c r="V56" s="142" cm="1">
        <f t="array" ref="V56">_xlfn.XLOOKUP($D56&amp;T$2&amp;T$3,事業計画集計2026[営業所]&amp;事業計画集計2026[月]&amp;事業計画集計2026[受着完],事業計画集計2026[(当月)計画 棟数],0,0)</f>
        <v>0</v>
      </c>
      <c r="W56" s="27" cm="1">
        <f t="array" ref="W56">_xlfn.XLOOKUP($D56&amp;W$2&amp;W$3,事業計画集計2026[営業所]&amp;事業計画集計2026[月]&amp;事業計画集計2026[受着完],事業計画集計2026[(当月)計画 請負金額],0,0)</f>
        <v>0</v>
      </c>
      <c r="X56" s="28" cm="1">
        <f t="array" ref="X56">_xlfn.XLOOKUP($D56&amp;W$2&amp;W$3,事業計画集計2026[営業所]&amp;事業計画集計2026[月]&amp;事業計画集計2026[受着完],事業計画集計2026[(当月)計画 利益額],0,0)</f>
        <v>0</v>
      </c>
      <c r="Y56" s="149" cm="1">
        <f t="array" ref="Y56">_xlfn.XLOOKUP($D56&amp;W$2&amp;W$3,事業計画集計2026[営業所]&amp;事業計画集計2026[月]&amp;事業計画集計2026[受着完],事業計画集計2026[(当月)計画 棟数],0,0)</f>
        <v>0</v>
      </c>
      <c r="Z56" s="28" cm="1">
        <f t="array" ref="Z56">_xlfn.XLOOKUP($D56&amp;Z$2&amp;Z$3,事業計画集計2026[営業所]&amp;事業計画集計2026[月]&amp;事業計画集計2026[受着完],事業計画集計2026[(当月)計画 請負金額],0,0)</f>
        <v>0</v>
      </c>
      <c r="AA56" s="28" cm="1">
        <f t="array" ref="AA56">_xlfn.XLOOKUP($D56&amp;Z$2&amp;Z$3,事業計画集計2026[営業所]&amp;事業計画集計2026[月]&amp;事業計画集計2026[受着完],事業計画集計2026[(当月)計画 利益額],0,0)</f>
        <v>0</v>
      </c>
      <c r="AB56" s="29">
        <f>AA56-($Q56*1000)</f>
        <v>0</v>
      </c>
      <c r="AC56" s="142" cm="1">
        <f t="array" ref="AC56">_xlfn.XLOOKUP($D56&amp;Z$2&amp;Z$3,事業計画集計2026[営業所]&amp;事業計画集計2026[月]&amp;事業計画集計2026[受着完],事業計画集計2026[(当月)計画 棟数],0,0)</f>
        <v>0</v>
      </c>
      <c r="AD56" s="27" cm="1">
        <f t="array" ref="AD56">_xlfn.XLOOKUP($D56&amp;AD$2&amp;AD$3,事業計画集計2026[営業所]&amp;事業計画集計2026[月]&amp;事業計画集計2026[受着完],事業計画集計2026[(当月)計画 請負金額],0,0)</f>
        <v>0</v>
      </c>
      <c r="AE56" s="28" cm="1">
        <f t="array" ref="AE56">_xlfn.XLOOKUP($D56&amp;AD$2&amp;AD$3,事業計画集計2026[営業所]&amp;事業計画集計2026[月]&amp;事業計画集計2026[受着完],事業計画集計2026[(当月)計画 利益額],0,0)</f>
        <v>0</v>
      </c>
      <c r="AF56" s="149" cm="1">
        <f t="array" ref="AF56">_xlfn.XLOOKUP($D56&amp;AD$2&amp;AD$3,事業計画集計2026[営業所]&amp;事業計画集計2026[月]&amp;事業計画集計2026[受着完],事業計画集計2026[(当月)計画 棟数],0,0)</f>
        <v>0</v>
      </c>
      <c r="AG56" s="28" cm="1">
        <f t="array" ref="AG56">_xlfn.XLOOKUP($D56&amp;AG$2&amp;AG$3,事業計画集計2026[営業所]&amp;事業計画集計2026[月]&amp;事業計画集計2026[受着完],事業計画集計2026[(当月)計画 請負金額],0,0)</f>
        <v>0</v>
      </c>
      <c r="AH56" s="28" cm="1">
        <f t="array" ref="AH56">_xlfn.XLOOKUP($D56&amp;AG$2&amp;AG$3,事業計画集計2026[営業所]&amp;事業計画集計2026[月]&amp;事業計画集計2026[受着完],事業計画集計2026[(当月)計画 利益額],0,0)</f>
        <v>0</v>
      </c>
      <c r="AI56" s="149" cm="1">
        <f t="array" ref="AI56">_xlfn.XLOOKUP($D56&amp;AG$2&amp;AG$3,事業計画集計2026[営業所]&amp;事業計画集計2026[月]&amp;事業計画集計2026[受着完],事業計画集計2026[(当月)計画 棟数],0,0)</f>
        <v>0</v>
      </c>
      <c r="AJ56" s="28" cm="1">
        <f t="array" ref="AJ56">_xlfn.XLOOKUP($D56&amp;AJ$2&amp;AJ$3,事業計画集計2026[営業所]&amp;事業計画集計2026[月]&amp;事業計画集計2026[受着完],事業計画集計2026[(当月)計画 請負金額],0,0)</f>
        <v>0</v>
      </c>
      <c r="AK56" s="28" cm="1">
        <f t="array" ref="AK56">_xlfn.XLOOKUP($D56&amp;AJ$2&amp;AJ$3,事業計画集計2026[営業所]&amp;事業計画集計2026[月]&amp;事業計画集計2026[受着完],事業計画集計2026[(当月)計画 利益額],0,0)</f>
        <v>0</v>
      </c>
      <c r="AL56" s="29">
        <f>AK56-($Q56*1000)</f>
        <v>0</v>
      </c>
      <c r="AM56" s="149" cm="1">
        <f t="array" ref="AM56">_xlfn.XLOOKUP($D56&amp;AJ$2&amp;AJ$3,事業計画集計2026[営業所]&amp;事業計画集計2026[月]&amp;事業計画集計2026[受着完],事業計画集計2026[(当月)計画 棟数],0,0)</f>
        <v>0</v>
      </c>
      <c r="AN56" s="28" cm="1">
        <f t="array" ref="AN56">_xlfn.XLOOKUP($D56&amp;AN$2&amp;AN$3,事業計画集計2026[営業所]&amp;事業計画集計2026[月]&amp;事業計画集計2026[受着完],事業計画集計2026[(当月)計画 請負金額],0,0)</f>
        <v>0</v>
      </c>
      <c r="AO56" s="28" cm="1">
        <f t="array" ref="AO56">_xlfn.XLOOKUP($D56&amp;AN$2&amp;AN$3,事業計画集計2026[営業所]&amp;事業計画集計2026[月]&amp;事業計画集計2026[受着完],事業計画集計2026[(当月)計画 利益額],0,0)</f>
        <v>0</v>
      </c>
      <c r="AP56" s="149" cm="1">
        <f t="array" ref="AP56">_xlfn.XLOOKUP($D56&amp;AN$2&amp;AN$3,事業計画集計2026[営業所]&amp;事業計画集計2026[月]&amp;事業計画集計2026[受着完],事業計画集計2026[(当月)計画 棟数],0,0)</f>
        <v>0</v>
      </c>
      <c r="AQ56" s="28" cm="1">
        <f t="array" ref="AQ56">_xlfn.XLOOKUP($D56&amp;AQ$2&amp;AQ$3,事業計画集計2026[営業所]&amp;事業計画集計2026[月]&amp;事業計画集計2026[受着完],事業計画集計2026[(当月)計画 請負金額],0,0)</f>
        <v>0</v>
      </c>
      <c r="AR56" s="28" cm="1">
        <f t="array" ref="AR56">_xlfn.XLOOKUP($D56&amp;AQ$2&amp;AQ$3,事業計画集計2026[営業所]&amp;事業計画集計2026[月]&amp;事業計画集計2026[受着完],事業計画集計2026[(当月)計画 利益額],0,0)</f>
        <v>0</v>
      </c>
      <c r="AS56" s="149" cm="1">
        <f t="array" ref="AS56">_xlfn.XLOOKUP($D56&amp;AQ$2&amp;AQ$3,事業計画集計2026[営業所]&amp;事業計画集計2026[月]&amp;事業計画集計2026[受着完],事業計画集計2026[(当月)計画 棟数],0,0)</f>
        <v>0</v>
      </c>
      <c r="AT56" s="28" cm="1">
        <f t="array" ref="AT56">_xlfn.XLOOKUP($D56&amp;AT$2&amp;AT$3,事業計画集計2026[営業所]&amp;事業計画集計2026[月]&amp;事業計画集計2026[受着完],事業計画集計2026[(当月)計画 請負金額],0,0)</f>
        <v>0</v>
      </c>
      <c r="AU56" s="28" cm="1">
        <f t="array" ref="AU56">_xlfn.XLOOKUP($D56&amp;AT$2&amp;AT$3,事業計画集計2026[営業所]&amp;事業計画集計2026[月]&amp;事業計画集計2026[受着完],事業計画集計2026[(当月)計画 利益額],0,0)</f>
        <v>0</v>
      </c>
      <c r="AV56" s="29">
        <f>AU56-($Q56*1000)</f>
        <v>0</v>
      </c>
      <c r="AW56" s="142" cm="1">
        <f t="array" ref="AW56">_xlfn.XLOOKUP($D56&amp;AT$2&amp;AT$3,事業計画集計2026[営業所]&amp;事業計画集計2026[月]&amp;事業計画集計2026[受着完],事業計画集計2026[(当月)計画 棟数],0,0)</f>
        <v>0</v>
      </c>
      <c r="AX56" s="421">
        <f t="shared" ref="AX56:BG57" si="739">T56+AD56+AN56</f>
        <v>0</v>
      </c>
      <c r="AY56" s="422">
        <f t="shared" si="739"/>
        <v>0</v>
      </c>
      <c r="AZ56" s="423">
        <f t="shared" si="739"/>
        <v>0</v>
      </c>
      <c r="BA56" s="296">
        <f t="shared" si="739"/>
        <v>0</v>
      </c>
      <c r="BB56" s="300">
        <f t="shared" si="739"/>
        <v>0</v>
      </c>
      <c r="BC56" s="154">
        <f t="shared" si="739"/>
        <v>0</v>
      </c>
      <c r="BD56" s="304">
        <f t="shared" si="739"/>
        <v>0</v>
      </c>
      <c r="BE56" s="314">
        <f t="shared" si="739"/>
        <v>0</v>
      </c>
      <c r="BF56" s="324">
        <f t="shared" si="739"/>
        <v>0</v>
      </c>
      <c r="BG56" s="158">
        <f t="shared" si="739"/>
        <v>0</v>
      </c>
      <c r="BH56" s="28" cm="1">
        <f t="array" ref="BH56">_xlfn.XLOOKUP($D56&amp;BH$2&amp;BH$3,事業計画集計2026[営業所]&amp;事業計画集計2026[月]&amp;事業計画集計2026[受着完],事業計画集計2026[(当月)計画 請負金額],0,0)</f>
        <v>0</v>
      </c>
      <c r="BI56" s="28" cm="1">
        <f t="array" ref="BI56">_xlfn.XLOOKUP($D56&amp;BH$2&amp;BH$3,事業計画集計2026[営業所]&amp;事業計画集計2026[月]&amp;事業計画集計2026[受着完],事業計画集計2026[(当月)計画 利益額],0,0)</f>
        <v>0</v>
      </c>
      <c r="BJ56" s="149" cm="1">
        <f t="array" ref="BJ56">_xlfn.XLOOKUP($D56&amp;BH$2&amp;BH$3,事業計画集計2026[営業所]&amp;事業計画集計2026[月]&amp;事業計画集計2026[受着完],事業計画集計2026[(当月)計画 棟数],0,0)</f>
        <v>0</v>
      </c>
      <c r="BK56" s="28" cm="1">
        <f t="array" ref="BK56">_xlfn.XLOOKUP($D56&amp;BK$2&amp;BK$3,事業計画集計2026[営業所]&amp;事業計画集計2026[月]&amp;事業計画集計2026[受着完],事業計画集計2026[(当月)計画 請負金額],0,0)</f>
        <v>0</v>
      </c>
      <c r="BL56" s="28" cm="1">
        <f t="array" ref="BL56">_xlfn.XLOOKUP($D56&amp;BK$2&amp;BK$3,事業計画集計2026[営業所]&amp;事業計画集計2026[月]&amp;事業計画集計2026[受着完],事業計画集計2026[(当月)計画 利益額],0,0)</f>
        <v>0</v>
      </c>
      <c r="BM56" s="149" cm="1">
        <f t="array" ref="BM56">_xlfn.XLOOKUP($D56&amp;BK$2&amp;BK$3,事業計画集計2026[営業所]&amp;事業計画集計2026[月]&amp;事業計画集計2026[受着完],事業計画集計2026[(当月)計画 棟数],0,0)</f>
        <v>0</v>
      </c>
      <c r="BN56" s="28" cm="1">
        <f t="array" ref="BN56">_xlfn.XLOOKUP($D56&amp;BN$2&amp;BN$3,事業計画集計2026[営業所]&amp;事業計画集計2026[月]&amp;事業計画集計2026[受着完],事業計画集計2026[(当月)計画 請負金額],0,0)</f>
        <v>0</v>
      </c>
      <c r="BO56" s="28" cm="1">
        <f t="array" ref="BO56">_xlfn.XLOOKUP($D56&amp;BN$2&amp;BN$3,事業計画集計2026[営業所]&amp;事業計画集計2026[月]&amp;事業計画集計2026[受着完],事業計画集計2026[(当月)計画 利益額],0,0)</f>
        <v>0</v>
      </c>
      <c r="BP56" s="29">
        <f>BO56-($Q56*1000)</f>
        <v>0</v>
      </c>
      <c r="BQ56" s="149" cm="1">
        <f t="array" ref="BQ56">_xlfn.XLOOKUP($D56&amp;BN$2&amp;BN$3,事業計画集計2026[営業所]&amp;事業計画集計2026[月]&amp;事業計画集計2026[受着完],事業計画集計2026[(当月)計画 棟数],0,0)</f>
        <v>0</v>
      </c>
      <c r="BR56" s="28" cm="1">
        <f t="array" ref="BR56">_xlfn.XLOOKUP($D56&amp;BR$2&amp;BR$3,事業計画集計2026[営業所]&amp;事業計画集計2026[月]&amp;事業計画集計2026[受着完],事業計画集計2026[(当月)計画 請負金額],0,0)</f>
        <v>0</v>
      </c>
      <c r="BS56" s="28" cm="1">
        <f t="array" ref="BS56">_xlfn.XLOOKUP($D56&amp;BR$2&amp;BR$3,事業計画集計2026[営業所]&amp;事業計画集計2026[月]&amp;事業計画集計2026[受着完],事業計画集計2026[(当月)計画 利益額],0,0)</f>
        <v>0</v>
      </c>
      <c r="BT56" s="149" cm="1">
        <f t="array" ref="BT56">_xlfn.XLOOKUP($D56&amp;BR$2&amp;BR$3,事業計画集計2026[営業所]&amp;事業計画集計2026[月]&amp;事業計画集計2026[受着完],事業計画集計2026[(当月)計画 棟数],0,0)</f>
        <v>0</v>
      </c>
      <c r="BU56" s="28" cm="1">
        <f t="array" ref="BU56">_xlfn.XLOOKUP($D56&amp;BU$2&amp;BU$3,事業計画集計2026[営業所]&amp;事業計画集計2026[月]&amp;事業計画集計2026[受着完],事業計画集計2026[(当月)計画 請負金額],0,0)</f>
        <v>0</v>
      </c>
      <c r="BV56" s="28" cm="1">
        <f t="array" ref="BV56">_xlfn.XLOOKUP($D56&amp;BU$2&amp;BU$3,事業計画集計2026[営業所]&amp;事業計画集計2026[月]&amp;事業計画集計2026[受着完],事業計画集計2026[(当月)計画 利益額],0,0)</f>
        <v>0</v>
      </c>
      <c r="BW56" s="149" cm="1">
        <f t="array" ref="BW56">_xlfn.XLOOKUP($D56&amp;BU$2&amp;BU$3,事業計画集計2026[営業所]&amp;事業計画集計2026[月]&amp;事業計画集計2026[受着完],事業計画集計2026[(当月)計画 棟数],0,0)</f>
        <v>0</v>
      </c>
      <c r="BX56" s="28" cm="1">
        <f t="array" ref="BX56">_xlfn.XLOOKUP($D56&amp;BX$2&amp;BX$3,事業計画集計2026[営業所]&amp;事業計画集計2026[月]&amp;事業計画集計2026[受着完],事業計画集計2026[(当月)計画 請負金額],0,0)</f>
        <v>0</v>
      </c>
      <c r="BY56" s="28" cm="1">
        <f t="array" ref="BY56">_xlfn.XLOOKUP($D56&amp;BX$2&amp;BX$3,事業計画集計2026[営業所]&amp;事業計画集計2026[月]&amp;事業計画集計2026[受着完],事業計画集計2026[(当月)計画 利益額],0,0)</f>
        <v>0</v>
      </c>
      <c r="BZ56" s="29">
        <f>BY56-($Q56*1000)</f>
        <v>0</v>
      </c>
      <c r="CA56" s="149" cm="1">
        <f t="array" ref="CA56">_xlfn.XLOOKUP($D56&amp;BX$2&amp;BX$3,事業計画集計2026[営業所]&amp;事業計画集計2026[月]&amp;事業計画集計2026[受着完],事業計画集計2026[(当月)計画 棟数],0,0)</f>
        <v>0</v>
      </c>
      <c r="CB56" s="28" cm="1">
        <f t="array" ref="CB56">_xlfn.XLOOKUP($D56&amp;CB$2&amp;CB$3,事業計画集計2026[営業所]&amp;事業計画集計2026[月]&amp;事業計画集計2026[受着完],事業計画集計2026[(当月)計画 請負金額],0,0)</f>
        <v>0</v>
      </c>
      <c r="CC56" s="28" cm="1">
        <f t="array" ref="CC56">_xlfn.XLOOKUP($D56&amp;CB$2&amp;CB$3,事業計画集計2026[営業所]&amp;事業計画集計2026[月]&amp;事業計画集計2026[受着完],事業計画集計2026[(当月)計画 利益額],0,0)</f>
        <v>0</v>
      </c>
      <c r="CD56" s="149" cm="1">
        <f t="array" ref="CD56">_xlfn.XLOOKUP($D56&amp;CB$2&amp;CB$3,事業計画集計2026[営業所]&amp;事業計画集計2026[月]&amp;事業計画集計2026[受着完],事業計画集計2026[(当月)計画 棟数],0,0)</f>
        <v>0</v>
      </c>
      <c r="CE56" s="28" cm="1">
        <f t="array" ref="CE56">_xlfn.XLOOKUP($D56&amp;CE$2&amp;CE$3,事業計画集計2026[営業所]&amp;事業計画集計2026[月]&amp;事業計画集計2026[受着完],事業計画集計2026[(当月)計画 請負金額],0,0)</f>
        <v>0</v>
      </c>
      <c r="CF56" s="28" cm="1">
        <f t="array" ref="CF56">_xlfn.XLOOKUP($D56&amp;CE$2&amp;CE$3,事業計画集計2026[営業所]&amp;事業計画集計2026[月]&amp;事業計画集計2026[受着完],事業計画集計2026[(当月)計画 利益額],0,0)</f>
        <v>0</v>
      </c>
      <c r="CG56" s="149" cm="1">
        <f t="array" ref="CG56">_xlfn.XLOOKUP($D56&amp;CE$2&amp;CE$3,事業計画集計2026[営業所]&amp;事業計画集計2026[月]&amp;事業計画集計2026[受着完],事業計画集計2026[(当月)計画 棟数],0,0)</f>
        <v>0</v>
      </c>
      <c r="CH56" s="28" cm="1">
        <f t="array" ref="CH56">_xlfn.XLOOKUP($D56&amp;CH$2&amp;CH$3,事業計画集計2026[営業所]&amp;事業計画集計2026[月]&amp;事業計画集計2026[受着完],事業計画集計2026[(当月)計画 請負金額],0,0)</f>
        <v>0</v>
      </c>
      <c r="CI56" s="28" cm="1">
        <f t="array" ref="CI56">_xlfn.XLOOKUP($D56&amp;CH$2&amp;CH$3,事業計画集計2026[営業所]&amp;事業計画集計2026[月]&amp;事業計画集計2026[受着完],事業計画集計2026[(当月)計画 利益額],0,0)</f>
        <v>0</v>
      </c>
      <c r="CJ56" s="29">
        <f>CI56-($Q56*1000)</f>
        <v>0</v>
      </c>
      <c r="CK56" s="142" cm="1">
        <f t="array" ref="CK56">_xlfn.XLOOKUP($D56&amp;CH$2&amp;CH$3,事業計画集計2026[営業所]&amp;事業計画集計2026[月]&amp;事業計画集計2026[受着完],事業計画集計2026[(当月)計画 棟数],0,0)</f>
        <v>0</v>
      </c>
      <c r="CL56" s="421">
        <f t="shared" ref="CL56:CU57" si="740">BH56+BR56+CB56</f>
        <v>0</v>
      </c>
      <c r="CM56" s="422">
        <f t="shared" si="740"/>
        <v>0</v>
      </c>
      <c r="CN56" s="423">
        <f t="shared" si="740"/>
        <v>0</v>
      </c>
      <c r="CO56" s="296">
        <f t="shared" si="740"/>
        <v>0</v>
      </c>
      <c r="CP56" s="300">
        <f t="shared" si="740"/>
        <v>0</v>
      </c>
      <c r="CQ56" s="154">
        <f t="shared" si="740"/>
        <v>0</v>
      </c>
      <c r="CR56" s="304">
        <f t="shared" si="740"/>
        <v>0</v>
      </c>
      <c r="CS56" s="314">
        <f t="shared" si="740"/>
        <v>0</v>
      </c>
      <c r="CT56" s="324">
        <f t="shared" si="740"/>
        <v>0</v>
      </c>
      <c r="CU56" s="158">
        <f t="shared" si="740"/>
        <v>0</v>
      </c>
      <c r="CV56" s="333">
        <f t="shared" ref="CV56:DE57" si="741">AX56+CL56</f>
        <v>0</v>
      </c>
      <c r="CW56" s="334">
        <f t="shared" si="741"/>
        <v>0</v>
      </c>
      <c r="CX56" s="162">
        <f t="shared" si="741"/>
        <v>0</v>
      </c>
      <c r="CY56" s="354">
        <f t="shared" si="741"/>
        <v>0</v>
      </c>
      <c r="CZ56" s="355">
        <f t="shared" si="741"/>
        <v>0</v>
      </c>
      <c r="DA56" s="166">
        <f t="shared" si="741"/>
        <v>0</v>
      </c>
      <c r="DB56" s="479">
        <f t="shared" si="741"/>
        <v>0</v>
      </c>
      <c r="DC56" s="480">
        <f t="shared" si="741"/>
        <v>0</v>
      </c>
      <c r="DD56" s="481">
        <f t="shared" si="741"/>
        <v>0</v>
      </c>
      <c r="DE56" s="604">
        <f t="shared" si="741"/>
        <v>0</v>
      </c>
      <c r="DF56" s="612">
        <f>実行度合表集計2025!GH56+実行度合表集計2026!CV56</f>
        <v>324000000</v>
      </c>
      <c r="DG56" s="334">
        <f>実行度合表集計2025!GI56+実行度合表集計2026!CW56</f>
        <v>81000000</v>
      </c>
      <c r="DH56" s="613">
        <f>実行度合表集計2025!GJ56+実行度合表集計2026!CX56</f>
        <v>12</v>
      </c>
      <c r="DI56" s="628">
        <f>実行度合表集計2025!GK56+実行度合表集計2026!CY56</f>
        <v>270000000</v>
      </c>
      <c r="DJ56" s="355">
        <f>実行度合表集計2025!GL56+実行度合表集計2026!CZ56</f>
        <v>67500000</v>
      </c>
      <c r="DK56" s="629">
        <f>実行度合表集計2025!GM56+実行度合表集計2026!DA56</f>
        <v>10</v>
      </c>
      <c r="DL56" s="641">
        <f>実行度合表集計2025!GN56+実行度合表集計2026!DB56</f>
        <v>204694897</v>
      </c>
      <c r="DM56" s="480">
        <f>実行度合表集計2025!GO56+実行度合表集計2026!DC56</f>
        <v>50625989</v>
      </c>
      <c r="DN56" s="481">
        <f>実行度合表集計2025!GP56+実行度合表集計2026!DD56</f>
        <v>-7844011</v>
      </c>
      <c r="DO56" s="642">
        <f>実行度合表集計2025!GQ56+実行度合表集計2026!DE56</f>
        <v>8</v>
      </c>
      <c r="DP56" s="28" cm="1">
        <f t="array" ref="DP56">_xlfn.XLOOKUP($D56&amp;DP$2&amp;DP$3,事業計画集計2026[営業所]&amp;事業計画集計2026[月]&amp;事業計画集計2026[受着完],事業計画集計2026[(当月)計画 請負金額],0,0)</f>
        <v>0</v>
      </c>
      <c r="DQ56" s="28" cm="1">
        <f t="array" ref="DQ56">_xlfn.XLOOKUP($D56&amp;DP$2&amp;DP$3,事業計画集計2026[営業所]&amp;事業計画集計2026[月]&amp;事業計画集計2026[受着完],事業計画集計2026[(当月)計画 利益額],0,0)</f>
        <v>0</v>
      </c>
      <c r="DR56" s="149" cm="1">
        <f t="array" ref="DR56">_xlfn.XLOOKUP($D56&amp;DP$2&amp;DP$3,事業計画集計2026[営業所]&amp;事業計画集計2026[月]&amp;事業計画集計2026[受着完],事業計画集計2026[(当月)計画 棟数],0,0)</f>
        <v>0</v>
      </c>
      <c r="DS56" s="28" cm="1">
        <f t="array" ref="DS56">_xlfn.XLOOKUP($D56&amp;DS$2&amp;DS$3,事業計画集計2026[営業所]&amp;事業計画集計2026[月]&amp;事業計画集計2026[受着完],事業計画集計2026[(当月)計画 請負金額],0,0)</f>
        <v>0</v>
      </c>
      <c r="DT56" s="28" cm="1">
        <f t="array" ref="DT56">_xlfn.XLOOKUP($D56&amp;DS$2&amp;DS$3,事業計画集計2026[営業所]&amp;事業計画集計2026[月]&amp;事業計画集計2026[受着完],事業計画集計2026[(当月)計画 利益額],0,0)</f>
        <v>0</v>
      </c>
      <c r="DU56" s="149" cm="1">
        <f t="array" ref="DU56">_xlfn.XLOOKUP($D56&amp;DS$2&amp;DS$3,事業計画集計2026[営業所]&amp;事業計画集計2026[月]&amp;事業計画集計2026[受着完],事業計画集計2026[(当月)計画 棟数],0,0)</f>
        <v>0</v>
      </c>
      <c r="DV56" s="28" cm="1">
        <f t="array" ref="DV56">_xlfn.XLOOKUP($D56&amp;DV$2&amp;DV$3,事業計画集計2026[営業所]&amp;事業計画集計2026[月]&amp;事業計画集計2026[受着完],事業計画集計2026[(当月)計画 請負金額],0,0)</f>
        <v>0</v>
      </c>
      <c r="DW56" s="28" cm="1">
        <f t="array" ref="DW56">_xlfn.XLOOKUP($D56&amp;DV$2&amp;DV$3,事業計画集計2026[営業所]&amp;事業計画集計2026[月]&amp;事業計画集計2026[受着完],事業計画集計2026[(当月)計画 利益額],0,0)</f>
        <v>0</v>
      </c>
      <c r="DX56" s="29">
        <f>DW56-($Q56*1000)</f>
        <v>0</v>
      </c>
      <c r="DY56" s="149" cm="1">
        <f t="array" ref="DY56">_xlfn.XLOOKUP($D56&amp;DV$2&amp;DV$3,事業計画集計2026[営業所]&amp;事業計画集計2026[月]&amp;事業計画集計2026[受着完],事業計画集計2026[(当月)計画 棟数],0,0)</f>
        <v>0</v>
      </c>
      <c r="DZ56" s="28" cm="1">
        <f t="array" ref="DZ56">_xlfn.XLOOKUP($D56&amp;DZ$2&amp;DZ$3,事業計画集計2026[営業所]&amp;事業計画集計2026[月]&amp;事業計画集計2026[受着完],事業計画集計2026[(当月)計画 請負金額],0,0)</f>
        <v>0</v>
      </c>
      <c r="EA56" s="28" cm="1">
        <f t="array" ref="EA56">_xlfn.XLOOKUP($D56&amp;DZ$2&amp;DZ$3,事業計画集計2026[営業所]&amp;事業計画集計2026[月]&amp;事業計画集計2026[受着完],事業計画集計2026[(当月)計画 利益額],0,0)</f>
        <v>0</v>
      </c>
      <c r="EB56" s="149" cm="1">
        <f t="array" ref="EB56">_xlfn.XLOOKUP($D56&amp;DZ$2&amp;DZ$3,事業計画集計2026[営業所]&amp;事業計画集計2026[月]&amp;事業計画集計2026[受着完],事業計画集計2026[(当月)計画 棟数],0,0)</f>
        <v>0</v>
      </c>
      <c r="EC56" s="28" cm="1">
        <f t="array" ref="EC56">_xlfn.XLOOKUP($D56&amp;EC$2&amp;EC$3,事業計画集計2026[営業所]&amp;事業計画集計2026[月]&amp;事業計画集計2026[受着完],事業計画集計2026[(当月)計画 請負金額],0,0)</f>
        <v>0</v>
      </c>
      <c r="ED56" s="28" cm="1">
        <f t="array" ref="ED56">_xlfn.XLOOKUP($D56&amp;EC$2&amp;EC$3,事業計画集計2026[営業所]&amp;事業計画集計2026[月]&amp;事業計画集計2026[受着完],事業計画集計2026[(当月)計画 利益額],0,0)</f>
        <v>0</v>
      </c>
      <c r="EE56" s="149" cm="1">
        <f t="array" ref="EE56">_xlfn.XLOOKUP($D56&amp;EC$2&amp;EC$3,事業計画集計2026[営業所]&amp;事業計画集計2026[月]&amp;事業計画集計2026[受着完],事業計画集計2026[(当月)計画 棟数],0,0)</f>
        <v>0</v>
      </c>
      <c r="EF56" s="28" cm="1">
        <f t="array" ref="EF56">_xlfn.XLOOKUP($D56&amp;EF$2&amp;EF$3,事業計画集計2026[営業所]&amp;事業計画集計2026[月]&amp;事業計画集計2026[受着完],事業計画集計2026[(当月)計画 請負金額],0,0)</f>
        <v>0</v>
      </c>
      <c r="EG56" s="28" cm="1">
        <f t="array" ref="EG56">_xlfn.XLOOKUP($D56&amp;EF$2&amp;EF$3,事業計画集計2026[営業所]&amp;事業計画集計2026[月]&amp;事業計画集計2026[受着完],事業計画集計2026[(当月)計画 利益額],0,0)</f>
        <v>0</v>
      </c>
      <c r="EH56" s="29">
        <f>EG56-($Q56*1000)</f>
        <v>0</v>
      </c>
      <c r="EI56" s="149" cm="1">
        <f t="array" ref="EI56">_xlfn.XLOOKUP($D56&amp;EF$2&amp;EF$3,事業計画集計2026[営業所]&amp;事業計画集計2026[月]&amp;事業計画集計2026[受着完],事業計画集計2026[(当月)計画 棟数],0,0)</f>
        <v>0</v>
      </c>
      <c r="EJ56" s="28" cm="1">
        <f t="array" ref="EJ56">_xlfn.XLOOKUP($D56&amp;EJ$2&amp;EJ$3,事業計画集計2026[営業所]&amp;事業計画集計2026[月]&amp;事業計画集計2026[受着完],事業計画集計2026[(当月)計画 請負金額],0,0)</f>
        <v>0</v>
      </c>
      <c r="EK56" s="28" cm="1">
        <f t="array" ref="EK56">_xlfn.XLOOKUP($D56&amp;EJ$2&amp;EJ$3,事業計画集計2026[営業所]&amp;事業計画集計2026[月]&amp;事業計画集計2026[受着完],事業計画集計2026[(当月)計画 利益額],0,0)</f>
        <v>0</v>
      </c>
      <c r="EL56" s="149" cm="1">
        <f t="array" ref="EL56">_xlfn.XLOOKUP($D56&amp;EJ$2&amp;EJ$3,事業計画集計2026[営業所]&amp;事業計画集計2026[月]&amp;事業計画集計2026[受着完],事業計画集計2026[(当月)計画 棟数],0,0)</f>
        <v>0</v>
      </c>
      <c r="EM56" s="28" cm="1">
        <f t="array" ref="EM56">_xlfn.XLOOKUP($D56&amp;EM$2&amp;EM$3,事業計画集計2026[営業所]&amp;事業計画集計2026[月]&amp;事業計画集計2026[受着完],事業計画集計2026[(当月)計画 請負金額],0,0)</f>
        <v>0</v>
      </c>
      <c r="EN56" s="28" cm="1">
        <f t="array" ref="EN56">_xlfn.XLOOKUP($D56&amp;EM$2&amp;EM$3,事業計画集計2026[営業所]&amp;事業計画集計2026[月]&amp;事業計画集計2026[受着完],事業計画集計2026[(当月)計画 利益額],0,0)</f>
        <v>0</v>
      </c>
      <c r="EO56" s="149" cm="1">
        <f t="array" ref="EO56">_xlfn.XLOOKUP($D56&amp;EM$2&amp;EM$3,事業計画集計2026[営業所]&amp;事業計画集計2026[月]&amp;事業計画集計2026[受着完],事業計画集計2026[(当月)計画 棟数],0,0)</f>
        <v>0</v>
      </c>
      <c r="EP56" s="28" cm="1">
        <f t="array" ref="EP56">_xlfn.XLOOKUP($D56&amp;EP$2&amp;EP$3,事業計画集計2026[営業所]&amp;事業計画集計2026[月]&amp;事業計画集計2026[受着完],事業計画集計2026[(当月)計画 請負金額],0,0)</f>
        <v>0</v>
      </c>
      <c r="EQ56" s="28" cm="1">
        <f t="array" ref="EQ56">_xlfn.XLOOKUP($D56&amp;EP$2&amp;EP$3,事業計画集計2026[営業所]&amp;事業計画集計2026[月]&amp;事業計画集計2026[受着完],事業計画集計2026[(当月)計画 利益額],0,0)</f>
        <v>0</v>
      </c>
      <c r="ER56" s="29">
        <f>EQ56-($Q56*1000)</f>
        <v>0</v>
      </c>
      <c r="ES56" s="142" cm="1">
        <f t="array" ref="ES56">_xlfn.XLOOKUP($D56&amp;EP$2&amp;EP$3,事業計画集計2026[営業所]&amp;事業計画集計2026[月]&amp;事業計画集計2026[受着完],事業計画集計2026[(当月)計画 棟数],0,0)</f>
        <v>0</v>
      </c>
      <c r="ET56" s="421">
        <f t="shared" ref="ET56:FC57" si="742">DP56+DZ56+EJ56</f>
        <v>0</v>
      </c>
      <c r="EU56" s="422">
        <f t="shared" si="742"/>
        <v>0</v>
      </c>
      <c r="EV56" s="423">
        <f t="shared" si="742"/>
        <v>0</v>
      </c>
      <c r="EW56" s="296">
        <f t="shared" si="742"/>
        <v>0</v>
      </c>
      <c r="EX56" s="300">
        <f t="shared" si="742"/>
        <v>0</v>
      </c>
      <c r="EY56" s="154">
        <f t="shared" si="742"/>
        <v>0</v>
      </c>
      <c r="EZ56" s="304">
        <f t="shared" si="742"/>
        <v>0</v>
      </c>
      <c r="FA56" s="314">
        <f t="shared" si="742"/>
        <v>0</v>
      </c>
      <c r="FB56" s="324">
        <f t="shared" si="742"/>
        <v>0</v>
      </c>
      <c r="FC56" s="158">
        <f t="shared" si="742"/>
        <v>0</v>
      </c>
      <c r="FD56" s="28" cm="1">
        <f t="array" ref="FD56">_xlfn.XLOOKUP($D56&amp;FD$2&amp;FD$3,事業計画集計2026[営業所]&amp;事業計画集計2026[月]&amp;事業計画集計2026[受着完],事業計画集計2026[(当月)計画 請負金額],0,0)</f>
        <v>0</v>
      </c>
      <c r="FE56" s="28" cm="1">
        <f t="array" ref="FE56">_xlfn.XLOOKUP($D56&amp;FD$2&amp;FD$3,事業計画集計2026[営業所]&amp;事業計画集計2026[月]&amp;事業計画集計2026[受着完],事業計画集計2026[(当月)計画 利益額],0,0)</f>
        <v>0</v>
      </c>
      <c r="FF56" s="149" cm="1">
        <f t="array" ref="FF56">_xlfn.XLOOKUP($D56&amp;FD$2&amp;FD$3,事業計画集計2026[営業所]&amp;事業計画集計2026[月]&amp;事業計画集計2026[受着完],事業計画集計2026[(当月)計画 棟数],0,0)</f>
        <v>0</v>
      </c>
      <c r="FG56" s="28" cm="1">
        <f t="array" ref="FG56">_xlfn.XLOOKUP($D56&amp;FG$2&amp;FG$3,事業計画集計2026[営業所]&amp;事業計画集計2026[月]&amp;事業計画集計2026[受着完],事業計画集計2026[(当月)計画 請負金額],0,0)</f>
        <v>0</v>
      </c>
      <c r="FH56" s="28" cm="1">
        <f t="array" ref="FH56">_xlfn.XLOOKUP($D56&amp;FG$2&amp;FG$3,事業計画集計2026[営業所]&amp;事業計画集計2026[月]&amp;事業計画集計2026[受着完],事業計画集計2026[(当月)計画 利益額],0,0)</f>
        <v>0</v>
      </c>
      <c r="FI56" s="149" cm="1">
        <f t="array" ref="FI56">_xlfn.XLOOKUP($D56&amp;FG$2&amp;FG$3,事業計画集計2026[営業所]&amp;事業計画集計2026[月]&amp;事業計画集計2026[受着完],事業計画集計2026[(当月)計画 棟数],0,0)</f>
        <v>0</v>
      </c>
      <c r="FJ56" s="28" cm="1">
        <f t="array" ref="FJ56">_xlfn.XLOOKUP($D56&amp;FJ$2&amp;FJ$3,事業計画集計2026[営業所]&amp;事業計画集計2026[月]&amp;事業計画集計2026[受着完],事業計画集計2026[(当月)計画 請負金額],0,0)</f>
        <v>0</v>
      </c>
      <c r="FK56" s="28" cm="1">
        <f t="array" ref="FK56">_xlfn.XLOOKUP($D56&amp;FJ$2&amp;FJ$3,事業計画集計2026[営業所]&amp;事業計画集計2026[月]&amp;事業計画集計2026[受着完],事業計画集計2026[(当月)計画 利益額],0,0)</f>
        <v>0</v>
      </c>
      <c r="FL56" s="29">
        <f>FK56-($Q56*1000)</f>
        <v>0</v>
      </c>
      <c r="FM56" s="149" cm="1">
        <f t="array" ref="FM56">_xlfn.XLOOKUP($D56&amp;FJ$2&amp;FJ$3,事業計画集計2026[営業所]&amp;事業計画集計2026[月]&amp;事業計画集計2026[受着完],事業計画集計2026[(当月)計画 棟数],0,0)</f>
        <v>0</v>
      </c>
      <c r="FN56" s="28" cm="1">
        <f t="array" ref="FN56">_xlfn.XLOOKUP($D56&amp;FN$2&amp;FN$3,事業計画集計2026[営業所]&amp;事業計画集計2026[月]&amp;事業計画集計2026[受着完],事業計画集計2026[(当月)計画 請負金額],0,0)</f>
        <v>0</v>
      </c>
      <c r="FO56" s="28" cm="1">
        <f t="array" ref="FO56">_xlfn.XLOOKUP($D56&amp;FN$2&amp;FN$3,事業計画集計2026[営業所]&amp;事業計画集計2026[月]&amp;事業計画集計2026[受着完],事業計画集計2026[(当月)計画 利益額],0,0)</f>
        <v>0</v>
      </c>
      <c r="FP56" s="149" cm="1">
        <f t="array" ref="FP56">_xlfn.XLOOKUP($D56&amp;FN$2&amp;FN$3,事業計画集計2026[営業所]&amp;事業計画集計2026[月]&amp;事業計画集計2026[受着完],事業計画集計2026[(当月)計画 棟数],0,0)</f>
        <v>0</v>
      </c>
      <c r="FQ56" s="28" cm="1">
        <f t="array" ref="FQ56">_xlfn.XLOOKUP($D56&amp;FQ$2&amp;FQ$3,事業計画集計2026[営業所]&amp;事業計画集計2026[月]&amp;事業計画集計2026[受着完],事業計画集計2026[(当月)計画 請負金額],0,0)</f>
        <v>0</v>
      </c>
      <c r="FR56" s="28" cm="1">
        <f t="array" ref="FR56">_xlfn.XLOOKUP($D56&amp;FQ$2&amp;FQ$3,事業計画集計2026[営業所]&amp;事業計画集計2026[月]&amp;事業計画集計2026[受着完],事業計画集計2026[(当月)計画 利益額],0,0)</f>
        <v>0</v>
      </c>
      <c r="FS56" s="149" cm="1">
        <f t="array" ref="FS56">_xlfn.XLOOKUP($D56&amp;FQ$2&amp;FQ$3,事業計画集計2026[営業所]&amp;事業計画集計2026[月]&amp;事業計画集計2026[受着完],事業計画集計2026[(当月)計画 棟数],0,0)</f>
        <v>0</v>
      </c>
      <c r="FT56" s="28" cm="1">
        <f t="array" ref="FT56">_xlfn.XLOOKUP($D56&amp;FT$2&amp;FT$3,事業計画集計2026[営業所]&amp;事業計画集計2026[月]&amp;事業計画集計2026[受着完],事業計画集計2026[(当月)計画 請負金額],0,0)</f>
        <v>0</v>
      </c>
      <c r="FU56" s="28" cm="1">
        <f t="array" ref="FU56">_xlfn.XLOOKUP($D56&amp;FT$2&amp;FT$3,事業計画集計2026[営業所]&amp;事業計画集計2026[月]&amp;事業計画集計2026[受着完],事業計画集計2026[(当月)計画 利益額],0,0)</f>
        <v>0</v>
      </c>
      <c r="FV56" s="29">
        <f>FU56-($Q56*1000)</f>
        <v>0</v>
      </c>
      <c r="FW56" s="149" cm="1">
        <f t="array" ref="FW56">_xlfn.XLOOKUP($D56&amp;FT$2&amp;FT$3,事業計画集計2026[営業所]&amp;事業計画集計2026[月]&amp;事業計画集計2026[受着完],事業計画集計2026[(当月)計画 棟数],0,0)</f>
        <v>0</v>
      </c>
      <c r="FX56" s="28" cm="1">
        <f t="array" ref="FX56">_xlfn.XLOOKUP($D56&amp;FX$2&amp;FX$3,事業計画集計2026[営業所]&amp;事業計画集計2026[月]&amp;事業計画集計2026[受着完],事業計画集計2026[(当月)計画 請負金額],0,0)</f>
        <v>0</v>
      </c>
      <c r="FY56" s="28" cm="1">
        <f t="array" ref="FY56">_xlfn.XLOOKUP($D56&amp;FX$2&amp;FX$3,事業計画集計2026[営業所]&amp;事業計画集計2026[月]&amp;事業計画集計2026[受着完],事業計画集計2026[(当月)計画 利益額],0,0)</f>
        <v>0</v>
      </c>
      <c r="FZ56" s="149" cm="1">
        <f t="array" ref="FZ56">_xlfn.XLOOKUP($D56&amp;FX$2&amp;FX$3,事業計画集計2026[営業所]&amp;事業計画集計2026[月]&amp;事業計画集計2026[受着完],事業計画集計2026[(当月)計画 棟数],0,0)</f>
        <v>0</v>
      </c>
      <c r="GA56" s="28" cm="1">
        <f t="array" ref="GA56">_xlfn.XLOOKUP($D56&amp;GA$2&amp;GA$3,事業計画集計2026[営業所]&amp;事業計画集計2026[月]&amp;事業計画集計2026[受着完],事業計画集計2026[(当月)計画 請負金額],0,0)</f>
        <v>0</v>
      </c>
      <c r="GB56" s="28" cm="1">
        <f t="array" ref="GB56">_xlfn.XLOOKUP($D56&amp;GA$2&amp;GA$3,事業計画集計2026[営業所]&amp;事業計画集計2026[月]&amp;事業計画集計2026[受着完],事業計画集計2026[(当月)計画 利益額],0,0)</f>
        <v>0</v>
      </c>
      <c r="GC56" s="149" cm="1">
        <f t="array" ref="GC56">_xlfn.XLOOKUP($D56&amp;GA$2&amp;GA$3,事業計画集計2026[営業所]&amp;事業計画集計2026[月]&amp;事業計画集計2026[受着完],事業計画集計2026[(当月)計画 棟数],0,0)</f>
        <v>0</v>
      </c>
      <c r="GD56" s="28" cm="1">
        <f t="array" ref="GD56">_xlfn.XLOOKUP($D56&amp;GD$2&amp;GD$3,事業計画集計2026[営業所]&amp;事業計画集計2026[月]&amp;事業計画集計2026[受着完],事業計画集計2026[(当月)計画 請負金額],0,0)</f>
        <v>0</v>
      </c>
      <c r="GE56" s="28" cm="1">
        <f t="array" ref="GE56">_xlfn.XLOOKUP($D56&amp;GD$2&amp;GD$3,事業計画集計2026[営業所]&amp;事業計画集計2026[月]&amp;事業計画集計2026[受着完],事業計画集計2026[(当月)計画 利益額],0,0)</f>
        <v>0</v>
      </c>
      <c r="GF56" s="29">
        <f>GE56-($Q56*1000)</f>
        <v>0</v>
      </c>
      <c r="GG56" s="142" cm="1">
        <f t="array" ref="GG56">_xlfn.XLOOKUP($D56&amp;GD$2&amp;GD$3,事業計画集計2026[営業所]&amp;事業計画集計2026[月]&amp;事業計画集計2026[受着完],事業計画集計2026[(当月)計画 棟数],0,0)</f>
        <v>0</v>
      </c>
      <c r="GH56" s="421">
        <f t="shared" ref="GH56:GQ57" si="743">FD56+FN56+FX56</f>
        <v>0</v>
      </c>
      <c r="GI56" s="422">
        <f t="shared" si="743"/>
        <v>0</v>
      </c>
      <c r="GJ56" s="423">
        <f t="shared" si="743"/>
        <v>0</v>
      </c>
      <c r="GK56" s="296">
        <f t="shared" si="743"/>
        <v>0</v>
      </c>
      <c r="GL56" s="300">
        <f t="shared" si="743"/>
        <v>0</v>
      </c>
      <c r="GM56" s="154">
        <f t="shared" si="743"/>
        <v>0</v>
      </c>
      <c r="GN56" s="304">
        <f t="shared" si="743"/>
        <v>0</v>
      </c>
      <c r="GO56" s="314">
        <f t="shared" si="743"/>
        <v>0</v>
      </c>
      <c r="GP56" s="324">
        <f t="shared" si="743"/>
        <v>0</v>
      </c>
      <c r="GQ56" s="158">
        <f t="shared" si="743"/>
        <v>0</v>
      </c>
      <c r="GR56" s="333">
        <f t="shared" ref="GR56:HA57" si="744">ET56+GH56</f>
        <v>0</v>
      </c>
      <c r="GS56" s="334">
        <f t="shared" si="744"/>
        <v>0</v>
      </c>
      <c r="GT56" s="162">
        <f t="shared" si="744"/>
        <v>0</v>
      </c>
      <c r="GU56" s="354">
        <f t="shared" si="744"/>
        <v>0</v>
      </c>
      <c r="GV56" s="355">
        <f t="shared" si="744"/>
        <v>0</v>
      </c>
      <c r="GW56" s="166">
        <f t="shared" si="744"/>
        <v>0</v>
      </c>
      <c r="GX56" s="479">
        <f t="shared" si="744"/>
        <v>0</v>
      </c>
      <c r="GY56" s="480">
        <f t="shared" si="744"/>
        <v>0</v>
      </c>
      <c r="GZ56" s="481">
        <f t="shared" si="744"/>
        <v>0</v>
      </c>
      <c r="HA56" s="482">
        <f t="shared" si="744"/>
        <v>0</v>
      </c>
      <c r="HB56" s="390">
        <f>CV56+GR56</f>
        <v>0</v>
      </c>
      <c r="HC56" s="391">
        <f>CW56+GS56</f>
        <v>0</v>
      </c>
      <c r="HD56" s="170">
        <f>CX56+GT56</f>
        <v>0</v>
      </c>
      <c r="HE56" s="390">
        <f>CY56+GU56</f>
        <v>0</v>
      </c>
      <c r="HF56" s="391">
        <f>CZ56+GV56</f>
        <v>0</v>
      </c>
      <c r="HG56" s="170">
        <f>DA56+GW56</f>
        <v>0</v>
      </c>
      <c r="HH56" s="390">
        <f>DB56+GX56</f>
        <v>0</v>
      </c>
      <c r="HI56" s="391">
        <f>DC56+GY56</f>
        <v>0</v>
      </c>
      <c r="HJ56" s="409">
        <f>DD56+GZ56</f>
        <v>0</v>
      </c>
      <c r="HK56" s="256">
        <f>DE56+HA56</f>
        <v>0</v>
      </c>
      <c r="HL56" s="31"/>
      <c r="HM56" s="30" t="s">
        <v>137</v>
      </c>
      <c r="HN56" s="30" t="s">
        <v>278</v>
      </c>
      <c r="HO56" s="516" t="s">
        <v>248</v>
      </c>
      <c r="HP56" s="30" t="s">
        <v>250</v>
      </c>
      <c r="HQ56" s="30"/>
    </row>
    <row r="57" spans="1:225" s="25" customFormat="1" ht="21" hidden="1">
      <c r="A57" s="24"/>
      <c r="B57" s="51" t="s">
        <v>283</v>
      </c>
      <c r="C57" s="509"/>
      <c r="D57" s="510"/>
      <c r="E57" s="196"/>
      <c r="F57" s="196"/>
      <c r="G57" s="196"/>
      <c r="H57" s="196"/>
      <c r="I57" s="196"/>
      <c r="J57" s="196"/>
      <c r="K57" s="197" t="str">
        <f>K56</f>
        <v/>
      </c>
      <c r="L57" s="197" t="str">
        <f t="shared" ref="L57:Q57" si="745">L56</f>
        <v/>
      </c>
      <c r="M57" s="197" t="str">
        <f t="shared" si="745"/>
        <v/>
      </c>
      <c r="N57" s="197" t="str">
        <f t="shared" si="745"/>
        <v/>
      </c>
      <c r="O57" s="197" t="str">
        <f t="shared" si="745"/>
        <v/>
      </c>
      <c r="P57" s="197" t="str">
        <f t="shared" si="745"/>
        <v/>
      </c>
      <c r="Q57" s="197">
        <f t="shared" si="745"/>
        <v>0</v>
      </c>
      <c r="R57" s="196"/>
      <c r="S57" s="26" t="s">
        <v>138</v>
      </c>
      <c r="T57" s="27" cm="1">
        <f t="array" ref="T57">_xlfn.XLOOKUP($D56&amp;T$2&amp;T$3,事業計画集計2026[営業所]&amp;事業計画集計2026[月]&amp;事業計画集計2026[受着完],事業計画集計2026[(当月)実績 請負金額],0,0)</f>
        <v>0</v>
      </c>
      <c r="U57" s="28" cm="1">
        <f t="array" ref="U57">_xlfn.XLOOKUP($D56&amp;T$2&amp;T$3,事業計画集計2026[営業所]&amp;事業計画集計2026[月]&amp;事業計画集計2026[受着完],事業計画集計2026[(当月)実績 利益額],0,0)</f>
        <v>0</v>
      </c>
      <c r="V57" s="142" cm="1">
        <f t="array" ref="V57">_xlfn.XLOOKUP($D56&amp;T$2&amp;T$3,事業計画集計2026[営業所]&amp;事業計画集計2026[月]&amp;事業計画集計2026[受着完],事業計画集計2026[(当月)実績 棟数],0,0)</f>
        <v>0</v>
      </c>
      <c r="W57" s="27" cm="1">
        <f t="array" ref="W57">_xlfn.XLOOKUP($D56&amp;W$2&amp;W$3,事業計画集計2026[営業所]&amp;事業計画集計2026[月]&amp;事業計画集計2026[受着完],事業計画集計2026[(当月)実績 請負金額],0,0)</f>
        <v>0</v>
      </c>
      <c r="X57" s="28" cm="1">
        <f t="array" ref="X57">_xlfn.XLOOKUP($D56&amp;W$2&amp;W$3,事業計画集計2026[営業所]&amp;事業計画集計2026[月]&amp;事業計画集計2026[受着完],事業計画集計2026[(当月)実績 利益額],0,0)</f>
        <v>0</v>
      </c>
      <c r="Y57" s="149" cm="1">
        <f t="array" ref="Y57">_xlfn.XLOOKUP($D56&amp;W$2&amp;W$3,事業計画集計2026[営業所]&amp;事業計画集計2026[月]&amp;事業計画集計2026[受着完],事業計画集計2026[(当月)実績 棟数],0,0)</f>
        <v>0</v>
      </c>
      <c r="Z57" s="28" cm="1">
        <f t="array" ref="Z57">_xlfn.XLOOKUP($D56&amp;Z$2&amp;Z$3,事業計画集計2026[営業所]&amp;事業計画集計2026[月]&amp;事業計画集計2026[受着完],事業計画集計2026[(当月)実績 請負金額],0,0)</f>
        <v>0</v>
      </c>
      <c r="AA57" s="28" cm="1">
        <f t="array" ref="AA57">_xlfn.XLOOKUP($D56&amp;Z$2&amp;Z$3,事業計画集計2026[営業所]&amp;事業計画集計2026[月]&amp;事業計画集計2026[受着完],事業計画集計2026[(当月)実績 利益額],0,0)</f>
        <v>0</v>
      </c>
      <c r="AB57" s="133">
        <f>AA57-($Q56*1000)</f>
        <v>0</v>
      </c>
      <c r="AC57" s="142" cm="1">
        <f t="array" ref="AC57">_xlfn.XLOOKUP($D56&amp;Z$2&amp;Z$3,事業計画集計2026[営業所]&amp;事業計画集計2026[月]&amp;事業計画集計2026[受着完],事業計画集計2026[(当月)実績 棟数],0,0)</f>
        <v>0</v>
      </c>
      <c r="AD57" s="27" cm="1">
        <f t="array" ref="AD57">_xlfn.XLOOKUP($D56&amp;AD$2&amp;AD$3,事業計画集計2026[営業所]&amp;事業計画集計2026[月]&amp;事業計画集計2026[受着完],事業計画集計2026[(当月)実績 請負金額],0,0)</f>
        <v>0</v>
      </c>
      <c r="AE57" s="28" cm="1">
        <f t="array" ref="AE57">_xlfn.XLOOKUP($D56&amp;AD$2&amp;AD$3,事業計画集計2026[営業所]&amp;事業計画集計2026[月]&amp;事業計画集計2026[受着完],事業計画集計2026[(当月)実績 利益額],0,0)</f>
        <v>0</v>
      </c>
      <c r="AF57" s="149" cm="1">
        <f t="array" ref="AF57">_xlfn.XLOOKUP($D56&amp;AD$2&amp;AD$3,事業計画集計2026[営業所]&amp;事業計画集計2026[月]&amp;事業計画集計2026[受着完],事業計画集計2026[(当月)実績 棟数],0,0)</f>
        <v>0</v>
      </c>
      <c r="AG57" s="28" cm="1">
        <f t="array" ref="AG57">_xlfn.XLOOKUP($D56&amp;AG$2&amp;AG$3,事業計画集計2026[営業所]&amp;事業計画集計2026[月]&amp;事業計画集計2026[受着完],事業計画集計2026[(当月)実績 請負金額],0,0)</f>
        <v>0</v>
      </c>
      <c r="AH57" s="28" cm="1">
        <f t="array" ref="AH57">_xlfn.XLOOKUP($D56&amp;AG$2&amp;AG$3,事業計画集計2026[営業所]&amp;事業計画集計2026[月]&amp;事業計画集計2026[受着完],事業計画集計2026[(当月)実績 利益額],0,0)</f>
        <v>0</v>
      </c>
      <c r="AI57" s="149" cm="1">
        <f t="array" ref="AI57">_xlfn.XLOOKUP($D56&amp;AG$2&amp;AG$3,事業計画集計2026[営業所]&amp;事業計画集計2026[月]&amp;事業計画集計2026[受着完],事業計画集計2026[(当月)実績 棟数],0,0)</f>
        <v>0</v>
      </c>
      <c r="AJ57" s="28" cm="1">
        <f t="array" ref="AJ57">_xlfn.XLOOKUP($D56&amp;AJ$2&amp;AJ$3,事業計画集計2026[営業所]&amp;事業計画集計2026[月]&amp;事業計画集計2026[受着完],事業計画集計2026[(当月)実績 請負金額],0,0)</f>
        <v>0</v>
      </c>
      <c r="AK57" s="28" cm="1">
        <f t="array" ref="AK57">_xlfn.XLOOKUP($D56&amp;AJ$2&amp;AJ$3,事業計画集計2026[営業所]&amp;事業計画集計2026[月]&amp;事業計画集計2026[受着完],事業計画集計2026[(当月)実績 利益額],0,0)</f>
        <v>0</v>
      </c>
      <c r="AL57" s="133">
        <f>AK57-($Q56*1000)</f>
        <v>0</v>
      </c>
      <c r="AM57" s="149" cm="1">
        <f t="array" ref="AM57">_xlfn.XLOOKUP($D56&amp;AJ$2&amp;AJ$3,事業計画集計2026[営業所]&amp;事業計画集計2026[月]&amp;事業計画集計2026[受着完],事業計画集計2026[(当月)実績 棟数],0,0)</f>
        <v>0</v>
      </c>
      <c r="AN57" s="28" cm="1">
        <f t="array" ref="AN57">_xlfn.XLOOKUP($D56&amp;AN$2&amp;AN$3,事業計画集計2026[営業所]&amp;事業計画集計2026[月]&amp;事業計画集計2026[受着完],事業計画集計2026[(当月)実績 請負金額],0,0)</f>
        <v>0</v>
      </c>
      <c r="AO57" s="28" cm="1">
        <f t="array" ref="AO57">_xlfn.XLOOKUP($D56&amp;AN$2&amp;AN$3,事業計画集計2026[営業所]&amp;事業計画集計2026[月]&amp;事業計画集計2026[受着完],事業計画集計2026[(当月)実績 利益額],0,0)</f>
        <v>0</v>
      </c>
      <c r="AP57" s="149" cm="1">
        <f t="array" ref="AP57">_xlfn.XLOOKUP($D56&amp;AN$2&amp;AN$3,事業計画集計2026[営業所]&amp;事業計画集計2026[月]&amp;事業計画集計2026[受着完],事業計画集計2026[(当月)実績 棟数],0,0)</f>
        <v>0</v>
      </c>
      <c r="AQ57" s="28" cm="1">
        <f t="array" ref="AQ57">_xlfn.XLOOKUP($D56&amp;AQ$2&amp;AQ$3,事業計画集計2026[営業所]&amp;事業計画集計2026[月]&amp;事業計画集計2026[受着完],事業計画集計2026[(当月)実績 請負金額],0,0)</f>
        <v>0</v>
      </c>
      <c r="AR57" s="28" cm="1">
        <f t="array" ref="AR57">_xlfn.XLOOKUP($D56&amp;AQ$2&amp;AQ$3,事業計画集計2026[営業所]&amp;事業計画集計2026[月]&amp;事業計画集計2026[受着完],事業計画集計2026[(当月)実績 利益額],0,0)</f>
        <v>0</v>
      </c>
      <c r="AS57" s="149" cm="1">
        <f t="array" ref="AS57">_xlfn.XLOOKUP($D56&amp;AQ$2&amp;AQ$3,事業計画集計2026[営業所]&amp;事業計画集計2026[月]&amp;事業計画集計2026[受着完],事業計画集計2026[(当月)実績 棟数],0,0)</f>
        <v>0</v>
      </c>
      <c r="AT57" s="28" cm="1">
        <f t="array" ref="AT57">_xlfn.XLOOKUP($D56&amp;AT$2&amp;AT$3,事業計画集計2026[営業所]&amp;事業計画集計2026[月]&amp;事業計画集計2026[受着完],事業計画集計2026[(当月)実績 請負金額],0,0)</f>
        <v>0</v>
      </c>
      <c r="AU57" s="28" cm="1">
        <f t="array" ref="AU57">_xlfn.XLOOKUP($D56&amp;AT$2&amp;AT$3,事業計画集計2026[営業所]&amp;事業計画集計2026[月]&amp;事業計画集計2026[受着完],事業計画集計2026[(当月)実績 利益額],0,0)</f>
        <v>0</v>
      </c>
      <c r="AV57" s="29">
        <f>AU57-($Q56*1000)</f>
        <v>0</v>
      </c>
      <c r="AW57" s="142" cm="1">
        <f t="array" ref="AW57">_xlfn.XLOOKUP($D56&amp;AT$2&amp;AT$3,事業計画集計2026[営業所]&amp;事業計画集計2026[月]&amp;事業計画集計2026[受着完],事業計画集計2026[(当月)実績 棟数],0,0)</f>
        <v>0</v>
      </c>
      <c r="AX57" s="421">
        <f t="shared" si="739"/>
        <v>0</v>
      </c>
      <c r="AY57" s="422">
        <f t="shared" si="739"/>
        <v>0</v>
      </c>
      <c r="AZ57" s="423">
        <f t="shared" si="739"/>
        <v>0</v>
      </c>
      <c r="BA57" s="296">
        <f t="shared" si="739"/>
        <v>0</v>
      </c>
      <c r="BB57" s="300">
        <f t="shared" si="739"/>
        <v>0</v>
      </c>
      <c r="BC57" s="154">
        <f t="shared" si="739"/>
        <v>0</v>
      </c>
      <c r="BD57" s="304">
        <f>Z57+AJ57+AT57</f>
        <v>0</v>
      </c>
      <c r="BE57" s="314">
        <f>AA57+AK57+AU57</f>
        <v>0</v>
      </c>
      <c r="BF57" s="409">
        <f>BE57*(1+BF58)-(($Q56*1000)*3)</f>
        <v>0</v>
      </c>
      <c r="BG57" s="158">
        <f>AC57+AM57+AW57</f>
        <v>0</v>
      </c>
      <c r="BH57" s="28" cm="1">
        <f t="array" ref="BH57">_xlfn.XLOOKUP($D56&amp;BH$2&amp;BH$3,事業計画集計2026[営業所]&amp;事業計画集計2026[月]&amp;事業計画集計2026[受着完],事業計画集計2026[(当月)実績 請負金額],0,0)</f>
        <v>0</v>
      </c>
      <c r="BI57" s="28" cm="1">
        <f t="array" ref="BI57">_xlfn.XLOOKUP($D56&amp;BH$2&amp;BH$3,事業計画集計2026[営業所]&amp;事業計画集計2026[月]&amp;事業計画集計2026[受着完],事業計画集計2026[(当月)実績 利益額],0,0)</f>
        <v>0</v>
      </c>
      <c r="BJ57" s="149" cm="1">
        <f t="array" ref="BJ57">_xlfn.XLOOKUP($D56&amp;BH$2&amp;BH$3,事業計画集計2026[営業所]&amp;事業計画集計2026[月]&amp;事業計画集計2026[受着完],事業計画集計2026[(当月)実績 棟数],0,0)</f>
        <v>0</v>
      </c>
      <c r="BK57" s="28" cm="1">
        <f t="array" ref="BK57">_xlfn.XLOOKUP($D56&amp;BK$2&amp;BK$3,事業計画集計2026[営業所]&amp;事業計画集計2026[月]&amp;事業計画集計2026[受着完],事業計画集計2026[(当月)実績 請負金額],0,0)</f>
        <v>0</v>
      </c>
      <c r="BL57" s="28" cm="1">
        <f t="array" ref="BL57">_xlfn.XLOOKUP($D56&amp;BK$2&amp;BK$3,事業計画集計2026[営業所]&amp;事業計画集計2026[月]&amp;事業計画集計2026[受着完],事業計画集計2026[(当月)実績 利益額],0,0)</f>
        <v>0</v>
      </c>
      <c r="BM57" s="149" cm="1">
        <f t="array" ref="BM57">_xlfn.XLOOKUP($D56&amp;BK$2&amp;BK$3,事業計画集計2026[営業所]&amp;事業計画集計2026[月]&amp;事業計画集計2026[受着完],事業計画集計2026[(当月)実績 棟数],0,0)</f>
        <v>0</v>
      </c>
      <c r="BN57" s="28" cm="1">
        <f t="array" ref="BN57">_xlfn.XLOOKUP($D56&amp;BN$2&amp;BN$3,事業計画集計2026[営業所]&amp;事業計画集計2026[月]&amp;事業計画集計2026[受着完],事業計画集計2026[(当月)実績 請負金額],0,0)</f>
        <v>0</v>
      </c>
      <c r="BO57" s="28" cm="1">
        <f t="array" ref="BO57">_xlfn.XLOOKUP($D56&amp;BN$2&amp;BN$3,事業計画集計2026[営業所]&amp;事業計画集計2026[月]&amp;事業計画集計2026[受着完],事業計画集計2026[(当月)実績 利益額],0,0)</f>
        <v>0</v>
      </c>
      <c r="BP57" s="133">
        <f>BO57-($Q56*1000)</f>
        <v>0</v>
      </c>
      <c r="BQ57" s="149" cm="1">
        <f t="array" ref="BQ57">_xlfn.XLOOKUP($D56&amp;BN$2&amp;BN$3,事業計画集計2026[営業所]&amp;事業計画集計2026[月]&amp;事業計画集計2026[受着完],事業計画集計2026[(当月)実績 棟数],0,0)</f>
        <v>0</v>
      </c>
      <c r="BR57" s="28" cm="1">
        <f t="array" ref="BR57">_xlfn.XLOOKUP($D56&amp;BR$2&amp;BR$3,事業計画集計2026[営業所]&amp;事業計画集計2026[月]&amp;事業計画集計2026[受着完],事業計画集計2026[(当月)実績 請負金額],0,0)</f>
        <v>0</v>
      </c>
      <c r="BS57" s="28" cm="1">
        <f t="array" ref="BS57">_xlfn.XLOOKUP($D56&amp;BR$2&amp;BR$3,事業計画集計2026[営業所]&amp;事業計画集計2026[月]&amp;事業計画集計2026[受着完],事業計画集計2026[(当月)実績 利益額],0,0)</f>
        <v>0</v>
      </c>
      <c r="BT57" s="149" cm="1">
        <f t="array" ref="BT57">_xlfn.XLOOKUP($D56&amp;BR$2&amp;BR$3,事業計画集計2026[営業所]&amp;事業計画集計2026[月]&amp;事業計画集計2026[受着完],事業計画集計2026[(当月)実績 棟数],0,0)</f>
        <v>0</v>
      </c>
      <c r="BU57" s="28" cm="1">
        <f t="array" ref="BU57">_xlfn.XLOOKUP($D56&amp;BU$2&amp;BU$3,事業計画集計2026[営業所]&amp;事業計画集計2026[月]&amp;事業計画集計2026[受着完],事業計画集計2026[(当月)実績 請負金額],0,0)</f>
        <v>0</v>
      </c>
      <c r="BV57" s="28" cm="1">
        <f t="array" ref="BV57">_xlfn.XLOOKUP($D56&amp;BU$2&amp;BU$3,事業計画集計2026[営業所]&amp;事業計画集計2026[月]&amp;事業計画集計2026[受着完],事業計画集計2026[(当月)実績 利益額],0,0)</f>
        <v>0</v>
      </c>
      <c r="BW57" s="149" cm="1">
        <f t="array" ref="BW57">_xlfn.XLOOKUP($D56&amp;BU$2&amp;BU$3,事業計画集計2026[営業所]&amp;事業計画集計2026[月]&amp;事業計画集計2026[受着完],事業計画集計2026[(当月)実績 棟数],0,0)</f>
        <v>0</v>
      </c>
      <c r="BX57" s="28" cm="1">
        <f t="array" ref="BX57">_xlfn.XLOOKUP($D56&amp;BX$2&amp;BX$3,事業計画集計2026[営業所]&amp;事業計画集計2026[月]&amp;事業計画集計2026[受着完],事業計画集計2026[(当月)実績 請負金額],0,0)</f>
        <v>0</v>
      </c>
      <c r="BY57" s="28" cm="1">
        <f t="array" ref="BY57">_xlfn.XLOOKUP($D56&amp;BX$2&amp;BX$3,事業計画集計2026[営業所]&amp;事業計画集計2026[月]&amp;事業計画集計2026[受着完],事業計画集計2026[(当月)実績 利益額],0,0)</f>
        <v>0</v>
      </c>
      <c r="BZ57" s="133">
        <f>BY57-($Q56*1000)</f>
        <v>0</v>
      </c>
      <c r="CA57" s="149" cm="1">
        <f t="array" ref="CA57">_xlfn.XLOOKUP($D56&amp;BX$2&amp;BX$3,事業計画集計2026[営業所]&amp;事業計画集計2026[月]&amp;事業計画集計2026[受着完],事業計画集計2026[(当月)実績 棟数],0,0)</f>
        <v>0</v>
      </c>
      <c r="CB57" s="28" cm="1">
        <f t="array" ref="CB57">_xlfn.XLOOKUP($D56&amp;CB$2&amp;CB$3,事業計画集計2026[営業所]&amp;事業計画集計2026[月]&amp;事業計画集計2026[受着完],事業計画集計2026[(当月)実績 請負金額],0,0)</f>
        <v>0</v>
      </c>
      <c r="CC57" s="28" cm="1">
        <f t="array" ref="CC57">_xlfn.XLOOKUP($D56&amp;CB$2&amp;CB$3,事業計画集計2026[営業所]&amp;事業計画集計2026[月]&amp;事業計画集計2026[受着完],事業計画集計2026[(当月)実績 利益額],0,0)</f>
        <v>0</v>
      </c>
      <c r="CD57" s="149" cm="1">
        <f t="array" ref="CD57">_xlfn.XLOOKUP($D56&amp;CB$2&amp;CB$3,事業計画集計2026[営業所]&amp;事業計画集計2026[月]&amp;事業計画集計2026[受着完],事業計画集計2026[(当月)実績 棟数],0,0)</f>
        <v>0</v>
      </c>
      <c r="CE57" s="28" cm="1">
        <f t="array" ref="CE57">_xlfn.XLOOKUP($D56&amp;CE$2&amp;CE$3,事業計画集計2026[営業所]&amp;事業計画集計2026[月]&amp;事業計画集計2026[受着完],事業計画集計2026[(当月)実績 請負金額],0,0)</f>
        <v>0</v>
      </c>
      <c r="CF57" s="28" cm="1">
        <f t="array" ref="CF57">_xlfn.XLOOKUP($D56&amp;CE$2&amp;CE$3,事業計画集計2026[営業所]&amp;事業計画集計2026[月]&amp;事業計画集計2026[受着完],事業計画集計2026[(当月)実績 利益額],0,0)</f>
        <v>0</v>
      </c>
      <c r="CG57" s="149" cm="1">
        <f t="array" ref="CG57">_xlfn.XLOOKUP($D56&amp;CE$2&amp;CE$3,事業計画集計2026[営業所]&amp;事業計画集計2026[月]&amp;事業計画集計2026[受着完],事業計画集計2026[(当月)実績 棟数],0,0)</f>
        <v>0</v>
      </c>
      <c r="CH57" s="28" cm="1">
        <f t="array" ref="CH57">_xlfn.XLOOKUP($D56&amp;CH$2&amp;CH$3,事業計画集計2026[営業所]&amp;事業計画集計2026[月]&amp;事業計画集計2026[受着完],事業計画集計2026[(当月)実績 請負金額],0,0)</f>
        <v>0</v>
      </c>
      <c r="CI57" s="28" cm="1">
        <f t="array" ref="CI57">_xlfn.XLOOKUP($D56&amp;CH$2&amp;CH$3,事業計画集計2026[営業所]&amp;事業計画集計2026[月]&amp;事業計画集計2026[受着完],事業計画集計2026[(当月)実績 利益額],0,0)</f>
        <v>0</v>
      </c>
      <c r="CJ57" s="133">
        <f>CI57-($Q56*1000)</f>
        <v>0</v>
      </c>
      <c r="CK57" s="142" cm="1">
        <f t="array" ref="CK57">_xlfn.XLOOKUP($D56&amp;CH$2&amp;CH$3,事業計画集計2026[営業所]&amp;事業計画集計2026[月]&amp;事業計画集計2026[受着完],事業計画集計2026[(当月)実績 棟数],0,0)</f>
        <v>0</v>
      </c>
      <c r="CL57" s="421">
        <f t="shared" si="740"/>
        <v>0</v>
      </c>
      <c r="CM57" s="422">
        <f t="shared" si="740"/>
        <v>0</v>
      </c>
      <c r="CN57" s="423">
        <f t="shared" si="740"/>
        <v>0</v>
      </c>
      <c r="CO57" s="296">
        <f t="shared" si="740"/>
        <v>0</v>
      </c>
      <c r="CP57" s="300">
        <f t="shared" si="740"/>
        <v>0</v>
      </c>
      <c r="CQ57" s="154">
        <f t="shared" si="740"/>
        <v>0</v>
      </c>
      <c r="CR57" s="304">
        <f>BN57+BX57+CH57</f>
        <v>0</v>
      </c>
      <c r="CS57" s="314">
        <f>BO57+BY57+CI57</f>
        <v>0</v>
      </c>
      <c r="CT57" s="409">
        <f>CS57*(1+CT58)-(($Q56*1000)*3)</f>
        <v>0</v>
      </c>
      <c r="CU57" s="158">
        <f>BQ57+CA57+CK57</f>
        <v>0</v>
      </c>
      <c r="CV57" s="333">
        <f t="shared" si="741"/>
        <v>0</v>
      </c>
      <c r="CW57" s="334">
        <f t="shared" si="741"/>
        <v>0</v>
      </c>
      <c r="CX57" s="162">
        <f t="shared" si="741"/>
        <v>0</v>
      </c>
      <c r="CY57" s="354">
        <f t="shared" si="741"/>
        <v>0</v>
      </c>
      <c r="CZ57" s="355">
        <f t="shared" si="741"/>
        <v>0</v>
      </c>
      <c r="DA57" s="166">
        <f t="shared" si="741"/>
        <v>0</v>
      </c>
      <c r="DB57" s="479">
        <f t="shared" si="741"/>
        <v>0</v>
      </c>
      <c r="DC57" s="480">
        <f t="shared" si="741"/>
        <v>0</v>
      </c>
      <c r="DD57" s="409">
        <f t="shared" si="741"/>
        <v>0</v>
      </c>
      <c r="DE57" s="604">
        <f t="shared" si="741"/>
        <v>0</v>
      </c>
      <c r="DF57" s="612">
        <f>実行度合表集計2025!GH57+実行度合表集計2026!CV57</f>
        <v>118199265</v>
      </c>
      <c r="DG57" s="334">
        <f>実行度合表集計2025!GI57+実行度合表集計2026!CW57</f>
        <v>24533368</v>
      </c>
      <c r="DH57" s="613">
        <f>実行度合表集計2025!GJ57+実行度合表集計2026!CX57</f>
        <v>3</v>
      </c>
      <c r="DI57" s="628">
        <f>実行度合表集計2025!GK57+実行度合表集計2026!CY57</f>
        <v>164198655</v>
      </c>
      <c r="DJ57" s="355">
        <f>実行度合表集計2025!GL57+実行度合表集計2026!CZ57</f>
        <v>39656616</v>
      </c>
      <c r="DK57" s="629">
        <f>実行度合表集計2025!GM57+実行度合表集計2026!DA57</f>
        <v>6</v>
      </c>
      <c r="DL57" s="641">
        <f>実行度合表集計2025!GN57+実行度合表集計2026!DB57</f>
        <v>59314943</v>
      </c>
      <c r="DM57" s="480">
        <f>実行度合表集計2025!GO57+実行度合表集計2026!DC57</f>
        <v>14514760</v>
      </c>
      <c r="DN57" s="409">
        <f>実行度合表集計2025!GP57+実行度合表集計2026!DD57</f>
        <v>-43955240</v>
      </c>
      <c r="DO57" s="642">
        <f>実行度合表集計2025!GQ57+実行度合表集計2026!DE57</f>
        <v>2</v>
      </c>
      <c r="DP57" s="28" cm="1">
        <f t="array" ref="DP57">_xlfn.XLOOKUP($D56&amp;DP$2&amp;DP$3,事業計画集計2026[営業所]&amp;事業計画集計2026[月]&amp;事業計画集計2026[受着完],事業計画集計2026[(当月)実績 請負金額],0,0)</f>
        <v>0</v>
      </c>
      <c r="DQ57" s="28" cm="1">
        <f t="array" ref="DQ57">_xlfn.XLOOKUP($D56&amp;DP$2&amp;DP$3,事業計画集計2026[営業所]&amp;事業計画集計2026[月]&amp;事業計画集計2026[受着完],事業計画集計2026[(当月)実績 利益額],0,0)</f>
        <v>0</v>
      </c>
      <c r="DR57" s="149" cm="1">
        <f t="array" ref="DR57">_xlfn.XLOOKUP($D56&amp;DP$2&amp;DP$3,事業計画集計2026[営業所]&amp;事業計画集計2026[月]&amp;事業計画集計2026[受着完],事業計画集計2026[(当月)実績 棟数],0,0)</f>
        <v>0</v>
      </c>
      <c r="DS57" s="28" cm="1">
        <f t="array" ref="DS57">_xlfn.XLOOKUP($D56&amp;DS$2&amp;DS$3,事業計画集計2026[営業所]&amp;事業計画集計2026[月]&amp;事業計画集計2026[受着完],事業計画集計2026[(当月)実績 請負金額],0,0)</f>
        <v>0</v>
      </c>
      <c r="DT57" s="28" cm="1">
        <f t="array" ref="DT57">_xlfn.XLOOKUP($D56&amp;DS$2&amp;DS$3,事業計画集計2026[営業所]&amp;事業計画集計2026[月]&amp;事業計画集計2026[受着完],事業計画集計2026[(当月)実績 利益額],0,0)</f>
        <v>0</v>
      </c>
      <c r="DU57" s="149" cm="1">
        <f t="array" ref="DU57">_xlfn.XLOOKUP($D56&amp;DS$2&amp;DS$3,事業計画集計2026[営業所]&amp;事業計画集計2026[月]&amp;事業計画集計2026[受着完],事業計画集計2026[(当月)実績 棟数],0,0)</f>
        <v>0</v>
      </c>
      <c r="DV57" s="28" cm="1">
        <f t="array" ref="DV57">_xlfn.XLOOKUP($D56&amp;DV$2&amp;DV$3,事業計画集計2026[営業所]&amp;事業計画集計2026[月]&amp;事業計画集計2026[受着完],事業計画集計2026[(当月)実績 請負金額],0,0)</f>
        <v>0</v>
      </c>
      <c r="DW57" s="28" cm="1">
        <f t="array" ref="DW57">_xlfn.XLOOKUP($D56&amp;DV$2&amp;DV$3,事業計画集計2026[営業所]&amp;事業計画集計2026[月]&amp;事業計画集計2026[受着完],事業計画集計2026[(当月)実績 利益額],0,0)</f>
        <v>0</v>
      </c>
      <c r="DX57" s="133">
        <f>DW57-($Q56*1000)</f>
        <v>0</v>
      </c>
      <c r="DY57" s="149" cm="1">
        <f t="array" ref="DY57">_xlfn.XLOOKUP($D56&amp;DV$2&amp;DV$3,事業計画集計2026[営業所]&amp;事業計画集計2026[月]&amp;事業計画集計2026[受着完],事業計画集計2026[(当月)実績 棟数],0,0)</f>
        <v>0</v>
      </c>
      <c r="DZ57" s="28" cm="1">
        <f t="array" ref="DZ57">_xlfn.XLOOKUP($D56&amp;DZ$2&amp;DZ$3,事業計画集計2026[営業所]&amp;事業計画集計2026[月]&amp;事業計画集計2026[受着完],事業計画集計2026[(当月)実績 請負金額],0,0)</f>
        <v>0</v>
      </c>
      <c r="EA57" s="28" cm="1">
        <f t="array" ref="EA57">_xlfn.XLOOKUP($D56&amp;DZ$2&amp;DZ$3,事業計画集計2026[営業所]&amp;事業計画集計2026[月]&amp;事業計画集計2026[受着完],事業計画集計2026[(当月)実績 利益額],0,0)</f>
        <v>0</v>
      </c>
      <c r="EB57" s="149" cm="1">
        <f t="array" ref="EB57">_xlfn.XLOOKUP($D56&amp;DZ$2&amp;DZ$3,事業計画集計2026[営業所]&amp;事業計画集計2026[月]&amp;事業計画集計2026[受着完],事業計画集計2026[(当月)実績 棟数],0,0)</f>
        <v>0</v>
      </c>
      <c r="EC57" s="28" cm="1">
        <f t="array" ref="EC57">_xlfn.XLOOKUP($D56&amp;EC$2&amp;EC$3,事業計画集計2026[営業所]&amp;事業計画集計2026[月]&amp;事業計画集計2026[受着完],事業計画集計2026[(当月)実績 請負金額],0,0)</f>
        <v>0</v>
      </c>
      <c r="ED57" s="28" cm="1">
        <f t="array" ref="ED57">_xlfn.XLOOKUP($D56&amp;EC$2&amp;EC$3,事業計画集計2026[営業所]&amp;事業計画集計2026[月]&amp;事業計画集計2026[受着完],事業計画集計2026[(当月)実績 利益額],0,0)</f>
        <v>0</v>
      </c>
      <c r="EE57" s="149" cm="1">
        <f t="array" ref="EE57">_xlfn.XLOOKUP($D56&amp;EC$2&amp;EC$3,事業計画集計2026[営業所]&amp;事業計画集計2026[月]&amp;事業計画集計2026[受着完],事業計画集計2026[(当月)実績 棟数],0,0)</f>
        <v>0</v>
      </c>
      <c r="EF57" s="28" cm="1">
        <f t="array" ref="EF57">_xlfn.XLOOKUP($D56&amp;EF$2&amp;EF$3,事業計画集計2026[営業所]&amp;事業計画集計2026[月]&amp;事業計画集計2026[受着完],事業計画集計2026[(当月)実績 請負金額],0,0)</f>
        <v>0</v>
      </c>
      <c r="EG57" s="28" cm="1">
        <f t="array" ref="EG57">_xlfn.XLOOKUP($D56&amp;EF$2&amp;EF$3,事業計画集計2026[営業所]&amp;事業計画集計2026[月]&amp;事業計画集計2026[受着完],事業計画集計2026[(当月)実績 利益額],0,0)</f>
        <v>0</v>
      </c>
      <c r="EH57" s="133">
        <f>EG57-($Q56*1000)</f>
        <v>0</v>
      </c>
      <c r="EI57" s="149" cm="1">
        <f t="array" ref="EI57">_xlfn.XLOOKUP($D56&amp;EF$2&amp;EF$3,事業計画集計2026[営業所]&amp;事業計画集計2026[月]&amp;事業計画集計2026[受着完],事業計画集計2026[(当月)実績 棟数],0,0)</f>
        <v>0</v>
      </c>
      <c r="EJ57" s="28" cm="1">
        <f t="array" ref="EJ57">_xlfn.XLOOKUP($D56&amp;EJ$2&amp;EJ$3,事業計画集計2026[営業所]&amp;事業計画集計2026[月]&amp;事業計画集計2026[受着完],事業計画集計2026[(当月)実績 請負金額],0,0)</f>
        <v>0</v>
      </c>
      <c r="EK57" s="28" cm="1">
        <f t="array" ref="EK57">_xlfn.XLOOKUP($D56&amp;EJ$2&amp;EJ$3,事業計画集計2026[営業所]&amp;事業計画集計2026[月]&amp;事業計画集計2026[受着完],事業計画集計2026[(当月)実績 利益額],0,0)</f>
        <v>0</v>
      </c>
      <c r="EL57" s="149" cm="1">
        <f t="array" ref="EL57">_xlfn.XLOOKUP($D56&amp;EJ$2&amp;EJ$3,事業計画集計2026[営業所]&amp;事業計画集計2026[月]&amp;事業計画集計2026[受着完],事業計画集計2026[(当月)実績 棟数],0,0)</f>
        <v>0</v>
      </c>
      <c r="EM57" s="28" cm="1">
        <f t="array" ref="EM57">_xlfn.XLOOKUP($D56&amp;EM$2&amp;EM$3,事業計画集計2026[営業所]&amp;事業計画集計2026[月]&amp;事業計画集計2026[受着完],事業計画集計2026[(当月)実績 請負金額],0,0)</f>
        <v>0</v>
      </c>
      <c r="EN57" s="28" cm="1">
        <f t="array" ref="EN57">_xlfn.XLOOKUP($D56&amp;EM$2&amp;EM$3,事業計画集計2026[営業所]&amp;事業計画集計2026[月]&amp;事業計画集計2026[受着完],事業計画集計2026[(当月)実績 利益額],0,0)</f>
        <v>0</v>
      </c>
      <c r="EO57" s="149" cm="1">
        <f t="array" ref="EO57">_xlfn.XLOOKUP($D56&amp;EM$2&amp;EM$3,事業計画集計2026[営業所]&amp;事業計画集計2026[月]&amp;事業計画集計2026[受着完],事業計画集計2026[(当月)実績 棟数],0,0)</f>
        <v>0</v>
      </c>
      <c r="EP57" s="28" cm="1">
        <f t="array" ref="EP57">_xlfn.XLOOKUP($D56&amp;EP$2&amp;EP$3,事業計画集計2026[営業所]&amp;事業計画集計2026[月]&amp;事業計画集計2026[受着完],事業計画集計2026[(当月)実績 請負金額],0,0)</f>
        <v>0</v>
      </c>
      <c r="EQ57" s="28" cm="1">
        <f t="array" ref="EQ57">_xlfn.XLOOKUP($D56&amp;EP$2&amp;EP$3,事業計画集計2026[営業所]&amp;事業計画集計2026[月]&amp;事業計画集計2026[受着完],事業計画集計2026[(当月)実績 利益額],0,0)</f>
        <v>0</v>
      </c>
      <c r="ER57" s="133">
        <f>EQ57-($Q56*1000)</f>
        <v>0</v>
      </c>
      <c r="ES57" s="142" cm="1">
        <f t="array" ref="ES57">_xlfn.XLOOKUP($D56&amp;EP$2&amp;EP$3,事業計画集計2026[営業所]&amp;事業計画集計2026[月]&amp;事業計画集計2026[受着完],事業計画集計2026[(当月)実績 棟数],0,0)</f>
        <v>0</v>
      </c>
      <c r="ET57" s="421">
        <f t="shared" si="742"/>
        <v>0</v>
      </c>
      <c r="EU57" s="422">
        <f t="shared" si="742"/>
        <v>0</v>
      </c>
      <c r="EV57" s="423">
        <f t="shared" si="742"/>
        <v>0</v>
      </c>
      <c r="EW57" s="296">
        <f t="shared" si="742"/>
        <v>0</v>
      </c>
      <c r="EX57" s="300">
        <f t="shared" si="742"/>
        <v>0</v>
      </c>
      <c r="EY57" s="154">
        <f t="shared" si="742"/>
        <v>0</v>
      </c>
      <c r="EZ57" s="304">
        <f>DV57+EF57+EP57</f>
        <v>0</v>
      </c>
      <c r="FA57" s="314">
        <f>DW57+EG57+EQ57</f>
        <v>0</v>
      </c>
      <c r="FB57" s="409">
        <f>FA57*(1+FB58)-(($Q56*1000)*3)</f>
        <v>0</v>
      </c>
      <c r="FC57" s="158">
        <f>DY57+EI57+ES57</f>
        <v>0</v>
      </c>
      <c r="FD57" s="28" cm="1">
        <f t="array" ref="FD57">_xlfn.XLOOKUP($D56&amp;FD$2&amp;FD$3,事業計画集計2026[営業所]&amp;事業計画集計2026[月]&amp;事業計画集計2026[受着完],事業計画集計2026[(当月)実績 請負金額],0,0)</f>
        <v>0</v>
      </c>
      <c r="FE57" s="28" cm="1">
        <f t="array" ref="FE57">_xlfn.XLOOKUP($D56&amp;FD$2&amp;FD$3,事業計画集計2026[営業所]&amp;事業計画集計2026[月]&amp;事業計画集計2026[受着完],事業計画集計2026[(当月)実績 利益額],0,0)</f>
        <v>0</v>
      </c>
      <c r="FF57" s="149" cm="1">
        <f t="array" ref="FF57">_xlfn.XLOOKUP($D56&amp;FD$2&amp;FD$3,事業計画集計2026[営業所]&amp;事業計画集計2026[月]&amp;事業計画集計2026[受着完],事業計画集計2026[(当月)実績 棟数],0,0)</f>
        <v>0</v>
      </c>
      <c r="FG57" s="28" cm="1">
        <f t="array" ref="FG57">_xlfn.XLOOKUP($D56&amp;FG$2&amp;FG$3,事業計画集計2026[営業所]&amp;事業計画集計2026[月]&amp;事業計画集計2026[受着完],事業計画集計2026[(当月)実績 請負金額],0,0)</f>
        <v>0</v>
      </c>
      <c r="FH57" s="28" cm="1">
        <f t="array" ref="FH57">_xlfn.XLOOKUP($D56&amp;FG$2&amp;FG$3,事業計画集計2026[営業所]&amp;事業計画集計2026[月]&amp;事業計画集計2026[受着完],事業計画集計2026[(当月)実績 利益額],0,0)</f>
        <v>0</v>
      </c>
      <c r="FI57" s="149" cm="1">
        <f t="array" ref="FI57">_xlfn.XLOOKUP($D56&amp;FG$2&amp;FG$3,事業計画集計2026[営業所]&amp;事業計画集計2026[月]&amp;事業計画集計2026[受着完],事業計画集計2026[(当月)実績 棟数],0,0)</f>
        <v>0</v>
      </c>
      <c r="FJ57" s="28" cm="1">
        <f t="array" ref="FJ57">_xlfn.XLOOKUP($D56&amp;FJ$2&amp;FJ$3,事業計画集計2026[営業所]&amp;事業計画集計2026[月]&amp;事業計画集計2026[受着完],事業計画集計2026[(当月)実績 請負金額],0,0)</f>
        <v>0</v>
      </c>
      <c r="FK57" s="28" cm="1">
        <f t="array" ref="FK57">_xlfn.XLOOKUP($D56&amp;FJ$2&amp;FJ$3,事業計画集計2026[営業所]&amp;事業計画集計2026[月]&amp;事業計画集計2026[受着完],事業計画集計2026[(当月)実績 利益額],0,0)</f>
        <v>0</v>
      </c>
      <c r="FL57" s="133">
        <f>FK57-($Q56*1000)</f>
        <v>0</v>
      </c>
      <c r="FM57" s="149" cm="1">
        <f t="array" ref="FM57">_xlfn.XLOOKUP($D56&amp;FJ$2&amp;FJ$3,事業計画集計2026[営業所]&amp;事業計画集計2026[月]&amp;事業計画集計2026[受着完],事業計画集計2026[(当月)実績 棟数],0,0)</f>
        <v>0</v>
      </c>
      <c r="FN57" s="28" cm="1">
        <f t="array" ref="FN57">_xlfn.XLOOKUP($D56&amp;FN$2&amp;FN$3,事業計画集計2026[営業所]&amp;事業計画集計2026[月]&amp;事業計画集計2026[受着完],事業計画集計2026[(当月)実績 請負金額],0,0)</f>
        <v>0</v>
      </c>
      <c r="FO57" s="28" cm="1">
        <f t="array" ref="FO57">_xlfn.XLOOKUP($D56&amp;FN$2&amp;FN$3,事業計画集計2026[営業所]&amp;事業計画集計2026[月]&amp;事業計画集計2026[受着完],事業計画集計2026[(当月)実績 利益額],0,0)</f>
        <v>0</v>
      </c>
      <c r="FP57" s="149" cm="1">
        <f t="array" ref="FP57">_xlfn.XLOOKUP($D56&amp;FN$2&amp;FN$3,事業計画集計2026[営業所]&amp;事業計画集計2026[月]&amp;事業計画集計2026[受着完],事業計画集計2026[(当月)実績 棟数],0,0)</f>
        <v>0</v>
      </c>
      <c r="FQ57" s="28" cm="1">
        <f t="array" ref="FQ57">_xlfn.XLOOKUP($D56&amp;FQ$2&amp;FQ$3,事業計画集計2026[営業所]&amp;事業計画集計2026[月]&amp;事業計画集計2026[受着完],事業計画集計2026[(当月)実績 請負金額],0,0)</f>
        <v>0</v>
      </c>
      <c r="FR57" s="28" cm="1">
        <f t="array" ref="FR57">_xlfn.XLOOKUP($D56&amp;FQ$2&amp;FQ$3,事業計画集計2026[営業所]&amp;事業計画集計2026[月]&amp;事業計画集計2026[受着完],事業計画集計2026[(当月)実績 利益額],0,0)</f>
        <v>0</v>
      </c>
      <c r="FS57" s="149" cm="1">
        <f t="array" ref="FS57">_xlfn.XLOOKUP($D56&amp;FQ$2&amp;FQ$3,事業計画集計2026[営業所]&amp;事業計画集計2026[月]&amp;事業計画集計2026[受着完],事業計画集計2026[(当月)実績 棟数],0,0)</f>
        <v>0</v>
      </c>
      <c r="FT57" s="28" cm="1">
        <f t="array" ref="FT57">_xlfn.XLOOKUP($D56&amp;FT$2&amp;FT$3,事業計画集計2026[営業所]&amp;事業計画集計2026[月]&amp;事業計画集計2026[受着完],事業計画集計2026[(当月)実績 請負金額],0,0)</f>
        <v>0</v>
      </c>
      <c r="FU57" s="28" cm="1">
        <f t="array" ref="FU57">_xlfn.XLOOKUP($D56&amp;FT$2&amp;FT$3,事業計画集計2026[営業所]&amp;事業計画集計2026[月]&amp;事業計画集計2026[受着完],事業計画集計2026[(当月)実績 利益額],0,0)</f>
        <v>0</v>
      </c>
      <c r="FV57" s="133">
        <f>FU57-($Q56*1000)</f>
        <v>0</v>
      </c>
      <c r="FW57" s="149" cm="1">
        <f t="array" ref="FW57">_xlfn.XLOOKUP($D56&amp;FT$2&amp;FT$3,事業計画集計2026[営業所]&amp;事業計画集計2026[月]&amp;事業計画集計2026[受着完],事業計画集計2026[(当月)実績 棟数],0,0)</f>
        <v>0</v>
      </c>
      <c r="FX57" s="28" cm="1">
        <f t="array" ref="FX57">_xlfn.XLOOKUP($D56&amp;FX$2&amp;FX$3,事業計画集計2026[営業所]&amp;事業計画集計2026[月]&amp;事業計画集計2026[受着完],事業計画集計2026[(当月)実績 請負金額],0,0)</f>
        <v>0</v>
      </c>
      <c r="FY57" s="28" cm="1">
        <f t="array" ref="FY57">_xlfn.XLOOKUP($D56&amp;FX$2&amp;FX$3,事業計画集計2026[営業所]&amp;事業計画集計2026[月]&amp;事業計画集計2026[受着完],事業計画集計2026[(当月)実績 利益額],0,0)</f>
        <v>0</v>
      </c>
      <c r="FZ57" s="149" cm="1">
        <f t="array" ref="FZ57">_xlfn.XLOOKUP($D56&amp;FX$2&amp;FX$3,事業計画集計2026[営業所]&amp;事業計画集計2026[月]&amp;事業計画集計2026[受着完],事業計画集計2026[(当月)実績 棟数],0,0)</f>
        <v>0</v>
      </c>
      <c r="GA57" s="28" cm="1">
        <f t="array" ref="GA57">_xlfn.XLOOKUP($D56&amp;GA$2&amp;GA$3,事業計画集計2026[営業所]&amp;事業計画集計2026[月]&amp;事業計画集計2026[受着完],事業計画集計2026[(当月)実績 請負金額],0,0)</f>
        <v>0</v>
      </c>
      <c r="GB57" s="28" cm="1">
        <f t="array" ref="GB57">_xlfn.XLOOKUP($D56&amp;GA$2&amp;GA$3,事業計画集計2026[営業所]&amp;事業計画集計2026[月]&amp;事業計画集計2026[受着完],事業計画集計2026[(当月)実績 利益額],0,0)</f>
        <v>0</v>
      </c>
      <c r="GC57" s="149" cm="1">
        <f t="array" ref="GC57">_xlfn.XLOOKUP($D56&amp;GA$2&amp;GA$3,事業計画集計2026[営業所]&amp;事業計画集計2026[月]&amp;事業計画集計2026[受着完],事業計画集計2026[(当月)実績 棟数],0,0)</f>
        <v>0</v>
      </c>
      <c r="GD57" s="28" cm="1">
        <f t="array" ref="GD57">_xlfn.XLOOKUP($D56&amp;GD$2&amp;GD$3,事業計画集計2026[営業所]&amp;事業計画集計2026[月]&amp;事業計画集計2026[受着完],事業計画集計2026[(当月)実績 請負金額],0,0)</f>
        <v>0</v>
      </c>
      <c r="GE57" s="28" cm="1">
        <f t="array" ref="GE57">_xlfn.XLOOKUP($D56&amp;GD$2&amp;GD$3,事業計画集計2026[営業所]&amp;事業計画集計2026[月]&amp;事業計画集計2026[受着完],事業計画集計2026[(当月)実績 利益額],0,0)</f>
        <v>0</v>
      </c>
      <c r="GF57" s="133">
        <f>GE57-($Q56*1000)</f>
        <v>0</v>
      </c>
      <c r="GG57" s="142" cm="1">
        <f t="array" ref="GG57">_xlfn.XLOOKUP($D56&amp;GD$2&amp;GD$3,事業計画集計2026[営業所]&amp;事業計画集計2026[月]&amp;事業計画集計2026[受着完],事業計画集計2026[(当月)実績 棟数],0,0)</f>
        <v>0</v>
      </c>
      <c r="GH57" s="421">
        <f t="shared" si="743"/>
        <v>0</v>
      </c>
      <c r="GI57" s="422">
        <f t="shared" si="743"/>
        <v>0</v>
      </c>
      <c r="GJ57" s="423">
        <f t="shared" si="743"/>
        <v>0</v>
      </c>
      <c r="GK57" s="296">
        <f t="shared" si="743"/>
        <v>0</v>
      </c>
      <c r="GL57" s="300">
        <f t="shared" si="743"/>
        <v>0</v>
      </c>
      <c r="GM57" s="154">
        <f t="shared" si="743"/>
        <v>0</v>
      </c>
      <c r="GN57" s="304">
        <f>FJ57+FT57+GD57</f>
        <v>0</v>
      </c>
      <c r="GO57" s="314">
        <f>FK57+FU57+GE57</f>
        <v>0</v>
      </c>
      <c r="GP57" s="409">
        <f>GO57*(1+GP58)-(($Q56*1000)*3)</f>
        <v>0</v>
      </c>
      <c r="GQ57" s="158">
        <f>FM57+FW57+GG57</f>
        <v>0</v>
      </c>
      <c r="GR57" s="333">
        <f t="shared" si="744"/>
        <v>0</v>
      </c>
      <c r="GS57" s="334">
        <f t="shared" si="744"/>
        <v>0</v>
      </c>
      <c r="GT57" s="162">
        <f t="shared" si="744"/>
        <v>0</v>
      </c>
      <c r="GU57" s="354">
        <f t="shared" si="744"/>
        <v>0</v>
      </c>
      <c r="GV57" s="355">
        <f t="shared" si="744"/>
        <v>0</v>
      </c>
      <c r="GW57" s="166">
        <f t="shared" si="744"/>
        <v>0</v>
      </c>
      <c r="GX57" s="479">
        <f t="shared" si="744"/>
        <v>0</v>
      </c>
      <c r="GY57" s="480">
        <f t="shared" si="744"/>
        <v>0</v>
      </c>
      <c r="GZ57" s="409">
        <f t="shared" si="744"/>
        <v>0</v>
      </c>
      <c r="HA57" s="482">
        <f t="shared" si="744"/>
        <v>0</v>
      </c>
      <c r="HB57" s="390">
        <f>CV57+GR57</f>
        <v>0</v>
      </c>
      <c r="HC57" s="391">
        <f>CW57+GS57</f>
        <v>0</v>
      </c>
      <c r="HD57" s="170">
        <f>CX57+GT57</f>
        <v>0</v>
      </c>
      <c r="HE57" s="390">
        <f>CY57+GU57</f>
        <v>0</v>
      </c>
      <c r="HF57" s="391">
        <f>CZ57+GV57</f>
        <v>0</v>
      </c>
      <c r="HG57" s="170">
        <f>DA57+GW57</f>
        <v>0</v>
      </c>
      <c r="HH57" s="390">
        <f>DB57+GX57</f>
        <v>0</v>
      </c>
      <c r="HI57" s="391">
        <f>DC57+GY57</f>
        <v>0</v>
      </c>
      <c r="HJ57" s="409">
        <f>DD57+GZ57</f>
        <v>0</v>
      </c>
      <c r="HK57" s="256">
        <f>DE57+HA57</f>
        <v>0</v>
      </c>
      <c r="HL57" s="31"/>
      <c r="HM57" s="30" t="s">
        <v>138</v>
      </c>
      <c r="HN57" s="30" t="s">
        <v>278</v>
      </c>
      <c r="HO57" s="516" t="s">
        <v>248</v>
      </c>
      <c r="HP57" s="30" t="s">
        <v>250</v>
      </c>
      <c r="HQ57" s="30"/>
    </row>
    <row r="58" spans="1:225" s="38" customFormat="1" ht="21" hidden="1">
      <c r="A58" s="32"/>
      <c r="B58" s="599" t="s">
        <v>283</v>
      </c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139</v>
      </c>
      <c r="T58" s="35" t="str">
        <f t="shared" ref="T58:AA58" si="746">IF(AND(T56&gt;0,T57&gt;0),ROUNDDOWN(T57/T56,4),"")</f>
        <v/>
      </c>
      <c r="U58" s="36" t="str">
        <f t="shared" si="746"/>
        <v/>
      </c>
      <c r="V58" s="143" t="str">
        <f t="shared" si="746"/>
        <v/>
      </c>
      <c r="W58" s="35" t="str">
        <f t="shared" si="746"/>
        <v/>
      </c>
      <c r="X58" s="36" t="str">
        <f t="shared" si="746"/>
        <v/>
      </c>
      <c r="Y58" s="150" t="str">
        <f t="shared" si="746"/>
        <v/>
      </c>
      <c r="Z58" s="36" t="str">
        <f t="shared" si="746"/>
        <v/>
      </c>
      <c r="AA58" s="36" t="str">
        <f t="shared" si="746"/>
        <v/>
      </c>
      <c r="AB58" s="37">
        <f>IF(AB57&gt;0,AB57/AB56,0)</f>
        <v>0</v>
      </c>
      <c r="AC58" s="143" t="str">
        <f t="shared" ref="AC58:AK58" si="747">IF(AND(AC56&gt;0,AC57&gt;0),ROUNDDOWN(AC57/AC56,4),"")</f>
        <v/>
      </c>
      <c r="AD58" s="35" t="str">
        <f t="shared" si="747"/>
        <v/>
      </c>
      <c r="AE58" s="36" t="str">
        <f t="shared" si="747"/>
        <v/>
      </c>
      <c r="AF58" s="150" t="str">
        <f t="shared" si="747"/>
        <v/>
      </c>
      <c r="AG58" s="36" t="str">
        <f t="shared" si="747"/>
        <v/>
      </c>
      <c r="AH58" s="36" t="str">
        <f t="shared" si="747"/>
        <v/>
      </c>
      <c r="AI58" s="150" t="str">
        <f t="shared" si="747"/>
        <v/>
      </c>
      <c r="AJ58" s="36" t="str">
        <f t="shared" si="747"/>
        <v/>
      </c>
      <c r="AK58" s="36" t="str">
        <f t="shared" si="747"/>
        <v/>
      </c>
      <c r="AL58" s="37">
        <f>IF(AL57&gt;0,AL57/AL56,0)</f>
        <v>0</v>
      </c>
      <c r="AM58" s="150" t="str">
        <f t="shared" ref="AM58:AU58" si="748">IF(AND(AM56&gt;0,AM57&gt;0),ROUNDDOWN(AM57/AM56,4),"")</f>
        <v/>
      </c>
      <c r="AN58" s="36" t="str">
        <f t="shared" si="748"/>
        <v/>
      </c>
      <c r="AO58" s="36" t="str">
        <f t="shared" si="748"/>
        <v/>
      </c>
      <c r="AP58" s="150" t="str">
        <f t="shared" si="748"/>
        <v/>
      </c>
      <c r="AQ58" s="36" t="str">
        <f t="shared" si="748"/>
        <v/>
      </c>
      <c r="AR58" s="36" t="str">
        <f t="shared" si="748"/>
        <v/>
      </c>
      <c r="AS58" s="150" t="str">
        <f t="shared" si="748"/>
        <v/>
      </c>
      <c r="AT58" s="36" t="str">
        <f t="shared" si="748"/>
        <v/>
      </c>
      <c r="AU58" s="36" t="str">
        <f t="shared" si="748"/>
        <v/>
      </c>
      <c r="AV58" s="37">
        <f>IF(AV57&gt;0,AV57/AV56,0)</f>
        <v>0</v>
      </c>
      <c r="AW58" s="143" t="str">
        <f>IF(AND(AW56&gt;0,AW57&gt;0),ROUNDDOWN(AW57/AW56,4),"")</f>
        <v/>
      </c>
      <c r="AX58" s="424" t="str">
        <f t="shared" ref="AX58:BE58" si="749">IF(AND(AX56&gt;0,AX57&gt;0),ROUNDDOWN(AX57/AX56,4),"")</f>
        <v/>
      </c>
      <c r="AY58" s="425" t="str">
        <f t="shared" si="749"/>
        <v/>
      </c>
      <c r="AZ58" s="426" t="str">
        <f t="shared" si="749"/>
        <v/>
      </c>
      <c r="BA58" s="297" t="str">
        <f t="shared" si="749"/>
        <v/>
      </c>
      <c r="BB58" s="301" t="str">
        <f t="shared" si="749"/>
        <v/>
      </c>
      <c r="BC58" s="155" t="str">
        <f t="shared" si="749"/>
        <v/>
      </c>
      <c r="BD58" s="305" t="str">
        <f t="shared" si="749"/>
        <v/>
      </c>
      <c r="BE58" s="315" t="str">
        <f t="shared" si="749"/>
        <v/>
      </c>
      <c r="BF58" s="325"/>
      <c r="BG58" s="159" t="str">
        <f t="shared" ref="BG58:BO58" si="750">IF(AND(BG56&gt;0,BG57&gt;0),ROUNDDOWN(BG57/BG56,4),"")</f>
        <v/>
      </c>
      <c r="BH58" s="36" t="str">
        <f t="shared" si="750"/>
        <v/>
      </c>
      <c r="BI58" s="36" t="str">
        <f t="shared" si="750"/>
        <v/>
      </c>
      <c r="BJ58" s="150" t="str">
        <f t="shared" si="750"/>
        <v/>
      </c>
      <c r="BK58" s="36" t="str">
        <f t="shared" si="750"/>
        <v/>
      </c>
      <c r="BL58" s="36" t="str">
        <f t="shared" si="750"/>
        <v/>
      </c>
      <c r="BM58" s="150" t="str">
        <f t="shared" si="750"/>
        <v/>
      </c>
      <c r="BN58" s="36" t="str">
        <f t="shared" si="750"/>
        <v/>
      </c>
      <c r="BO58" s="36" t="str">
        <f t="shared" si="750"/>
        <v/>
      </c>
      <c r="BP58" s="37">
        <f>IF(BP57&gt;0,BP57/BP56,0)</f>
        <v>0</v>
      </c>
      <c r="BQ58" s="150" t="str">
        <f t="shared" ref="BQ58:BY58" si="751">IF(AND(BQ56&gt;0,BQ57&gt;0),ROUNDDOWN(BQ57/BQ56,4),"")</f>
        <v/>
      </c>
      <c r="BR58" s="36" t="str">
        <f t="shared" si="751"/>
        <v/>
      </c>
      <c r="BS58" s="36" t="str">
        <f t="shared" si="751"/>
        <v/>
      </c>
      <c r="BT58" s="150" t="str">
        <f t="shared" si="751"/>
        <v/>
      </c>
      <c r="BU58" s="36" t="str">
        <f t="shared" si="751"/>
        <v/>
      </c>
      <c r="BV58" s="36" t="str">
        <f t="shared" si="751"/>
        <v/>
      </c>
      <c r="BW58" s="150" t="str">
        <f t="shared" si="751"/>
        <v/>
      </c>
      <c r="BX58" s="36" t="str">
        <f t="shared" si="751"/>
        <v/>
      </c>
      <c r="BY58" s="36" t="str">
        <f t="shared" si="751"/>
        <v/>
      </c>
      <c r="BZ58" s="37">
        <f>IF(BZ57&gt;0,BZ57/BZ56,0)</f>
        <v>0</v>
      </c>
      <c r="CA58" s="150" t="str">
        <f t="shared" ref="CA58:CI58" si="752">IF(AND(CA56&gt;0,CA57&gt;0),ROUNDDOWN(CA57/CA56,4),"")</f>
        <v/>
      </c>
      <c r="CB58" s="36" t="str">
        <f t="shared" si="752"/>
        <v/>
      </c>
      <c r="CC58" s="36" t="str">
        <f t="shared" si="752"/>
        <v/>
      </c>
      <c r="CD58" s="150" t="str">
        <f t="shared" si="752"/>
        <v/>
      </c>
      <c r="CE58" s="36" t="str">
        <f t="shared" si="752"/>
        <v/>
      </c>
      <c r="CF58" s="36" t="str">
        <f t="shared" si="752"/>
        <v/>
      </c>
      <c r="CG58" s="150" t="str">
        <f t="shared" si="752"/>
        <v/>
      </c>
      <c r="CH58" s="36" t="str">
        <f t="shared" si="752"/>
        <v/>
      </c>
      <c r="CI58" s="36" t="str">
        <f t="shared" si="752"/>
        <v/>
      </c>
      <c r="CJ58" s="37">
        <f>IF(CJ57&gt;0,CJ57/CJ56,0)</f>
        <v>0</v>
      </c>
      <c r="CK58" s="143" t="str">
        <f>IF(AND(CK56&gt;0,CK57&gt;0),ROUNDDOWN(CK57/CK56,4),"")</f>
        <v/>
      </c>
      <c r="CL58" s="424" t="str">
        <f t="shared" ref="CL58:CS58" si="753">IF(AND(CL56&gt;0,CL57&gt;0),ROUNDDOWN(CL57/CL56,4),"")</f>
        <v/>
      </c>
      <c r="CM58" s="425" t="str">
        <f t="shared" si="753"/>
        <v/>
      </c>
      <c r="CN58" s="426" t="str">
        <f t="shared" si="753"/>
        <v/>
      </c>
      <c r="CO58" s="297" t="str">
        <f t="shared" si="753"/>
        <v/>
      </c>
      <c r="CP58" s="301" t="str">
        <f t="shared" si="753"/>
        <v/>
      </c>
      <c r="CQ58" s="155" t="str">
        <f t="shared" si="753"/>
        <v/>
      </c>
      <c r="CR58" s="305" t="str">
        <f t="shared" si="753"/>
        <v/>
      </c>
      <c r="CS58" s="315" t="str">
        <f t="shared" si="753"/>
        <v/>
      </c>
      <c r="CT58" s="325"/>
      <c r="CU58" s="159" t="str">
        <f>IF(AND(CU56&gt;0,CU57&gt;0),ROUNDDOWN(CU57/CU56,4),"")</f>
        <v/>
      </c>
      <c r="CV58" s="335" t="str">
        <f>IF(AND(CV56&gt;0,CV57&gt;0),ROUNDDOWN(CV57/CV56,4),"")</f>
        <v/>
      </c>
      <c r="CW58" s="336" t="str">
        <f t="shared" ref="CW58:CX58" si="754">IF(AND(CW56&gt;0,CW57&gt;0),ROUNDDOWN(CW57/CW56,4),"")</f>
        <v/>
      </c>
      <c r="CX58" s="163" t="str">
        <f t="shared" si="754"/>
        <v/>
      </c>
      <c r="CY58" s="356" t="str">
        <f>IF(AND(CY56&gt;0,CY57&gt;0),ROUNDDOWN(CY57/CY56,4),"")</f>
        <v/>
      </c>
      <c r="CZ58" s="357" t="str">
        <f>IF(AND(CZ56&gt;0,CZ57&gt;0),ROUNDDOWN(CZ57/CZ56,4),"")</f>
        <v/>
      </c>
      <c r="DA58" s="167" t="str">
        <f>IF(AND(DA56&gt;0,DA57&gt;0),ROUNDDOWN(DA57/DA56,4),"")</f>
        <v/>
      </c>
      <c r="DB58" s="483" t="str">
        <f t="shared" ref="DB58:DW58" si="755">IF(AND(DB56&gt;0,DB57&gt;0),ROUNDDOWN(DB57/DB56,4),"")</f>
        <v/>
      </c>
      <c r="DC58" s="484" t="str">
        <f t="shared" si="755"/>
        <v/>
      </c>
      <c r="DD58" s="485"/>
      <c r="DE58" s="605" t="str">
        <f t="shared" si="755"/>
        <v/>
      </c>
      <c r="DF58" s="614">
        <f>IF(AND(DF56&gt;0,DF57&gt;0),ROUNDDOWN(DF57/DF56,4),"")</f>
        <v>0.36480000000000001</v>
      </c>
      <c r="DG58" s="336">
        <f t="shared" ref="DG58:DH58" si="756">IF(AND(DG56&gt;0,DG57&gt;0),ROUNDDOWN(DG57/DG56,4),"")</f>
        <v>0.30280000000000001</v>
      </c>
      <c r="DH58" s="615">
        <f t="shared" si="756"/>
        <v>0.25</v>
      </c>
      <c r="DI58" s="630">
        <f>IF(AND(DI56&gt;0,DI57&gt;0),ROUNDDOWN(DI57/DI56,4),"")</f>
        <v>0.60809999999999997</v>
      </c>
      <c r="DJ58" s="357">
        <f>IF(AND(DJ56&gt;0,DJ57&gt;0),ROUNDDOWN(DJ57/DJ56,4),"")</f>
        <v>0.58750000000000002</v>
      </c>
      <c r="DK58" s="631">
        <f>IF(AND(DK56&gt;0,DK57&gt;0),ROUNDDOWN(DK57/DK56,4),"")</f>
        <v>0.6</v>
      </c>
      <c r="DL58" s="643">
        <f t="shared" ref="DL58:DO58" si="757">IF(AND(DL56&gt;0,DL57&gt;0),ROUNDDOWN(DL57/DL56,4),"")</f>
        <v>0.28970000000000001</v>
      </c>
      <c r="DM58" s="484">
        <f t="shared" si="757"/>
        <v>0.28670000000000001</v>
      </c>
      <c r="DN58" s="485"/>
      <c r="DO58" s="644">
        <f t="shared" ref="DO58" si="758">IF(AND(DO56&gt;0,DO57&gt;0),ROUNDDOWN(DO57/DO56,4),"")</f>
        <v>0.25</v>
      </c>
      <c r="DP58" s="36" t="str">
        <f t="shared" si="755"/>
        <v/>
      </c>
      <c r="DQ58" s="36" t="str">
        <f t="shared" si="755"/>
        <v/>
      </c>
      <c r="DR58" s="150" t="str">
        <f t="shared" si="755"/>
        <v/>
      </c>
      <c r="DS58" s="36" t="str">
        <f t="shared" si="755"/>
        <v/>
      </c>
      <c r="DT58" s="36" t="str">
        <f t="shared" si="755"/>
        <v/>
      </c>
      <c r="DU58" s="150" t="str">
        <f t="shared" si="755"/>
        <v/>
      </c>
      <c r="DV58" s="36" t="str">
        <f t="shared" si="755"/>
        <v/>
      </c>
      <c r="DW58" s="36" t="str">
        <f t="shared" si="755"/>
        <v/>
      </c>
      <c r="DX58" s="37">
        <f>IF(DX57&gt;0,DX57/DX56,0)</f>
        <v>0</v>
      </c>
      <c r="DY58" s="150" t="str">
        <f t="shared" ref="DY58:EG58" si="759">IF(AND(DY56&gt;0,DY57&gt;0),ROUNDDOWN(DY57/DY56,4),"")</f>
        <v/>
      </c>
      <c r="DZ58" s="36" t="str">
        <f t="shared" si="759"/>
        <v/>
      </c>
      <c r="EA58" s="36" t="str">
        <f t="shared" si="759"/>
        <v/>
      </c>
      <c r="EB58" s="150" t="str">
        <f t="shared" si="759"/>
        <v/>
      </c>
      <c r="EC58" s="36" t="str">
        <f t="shared" si="759"/>
        <v/>
      </c>
      <c r="ED58" s="36" t="str">
        <f t="shared" si="759"/>
        <v/>
      </c>
      <c r="EE58" s="150" t="str">
        <f t="shared" si="759"/>
        <v/>
      </c>
      <c r="EF58" s="36" t="str">
        <f t="shared" si="759"/>
        <v/>
      </c>
      <c r="EG58" s="36" t="str">
        <f t="shared" si="759"/>
        <v/>
      </c>
      <c r="EH58" s="37">
        <f>IF(EH57&gt;0,EH57/EH56,0)</f>
        <v>0</v>
      </c>
      <c r="EI58" s="150" t="str">
        <f t="shared" ref="EI58:EQ58" si="760">IF(AND(EI56&gt;0,EI57&gt;0),ROUNDDOWN(EI57/EI56,4),"")</f>
        <v/>
      </c>
      <c r="EJ58" s="36" t="str">
        <f t="shared" si="760"/>
        <v/>
      </c>
      <c r="EK58" s="36" t="str">
        <f t="shared" si="760"/>
        <v/>
      </c>
      <c r="EL58" s="150" t="str">
        <f t="shared" si="760"/>
        <v/>
      </c>
      <c r="EM58" s="36" t="str">
        <f t="shared" si="760"/>
        <v/>
      </c>
      <c r="EN58" s="36" t="str">
        <f t="shared" si="760"/>
        <v/>
      </c>
      <c r="EO58" s="150" t="str">
        <f t="shared" si="760"/>
        <v/>
      </c>
      <c r="EP58" s="36" t="str">
        <f t="shared" si="760"/>
        <v/>
      </c>
      <c r="EQ58" s="36" t="str">
        <f t="shared" si="760"/>
        <v/>
      </c>
      <c r="ER58" s="37">
        <f>IF(ER57&gt;0,ER57/ER56,0)</f>
        <v>0</v>
      </c>
      <c r="ES58" s="143" t="str">
        <f>IF(AND(ES56&gt;0,ES57&gt;0),ROUNDDOWN(ES57/ES56,4),"")</f>
        <v/>
      </c>
      <c r="ET58" s="424" t="str">
        <f t="shared" ref="ET58:FA58" si="761">IF(AND(ET56&gt;0,ET57&gt;0),ROUNDDOWN(ET57/ET56,4),"")</f>
        <v/>
      </c>
      <c r="EU58" s="425" t="str">
        <f t="shared" si="761"/>
        <v/>
      </c>
      <c r="EV58" s="426" t="str">
        <f t="shared" si="761"/>
        <v/>
      </c>
      <c r="EW58" s="297" t="str">
        <f t="shared" si="761"/>
        <v/>
      </c>
      <c r="EX58" s="301" t="str">
        <f t="shared" si="761"/>
        <v/>
      </c>
      <c r="EY58" s="155" t="str">
        <f t="shared" si="761"/>
        <v/>
      </c>
      <c r="EZ58" s="305" t="str">
        <f t="shared" si="761"/>
        <v/>
      </c>
      <c r="FA58" s="315" t="str">
        <f t="shared" si="761"/>
        <v/>
      </c>
      <c r="FB58" s="325"/>
      <c r="FC58" s="159" t="str">
        <f t="shared" ref="FC58:FK58" si="762">IF(AND(FC56&gt;0,FC57&gt;0),ROUNDDOWN(FC57/FC56,4),"")</f>
        <v/>
      </c>
      <c r="FD58" s="36" t="str">
        <f t="shared" si="762"/>
        <v/>
      </c>
      <c r="FE58" s="36" t="str">
        <f t="shared" si="762"/>
        <v/>
      </c>
      <c r="FF58" s="150" t="str">
        <f t="shared" si="762"/>
        <v/>
      </c>
      <c r="FG58" s="36" t="str">
        <f t="shared" si="762"/>
        <v/>
      </c>
      <c r="FH58" s="36" t="str">
        <f t="shared" si="762"/>
        <v/>
      </c>
      <c r="FI58" s="150" t="str">
        <f t="shared" si="762"/>
        <v/>
      </c>
      <c r="FJ58" s="36" t="str">
        <f t="shared" si="762"/>
        <v/>
      </c>
      <c r="FK58" s="36" t="str">
        <f t="shared" si="762"/>
        <v/>
      </c>
      <c r="FL58" s="37">
        <f>IF(FL57&gt;0,FL57/FL56,0)</f>
        <v>0</v>
      </c>
      <c r="FM58" s="150" t="str">
        <f t="shared" ref="FM58:FU58" si="763">IF(AND(FM56&gt;0,FM57&gt;0),ROUNDDOWN(FM57/FM56,4),"")</f>
        <v/>
      </c>
      <c r="FN58" s="36" t="str">
        <f t="shared" si="763"/>
        <v/>
      </c>
      <c r="FO58" s="36" t="str">
        <f t="shared" si="763"/>
        <v/>
      </c>
      <c r="FP58" s="150" t="str">
        <f t="shared" si="763"/>
        <v/>
      </c>
      <c r="FQ58" s="36" t="str">
        <f t="shared" si="763"/>
        <v/>
      </c>
      <c r="FR58" s="36" t="str">
        <f t="shared" si="763"/>
        <v/>
      </c>
      <c r="FS58" s="150" t="str">
        <f t="shared" si="763"/>
        <v/>
      </c>
      <c r="FT58" s="36" t="str">
        <f t="shared" si="763"/>
        <v/>
      </c>
      <c r="FU58" s="36" t="str">
        <f t="shared" si="763"/>
        <v/>
      </c>
      <c r="FV58" s="37">
        <f>IF(FV57&gt;0,FV57/FV56,0)</f>
        <v>0</v>
      </c>
      <c r="FW58" s="150" t="str">
        <f t="shared" ref="FW58:GE58" si="764">IF(AND(FW56&gt;0,FW57&gt;0),ROUNDDOWN(FW57/FW56,4),"")</f>
        <v/>
      </c>
      <c r="FX58" s="36" t="str">
        <f t="shared" si="764"/>
        <v/>
      </c>
      <c r="FY58" s="36" t="str">
        <f t="shared" si="764"/>
        <v/>
      </c>
      <c r="FZ58" s="150" t="str">
        <f t="shared" si="764"/>
        <v/>
      </c>
      <c r="GA58" s="36" t="str">
        <f t="shared" si="764"/>
        <v/>
      </c>
      <c r="GB58" s="36" t="str">
        <f t="shared" si="764"/>
        <v/>
      </c>
      <c r="GC58" s="150" t="str">
        <f t="shared" si="764"/>
        <v/>
      </c>
      <c r="GD58" s="36" t="str">
        <f t="shared" si="764"/>
        <v/>
      </c>
      <c r="GE58" s="36" t="str">
        <f t="shared" si="764"/>
        <v/>
      </c>
      <c r="GF58" s="37">
        <f>IF(GF57&gt;0,GF57/GF56,0)</f>
        <v>0</v>
      </c>
      <c r="GG58" s="143" t="str">
        <f>IF(AND(GG56&gt;0,GG57&gt;0),ROUNDDOWN(GG57/GG56,4),"")</f>
        <v/>
      </c>
      <c r="GH58" s="424" t="str">
        <f t="shared" ref="GH58:GO58" si="765">IF(AND(GH56&gt;0,GH57&gt;0),ROUNDDOWN(GH57/GH56,4),"")</f>
        <v/>
      </c>
      <c r="GI58" s="425" t="str">
        <f t="shared" si="765"/>
        <v/>
      </c>
      <c r="GJ58" s="426" t="str">
        <f t="shared" si="765"/>
        <v/>
      </c>
      <c r="GK58" s="297" t="str">
        <f t="shared" si="765"/>
        <v/>
      </c>
      <c r="GL58" s="301" t="str">
        <f t="shared" si="765"/>
        <v/>
      </c>
      <c r="GM58" s="155" t="str">
        <f t="shared" si="765"/>
        <v/>
      </c>
      <c r="GN58" s="305" t="str">
        <f t="shared" si="765"/>
        <v/>
      </c>
      <c r="GO58" s="315" t="str">
        <f t="shared" si="765"/>
        <v/>
      </c>
      <c r="GP58" s="325"/>
      <c r="GQ58" s="159" t="str">
        <f>IF(AND(GQ56&gt;0,GQ57&gt;0),ROUNDDOWN(GQ57/GQ56,4),"")</f>
        <v/>
      </c>
      <c r="GR58" s="335" t="str">
        <f>IF(AND(GR56&gt;0,GR57&gt;0),ROUNDDOWN(GR57/GR56,4),"")</f>
        <v/>
      </c>
      <c r="GS58" s="336" t="str">
        <f t="shared" ref="GS58:GT58" si="766">IF(AND(GS56&gt;0,GS57&gt;0),ROUNDDOWN(GS57/GS56,4),"")</f>
        <v/>
      </c>
      <c r="GT58" s="163" t="str">
        <f t="shared" si="766"/>
        <v/>
      </c>
      <c r="GU58" s="356" t="str">
        <f>IF(AND(GU56&gt;0,GU57&gt;0),ROUNDDOWN(GU57/GU56,4),"")</f>
        <v/>
      </c>
      <c r="GV58" s="357" t="str">
        <f>IF(AND(GV56&gt;0,GV57&gt;0),ROUNDDOWN(GV57/GV56,4),"")</f>
        <v/>
      </c>
      <c r="GW58" s="167" t="str">
        <f>IF(AND(GW56&gt;0,GW57&gt;0),ROUNDDOWN(GW57/GW56,4),"")</f>
        <v/>
      </c>
      <c r="GX58" s="483" t="str">
        <f t="shared" ref="GX58:HK58" si="767">IF(AND(GX56&gt;0,GX57&gt;0),ROUNDDOWN(GX57/GX56,4),"")</f>
        <v/>
      </c>
      <c r="GY58" s="484" t="str">
        <f t="shared" si="767"/>
        <v/>
      </c>
      <c r="GZ58" s="485" t="str">
        <f t="shared" si="767"/>
        <v/>
      </c>
      <c r="HA58" s="486" t="str">
        <f t="shared" si="767"/>
        <v/>
      </c>
      <c r="HB58" s="392" t="str">
        <f t="shared" si="767"/>
        <v/>
      </c>
      <c r="HC58" s="393" t="str">
        <f t="shared" si="767"/>
        <v/>
      </c>
      <c r="HD58" s="172" t="str">
        <f t="shared" si="767"/>
        <v/>
      </c>
      <c r="HE58" s="392" t="str">
        <f t="shared" si="767"/>
        <v/>
      </c>
      <c r="HF58" s="393" t="str">
        <f t="shared" si="767"/>
        <v/>
      </c>
      <c r="HG58" s="172" t="str">
        <f t="shared" si="767"/>
        <v/>
      </c>
      <c r="HH58" s="392" t="str">
        <f t="shared" si="767"/>
        <v/>
      </c>
      <c r="HI58" s="393" t="str">
        <f t="shared" si="767"/>
        <v/>
      </c>
      <c r="HJ58" s="374"/>
      <c r="HK58" s="171" t="str">
        <f t="shared" si="767"/>
        <v/>
      </c>
      <c r="HL58" s="40"/>
      <c r="HM58" s="39" t="s">
        <v>139</v>
      </c>
      <c r="HN58" s="39"/>
      <c r="HO58" s="39"/>
      <c r="HP58" s="39"/>
      <c r="HQ58" s="39"/>
    </row>
    <row r="59" spans="1:225" s="25" customFormat="1" ht="21" hidden="1">
      <c r="A59" s="24"/>
      <c r="B59" s="51" t="s">
        <v>283</v>
      </c>
      <c r="C59" s="509" t="str">
        <f>_xlfn.XLOOKUP(D59,事業計画2026[営業所],事業計画2026[エリア],"",0)</f>
        <v/>
      </c>
      <c r="D59" s="510" t="s">
        <v>199</v>
      </c>
      <c r="E59" s="196"/>
      <c r="F59" s="196"/>
      <c r="G59" s="196" t="str">
        <f>_xlfn.XLOOKUP(D59,事業計画2026[営業所],事業計画2026[所長],"",0)</f>
        <v/>
      </c>
      <c r="H59" s="196" t="str">
        <f>_xlfn.XLOOKUP(D59,事業計画2026[営業所],事業計画2026[担当役員],"",0)</f>
        <v/>
      </c>
      <c r="I59" s="196" t="str">
        <f>_xlfn.XLOOKUP(D59,事業計画2026[営業所],事業計画2026[主要ブランド],"",0)</f>
        <v/>
      </c>
      <c r="J59" s="196"/>
      <c r="K59" s="197" t="str">
        <f>_xlfn.XLOOKUP(D59,事業計画2026[営業所],事業計画2026[人件費],"",0)</f>
        <v/>
      </c>
      <c r="L59" s="197" t="str">
        <f>_xlfn.XLOOKUP(D59,事業計画2026[営業所],事業計画2026[販売費],"",0)</f>
        <v/>
      </c>
      <c r="M59" s="197" t="str">
        <f>_xlfn.XLOOKUP(D59,事業計画2026[営業所],事業計画2026[減価償却費],"",0)</f>
        <v/>
      </c>
      <c r="N59" s="197" t="str">
        <f>_xlfn.XLOOKUP(D59,事業計画2026[営業所],事業計画2026[地代・家賃],"",0)</f>
        <v/>
      </c>
      <c r="O59" s="197" t="str">
        <f>_xlfn.XLOOKUP(D59,事業計画2026[営業所],事業計画2026[その他経費],"",0)</f>
        <v/>
      </c>
      <c r="P59" s="197" t="str">
        <f>_xlfn.XLOOKUP(D59,事業計画2026[営業所],事業計画2026[本社経費],"",0)</f>
        <v/>
      </c>
      <c r="Q59" s="197">
        <f>SUM(K59:P59)</f>
        <v>0</v>
      </c>
      <c r="R59" s="196"/>
      <c r="S59" s="26" t="s">
        <v>137</v>
      </c>
      <c r="T59" s="27" cm="1">
        <f t="array" ref="T59">_xlfn.XLOOKUP($D59&amp;T$2&amp;T$3,事業計画集計2026[営業所]&amp;事業計画集計2026[月]&amp;事業計画集計2026[受着完],事業計画集計2026[(当月)計画 請負金額],0,0)</f>
        <v>0</v>
      </c>
      <c r="U59" s="28" cm="1">
        <f t="array" ref="U59">_xlfn.XLOOKUP($D59&amp;T$2&amp;T$3,事業計画集計2026[営業所]&amp;事業計画集計2026[月]&amp;事業計画集計2026[受着完],事業計画集計2026[(当月)計画 利益額],0,0)</f>
        <v>0</v>
      </c>
      <c r="V59" s="142" cm="1">
        <f t="array" ref="V59">_xlfn.XLOOKUP($D59&amp;T$2&amp;T$3,事業計画集計2026[営業所]&amp;事業計画集計2026[月]&amp;事業計画集計2026[受着完],事業計画集計2026[(当月)計画 棟数],0,0)</f>
        <v>0</v>
      </c>
      <c r="W59" s="27" cm="1">
        <f t="array" ref="W59">_xlfn.XLOOKUP($D59&amp;W$2&amp;W$3,事業計画集計2026[営業所]&amp;事業計画集計2026[月]&amp;事業計画集計2026[受着完],事業計画集計2026[(当月)計画 請負金額],0,0)</f>
        <v>0</v>
      </c>
      <c r="X59" s="28" cm="1">
        <f t="array" ref="X59">_xlfn.XLOOKUP($D59&amp;W$2&amp;W$3,事業計画集計2026[営業所]&amp;事業計画集計2026[月]&amp;事業計画集計2026[受着完],事業計画集計2026[(当月)計画 利益額],0,0)</f>
        <v>0</v>
      </c>
      <c r="Y59" s="149" cm="1">
        <f t="array" ref="Y59">_xlfn.XLOOKUP($D59&amp;W$2&amp;W$3,事業計画集計2026[営業所]&amp;事業計画集計2026[月]&amp;事業計画集計2026[受着完],事業計画集計2026[(当月)計画 棟数],0,0)</f>
        <v>0</v>
      </c>
      <c r="Z59" s="28" cm="1">
        <f t="array" ref="Z59">_xlfn.XLOOKUP($D59&amp;Z$2&amp;Z$3,事業計画集計2026[営業所]&amp;事業計画集計2026[月]&amp;事業計画集計2026[受着完],事業計画集計2026[(当月)計画 請負金額],0,0)</f>
        <v>0</v>
      </c>
      <c r="AA59" s="28" cm="1">
        <f t="array" ref="AA59">_xlfn.XLOOKUP($D59&amp;Z$2&amp;Z$3,事業計画集計2026[営業所]&amp;事業計画集計2026[月]&amp;事業計画集計2026[受着完],事業計画集計2026[(当月)計画 利益額],0,0)</f>
        <v>0</v>
      </c>
      <c r="AB59" s="29">
        <f>AA59-($Q59*1000)</f>
        <v>0</v>
      </c>
      <c r="AC59" s="142" cm="1">
        <f t="array" ref="AC59">_xlfn.XLOOKUP($D59&amp;Z$2&amp;Z$3,事業計画集計2026[営業所]&amp;事業計画集計2026[月]&amp;事業計画集計2026[受着完],事業計画集計2026[(当月)計画 棟数],0,0)</f>
        <v>0</v>
      </c>
      <c r="AD59" s="27" cm="1">
        <f t="array" ref="AD59">_xlfn.XLOOKUP($D59&amp;AD$2&amp;AD$3,事業計画集計2026[営業所]&amp;事業計画集計2026[月]&amp;事業計画集計2026[受着完],事業計画集計2026[(当月)計画 請負金額],0,0)</f>
        <v>0</v>
      </c>
      <c r="AE59" s="28" cm="1">
        <f t="array" ref="AE59">_xlfn.XLOOKUP($D59&amp;AD$2&amp;AD$3,事業計画集計2026[営業所]&amp;事業計画集計2026[月]&amp;事業計画集計2026[受着完],事業計画集計2026[(当月)計画 利益額],0,0)</f>
        <v>0</v>
      </c>
      <c r="AF59" s="149" cm="1">
        <f t="array" ref="AF59">_xlfn.XLOOKUP($D59&amp;AD$2&amp;AD$3,事業計画集計2026[営業所]&amp;事業計画集計2026[月]&amp;事業計画集計2026[受着完],事業計画集計2026[(当月)計画 棟数],0,0)</f>
        <v>0</v>
      </c>
      <c r="AG59" s="28" cm="1">
        <f t="array" ref="AG59">_xlfn.XLOOKUP($D59&amp;AG$2&amp;AG$3,事業計画集計2026[営業所]&amp;事業計画集計2026[月]&amp;事業計画集計2026[受着完],事業計画集計2026[(当月)計画 請負金額],0,0)</f>
        <v>0</v>
      </c>
      <c r="AH59" s="28" cm="1">
        <f t="array" ref="AH59">_xlfn.XLOOKUP($D59&amp;AG$2&amp;AG$3,事業計画集計2026[営業所]&amp;事業計画集計2026[月]&amp;事業計画集計2026[受着完],事業計画集計2026[(当月)計画 利益額],0,0)</f>
        <v>0</v>
      </c>
      <c r="AI59" s="149" cm="1">
        <f t="array" ref="AI59">_xlfn.XLOOKUP($D59&amp;AG$2&amp;AG$3,事業計画集計2026[営業所]&amp;事業計画集計2026[月]&amp;事業計画集計2026[受着完],事業計画集計2026[(当月)計画 棟数],0,0)</f>
        <v>0</v>
      </c>
      <c r="AJ59" s="28" cm="1">
        <f t="array" ref="AJ59">_xlfn.XLOOKUP($D59&amp;AJ$2&amp;AJ$3,事業計画集計2026[営業所]&amp;事業計画集計2026[月]&amp;事業計画集計2026[受着完],事業計画集計2026[(当月)計画 請負金額],0,0)</f>
        <v>0</v>
      </c>
      <c r="AK59" s="28" cm="1">
        <f t="array" ref="AK59">_xlfn.XLOOKUP($D59&amp;AJ$2&amp;AJ$3,事業計画集計2026[営業所]&amp;事業計画集計2026[月]&amp;事業計画集計2026[受着完],事業計画集計2026[(当月)計画 利益額],0,0)</f>
        <v>0</v>
      </c>
      <c r="AL59" s="29">
        <f>AK59-($Q59*1000)</f>
        <v>0</v>
      </c>
      <c r="AM59" s="149" cm="1">
        <f t="array" ref="AM59">_xlfn.XLOOKUP($D59&amp;AJ$2&amp;AJ$3,事業計画集計2026[営業所]&amp;事業計画集計2026[月]&amp;事業計画集計2026[受着完],事業計画集計2026[(当月)計画 棟数],0,0)</f>
        <v>0</v>
      </c>
      <c r="AN59" s="28" cm="1">
        <f t="array" ref="AN59">_xlfn.XLOOKUP($D59&amp;AN$2&amp;AN$3,事業計画集計2026[営業所]&amp;事業計画集計2026[月]&amp;事業計画集計2026[受着完],事業計画集計2026[(当月)計画 請負金額],0,0)</f>
        <v>0</v>
      </c>
      <c r="AO59" s="28" cm="1">
        <f t="array" ref="AO59">_xlfn.XLOOKUP($D59&amp;AN$2&amp;AN$3,事業計画集計2026[営業所]&amp;事業計画集計2026[月]&amp;事業計画集計2026[受着完],事業計画集計2026[(当月)計画 利益額],0,0)</f>
        <v>0</v>
      </c>
      <c r="AP59" s="149" cm="1">
        <f t="array" ref="AP59">_xlfn.XLOOKUP($D59&amp;AN$2&amp;AN$3,事業計画集計2026[営業所]&amp;事業計画集計2026[月]&amp;事業計画集計2026[受着完],事業計画集計2026[(当月)計画 棟数],0,0)</f>
        <v>0</v>
      </c>
      <c r="AQ59" s="28" cm="1">
        <f t="array" ref="AQ59">_xlfn.XLOOKUP($D59&amp;AQ$2&amp;AQ$3,事業計画集計2026[営業所]&amp;事業計画集計2026[月]&amp;事業計画集計2026[受着完],事業計画集計2026[(当月)計画 請負金額],0,0)</f>
        <v>0</v>
      </c>
      <c r="AR59" s="28" cm="1">
        <f t="array" ref="AR59">_xlfn.XLOOKUP($D59&amp;AQ$2&amp;AQ$3,事業計画集計2026[営業所]&amp;事業計画集計2026[月]&amp;事業計画集計2026[受着完],事業計画集計2026[(当月)計画 利益額],0,0)</f>
        <v>0</v>
      </c>
      <c r="AS59" s="149" cm="1">
        <f t="array" ref="AS59">_xlfn.XLOOKUP($D59&amp;AQ$2&amp;AQ$3,事業計画集計2026[営業所]&amp;事業計画集計2026[月]&amp;事業計画集計2026[受着完],事業計画集計2026[(当月)計画 棟数],0,0)</f>
        <v>0</v>
      </c>
      <c r="AT59" s="28" cm="1">
        <f t="array" ref="AT59">_xlfn.XLOOKUP($D59&amp;AT$2&amp;AT$3,事業計画集計2026[営業所]&amp;事業計画集計2026[月]&amp;事業計画集計2026[受着完],事業計画集計2026[(当月)計画 請負金額],0,0)</f>
        <v>0</v>
      </c>
      <c r="AU59" s="28" cm="1">
        <f t="array" ref="AU59">_xlfn.XLOOKUP($D59&amp;AT$2&amp;AT$3,事業計画集計2026[営業所]&amp;事業計画集計2026[月]&amp;事業計画集計2026[受着完],事業計画集計2026[(当月)計画 利益額],0,0)</f>
        <v>0</v>
      </c>
      <c r="AV59" s="29">
        <f>AU59-($Q59*1000)</f>
        <v>0</v>
      </c>
      <c r="AW59" s="142" cm="1">
        <f t="array" ref="AW59">_xlfn.XLOOKUP($D59&amp;AT$2&amp;AT$3,事業計画集計2026[営業所]&amp;事業計画集計2026[月]&amp;事業計画集計2026[受着完],事業計画集計2026[(当月)計画 棟数],0,0)</f>
        <v>0</v>
      </c>
      <c r="AX59" s="421">
        <f t="shared" ref="AX59:BG60" si="768">T59+AD59+AN59</f>
        <v>0</v>
      </c>
      <c r="AY59" s="422">
        <f t="shared" si="768"/>
        <v>0</v>
      </c>
      <c r="AZ59" s="423">
        <f t="shared" si="768"/>
        <v>0</v>
      </c>
      <c r="BA59" s="296">
        <f t="shared" si="768"/>
        <v>0</v>
      </c>
      <c r="BB59" s="300">
        <f t="shared" si="768"/>
        <v>0</v>
      </c>
      <c r="BC59" s="154">
        <f t="shared" si="768"/>
        <v>0</v>
      </c>
      <c r="BD59" s="304">
        <f t="shared" si="768"/>
        <v>0</v>
      </c>
      <c r="BE59" s="314">
        <f t="shared" si="768"/>
        <v>0</v>
      </c>
      <c r="BF59" s="324">
        <f t="shared" si="768"/>
        <v>0</v>
      </c>
      <c r="BG59" s="158">
        <f t="shared" si="768"/>
        <v>0</v>
      </c>
      <c r="BH59" s="28" cm="1">
        <f t="array" ref="BH59">_xlfn.XLOOKUP($D59&amp;BH$2&amp;BH$3,事業計画集計2026[営業所]&amp;事業計画集計2026[月]&amp;事業計画集計2026[受着完],事業計画集計2026[(当月)計画 請負金額],0,0)</f>
        <v>0</v>
      </c>
      <c r="BI59" s="28" cm="1">
        <f t="array" ref="BI59">_xlfn.XLOOKUP($D59&amp;BH$2&amp;BH$3,事業計画集計2026[営業所]&amp;事業計画集計2026[月]&amp;事業計画集計2026[受着完],事業計画集計2026[(当月)計画 利益額],0,0)</f>
        <v>0</v>
      </c>
      <c r="BJ59" s="149" cm="1">
        <f t="array" ref="BJ59">_xlfn.XLOOKUP($D59&amp;BH$2&amp;BH$3,事業計画集計2026[営業所]&amp;事業計画集計2026[月]&amp;事業計画集計2026[受着完],事業計画集計2026[(当月)計画 棟数],0,0)</f>
        <v>0</v>
      </c>
      <c r="BK59" s="28" cm="1">
        <f t="array" ref="BK59">_xlfn.XLOOKUP($D59&amp;BK$2&amp;BK$3,事業計画集計2026[営業所]&amp;事業計画集計2026[月]&amp;事業計画集計2026[受着完],事業計画集計2026[(当月)計画 請負金額],0,0)</f>
        <v>0</v>
      </c>
      <c r="BL59" s="28" cm="1">
        <f t="array" ref="BL59">_xlfn.XLOOKUP($D59&amp;BK$2&amp;BK$3,事業計画集計2026[営業所]&amp;事業計画集計2026[月]&amp;事業計画集計2026[受着完],事業計画集計2026[(当月)計画 利益額],0,0)</f>
        <v>0</v>
      </c>
      <c r="BM59" s="149" cm="1">
        <f t="array" ref="BM59">_xlfn.XLOOKUP($D59&amp;BK$2&amp;BK$3,事業計画集計2026[営業所]&amp;事業計画集計2026[月]&amp;事業計画集計2026[受着完],事業計画集計2026[(当月)計画 棟数],0,0)</f>
        <v>0</v>
      </c>
      <c r="BN59" s="28" cm="1">
        <f t="array" ref="BN59">_xlfn.XLOOKUP($D59&amp;BN$2&amp;BN$3,事業計画集計2026[営業所]&amp;事業計画集計2026[月]&amp;事業計画集計2026[受着完],事業計画集計2026[(当月)計画 請負金額],0,0)</f>
        <v>0</v>
      </c>
      <c r="BO59" s="28" cm="1">
        <f t="array" ref="BO59">_xlfn.XLOOKUP($D59&amp;BN$2&amp;BN$3,事業計画集計2026[営業所]&amp;事業計画集計2026[月]&amp;事業計画集計2026[受着完],事業計画集計2026[(当月)計画 利益額],0,0)</f>
        <v>0</v>
      </c>
      <c r="BP59" s="29">
        <f>BO59-($Q59*1000)</f>
        <v>0</v>
      </c>
      <c r="BQ59" s="149" cm="1">
        <f t="array" ref="BQ59">_xlfn.XLOOKUP($D59&amp;BN$2&amp;BN$3,事業計画集計2026[営業所]&amp;事業計画集計2026[月]&amp;事業計画集計2026[受着完],事業計画集計2026[(当月)計画 棟数],0,0)</f>
        <v>0</v>
      </c>
      <c r="BR59" s="28" cm="1">
        <f t="array" ref="BR59">_xlfn.XLOOKUP($D59&amp;BR$2&amp;BR$3,事業計画集計2026[営業所]&amp;事業計画集計2026[月]&amp;事業計画集計2026[受着完],事業計画集計2026[(当月)計画 請負金額],0,0)</f>
        <v>0</v>
      </c>
      <c r="BS59" s="28" cm="1">
        <f t="array" ref="BS59">_xlfn.XLOOKUP($D59&amp;BR$2&amp;BR$3,事業計画集計2026[営業所]&amp;事業計画集計2026[月]&amp;事業計画集計2026[受着完],事業計画集計2026[(当月)計画 利益額],0,0)</f>
        <v>0</v>
      </c>
      <c r="BT59" s="149" cm="1">
        <f t="array" ref="BT59">_xlfn.XLOOKUP($D59&amp;BR$2&amp;BR$3,事業計画集計2026[営業所]&amp;事業計画集計2026[月]&amp;事業計画集計2026[受着完],事業計画集計2026[(当月)計画 棟数],0,0)</f>
        <v>0</v>
      </c>
      <c r="BU59" s="28" cm="1">
        <f t="array" ref="BU59">_xlfn.XLOOKUP($D59&amp;BU$2&amp;BU$3,事業計画集計2026[営業所]&amp;事業計画集計2026[月]&amp;事業計画集計2026[受着完],事業計画集計2026[(当月)計画 請負金額],0,0)</f>
        <v>0</v>
      </c>
      <c r="BV59" s="28" cm="1">
        <f t="array" ref="BV59">_xlfn.XLOOKUP($D59&amp;BU$2&amp;BU$3,事業計画集計2026[営業所]&amp;事業計画集計2026[月]&amp;事業計画集計2026[受着完],事業計画集計2026[(当月)計画 利益額],0,0)</f>
        <v>0</v>
      </c>
      <c r="BW59" s="149" cm="1">
        <f t="array" ref="BW59">_xlfn.XLOOKUP($D59&amp;BU$2&amp;BU$3,事業計画集計2026[営業所]&amp;事業計画集計2026[月]&amp;事業計画集計2026[受着完],事業計画集計2026[(当月)計画 棟数],0,0)</f>
        <v>0</v>
      </c>
      <c r="BX59" s="28" cm="1">
        <f t="array" ref="BX59">_xlfn.XLOOKUP($D59&amp;BX$2&amp;BX$3,事業計画集計2026[営業所]&amp;事業計画集計2026[月]&amp;事業計画集計2026[受着完],事業計画集計2026[(当月)計画 請負金額],0,0)</f>
        <v>0</v>
      </c>
      <c r="BY59" s="28" cm="1">
        <f t="array" ref="BY59">_xlfn.XLOOKUP($D59&amp;BX$2&amp;BX$3,事業計画集計2026[営業所]&amp;事業計画集計2026[月]&amp;事業計画集計2026[受着完],事業計画集計2026[(当月)計画 利益額],0,0)</f>
        <v>0</v>
      </c>
      <c r="BZ59" s="29">
        <f>BY59-($Q59*1000)</f>
        <v>0</v>
      </c>
      <c r="CA59" s="149" cm="1">
        <f t="array" ref="CA59">_xlfn.XLOOKUP($D59&amp;BX$2&amp;BX$3,事業計画集計2026[営業所]&amp;事業計画集計2026[月]&amp;事業計画集計2026[受着完],事業計画集計2026[(当月)計画 棟数],0,0)</f>
        <v>0</v>
      </c>
      <c r="CB59" s="28" cm="1">
        <f t="array" ref="CB59">_xlfn.XLOOKUP($D59&amp;CB$2&amp;CB$3,事業計画集計2026[営業所]&amp;事業計画集計2026[月]&amp;事業計画集計2026[受着完],事業計画集計2026[(当月)計画 請負金額],0,0)</f>
        <v>0</v>
      </c>
      <c r="CC59" s="28" cm="1">
        <f t="array" ref="CC59">_xlfn.XLOOKUP($D59&amp;CB$2&amp;CB$3,事業計画集計2026[営業所]&amp;事業計画集計2026[月]&amp;事業計画集計2026[受着完],事業計画集計2026[(当月)計画 利益額],0,0)</f>
        <v>0</v>
      </c>
      <c r="CD59" s="149" cm="1">
        <f t="array" ref="CD59">_xlfn.XLOOKUP($D59&amp;CB$2&amp;CB$3,事業計画集計2026[営業所]&amp;事業計画集計2026[月]&amp;事業計画集計2026[受着完],事業計画集計2026[(当月)計画 棟数],0,0)</f>
        <v>0</v>
      </c>
      <c r="CE59" s="28" cm="1">
        <f t="array" ref="CE59">_xlfn.XLOOKUP($D59&amp;CE$2&amp;CE$3,事業計画集計2026[営業所]&amp;事業計画集計2026[月]&amp;事業計画集計2026[受着完],事業計画集計2026[(当月)計画 請負金額],0,0)</f>
        <v>0</v>
      </c>
      <c r="CF59" s="28" cm="1">
        <f t="array" ref="CF59">_xlfn.XLOOKUP($D59&amp;CE$2&amp;CE$3,事業計画集計2026[営業所]&amp;事業計画集計2026[月]&amp;事業計画集計2026[受着完],事業計画集計2026[(当月)計画 利益額],0,0)</f>
        <v>0</v>
      </c>
      <c r="CG59" s="149" cm="1">
        <f t="array" ref="CG59">_xlfn.XLOOKUP($D59&amp;CE$2&amp;CE$3,事業計画集計2026[営業所]&amp;事業計画集計2026[月]&amp;事業計画集計2026[受着完],事業計画集計2026[(当月)計画 棟数],0,0)</f>
        <v>0</v>
      </c>
      <c r="CH59" s="28" cm="1">
        <f t="array" ref="CH59">_xlfn.XLOOKUP($D59&amp;CH$2&amp;CH$3,事業計画集計2026[営業所]&amp;事業計画集計2026[月]&amp;事業計画集計2026[受着完],事業計画集計2026[(当月)計画 請負金額],0,0)</f>
        <v>0</v>
      </c>
      <c r="CI59" s="28" cm="1">
        <f t="array" ref="CI59">_xlfn.XLOOKUP($D59&amp;CH$2&amp;CH$3,事業計画集計2026[営業所]&amp;事業計画集計2026[月]&amp;事業計画集計2026[受着完],事業計画集計2026[(当月)計画 利益額],0,0)</f>
        <v>0</v>
      </c>
      <c r="CJ59" s="29">
        <f>CI59-($Q59*1000)</f>
        <v>0</v>
      </c>
      <c r="CK59" s="142" cm="1">
        <f t="array" ref="CK59">_xlfn.XLOOKUP($D59&amp;CH$2&amp;CH$3,事業計画集計2026[営業所]&amp;事業計画集計2026[月]&amp;事業計画集計2026[受着完],事業計画集計2026[(当月)計画 棟数],0,0)</f>
        <v>0</v>
      </c>
      <c r="CL59" s="421">
        <f t="shared" ref="CL59:CU60" si="769">BH59+BR59+CB59</f>
        <v>0</v>
      </c>
      <c r="CM59" s="422">
        <f t="shared" si="769"/>
        <v>0</v>
      </c>
      <c r="CN59" s="423">
        <f t="shared" si="769"/>
        <v>0</v>
      </c>
      <c r="CO59" s="296">
        <f t="shared" si="769"/>
        <v>0</v>
      </c>
      <c r="CP59" s="300">
        <f t="shared" si="769"/>
        <v>0</v>
      </c>
      <c r="CQ59" s="154">
        <f t="shared" si="769"/>
        <v>0</v>
      </c>
      <c r="CR59" s="304">
        <f t="shared" si="769"/>
        <v>0</v>
      </c>
      <c r="CS59" s="314">
        <f t="shared" si="769"/>
        <v>0</v>
      </c>
      <c r="CT59" s="324">
        <f t="shared" si="769"/>
        <v>0</v>
      </c>
      <c r="CU59" s="158">
        <f t="shared" si="769"/>
        <v>0</v>
      </c>
      <c r="CV59" s="333">
        <f t="shared" ref="CV59:DE60" si="770">AX59+CL59</f>
        <v>0</v>
      </c>
      <c r="CW59" s="334">
        <f t="shared" si="770"/>
        <v>0</v>
      </c>
      <c r="CX59" s="162">
        <f t="shared" si="770"/>
        <v>0</v>
      </c>
      <c r="CY59" s="354">
        <f t="shared" si="770"/>
        <v>0</v>
      </c>
      <c r="CZ59" s="355">
        <f t="shared" si="770"/>
        <v>0</v>
      </c>
      <c r="DA59" s="166">
        <f t="shared" si="770"/>
        <v>0</v>
      </c>
      <c r="DB59" s="479">
        <f t="shared" si="770"/>
        <v>0</v>
      </c>
      <c r="DC59" s="480">
        <f t="shared" si="770"/>
        <v>0</v>
      </c>
      <c r="DD59" s="481">
        <f t="shared" si="770"/>
        <v>0</v>
      </c>
      <c r="DE59" s="604">
        <f t="shared" si="770"/>
        <v>0</v>
      </c>
      <c r="DF59" s="612">
        <f>実行度合表集計2025!GH59+実行度合表集計2026!CV59</f>
        <v>108000000</v>
      </c>
      <c r="DG59" s="334">
        <f>実行度合表集計2025!GI59+実行度合表集計2026!CW59</f>
        <v>27000000</v>
      </c>
      <c r="DH59" s="613">
        <f>実行度合表集計2025!GJ59+実行度合表集計2026!CX59</f>
        <v>4</v>
      </c>
      <c r="DI59" s="628">
        <f>実行度合表集計2025!GK59+実行度合表集計2026!CY59</f>
        <v>81000000</v>
      </c>
      <c r="DJ59" s="355">
        <f>実行度合表集計2025!GL59+実行度合表集計2026!CZ59</f>
        <v>20250000</v>
      </c>
      <c r="DK59" s="629">
        <f>実行度合表集計2025!GM59+実行度合表集計2026!DA59</f>
        <v>3</v>
      </c>
      <c r="DL59" s="641">
        <f>実行度合表集計2025!GN59+実行度合表集計2026!DB59</f>
        <v>178132334</v>
      </c>
      <c r="DM59" s="480">
        <f>実行度合表集計2025!GO59+実行度合表集計2026!DC59</f>
        <v>45385770</v>
      </c>
      <c r="DN59" s="481">
        <f>実行度合表集計2025!GP59+実行度合表集計2026!DD59</f>
        <v>-3676230</v>
      </c>
      <c r="DO59" s="642">
        <f>実行度合表集計2025!GQ59+実行度合表集計2026!DE59</f>
        <v>7</v>
      </c>
      <c r="DP59" s="28" cm="1">
        <f t="array" ref="DP59">_xlfn.XLOOKUP($D59&amp;DP$2&amp;DP$3,事業計画集計2026[営業所]&amp;事業計画集計2026[月]&amp;事業計画集計2026[受着完],事業計画集計2026[(当月)計画 請負金額],0,0)</f>
        <v>0</v>
      </c>
      <c r="DQ59" s="28" cm="1">
        <f t="array" ref="DQ59">_xlfn.XLOOKUP($D59&amp;DP$2&amp;DP$3,事業計画集計2026[営業所]&amp;事業計画集計2026[月]&amp;事業計画集計2026[受着完],事業計画集計2026[(当月)計画 利益額],0,0)</f>
        <v>0</v>
      </c>
      <c r="DR59" s="149" cm="1">
        <f t="array" ref="DR59">_xlfn.XLOOKUP($D59&amp;DP$2&amp;DP$3,事業計画集計2026[営業所]&amp;事業計画集計2026[月]&amp;事業計画集計2026[受着完],事業計画集計2026[(当月)計画 棟数],0,0)</f>
        <v>0</v>
      </c>
      <c r="DS59" s="28" cm="1">
        <f t="array" ref="DS59">_xlfn.XLOOKUP($D59&amp;DS$2&amp;DS$3,事業計画集計2026[営業所]&amp;事業計画集計2026[月]&amp;事業計画集計2026[受着完],事業計画集計2026[(当月)計画 請負金額],0,0)</f>
        <v>0</v>
      </c>
      <c r="DT59" s="28" cm="1">
        <f t="array" ref="DT59">_xlfn.XLOOKUP($D59&amp;DS$2&amp;DS$3,事業計画集計2026[営業所]&amp;事業計画集計2026[月]&amp;事業計画集計2026[受着完],事業計画集計2026[(当月)計画 利益額],0,0)</f>
        <v>0</v>
      </c>
      <c r="DU59" s="149" cm="1">
        <f t="array" ref="DU59">_xlfn.XLOOKUP($D59&amp;DS$2&amp;DS$3,事業計画集計2026[営業所]&amp;事業計画集計2026[月]&amp;事業計画集計2026[受着完],事業計画集計2026[(当月)計画 棟数],0,0)</f>
        <v>0</v>
      </c>
      <c r="DV59" s="28" cm="1">
        <f t="array" ref="DV59">_xlfn.XLOOKUP($D59&amp;DV$2&amp;DV$3,事業計画集計2026[営業所]&amp;事業計画集計2026[月]&amp;事業計画集計2026[受着完],事業計画集計2026[(当月)計画 請負金額],0,0)</f>
        <v>0</v>
      </c>
      <c r="DW59" s="28" cm="1">
        <f t="array" ref="DW59">_xlfn.XLOOKUP($D59&amp;DV$2&amp;DV$3,事業計画集計2026[営業所]&amp;事業計画集計2026[月]&amp;事業計画集計2026[受着完],事業計画集計2026[(当月)計画 利益額],0,0)</f>
        <v>0</v>
      </c>
      <c r="DX59" s="29">
        <f>DW59-($Q59*1000)</f>
        <v>0</v>
      </c>
      <c r="DY59" s="149" cm="1">
        <f t="array" ref="DY59">_xlfn.XLOOKUP($D59&amp;DV$2&amp;DV$3,事業計画集計2026[営業所]&amp;事業計画集計2026[月]&amp;事業計画集計2026[受着完],事業計画集計2026[(当月)計画 棟数],0,0)</f>
        <v>0</v>
      </c>
      <c r="DZ59" s="28" cm="1">
        <f t="array" ref="DZ59">_xlfn.XLOOKUP($D59&amp;DZ$2&amp;DZ$3,事業計画集計2026[営業所]&amp;事業計画集計2026[月]&amp;事業計画集計2026[受着完],事業計画集計2026[(当月)計画 請負金額],0,0)</f>
        <v>0</v>
      </c>
      <c r="EA59" s="28" cm="1">
        <f t="array" ref="EA59">_xlfn.XLOOKUP($D59&amp;DZ$2&amp;DZ$3,事業計画集計2026[営業所]&amp;事業計画集計2026[月]&amp;事業計画集計2026[受着完],事業計画集計2026[(当月)計画 利益額],0,0)</f>
        <v>0</v>
      </c>
      <c r="EB59" s="149" cm="1">
        <f t="array" ref="EB59">_xlfn.XLOOKUP($D59&amp;DZ$2&amp;DZ$3,事業計画集計2026[営業所]&amp;事業計画集計2026[月]&amp;事業計画集計2026[受着完],事業計画集計2026[(当月)計画 棟数],0,0)</f>
        <v>0</v>
      </c>
      <c r="EC59" s="28" cm="1">
        <f t="array" ref="EC59">_xlfn.XLOOKUP($D59&amp;EC$2&amp;EC$3,事業計画集計2026[営業所]&amp;事業計画集計2026[月]&amp;事業計画集計2026[受着完],事業計画集計2026[(当月)計画 請負金額],0,0)</f>
        <v>0</v>
      </c>
      <c r="ED59" s="28" cm="1">
        <f t="array" ref="ED59">_xlfn.XLOOKUP($D59&amp;EC$2&amp;EC$3,事業計画集計2026[営業所]&amp;事業計画集計2026[月]&amp;事業計画集計2026[受着完],事業計画集計2026[(当月)計画 利益額],0,0)</f>
        <v>0</v>
      </c>
      <c r="EE59" s="149" cm="1">
        <f t="array" ref="EE59">_xlfn.XLOOKUP($D59&amp;EC$2&amp;EC$3,事業計画集計2026[営業所]&amp;事業計画集計2026[月]&amp;事業計画集計2026[受着完],事業計画集計2026[(当月)計画 棟数],0,0)</f>
        <v>0</v>
      </c>
      <c r="EF59" s="28" cm="1">
        <f t="array" ref="EF59">_xlfn.XLOOKUP($D59&amp;EF$2&amp;EF$3,事業計画集計2026[営業所]&amp;事業計画集計2026[月]&amp;事業計画集計2026[受着完],事業計画集計2026[(当月)計画 請負金額],0,0)</f>
        <v>0</v>
      </c>
      <c r="EG59" s="28" cm="1">
        <f t="array" ref="EG59">_xlfn.XLOOKUP($D59&amp;EF$2&amp;EF$3,事業計画集計2026[営業所]&amp;事業計画集計2026[月]&amp;事業計画集計2026[受着完],事業計画集計2026[(当月)計画 利益額],0,0)</f>
        <v>0</v>
      </c>
      <c r="EH59" s="29">
        <f>EG59-($Q59*1000)</f>
        <v>0</v>
      </c>
      <c r="EI59" s="149" cm="1">
        <f t="array" ref="EI59">_xlfn.XLOOKUP($D59&amp;EF$2&amp;EF$3,事業計画集計2026[営業所]&amp;事業計画集計2026[月]&amp;事業計画集計2026[受着完],事業計画集計2026[(当月)計画 棟数],0,0)</f>
        <v>0</v>
      </c>
      <c r="EJ59" s="28" cm="1">
        <f t="array" ref="EJ59">_xlfn.XLOOKUP($D59&amp;EJ$2&amp;EJ$3,事業計画集計2026[営業所]&amp;事業計画集計2026[月]&amp;事業計画集計2026[受着完],事業計画集計2026[(当月)計画 請負金額],0,0)</f>
        <v>0</v>
      </c>
      <c r="EK59" s="28" cm="1">
        <f t="array" ref="EK59">_xlfn.XLOOKUP($D59&amp;EJ$2&amp;EJ$3,事業計画集計2026[営業所]&amp;事業計画集計2026[月]&amp;事業計画集計2026[受着完],事業計画集計2026[(当月)計画 利益額],0,0)</f>
        <v>0</v>
      </c>
      <c r="EL59" s="149" cm="1">
        <f t="array" ref="EL59">_xlfn.XLOOKUP($D59&amp;EJ$2&amp;EJ$3,事業計画集計2026[営業所]&amp;事業計画集計2026[月]&amp;事業計画集計2026[受着完],事業計画集計2026[(当月)計画 棟数],0,0)</f>
        <v>0</v>
      </c>
      <c r="EM59" s="28" cm="1">
        <f t="array" ref="EM59">_xlfn.XLOOKUP($D59&amp;EM$2&amp;EM$3,事業計画集計2026[営業所]&amp;事業計画集計2026[月]&amp;事業計画集計2026[受着完],事業計画集計2026[(当月)計画 請負金額],0,0)</f>
        <v>0</v>
      </c>
      <c r="EN59" s="28" cm="1">
        <f t="array" ref="EN59">_xlfn.XLOOKUP($D59&amp;EM$2&amp;EM$3,事業計画集計2026[営業所]&amp;事業計画集計2026[月]&amp;事業計画集計2026[受着完],事業計画集計2026[(当月)計画 利益額],0,0)</f>
        <v>0</v>
      </c>
      <c r="EO59" s="149" cm="1">
        <f t="array" ref="EO59">_xlfn.XLOOKUP($D59&amp;EM$2&amp;EM$3,事業計画集計2026[営業所]&amp;事業計画集計2026[月]&amp;事業計画集計2026[受着完],事業計画集計2026[(当月)計画 棟数],0,0)</f>
        <v>0</v>
      </c>
      <c r="EP59" s="28" cm="1">
        <f t="array" ref="EP59">_xlfn.XLOOKUP($D59&amp;EP$2&amp;EP$3,事業計画集計2026[営業所]&amp;事業計画集計2026[月]&amp;事業計画集計2026[受着完],事業計画集計2026[(当月)計画 請負金額],0,0)</f>
        <v>0</v>
      </c>
      <c r="EQ59" s="28" cm="1">
        <f t="array" ref="EQ59">_xlfn.XLOOKUP($D59&amp;EP$2&amp;EP$3,事業計画集計2026[営業所]&amp;事業計画集計2026[月]&amp;事業計画集計2026[受着完],事業計画集計2026[(当月)計画 利益額],0,0)</f>
        <v>0</v>
      </c>
      <c r="ER59" s="29">
        <f>EQ59-($Q59*1000)</f>
        <v>0</v>
      </c>
      <c r="ES59" s="142" cm="1">
        <f t="array" ref="ES59">_xlfn.XLOOKUP($D59&amp;EP$2&amp;EP$3,事業計画集計2026[営業所]&amp;事業計画集計2026[月]&amp;事業計画集計2026[受着完],事業計画集計2026[(当月)計画 棟数],0,0)</f>
        <v>0</v>
      </c>
      <c r="ET59" s="421">
        <f t="shared" ref="ET59:FC60" si="771">DP59+DZ59+EJ59</f>
        <v>0</v>
      </c>
      <c r="EU59" s="422">
        <f t="shared" si="771"/>
        <v>0</v>
      </c>
      <c r="EV59" s="423">
        <f t="shared" si="771"/>
        <v>0</v>
      </c>
      <c r="EW59" s="296">
        <f t="shared" si="771"/>
        <v>0</v>
      </c>
      <c r="EX59" s="300">
        <f t="shared" si="771"/>
        <v>0</v>
      </c>
      <c r="EY59" s="154">
        <f t="shared" si="771"/>
        <v>0</v>
      </c>
      <c r="EZ59" s="304">
        <f t="shared" si="771"/>
        <v>0</v>
      </c>
      <c r="FA59" s="314">
        <f t="shared" si="771"/>
        <v>0</v>
      </c>
      <c r="FB59" s="324">
        <f t="shared" si="771"/>
        <v>0</v>
      </c>
      <c r="FC59" s="158">
        <f t="shared" si="771"/>
        <v>0</v>
      </c>
      <c r="FD59" s="28" cm="1">
        <f t="array" ref="FD59">_xlfn.XLOOKUP($D59&amp;FD$2&amp;FD$3,事業計画集計2026[営業所]&amp;事業計画集計2026[月]&amp;事業計画集計2026[受着完],事業計画集計2026[(当月)計画 請負金額],0,0)</f>
        <v>0</v>
      </c>
      <c r="FE59" s="28" cm="1">
        <f t="array" ref="FE59">_xlfn.XLOOKUP($D59&amp;FD$2&amp;FD$3,事業計画集計2026[営業所]&amp;事業計画集計2026[月]&amp;事業計画集計2026[受着完],事業計画集計2026[(当月)計画 利益額],0,0)</f>
        <v>0</v>
      </c>
      <c r="FF59" s="149" cm="1">
        <f t="array" ref="FF59">_xlfn.XLOOKUP($D59&amp;FD$2&amp;FD$3,事業計画集計2026[営業所]&amp;事業計画集計2026[月]&amp;事業計画集計2026[受着完],事業計画集計2026[(当月)計画 棟数],0,0)</f>
        <v>0</v>
      </c>
      <c r="FG59" s="28" cm="1">
        <f t="array" ref="FG59">_xlfn.XLOOKUP($D59&amp;FG$2&amp;FG$3,事業計画集計2026[営業所]&amp;事業計画集計2026[月]&amp;事業計画集計2026[受着完],事業計画集計2026[(当月)計画 請負金額],0,0)</f>
        <v>0</v>
      </c>
      <c r="FH59" s="28" cm="1">
        <f t="array" ref="FH59">_xlfn.XLOOKUP($D59&amp;FG$2&amp;FG$3,事業計画集計2026[営業所]&amp;事業計画集計2026[月]&amp;事業計画集計2026[受着完],事業計画集計2026[(当月)計画 利益額],0,0)</f>
        <v>0</v>
      </c>
      <c r="FI59" s="149" cm="1">
        <f t="array" ref="FI59">_xlfn.XLOOKUP($D59&amp;FG$2&amp;FG$3,事業計画集計2026[営業所]&amp;事業計画集計2026[月]&amp;事業計画集計2026[受着完],事業計画集計2026[(当月)計画 棟数],0,0)</f>
        <v>0</v>
      </c>
      <c r="FJ59" s="28" cm="1">
        <f t="array" ref="FJ59">_xlfn.XLOOKUP($D59&amp;FJ$2&amp;FJ$3,事業計画集計2026[営業所]&amp;事業計画集計2026[月]&amp;事業計画集計2026[受着完],事業計画集計2026[(当月)計画 請負金額],0,0)</f>
        <v>0</v>
      </c>
      <c r="FK59" s="28" cm="1">
        <f t="array" ref="FK59">_xlfn.XLOOKUP($D59&amp;FJ$2&amp;FJ$3,事業計画集計2026[営業所]&amp;事業計画集計2026[月]&amp;事業計画集計2026[受着完],事業計画集計2026[(当月)計画 利益額],0,0)</f>
        <v>0</v>
      </c>
      <c r="FL59" s="29">
        <f>FK59-($Q59*1000)</f>
        <v>0</v>
      </c>
      <c r="FM59" s="149" cm="1">
        <f t="array" ref="FM59">_xlfn.XLOOKUP($D59&amp;FJ$2&amp;FJ$3,事業計画集計2026[営業所]&amp;事業計画集計2026[月]&amp;事業計画集計2026[受着完],事業計画集計2026[(当月)計画 棟数],0,0)</f>
        <v>0</v>
      </c>
      <c r="FN59" s="28" cm="1">
        <f t="array" ref="FN59">_xlfn.XLOOKUP($D59&amp;FN$2&amp;FN$3,事業計画集計2026[営業所]&amp;事業計画集計2026[月]&amp;事業計画集計2026[受着完],事業計画集計2026[(当月)計画 請負金額],0,0)</f>
        <v>0</v>
      </c>
      <c r="FO59" s="28" cm="1">
        <f t="array" ref="FO59">_xlfn.XLOOKUP($D59&amp;FN$2&amp;FN$3,事業計画集計2026[営業所]&amp;事業計画集計2026[月]&amp;事業計画集計2026[受着完],事業計画集計2026[(当月)計画 利益額],0,0)</f>
        <v>0</v>
      </c>
      <c r="FP59" s="149" cm="1">
        <f t="array" ref="FP59">_xlfn.XLOOKUP($D59&amp;FN$2&amp;FN$3,事業計画集計2026[営業所]&amp;事業計画集計2026[月]&amp;事業計画集計2026[受着完],事業計画集計2026[(当月)計画 棟数],0,0)</f>
        <v>0</v>
      </c>
      <c r="FQ59" s="28" cm="1">
        <f t="array" ref="FQ59">_xlfn.XLOOKUP($D59&amp;FQ$2&amp;FQ$3,事業計画集計2026[営業所]&amp;事業計画集計2026[月]&amp;事業計画集計2026[受着完],事業計画集計2026[(当月)計画 請負金額],0,0)</f>
        <v>0</v>
      </c>
      <c r="FR59" s="28" cm="1">
        <f t="array" ref="FR59">_xlfn.XLOOKUP($D59&amp;FQ$2&amp;FQ$3,事業計画集計2026[営業所]&amp;事業計画集計2026[月]&amp;事業計画集計2026[受着完],事業計画集計2026[(当月)計画 利益額],0,0)</f>
        <v>0</v>
      </c>
      <c r="FS59" s="149" cm="1">
        <f t="array" ref="FS59">_xlfn.XLOOKUP($D59&amp;FQ$2&amp;FQ$3,事業計画集計2026[営業所]&amp;事業計画集計2026[月]&amp;事業計画集計2026[受着完],事業計画集計2026[(当月)計画 棟数],0,0)</f>
        <v>0</v>
      </c>
      <c r="FT59" s="28" cm="1">
        <f t="array" ref="FT59">_xlfn.XLOOKUP($D59&amp;FT$2&amp;FT$3,事業計画集計2026[営業所]&amp;事業計画集計2026[月]&amp;事業計画集計2026[受着完],事業計画集計2026[(当月)計画 請負金額],0,0)</f>
        <v>0</v>
      </c>
      <c r="FU59" s="28" cm="1">
        <f t="array" ref="FU59">_xlfn.XLOOKUP($D59&amp;FT$2&amp;FT$3,事業計画集計2026[営業所]&amp;事業計画集計2026[月]&amp;事業計画集計2026[受着完],事業計画集計2026[(当月)計画 利益額],0,0)</f>
        <v>0</v>
      </c>
      <c r="FV59" s="29">
        <f>FU59-($Q59*1000)</f>
        <v>0</v>
      </c>
      <c r="FW59" s="149" cm="1">
        <f t="array" ref="FW59">_xlfn.XLOOKUP($D59&amp;FT$2&amp;FT$3,事業計画集計2026[営業所]&amp;事業計画集計2026[月]&amp;事業計画集計2026[受着完],事業計画集計2026[(当月)計画 棟数],0,0)</f>
        <v>0</v>
      </c>
      <c r="FX59" s="28" cm="1">
        <f t="array" ref="FX59">_xlfn.XLOOKUP($D59&amp;FX$2&amp;FX$3,事業計画集計2026[営業所]&amp;事業計画集計2026[月]&amp;事業計画集計2026[受着完],事業計画集計2026[(当月)計画 請負金額],0,0)</f>
        <v>0</v>
      </c>
      <c r="FY59" s="28" cm="1">
        <f t="array" ref="FY59">_xlfn.XLOOKUP($D59&amp;FX$2&amp;FX$3,事業計画集計2026[営業所]&amp;事業計画集計2026[月]&amp;事業計画集計2026[受着完],事業計画集計2026[(当月)計画 利益額],0,0)</f>
        <v>0</v>
      </c>
      <c r="FZ59" s="149" cm="1">
        <f t="array" ref="FZ59">_xlfn.XLOOKUP($D59&amp;FX$2&amp;FX$3,事業計画集計2026[営業所]&amp;事業計画集計2026[月]&amp;事業計画集計2026[受着完],事業計画集計2026[(当月)計画 棟数],0,0)</f>
        <v>0</v>
      </c>
      <c r="GA59" s="28" cm="1">
        <f t="array" ref="GA59">_xlfn.XLOOKUP($D59&amp;GA$2&amp;GA$3,事業計画集計2026[営業所]&amp;事業計画集計2026[月]&amp;事業計画集計2026[受着完],事業計画集計2026[(当月)計画 請負金額],0,0)</f>
        <v>0</v>
      </c>
      <c r="GB59" s="28" cm="1">
        <f t="array" ref="GB59">_xlfn.XLOOKUP($D59&amp;GA$2&amp;GA$3,事業計画集計2026[営業所]&amp;事業計画集計2026[月]&amp;事業計画集計2026[受着完],事業計画集計2026[(当月)計画 利益額],0,0)</f>
        <v>0</v>
      </c>
      <c r="GC59" s="149" cm="1">
        <f t="array" ref="GC59">_xlfn.XLOOKUP($D59&amp;GA$2&amp;GA$3,事業計画集計2026[営業所]&amp;事業計画集計2026[月]&amp;事業計画集計2026[受着完],事業計画集計2026[(当月)計画 棟数],0,0)</f>
        <v>0</v>
      </c>
      <c r="GD59" s="28" cm="1">
        <f t="array" ref="GD59">_xlfn.XLOOKUP($D59&amp;GD$2&amp;GD$3,事業計画集計2026[営業所]&amp;事業計画集計2026[月]&amp;事業計画集計2026[受着完],事業計画集計2026[(当月)計画 請負金額],0,0)</f>
        <v>0</v>
      </c>
      <c r="GE59" s="28" cm="1">
        <f t="array" ref="GE59">_xlfn.XLOOKUP($D59&amp;GD$2&amp;GD$3,事業計画集計2026[営業所]&amp;事業計画集計2026[月]&amp;事業計画集計2026[受着完],事業計画集計2026[(当月)計画 利益額],0,0)</f>
        <v>0</v>
      </c>
      <c r="GF59" s="29">
        <f>GE59-($Q59*1000)</f>
        <v>0</v>
      </c>
      <c r="GG59" s="142" cm="1">
        <f t="array" ref="GG59">_xlfn.XLOOKUP($D59&amp;GD$2&amp;GD$3,事業計画集計2026[営業所]&amp;事業計画集計2026[月]&amp;事業計画集計2026[受着完],事業計画集計2026[(当月)計画 棟数],0,0)</f>
        <v>0</v>
      </c>
      <c r="GH59" s="421">
        <f t="shared" ref="GH59:GQ60" si="772">FD59+FN59+FX59</f>
        <v>0</v>
      </c>
      <c r="GI59" s="422">
        <f t="shared" si="772"/>
        <v>0</v>
      </c>
      <c r="GJ59" s="423">
        <f t="shared" si="772"/>
        <v>0</v>
      </c>
      <c r="GK59" s="296">
        <f t="shared" si="772"/>
        <v>0</v>
      </c>
      <c r="GL59" s="300">
        <f t="shared" si="772"/>
        <v>0</v>
      </c>
      <c r="GM59" s="154">
        <f t="shared" si="772"/>
        <v>0</v>
      </c>
      <c r="GN59" s="304">
        <f t="shared" si="772"/>
        <v>0</v>
      </c>
      <c r="GO59" s="314">
        <f t="shared" si="772"/>
        <v>0</v>
      </c>
      <c r="GP59" s="324">
        <f t="shared" si="772"/>
        <v>0</v>
      </c>
      <c r="GQ59" s="158">
        <f t="shared" si="772"/>
        <v>0</v>
      </c>
      <c r="GR59" s="333">
        <f t="shared" ref="GR59:HA60" si="773">ET59+GH59</f>
        <v>0</v>
      </c>
      <c r="GS59" s="334">
        <f t="shared" si="773"/>
        <v>0</v>
      </c>
      <c r="GT59" s="162">
        <f t="shared" si="773"/>
        <v>0</v>
      </c>
      <c r="GU59" s="354">
        <f t="shared" si="773"/>
        <v>0</v>
      </c>
      <c r="GV59" s="355">
        <f t="shared" si="773"/>
        <v>0</v>
      </c>
      <c r="GW59" s="166">
        <f t="shared" si="773"/>
        <v>0</v>
      </c>
      <c r="GX59" s="479">
        <f t="shared" si="773"/>
        <v>0</v>
      </c>
      <c r="GY59" s="480">
        <f t="shared" si="773"/>
        <v>0</v>
      </c>
      <c r="GZ59" s="481">
        <f t="shared" si="773"/>
        <v>0</v>
      </c>
      <c r="HA59" s="482">
        <f t="shared" si="773"/>
        <v>0</v>
      </c>
      <c r="HB59" s="390">
        <f>CV59+GR59</f>
        <v>0</v>
      </c>
      <c r="HC59" s="391">
        <f>CW59+GS59</f>
        <v>0</v>
      </c>
      <c r="HD59" s="170">
        <f>CX59+GT59</f>
        <v>0</v>
      </c>
      <c r="HE59" s="390">
        <f>CY59+GU59</f>
        <v>0</v>
      </c>
      <c r="HF59" s="391">
        <f>CZ59+GV59</f>
        <v>0</v>
      </c>
      <c r="HG59" s="170">
        <f>DA59+GW59</f>
        <v>0</v>
      </c>
      <c r="HH59" s="390">
        <f>DB59+GX59</f>
        <v>0</v>
      </c>
      <c r="HI59" s="391">
        <f>DC59+GY59</f>
        <v>0</v>
      </c>
      <c r="HJ59" s="409">
        <f>DD59+GZ59</f>
        <v>0</v>
      </c>
      <c r="HK59" s="256">
        <f>DE59+HA59</f>
        <v>0</v>
      </c>
      <c r="HL59" s="31"/>
      <c r="HM59" s="30" t="s">
        <v>137</v>
      </c>
      <c r="HN59" s="30" t="s">
        <v>278</v>
      </c>
      <c r="HO59" s="516" t="s">
        <v>248</v>
      </c>
      <c r="HP59" s="30" t="s">
        <v>250</v>
      </c>
      <c r="HQ59" s="30"/>
    </row>
    <row r="60" spans="1:225" s="25" customFormat="1" ht="21" hidden="1">
      <c r="A60" s="24"/>
      <c r="B60" s="51" t="s">
        <v>283</v>
      </c>
      <c r="C60" s="509"/>
      <c r="D60" s="510"/>
      <c r="E60" s="196"/>
      <c r="F60" s="196"/>
      <c r="G60" s="196"/>
      <c r="H60" s="196"/>
      <c r="I60" s="196"/>
      <c r="J60" s="196"/>
      <c r="K60" s="197" t="str">
        <f>K59</f>
        <v/>
      </c>
      <c r="L60" s="197" t="str">
        <f t="shared" ref="L60:Q60" si="774">L59</f>
        <v/>
      </c>
      <c r="M60" s="197" t="str">
        <f t="shared" si="774"/>
        <v/>
      </c>
      <c r="N60" s="197" t="str">
        <f t="shared" si="774"/>
        <v/>
      </c>
      <c r="O60" s="197" t="str">
        <f t="shared" si="774"/>
        <v/>
      </c>
      <c r="P60" s="197" t="str">
        <f t="shared" si="774"/>
        <v/>
      </c>
      <c r="Q60" s="197">
        <f t="shared" si="774"/>
        <v>0</v>
      </c>
      <c r="R60" s="196"/>
      <c r="S60" s="26" t="s">
        <v>138</v>
      </c>
      <c r="T60" s="27" cm="1">
        <f t="array" ref="T60">_xlfn.XLOOKUP($D59&amp;T$2&amp;T$3,事業計画集計2026[営業所]&amp;事業計画集計2026[月]&amp;事業計画集計2026[受着完],事業計画集計2026[(当月)実績 請負金額],0,0)</f>
        <v>0</v>
      </c>
      <c r="U60" s="28" cm="1">
        <f t="array" ref="U60">_xlfn.XLOOKUP($D59&amp;T$2&amp;T$3,事業計画集計2026[営業所]&amp;事業計画集計2026[月]&amp;事業計画集計2026[受着完],事業計画集計2026[(当月)実績 利益額],0,0)</f>
        <v>0</v>
      </c>
      <c r="V60" s="142" cm="1">
        <f t="array" ref="V60">_xlfn.XLOOKUP($D59&amp;T$2&amp;T$3,事業計画集計2026[営業所]&amp;事業計画集計2026[月]&amp;事業計画集計2026[受着完],事業計画集計2026[(当月)実績 棟数],0,0)</f>
        <v>0</v>
      </c>
      <c r="W60" s="27" cm="1">
        <f t="array" ref="W60">_xlfn.XLOOKUP($D59&amp;W$2&amp;W$3,事業計画集計2026[営業所]&amp;事業計画集計2026[月]&amp;事業計画集計2026[受着完],事業計画集計2026[(当月)実績 請負金額],0,0)</f>
        <v>0</v>
      </c>
      <c r="X60" s="28" cm="1">
        <f t="array" ref="X60">_xlfn.XLOOKUP($D59&amp;W$2&amp;W$3,事業計画集計2026[営業所]&amp;事業計画集計2026[月]&amp;事業計画集計2026[受着完],事業計画集計2026[(当月)実績 利益額],0,0)</f>
        <v>0</v>
      </c>
      <c r="Y60" s="149" cm="1">
        <f t="array" ref="Y60">_xlfn.XLOOKUP($D59&amp;W$2&amp;W$3,事業計画集計2026[営業所]&amp;事業計画集計2026[月]&amp;事業計画集計2026[受着完],事業計画集計2026[(当月)実績 棟数],0,0)</f>
        <v>0</v>
      </c>
      <c r="Z60" s="28" cm="1">
        <f t="array" ref="Z60">_xlfn.XLOOKUP($D59&amp;Z$2&amp;Z$3,事業計画集計2026[営業所]&amp;事業計画集計2026[月]&amp;事業計画集計2026[受着完],事業計画集計2026[(当月)実績 請負金額],0,0)</f>
        <v>0</v>
      </c>
      <c r="AA60" s="28" cm="1">
        <f t="array" ref="AA60">_xlfn.XLOOKUP($D59&amp;Z$2&amp;Z$3,事業計画集計2026[営業所]&amp;事業計画集計2026[月]&amp;事業計画集計2026[受着完],事業計画集計2026[(当月)実績 利益額],0,0)</f>
        <v>0</v>
      </c>
      <c r="AB60" s="133">
        <f>AA60-($Q59*1000)</f>
        <v>0</v>
      </c>
      <c r="AC60" s="142" cm="1">
        <f t="array" ref="AC60">_xlfn.XLOOKUP($D59&amp;Z$2&amp;Z$3,事業計画集計2026[営業所]&amp;事業計画集計2026[月]&amp;事業計画集計2026[受着完],事業計画集計2026[(当月)実績 棟数],0,0)</f>
        <v>0</v>
      </c>
      <c r="AD60" s="27" cm="1">
        <f t="array" ref="AD60">_xlfn.XLOOKUP($D59&amp;AD$2&amp;AD$3,事業計画集計2026[営業所]&amp;事業計画集計2026[月]&amp;事業計画集計2026[受着完],事業計画集計2026[(当月)実績 請負金額],0,0)</f>
        <v>0</v>
      </c>
      <c r="AE60" s="28" cm="1">
        <f t="array" ref="AE60">_xlfn.XLOOKUP($D59&amp;AD$2&amp;AD$3,事業計画集計2026[営業所]&amp;事業計画集計2026[月]&amp;事業計画集計2026[受着完],事業計画集計2026[(当月)実績 利益額],0,0)</f>
        <v>0</v>
      </c>
      <c r="AF60" s="149" cm="1">
        <f t="array" ref="AF60">_xlfn.XLOOKUP($D59&amp;AD$2&amp;AD$3,事業計画集計2026[営業所]&amp;事業計画集計2026[月]&amp;事業計画集計2026[受着完],事業計画集計2026[(当月)実績 棟数],0,0)</f>
        <v>0</v>
      </c>
      <c r="AG60" s="28" cm="1">
        <f t="array" ref="AG60">_xlfn.XLOOKUP($D59&amp;AG$2&amp;AG$3,事業計画集計2026[営業所]&amp;事業計画集計2026[月]&amp;事業計画集計2026[受着完],事業計画集計2026[(当月)実績 請負金額],0,0)</f>
        <v>0</v>
      </c>
      <c r="AH60" s="28" cm="1">
        <f t="array" ref="AH60">_xlfn.XLOOKUP($D59&amp;AG$2&amp;AG$3,事業計画集計2026[営業所]&amp;事業計画集計2026[月]&amp;事業計画集計2026[受着完],事業計画集計2026[(当月)実績 利益額],0,0)</f>
        <v>0</v>
      </c>
      <c r="AI60" s="149" cm="1">
        <f t="array" ref="AI60">_xlfn.XLOOKUP($D59&amp;AG$2&amp;AG$3,事業計画集計2026[営業所]&amp;事業計画集計2026[月]&amp;事業計画集計2026[受着完],事業計画集計2026[(当月)実績 棟数],0,0)</f>
        <v>0</v>
      </c>
      <c r="AJ60" s="28" cm="1">
        <f t="array" ref="AJ60">_xlfn.XLOOKUP($D59&amp;AJ$2&amp;AJ$3,事業計画集計2026[営業所]&amp;事業計画集計2026[月]&amp;事業計画集計2026[受着完],事業計画集計2026[(当月)実績 請負金額],0,0)</f>
        <v>0</v>
      </c>
      <c r="AK60" s="28" cm="1">
        <f t="array" ref="AK60">_xlfn.XLOOKUP($D59&amp;AJ$2&amp;AJ$3,事業計画集計2026[営業所]&amp;事業計画集計2026[月]&amp;事業計画集計2026[受着完],事業計画集計2026[(当月)実績 利益額],0,0)</f>
        <v>0</v>
      </c>
      <c r="AL60" s="133">
        <f>AK60-($Q59*1000)</f>
        <v>0</v>
      </c>
      <c r="AM60" s="149" cm="1">
        <f t="array" ref="AM60">_xlfn.XLOOKUP($D59&amp;AJ$2&amp;AJ$3,事業計画集計2026[営業所]&amp;事業計画集計2026[月]&amp;事業計画集計2026[受着完],事業計画集計2026[(当月)実績 棟数],0,0)</f>
        <v>0</v>
      </c>
      <c r="AN60" s="28" cm="1">
        <f t="array" ref="AN60">_xlfn.XLOOKUP($D59&amp;AN$2&amp;AN$3,事業計画集計2026[営業所]&amp;事業計画集計2026[月]&amp;事業計画集計2026[受着完],事業計画集計2026[(当月)実績 請負金額],0,0)</f>
        <v>0</v>
      </c>
      <c r="AO60" s="28" cm="1">
        <f t="array" ref="AO60">_xlfn.XLOOKUP($D59&amp;AN$2&amp;AN$3,事業計画集計2026[営業所]&amp;事業計画集計2026[月]&amp;事業計画集計2026[受着完],事業計画集計2026[(当月)実績 利益額],0,0)</f>
        <v>0</v>
      </c>
      <c r="AP60" s="149" cm="1">
        <f t="array" ref="AP60">_xlfn.XLOOKUP($D59&amp;AN$2&amp;AN$3,事業計画集計2026[営業所]&amp;事業計画集計2026[月]&amp;事業計画集計2026[受着完],事業計画集計2026[(当月)実績 棟数],0,0)</f>
        <v>0</v>
      </c>
      <c r="AQ60" s="28" cm="1">
        <f t="array" ref="AQ60">_xlfn.XLOOKUP($D59&amp;AQ$2&amp;AQ$3,事業計画集計2026[営業所]&amp;事業計画集計2026[月]&amp;事業計画集計2026[受着完],事業計画集計2026[(当月)実績 請負金額],0,0)</f>
        <v>0</v>
      </c>
      <c r="AR60" s="28" cm="1">
        <f t="array" ref="AR60">_xlfn.XLOOKUP($D59&amp;AQ$2&amp;AQ$3,事業計画集計2026[営業所]&amp;事業計画集計2026[月]&amp;事業計画集計2026[受着完],事業計画集計2026[(当月)実績 利益額],0,0)</f>
        <v>0</v>
      </c>
      <c r="AS60" s="149" cm="1">
        <f t="array" ref="AS60">_xlfn.XLOOKUP($D59&amp;AQ$2&amp;AQ$3,事業計画集計2026[営業所]&amp;事業計画集計2026[月]&amp;事業計画集計2026[受着完],事業計画集計2026[(当月)実績 棟数],0,0)</f>
        <v>0</v>
      </c>
      <c r="AT60" s="28" cm="1">
        <f t="array" ref="AT60">_xlfn.XLOOKUP($D59&amp;AT$2&amp;AT$3,事業計画集計2026[営業所]&amp;事業計画集計2026[月]&amp;事業計画集計2026[受着完],事業計画集計2026[(当月)実績 請負金額],0,0)</f>
        <v>0</v>
      </c>
      <c r="AU60" s="28" cm="1">
        <f t="array" ref="AU60">_xlfn.XLOOKUP($D59&amp;AT$2&amp;AT$3,事業計画集計2026[営業所]&amp;事業計画集計2026[月]&amp;事業計画集計2026[受着完],事業計画集計2026[(当月)実績 利益額],0,0)</f>
        <v>0</v>
      </c>
      <c r="AV60" s="29">
        <f>AU60-($Q59*1000)</f>
        <v>0</v>
      </c>
      <c r="AW60" s="142" cm="1">
        <f t="array" ref="AW60">_xlfn.XLOOKUP($D59&amp;AT$2&amp;AT$3,事業計画集計2026[営業所]&amp;事業計画集計2026[月]&amp;事業計画集計2026[受着完],事業計画集計2026[(当月)実績 棟数],0,0)</f>
        <v>0</v>
      </c>
      <c r="AX60" s="421">
        <f t="shared" si="768"/>
        <v>0</v>
      </c>
      <c r="AY60" s="422">
        <f t="shared" si="768"/>
        <v>0</v>
      </c>
      <c r="AZ60" s="423">
        <f t="shared" si="768"/>
        <v>0</v>
      </c>
      <c r="BA60" s="296">
        <f t="shared" si="768"/>
        <v>0</v>
      </c>
      <c r="BB60" s="300">
        <f t="shared" si="768"/>
        <v>0</v>
      </c>
      <c r="BC60" s="154">
        <f t="shared" si="768"/>
        <v>0</v>
      </c>
      <c r="BD60" s="304">
        <f>Z60+AJ60+AT60</f>
        <v>0</v>
      </c>
      <c r="BE60" s="314">
        <f>AA60+AK60+AU60</f>
        <v>0</v>
      </c>
      <c r="BF60" s="409">
        <f>BE60*(1+BF61)-(($Q59*1000)*3)</f>
        <v>0</v>
      </c>
      <c r="BG60" s="158">
        <f>AC60+AM60+AW60</f>
        <v>0</v>
      </c>
      <c r="BH60" s="28" cm="1">
        <f t="array" ref="BH60">_xlfn.XLOOKUP($D59&amp;BH$2&amp;BH$3,事業計画集計2026[営業所]&amp;事業計画集計2026[月]&amp;事業計画集計2026[受着完],事業計画集計2026[(当月)実績 請負金額],0,0)</f>
        <v>0</v>
      </c>
      <c r="BI60" s="28" cm="1">
        <f t="array" ref="BI60">_xlfn.XLOOKUP($D59&amp;BH$2&amp;BH$3,事業計画集計2026[営業所]&amp;事業計画集計2026[月]&amp;事業計画集計2026[受着完],事業計画集計2026[(当月)実績 利益額],0,0)</f>
        <v>0</v>
      </c>
      <c r="BJ60" s="149" cm="1">
        <f t="array" ref="BJ60">_xlfn.XLOOKUP($D59&amp;BH$2&amp;BH$3,事業計画集計2026[営業所]&amp;事業計画集計2026[月]&amp;事業計画集計2026[受着完],事業計画集計2026[(当月)実績 棟数],0,0)</f>
        <v>0</v>
      </c>
      <c r="BK60" s="28" cm="1">
        <f t="array" ref="BK60">_xlfn.XLOOKUP($D59&amp;BK$2&amp;BK$3,事業計画集計2026[営業所]&amp;事業計画集計2026[月]&amp;事業計画集計2026[受着完],事業計画集計2026[(当月)実績 請負金額],0,0)</f>
        <v>0</v>
      </c>
      <c r="BL60" s="28" cm="1">
        <f t="array" ref="BL60">_xlfn.XLOOKUP($D59&amp;BK$2&amp;BK$3,事業計画集計2026[営業所]&amp;事業計画集計2026[月]&amp;事業計画集計2026[受着完],事業計画集計2026[(当月)実績 利益額],0,0)</f>
        <v>0</v>
      </c>
      <c r="BM60" s="149" cm="1">
        <f t="array" ref="BM60">_xlfn.XLOOKUP($D59&amp;BK$2&amp;BK$3,事業計画集計2026[営業所]&amp;事業計画集計2026[月]&amp;事業計画集計2026[受着完],事業計画集計2026[(当月)実績 棟数],0,0)</f>
        <v>0</v>
      </c>
      <c r="BN60" s="28" cm="1">
        <f t="array" ref="BN60">_xlfn.XLOOKUP($D59&amp;BN$2&amp;BN$3,事業計画集計2026[営業所]&amp;事業計画集計2026[月]&amp;事業計画集計2026[受着完],事業計画集計2026[(当月)実績 請負金額],0,0)</f>
        <v>0</v>
      </c>
      <c r="BO60" s="28" cm="1">
        <f t="array" ref="BO60">_xlfn.XLOOKUP($D59&amp;BN$2&amp;BN$3,事業計画集計2026[営業所]&amp;事業計画集計2026[月]&amp;事業計画集計2026[受着完],事業計画集計2026[(当月)実績 利益額],0,0)</f>
        <v>0</v>
      </c>
      <c r="BP60" s="133">
        <f>BO60-($Q59*1000)</f>
        <v>0</v>
      </c>
      <c r="BQ60" s="149" cm="1">
        <f t="array" ref="BQ60">_xlfn.XLOOKUP($D59&amp;BN$2&amp;BN$3,事業計画集計2026[営業所]&amp;事業計画集計2026[月]&amp;事業計画集計2026[受着完],事業計画集計2026[(当月)実績 棟数],0,0)</f>
        <v>0</v>
      </c>
      <c r="BR60" s="28" cm="1">
        <f t="array" ref="BR60">_xlfn.XLOOKUP($D59&amp;BR$2&amp;BR$3,事業計画集計2026[営業所]&amp;事業計画集計2026[月]&amp;事業計画集計2026[受着完],事業計画集計2026[(当月)実績 請負金額],0,0)</f>
        <v>0</v>
      </c>
      <c r="BS60" s="28" cm="1">
        <f t="array" ref="BS60">_xlfn.XLOOKUP($D59&amp;BR$2&amp;BR$3,事業計画集計2026[営業所]&amp;事業計画集計2026[月]&amp;事業計画集計2026[受着完],事業計画集計2026[(当月)実績 利益額],0,0)</f>
        <v>0</v>
      </c>
      <c r="BT60" s="149" cm="1">
        <f t="array" ref="BT60">_xlfn.XLOOKUP($D59&amp;BR$2&amp;BR$3,事業計画集計2026[営業所]&amp;事業計画集計2026[月]&amp;事業計画集計2026[受着完],事業計画集計2026[(当月)実績 棟数],0,0)</f>
        <v>0</v>
      </c>
      <c r="BU60" s="28" cm="1">
        <f t="array" ref="BU60">_xlfn.XLOOKUP($D59&amp;BU$2&amp;BU$3,事業計画集計2026[営業所]&amp;事業計画集計2026[月]&amp;事業計画集計2026[受着完],事業計画集計2026[(当月)実績 請負金額],0,0)</f>
        <v>0</v>
      </c>
      <c r="BV60" s="28" cm="1">
        <f t="array" ref="BV60">_xlfn.XLOOKUP($D59&amp;BU$2&amp;BU$3,事業計画集計2026[営業所]&amp;事業計画集計2026[月]&amp;事業計画集計2026[受着完],事業計画集計2026[(当月)実績 利益額],0,0)</f>
        <v>0</v>
      </c>
      <c r="BW60" s="149" cm="1">
        <f t="array" ref="BW60">_xlfn.XLOOKUP($D59&amp;BU$2&amp;BU$3,事業計画集計2026[営業所]&amp;事業計画集計2026[月]&amp;事業計画集計2026[受着完],事業計画集計2026[(当月)実績 棟数],0,0)</f>
        <v>0</v>
      </c>
      <c r="BX60" s="28" cm="1">
        <f t="array" ref="BX60">_xlfn.XLOOKUP($D59&amp;BX$2&amp;BX$3,事業計画集計2026[営業所]&amp;事業計画集計2026[月]&amp;事業計画集計2026[受着完],事業計画集計2026[(当月)実績 請負金額],0,0)</f>
        <v>0</v>
      </c>
      <c r="BY60" s="28" cm="1">
        <f t="array" ref="BY60">_xlfn.XLOOKUP($D59&amp;BX$2&amp;BX$3,事業計画集計2026[営業所]&amp;事業計画集計2026[月]&amp;事業計画集計2026[受着完],事業計画集計2026[(当月)実績 利益額],0,0)</f>
        <v>0</v>
      </c>
      <c r="BZ60" s="133">
        <f>BY60-($Q59*1000)</f>
        <v>0</v>
      </c>
      <c r="CA60" s="149" cm="1">
        <f t="array" ref="CA60">_xlfn.XLOOKUP($D59&amp;BX$2&amp;BX$3,事業計画集計2026[営業所]&amp;事業計画集計2026[月]&amp;事業計画集計2026[受着完],事業計画集計2026[(当月)実績 棟数],0,0)</f>
        <v>0</v>
      </c>
      <c r="CB60" s="28" cm="1">
        <f t="array" ref="CB60">_xlfn.XLOOKUP($D59&amp;CB$2&amp;CB$3,事業計画集計2026[営業所]&amp;事業計画集計2026[月]&amp;事業計画集計2026[受着完],事業計画集計2026[(当月)実績 請負金額],0,0)</f>
        <v>0</v>
      </c>
      <c r="CC60" s="28" cm="1">
        <f t="array" ref="CC60">_xlfn.XLOOKUP($D59&amp;CB$2&amp;CB$3,事業計画集計2026[営業所]&amp;事業計画集計2026[月]&amp;事業計画集計2026[受着完],事業計画集計2026[(当月)実績 利益額],0,0)</f>
        <v>0</v>
      </c>
      <c r="CD60" s="149" cm="1">
        <f t="array" ref="CD60">_xlfn.XLOOKUP($D59&amp;CB$2&amp;CB$3,事業計画集計2026[営業所]&amp;事業計画集計2026[月]&amp;事業計画集計2026[受着完],事業計画集計2026[(当月)実績 棟数],0,0)</f>
        <v>0</v>
      </c>
      <c r="CE60" s="28" cm="1">
        <f t="array" ref="CE60">_xlfn.XLOOKUP($D59&amp;CE$2&amp;CE$3,事業計画集計2026[営業所]&amp;事業計画集計2026[月]&amp;事業計画集計2026[受着完],事業計画集計2026[(当月)実績 請負金額],0,0)</f>
        <v>0</v>
      </c>
      <c r="CF60" s="28" cm="1">
        <f t="array" ref="CF60">_xlfn.XLOOKUP($D59&amp;CE$2&amp;CE$3,事業計画集計2026[営業所]&amp;事業計画集計2026[月]&amp;事業計画集計2026[受着完],事業計画集計2026[(当月)実績 利益額],0,0)</f>
        <v>0</v>
      </c>
      <c r="CG60" s="149" cm="1">
        <f t="array" ref="CG60">_xlfn.XLOOKUP($D59&amp;CE$2&amp;CE$3,事業計画集計2026[営業所]&amp;事業計画集計2026[月]&amp;事業計画集計2026[受着完],事業計画集計2026[(当月)実績 棟数],0,0)</f>
        <v>0</v>
      </c>
      <c r="CH60" s="28" cm="1">
        <f t="array" ref="CH60">_xlfn.XLOOKUP($D59&amp;CH$2&amp;CH$3,事業計画集計2026[営業所]&amp;事業計画集計2026[月]&amp;事業計画集計2026[受着完],事業計画集計2026[(当月)実績 請負金額],0,0)</f>
        <v>0</v>
      </c>
      <c r="CI60" s="28" cm="1">
        <f t="array" ref="CI60">_xlfn.XLOOKUP($D59&amp;CH$2&amp;CH$3,事業計画集計2026[営業所]&amp;事業計画集計2026[月]&amp;事業計画集計2026[受着完],事業計画集計2026[(当月)実績 利益額],0,0)</f>
        <v>0</v>
      </c>
      <c r="CJ60" s="133">
        <f>CI60-($Q59*1000)</f>
        <v>0</v>
      </c>
      <c r="CK60" s="142" cm="1">
        <f t="array" ref="CK60">_xlfn.XLOOKUP($D59&amp;CH$2&amp;CH$3,事業計画集計2026[営業所]&amp;事業計画集計2026[月]&amp;事業計画集計2026[受着完],事業計画集計2026[(当月)実績 棟数],0,0)</f>
        <v>0</v>
      </c>
      <c r="CL60" s="421">
        <f t="shared" si="769"/>
        <v>0</v>
      </c>
      <c r="CM60" s="422">
        <f t="shared" si="769"/>
        <v>0</v>
      </c>
      <c r="CN60" s="423">
        <f t="shared" si="769"/>
        <v>0</v>
      </c>
      <c r="CO60" s="296">
        <f t="shared" si="769"/>
        <v>0</v>
      </c>
      <c r="CP60" s="300">
        <f t="shared" si="769"/>
        <v>0</v>
      </c>
      <c r="CQ60" s="154">
        <f t="shared" si="769"/>
        <v>0</v>
      </c>
      <c r="CR60" s="304">
        <f>BN60+BX60+CH60</f>
        <v>0</v>
      </c>
      <c r="CS60" s="314">
        <f>BO60+BY60+CI60</f>
        <v>0</v>
      </c>
      <c r="CT60" s="409">
        <f>CS60*(1+CT61)-(($Q59*1000)*3)</f>
        <v>0</v>
      </c>
      <c r="CU60" s="158">
        <f>BQ60+CA60+CK60</f>
        <v>0</v>
      </c>
      <c r="CV60" s="333">
        <f t="shared" si="770"/>
        <v>0</v>
      </c>
      <c r="CW60" s="334">
        <f t="shared" si="770"/>
        <v>0</v>
      </c>
      <c r="CX60" s="162">
        <f t="shared" si="770"/>
        <v>0</v>
      </c>
      <c r="CY60" s="354">
        <f t="shared" si="770"/>
        <v>0</v>
      </c>
      <c r="CZ60" s="355">
        <f t="shared" si="770"/>
        <v>0</v>
      </c>
      <c r="DA60" s="166">
        <f t="shared" si="770"/>
        <v>0</v>
      </c>
      <c r="DB60" s="479">
        <f t="shared" si="770"/>
        <v>0</v>
      </c>
      <c r="DC60" s="480">
        <f t="shared" si="770"/>
        <v>0</v>
      </c>
      <c r="DD60" s="409">
        <f t="shared" si="770"/>
        <v>0</v>
      </c>
      <c r="DE60" s="604">
        <f t="shared" si="770"/>
        <v>0</v>
      </c>
      <c r="DF60" s="612">
        <f>実行度合表集計2025!GH60+実行度合表集計2026!CV60</f>
        <v>26753966</v>
      </c>
      <c r="DG60" s="334">
        <f>実行度合表集計2025!GI60+実行度合表集計2026!CW60</f>
        <v>6726032</v>
      </c>
      <c r="DH60" s="613">
        <f>実行度合表集計2025!GJ60+実行度合表集計2026!CX60</f>
        <v>1</v>
      </c>
      <c r="DI60" s="628">
        <f>実行度合表集計2025!GK60+実行度合表集計2026!CY60</f>
        <v>0</v>
      </c>
      <c r="DJ60" s="355">
        <f>実行度合表集計2025!GL60+実行度合表集計2026!CZ60</f>
        <v>0</v>
      </c>
      <c r="DK60" s="629">
        <f>実行度合表集計2025!GM60+実行度合表集計2026!DA60</f>
        <v>0</v>
      </c>
      <c r="DL60" s="641">
        <f>実行度合表集計2025!GN60+実行度合表集計2026!DB60</f>
        <v>29418454</v>
      </c>
      <c r="DM60" s="480">
        <f>実行度合表集計2025!GO60+実行度合表集計2026!DC60</f>
        <v>7534641</v>
      </c>
      <c r="DN60" s="409">
        <f>実行度合表集計2025!GP60+実行度合表集計2026!DD60</f>
        <v>-41527359</v>
      </c>
      <c r="DO60" s="642">
        <f>実行度合表集計2025!GQ60+実行度合表集計2026!DE60</f>
        <v>1</v>
      </c>
      <c r="DP60" s="28" cm="1">
        <f t="array" ref="DP60">_xlfn.XLOOKUP($D59&amp;DP$2&amp;DP$3,事業計画集計2026[営業所]&amp;事業計画集計2026[月]&amp;事業計画集計2026[受着完],事業計画集計2026[(当月)実績 請負金額],0,0)</f>
        <v>0</v>
      </c>
      <c r="DQ60" s="28" cm="1">
        <f t="array" ref="DQ60">_xlfn.XLOOKUP($D59&amp;DP$2&amp;DP$3,事業計画集計2026[営業所]&amp;事業計画集計2026[月]&amp;事業計画集計2026[受着完],事業計画集計2026[(当月)実績 利益額],0,0)</f>
        <v>0</v>
      </c>
      <c r="DR60" s="149" cm="1">
        <f t="array" ref="DR60">_xlfn.XLOOKUP($D59&amp;DP$2&amp;DP$3,事業計画集計2026[営業所]&amp;事業計画集計2026[月]&amp;事業計画集計2026[受着完],事業計画集計2026[(当月)実績 棟数],0,0)</f>
        <v>0</v>
      </c>
      <c r="DS60" s="28" cm="1">
        <f t="array" ref="DS60">_xlfn.XLOOKUP($D59&amp;DS$2&amp;DS$3,事業計画集計2026[営業所]&amp;事業計画集計2026[月]&amp;事業計画集計2026[受着完],事業計画集計2026[(当月)実績 請負金額],0,0)</f>
        <v>0</v>
      </c>
      <c r="DT60" s="28" cm="1">
        <f t="array" ref="DT60">_xlfn.XLOOKUP($D59&amp;DS$2&amp;DS$3,事業計画集計2026[営業所]&amp;事業計画集計2026[月]&amp;事業計画集計2026[受着完],事業計画集計2026[(当月)実績 利益額],0,0)</f>
        <v>0</v>
      </c>
      <c r="DU60" s="149" cm="1">
        <f t="array" ref="DU60">_xlfn.XLOOKUP($D59&amp;DS$2&amp;DS$3,事業計画集計2026[営業所]&amp;事業計画集計2026[月]&amp;事業計画集計2026[受着完],事業計画集計2026[(当月)実績 棟数],0,0)</f>
        <v>0</v>
      </c>
      <c r="DV60" s="28" cm="1">
        <f t="array" ref="DV60">_xlfn.XLOOKUP($D59&amp;DV$2&amp;DV$3,事業計画集計2026[営業所]&amp;事業計画集計2026[月]&amp;事業計画集計2026[受着完],事業計画集計2026[(当月)実績 請負金額],0,0)</f>
        <v>0</v>
      </c>
      <c r="DW60" s="28" cm="1">
        <f t="array" ref="DW60">_xlfn.XLOOKUP($D59&amp;DV$2&amp;DV$3,事業計画集計2026[営業所]&amp;事業計画集計2026[月]&amp;事業計画集計2026[受着完],事業計画集計2026[(当月)実績 利益額],0,0)</f>
        <v>0</v>
      </c>
      <c r="DX60" s="133">
        <f>DW60-($Q59*1000)</f>
        <v>0</v>
      </c>
      <c r="DY60" s="149" cm="1">
        <f t="array" ref="DY60">_xlfn.XLOOKUP($D59&amp;DV$2&amp;DV$3,事業計画集計2026[営業所]&amp;事業計画集計2026[月]&amp;事業計画集計2026[受着完],事業計画集計2026[(当月)実績 棟数],0,0)</f>
        <v>0</v>
      </c>
      <c r="DZ60" s="28" cm="1">
        <f t="array" ref="DZ60">_xlfn.XLOOKUP($D59&amp;DZ$2&amp;DZ$3,事業計画集計2026[営業所]&amp;事業計画集計2026[月]&amp;事業計画集計2026[受着完],事業計画集計2026[(当月)実績 請負金額],0,0)</f>
        <v>0</v>
      </c>
      <c r="EA60" s="28" cm="1">
        <f t="array" ref="EA60">_xlfn.XLOOKUP($D59&amp;DZ$2&amp;DZ$3,事業計画集計2026[営業所]&amp;事業計画集計2026[月]&amp;事業計画集計2026[受着完],事業計画集計2026[(当月)実績 利益額],0,0)</f>
        <v>0</v>
      </c>
      <c r="EB60" s="149" cm="1">
        <f t="array" ref="EB60">_xlfn.XLOOKUP($D59&amp;DZ$2&amp;DZ$3,事業計画集計2026[営業所]&amp;事業計画集計2026[月]&amp;事業計画集計2026[受着完],事業計画集計2026[(当月)実績 棟数],0,0)</f>
        <v>0</v>
      </c>
      <c r="EC60" s="28" cm="1">
        <f t="array" ref="EC60">_xlfn.XLOOKUP($D59&amp;EC$2&amp;EC$3,事業計画集計2026[営業所]&amp;事業計画集計2026[月]&amp;事業計画集計2026[受着完],事業計画集計2026[(当月)実績 請負金額],0,0)</f>
        <v>0</v>
      </c>
      <c r="ED60" s="28" cm="1">
        <f t="array" ref="ED60">_xlfn.XLOOKUP($D59&amp;EC$2&amp;EC$3,事業計画集計2026[営業所]&amp;事業計画集計2026[月]&amp;事業計画集計2026[受着完],事業計画集計2026[(当月)実績 利益額],0,0)</f>
        <v>0</v>
      </c>
      <c r="EE60" s="149" cm="1">
        <f t="array" ref="EE60">_xlfn.XLOOKUP($D59&amp;EC$2&amp;EC$3,事業計画集計2026[営業所]&amp;事業計画集計2026[月]&amp;事業計画集計2026[受着完],事業計画集計2026[(当月)実績 棟数],0,0)</f>
        <v>0</v>
      </c>
      <c r="EF60" s="28" cm="1">
        <f t="array" ref="EF60">_xlfn.XLOOKUP($D59&amp;EF$2&amp;EF$3,事業計画集計2026[営業所]&amp;事業計画集計2026[月]&amp;事業計画集計2026[受着完],事業計画集計2026[(当月)実績 請負金額],0,0)</f>
        <v>0</v>
      </c>
      <c r="EG60" s="28" cm="1">
        <f t="array" ref="EG60">_xlfn.XLOOKUP($D59&amp;EF$2&amp;EF$3,事業計画集計2026[営業所]&amp;事業計画集計2026[月]&amp;事業計画集計2026[受着完],事業計画集計2026[(当月)実績 利益額],0,0)</f>
        <v>0</v>
      </c>
      <c r="EH60" s="133">
        <f>EG60-($Q59*1000)</f>
        <v>0</v>
      </c>
      <c r="EI60" s="149" cm="1">
        <f t="array" ref="EI60">_xlfn.XLOOKUP($D59&amp;EF$2&amp;EF$3,事業計画集計2026[営業所]&amp;事業計画集計2026[月]&amp;事業計画集計2026[受着完],事業計画集計2026[(当月)実績 棟数],0,0)</f>
        <v>0</v>
      </c>
      <c r="EJ60" s="28" cm="1">
        <f t="array" ref="EJ60">_xlfn.XLOOKUP($D59&amp;EJ$2&amp;EJ$3,事業計画集計2026[営業所]&amp;事業計画集計2026[月]&amp;事業計画集計2026[受着完],事業計画集計2026[(当月)実績 請負金額],0,0)</f>
        <v>0</v>
      </c>
      <c r="EK60" s="28" cm="1">
        <f t="array" ref="EK60">_xlfn.XLOOKUP($D59&amp;EJ$2&amp;EJ$3,事業計画集計2026[営業所]&amp;事業計画集計2026[月]&amp;事業計画集計2026[受着完],事業計画集計2026[(当月)実績 利益額],0,0)</f>
        <v>0</v>
      </c>
      <c r="EL60" s="149" cm="1">
        <f t="array" ref="EL60">_xlfn.XLOOKUP($D59&amp;EJ$2&amp;EJ$3,事業計画集計2026[営業所]&amp;事業計画集計2026[月]&amp;事業計画集計2026[受着完],事業計画集計2026[(当月)実績 棟数],0,0)</f>
        <v>0</v>
      </c>
      <c r="EM60" s="28" cm="1">
        <f t="array" ref="EM60">_xlfn.XLOOKUP($D59&amp;EM$2&amp;EM$3,事業計画集計2026[営業所]&amp;事業計画集計2026[月]&amp;事業計画集計2026[受着完],事業計画集計2026[(当月)実績 請負金額],0,0)</f>
        <v>0</v>
      </c>
      <c r="EN60" s="28" cm="1">
        <f t="array" ref="EN60">_xlfn.XLOOKUP($D59&amp;EM$2&amp;EM$3,事業計画集計2026[営業所]&amp;事業計画集計2026[月]&amp;事業計画集計2026[受着完],事業計画集計2026[(当月)実績 利益額],0,0)</f>
        <v>0</v>
      </c>
      <c r="EO60" s="149" cm="1">
        <f t="array" ref="EO60">_xlfn.XLOOKUP($D59&amp;EM$2&amp;EM$3,事業計画集計2026[営業所]&amp;事業計画集計2026[月]&amp;事業計画集計2026[受着完],事業計画集計2026[(当月)実績 棟数],0,0)</f>
        <v>0</v>
      </c>
      <c r="EP60" s="28" cm="1">
        <f t="array" ref="EP60">_xlfn.XLOOKUP($D59&amp;EP$2&amp;EP$3,事業計画集計2026[営業所]&amp;事業計画集計2026[月]&amp;事業計画集計2026[受着完],事業計画集計2026[(当月)実績 請負金額],0,0)</f>
        <v>0</v>
      </c>
      <c r="EQ60" s="28" cm="1">
        <f t="array" ref="EQ60">_xlfn.XLOOKUP($D59&amp;EP$2&amp;EP$3,事業計画集計2026[営業所]&amp;事業計画集計2026[月]&amp;事業計画集計2026[受着完],事業計画集計2026[(当月)実績 利益額],0,0)</f>
        <v>0</v>
      </c>
      <c r="ER60" s="133">
        <f>EQ60-($Q59*1000)</f>
        <v>0</v>
      </c>
      <c r="ES60" s="142" cm="1">
        <f t="array" ref="ES60">_xlfn.XLOOKUP($D59&amp;EP$2&amp;EP$3,事業計画集計2026[営業所]&amp;事業計画集計2026[月]&amp;事業計画集計2026[受着完],事業計画集計2026[(当月)実績 棟数],0,0)</f>
        <v>0</v>
      </c>
      <c r="ET60" s="421">
        <f t="shared" si="771"/>
        <v>0</v>
      </c>
      <c r="EU60" s="422">
        <f t="shared" si="771"/>
        <v>0</v>
      </c>
      <c r="EV60" s="423">
        <f t="shared" si="771"/>
        <v>0</v>
      </c>
      <c r="EW60" s="296">
        <f t="shared" si="771"/>
        <v>0</v>
      </c>
      <c r="EX60" s="300">
        <f t="shared" si="771"/>
        <v>0</v>
      </c>
      <c r="EY60" s="154">
        <f t="shared" si="771"/>
        <v>0</v>
      </c>
      <c r="EZ60" s="304">
        <f>DV60+EF60+EP60</f>
        <v>0</v>
      </c>
      <c r="FA60" s="314">
        <f>DW60+EG60+EQ60</f>
        <v>0</v>
      </c>
      <c r="FB60" s="409">
        <f>FA60*(1+FB61)-(($Q59*1000)*3)</f>
        <v>0</v>
      </c>
      <c r="FC60" s="158">
        <f>DY60+EI60+ES60</f>
        <v>0</v>
      </c>
      <c r="FD60" s="28" cm="1">
        <f t="array" ref="FD60">_xlfn.XLOOKUP($D59&amp;FD$2&amp;FD$3,事業計画集計2026[営業所]&amp;事業計画集計2026[月]&amp;事業計画集計2026[受着完],事業計画集計2026[(当月)実績 請負金額],0,0)</f>
        <v>0</v>
      </c>
      <c r="FE60" s="28" cm="1">
        <f t="array" ref="FE60">_xlfn.XLOOKUP($D59&amp;FD$2&amp;FD$3,事業計画集計2026[営業所]&amp;事業計画集計2026[月]&amp;事業計画集計2026[受着完],事業計画集計2026[(当月)実績 利益額],0,0)</f>
        <v>0</v>
      </c>
      <c r="FF60" s="149" cm="1">
        <f t="array" ref="FF60">_xlfn.XLOOKUP($D59&amp;FD$2&amp;FD$3,事業計画集計2026[営業所]&amp;事業計画集計2026[月]&amp;事業計画集計2026[受着完],事業計画集計2026[(当月)実績 棟数],0,0)</f>
        <v>0</v>
      </c>
      <c r="FG60" s="28" cm="1">
        <f t="array" ref="FG60">_xlfn.XLOOKUP($D59&amp;FG$2&amp;FG$3,事業計画集計2026[営業所]&amp;事業計画集計2026[月]&amp;事業計画集計2026[受着完],事業計画集計2026[(当月)実績 請負金額],0,0)</f>
        <v>0</v>
      </c>
      <c r="FH60" s="28" cm="1">
        <f t="array" ref="FH60">_xlfn.XLOOKUP($D59&amp;FG$2&amp;FG$3,事業計画集計2026[営業所]&amp;事業計画集計2026[月]&amp;事業計画集計2026[受着完],事業計画集計2026[(当月)実績 利益額],0,0)</f>
        <v>0</v>
      </c>
      <c r="FI60" s="149" cm="1">
        <f t="array" ref="FI60">_xlfn.XLOOKUP($D59&amp;FG$2&amp;FG$3,事業計画集計2026[営業所]&amp;事業計画集計2026[月]&amp;事業計画集計2026[受着完],事業計画集計2026[(当月)実績 棟数],0,0)</f>
        <v>0</v>
      </c>
      <c r="FJ60" s="28" cm="1">
        <f t="array" ref="FJ60">_xlfn.XLOOKUP($D59&amp;FJ$2&amp;FJ$3,事業計画集計2026[営業所]&amp;事業計画集計2026[月]&amp;事業計画集計2026[受着完],事業計画集計2026[(当月)実績 請負金額],0,0)</f>
        <v>0</v>
      </c>
      <c r="FK60" s="28" cm="1">
        <f t="array" ref="FK60">_xlfn.XLOOKUP($D59&amp;FJ$2&amp;FJ$3,事業計画集計2026[営業所]&amp;事業計画集計2026[月]&amp;事業計画集計2026[受着完],事業計画集計2026[(当月)実績 利益額],0,0)</f>
        <v>0</v>
      </c>
      <c r="FL60" s="133">
        <f>FK60-($Q59*1000)</f>
        <v>0</v>
      </c>
      <c r="FM60" s="149" cm="1">
        <f t="array" ref="FM60">_xlfn.XLOOKUP($D59&amp;FJ$2&amp;FJ$3,事業計画集計2026[営業所]&amp;事業計画集計2026[月]&amp;事業計画集計2026[受着完],事業計画集計2026[(当月)実績 棟数],0,0)</f>
        <v>0</v>
      </c>
      <c r="FN60" s="28" cm="1">
        <f t="array" ref="FN60">_xlfn.XLOOKUP($D59&amp;FN$2&amp;FN$3,事業計画集計2026[営業所]&amp;事業計画集計2026[月]&amp;事業計画集計2026[受着完],事業計画集計2026[(当月)実績 請負金額],0,0)</f>
        <v>0</v>
      </c>
      <c r="FO60" s="28" cm="1">
        <f t="array" ref="FO60">_xlfn.XLOOKUP($D59&amp;FN$2&amp;FN$3,事業計画集計2026[営業所]&amp;事業計画集計2026[月]&amp;事業計画集計2026[受着完],事業計画集計2026[(当月)実績 利益額],0,0)</f>
        <v>0</v>
      </c>
      <c r="FP60" s="149" cm="1">
        <f t="array" ref="FP60">_xlfn.XLOOKUP($D59&amp;FN$2&amp;FN$3,事業計画集計2026[営業所]&amp;事業計画集計2026[月]&amp;事業計画集計2026[受着完],事業計画集計2026[(当月)実績 棟数],0,0)</f>
        <v>0</v>
      </c>
      <c r="FQ60" s="28" cm="1">
        <f t="array" ref="FQ60">_xlfn.XLOOKUP($D59&amp;FQ$2&amp;FQ$3,事業計画集計2026[営業所]&amp;事業計画集計2026[月]&amp;事業計画集計2026[受着完],事業計画集計2026[(当月)実績 請負金額],0,0)</f>
        <v>0</v>
      </c>
      <c r="FR60" s="28" cm="1">
        <f t="array" ref="FR60">_xlfn.XLOOKUP($D59&amp;FQ$2&amp;FQ$3,事業計画集計2026[営業所]&amp;事業計画集計2026[月]&amp;事業計画集計2026[受着完],事業計画集計2026[(当月)実績 利益額],0,0)</f>
        <v>0</v>
      </c>
      <c r="FS60" s="149" cm="1">
        <f t="array" ref="FS60">_xlfn.XLOOKUP($D59&amp;FQ$2&amp;FQ$3,事業計画集計2026[営業所]&amp;事業計画集計2026[月]&amp;事業計画集計2026[受着完],事業計画集計2026[(当月)実績 棟数],0,0)</f>
        <v>0</v>
      </c>
      <c r="FT60" s="28" cm="1">
        <f t="array" ref="FT60">_xlfn.XLOOKUP($D59&amp;FT$2&amp;FT$3,事業計画集計2026[営業所]&amp;事業計画集計2026[月]&amp;事業計画集計2026[受着完],事業計画集計2026[(当月)実績 請負金額],0,0)</f>
        <v>0</v>
      </c>
      <c r="FU60" s="28" cm="1">
        <f t="array" ref="FU60">_xlfn.XLOOKUP($D59&amp;FT$2&amp;FT$3,事業計画集計2026[営業所]&amp;事業計画集計2026[月]&amp;事業計画集計2026[受着完],事業計画集計2026[(当月)実績 利益額],0,0)</f>
        <v>0</v>
      </c>
      <c r="FV60" s="133">
        <f>FU60-($Q59*1000)</f>
        <v>0</v>
      </c>
      <c r="FW60" s="149" cm="1">
        <f t="array" ref="FW60">_xlfn.XLOOKUP($D59&amp;FT$2&amp;FT$3,事業計画集計2026[営業所]&amp;事業計画集計2026[月]&amp;事業計画集計2026[受着完],事業計画集計2026[(当月)実績 棟数],0,0)</f>
        <v>0</v>
      </c>
      <c r="FX60" s="28" cm="1">
        <f t="array" ref="FX60">_xlfn.XLOOKUP($D59&amp;FX$2&amp;FX$3,事業計画集計2026[営業所]&amp;事業計画集計2026[月]&amp;事業計画集計2026[受着完],事業計画集計2026[(当月)実績 請負金額],0,0)</f>
        <v>0</v>
      </c>
      <c r="FY60" s="28" cm="1">
        <f t="array" ref="FY60">_xlfn.XLOOKUP($D59&amp;FX$2&amp;FX$3,事業計画集計2026[営業所]&amp;事業計画集計2026[月]&amp;事業計画集計2026[受着完],事業計画集計2026[(当月)実績 利益額],0,0)</f>
        <v>0</v>
      </c>
      <c r="FZ60" s="149" cm="1">
        <f t="array" ref="FZ60">_xlfn.XLOOKUP($D59&amp;FX$2&amp;FX$3,事業計画集計2026[営業所]&amp;事業計画集計2026[月]&amp;事業計画集計2026[受着完],事業計画集計2026[(当月)実績 棟数],0,0)</f>
        <v>0</v>
      </c>
      <c r="GA60" s="28" cm="1">
        <f t="array" ref="GA60">_xlfn.XLOOKUP($D59&amp;GA$2&amp;GA$3,事業計画集計2026[営業所]&amp;事業計画集計2026[月]&amp;事業計画集計2026[受着完],事業計画集計2026[(当月)実績 請負金額],0,0)</f>
        <v>0</v>
      </c>
      <c r="GB60" s="28" cm="1">
        <f t="array" ref="GB60">_xlfn.XLOOKUP($D59&amp;GA$2&amp;GA$3,事業計画集計2026[営業所]&amp;事業計画集計2026[月]&amp;事業計画集計2026[受着完],事業計画集計2026[(当月)実績 利益額],0,0)</f>
        <v>0</v>
      </c>
      <c r="GC60" s="149" cm="1">
        <f t="array" ref="GC60">_xlfn.XLOOKUP($D59&amp;GA$2&amp;GA$3,事業計画集計2026[営業所]&amp;事業計画集計2026[月]&amp;事業計画集計2026[受着完],事業計画集計2026[(当月)実績 棟数],0,0)</f>
        <v>0</v>
      </c>
      <c r="GD60" s="28" cm="1">
        <f t="array" ref="GD60">_xlfn.XLOOKUP($D59&amp;GD$2&amp;GD$3,事業計画集計2026[営業所]&amp;事業計画集計2026[月]&amp;事業計画集計2026[受着完],事業計画集計2026[(当月)実績 請負金額],0,0)</f>
        <v>0</v>
      </c>
      <c r="GE60" s="28" cm="1">
        <f t="array" ref="GE60">_xlfn.XLOOKUP($D59&amp;GD$2&amp;GD$3,事業計画集計2026[営業所]&amp;事業計画集計2026[月]&amp;事業計画集計2026[受着完],事業計画集計2026[(当月)実績 利益額],0,0)</f>
        <v>0</v>
      </c>
      <c r="GF60" s="133">
        <f>GE60-($Q59*1000)</f>
        <v>0</v>
      </c>
      <c r="GG60" s="142" cm="1">
        <f t="array" ref="GG60">_xlfn.XLOOKUP($D59&amp;GD$2&amp;GD$3,事業計画集計2026[営業所]&amp;事業計画集計2026[月]&amp;事業計画集計2026[受着完],事業計画集計2026[(当月)実績 棟数],0,0)</f>
        <v>0</v>
      </c>
      <c r="GH60" s="421">
        <f t="shared" si="772"/>
        <v>0</v>
      </c>
      <c r="GI60" s="422">
        <f t="shared" si="772"/>
        <v>0</v>
      </c>
      <c r="GJ60" s="423">
        <f t="shared" si="772"/>
        <v>0</v>
      </c>
      <c r="GK60" s="296">
        <f t="shared" si="772"/>
        <v>0</v>
      </c>
      <c r="GL60" s="300">
        <f t="shared" si="772"/>
        <v>0</v>
      </c>
      <c r="GM60" s="154">
        <f t="shared" si="772"/>
        <v>0</v>
      </c>
      <c r="GN60" s="304">
        <f>FJ60+FT60+GD60</f>
        <v>0</v>
      </c>
      <c r="GO60" s="314">
        <f>FK60+FU60+GE60</f>
        <v>0</v>
      </c>
      <c r="GP60" s="409">
        <f>GO60*(1+GP61)-(($Q59*1000)*3)</f>
        <v>0</v>
      </c>
      <c r="GQ60" s="158">
        <f>FM60+FW60+GG60</f>
        <v>0</v>
      </c>
      <c r="GR60" s="333">
        <f t="shared" si="773"/>
        <v>0</v>
      </c>
      <c r="GS60" s="334">
        <f t="shared" si="773"/>
        <v>0</v>
      </c>
      <c r="GT60" s="162">
        <f t="shared" si="773"/>
        <v>0</v>
      </c>
      <c r="GU60" s="354">
        <f t="shared" si="773"/>
        <v>0</v>
      </c>
      <c r="GV60" s="355">
        <f t="shared" si="773"/>
        <v>0</v>
      </c>
      <c r="GW60" s="166">
        <f t="shared" si="773"/>
        <v>0</v>
      </c>
      <c r="GX60" s="479">
        <f t="shared" si="773"/>
        <v>0</v>
      </c>
      <c r="GY60" s="480">
        <f t="shared" si="773"/>
        <v>0</v>
      </c>
      <c r="GZ60" s="409">
        <f t="shared" si="773"/>
        <v>0</v>
      </c>
      <c r="HA60" s="482">
        <f t="shared" si="773"/>
        <v>0</v>
      </c>
      <c r="HB60" s="390">
        <f>CV60+GR60</f>
        <v>0</v>
      </c>
      <c r="HC60" s="391">
        <f>CW60+GS60</f>
        <v>0</v>
      </c>
      <c r="HD60" s="170">
        <f>CX60+GT60</f>
        <v>0</v>
      </c>
      <c r="HE60" s="390">
        <f>CY60+GU60</f>
        <v>0</v>
      </c>
      <c r="HF60" s="391">
        <f>CZ60+GV60</f>
        <v>0</v>
      </c>
      <c r="HG60" s="170">
        <f>DA60+GW60</f>
        <v>0</v>
      </c>
      <c r="HH60" s="390">
        <f>DB60+GX60</f>
        <v>0</v>
      </c>
      <c r="HI60" s="391">
        <f>DC60+GY60</f>
        <v>0</v>
      </c>
      <c r="HJ60" s="409">
        <f>DD60+GZ60</f>
        <v>0</v>
      </c>
      <c r="HK60" s="256">
        <f>DE60+HA60</f>
        <v>0</v>
      </c>
      <c r="HL60" s="31"/>
      <c r="HM60" s="30" t="s">
        <v>138</v>
      </c>
      <c r="HN60" s="30" t="s">
        <v>278</v>
      </c>
      <c r="HO60" s="516" t="s">
        <v>248</v>
      </c>
      <c r="HP60" s="30" t="s">
        <v>250</v>
      </c>
      <c r="HQ60" s="30"/>
    </row>
    <row r="61" spans="1:225" s="38" customFormat="1" ht="21" hidden="1">
      <c r="A61" s="32"/>
      <c r="B61" s="599" t="s">
        <v>283</v>
      </c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139</v>
      </c>
      <c r="T61" s="35" t="str">
        <f t="shared" ref="T61:AA61" si="775">IF(AND(T59&gt;0,T60&gt;0),ROUNDDOWN(T60/T59,4),"")</f>
        <v/>
      </c>
      <c r="U61" s="36" t="str">
        <f t="shared" si="775"/>
        <v/>
      </c>
      <c r="V61" s="143" t="str">
        <f t="shared" si="775"/>
        <v/>
      </c>
      <c r="W61" s="35" t="str">
        <f t="shared" si="775"/>
        <v/>
      </c>
      <c r="X61" s="36" t="str">
        <f t="shared" si="775"/>
        <v/>
      </c>
      <c r="Y61" s="150" t="str">
        <f t="shared" si="775"/>
        <v/>
      </c>
      <c r="Z61" s="36" t="str">
        <f t="shared" si="775"/>
        <v/>
      </c>
      <c r="AA61" s="36" t="str">
        <f t="shared" si="775"/>
        <v/>
      </c>
      <c r="AB61" s="37">
        <f>IF(AB60&gt;0,AB60/AB59,0)</f>
        <v>0</v>
      </c>
      <c r="AC61" s="143" t="str">
        <f t="shared" ref="AC61:AK61" si="776">IF(AND(AC59&gt;0,AC60&gt;0),ROUNDDOWN(AC60/AC59,4),"")</f>
        <v/>
      </c>
      <c r="AD61" s="35" t="str">
        <f t="shared" si="776"/>
        <v/>
      </c>
      <c r="AE61" s="36" t="str">
        <f t="shared" si="776"/>
        <v/>
      </c>
      <c r="AF61" s="150" t="str">
        <f t="shared" si="776"/>
        <v/>
      </c>
      <c r="AG61" s="36" t="str">
        <f t="shared" si="776"/>
        <v/>
      </c>
      <c r="AH61" s="36" t="str">
        <f t="shared" si="776"/>
        <v/>
      </c>
      <c r="AI61" s="150" t="str">
        <f t="shared" si="776"/>
        <v/>
      </c>
      <c r="AJ61" s="36" t="str">
        <f t="shared" si="776"/>
        <v/>
      </c>
      <c r="AK61" s="36" t="str">
        <f t="shared" si="776"/>
        <v/>
      </c>
      <c r="AL61" s="37">
        <f>IF(AL60&gt;0,AL60/AL59,0)</f>
        <v>0</v>
      </c>
      <c r="AM61" s="150" t="str">
        <f t="shared" ref="AM61:AU61" si="777">IF(AND(AM59&gt;0,AM60&gt;0),ROUNDDOWN(AM60/AM59,4),"")</f>
        <v/>
      </c>
      <c r="AN61" s="36" t="str">
        <f t="shared" si="777"/>
        <v/>
      </c>
      <c r="AO61" s="36" t="str">
        <f t="shared" si="777"/>
        <v/>
      </c>
      <c r="AP61" s="150" t="str">
        <f t="shared" si="777"/>
        <v/>
      </c>
      <c r="AQ61" s="36" t="str">
        <f t="shared" si="777"/>
        <v/>
      </c>
      <c r="AR61" s="36" t="str">
        <f t="shared" si="777"/>
        <v/>
      </c>
      <c r="AS61" s="150" t="str">
        <f t="shared" si="777"/>
        <v/>
      </c>
      <c r="AT61" s="36" t="str">
        <f t="shared" si="777"/>
        <v/>
      </c>
      <c r="AU61" s="36" t="str">
        <f t="shared" si="777"/>
        <v/>
      </c>
      <c r="AV61" s="37">
        <f>IF(AV60&gt;0,AV60/AV59,0)</f>
        <v>0</v>
      </c>
      <c r="AW61" s="143" t="str">
        <f>IF(AND(AW59&gt;0,AW60&gt;0),ROUNDDOWN(AW60/AW59,4),"")</f>
        <v/>
      </c>
      <c r="AX61" s="424" t="str">
        <f t="shared" ref="AX61:BE61" si="778">IF(AND(AX59&gt;0,AX60&gt;0),ROUNDDOWN(AX60/AX59,4),"")</f>
        <v/>
      </c>
      <c r="AY61" s="425" t="str">
        <f t="shared" si="778"/>
        <v/>
      </c>
      <c r="AZ61" s="426" t="str">
        <f t="shared" si="778"/>
        <v/>
      </c>
      <c r="BA61" s="297" t="str">
        <f t="shared" si="778"/>
        <v/>
      </c>
      <c r="BB61" s="301" t="str">
        <f t="shared" si="778"/>
        <v/>
      </c>
      <c r="BC61" s="155" t="str">
        <f t="shared" si="778"/>
        <v/>
      </c>
      <c r="BD61" s="305" t="str">
        <f t="shared" si="778"/>
        <v/>
      </c>
      <c r="BE61" s="315" t="str">
        <f t="shared" si="778"/>
        <v/>
      </c>
      <c r="BF61" s="325"/>
      <c r="BG61" s="159" t="str">
        <f t="shared" ref="BG61:BO61" si="779">IF(AND(BG59&gt;0,BG60&gt;0),ROUNDDOWN(BG60/BG59,4),"")</f>
        <v/>
      </c>
      <c r="BH61" s="36" t="str">
        <f t="shared" si="779"/>
        <v/>
      </c>
      <c r="BI61" s="36" t="str">
        <f t="shared" si="779"/>
        <v/>
      </c>
      <c r="BJ61" s="150" t="str">
        <f t="shared" si="779"/>
        <v/>
      </c>
      <c r="BK61" s="36" t="str">
        <f t="shared" si="779"/>
        <v/>
      </c>
      <c r="BL61" s="36" t="str">
        <f t="shared" si="779"/>
        <v/>
      </c>
      <c r="BM61" s="150" t="str">
        <f t="shared" si="779"/>
        <v/>
      </c>
      <c r="BN61" s="36" t="str">
        <f t="shared" si="779"/>
        <v/>
      </c>
      <c r="BO61" s="36" t="str">
        <f t="shared" si="779"/>
        <v/>
      </c>
      <c r="BP61" s="37">
        <f>IF(BP60&gt;0,BP60/BP59,0)</f>
        <v>0</v>
      </c>
      <c r="BQ61" s="150" t="str">
        <f t="shared" ref="BQ61:BY61" si="780">IF(AND(BQ59&gt;0,BQ60&gt;0),ROUNDDOWN(BQ60/BQ59,4),"")</f>
        <v/>
      </c>
      <c r="BR61" s="36" t="str">
        <f t="shared" si="780"/>
        <v/>
      </c>
      <c r="BS61" s="36" t="str">
        <f t="shared" si="780"/>
        <v/>
      </c>
      <c r="BT61" s="150" t="str">
        <f t="shared" si="780"/>
        <v/>
      </c>
      <c r="BU61" s="36" t="str">
        <f t="shared" si="780"/>
        <v/>
      </c>
      <c r="BV61" s="36" t="str">
        <f t="shared" si="780"/>
        <v/>
      </c>
      <c r="BW61" s="150" t="str">
        <f t="shared" si="780"/>
        <v/>
      </c>
      <c r="BX61" s="36" t="str">
        <f t="shared" si="780"/>
        <v/>
      </c>
      <c r="BY61" s="36" t="str">
        <f t="shared" si="780"/>
        <v/>
      </c>
      <c r="BZ61" s="37">
        <f>IF(BZ60&gt;0,BZ60/BZ59,0)</f>
        <v>0</v>
      </c>
      <c r="CA61" s="150" t="str">
        <f t="shared" ref="CA61:CI61" si="781">IF(AND(CA59&gt;0,CA60&gt;0),ROUNDDOWN(CA60/CA59,4),"")</f>
        <v/>
      </c>
      <c r="CB61" s="36" t="str">
        <f t="shared" si="781"/>
        <v/>
      </c>
      <c r="CC61" s="36" t="str">
        <f t="shared" si="781"/>
        <v/>
      </c>
      <c r="CD61" s="150" t="str">
        <f t="shared" si="781"/>
        <v/>
      </c>
      <c r="CE61" s="36" t="str">
        <f t="shared" si="781"/>
        <v/>
      </c>
      <c r="CF61" s="36" t="str">
        <f t="shared" si="781"/>
        <v/>
      </c>
      <c r="CG61" s="150" t="str">
        <f t="shared" si="781"/>
        <v/>
      </c>
      <c r="CH61" s="36" t="str">
        <f t="shared" si="781"/>
        <v/>
      </c>
      <c r="CI61" s="36" t="str">
        <f t="shared" si="781"/>
        <v/>
      </c>
      <c r="CJ61" s="37">
        <f>IF(CJ60&gt;0,CJ60/CJ59,0)</f>
        <v>0</v>
      </c>
      <c r="CK61" s="143" t="str">
        <f>IF(AND(CK59&gt;0,CK60&gt;0),ROUNDDOWN(CK60/CK59,4),"")</f>
        <v/>
      </c>
      <c r="CL61" s="424" t="str">
        <f t="shared" ref="CL61:CS61" si="782">IF(AND(CL59&gt;0,CL60&gt;0),ROUNDDOWN(CL60/CL59,4),"")</f>
        <v/>
      </c>
      <c r="CM61" s="425" t="str">
        <f t="shared" si="782"/>
        <v/>
      </c>
      <c r="CN61" s="426" t="str">
        <f t="shared" si="782"/>
        <v/>
      </c>
      <c r="CO61" s="297" t="str">
        <f t="shared" si="782"/>
        <v/>
      </c>
      <c r="CP61" s="301" t="str">
        <f t="shared" si="782"/>
        <v/>
      </c>
      <c r="CQ61" s="155" t="str">
        <f t="shared" si="782"/>
        <v/>
      </c>
      <c r="CR61" s="305" t="str">
        <f t="shared" si="782"/>
        <v/>
      </c>
      <c r="CS61" s="315" t="str">
        <f t="shared" si="782"/>
        <v/>
      </c>
      <c r="CT61" s="325"/>
      <c r="CU61" s="159" t="str">
        <f>IF(AND(CU59&gt;0,CU60&gt;0),ROUNDDOWN(CU60/CU59,4),"")</f>
        <v/>
      </c>
      <c r="CV61" s="335" t="str">
        <f>IF(AND(CV59&gt;0,CV60&gt;0),ROUNDDOWN(CV60/CV59,4),"")</f>
        <v/>
      </c>
      <c r="CW61" s="336" t="str">
        <f t="shared" ref="CW61:CX61" si="783">IF(AND(CW59&gt;0,CW60&gt;0),ROUNDDOWN(CW60/CW59,4),"")</f>
        <v/>
      </c>
      <c r="CX61" s="163" t="str">
        <f t="shared" si="783"/>
        <v/>
      </c>
      <c r="CY61" s="356" t="str">
        <f>IF(AND(CY59&gt;0,CY60&gt;0),ROUNDDOWN(CY60/CY59,4),"")</f>
        <v/>
      </c>
      <c r="CZ61" s="357" t="str">
        <f>IF(AND(CZ59&gt;0,CZ60&gt;0),ROUNDDOWN(CZ60/CZ59,4),"")</f>
        <v/>
      </c>
      <c r="DA61" s="167" t="str">
        <f>IF(AND(DA59&gt;0,DA60&gt;0),ROUNDDOWN(DA60/DA59,4),"")</f>
        <v/>
      </c>
      <c r="DB61" s="483" t="str">
        <f t="shared" ref="DB61:DW61" si="784">IF(AND(DB59&gt;0,DB60&gt;0),ROUNDDOWN(DB60/DB59,4),"")</f>
        <v/>
      </c>
      <c r="DC61" s="484" t="str">
        <f t="shared" si="784"/>
        <v/>
      </c>
      <c r="DD61" s="485"/>
      <c r="DE61" s="605" t="str">
        <f t="shared" si="784"/>
        <v/>
      </c>
      <c r="DF61" s="614">
        <f>IF(AND(DF59&gt;0,DF60&gt;0),ROUNDDOWN(DF60/DF59,4),"")</f>
        <v>0.2477</v>
      </c>
      <c r="DG61" s="336">
        <f t="shared" ref="DG61:DH61" si="785">IF(AND(DG59&gt;0,DG60&gt;0),ROUNDDOWN(DG60/DG59,4),"")</f>
        <v>0.24909999999999999</v>
      </c>
      <c r="DH61" s="615">
        <f t="shared" si="785"/>
        <v>0.25</v>
      </c>
      <c r="DI61" s="630" t="str">
        <f>IF(AND(DI59&gt;0,DI60&gt;0),ROUNDDOWN(DI60/DI59,4),"")</f>
        <v/>
      </c>
      <c r="DJ61" s="357" t="str">
        <f>IF(AND(DJ59&gt;0,DJ60&gt;0),ROUNDDOWN(DJ60/DJ59,4),"")</f>
        <v/>
      </c>
      <c r="DK61" s="631" t="str">
        <f>IF(AND(DK59&gt;0,DK60&gt;0),ROUNDDOWN(DK60/DK59,4),"")</f>
        <v/>
      </c>
      <c r="DL61" s="643">
        <f t="shared" ref="DL61:DO61" si="786">IF(AND(DL59&gt;0,DL60&gt;0),ROUNDDOWN(DL60/DL59,4),"")</f>
        <v>0.1651</v>
      </c>
      <c r="DM61" s="484">
        <f t="shared" si="786"/>
        <v>0.16600000000000001</v>
      </c>
      <c r="DN61" s="485"/>
      <c r="DO61" s="644">
        <f t="shared" ref="DO61" si="787">IF(AND(DO59&gt;0,DO60&gt;0),ROUNDDOWN(DO60/DO59,4),"")</f>
        <v>0.14280000000000001</v>
      </c>
      <c r="DP61" s="36" t="str">
        <f t="shared" si="784"/>
        <v/>
      </c>
      <c r="DQ61" s="36" t="str">
        <f t="shared" si="784"/>
        <v/>
      </c>
      <c r="DR61" s="150" t="str">
        <f t="shared" si="784"/>
        <v/>
      </c>
      <c r="DS61" s="36" t="str">
        <f t="shared" si="784"/>
        <v/>
      </c>
      <c r="DT61" s="36" t="str">
        <f t="shared" si="784"/>
        <v/>
      </c>
      <c r="DU61" s="150" t="str">
        <f t="shared" si="784"/>
        <v/>
      </c>
      <c r="DV61" s="36" t="str">
        <f t="shared" si="784"/>
        <v/>
      </c>
      <c r="DW61" s="36" t="str">
        <f t="shared" si="784"/>
        <v/>
      </c>
      <c r="DX61" s="37">
        <f>IF(DX60&gt;0,DX60/DX59,0)</f>
        <v>0</v>
      </c>
      <c r="DY61" s="150" t="str">
        <f t="shared" ref="DY61:EG61" si="788">IF(AND(DY59&gt;0,DY60&gt;0),ROUNDDOWN(DY60/DY59,4),"")</f>
        <v/>
      </c>
      <c r="DZ61" s="36" t="str">
        <f t="shared" si="788"/>
        <v/>
      </c>
      <c r="EA61" s="36" t="str">
        <f t="shared" si="788"/>
        <v/>
      </c>
      <c r="EB61" s="150" t="str">
        <f t="shared" si="788"/>
        <v/>
      </c>
      <c r="EC61" s="36" t="str">
        <f t="shared" si="788"/>
        <v/>
      </c>
      <c r="ED61" s="36" t="str">
        <f t="shared" si="788"/>
        <v/>
      </c>
      <c r="EE61" s="150" t="str">
        <f t="shared" si="788"/>
        <v/>
      </c>
      <c r="EF61" s="36" t="str">
        <f t="shared" si="788"/>
        <v/>
      </c>
      <c r="EG61" s="36" t="str">
        <f t="shared" si="788"/>
        <v/>
      </c>
      <c r="EH61" s="37">
        <f>IF(EH60&gt;0,EH60/EH59,0)</f>
        <v>0</v>
      </c>
      <c r="EI61" s="150" t="str">
        <f t="shared" ref="EI61:EQ61" si="789">IF(AND(EI59&gt;0,EI60&gt;0),ROUNDDOWN(EI60/EI59,4),"")</f>
        <v/>
      </c>
      <c r="EJ61" s="36" t="str">
        <f t="shared" si="789"/>
        <v/>
      </c>
      <c r="EK61" s="36" t="str">
        <f t="shared" si="789"/>
        <v/>
      </c>
      <c r="EL61" s="150" t="str">
        <f t="shared" si="789"/>
        <v/>
      </c>
      <c r="EM61" s="36" t="str">
        <f t="shared" si="789"/>
        <v/>
      </c>
      <c r="EN61" s="36" t="str">
        <f t="shared" si="789"/>
        <v/>
      </c>
      <c r="EO61" s="150" t="str">
        <f t="shared" si="789"/>
        <v/>
      </c>
      <c r="EP61" s="36" t="str">
        <f t="shared" si="789"/>
        <v/>
      </c>
      <c r="EQ61" s="36" t="str">
        <f t="shared" si="789"/>
        <v/>
      </c>
      <c r="ER61" s="37">
        <f>IF(ER60&gt;0,ER60/ER59,0)</f>
        <v>0</v>
      </c>
      <c r="ES61" s="143" t="str">
        <f>IF(AND(ES59&gt;0,ES60&gt;0),ROUNDDOWN(ES60/ES59,4),"")</f>
        <v/>
      </c>
      <c r="ET61" s="424" t="str">
        <f t="shared" ref="ET61:FA61" si="790">IF(AND(ET59&gt;0,ET60&gt;0),ROUNDDOWN(ET60/ET59,4),"")</f>
        <v/>
      </c>
      <c r="EU61" s="425" t="str">
        <f t="shared" si="790"/>
        <v/>
      </c>
      <c r="EV61" s="426" t="str">
        <f t="shared" si="790"/>
        <v/>
      </c>
      <c r="EW61" s="297" t="str">
        <f t="shared" si="790"/>
        <v/>
      </c>
      <c r="EX61" s="301" t="str">
        <f t="shared" si="790"/>
        <v/>
      </c>
      <c r="EY61" s="155" t="str">
        <f t="shared" si="790"/>
        <v/>
      </c>
      <c r="EZ61" s="305" t="str">
        <f t="shared" si="790"/>
        <v/>
      </c>
      <c r="FA61" s="315" t="str">
        <f t="shared" si="790"/>
        <v/>
      </c>
      <c r="FB61" s="325"/>
      <c r="FC61" s="159" t="str">
        <f t="shared" ref="FC61:FK61" si="791">IF(AND(FC59&gt;0,FC60&gt;0),ROUNDDOWN(FC60/FC59,4),"")</f>
        <v/>
      </c>
      <c r="FD61" s="36" t="str">
        <f t="shared" si="791"/>
        <v/>
      </c>
      <c r="FE61" s="36" t="str">
        <f t="shared" si="791"/>
        <v/>
      </c>
      <c r="FF61" s="150" t="str">
        <f t="shared" si="791"/>
        <v/>
      </c>
      <c r="FG61" s="36" t="str">
        <f t="shared" si="791"/>
        <v/>
      </c>
      <c r="FH61" s="36" t="str">
        <f t="shared" si="791"/>
        <v/>
      </c>
      <c r="FI61" s="150" t="str">
        <f t="shared" si="791"/>
        <v/>
      </c>
      <c r="FJ61" s="36" t="str">
        <f t="shared" si="791"/>
        <v/>
      </c>
      <c r="FK61" s="36" t="str">
        <f t="shared" si="791"/>
        <v/>
      </c>
      <c r="FL61" s="37">
        <f>IF(FL60&gt;0,FL60/FL59,0)</f>
        <v>0</v>
      </c>
      <c r="FM61" s="150" t="str">
        <f t="shared" ref="FM61:FU61" si="792">IF(AND(FM59&gt;0,FM60&gt;0),ROUNDDOWN(FM60/FM59,4),"")</f>
        <v/>
      </c>
      <c r="FN61" s="36" t="str">
        <f t="shared" si="792"/>
        <v/>
      </c>
      <c r="FO61" s="36" t="str">
        <f t="shared" si="792"/>
        <v/>
      </c>
      <c r="FP61" s="150" t="str">
        <f t="shared" si="792"/>
        <v/>
      </c>
      <c r="FQ61" s="36" t="str">
        <f t="shared" si="792"/>
        <v/>
      </c>
      <c r="FR61" s="36" t="str">
        <f t="shared" si="792"/>
        <v/>
      </c>
      <c r="FS61" s="150" t="str">
        <f t="shared" si="792"/>
        <v/>
      </c>
      <c r="FT61" s="36" t="str">
        <f t="shared" si="792"/>
        <v/>
      </c>
      <c r="FU61" s="36" t="str">
        <f t="shared" si="792"/>
        <v/>
      </c>
      <c r="FV61" s="37">
        <f>IF(FV60&gt;0,FV60/FV59,0)</f>
        <v>0</v>
      </c>
      <c r="FW61" s="150" t="str">
        <f t="shared" ref="FW61:GE61" si="793">IF(AND(FW59&gt;0,FW60&gt;0),ROUNDDOWN(FW60/FW59,4),"")</f>
        <v/>
      </c>
      <c r="FX61" s="36" t="str">
        <f t="shared" si="793"/>
        <v/>
      </c>
      <c r="FY61" s="36" t="str">
        <f t="shared" si="793"/>
        <v/>
      </c>
      <c r="FZ61" s="150" t="str">
        <f t="shared" si="793"/>
        <v/>
      </c>
      <c r="GA61" s="36" t="str">
        <f t="shared" si="793"/>
        <v/>
      </c>
      <c r="GB61" s="36" t="str">
        <f t="shared" si="793"/>
        <v/>
      </c>
      <c r="GC61" s="150" t="str">
        <f t="shared" si="793"/>
        <v/>
      </c>
      <c r="GD61" s="36" t="str">
        <f t="shared" si="793"/>
        <v/>
      </c>
      <c r="GE61" s="36" t="str">
        <f t="shared" si="793"/>
        <v/>
      </c>
      <c r="GF61" s="37">
        <f>IF(GF60&gt;0,GF60/GF59,0)</f>
        <v>0</v>
      </c>
      <c r="GG61" s="143" t="str">
        <f>IF(AND(GG59&gt;0,GG60&gt;0),ROUNDDOWN(GG60/GG59,4),"")</f>
        <v/>
      </c>
      <c r="GH61" s="424" t="str">
        <f t="shared" ref="GH61:GO61" si="794">IF(AND(GH59&gt;0,GH60&gt;0),ROUNDDOWN(GH60/GH59,4),"")</f>
        <v/>
      </c>
      <c r="GI61" s="425" t="str">
        <f t="shared" si="794"/>
        <v/>
      </c>
      <c r="GJ61" s="426" t="str">
        <f t="shared" si="794"/>
        <v/>
      </c>
      <c r="GK61" s="297" t="str">
        <f t="shared" si="794"/>
        <v/>
      </c>
      <c r="GL61" s="301" t="str">
        <f t="shared" si="794"/>
        <v/>
      </c>
      <c r="GM61" s="155" t="str">
        <f t="shared" si="794"/>
        <v/>
      </c>
      <c r="GN61" s="305" t="str">
        <f t="shared" si="794"/>
        <v/>
      </c>
      <c r="GO61" s="315" t="str">
        <f t="shared" si="794"/>
        <v/>
      </c>
      <c r="GP61" s="325"/>
      <c r="GQ61" s="159" t="str">
        <f>IF(AND(GQ59&gt;0,GQ60&gt;0),ROUNDDOWN(GQ60/GQ59,4),"")</f>
        <v/>
      </c>
      <c r="GR61" s="335" t="str">
        <f>IF(AND(GR59&gt;0,GR60&gt;0),ROUNDDOWN(GR60/GR59,4),"")</f>
        <v/>
      </c>
      <c r="GS61" s="336" t="str">
        <f t="shared" ref="GS61:GT61" si="795">IF(AND(GS59&gt;0,GS60&gt;0),ROUNDDOWN(GS60/GS59,4),"")</f>
        <v/>
      </c>
      <c r="GT61" s="163" t="str">
        <f t="shared" si="795"/>
        <v/>
      </c>
      <c r="GU61" s="356" t="str">
        <f>IF(AND(GU59&gt;0,GU60&gt;0),ROUNDDOWN(GU60/GU59,4),"")</f>
        <v/>
      </c>
      <c r="GV61" s="357" t="str">
        <f>IF(AND(GV59&gt;0,GV60&gt;0),ROUNDDOWN(GV60/GV59,4),"")</f>
        <v/>
      </c>
      <c r="GW61" s="167" t="str">
        <f>IF(AND(GW59&gt;0,GW60&gt;0),ROUNDDOWN(GW60/GW59,4),"")</f>
        <v/>
      </c>
      <c r="GX61" s="483" t="str">
        <f t="shared" ref="GX61:HK61" si="796">IF(AND(GX59&gt;0,GX60&gt;0),ROUNDDOWN(GX60/GX59,4),"")</f>
        <v/>
      </c>
      <c r="GY61" s="484" t="str">
        <f t="shared" si="796"/>
        <v/>
      </c>
      <c r="GZ61" s="485" t="str">
        <f t="shared" si="796"/>
        <v/>
      </c>
      <c r="HA61" s="486" t="str">
        <f t="shared" si="796"/>
        <v/>
      </c>
      <c r="HB61" s="392" t="str">
        <f t="shared" si="796"/>
        <v/>
      </c>
      <c r="HC61" s="393" t="str">
        <f t="shared" si="796"/>
        <v/>
      </c>
      <c r="HD61" s="172" t="str">
        <f t="shared" si="796"/>
        <v/>
      </c>
      <c r="HE61" s="392" t="str">
        <f t="shared" si="796"/>
        <v/>
      </c>
      <c r="HF61" s="393" t="str">
        <f t="shared" si="796"/>
        <v/>
      </c>
      <c r="HG61" s="172" t="str">
        <f t="shared" si="796"/>
        <v/>
      </c>
      <c r="HH61" s="392" t="str">
        <f t="shared" si="796"/>
        <v/>
      </c>
      <c r="HI61" s="393" t="str">
        <f t="shared" si="796"/>
        <v/>
      </c>
      <c r="HJ61" s="374"/>
      <c r="HK61" s="171" t="str">
        <f t="shared" si="796"/>
        <v/>
      </c>
      <c r="HL61" s="40"/>
      <c r="HM61" s="39" t="s">
        <v>139</v>
      </c>
      <c r="HN61" s="39"/>
      <c r="HO61" s="39"/>
      <c r="HP61" s="39"/>
      <c r="HQ61" s="39"/>
    </row>
    <row r="62" spans="1:225" s="25" customFormat="1" ht="21" hidden="1">
      <c r="A62" s="24"/>
      <c r="B62" s="51" t="s">
        <v>283</v>
      </c>
      <c r="C62" s="509" t="str">
        <f>_xlfn.XLOOKUP(D62,事業計画2026[営業所],事業計画2026[エリア],"",0)</f>
        <v/>
      </c>
      <c r="D62" s="510" t="s">
        <v>200</v>
      </c>
      <c r="E62" s="196"/>
      <c r="F62" s="196"/>
      <c r="G62" s="196" t="str">
        <f>_xlfn.XLOOKUP(D62,事業計画2026[営業所],事業計画2026[所長],"",0)</f>
        <v/>
      </c>
      <c r="H62" s="196" t="str">
        <f>_xlfn.XLOOKUP(D62,事業計画2026[営業所],事業計画2026[担当役員],"",0)</f>
        <v/>
      </c>
      <c r="I62" s="196" t="str">
        <f>_xlfn.XLOOKUP(D62,事業計画2026[営業所],事業計画2026[主要ブランド],"",0)</f>
        <v/>
      </c>
      <c r="J62" s="196"/>
      <c r="K62" s="197" t="str">
        <f>_xlfn.XLOOKUP(D62,事業計画2026[営業所],事業計画2026[人件費],"",0)</f>
        <v/>
      </c>
      <c r="L62" s="197" t="str">
        <f>_xlfn.XLOOKUP(D62,事業計画2026[営業所],事業計画2026[販売費],"",0)</f>
        <v/>
      </c>
      <c r="M62" s="197" t="str">
        <f>_xlfn.XLOOKUP(D62,事業計画2026[営業所],事業計画2026[減価償却費],"",0)</f>
        <v/>
      </c>
      <c r="N62" s="197" t="str">
        <f>_xlfn.XLOOKUP(D62,事業計画2026[営業所],事業計画2026[地代・家賃],"",0)</f>
        <v/>
      </c>
      <c r="O62" s="197" t="str">
        <f>_xlfn.XLOOKUP(D62,事業計画2026[営業所],事業計画2026[その他経費],"",0)</f>
        <v/>
      </c>
      <c r="P62" s="197" t="str">
        <f>_xlfn.XLOOKUP(D62,事業計画2026[営業所],事業計画2026[本社経費],"",0)</f>
        <v/>
      </c>
      <c r="Q62" s="197">
        <f>SUM(K62:P62)</f>
        <v>0</v>
      </c>
      <c r="R62" s="196"/>
      <c r="S62" s="26" t="s">
        <v>137</v>
      </c>
      <c r="T62" s="27" cm="1">
        <f t="array" ref="T62">_xlfn.XLOOKUP($D62&amp;T$2&amp;T$3,事業計画集計2026[営業所]&amp;事業計画集計2026[月]&amp;事業計画集計2026[受着完],事業計画集計2026[(当月)計画 請負金額],0,0)</f>
        <v>0</v>
      </c>
      <c r="U62" s="28" cm="1">
        <f t="array" ref="U62">_xlfn.XLOOKUP($D62&amp;T$2&amp;T$3,事業計画集計2026[営業所]&amp;事業計画集計2026[月]&amp;事業計画集計2026[受着完],事業計画集計2026[(当月)計画 利益額],0,0)</f>
        <v>0</v>
      </c>
      <c r="V62" s="142" cm="1">
        <f t="array" ref="V62">_xlfn.XLOOKUP($D62&amp;T$2&amp;T$3,事業計画集計2026[営業所]&amp;事業計画集計2026[月]&amp;事業計画集計2026[受着完],事業計画集計2026[(当月)計画 棟数],0,0)</f>
        <v>0</v>
      </c>
      <c r="W62" s="27" cm="1">
        <f t="array" ref="W62">_xlfn.XLOOKUP($D62&amp;W$2&amp;W$3,事業計画集計2026[営業所]&amp;事業計画集計2026[月]&amp;事業計画集計2026[受着完],事業計画集計2026[(当月)計画 請負金額],0,0)</f>
        <v>0</v>
      </c>
      <c r="X62" s="28" cm="1">
        <f t="array" ref="X62">_xlfn.XLOOKUP($D62&amp;W$2&amp;W$3,事業計画集計2026[営業所]&amp;事業計画集計2026[月]&amp;事業計画集計2026[受着完],事業計画集計2026[(当月)計画 利益額],0,0)</f>
        <v>0</v>
      </c>
      <c r="Y62" s="149" cm="1">
        <f t="array" ref="Y62">_xlfn.XLOOKUP($D62&amp;W$2&amp;W$3,事業計画集計2026[営業所]&amp;事業計画集計2026[月]&amp;事業計画集計2026[受着完],事業計画集計2026[(当月)計画 棟数],0,0)</f>
        <v>0</v>
      </c>
      <c r="Z62" s="28" cm="1">
        <f t="array" ref="Z62">_xlfn.XLOOKUP($D62&amp;Z$2&amp;Z$3,事業計画集計2026[営業所]&amp;事業計画集計2026[月]&amp;事業計画集計2026[受着完],事業計画集計2026[(当月)計画 請負金額],0,0)</f>
        <v>0</v>
      </c>
      <c r="AA62" s="28" cm="1">
        <f t="array" ref="AA62">_xlfn.XLOOKUP($D62&amp;Z$2&amp;Z$3,事業計画集計2026[営業所]&amp;事業計画集計2026[月]&amp;事業計画集計2026[受着完],事業計画集計2026[(当月)計画 利益額],0,0)</f>
        <v>0</v>
      </c>
      <c r="AB62" s="29">
        <f>AA62-($Q62*1000)</f>
        <v>0</v>
      </c>
      <c r="AC62" s="142" cm="1">
        <f t="array" ref="AC62">_xlfn.XLOOKUP($D62&amp;Z$2&amp;Z$3,事業計画集計2026[営業所]&amp;事業計画集計2026[月]&amp;事業計画集計2026[受着完],事業計画集計2026[(当月)計画 棟数],0,0)</f>
        <v>0</v>
      </c>
      <c r="AD62" s="27" cm="1">
        <f t="array" ref="AD62">_xlfn.XLOOKUP($D62&amp;AD$2&amp;AD$3,事業計画集計2026[営業所]&amp;事業計画集計2026[月]&amp;事業計画集計2026[受着完],事業計画集計2026[(当月)計画 請負金額],0,0)</f>
        <v>0</v>
      </c>
      <c r="AE62" s="28" cm="1">
        <f t="array" ref="AE62">_xlfn.XLOOKUP($D62&amp;AD$2&amp;AD$3,事業計画集計2026[営業所]&amp;事業計画集計2026[月]&amp;事業計画集計2026[受着完],事業計画集計2026[(当月)計画 利益額],0,0)</f>
        <v>0</v>
      </c>
      <c r="AF62" s="149" cm="1">
        <f t="array" ref="AF62">_xlfn.XLOOKUP($D62&amp;AD$2&amp;AD$3,事業計画集計2026[営業所]&amp;事業計画集計2026[月]&amp;事業計画集計2026[受着完],事業計画集計2026[(当月)計画 棟数],0,0)</f>
        <v>0</v>
      </c>
      <c r="AG62" s="28" cm="1">
        <f t="array" ref="AG62">_xlfn.XLOOKUP($D62&amp;AG$2&amp;AG$3,事業計画集計2026[営業所]&amp;事業計画集計2026[月]&amp;事業計画集計2026[受着完],事業計画集計2026[(当月)計画 請負金額],0,0)</f>
        <v>0</v>
      </c>
      <c r="AH62" s="28" cm="1">
        <f t="array" ref="AH62">_xlfn.XLOOKUP($D62&amp;AG$2&amp;AG$3,事業計画集計2026[営業所]&amp;事業計画集計2026[月]&amp;事業計画集計2026[受着完],事業計画集計2026[(当月)計画 利益額],0,0)</f>
        <v>0</v>
      </c>
      <c r="AI62" s="149" cm="1">
        <f t="array" ref="AI62">_xlfn.XLOOKUP($D62&amp;AG$2&amp;AG$3,事業計画集計2026[営業所]&amp;事業計画集計2026[月]&amp;事業計画集計2026[受着完],事業計画集計2026[(当月)計画 棟数],0,0)</f>
        <v>0</v>
      </c>
      <c r="AJ62" s="28" cm="1">
        <f t="array" ref="AJ62">_xlfn.XLOOKUP($D62&amp;AJ$2&amp;AJ$3,事業計画集計2026[営業所]&amp;事業計画集計2026[月]&amp;事業計画集計2026[受着完],事業計画集計2026[(当月)計画 請負金額],0,0)</f>
        <v>0</v>
      </c>
      <c r="AK62" s="28" cm="1">
        <f t="array" ref="AK62">_xlfn.XLOOKUP($D62&amp;AJ$2&amp;AJ$3,事業計画集計2026[営業所]&amp;事業計画集計2026[月]&amp;事業計画集計2026[受着完],事業計画集計2026[(当月)計画 利益額],0,0)</f>
        <v>0</v>
      </c>
      <c r="AL62" s="29">
        <f>AK62-($Q62*1000)</f>
        <v>0</v>
      </c>
      <c r="AM62" s="149" cm="1">
        <f t="array" ref="AM62">_xlfn.XLOOKUP($D62&amp;AJ$2&amp;AJ$3,事業計画集計2026[営業所]&amp;事業計画集計2026[月]&amp;事業計画集計2026[受着完],事業計画集計2026[(当月)計画 棟数],0,0)</f>
        <v>0</v>
      </c>
      <c r="AN62" s="28" cm="1">
        <f t="array" ref="AN62">_xlfn.XLOOKUP($D62&amp;AN$2&amp;AN$3,事業計画集計2026[営業所]&amp;事業計画集計2026[月]&amp;事業計画集計2026[受着完],事業計画集計2026[(当月)計画 請負金額],0,0)</f>
        <v>0</v>
      </c>
      <c r="AO62" s="28" cm="1">
        <f t="array" ref="AO62">_xlfn.XLOOKUP($D62&amp;AN$2&amp;AN$3,事業計画集計2026[営業所]&amp;事業計画集計2026[月]&amp;事業計画集計2026[受着完],事業計画集計2026[(当月)計画 利益額],0,0)</f>
        <v>0</v>
      </c>
      <c r="AP62" s="149" cm="1">
        <f t="array" ref="AP62">_xlfn.XLOOKUP($D62&amp;AN$2&amp;AN$3,事業計画集計2026[営業所]&amp;事業計画集計2026[月]&amp;事業計画集計2026[受着完],事業計画集計2026[(当月)計画 棟数],0,0)</f>
        <v>0</v>
      </c>
      <c r="AQ62" s="28" cm="1">
        <f t="array" ref="AQ62">_xlfn.XLOOKUP($D62&amp;AQ$2&amp;AQ$3,事業計画集計2026[営業所]&amp;事業計画集計2026[月]&amp;事業計画集計2026[受着完],事業計画集計2026[(当月)計画 請負金額],0,0)</f>
        <v>0</v>
      </c>
      <c r="AR62" s="28" cm="1">
        <f t="array" ref="AR62">_xlfn.XLOOKUP($D62&amp;AQ$2&amp;AQ$3,事業計画集計2026[営業所]&amp;事業計画集計2026[月]&amp;事業計画集計2026[受着完],事業計画集計2026[(当月)計画 利益額],0,0)</f>
        <v>0</v>
      </c>
      <c r="AS62" s="149" cm="1">
        <f t="array" ref="AS62">_xlfn.XLOOKUP($D62&amp;AQ$2&amp;AQ$3,事業計画集計2026[営業所]&amp;事業計画集計2026[月]&amp;事業計画集計2026[受着完],事業計画集計2026[(当月)計画 棟数],0,0)</f>
        <v>0</v>
      </c>
      <c r="AT62" s="28" cm="1">
        <f t="array" ref="AT62">_xlfn.XLOOKUP($D62&amp;AT$2&amp;AT$3,事業計画集計2026[営業所]&amp;事業計画集計2026[月]&amp;事業計画集計2026[受着完],事業計画集計2026[(当月)計画 請負金額],0,0)</f>
        <v>0</v>
      </c>
      <c r="AU62" s="28" cm="1">
        <f t="array" ref="AU62">_xlfn.XLOOKUP($D62&amp;AT$2&amp;AT$3,事業計画集計2026[営業所]&amp;事業計画集計2026[月]&amp;事業計画集計2026[受着完],事業計画集計2026[(当月)計画 利益額],0,0)</f>
        <v>0</v>
      </c>
      <c r="AV62" s="29">
        <f>AU62-($Q62*1000)</f>
        <v>0</v>
      </c>
      <c r="AW62" s="142" cm="1">
        <f t="array" ref="AW62">_xlfn.XLOOKUP($D62&amp;AT$2&amp;AT$3,事業計画集計2026[営業所]&amp;事業計画集計2026[月]&amp;事業計画集計2026[受着完],事業計画集計2026[(当月)計画 棟数],0,0)</f>
        <v>0</v>
      </c>
      <c r="AX62" s="421">
        <f t="shared" ref="AX62:AX63" si="797">T62+AD62+AN62</f>
        <v>0</v>
      </c>
      <c r="AY62" s="422">
        <f t="shared" ref="AY62:AY63" si="798">U62+AE62+AO62</f>
        <v>0</v>
      </c>
      <c r="AZ62" s="423">
        <f t="shared" ref="AZ62:AZ63" si="799">V62+AF62+AP62</f>
        <v>0</v>
      </c>
      <c r="BA62" s="296">
        <f t="shared" ref="BA62:BA63" si="800">W62+AG62+AQ62</f>
        <v>0</v>
      </c>
      <c r="BB62" s="300">
        <f t="shared" ref="BB62:BB63" si="801">X62+AH62+AR62</f>
        <v>0</v>
      </c>
      <c r="BC62" s="154">
        <f t="shared" ref="BC62:BC63" si="802">Y62+AI62+AS62</f>
        <v>0</v>
      </c>
      <c r="BD62" s="304">
        <f t="shared" ref="BD62:BD63" si="803">Z62+AJ62+AT62</f>
        <v>0</v>
      </c>
      <c r="BE62" s="314">
        <f t="shared" ref="BE62:BE63" si="804">AA62+AK62+AU62</f>
        <v>0</v>
      </c>
      <c r="BF62" s="324">
        <f t="shared" ref="BF62:BF63" si="805">AB62+AL62+AV62</f>
        <v>0</v>
      </c>
      <c r="BG62" s="158">
        <f t="shared" ref="BG62:BG63" si="806">AC62+AM62+AW62</f>
        <v>0</v>
      </c>
      <c r="BH62" s="28" cm="1">
        <f t="array" ref="BH62">_xlfn.XLOOKUP($D62&amp;BH$2&amp;BH$3,事業計画集計2026[営業所]&amp;事業計画集計2026[月]&amp;事業計画集計2026[受着完],事業計画集計2026[(当月)計画 請負金額],0,0)</f>
        <v>0</v>
      </c>
      <c r="BI62" s="28" cm="1">
        <f t="array" ref="BI62">_xlfn.XLOOKUP($D62&amp;BH$2&amp;BH$3,事業計画集計2026[営業所]&amp;事業計画集計2026[月]&amp;事業計画集計2026[受着完],事業計画集計2026[(当月)計画 利益額],0,0)</f>
        <v>0</v>
      </c>
      <c r="BJ62" s="149" cm="1">
        <f t="array" ref="BJ62">_xlfn.XLOOKUP($D62&amp;BH$2&amp;BH$3,事業計画集計2026[営業所]&amp;事業計画集計2026[月]&amp;事業計画集計2026[受着完],事業計画集計2026[(当月)計画 棟数],0,0)</f>
        <v>0</v>
      </c>
      <c r="BK62" s="28" cm="1">
        <f t="array" ref="BK62">_xlfn.XLOOKUP($D62&amp;BK$2&amp;BK$3,事業計画集計2026[営業所]&amp;事業計画集計2026[月]&amp;事業計画集計2026[受着完],事業計画集計2026[(当月)計画 請負金額],0,0)</f>
        <v>0</v>
      </c>
      <c r="BL62" s="28" cm="1">
        <f t="array" ref="BL62">_xlfn.XLOOKUP($D62&amp;BK$2&amp;BK$3,事業計画集計2026[営業所]&amp;事業計画集計2026[月]&amp;事業計画集計2026[受着完],事業計画集計2026[(当月)計画 利益額],0,0)</f>
        <v>0</v>
      </c>
      <c r="BM62" s="149" cm="1">
        <f t="array" ref="BM62">_xlfn.XLOOKUP($D62&amp;BK$2&amp;BK$3,事業計画集計2026[営業所]&amp;事業計画集計2026[月]&amp;事業計画集計2026[受着完],事業計画集計2026[(当月)計画 棟数],0,0)</f>
        <v>0</v>
      </c>
      <c r="BN62" s="28" cm="1">
        <f t="array" ref="BN62">_xlfn.XLOOKUP($D62&amp;BN$2&amp;BN$3,事業計画集計2026[営業所]&amp;事業計画集計2026[月]&amp;事業計画集計2026[受着完],事業計画集計2026[(当月)計画 請負金額],0,0)</f>
        <v>0</v>
      </c>
      <c r="BO62" s="28" cm="1">
        <f t="array" ref="BO62">_xlfn.XLOOKUP($D62&amp;BN$2&amp;BN$3,事業計画集計2026[営業所]&amp;事業計画集計2026[月]&amp;事業計画集計2026[受着完],事業計画集計2026[(当月)計画 利益額],0,0)</f>
        <v>0</v>
      </c>
      <c r="BP62" s="29">
        <f>BO62-($Q62*1000)</f>
        <v>0</v>
      </c>
      <c r="BQ62" s="149" cm="1">
        <f t="array" ref="BQ62">_xlfn.XLOOKUP($D62&amp;BN$2&amp;BN$3,事業計画集計2026[営業所]&amp;事業計画集計2026[月]&amp;事業計画集計2026[受着完],事業計画集計2026[(当月)計画 棟数],0,0)</f>
        <v>0</v>
      </c>
      <c r="BR62" s="28" cm="1">
        <f t="array" ref="BR62">_xlfn.XLOOKUP($D62&amp;BR$2&amp;BR$3,事業計画集計2026[営業所]&amp;事業計画集計2026[月]&amp;事業計画集計2026[受着完],事業計画集計2026[(当月)計画 請負金額],0,0)</f>
        <v>0</v>
      </c>
      <c r="BS62" s="28" cm="1">
        <f t="array" ref="BS62">_xlfn.XLOOKUP($D62&amp;BR$2&amp;BR$3,事業計画集計2026[営業所]&amp;事業計画集計2026[月]&amp;事業計画集計2026[受着完],事業計画集計2026[(当月)計画 利益額],0,0)</f>
        <v>0</v>
      </c>
      <c r="BT62" s="149" cm="1">
        <f t="array" ref="BT62">_xlfn.XLOOKUP($D62&amp;BR$2&amp;BR$3,事業計画集計2026[営業所]&amp;事業計画集計2026[月]&amp;事業計画集計2026[受着完],事業計画集計2026[(当月)計画 棟数],0,0)</f>
        <v>0</v>
      </c>
      <c r="BU62" s="28" cm="1">
        <f t="array" ref="BU62">_xlfn.XLOOKUP($D62&amp;BU$2&amp;BU$3,事業計画集計2026[営業所]&amp;事業計画集計2026[月]&amp;事業計画集計2026[受着完],事業計画集計2026[(当月)計画 請負金額],0,0)</f>
        <v>0</v>
      </c>
      <c r="BV62" s="28" cm="1">
        <f t="array" ref="BV62">_xlfn.XLOOKUP($D62&amp;BU$2&amp;BU$3,事業計画集計2026[営業所]&amp;事業計画集計2026[月]&amp;事業計画集計2026[受着完],事業計画集計2026[(当月)計画 利益額],0,0)</f>
        <v>0</v>
      </c>
      <c r="BW62" s="149" cm="1">
        <f t="array" ref="BW62">_xlfn.XLOOKUP($D62&amp;BU$2&amp;BU$3,事業計画集計2026[営業所]&amp;事業計画集計2026[月]&amp;事業計画集計2026[受着完],事業計画集計2026[(当月)計画 棟数],0,0)</f>
        <v>0</v>
      </c>
      <c r="BX62" s="28" cm="1">
        <f t="array" ref="BX62">_xlfn.XLOOKUP($D62&amp;BX$2&amp;BX$3,事業計画集計2026[営業所]&amp;事業計画集計2026[月]&amp;事業計画集計2026[受着完],事業計画集計2026[(当月)計画 請負金額],0,0)</f>
        <v>0</v>
      </c>
      <c r="BY62" s="28" cm="1">
        <f t="array" ref="BY62">_xlfn.XLOOKUP($D62&amp;BX$2&amp;BX$3,事業計画集計2026[営業所]&amp;事業計画集計2026[月]&amp;事業計画集計2026[受着完],事業計画集計2026[(当月)計画 利益額],0,0)</f>
        <v>0</v>
      </c>
      <c r="BZ62" s="29">
        <f>BY62-($Q62*1000)</f>
        <v>0</v>
      </c>
      <c r="CA62" s="149" cm="1">
        <f t="array" ref="CA62">_xlfn.XLOOKUP($D62&amp;BX$2&amp;BX$3,事業計画集計2026[営業所]&amp;事業計画集計2026[月]&amp;事業計画集計2026[受着完],事業計画集計2026[(当月)計画 棟数],0,0)</f>
        <v>0</v>
      </c>
      <c r="CB62" s="28" cm="1">
        <f t="array" ref="CB62">_xlfn.XLOOKUP($D62&amp;CB$2&amp;CB$3,事業計画集計2026[営業所]&amp;事業計画集計2026[月]&amp;事業計画集計2026[受着完],事業計画集計2026[(当月)計画 請負金額],0,0)</f>
        <v>0</v>
      </c>
      <c r="CC62" s="28" cm="1">
        <f t="array" ref="CC62">_xlfn.XLOOKUP($D62&amp;CB$2&amp;CB$3,事業計画集計2026[営業所]&amp;事業計画集計2026[月]&amp;事業計画集計2026[受着完],事業計画集計2026[(当月)計画 利益額],0,0)</f>
        <v>0</v>
      </c>
      <c r="CD62" s="149" cm="1">
        <f t="array" ref="CD62">_xlfn.XLOOKUP($D62&amp;CB$2&amp;CB$3,事業計画集計2026[営業所]&amp;事業計画集計2026[月]&amp;事業計画集計2026[受着完],事業計画集計2026[(当月)計画 棟数],0,0)</f>
        <v>0</v>
      </c>
      <c r="CE62" s="28" cm="1">
        <f t="array" ref="CE62">_xlfn.XLOOKUP($D62&amp;CE$2&amp;CE$3,事業計画集計2026[営業所]&amp;事業計画集計2026[月]&amp;事業計画集計2026[受着完],事業計画集計2026[(当月)計画 請負金額],0,0)</f>
        <v>0</v>
      </c>
      <c r="CF62" s="28" cm="1">
        <f t="array" ref="CF62">_xlfn.XLOOKUP($D62&amp;CE$2&amp;CE$3,事業計画集計2026[営業所]&amp;事業計画集計2026[月]&amp;事業計画集計2026[受着完],事業計画集計2026[(当月)計画 利益額],0,0)</f>
        <v>0</v>
      </c>
      <c r="CG62" s="149" cm="1">
        <f t="array" ref="CG62">_xlfn.XLOOKUP($D62&amp;CE$2&amp;CE$3,事業計画集計2026[営業所]&amp;事業計画集計2026[月]&amp;事業計画集計2026[受着完],事業計画集計2026[(当月)計画 棟数],0,0)</f>
        <v>0</v>
      </c>
      <c r="CH62" s="28" cm="1">
        <f t="array" ref="CH62">_xlfn.XLOOKUP($D62&amp;CH$2&amp;CH$3,事業計画集計2026[営業所]&amp;事業計画集計2026[月]&amp;事業計画集計2026[受着完],事業計画集計2026[(当月)計画 請負金額],0,0)</f>
        <v>0</v>
      </c>
      <c r="CI62" s="28" cm="1">
        <f t="array" ref="CI62">_xlfn.XLOOKUP($D62&amp;CH$2&amp;CH$3,事業計画集計2026[営業所]&amp;事業計画集計2026[月]&amp;事業計画集計2026[受着完],事業計画集計2026[(当月)計画 利益額],0,0)</f>
        <v>0</v>
      </c>
      <c r="CJ62" s="29">
        <f>CI62-($Q62*1000)</f>
        <v>0</v>
      </c>
      <c r="CK62" s="142" cm="1">
        <f t="array" ref="CK62">_xlfn.XLOOKUP($D62&amp;CH$2&amp;CH$3,事業計画集計2026[営業所]&amp;事業計画集計2026[月]&amp;事業計画集計2026[受着完],事業計画集計2026[(当月)計画 棟数],0,0)</f>
        <v>0</v>
      </c>
      <c r="CL62" s="421">
        <f t="shared" ref="CL62:CL63" si="807">BH62+BR62+CB62</f>
        <v>0</v>
      </c>
      <c r="CM62" s="422">
        <f t="shared" ref="CM62:CM63" si="808">BI62+BS62+CC62</f>
        <v>0</v>
      </c>
      <c r="CN62" s="423">
        <f t="shared" ref="CN62:CN63" si="809">BJ62+BT62+CD62</f>
        <v>0</v>
      </c>
      <c r="CO62" s="296">
        <f t="shared" ref="CO62:CO63" si="810">BK62+BU62+CE62</f>
        <v>0</v>
      </c>
      <c r="CP62" s="300">
        <f t="shared" ref="CP62:CP63" si="811">BL62+BV62+CF62</f>
        <v>0</v>
      </c>
      <c r="CQ62" s="154">
        <f t="shared" ref="CQ62:CQ63" si="812">BM62+BW62+CG62</f>
        <v>0</v>
      </c>
      <c r="CR62" s="304">
        <f t="shared" ref="CR62:CR63" si="813">BN62+BX62+CH62</f>
        <v>0</v>
      </c>
      <c r="CS62" s="314">
        <f t="shared" ref="CS62:CS63" si="814">BO62+BY62+CI62</f>
        <v>0</v>
      </c>
      <c r="CT62" s="324">
        <f t="shared" ref="CT62:CT63" si="815">BP62+BZ62+CJ62</f>
        <v>0</v>
      </c>
      <c r="CU62" s="158">
        <f t="shared" ref="CU62:CU63" si="816">BQ62+CA62+CK62</f>
        <v>0</v>
      </c>
      <c r="CV62" s="333">
        <f t="shared" ref="CV62:CV63" si="817">AX62+CL62</f>
        <v>0</v>
      </c>
      <c r="CW62" s="334">
        <f t="shared" ref="CW62:CW63" si="818">AY62+CM62</f>
        <v>0</v>
      </c>
      <c r="CX62" s="162">
        <f t="shared" ref="CX62:CX63" si="819">AZ62+CN62</f>
        <v>0</v>
      </c>
      <c r="CY62" s="354">
        <f t="shared" ref="CY62:CY63" si="820">BA62+CO62</f>
        <v>0</v>
      </c>
      <c r="CZ62" s="355">
        <f t="shared" ref="CZ62:CZ63" si="821">BB62+CP62</f>
        <v>0</v>
      </c>
      <c r="DA62" s="166">
        <f t="shared" ref="DA62:DA63" si="822">BC62+CQ62</f>
        <v>0</v>
      </c>
      <c r="DB62" s="479">
        <f t="shared" ref="DB62:DB63" si="823">BD62+CR62</f>
        <v>0</v>
      </c>
      <c r="DC62" s="480">
        <f t="shared" ref="DC62:DC63" si="824">BE62+CS62</f>
        <v>0</v>
      </c>
      <c r="DD62" s="481">
        <f t="shared" ref="DD62:DD63" si="825">BF62+CT62</f>
        <v>0</v>
      </c>
      <c r="DE62" s="604">
        <f t="shared" ref="DE62:DE63" si="826">BG62+CU62</f>
        <v>0</v>
      </c>
      <c r="DF62" s="612">
        <f>実行度合表集計2025!GH62+実行度合表集計2026!CV62</f>
        <v>308000000</v>
      </c>
      <c r="DG62" s="334">
        <f>実行度合表集計2025!GI62+実行度合表集計2026!CW62</f>
        <v>71500000</v>
      </c>
      <c r="DH62" s="613">
        <f>実行度合表集計2025!GJ62+実行度合表集計2026!CX62</f>
        <v>11</v>
      </c>
      <c r="DI62" s="628">
        <f>実行度合表集計2025!GK62+実行度合表集計2026!CY62</f>
        <v>364000000</v>
      </c>
      <c r="DJ62" s="355">
        <f>実行度合表集計2025!GL62+実行度合表集計2026!CZ62</f>
        <v>84500000</v>
      </c>
      <c r="DK62" s="629">
        <f>実行度合表集計2025!GM62+実行度合表集計2026!DA62</f>
        <v>13</v>
      </c>
      <c r="DL62" s="641">
        <f>実行度合表集計2025!GN62+実行度合表集計2026!DB62</f>
        <v>401341178</v>
      </c>
      <c r="DM62" s="480">
        <f>実行度合表集計2025!GO62+実行度合表集計2026!DC62</f>
        <v>90592007</v>
      </c>
      <c r="DN62" s="481">
        <f>実行度合表集計2025!GP62+実行度合表集計2026!DD62</f>
        <v>10516007</v>
      </c>
      <c r="DO62" s="642">
        <f>実行度合表集計2025!GQ62+実行度合表集計2026!DE62</f>
        <v>14</v>
      </c>
      <c r="DP62" s="28" cm="1">
        <f t="array" ref="DP62">_xlfn.XLOOKUP($D62&amp;DP$2&amp;DP$3,事業計画集計2026[営業所]&amp;事業計画集計2026[月]&amp;事業計画集計2026[受着完],事業計画集計2026[(当月)計画 請負金額],0,0)</f>
        <v>0</v>
      </c>
      <c r="DQ62" s="28" cm="1">
        <f t="array" ref="DQ62">_xlfn.XLOOKUP($D62&amp;DP$2&amp;DP$3,事業計画集計2026[営業所]&amp;事業計画集計2026[月]&amp;事業計画集計2026[受着完],事業計画集計2026[(当月)計画 利益額],0,0)</f>
        <v>0</v>
      </c>
      <c r="DR62" s="149" cm="1">
        <f t="array" ref="DR62">_xlfn.XLOOKUP($D62&amp;DP$2&amp;DP$3,事業計画集計2026[営業所]&amp;事業計画集計2026[月]&amp;事業計画集計2026[受着完],事業計画集計2026[(当月)計画 棟数],0,0)</f>
        <v>0</v>
      </c>
      <c r="DS62" s="28" cm="1">
        <f t="array" ref="DS62">_xlfn.XLOOKUP($D62&amp;DS$2&amp;DS$3,事業計画集計2026[営業所]&amp;事業計画集計2026[月]&amp;事業計画集計2026[受着完],事業計画集計2026[(当月)計画 請負金額],0,0)</f>
        <v>0</v>
      </c>
      <c r="DT62" s="28" cm="1">
        <f t="array" ref="DT62">_xlfn.XLOOKUP($D62&amp;DS$2&amp;DS$3,事業計画集計2026[営業所]&amp;事業計画集計2026[月]&amp;事業計画集計2026[受着完],事業計画集計2026[(当月)計画 利益額],0,0)</f>
        <v>0</v>
      </c>
      <c r="DU62" s="149" cm="1">
        <f t="array" ref="DU62">_xlfn.XLOOKUP($D62&amp;DS$2&amp;DS$3,事業計画集計2026[営業所]&amp;事業計画集計2026[月]&amp;事業計画集計2026[受着完],事業計画集計2026[(当月)計画 棟数],0,0)</f>
        <v>0</v>
      </c>
      <c r="DV62" s="28" cm="1">
        <f t="array" ref="DV62">_xlfn.XLOOKUP($D62&amp;DV$2&amp;DV$3,事業計画集計2026[営業所]&amp;事業計画集計2026[月]&amp;事業計画集計2026[受着完],事業計画集計2026[(当月)計画 請負金額],0,0)</f>
        <v>0</v>
      </c>
      <c r="DW62" s="28" cm="1">
        <f t="array" ref="DW62">_xlfn.XLOOKUP($D62&amp;DV$2&amp;DV$3,事業計画集計2026[営業所]&amp;事業計画集計2026[月]&amp;事業計画集計2026[受着完],事業計画集計2026[(当月)計画 利益額],0,0)</f>
        <v>0</v>
      </c>
      <c r="DX62" s="29">
        <f>DW62-($Q62*1000)</f>
        <v>0</v>
      </c>
      <c r="DY62" s="149" cm="1">
        <f t="array" ref="DY62">_xlfn.XLOOKUP($D62&amp;DV$2&amp;DV$3,事業計画集計2026[営業所]&amp;事業計画集計2026[月]&amp;事業計画集計2026[受着完],事業計画集計2026[(当月)計画 棟数],0,0)</f>
        <v>0</v>
      </c>
      <c r="DZ62" s="28" cm="1">
        <f t="array" ref="DZ62">_xlfn.XLOOKUP($D62&amp;DZ$2&amp;DZ$3,事業計画集計2026[営業所]&amp;事業計画集計2026[月]&amp;事業計画集計2026[受着完],事業計画集計2026[(当月)計画 請負金額],0,0)</f>
        <v>0</v>
      </c>
      <c r="EA62" s="28" cm="1">
        <f t="array" ref="EA62">_xlfn.XLOOKUP($D62&amp;DZ$2&amp;DZ$3,事業計画集計2026[営業所]&amp;事業計画集計2026[月]&amp;事業計画集計2026[受着完],事業計画集計2026[(当月)計画 利益額],0,0)</f>
        <v>0</v>
      </c>
      <c r="EB62" s="149" cm="1">
        <f t="array" ref="EB62">_xlfn.XLOOKUP($D62&amp;DZ$2&amp;DZ$3,事業計画集計2026[営業所]&amp;事業計画集計2026[月]&amp;事業計画集計2026[受着完],事業計画集計2026[(当月)計画 棟数],0,0)</f>
        <v>0</v>
      </c>
      <c r="EC62" s="28" cm="1">
        <f t="array" ref="EC62">_xlfn.XLOOKUP($D62&amp;EC$2&amp;EC$3,事業計画集計2026[営業所]&amp;事業計画集計2026[月]&amp;事業計画集計2026[受着完],事業計画集計2026[(当月)計画 請負金額],0,0)</f>
        <v>0</v>
      </c>
      <c r="ED62" s="28" cm="1">
        <f t="array" ref="ED62">_xlfn.XLOOKUP($D62&amp;EC$2&amp;EC$3,事業計画集計2026[営業所]&amp;事業計画集計2026[月]&amp;事業計画集計2026[受着完],事業計画集計2026[(当月)計画 利益額],0,0)</f>
        <v>0</v>
      </c>
      <c r="EE62" s="149" cm="1">
        <f t="array" ref="EE62">_xlfn.XLOOKUP($D62&amp;EC$2&amp;EC$3,事業計画集計2026[営業所]&amp;事業計画集計2026[月]&amp;事業計画集計2026[受着完],事業計画集計2026[(当月)計画 棟数],0,0)</f>
        <v>0</v>
      </c>
      <c r="EF62" s="28" cm="1">
        <f t="array" ref="EF62">_xlfn.XLOOKUP($D62&amp;EF$2&amp;EF$3,事業計画集計2026[営業所]&amp;事業計画集計2026[月]&amp;事業計画集計2026[受着完],事業計画集計2026[(当月)計画 請負金額],0,0)</f>
        <v>0</v>
      </c>
      <c r="EG62" s="28" cm="1">
        <f t="array" ref="EG62">_xlfn.XLOOKUP($D62&amp;EF$2&amp;EF$3,事業計画集計2026[営業所]&amp;事業計画集計2026[月]&amp;事業計画集計2026[受着完],事業計画集計2026[(当月)計画 利益額],0,0)</f>
        <v>0</v>
      </c>
      <c r="EH62" s="29">
        <f>EG62-($Q62*1000)</f>
        <v>0</v>
      </c>
      <c r="EI62" s="149" cm="1">
        <f t="array" ref="EI62">_xlfn.XLOOKUP($D62&amp;EF$2&amp;EF$3,事業計画集計2026[営業所]&amp;事業計画集計2026[月]&amp;事業計画集計2026[受着完],事業計画集計2026[(当月)計画 棟数],0,0)</f>
        <v>0</v>
      </c>
      <c r="EJ62" s="28" cm="1">
        <f t="array" ref="EJ62">_xlfn.XLOOKUP($D62&amp;EJ$2&amp;EJ$3,事業計画集計2026[営業所]&amp;事業計画集計2026[月]&amp;事業計画集計2026[受着完],事業計画集計2026[(当月)計画 請負金額],0,0)</f>
        <v>0</v>
      </c>
      <c r="EK62" s="28" cm="1">
        <f t="array" ref="EK62">_xlfn.XLOOKUP($D62&amp;EJ$2&amp;EJ$3,事業計画集計2026[営業所]&amp;事業計画集計2026[月]&amp;事業計画集計2026[受着完],事業計画集計2026[(当月)計画 利益額],0,0)</f>
        <v>0</v>
      </c>
      <c r="EL62" s="149" cm="1">
        <f t="array" ref="EL62">_xlfn.XLOOKUP($D62&amp;EJ$2&amp;EJ$3,事業計画集計2026[営業所]&amp;事業計画集計2026[月]&amp;事業計画集計2026[受着完],事業計画集計2026[(当月)計画 棟数],0,0)</f>
        <v>0</v>
      </c>
      <c r="EM62" s="28" cm="1">
        <f t="array" ref="EM62">_xlfn.XLOOKUP($D62&amp;EM$2&amp;EM$3,事業計画集計2026[営業所]&amp;事業計画集計2026[月]&amp;事業計画集計2026[受着完],事業計画集計2026[(当月)計画 請負金額],0,0)</f>
        <v>0</v>
      </c>
      <c r="EN62" s="28" cm="1">
        <f t="array" ref="EN62">_xlfn.XLOOKUP($D62&amp;EM$2&amp;EM$3,事業計画集計2026[営業所]&amp;事業計画集計2026[月]&amp;事業計画集計2026[受着完],事業計画集計2026[(当月)計画 利益額],0,0)</f>
        <v>0</v>
      </c>
      <c r="EO62" s="149" cm="1">
        <f t="array" ref="EO62">_xlfn.XLOOKUP($D62&amp;EM$2&amp;EM$3,事業計画集計2026[営業所]&amp;事業計画集計2026[月]&amp;事業計画集計2026[受着完],事業計画集計2026[(当月)計画 棟数],0,0)</f>
        <v>0</v>
      </c>
      <c r="EP62" s="28" cm="1">
        <f t="array" ref="EP62">_xlfn.XLOOKUP($D62&amp;EP$2&amp;EP$3,事業計画集計2026[営業所]&amp;事業計画集計2026[月]&amp;事業計画集計2026[受着完],事業計画集計2026[(当月)計画 請負金額],0,0)</f>
        <v>0</v>
      </c>
      <c r="EQ62" s="28" cm="1">
        <f t="array" ref="EQ62">_xlfn.XLOOKUP($D62&amp;EP$2&amp;EP$3,事業計画集計2026[営業所]&amp;事業計画集計2026[月]&amp;事業計画集計2026[受着完],事業計画集計2026[(当月)計画 利益額],0,0)</f>
        <v>0</v>
      </c>
      <c r="ER62" s="29">
        <f>EQ62-($Q62*1000)</f>
        <v>0</v>
      </c>
      <c r="ES62" s="142" cm="1">
        <f t="array" ref="ES62">_xlfn.XLOOKUP($D62&amp;EP$2&amp;EP$3,事業計画集計2026[営業所]&amp;事業計画集計2026[月]&amp;事業計画集計2026[受着完],事業計画集計2026[(当月)計画 棟数],0,0)</f>
        <v>0</v>
      </c>
      <c r="ET62" s="421">
        <f t="shared" ref="ET62:ET63" si="827">DP62+DZ62+EJ62</f>
        <v>0</v>
      </c>
      <c r="EU62" s="422">
        <f t="shared" ref="EU62:EU63" si="828">DQ62+EA62+EK62</f>
        <v>0</v>
      </c>
      <c r="EV62" s="423">
        <f t="shared" ref="EV62:EV63" si="829">DR62+EB62+EL62</f>
        <v>0</v>
      </c>
      <c r="EW62" s="296">
        <f t="shared" ref="EW62:EW63" si="830">DS62+EC62+EM62</f>
        <v>0</v>
      </c>
      <c r="EX62" s="300">
        <f t="shared" ref="EX62:EX63" si="831">DT62+ED62+EN62</f>
        <v>0</v>
      </c>
      <c r="EY62" s="154">
        <f t="shared" ref="EY62:EY63" si="832">DU62+EE62+EO62</f>
        <v>0</v>
      </c>
      <c r="EZ62" s="304">
        <f t="shared" ref="EZ62:EZ63" si="833">DV62+EF62+EP62</f>
        <v>0</v>
      </c>
      <c r="FA62" s="314">
        <f t="shared" ref="FA62:FA63" si="834">DW62+EG62+EQ62</f>
        <v>0</v>
      </c>
      <c r="FB62" s="324">
        <f t="shared" ref="FB62:FB63" si="835">DX62+EH62+ER62</f>
        <v>0</v>
      </c>
      <c r="FC62" s="158">
        <f t="shared" ref="FC62:FC63" si="836">DY62+EI62+ES62</f>
        <v>0</v>
      </c>
      <c r="FD62" s="28" cm="1">
        <f t="array" ref="FD62">_xlfn.XLOOKUP($D62&amp;FD$2&amp;FD$3,事業計画集計2026[営業所]&amp;事業計画集計2026[月]&amp;事業計画集計2026[受着完],事業計画集計2026[(当月)計画 請負金額],0,0)</f>
        <v>0</v>
      </c>
      <c r="FE62" s="28" cm="1">
        <f t="array" ref="FE62">_xlfn.XLOOKUP($D62&amp;FD$2&amp;FD$3,事業計画集計2026[営業所]&amp;事業計画集計2026[月]&amp;事業計画集計2026[受着完],事業計画集計2026[(当月)計画 利益額],0,0)</f>
        <v>0</v>
      </c>
      <c r="FF62" s="149" cm="1">
        <f t="array" ref="FF62">_xlfn.XLOOKUP($D62&amp;FD$2&amp;FD$3,事業計画集計2026[営業所]&amp;事業計画集計2026[月]&amp;事業計画集計2026[受着完],事業計画集計2026[(当月)計画 棟数],0,0)</f>
        <v>0</v>
      </c>
      <c r="FG62" s="28" cm="1">
        <f t="array" ref="FG62">_xlfn.XLOOKUP($D62&amp;FG$2&amp;FG$3,事業計画集計2026[営業所]&amp;事業計画集計2026[月]&amp;事業計画集計2026[受着完],事業計画集計2026[(当月)計画 請負金額],0,0)</f>
        <v>0</v>
      </c>
      <c r="FH62" s="28" cm="1">
        <f t="array" ref="FH62">_xlfn.XLOOKUP($D62&amp;FG$2&amp;FG$3,事業計画集計2026[営業所]&amp;事業計画集計2026[月]&amp;事業計画集計2026[受着完],事業計画集計2026[(当月)計画 利益額],0,0)</f>
        <v>0</v>
      </c>
      <c r="FI62" s="149" cm="1">
        <f t="array" ref="FI62">_xlfn.XLOOKUP($D62&amp;FG$2&amp;FG$3,事業計画集計2026[営業所]&amp;事業計画集計2026[月]&amp;事業計画集計2026[受着完],事業計画集計2026[(当月)計画 棟数],0,0)</f>
        <v>0</v>
      </c>
      <c r="FJ62" s="28" cm="1">
        <f t="array" ref="FJ62">_xlfn.XLOOKUP($D62&amp;FJ$2&amp;FJ$3,事業計画集計2026[営業所]&amp;事業計画集計2026[月]&amp;事業計画集計2026[受着完],事業計画集計2026[(当月)計画 請負金額],0,0)</f>
        <v>0</v>
      </c>
      <c r="FK62" s="28" cm="1">
        <f t="array" ref="FK62">_xlfn.XLOOKUP($D62&amp;FJ$2&amp;FJ$3,事業計画集計2026[営業所]&amp;事業計画集計2026[月]&amp;事業計画集計2026[受着完],事業計画集計2026[(当月)計画 利益額],0,0)</f>
        <v>0</v>
      </c>
      <c r="FL62" s="29">
        <f>FK62-($Q62*1000)</f>
        <v>0</v>
      </c>
      <c r="FM62" s="149" cm="1">
        <f t="array" ref="FM62">_xlfn.XLOOKUP($D62&amp;FJ$2&amp;FJ$3,事業計画集計2026[営業所]&amp;事業計画集計2026[月]&amp;事業計画集計2026[受着完],事業計画集計2026[(当月)計画 棟数],0,0)</f>
        <v>0</v>
      </c>
      <c r="FN62" s="28" cm="1">
        <f t="array" ref="FN62">_xlfn.XLOOKUP($D62&amp;FN$2&amp;FN$3,事業計画集計2026[営業所]&amp;事業計画集計2026[月]&amp;事業計画集計2026[受着完],事業計画集計2026[(当月)計画 請負金額],0,0)</f>
        <v>0</v>
      </c>
      <c r="FO62" s="28" cm="1">
        <f t="array" ref="FO62">_xlfn.XLOOKUP($D62&amp;FN$2&amp;FN$3,事業計画集計2026[営業所]&amp;事業計画集計2026[月]&amp;事業計画集計2026[受着完],事業計画集計2026[(当月)計画 利益額],0,0)</f>
        <v>0</v>
      </c>
      <c r="FP62" s="149" cm="1">
        <f t="array" ref="FP62">_xlfn.XLOOKUP($D62&amp;FN$2&amp;FN$3,事業計画集計2026[営業所]&amp;事業計画集計2026[月]&amp;事業計画集計2026[受着完],事業計画集計2026[(当月)計画 棟数],0,0)</f>
        <v>0</v>
      </c>
      <c r="FQ62" s="28" cm="1">
        <f t="array" ref="FQ62">_xlfn.XLOOKUP($D62&amp;FQ$2&amp;FQ$3,事業計画集計2026[営業所]&amp;事業計画集計2026[月]&amp;事業計画集計2026[受着完],事業計画集計2026[(当月)計画 請負金額],0,0)</f>
        <v>0</v>
      </c>
      <c r="FR62" s="28" cm="1">
        <f t="array" ref="FR62">_xlfn.XLOOKUP($D62&amp;FQ$2&amp;FQ$3,事業計画集計2026[営業所]&amp;事業計画集計2026[月]&amp;事業計画集計2026[受着完],事業計画集計2026[(当月)計画 利益額],0,0)</f>
        <v>0</v>
      </c>
      <c r="FS62" s="149" cm="1">
        <f t="array" ref="FS62">_xlfn.XLOOKUP($D62&amp;FQ$2&amp;FQ$3,事業計画集計2026[営業所]&amp;事業計画集計2026[月]&amp;事業計画集計2026[受着完],事業計画集計2026[(当月)計画 棟数],0,0)</f>
        <v>0</v>
      </c>
      <c r="FT62" s="28" cm="1">
        <f t="array" ref="FT62">_xlfn.XLOOKUP($D62&amp;FT$2&amp;FT$3,事業計画集計2026[営業所]&amp;事業計画集計2026[月]&amp;事業計画集計2026[受着完],事業計画集計2026[(当月)計画 請負金額],0,0)</f>
        <v>0</v>
      </c>
      <c r="FU62" s="28" cm="1">
        <f t="array" ref="FU62">_xlfn.XLOOKUP($D62&amp;FT$2&amp;FT$3,事業計画集計2026[営業所]&amp;事業計画集計2026[月]&amp;事業計画集計2026[受着完],事業計画集計2026[(当月)計画 利益額],0,0)</f>
        <v>0</v>
      </c>
      <c r="FV62" s="29">
        <f>FU62-($Q62*1000)</f>
        <v>0</v>
      </c>
      <c r="FW62" s="149" cm="1">
        <f t="array" ref="FW62">_xlfn.XLOOKUP($D62&amp;FT$2&amp;FT$3,事業計画集計2026[営業所]&amp;事業計画集計2026[月]&amp;事業計画集計2026[受着完],事業計画集計2026[(当月)計画 棟数],0,0)</f>
        <v>0</v>
      </c>
      <c r="FX62" s="28" cm="1">
        <f t="array" ref="FX62">_xlfn.XLOOKUP($D62&amp;FX$2&amp;FX$3,事業計画集計2026[営業所]&amp;事業計画集計2026[月]&amp;事業計画集計2026[受着完],事業計画集計2026[(当月)計画 請負金額],0,0)</f>
        <v>0</v>
      </c>
      <c r="FY62" s="28" cm="1">
        <f t="array" ref="FY62">_xlfn.XLOOKUP($D62&amp;FX$2&amp;FX$3,事業計画集計2026[営業所]&amp;事業計画集計2026[月]&amp;事業計画集計2026[受着完],事業計画集計2026[(当月)計画 利益額],0,0)</f>
        <v>0</v>
      </c>
      <c r="FZ62" s="149" cm="1">
        <f t="array" ref="FZ62">_xlfn.XLOOKUP($D62&amp;FX$2&amp;FX$3,事業計画集計2026[営業所]&amp;事業計画集計2026[月]&amp;事業計画集計2026[受着完],事業計画集計2026[(当月)計画 棟数],0,0)</f>
        <v>0</v>
      </c>
      <c r="GA62" s="28" cm="1">
        <f t="array" ref="GA62">_xlfn.XLOOKUP($D62&amp;GA$2&amp;GA$3,事業計画集計2026[営業所]&amp;事業計画集計2026[月]&amp;事業計画集計2026[受着完],事業計画集計2026[(当月)計画 請負金額],0,0)</f>
        <v>0</v>
      </c>
      <c r="GB62" s="28" cm="1">
        <f t="array" ref="GB62">_xlfn.XLOOKUP($D62&amp;GA$2&amp;GA$3,事業計画集計2026[営業所]&amp;事業計画集計2026[月]&amp;事業計画集計2026[受着完],事業計画集計2026[(当月)計画 利益額],0,0)</f>
        <v>0</v>
      </c>
      <c r="GC62" s="149" cm="1">
        <f t="array" ref="GC62">_xlfn.XLOOKUP($D62&amp;GA$2&amp;GA$3,事業計画集計2026[営業所]&amp;事業計画集計2026[月]&amp;事業計画集計2026[受着完],事業計画集計2026[(当月)計画 棟数],0,0)</f>
        <v>0</v>
      </c>
      <c r="GD62" s="28" cm="1">
        <f t="array" ref="GD62">_xlfn.XLOOKUP($D62&amp;GD$2&amp;GD$3,事業計画集計2026[営業所]&amp;事業計画集計2026[月]&amp;事業計画集計2026[受着完],事業計画集計2026[(当月)計画 請負金額],0,0)</f>
        <v>0</v>
      </c>
      <c r="GE62" s="28" cm="1">
        <f t="array" ref="GE62">_xlfn.XLOOKUP($D62&amp;GD$2&amp;GD$3,事業計画集計2026[営業所]&amp;事業計画集計2026[月]&amp;事業計画集計2026[受着完],事業計画集計2026[(当月)計画 利益額],0,0)</f>
        <v>0</v>
      </c>
      <c r="GF62" s="29">
        <f>GE62-($Q62*1000)</f>
        <v>0</v>
      </c>
      <c r="GG62" s="142" cm="1">
        <f t="array" ref="GG62">_xlfn.XLOOKUP($D62&amp;GD$2&amp;GD$3,事業計画集計2026[営業所]&amp;事業計画集計2026[月]&amp;事業計画集計2026[受着完],事業計画集計2026[(当月)計画 棟数],0,0)</f>
        <v>0</v>
      </c>
      <c r="GH62" s="421">
        <f t="shared" ref="GH62:GH63" si="837">FD62+FN62+FX62</f>
        <v>0</v>
      </c>
      <c r="GI62" s="422">
        <f t="shared" ref="GI62:GI63" si="838">FE62+FO62+FY62</f>
        <v>0</v>
      </c>
      <c r="GJ62" s="423">
        <f t="shared" ref="GJ62:GJ63" si="839">FF62+FP62+FZ62</f>
        <v>0</v>
      </c>
      <c r="GK62" s="296">
        <f t="shared" ref="GK62:GK63" si="840">FG62+FQ62+GA62</f>
        <v>0</v>
      </c>
      <c r="GL62" s="300">
        <f t="shared" ref="GL62:GL63" si="841">FH62+FR62+GB62</f>
        <v>0</v>
      </c>
      <c r="GM62" s="154">
        <f t="shared" ref="GM62:GM63" si="842">FI62+FS62+GC62</f>
        <v>0</v>
      </c>
      <c r="GN62" s="304">
        <f t="shared" ref="GN62:GN63" si="843">FJ62+FT62+GD62</f>
        <v>0</v>
      </c>
      <c r="GO62" s="314">
        <f t="shared" ref="GO62:GO63" si="844">FK62+FU62+GE62</f>
        <v>0</v>
      </c>
      <c r="GP62" s="324">
        <f t="shared" ref="GP62:GP63" si="845">FL62+FV62+GF62</f>
        <v>0</v>
      </c>
      <c r="GQ62" s="158">
        <f t="shared" ref="GQ62:GQ63" si="846">FM62+FW62+GG62</f>
        <v>0</v>
      </c>
      <c r="GR62" s="333">
        <f t="shared" ref="GR62:GR63" si="847">ET62+GH62</f>
        <v>0</v>
      </c>
      <c r="GS62" s="334">
        <f t="shared" ref="GS62:GS63" si="848">EU62+GI62</f>
        <v>0</v>
      </c>
      <c r="GT62" s="162">
        <f t="shared" ref="GT62:GT63" si="849">EV62+GJ62</f>
        <v>0</v>
      </c>
      <c r="GU62" s="354">
        <f t="shared" ref="GU62:GU63" si="850">EW62+GK62</f>
        <v>0</v>
      </c>
      <c r="GV62" s="355">
        <f t="shared" ref="GV62:GV63" si="851">EX62+GL62</f>
        <v>0</v>
      </c>
      <c r="GW62" s="166">
        <f t="shared" ref="GW62:GW63" si="852">EY62+GM62</f>
        <v>0</v>
      </c>
      <c r="GX62" s="479">
        <f t="shared" ref="GX62:GX63" si="853">EZ62+GN62</f>
        <v>0</v>
      </c>
      <c r="GY62" s="480">
        <f t="shared" ref="GY62:GY63" si="854">FA62+GO62</f>
        <v>0</v>
      </c>
      <c r="GZ62" s="481">
        <f t="shared" ref="GZ62:GZ63" si="855">FB62+GP62</f>
        <v>0</v>
      </c>
      <c r="HA62" s="482">
        <f t="shared" ref="HA62:HA63" si="856">FC62+GQ62</f>
        <v>0</v>
      </c>
      <c r="HB62" s="390">
        <f t="shared" ref="HB62:HB63" si="857">CV62+GR62</f>
        <v>0</v>
      </c>
      <c r="HC62" s="391">
        <f t="shared" ref="HC62:HC63" si="858">CW62+GS62</f>
        <v>0</v>
      </c>
      <c r="HD62" s="170">
        <f t="shared" ref="HD62:HD63" si="859">CX62+GT62</f>
        <v>0</v>
      </c>
      <c r="HE62" s="390">
        <f t="shared" ref="HE62:HE63" si="860">CY62+GU62</f>
        <v>0</v>
      </c>
      <c r="HF62" s="391">
        <f t="shared" ref="HF62:HF63" si="861">CZ62+GV62</f>
        <v>0</v>
      </c>
      <c r="HG62" s="170">
        <f t="shared" ref="HG62:HG63" si="862">DA62+GW62</f>
        <v>0</v>
      </c>
      <c r="HH62" s="390">
        <f t="shared" ref="HH62:HH63" si="863">DB62+GX62</f>
        <v>0</v>
      </c>
      <c r="HI62" s="391">
        <f t="shared" ref="HI62:HI63" si="864">DC62+GY62</f>
        <v>0</v>
      </c>
      <c r="HJ62" s="409">
        <f t="shared" ref="HJ62:HJ63" si="865">DD62+GZ62</f>
        <v>0</v>
      </c>
      <c r="HK62" s="256">
        <f t="shared" ref="HK62:HK63" si="866">DE62+HA62</f>
        <v>0</v>
      </c>
      <c r="HL62" s="31"/>
      <c r="HM62" s="30" t="s">
        <v>137</v>
      </c>
      <c r="HN62" s="30" t="s">
        <v>278</v>
      </c>
      <c r="HO62" s="516" t="s">
        <v>248</v>
      </c>
      <c r="HP62" s="30" t="s">
        <v>250</v>
      </c>
      <c r="HQ62" s="30"/>
    </row>
    <row r="63" spans="1:225" s="25" customFormat="1" ht="21" hidden="1">
      <c r="A63" s="24"/>
      <c r="B63" s="51" t="s">
        <v>283</v>
      </c>
      <c r="C63" s="509"/>
      <c r="D63" s="513"/>
      <c r="E63" s="196"/>
      <c r="F63" s="196"/>
      <c r="G63" s="196"/>
      <c r="H63" s="196"/>
      <c r="I63" s="196"/>
      <c r="J63" s="196"/>
      <c r="K63" s="197" t="str">
        <f>K62</f>
        <v/>
      </c>
      <c r="L63" s="197" t="str">
        <f t="shared" ref="L63:Q63" si="867">L62</f>
        <v/>
      </c>
      <c r="M63" s="197" t="str">
        <f t="shared" si="867"/>
        <v/>
      </c>
      <c r="N63" s="197" t="str">
        <f t="shared" si="867"/>
        <v/>
      </c>
      <c r="O63" s="197" t="str">
        <f t="shared" si="867"/>
        <v/>
      </c>
      <c r="P63" s="197" t="str">
        <f t="shared" si="867"/>
        <v/>
      </c>
      <c r="Q63" s="197">
        <f t="shared" si="867"/>
        <v>0</v>
      </c>
      <c r="R63" s="196"/>
      <c r="S63" s="26" t="s">
        <v>138</v>
      </c>
      <c r="T63" s="27" cm="1">
        <f t="array" ref="T63">_xlfn.XLOOKUP($D62&amp;T$2&amp;T$3,事業計画集計2026[営業所]&amp;事業計画集計2026[月]&amp;事業計画集計2026[受着完],事業計画集計2026[(当月)実績 請負金額],0,0)</f>
        <v>0</v>
      </c>
      <c r="U63" s="28" cm="1">
        <f t="array" ref="U63">_xlfn.XLOOKUP($D62&amp;T$2&amp;T$3,事業計画集計2026[営業所]&amp;事業計画集計2026[月]&amp;事業計画集計2026[受着完],事業計画集計2026[(当月)実績 利益額],0,0)</f>
        <v>0</v>
      </c>
      <c r="V63" s="142" cm="1">
        <f t="array" ref="V63">_xlfn.XLOOKUP($D62&amp;T$2&amp;T$3,事業計画集計2026[営業所]&amp;事業計画集計2026[月]&amp;事業計画集計2026[受着完],事業計画集計2026[(当月)実績 棟数],0,0)</f>
        <v>0</v>
      </c>
      <c r="W63" s="27" cm="1">
        <f t="array" ref="W63">_xlfn.XLOOKUP($D62&amp;W$2&amp;W$3,事業計画集計2026[営業所]&amp;事業計画集計2026[月]&amp;事業計画集計2026[受着完],事業計画集計2026[(当月)実績 請負金額],0,0)</f>
        <v>0</v>
      </c>
      <c r="X63" s="28" cm="1">
        <f t="array" ref="X63">_xlfn.XLOOKUP($D62&amp;W$2&amp;W$3,事業計画集計2026[営業所]&amp;事業計画集計2026[月]&amp;事業計画集計2026[受着完],事業計画集計2026[(当月)実績 利益額],0,0)</f>
        <v>0</v>
      </c>
      <c r="Y63" s="149" cm="1">
        <f t="array" ref="Y63">_xlfn.XLOOKUP($D62&amp;W$2&amp;W$3,事業計画集計2026[営業所]&amp;事業計画集計2026[月]&amp;事業計画集計2026[受着完],事業計画集計2026[(当月)実績 棟数],0,0)</f>
        <v>0</v>
      </c>
      <c r="Z63" s="28" cm="1">
        <f t="array" ref="Z63">_xlfn.XLOOKUP($D62&amp;Z$2&amp;Z$3,事業計画集計2026[営業所]&amp;事業計画集計2026[月]&amp;事業計画集計2026[受着完],事業計画集計2026[(当月)実績 請負金額],0,0)</f>
        <v>0</v>
      </c>
      <c r="AA63" s="28" cm="1">
        <f t="array" ref="AA63">_xlfn.XLOOKUP($D62&amp;Z$2&amp;Z$3,事業計画集計2026[営業所]&amp;事業計画集計2026[月]&amp;事業計画集計2026[受着完],事業計画集計2026[(当月)実績 利益額],0,0)</f>
        <v>0</v>
      </c>
      <c r="AB63" s="133">
        <f>AA63-($Q62*1000)</f>
        <v>0</v>
      </c>
      <c r="AC63" s="142" cm="1">
        <f t="array" ref="AC63">_xlfn.XLOOKUP($D62&amp;Z$2&amp;Z$3,事業計画集計2026[営業所]&amp;事業計画集計2026[月]&amp;事業計画集計2026[受着完],事業計画集計2026[(当月)実績 棟数],0,0)</f>
        <v>0</v>
      </c>
      <c r="AD63" s="27" cm="1">
        <f t="array" ref="AD63">_xlfn.XLOOKUP($D62&amp;AD$2&amp;AD$3,事業計画集計2026[営業所]&amp;事業計画集計2026[月]&amp;事業計画集計2026[受着完],事業計画集計2026[(当月)実績 請負金額],0,0)</f>
        <v>0</v>
      </c>
      <c r="AE63" s="28" cm="1">
        <f t="array" ref="AE63">_xlfn.XLOOKUP($D62&amp;AD$2&amp;AD$3,事業計画集計2026[営業所]&amp;事業計画集計2026[月]&amp;事業計画集計2026[受着完],事業計画集計2026[(当月)実績 利益額],0,0)</f>
        <v>0</v>
      </c>
      <c r="AF63" s="149" cm="1">
        <f t="array" ref="AF63">_xlfn.XLOOKUP($D62&amp;AD$2&amp;AD$3,事業計画集計2026[営業所]&amp;事業計画集計2026[月]&amp;事業計画集計2026[受着完],事業計画集計2026[(当月)実績 棟数],0,0)</f>
        <v>0</v>
      </c>
      <c r="AG63" s="28" cm="1">
        <f t="array" ref="AG63">_xlfn.XLOOKUP($D62&amp;AG$2&amp;AG$3,事業計画集計2026[営業所]&amp;事業計画集計2026[月]&amp;事業計画集計2026[受着完],事業計画集計2026[(当月)実績 請負金額],0,0)</f>
        <v>0</v>
      </c>
      <c r="AH63" s="28" cm="1">
        <f t="array" ref="AH63">_xlfn.XLOOKUP($D62&amp;AG$2&amp;AG$3,事業計画集計2026[営業所]&amp;事業計画集計2026[月]&amp;事業計画集計2026[受着完],事業計画集計2026[(当月)実績 利益額],0,0)</f>
        <v>0</v>
      </c>
      <c r="AI63" s="149" cm="1">
        <f t="array" ref="AI63">_xlfn.XLOOKUP($D62&amp;AG$2&amp;AG$3,事業計画集計2026[営業所]&amp;事業計画集計2026[月]&amp;事業計画集計2026[受着完],事業計画集計2026[(当月)実績 棟数],0,0)</f>
        <v>0</v>
      </c>
      <c r="AJ63" s="28" cm="1">
        <f t="array" ref="AJ63">_xlfn.XLOOKUP($D62&amp;AJ$2&amp;AJ$3,事業計画集計2026[営業所]&amp;事業計画集計2026[月]&amp;事業計画集計2026[受着完],事業計画集計2026[(当月)実績 請負金額],0,0)</f>
        <v>0</v>
      </c>
      <c r="AK63" s="28" cm="1">
        <f t="array" ref="AK63">_xlfn.XLOOKUP($D62&amp;AJ$2&amp;AJ$3,事業計画集計2026[営業所]&amp;事業計画集計2026[月]&amp;事業計画集計2026[受着完],事業計画集計2026[(当月)実績 利益額],0,0)</f>
        <v>0</v>
      </c>
      <c r="AL63" s="133">
        <f>AK63-($Q62*1000)</f>
        <v>0</v>
      </c>
      <c r="AM63" s="149" cm="1">
        <f t="array" ref="AM63">_xlfn.XLOOKUP($D62&amp;AJ$2&amp;AJ$3,事業計画集計2026[営業所]&amp;事業計画集計2026[月]&amp;事業計画集計2026[受着完],事業計画集計2026[(当月)実績 棟数],0,0)</f>
        <v>0</v>
      </c>
      <c r="AN63" s="28" cm="1">
        <f t="array" ref="AN63">_xlfn.XLOOKUP($D62&amp;AN$2&amp;AN$3,事業計画集計2026[営業所]&amp;事業計画集計2026[月]&amp;事業計画集計2026[受着完],事業計画集計2026[(当月)実績 請負金額],0,0)</f>
        <v>0</v>
      </c>
      <c r="AO63" s="28" cm="1">
        <f t="array" ref="AO63">_xlfn.XLOOKUP($D62&amp;AN$2&amp;AN$3,事業計画集計2026[営業所]&amp;事業計画集計2026[月]&amp;事業計画集計2026[受着完],事業計画集計2026[(当月)実績 利益額],0,0)</f>
        <v>0</v>
      </c>
      <c r="AP63" s="149" cm="1">
        <f t="array" ref="AP63">_xlfn.XLOOKUP($D62&amp;AN$2&amp;AN$3,事業計画集計2026[営業所]&amp;事業計画集計2026[月]&amp;事業計画集計2026[受着完],事業計画集計2026[(当月)実績 棟数],0,0)</f>
        <v>0</v>
      </c>
      <c r="AQ63" s="28" cm="1">
        <f t="array" ref="AQ63">_xlfn.XLOOKUP($D62&amp;AQ$2&amp;AQ$3,事業計画集計2026[営業所]&amp;事業計画集計2026[月]&amp;事業計画集計2026[受着完],事業計画集計2026[(当月)実績 請負金額],0,0)</f>
        <v>0</v>
      </c>
      <c r="AR63" s="28" cm="1">
        <f t="array" ref="AR63">_xlfn.XLOOKUP($D62&amp;AQ$2&amp;AQ$3,事業計画集計2026[営業所]&amp;事業計画集計2026[月]&amp;事業計画集計2026[受着完],事業計画集計2026[(当月)実績 利益額],0,0)</f>
        <v>0</v>
      </c>
      <c r="AS63" s="149" cm="1">
        <f t="array" ref="AS63">_xlfn.XLOOKUP($D62&amp;AQ$2&amp;AQ$3,事業計画集計2026[営業所]&amp;事業計画集計2026[月]&amp;事業計画集計2026[受着完],事業計画集計2026[(当月)実績 棟数],0,0)</f>
        <v>0</v>
      </c>
      <c r="AT63" s="28" cm="1">
        <f t="array" ref="AT63">_xlfn.XLOOKUP($D62&amp;AT$2&amp;AT$3,事業計画集計2026[営業所]&amp;事業計画集計2026[月]&amp;事業計画集計2026[受着完],事業計画集計2026[(当月)実績 請負金額],0,0)</f>
        <v>0</v>
      </c>
      <c r="AU63" s="28" cm="1">
        <f t="array" ref="AU63">_xlfn.XLOOKUP($D62&amp;AT$2&amp;AT$3,事業計画集計2026[営業所]&amp;事業計画集計2026[月]&amp;事業計画集計2026[受着完],事業計画集計2026[(当月)実績 利益額],0,0)</f>
        <v>0</v>
      </c>
      <c r="AV63" s="29">
        <f>AU63-($Q62*1000)</f>
        <v>0</v>
      </c>
      <c r="AW63" s="142" cm="1">
        <f t="array" ref="AW63">_xlfn.XLOOKUP($D62&amp;AT$2&amp;AT$3,事業計画集計2026[営業所]&amp;事業計画集計2026[月]&amp;事業計画集計2026[受着完],事業計画集計2026[(当月)実績 棟数],0,0)</f>
        <v>0</v>
      </c>
      <c r="AX63" s="421">
        <f t="shared" si="797"/>
        <v>0</v>
      </c>
      <c r="AY63" s="422">
        <f t="shared" si="798"/>
        <v>0</v>
      </c>
      <c r="AZ63" s="423">
        <f t="shared" si="799"/>
        <v>0</v>
      </c>
      <c r="BA63" s="296">
        <f t="shared" si="800"/>
        <v>0</v>
      </c>
      <c r="BB63" s="300">
        <f t="shared" si="801"/>
        <v>0</v>
      </c>
      <c r="BC63" s="154">
        <f t="shared" si="802"/>
        <v>0</v>
      </c>
      <c r="BD63" s="304">
        <f>Z63+AJ63+AT63</f>
        <v>0</v>
      </c>
      <c r="BE63" s="314">
        <f>AA63+AK63+AU63</f>
        <v>0</v>
      </c>
      <c r="BF63" s="409">
        <f>BE63*(1+BF64)-(($Q62*1000)*3)</f>
        <v>0</v>
      </c>
      <c r="BG63" s="158">
        <f>AC63+AM63+AW63</f>
        <v>0</v>
      </c>
      <c r="BH63" s="28" cm="1">
        <f t="array" ref="BH63">_xlfn.XLOOKUP($D62&amp;BH$2&amp;BH$3,事業計画集計2026[営業所]&amp;事業計画集計2026[月]&amp;事業計画集計2026[受着完],事業計画集計2026[(当月)実績 請負金額],0,0)</f>
        <v>0</v>
      </c>
      <c r="BI63" s="28" cm="1">
        <f t="array" ref="BI63">_xlfn.XLOOKUP($D62&amp;BH$2&amp;BH$3,事業計画集計2026[営業所]&amp;事業計画集計2026[月]&amp;事業計画集計2026[受着完],事業計画集計2026[(当月)実績 利益額],0,0)</f>
        <v>0</v>
      </c>
      <c r="BJ63" s="149" cm="1">
        <f t="array" ref="BJ63">_xlfn.XLOOKUP($D62&amp;BH$2&amp;BH$3,事業計画集計2026[営業所]&amp;事業計画集計2026[月]&amp;事業計画集計2026[受着完],事業計画集計2026[(当月)実績 棟数],0,0)</f>
        <v>0</v>
      </c>
      <c r="BK63" s="28" cm="1">
        <f t="array" ref="BK63">_xlfn.XLOOKUP($D62&amp;BK$2&amp;BK$3,事業計画集計2026[営業所]&amp;事業計画集計2026[月]&amp;事業計画集計2026[受着完],事業計画集計2026[(当月)実績 請負金額],0,0)</f>
        <v>0</v>
      </c>
      <c r="BL63" s="28" cm="1">
        <f t="array" ref="BL63">_xlfn.XLOOKUP($D62&amp;BK$2&amp;BK$3,事業計画集計2026[営業所]&amp;事業計画集計2026[月]&amp;事業計画集計2026[受着完],事業計画集計2026[(当月)実績 利益額],0,0)</f>
        <v>0</v>
      </c>
      <c r="BM63" s="149" cm="1">
        <f t="array" ref="BM63">_xlfn.XLOOKUP($D62&amp;BK$2&amp;BK$3,事業計画集計2026[営業所]&amp;事業計画集計2026[月]&amp;事業計画集計2026[受着完],事業計画集計2026[(当月)実績 棟数],0,0)</f>
        <v>0</v>
      </c>
      <c r="BN63" s="28" cm="1">
        <f t="array" ref="BN63">_xlfn.XLOOKUP($D62&amp;BN$2&amp;BN$3,事業計画集計2026[営業所]&amp;事業計画集計2026[月]&amp;事業計画集計2026[受着完],事業計画集計2026[(当月)実績 請負金額],0,0)</f>
        <v>0</v>
      </c>
      <c r="BO63" s="28" cm="1">
        <f t="array" ref="BO63">_xlfn.XLOOKUP($D62&amp;BN$2&amp;BN$3,事業計画集計2026[営業所]&amp;事業計画集計2026[月]&amp;事業計画集計2026[受着完],事業計画集計2026[(当月)実績 利益額],0,0)</f>
        <v>0</v>
      </c>
      <c r="BP63" s="133">
        <f>BO63-($Q62*1000)</f>
        <v>0</v>
      </c>
      <c r="BQ63" s="149" cm="1">
        <f t="array" ref="BQ63">_xlfn.XLOOKUP($D62&amp;BN$2&amp;BN$3,事業計画集計2026[営業所]&amp;事業計画集計2026[月]&amp;事業計画集計2026[受着完],事業計画集計2026[(当月)実績 棟数],0,0)</f>
        <v>0</v>
      </c>
      <c r="BR63" s="28" cm="1">
        <f t="array" ref="BR63">_xlfn.XLOOKUP($D62&amp;BR$2&amp;BR$3,事業計画集計2026[営業所]&amp;事業計画集計2026[月]&amp;事業計画集計2026[受着完],事業計画集計2026[(当月)実績 請負金額],0,0)</f>
        <v>0</v>
      </c>
      <c r="BS63" s="28" cm="1">
        <f t="array" ref="BS63">_xlfn.XLOOKUP($D62&amp;BR$2&amp;BR$3,事業計画集計2026[営業所]&amp;事業計画集計2026[月]&amp;事業計画集計2026[受着完],事業計画集計2026[(当月)実績 利益額],0,0)</f>
        <v>0</v>
      </c>
      <c r="BT63" s="149" cm="1">
        <f t="array" ref="BT63">_xlfn.XLOOKUP($D62&amp;BR$2&amp;BR$3,事業計画集計2026[営業所]&amp;事業計画集計2026[月]&amp;事業計画集計2026[受着完],事業計画集計2026[(当月)実績 棟数],0,0)</f>
        <v>0</v>
      </c>
      <c r="BU63" s="28" cm="1">
        <f t="array" ref="BU63">_xlfn.XLOOKUP($D62&amp;BU$2&amp;BU$3,事業計画集計2026[営業所]&amp;事業計画集計2026[月]&amp;事業計画集計2026[受着完],事業計画集計2026[(当月)実績 請負金額],0,0)</f>
        <v>0</v>
      </c>
      <c r="BV63" s="28" cm="1">
        <f t="array" ref="BV63">_xlfn.XLOOKUP($D62&amp;BU$2&amp;BU$3,事業計画集計2026[営業所]&amp;事業計画集計2026[月]&amp;事業計画集計2026[受着完],事業計画集計2026[(当月)実績 利益額],0,0)</f>
        <v>0</v>
      </c>
      <c r="BW63" s="149" cm="1">
        <f t="array" ref="BW63">_xlfn.XLOOKUP($D62&amp;BU$2&amp;BU$3,事業計画集計2026[営業所]&amp;事業計画集計2026[月]&amp;事業計画集計2026[受着完],事業計画集計2026[(当月)実績 棟数],0,0)</f>
        <v>0</v>
      </c>
      <c r="BX63" s="28" cm="1">
        <f t="array" ref="BX63">_xlfn.XLOOKUP($D62&amp;BX$2&amp;BX$3,事業計画集計2026[営業所]&amp;事業計画集計2026[月]&amp;事業計画集計2026[受着完],事業計画集計2026[(当月)実績 請負金額],0,0)</f>
        <v>0</v>
      </c>
      <c r="BY63" s="28" cm="1">
        <f t="array" ref="BY63">_xlfn.XLOOKUP($D62&amp;BX$2&amp;BX$3,事業計画集計2026[営業所]&amp;事業計画集計2026[月]&amp;事業計画集計2026[受着完],事業計画集計2026[(当月)実績 利益額],0,0)</f>
        <v>0</v>
      </c>
      <c r="BZ63" s="133">
        <f>BY63-($Q62*1000)</f>
        <v>0</v>
      </c>
      <c r="CA63" s="149" cm="1">
        <f t="array" ref="CA63">_xlfn.XLOOKUP($D62&amp;BX$2&amp;BX$3,事業計画集計2026[営業所]&amp;事業計画集計2026[月]&amp;事業計画集計2026[受着完],事業計画集計2026[(当月)実績 棟数],0,0)</f>
        <v>0</v>
      </c>
      <c r="CB63" s="28" cm="1">
        <f t="array" ref="CB63">_xlfn.XLOOKUP($D62&amp;CB$2&amp;CB$3,事業計画集計2026[営業所]&amp;事業計画集計2026[月]&amp;事業計画集計2026[受着完],事業計画集計2026[(当月)実績 請負金額],0,0)</f>
        <v>0</v>
      </c>
      <c r="CC63" s="28" cm="1">
        <f t="array" ref="CC63">_xlfn.XLOOKUP($D62&amp;CB$2&amp;CB$3,事業計画集計2026[営業所]&amp;事業計画集計2026[月]&amp;事業計画集計2026[受着完],事業計画集計2026[(当月)実績 利益額],0,0)</f>
        <v>0</v>
      </c>
      <c r="CD63" s="149" cm="1">
        <f t="array" ref="CD63">_xlfn.XLOOKUP($D62&amp;CB$2&amp;CB$3,事業計画集計2026[営業所]&amp;事業計画集計2026[月]&amp;事業計画集計2026[受着完],事業計画集計2026[(当月)実績 棟数],0,0)</f>
        <v>0</v>
      </c>
      <c r="CE63" s="28" cm="1">
        <f t="array" ref="CE63">_xlfn.XLOOKUP($D62&amp;CE$2&amp;CE$3,事業計画集計2026[営業所]&amp;事業計画集計2026[月]&amp;事業計画集計2026[受着完],事業計画集計2026[(当月)実績 請負金額],0,0)</f>
        <v>0</v>
      </c>
      <c r="CF63" s="28" cm="1">
        <f t="array" ref="CF63">_xlfn.XLOOKUP($D62&amp;CE$2&amp;CE$3,事業計画集計2026[営業所]&amp;事業計画集計2026[月]&amp;事業計画集計2026[受着完],事業計画集計2026[(当月)実績 利益額],0,0)</f>
        <v>0</v>
      </c>
      <c r="CG63" s="149" cm="1">
        <f t="array" ref="CG63">_xlfn.XLOOKUP($D62&amp;CE$2&amp;CE$3,事業計画集計2026[営業所]&amp;事業計画集計2026[月]&amp;事業計画集計2026[受着完],事業計画集計2026[(当月)実績 棟数],0,0)</f>
        <v>0</v>
      </c>
      <c r="CH63" s="28" cm="1">
        <f t="array" ref="CH63">_xlfn.XLOOKUP($D62&amp;CH$2&amp;CH$3,事業計画集計2026[営業所]&amp;事業計画集計2026[月]&amp;事業計画集計2026[受着完],事業計画集計2026[(当月)実績 請負金額],0,0)</f>
        <v>0</v>
      </c>
      <c r="CI63" s="28" cm="1">
        <f t="array" ref="CI63">_xlfn.XLOOKUP($D62&amp;CH$2&amp;CH$3,事業計画集計2026[営業所]&amp;事業計画集計2026[月]&amp;事業計画集計2026[受着完],事業計画集計2026[(当月)実績 利益額],0,0)</f>
        <v>0</v>
      </c>
      <c r="CJ63" s="133">
        <f>CI63-($Q62*1000)</f>
        <v>0</v>
      </c>
      <c r="CK63" s="142" cm="1">
        <f t="array" ref="CK63">_xlfn.XLOOKUP($D62&amp;CH$2&amp;CH$3,事業計画集計2026[営業所]&amp;事業計画集計2026[月]&amp;事業計画集計2026[受着完],事業計画集計2026[(当月)実績 棟数],0,0)</f>
        <v>0</v>
      </c>
      <c r="CL63" s="421">
        <f t="shared" si="807"/>
        <v>0</v>
      </c>
      <c r="CM63" s="422">
        <f t="shared" si="808"/>
        <v>0</v>
      </c>
      <c r="CN63" s="423">
        <f t="shared" si="809"/>
        <v>0</v>
      </c>
      <c r="CO63" s="296">
        <f t="shared" si="810"/>
        <v>0</v>
      </c>
      <c r="CP63" s="300">
        <f t="shared" si="811"/>
        <v>0</v>
      </c>
      <c r="CQ63" s="154">
        <f t="shared" si="812"/>
        <v>0</v>
      </c>
      <c r="CR63" s="304">
        <f>BN63+BX63+CH63</f>
        <v>0</v>
      </c>
      <c r="CS63" s="314">
        <f>BO63+BY63+CI63</f>
        <v>0</v>
      </c>
      <c r="CT63" s="409">
        <f>CS63*(1+CT64)-(($Q62*1000)*3)</f>
        <v>0</v>
      </c>
      <c r="CU63" s="158">
        <f>BQ63+CA63+CK63</f>
        <v>0</v>
      </c>
      <c r="CV63" s="333">
        <f t="shared" si="817"/>
        <v>0</v>
      </c>
      <c r="CW63" s="334">
        <f t="shared" si="818"/>
        <v>0</v>
      </c>
      <c r="CX63" s="162">
        <f t="shared" si="819"/>
        <v>0</v>
      </c>
      <c r="CY63" s="354">
        <f t="shared" si="820"/>
        <v>0</v>
      </c>
      <c r="CZ63" s="355">
        <f t="shared" si="821"/>
        <v>0</v>
      </c>
      <c r="DA63" s="166">
        <f t="shared" si="822"/>
        <v>0</v>
      </c>
      <c r="DB63" s="479">
        <f t="shared" si="823"/>
        <v>0</v>
      </c>
      <c r="DC63" s="480">
        <f t="shared" si="824"/>
        <v>0</v>
      </c>
      <c r="DD63" s="409">
        <f t="shared" si="825"/>
        <v>0</v>
      </c>
      <c r="DE63" s="604">
        <f t="shared" si="826"/>
        <v>0</v>
      </c>
      <c r="DF63" s="612">
        <f>実行度合表集計2025!GH63+実行度合表集計2026!CV63</f>
        <v>0</v>
      </c>
      <c r="DG63" s="334">
        <f>実行度合表集計2025!GI63+実行度合表集計2026!CW63</f>
        <v>0</v>
      </c>
      <c r="DH63" s="613">
        <f>実行度合表集計2025!GJ63+実行度合表集計2026!CX63</f>
        <v>0</v>
      </c>
      <c r="DI63" s="628">
        <f>実行度合表集計2025!GK63+実行度合表集計2026!CY63</f>
        <v>53072084</v>
      </c>
      <c r="DJ63" s="355">
        <f>実行度合表集計2025!GL63+実行度合表集計2026!CZ63</f>
        <v>11385015</v>
      </c>
      <c r="DK63" s="629">
        <f>実行度合表集計2025!GM63+実行度合表集計2026!DA63</f>
        <v>2</v>
      </c>
      <c r="DL63" s="641">
        <f>実行度合表集計2025!GN63+実行度合表集計2026!DB63</f>
        <v>87982609</v>
      </c>
      <c r="DM63" s="480">
        <f>実行度合表集計2025!GO63+実行度合表集計2026!DC63</f>
        <v>18482251</v>
      </c>
      <c r="DN63" s="409">
        <f>実行度合表集計2025!GP63+実行度合表集計2026!DD63</f>
        <v>-61593749</v>
      </c>
      <c r="DO63" s="642">
        <f>実行度合表集計2025!GQ63+実行度合表集計2026!DE63</f>
        <v>3</v>
      </c>
      <c r="DP63" s="28" cm="1">
        <f t="array" ref="DP63">_xlfn.XLOOKUP($D62&amp;DP$2&amp;DP$3,事業計画集計2026[営業所]&amp;事業計画集計2026[月]&amp;事業計画集計2026[受着完],事業計画集計2026[(当月)実績 請負金額],0,0)</f>
        <v>0</v>
      </c>
      <c r="DQ63" s="28" cm="1">
        <f t="array" ref="DQ63">_xlfn.XLOOKUP($D62&amp;DP$2&amp;DP$3,事業計画集計2026[営業所]&amp;事業計画集計2026[月]&amp;事業計画集計2026[受着完],事業計画集計2026[(当月)実績 利益額],0,0)</f>
        <v>0</v>
      </c>
      <c r="DR63" s="149" cm="1">
        <f t="array" ref="DR63">_xlfn.XLOOKUP($D62&amp;DP$2&amp;DP$3,事業計画集計2026[営業所]&amp;事業計画集計2026[月]&amp;事業計画集計2026[受着完],事業計画集計2026[(当月)実績 棟数],0,0)</f>
        <v>0</v>
      </c>
      <c r="DS63" s="28" cm="1">
        <f t="array" ref="DS63">_xlfn.XLOOKUP($D62&amp;DS$2&amp;DS$3,事業計画集計2026[営業所]&amp;事業計画集計2026[月]&amp;事業計画集計2026[受着完],事業計画集計2026[(当月)実績 請負金額],0,0)</f>
        <v>0</v>
      </c>
      <c r="DT63" s="28" cm="1">
        <f t="array" ref="DT63">_xlfn.XLOOKUP($D62&amp;DS$2&amp;DS$3,事業計画集計2026[営業所]&amp;事業計画集計2026[月]&amp;事業計画集計2026[受着完],事業計画集計2026[(当月)実績 利益額],0,0)</f>
        <v>0</v>
      </c>
      <c r="DU63" s="149" cm="1">
        <f t="array" ref="DU63">_xlfn.XLOOKUP($D62&amp;DS$2&amp;DS$3,事業計画集計2026[営業所]&amp;事業計画集計2026[月]&amp;事業計画集計2026[受着完],事業計画集計2026[(当月)実績 棟数],0,0)</f>
        <v>0</v>
      </c>
      <c r="DV63" s="28" cm="1">
        <f t="array" ref="DV63">_xlfn.XLOOKUP($D62&amp;DV$2&amp;DV$3,事業計画集計2026[営業所]&amp;事業計画集計2026[月]&amp;事業計画集計2026[受着完],事業計画集計2026[(当月)実績 請負金額],0,0)</f>
        <v>0</v>
      </c>
      <c r="DW63" s="28" cm="1">
        <f t="array" ref="DW63">_xlfn.XLOOKUP($D62&amp;DV$2&amp;DV$3,事業計画集計2026[営業所]&amp;事業計画集計2026[月]&amp;事業計画集計2026[受着完],事業計画集計2026[(当月)実績 利益額],0,0)</f>
        <v>0</v>
      </c>
      <c r="DX63" s="133">
        <f>DW63-($Q62*1000)</f>
        <v>0</v>
      </c>
      <c r="DY63" s="149" cm="1">
        <f t="array" ref="DY63">_xlfn.XLOOKUP($D62&amp;DV$2&amp;DV$3,事業計画集計2026[営業所]&amp;事業計画集計2026[月]&amp;事業計画集計2026[受着完],事業計画集計2026[(当月)実績 棟数],0,0)</f>
        <v>0</v>
      </c>
      <c r="DZ63" s="28" cm="1">
        <f t="array" ref="DZ63">_xlfn.XLOOKUP($D62&amp;DZ$2&amp;DZ$3,事業計画集計2026[営業所]&amp;事業計画集計2026[月]&amp;事業計画集計2026[受着完],事業計画集計2026[(当月)実績 請負金額],0,0)</f>
        <v>0</v>
      </c>
      <c r="EA63" s="28" cm="1">
        <f t="array" ref="EA63">_xlfn.XLOOKUP($D62&amp;DZ$2&amp;DZ$3,事業計画集計2026[営業所]&amp;事業計画集計2026[月]&amp;事業計画集計2026[受着完],事業計画集計2026[(当月)実績 利益額],0,0)</f>
        <v>0</v>
      </c>
      <c r="EB63" s="149" cm="1">
        <f t="array" ref="EB63">_xlfn.XLOOKUP($D62&amp;DZ$2&amp;DZ$3,事業計画集計2026[営業所]&amp;事業計画集計2026[月]&amp;事業計画集計2026[受着完],事業計画集計2026[(当月)実績 棟数],0,0)</f>
        <v>0</v>
      </c>
      <c r="EC63" s="28" cm="1">
        <f t="array" ref="EC63">_xlfn.XLOOKUP($D62&amp;EC$2&amp;EC$3,事業計画集計2026[営業所]&amp;事業計画集計2026[月]&amp;事業計画集計2026[受着完],事業計画集計2026[(当月)実績 請負金額],0,0)</f>
        <v>0</v>
      </c>
      <c r="ED63" s="28" cm="1">
        <f t="array" ref="ED63">_xlfn.XLOOKUP($D62&amp;EC$2&amp;EC$3,事業計画集計2026[営業所]&amp;事業計画集計2026[月]&amp;事業計画集計2026[受着完],事業計画集計2026[(当月)実績 利益額],0,0)</f>
        <v>0</v>
      </c>
      <c r="EE63" s="149" cm="1">
        <f t="array" ref="EE63">_xlfn.XLOOKUP($D62&amp;EC$2&amp;EC$3,事業計画集計2026[営業所]&amp;事業計画集計2026[月]&amp;事業計画集計2026[受着完],事業計画集計2026[(当月)実績 棟数],0,0)</f>
        <v>0</v>
      </c>
      <c r="EF63" s="28" cm="1">
        <f t="array" ref="EF63">_xlfn.XLOOKUP($D62&amp;EF$2&amp;EF$3,事業計画集計2026[営業所]&amp;事業計画集計2026[月]&amp;事業計画集計2026[受着完],事業計画集計2026[(当月)実績 請負金額],0,0)</f>
        <v>0</v>
      </c>
      <c r="EG63" s="28" cm="1">
        <f t="array" ref="EG63">_xlfn.XLOOKUP($D62&amp;EF$2&amp;EF$3,事業計画集計2026[営業所]&amp;事業計画集計2026[月]&amp;事業計画集計2026[受着完],事業計画集計2026[(当月)実績 利益額],0,0)</f>
        <v>0</v>
      </c>
      <c r="EH63" s="133">
        <f>EG63-($Q62*1000)</f>
        <v>0</v>
      </c>
      <c r="EI63" s="149" cm="1">
        <f t="array" ref="EI63">_xlfn.XLOOKUP($D62&amp;EF$2&amp;EF$3,事業計画集計2026[営業所]&amp;事業計画集計2026[月]&amp;事業計画集計2026[受着完],事業計画集計2026[(当月)実績 棟数],0,0)</f>
        <v>0</v>
      </c>
      <c r="EJ63" s="28" cm="1">
        <f t="array" ref="EJ63">_xlfn.XLOOKUP($D62&amp;EJ$2&amp;EJ$3,事業計画集計2026[営業所]&amp;事業計画集計2026[月]&amp;事業計画集計2026[受着完],事業計画集計2026[(当月)実績 請負金額],0,0)</f>
        <v>0</v>
      </c>
      <c r="EK63" s="28" cm="1">
        <f t="array" ref="EK63">_xlfn.XLOOKUP($D62&amp;EJ$2&amp;EJ$3,事業計画集計2026[営業所]&amp;事業計画集計2026[月]&amp;事業計画集計2026[受着完],事業計画集計2026[(当月)実績 利益額],0,0)</f>
        <v>0</v>
      </c>
      <c r="EL63" s="149" cm="1">
        <f t="array" ref="EL63">_xlfn.XLOOKUP($D62&amp;EJ$2&amp;EJ$3,事業計画集計2026[営業所]&amp;事業計画集計2026[月]&amp;事業計画集計2026[受着完],事業計画集計2026[(当月)実績 棟数],0,0)</f>
        <v>0</v>
      </c>
      <c r="EM63" s="28" cm="1">
        <f t="array" ref="EM63">_xlfn.XLOOKUP($D62&amp;EM$2&amp;EM$3,事業計画集計2026[営業所]&amp;事業計画集計2026[月]&amp;事業計画集計2026[受着完],事業計画集計2026[(当月)実績 請負金額],0,0)</f>
        <v>0</v>
      </c>
      <c r="EN63" s="28" cm="1">
        <f t="array" ref="EN63">_xlfn.XLOOKUP($D62&amp;EM$2&amp;EM$3,事業計画集計2026[営業所]&amp;事業計画集計2026[月]&amp;事業計画集計2026[受着完],事業計画集計2026[(当月)実績 利益額],0,0)</f>
        <v>0</v>
      </c>
      <c r="EO63" s="149" cm="1">
        <f t="array" ref="EO63">_xlfn.XLOOKUP($D62&amp;EM$2&amp;EM$3,事業計画集計2026[営業所]&amp;事業計画集計2026[月]&amp;事業計画集計2026[受着完],事業計画集計2026[(当月)実績 棟数],0,0)</f>
        <v>0</v>
      </c>
      <c r="EP63" s="28" cm="1">
        <f t="array" ref="EP63">_xlfn.XLOOKUP($D62&amp;EP$2&amp;EP$3,事業計画集計2026[営業所]&amp;事業計画集計2026[月]&amp;事業計画集計2026[受着完],事業計画集計2026[(当月)実績 請負金額],0,0)</f>
        <v>0</v>
      </c>
      <c r="EQ63" s="28" cm="1">
        <f t="array" ref="EQ63">_xlfn.XLOOKUP($D62&amp;EP$2&amp;EP$3,事業計画集計2026[営業所]&amp;事業計画集計2026[月]&amp;事業計画集計2026[受着完],事業計画集計2026[(当月)実績 利益額],0,0)</f>
        <v>0</v>
      </c>
      <c r="ER63" s="133">
        <f>EQ63-($Q62*1000)</f>
        <v>0</v>
      </c>
      <c r="ES63" s="142" cm="1">
        <f t="array" ref="ES63">_xlfn.XLOOKUP($D62&amp;EP$2&amp;EP$3,事業計画集計2026[営業所]&amp;事業計画集計2026[月]&amp;事業計画集計2026[受着完],事業計画集計2026[(当月)実績 棟数],0,0)</f>
        <v>0</v>
      </c>
      <c r="ET63" s="421">
        <f t="shared" si="827"/>
        <v>0</v>
      </c>
      <c r="EU63" s="422">
        <f t="shared" si="828"/>
        <v>0</v>
      </c>
      <c r="EV63" s="423">
        <f t="shared" si="829"/>
        <v>0</v>
      </c>
      <c r="EW63" s="296">
        <f t="shared" si="830"/>
        <v>0</v>
      </c>
      <c r="EX63" s="300">
        <f t="shared" si="831"/>
        <v>0</v>
      </c>
      <c r="EY63" s="154">
        <f t="shared" si="832"/>
        <v>0</v>
      </c>
      <c r="EZ63" s="304">
        <f>DV63+EF63+EP63</f>
        <v>0</v>
      </c>
      <c r="FA63" s="314">
        <f>DW63+EG63+EQ63</f>
        <v>0</v>
      </c>
      <c r="FB63" s="409">
        <f>FA63*(1+FB64)-(($Q62*1000)*3)</f>
        <v>0</v>
      </c>
      <c r="FC63" s="158">
        <f>DY63+EI63+ES63</f>
        <v>0</v>
      </c>
      <c r="FD63" s="28" cm="1">
        <f t="array" ref="FD63">_xlfn.XLOOKUP($D62&amp;FD$2&amp;FD$3,事業計画集計2026[営業所]&amp;事業計画集計2026[月]&amp;事業計画集計2026[受着完],事業計画集計2026[(当月)実績 請負金額],0,0)</f>
        <v>0</v>
      </c>
      <c r="FE63" s="28" cm="1">
        <f t="array" ref="FE63">_xlfn.XLOOKUP($D62&amp;FD$2&amp;FD$3,事業計画集計2026[営業所]&amp;事業計画集計2026[月]&amp;事業計画集計2026[受着完],事業計画集計2026[(当月)実績 利益額],0,0)</f>
        <v>0</v>
      </c>
      <c r="FF63" s="149" cm="1">
        <f t="array" ref="FF63">_xlfn.XLOOKUP($D62&amp;FD$2&amp;FD$3,事業計画集計2026[営業所]&amp;事業計画集計2026[月]&amp;事業計画集計2026[受着完],事業計画集計2026[(当月)実績 棟数],0,0)</f>
        <v>0</v>
      </c>
      <c r="FG63" s="28" cm="1">
        <f t="array" ref="FG63">_xlfn.XLOOKUP($D62&amp;FG$2&amp;FG$3,事業計画集計2026[営業所]&amp;事業計画集計2026[月]&amp;事業計画集計2026[受着完],事業計画集計2026[(当月)実績 請負金額],0,0)</f>
        <v>0</v>
      </c>
      <c r="FH63" s="28" cm="1">
        <f t="array" ref="FH63">_xlfn.XLOOKUP($D62&amp;FG$2&amp;FG$3,事業計画集計2026[営業所]&amp;事業計画集計2026[月]&amp;事業計画集計2026[受着完],事業計画集計2026[(当月)実績 利益額],0,0)</f>
        <v>0</v>
      </c>
      <c r="FI63" s="149" cm="1">
        <f t="array" ref="FI63">_xlfn.XLOOKUP($D62&amp;FG$2&amp;FG$3,事業計画集計2026[営業所]&amp;事業計画集計2026[月]&amp;事業計画集計2026[受着完],事業計画集計2026[(当月)実績 棟数],0,0)</f>
        <v>0</v>
      </c>
      <c r="FJ63" s="28" cm="1">
        <f t="array" ref="FJ63">_xlfn.XLOOKUP($D62&amp;FJ$2&amp;FJ$3,事業計画集計2026[営業所]&amp;事業計画集計2026[月]&amp;事業計画集計2026[受着完],事業計画集計2026[(当月)実績 請負金額],0,0)</f>
        <v>0</v>
      </c>
      <c r="FK63" s="28" cm="1">
        <f t="array" ref="FK63">_xlfn.XLOOKUP($D62&amp;FJ$2&amp;FJ$3,事業計画集計2026[営業所]&amp;事業計画集計2026[月]&amp;事業計画集計2026[受着完],事業計画集計2026[(当月)実績 利益額],0,0)</f>
        <v>0</v>
      </c>
      <c r="FL63" s="133">
        <f>FK63-($Q62*1000)</f>
        <v>0</v>
      </c>
      <c r="FM63" s="149" cm="1">
        <f t="array" ref="FM63">_xlfn.XLOOKUP($D62&amp;FJ$2&amp;FJ$3,事業計画集計2026[営業所]&amp;事業計画集計2026[月]&amp;事業計画集計2026[受着完],事業計画集計2026[(当月)実績 棟数],0,0)</f>
        <v>0</v>
      </c>
      <c r="FN63" s="28" cm="1">
        <f t="array" ref="FN63">_xlfn.XLOOKUP($D62&amp;FN$2&amp;FN$3,事業計画集計2026[営業所]&amp;事業計画集計2026[月]&amp;事業計画集計2026[受着完],事業計画集計2026[(当月)実績 請負金額],0,0)</f>
        <v>0</v>
      </c>
      <c r="FO63" s="28" cm="1">
        <f t="array" ref="FO63">_xlfn.XLOOKUP($D62&amp;FN$2&amp;FN$3,事業計画集計2026[営業所]&amp;事業計画集計2026[月]&amp;事業計画集計2026[受着完],事業計画集計2026[(当月)実績 利益額],0,0)</f>
        <v>0</v>
      </c>
      <c r="FP63" s="149" cm="1">
        <f t="array" ref="FP63">_xlfn.XLOOKUP($D62&amp;FN$2&amp;FN$3,事業計画集計2026[営業所]&amp;事業計画集計2026[月]&amp;事業計画集計2026[受着完],事業計画集計2026[(当月)実績 棟数],0,0)</f>
        <v>0</v>
      </c>
      <c r="FQ63" s="28" cm="1">
        <f t="array" ref="FQ63">_xlfn.XLOOKUP($D62&amp;FQ$2&amp;FQ$3,事業計画集計2026[営業所]&amp;事業計画集計2026[月]&amp;事業計画集計2026[受着完],事業計画集計2026[(当月)実績 請負金額],0,0)</f>
        <v>0</v>
      </c>
      <c r="FR63" s="28" cm="1">
        <f t="array" ref="FR63">_xlfn.XLOOKUP($D62&amp;FQ$2&amp;FQ$3,事業計画集計2026[営業所]&amp;事業計画集計2026[月]&amp;事業計画集計2026[受着完],事業計画集計2026[(当月)実績 利益額],0,0)</f>
        <v>0</v>
      </c>
      <c r="FS63" s="149" cm="1">
        <f t="array" ref="FS63">_xlfn.XLOOKUP($D62&amp;FQ$2&amp;FQ$3,事業計画集計2026[営業所]&amp;事業計画集計2026[月]&amp;事業計画集計2026[受着完],事業計画集計2026[(当月)実績 棟数],0,0)</f>
        <v>0</v>
      </c>
      <c r="FT63" s="28" cm="1">
        <f t="array" ref="FT63">_xlfn.XLOOKUP($D62&amp;FT$2&amp;FT$3,事業計画集計2026[営業所]&amp;事業計画集計2026[月]&amp;事業計画集計2026[受着完],事業計画集計2026[(当月)実績 請負金額],0,0)</f>
        <v>0</v>
      </c>
      <c r="FU63" s="28" cm="1">
        <f t="array" ref="FU63">_xlfn.XLOOKUP($D62&amp;FT$2&amp;FT$3,事業計画集計2026[営業所]&amp;事業計画集計2026[月]&amp;事業計画集計2026[受着完],事業計画集計2026[(当月)実績 利益額],0,0)</f>
        <v>0</v>
      </c>
      <c r="FV63" s="133">
        <f>FU63-($Q62*1000)</f>
        <v>0</v>
      </c>
      <c r="FW63" s="149" cm="1">
        <f t="array" ref="FW63">_xlfn.XLOOKUP($D62&amp;FT$2&amp;FT$3,事業計画集計2026[営業所]&amp;事業計画集計2026[月]&amp;事業計画集計2026[受着完],事業計画集計2026[(当月)実績 棟数],0,0)</f>
        <v>0</v>
      </c>
      <c r="FX63" s="28" cm="1">
        <f t="array" ref="FX63">_xlfn.XLOOKUP($D62&amp;FX$2&amp;FX$3,事業計画集計2026[営業所]&amp;事業計画集計2026[月]&amp;事業計画集計2026[受着完],事業計画集計2026[(当月)実績 請負金額],0,0)</f>
        <v>0</v>
      </c>
      <c r="FY63" s="28" cm="1">
        <f t="array" ref="FY63">_xlfn.XLOOKUP($D62&amp;FX$2&amp;FX$3,事業計画集計2026[営業所]&amp;事業計画集計2026[月]&amp;事業計画集計2026[受着完],事業計画集計2026[(当月)実績 利益額],0,0)</f>
        <v>0</v>
      </c>
      <c r="FZ63" s="149" cm="1">
        <f t="array" ref="FZ63">_xlfn.XLOOKUP($D62&amp;FX$2&amp;FX$3,事業計画集計2026[営業所]&amp;事業計画集計2026[月]&amp;事業計画集計2026[受着完],事業計画集計2026[(当月)実績 棟数],0,0)</f>
        <v>0</v>
      </c>
      <c r="GA63" s="28" cm="1">
        <f t="array" ref="GA63">_xlfn.XLOOKUP($D62&amp;GA$2&amp;GA$3,事業計画集計2026[営業所]&amp;事業計画集計2026[月]&amp;事業計画集計2026[受着完],事業計画集計2026[(当月)実績 請負金額],0,0)</f>
        <v>0</v>
      </c>
      <c r="GB63" s="28" cm="1">
        <f t="array" ref="GB63">_xlfn.XLOOKUP($D62&amp;GA$2&amp;GA$3,事業計画集計2026[営業所]&amp;事業計画集計2026[月]&amp;事業計画集計2026[受着完],事業計画集計2026[(当月)実績 利益額],0,0)</f>
        <v>0</v>
      </c>
      <c r="GC63" s="149" cm="1">
        <f t="array" ref="GC63">_xlfn.XLOOKUP($D62&amp;GA$2&amp;GA$3,事業計画集計2026[営業所]&amp;事業計画集計2026[月]&amp;事業計画集計2026[受着完],事業計画集計2026[(当月)実績 棟数],0,0)</f>
        <v>0</v>
      </c>
      <c r="GD63" s="28" cm="1">
        <f t="array" ref="GD63">_xlfn.XLOOKUP($D62&amp;GD$2&amp;GD$3,事業計画集計2026[営業所]&amp;事業計画集計2026[月]&amp;事業計画集計2026[受着完],事業計画集計2026[(当月)実績 請負金額],0,0)</f>
        <v>0</v>
      </c>
      <c r="GE63" s="28" cm="1">
        <f t="array" ref="GE63">_xlfn.XLOOKUP($D62&amp;GD$2&amp;GD$3,事業計画集計2026[営業所]&amp;事業計画集計2026[月]&amp;事業計画集計2026[受着完],事業計画集計2026[(当月)実績 利益額],0,0)</f>
        <v>0</v>
      </c>
      <c r="GF63" s="133">
        <f>GE63-($Q62*1000)</f>
        <v>0</v>
      </c>
      <c r="GG63" s="142" cm="1">
        <f t="array" ref="GG63">_xlfn.XLOOKUP($D62&amp;GD$2&amp;GD$3,事業計画集計2026[営業所]&amp;事業計画集計2026[月]&amp;事業計画集計2026[受着完],事業計画集計2026[(当月)実績 棟数],0,0)</f>
        <v>0</v>
      </c>
      <c r="GH63" s="421">
        <f t="shared" si="837"/>
        <v>0</v>
      </c>
      <c r="GI63" s="422">
        <f t="shared" si="838"/>
        <v>0</v>
      </c>
      <c r="GJ63" s="423">
        <f t="shared" si="839"/>
        <v>0</v>
      </c>
      <c r="GK63" s="296">
        <f t="shared" si="840"/>
        <v>0</v>
      </c>
      <c r="GL63" s="300">
        <f t="shared" si="841"/>
        <v>0</v>
      </c>
      <c r="GM63" s="154">
        <f t="shared" si="842"/>
        <v>0</v>
      </c>
      <c r="GN63" s="304">
        <f>FJ63+FT63+GD63</f>
        <v>0</v>
      </c>
      <c r="GO63" s="314">
        <f>FK63+FU63+GE63</f>
        <v>0</v>
      </c>
      <c r="GP63" s="409">
        <f>GO63*(1+GP64)-(($Q62*1000)*3)</f>
        <v>0</v>
      </c>
      <c r="GQ63" s="158">
        <f>FM63+FW63+GG63</f>
        <v>0</v>
      </c>
      <c r="GR63" s="333">
        <f t="shared" si="847"/>
        <v>0</v>
      </c>
      <c r="GS63" s="334">
        <f t="shared" si="848"/>
        <v>0</v>
      </c>
      <c r="GT63" s="162">
        <f t="shared" si="849"/>
        <v>0</v>
      </c>
      <c r="GU63" s="354">
        <f t="shared" si="850"/>
        <v>0</v>
      </c>
      <c r="GV63" s="355">
        <f t="shared" si="851"/>
        <v>0</v>
      </c>
      <c r="GW63" s="166">
        <f t="shared" si="852"/>
        <v>0</v>
      </c>
      <c r="GX63" s="479">
        <f t="shared" si="853"/>
        <v>0</v>
      </c>
      <c r="GY63" s="480">
        <f t="shared" si="854"/>
        <v>0</v>
      </c>
      <c r="GZ63" s="409">
        <f t="shared" si="855"/>
        <v>0</v>
      </c>
      <c r="HA63" s="482">
        <f t="shared" si="856"/>
        <v>0</v>
      </c>
      <c r="HB63" s="390">
        <f t="shared" si="857"/>
        <v>0</v>
      </c>
      <c r="HC63" s="391">
        <f t="shared" si="858"/>
        <v>0</v>
      </c>
      <c r="HD63" s="170">
        <f t="shared" si="859"/>
        <v>0</v>
      </c>
      <c r="HE63" s="390">
        <f t="shared" si="860"/>
        <v>0</v>
      </c>
      <c r="HF63" s="391">
        <f t="shared" si="861"/>
        <v>0</v>
      </c>
      <c r="HG63" s="170">
        <f t="shared" si="862"/>
        <v>0</v>
      </c>
      <c r="HH63" s="390">
        <f t="shared" si="863"/>
        <v>0</v>
      </c>
      <c r="HI63" s="391">
        <f t="shared" si="864"/>
        <v>0</v>
      </c>
      <c r="HJ63" s="409">
        <f t="shared" si="865"/>
        <v>0</v>
      </c>
      <c r="HK63" s="256">
        <f t="shared" si="866"/>
        <v>0</v>
      </c>
      <c r="HL63" s="31"/>
      <c r="HM63" s="30" t="s">
        <v>138</v>
      </c>
      <c r="HN63" s="30" t="s">
        <v>278</v>
      </c>
      <c r="HO63" s="516" t="s">
        <v>248</v>
      </c>
      <c r="HP63" s="30" t="s">
        <v>250</v>
      </c>
      <c r="HQ63" s="30"/>
    </row>
    <row r="64" spans="1:225" s="38" customFormat="1" ht="21" hidden="1">
      <c r="A64" s="32"/>
      <c r="B64" s="599" t="s">
        <v>283</v>
      </c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139</v>
      </c>
      <c r="T64" s="35" t="str">
        <f t="shared" ref="T64:AA64" si="868">IF(AND(T62&gt;0,T63&gt;0),ROUNDDOWN(T63/T62,4),"")</f>
        <v/>
      </c>
      <c r="U64" s="36" t="str">
        <f t="shared" si="868"/>
        <v/>
      </c>
      <c r="V64" s="143" t="str">
        <f t="shared" si="868"/>
        <v/>
      </c>
      <c r="W64" s="35" t="str">
        <f t="shared" si="868"/>
        <v/>
      </c>
      <c r="X64" s="36" t="str">
        <f t="shared" si="868"/>
        <v/>
      </c>
      <c r="Y64" s="150" t="str">
        <f t="shared" si="868"/>
        <v/>
      </c>
      <c r="Z64" s="36" t="str">
        <f t="shared" si="868"/>
        <v/>
      </c>
      <c r="AA64" s="36" t="str">
        <f t="shared" si="868"/>
        <v/>
      </c>
      <c r="AB64" s="37">
        <f>IF(AB63&gt;0,AB63/AB62,0)</f>
        <v>0</v>
      </c>
      <c r="AC64" s="143" t="str">
        <f t="shared" ref="AC64:AK64" si="869">IF(AND(AC62&gt;0,AC63&gt;0),ROUNDDOWN(AC63/AC62,4),"")</f>
        <v/>
      </c>
      <c r="AD64" s="35" t="str">
        <f t="shared" si="869"/>
        <v/>
      </c>
      <c r="AE64" s="36" t="str">
        <f t="shared" si="869"/>
        <v/>
      </c>
      <c r="AF64" s="150" t="str">
        <f t="shared" si="869"/>
        <v/>
      </c>
      <c r="AG64" s="36" t="str">
        <f t="shared" si="869"/>
        <v/>
      </c>
      <c r="AH64" s="36" t="str">
        <f t="shared" si="869"/>
        <v/>
      </c>
      <c r="AI64" s="150" t="str">
        <f t="shared" si="869"/>
        <v/>
      </c>
      <c r="AJ64" s="36" t="str">
        <f t="shared" si="869"/>
        <v/>
      </c>
      <c r="AK64" s="36" t="str">
        <f t="shared" si="869"/>
        <v/>
      </c>
      <c r="AL64" s="37">
        <f>IF(AL63&gt;0,AL63/AL62,0)</f>
        <v>0</v>
      </c>
      <c r="AM64" s="150" t="str">
        <f t="shared" ref="AM64:AU64" si="870">IF(AND(AM62&gt;0,AM63&gt;0),ROUNDDOWN(AM63/AM62,4),"")</f>
        <v/>
      </c>
      <c r="AN64" s="36" t="str">
        <f t="shared" si="870"/>
        <v/>
      </c>
      <c r="AO64" s="36" t="str">
        <f t="shared" si="870"/>
        <v/>
      </c>
      <c r="AP64" s="150" t="str">
        <f t="shared" si="870"/>
        <v/>
      </c>
      <c r="AQ64" s="36" t="str">
        <f t="shared" si="870"/>
        <v/>
      </c>
      <c r="AR64" s="36" t="str">
        <f t="shared" si="870"/>
        <v/>
      </c>
      <c r="AS64" s="150" t="str">
        <f t="shared" si="870"/>
        <v/>
      </c>
      <c r="AT64" s="36" t="str">
        <f t="shared" si="870"/>
        <v/>
      </c>
      <c r="AU64" s="36" t="str">
        <f t="shared" si="870"/>
        <v/>
      </c>
      <c r="AV64" s="37">
        <f>IF(AV63&gt;0,AV63/AV62,0)</f>
        <v>0</v>
      </c>
      <c r="AW64" s="143" t="str">
        <f>IF(AND(AW62&gt;0,AW63&gt;0),ROUNDDOWN(AW63/AW62,4),"")</f>
        <v/>
      </c>
      <c r="AX64" s="424" t="str">
        <f t="shared" ref="AX64:BE64" si="871">IF(AND(AX62&gt;0,AX63&gt;0),ROUNDDOWN(AX63/AX62,4),"")</f>
        <v/>
      </c>
      <c r="AY64" s="425" t="str">
        <f t="shared" si="871"/>
        <v/>
      </c>
      <c r="AZ64" s="426" t="str">
        <f t="shared" si="871"/>
        <v/>
      </c>
      <c r="BA64" s="297" t="str">
        <f t="shared" si="871"/>
        <v/>
      </c>
      <c r="BB64" s="301" t="str">
        <f t="shared" si="871"/>
        <v/>
      </c>
      <c r="BC64" s="155" t="str">
        <f t="shared" si="871"/>
        <v/>
      </c>
      <c r="BD64" s="305" t="str">
        <f t="shared" si="871"/>
        <v/>
      </c>
      <c r="BE64" s="315" t="str">
        <f t="shared" si="871"/>
        <v/>
      </c>
      <c r="BF64" s="325"/>
      <c r="BG64" s="159" t="str">
        <f t="shared" ref="BG64:BO64" si="872">IF(AND(BG62&gt;0,BG63&gt;0),ROUNDDOWN(BG63/BG62,4),"")</f>
        <v/>
      </c>
      <c r="BH64" s="36" t="str">
        <f t="shared" si="872"/>
        <v/>
      </c>
      <c r="BI64" s="36" t="str">
        <f t="shared" si="872"/>
        <v/>
      </c>
      <c r="BJ64" s="150" t="str">
        <f t="shared" si="872"/>
        <v/>
      </c>
      <c r="BK64" s="36" t="str">
        <f t="shared" si="872"/>
        <v/>
      </c>
      <c r="BL64" s="36" t="str">
        <f t="shared" si="872"/>
        <v/>
      </c>
      <c r="BM64" s="150" t="str">
        <f t="shared" si="872"/>
        <v/>
      </c>
      <c r="BN64" s="36" t="str">
        <f t="shared" si="872"/>
        <v/>
      </c>
      <c r="BO64" s="36" t="str">
        <f t="shared" si="872"/>
        <v/>
      </c>
      <c r="BP64" s="37">
        <f>IF(BP63&gt;0,BP63/BP62,0)</f>
        <v>0</v>
      </c>
      <c r="BQ64" s="150" t="str">
        <f t="shared" ref="BQ64:BY64" si="873">IF(AND(BQ62&gt;0,BQ63&gt;0),ROUNDDOWN(BQ63/BQ62,4),"")</f>
        <v/>
      </c>
      <c r="BR64" s="36" t="str">
        <f t="shared" si="873"/>
        <v/>
      </c>
      <c r="BS64" s="36" t="str">
        <f t="shared" si="873"/>
        <v/>
      </c>
      <c r="BT64" s="150" t="str">
        <f t="shared" si="873"/>
        <v/>
      </c>
      <c r="BU64" s="36" t="str">
        <f t="shared" si="873"/>
        <v/>
      </c>
      <c r="BV64" s="36" t="str">
        <f t="shared" si="873"/>
        <v/>
      </c>
      <c r="BW64" s="150" t="str">
        <f t="shared" si="873"/>
        <v/>
      </c>
      <c r="BX64" s="36" t="str">
        <f t="shared" si="873"/>
        <v/>
      </c>
      <c r="BY64" s="36" t="str">
        <f t="shared" si="873"/>
        <v/>
      </c>
      <c r="BZ64" s="37">
        <f>IF(BZ63&gt;0,BZ63/BZ62,0)</f>
        <v>0</v>
      </c>
      <c r="CA64" s="150" t="str">
        <f t="shared" ref="CA64:CI64" si="874">IF(AND(CA62&gt;0,CA63&gt;0),ROUNDDOWN(CA63/CA62,4),"")</f>
        <v/>
      </c>
      <c r="CB64" s="36" t="str">
        <f t="shared" si="874"/>
        <v/>
      </c>
      <c r="CC64" s="36" t="str">
        <f t="shared" si="874"/>
        <v/>
      </c>
      <c r="CD64" s="150" t="str">
        <f t="shared" si="874"/>
        <v/>
      </c>
      <c r="CE64" s="36" t="str">
        <f t="shared" si="874"/>
        <v/>
      </c>
      <c r="CF64" s="36" t="str">
        <f t="shared" si="874"/>
        <v/>
      </c>
      <c r="CG64" s="150" t="str">
        <f t="shared" si="874"/>
        <v/>
      </c>
      <c r="CH64" s="36" t="str">
        <f t="shared" si="874"/>
        <v/>
      </c>
      <c r="CI64" s="36" t="str">
        <f t="shared" si="874"/>
        <v/>
      </c>
      <c r="CJ64" s="37">
        <f>IF(CJ63&gt;0,CJ63/CJ62,0)</f>
        <v>0</v>
      </c>
      <c r="CK64" s="143" t="str">
        <f>IF(AND(CK62&gt;0,CK63&gt;0),ROUNDDOWN(CK63/CK62,4),"")</f>
        <v/>
      </c>
      <c r="CL64" s="424" t="str">
        <f t="shared" ref="CL64:CS64" si="875">IF(AND(CL62&gt;0,CL63&gt;0),ROUNDDOWN(CL63/CL62,4),"")</f>
        <v/>
      </c>
      <c r="CM64" s="425" t="str">
        <f t="shared" si="875"/>
        <v/>
      </c>
      <c r="CN64" s="426" t="str">
        <f t="shared" si="875"/>
        <v/>
      </c>
      <c r="CO64" s="297" t="str">
        <f t="shared" si="875"/>
        <v/>
      </c>
      <c r="CP64" s="301" t="str">
        <f t="shared" si="875"/>
        <v/>
      </c>
      <c r="CQ64" s="155" t="str">
        <f t="shared" si="875"/>
        <v/>
      </c>
      <c r="CR64" s="305" t="str">
        <f t="shared" si="875"/>
        <v/>
      </c>
      <c r="CS64" s="315" t="str">
        <f t="shared" si="875"/>
        <v/>
      </c>
      <c r="CT64" s="325"/>
      <c r="CU64" s="159" t="str">
        <f>IF(AND(CU62&gt;0,CU63&gt;0),ROUNDDOWN(CU63/CU62,4),"")</f>
        <v/>
      </c>
      <c r="CV64" s="335" t="str">
        <f>IF(AND(CV62&gt;0,CV63&gt;0),ROUNDDOWN(CV63/CV62,4),"")</f>
        <v/>
      </c>
      <c r="CW64" s="336" t="str">
        <f t="shared" ref="CW64:CX64" si="876">IF(AND(CW62&gt;0,CW63&gt;0),ROUNDDOWN(CW63/CW62,4),"")</f>
        <v/>
      </c>
      <c r="CX64" s="163" t="str">
        <f t="shared" si="876"/>
        <v/>
      </c>
      <c r="CY64" s="356" t="str">
        <f>IF(AND(CY62&gt;0,CY63&gt;0),ROUNDDOWN(CY63/CY62,4),"")</f>
        <v/>
      </c>
      <c r="CZ64" s="357" t="str">
        <f>IF(AND(CZ62&gt;0,CZ63&gt;0),ROUNDDOWN(CZ63/CZ62,4),"")</f>
        <v/>
      </c>
      <c r="DA64" s="167" t="str">
        <f>IF(AND(DA62&gt;0,DA63&gt;0),ROUNDDOWN(DA63/DA62,4),"")</f>
        <v/>
      </c>
      <c r="DB64" s="483" t="str">
        <f t="shared" ref="DB64:DC64" si="877">IF(AND(DB62&gt;0,DB63&gt;0),ROUNDDOWN(DB63/DB62,4),"")</f>
        <v/>
      </c>
      <c r="DC64" s="484" t="str">
        <f t="shared" si="877"/>
        <v/>
      </c>
      <c r="DD64" s="485"/>
      <c r="DE64" s="605" t="str">
        <f t="shared" ref="DE64:DW64" si="878">IF(AND(DE62&gt;0,DE63&gt;0),ROUNDDOWN(DE63/DE62,4),"")</f>
        <v/>
      </c>
      <c r="DF64" s="614" t="str">
        <f>IF(AND(DF62&gt;0,DF63&gt;0),ROUNDDOWN(DF63/DF62,4),"")</f>
        <v/>
      </c>
      <c r="DG64" s="336" t="str">
        <f t="shared" ref="DG64:DH64" si="879">IF(AND(DG62&gt;0,DG63&gt;0),ROUNDDOWN(DG63/DG62,4),"")</f>
        <v/>
      </c>
      <c r="DH64" s="615" t="str">
        <f t="shared" si="879"/>
        <v/>
      </c>
      <c r="DI64" s="630">
        <f>IF(AND(DI62&gt;0,DI63&gt;0),ROUNDDOWN(DI63/DI62,4),"")</f>
        <v>0.14580000000000001</v>
      </c>
      <c r="DJ64" s="357">
        <f>IF(AND(DJ62&gt;0,DJ63&gt;0),ROUNDDOWN(DJ63/DJ62,4),"")</f>
        <v>0.13469999999999999</v>
      </c>
      <c r="DK64" s="631">
        <f>IF(AND(DK62&gt;0,DK63&gt;0),ROUNDDOWN(DK63/DK62,4),"")</f>
        <v>0.15379999999999999</v>
      </c>
      <c r="DL64" s="643">
        <f t="shared" ref="DL64:DM64" si="880">IF(AND(DL62&gt;0,DL63&gt;0),ROUNDDOWN(DL63/DL62,4),"")</f>
        <v>0.21920000000000001</v>
      </c>
      <c r="DM64" s="484">
        <f t="shared" si="880"/>
        <v>0.20399999999999999</v>
      </c>
      <c r="DN64" s="485"/>
      <c r="DO64" s="644">
        <f t="shared" ref="DO64" si="881">IF(AND(DO62&gt;0,DO63&gt;0),ROUNDDOWN(DO63/DO62,4),"")</f>
        <v>0.2142</v>
      </c>
      <c r="DP64" s="36" t="str">
        <f t="shared" si="878"/>
        <v/>
      </c>
      <c r="DQ64" s="36" t="str">
        <f t="shared" si="878"/>
        <v/>
      </c>
      <c r="DR64" s="150" t="str">
        <f t="shared" si="878"/>
        <v/>
      </c>
      <c r="DS64" s="36" t="str">
        <f t="shared" si="878"/>
        <v/>
      </c>
      <c r="DT64" s="36" t="str">
        <f t="shared" si="878"/>
        <v/>
      </c>
      <c r="DU64" s="150" t="str">
        <f t="shared" si="878"/>
        <v/>
      </c>
      <c r="DV64" s="36" t="str">
        <f t="shared" si="878"/>
        <v/>
      </c>
      <c r="DW64" s="36" t="str">
        <f t="shared" si="878"/>
        <v/>
      </c>
      <c r="DX64" s="37">
        <f>IF(DX63&gt;0,DX63/DX62,0)</f>
        <v>0</v>
      </c>
      <c r="DY64" s="150" t="str">
        <f t="shared" ref="DY64:EG64" si="882">IF(AND(DY62&gt;0,DY63&gt;0),ROUNDDOWN(DY63/DY62,4),"")</f>
        <v/>
      </c>
      <c r="DZ64" s="36" t="str">
        <f t="shared" si="882"/>
        <v/>
      </c>
      <c r="EA64" s="36" t="str">
        <f t="shared" si="882"/>
        <v/>
      </c>
      <c r="EB64" s="150" t="str">
        <f t="shared" si="882"/>
        <v/>
      </c>
      <c r="EC64" s="36" t="str">
        <f t="shared" si="882"/>
        <v/>
      </c>
      <c r="ED64" s="36" t="str">
        <f t="shared" si="882"/>
        <v/>
      </c>
      <c r="EE64" s="150" t="str">
        <f t="shared" si="882"/>
        <v/>
      </c>
      <c r="EF64" s="36" t="str">
        <f t="shared" si="882"/>
        <v/>
      </c>
      <c r="EG64" s="36" t="str">
        <f t="shared" si="882"/>
        <v/>
      </c>
      <c r="EH64" s="37">
        <f>IF(EH63&gt;0,EH63/EH62,0)</f>
        <v>0</v>
      </c>
      <c r="EI64" s="150" t="str">
        <f t="shared" ref="EI64:EQ64" si="883">IF(AND(EI62&gt;0,EI63&gt;0),ROUNDDOWN(EI63/EI62,4),"")</f>
        <v/>
      </c>
      <c r="EJ64" s="36" t="str">
        <f t="shared" si="883"/>
        <v/>
      </c>
      <c r="EK64" s="36" t="str">
        <f t="shared" si="883"/>
        <v/>
      </c>
      <c r="EL64" s="150" t="str">
        <f t="shared" si="883"/>
        <v/>
      </c>
      <c r="EM64" s="36" t="str">
        <f t="shared" si="883"/>
        <v/>
      </c>
      <c r="EN64" s="36" t="str">
        <f t="shared" si="883"/>
        <v/>
      </c>
      <c r="EO64" s="150" t="str">
        <f t="shared" si="883"/>
        <v/>
      </c>
      <c r="EP64" s="36" t="str">
        <f t="shared" si="883"/>
        <v/>
      </c>
      <c r="EQ64" s="36" t="str">
        <f t="shared" si="883"/>
        <v/>
      </c>
      <c r="ER64" s="37">
        <f>IF(ER63&gt;0,ER63/ER62,0)</f>
        <v>0</v>
      </c>
      <c r="ES64" s="143" t="str">
        <f>IF(AND(ES62&gt;0,ES63&gt;0),ROUNDDOWN(ES63/ES62,4),"")</f>
        <v/>
      </c>
      <c r="ET64" s="424" t="str">
        <f t="shared" ref="ET64:FA64" si="884">IF(AND(ET62&gt;0,ET63&gt;0),ROUNDDOWN(ET63/ET62,4),"")</f>
        <v/>
      </c>
      <c r="EU64" s="425" t="str">
        <f t="shared" si="884"/>
        <v/>
      </c>
      <c r="EV64" s="426" t="str">
        <f t="shared" si="884"/>
        <v/>
      </c>
      <c r="EW64" s="297" t="str">
        <f t="shared" si="884"/>
        <v/>
      </c>
      <c r="EX64" s="301" t="str">
        <f t="shared" si="884"/>
        <v/>
      </c>
      <c r="EY64" s="155" t="str">
        <f t="shared" si="884"/>
        <v/>
      </c>
      <c r="EZ64" s="305" t="str">
        <f t="shared" si="884"/>
        <v/>
      </c>
      <c r="FA64" s="315" t="str">
        <f t="shared" si="884"/>
        <v/>
      </c>
      <c r="FB64" s="325"/>
      <c r="FC64" s="159" t="str">
        <f t="shared" ref="FC64:FK64" si="885">IF(AND(FC62&gt;0,FC63&gt;0),ROUNDDOWN(FC63/FC62,4),"")</f>
        <v/>
      </c>
      <c r="FD64" s="36" t="str">
        <f t="shared" si="885"/>
        <v/>
      </c>
      <c r="FE64" s="36" t="str">
        <f t="shared" si="885"/>
        <v/>
      </c>
      <c r="FF64" s="150" t="str">
        <f t="shared" si="885"/>
        <v/>
      </c>
      <c r="FG64" s="36" t="str">
        <f t="shared" si="885"/>
        <v/>
      </c>
      <c r="FH64" s="36" t="str">
        <f t="shared" si="885"/>
        <v/>
      </c>
      <c r="FI64" s="150" t="str">
        <f t="shared" si="885"/>
        <v/>
      </c>
      <c r="FJ64" s="36" t="str">
        <f t="shared" si="885"/>
        <v/>
      </c>
      <c r="FK64" s="36" t="str">
        <f t="shared" si="885"/>
        <v/>
      </c>
      <c r="FL64" s="37">
        <f>IF(FL63&gt;0,FL63/FL62,0)</f>
        <v>0</v>
      </c>
      <c r="FM64" s="150" t="str">
        <f t="shared" ref="FM64:FU64" si="886">IF(AND(FM62&gt;0,FM63&gt;0),ROUNDDOWN(FM63/FM62,4),"")</f>
        <v/>
      </c>
      <c r="FN64" s="36" t="str">
        <f t="shared" si="886"/>
        <v/>
      </c>
      <c r="FO64" s="36" t="str">
        <f t="shared" si="886"/>
        <v/>
      </c>
      <c r="FP64" s="150" t="str">
        <f t="shared" si="886"/>
        <v/>
      </c>
      <c r="FQ64" s="36" t="str">
        <f t="shared" si="886"/>
        <v/>
      </c>
      <c r="FR64" s="36" t="str">
        <f t="shared" si="886"/>
        <v/>
      </c>
      <c r="FS64" s="150" t="str">
        <f t="shared" si="886"/>
        <v/>
      </c>
      <c r="FT64" s="36" t="str">
        <f t="shared" si="886"/>
        <v/>
      </c>
      <c r="FU64" s="36" t="str">
        <f t="shared" si="886"/>
        <v/>
      </c>
      <c r="FV64" s="37">
        <f>IF(FV63&gt;0,FV63/FV62,0)</f>
        <v>0</v>
      </c>
      <c r="FW64" s="150" t="str">
        <f t="shared" ref="FW64:GE64" si="887">IF(AND(FW62&gt;0,FW63&gt;0),ROUNDDOWN(FW63/FW62,4),"")</f>
        <v/>
      </c>
      <c r="FX64" s="36" t="str">
        <f t="shared" si="887"/>
        <v/>
      </c>
      <c r="FY64" s="36" t="str">
        <f t="shared" si="887"/>
        <v/>
      </c>
      <c r="FZ64" s="150" t="str">
        <f t="shared" si="887"/>
        <v/>
      </c>
      <c r="GA64" s="36" t="str">
        <f t="shared" si="887"/>
        <v/>
      </c>
      <c r="GB64" s="36" t="str">
        <f t="shared" si="887"/>
        <v/>
      </c>
      <c r="GC64" s="150" t="str">
        <f t="shared" si="887"/>
        <v/>
      </c>
      <c r="GD64" s="36" t="str">
        <f t="shared" si="887"/>
        <v/>
      </c>
      <c r="GE64" s="36" t="str">
        <f t="shared" si="887"/>
        <v/>
      </c>
      <c r="GF64" s="37">
        <f>IF(GF63&gt;0,GF63/GF62,0)</f>
        <v>0</v>
      </c>
      <c r="GG64" s="143" t="str">
        <f>IF(AND(GG62&gt;0,GG63&gt;0),ROUNDDOWN(GG63/GG62,4),"")</f>
        <v/>
      </c>
      <c r="GH64" s="424" t="str">
        <f t="shared" ref="GH64:GO64" si="888">IF(AND(GH62&gt;0,GH63&gt;0),ROUNDDOWN(GH63/GH62,4),"")</f>
        <v/>
      </c>
      <c r="GI64" s="425" t="str">
        <f t="shared" si="888"/>
        <v/>
      </c>
      <c r="GJ64" s="426" t="str">
        <f t="shared" si="888"/>
        <v/>
      </c>
      <c r="GK64" s="297" t="str">
        <f t="shared" si="888"/>
        <v/>
      </c>
      <c r="GL64" s="301" t="str">
        <f t="shared" si="888"/>
        <v/>
      </c>
      <c r="GM64" s="155" t="str">
        <f t="shared" si="888"/>
        <v/>
      </c>
      <c r="GN64" s="305" t="str">
        <f t="shared" si="888"/>
        <v/>
      </c>
      <c r="GO64" s="315" t="str">
        <f t="shared" si="888"/>
        <v/>
      </c>
      <c r="GP64" s="325"/>
      <c r="GQ64" s="159" t="str">
        <f>IF(AND(GQ62&gt;0,GQ63&gt;0),ROUNDDOWN(GQ63/GQ62,4),"")</f>
        <v/>
      </c>
      <c r="GR64" s="335" t="str">
        <f>IF(AND(GR62&gt;0,GR63&gt;0),ROUNDDOWN(GR63/GR62,4),"")</f>
        <v/>
      </c>
      <c r="GS64" s="336" t="str">
        <f t="shared" ref="GS64:GT64" si="889">IF(AND(GS62&gt;0,GS63&gt;0),ROUNDDOWN(GS63/GS62,4),"")</f>
        <v/>
      </c>
      <c r="GT64" s="163" t="str">
        <f t="shared" si="889"/>
        <v/>
      </c>
      <c r="GU64" s="356" t="str">
        <f>IF(AND(GU62&gt;0,GU63&gt;0),ROUNDDOWN(GU63/GU62,4),"")</f>
        <v/>
      </c>
      <c r="GV64" s="357" t="str">
        <f>IF(AND(GV62&gt;0,GV63&gt;0),ROUNDDOWN(GV63/GV62,4),"")</f>
        <v/>
      </c>
      <c r="GW64" s="167" t="str">
        <f>IF(AND(GW62&gt;0,GW63&gt;0),ROUNDDOWN(GW63/GW62,4),"")</f>
        <v/>
      </c>
      <c r="GX64" s="483" t="str">
        <f t="shared" ref="GX64:HK64" si="890">IF(AND(GX62&gt;0,GX63&gt;0),ROUNDDOWN(GX63/GX62,4),"")</f>
        <v/>
      </c>
      <c r="GY64" s="484" t="str">
        <f t="shared" si="890"/>
        <v/>
      </c>
      <c r="GZ64" s="485" t="str">
        <f t="shared" si="890"/>
        <v/>
      </c>
      <c r="HA64" s="486" t="str">
        <f t="shared" si="890"/>
        <v/>
      </c>
      <c r="HB64" s="392" t="str">
        <f t="shared" si="890"/>
        <v/>
      </c>
      <c r="HC64" s="393" t="str">
        <f t="shared" si="890"/>
        <v/>
      </c>
      <c r="HD64" s="172" t="str">
        <f t="shared" si="890"/>
        <v/>
      </c>
      <c r="HE64" s="392" t="str">
        <f t="shared" si="890"/>
        <v/>
      </c>
      <c r="HF64" s="393" t="str">
        <f t="shared" si="890"/>
        <v/>
      </c>
      <c r="HG64" s="172" t="str">
        <f t="shared" si="890"/>
        <v/>
      </c>
      <c r="HH64" s="392" t="str">
        <f t="shared" si="890"/>
        <v/>
      </c>
      <c r="HI64" s="393" t="str">
        <f t="shared" si="890"/>
        <v/>
      </c>
      <c r="HJ64" s="374"/>
      <c r="HK64" s="171" t="str">
        <f t="shared" ref="HK64:HX64" si="891">IF(AND(HK62&gt;0,HK63&gt;0),ROUNDDOWN(HK63/HK62,4),"")</f>
        <v/>
      </c>
      <c r="HL64" s="40"/>
      <c r="HM64" s="39" t="s">
        <v>139</v>
      </c>
      <c r="HN64" s="39"/>
      <c r="HO64" s="39"/>
      <c r="HP64" s="39"/>
      <c r="HQ64" s="39"/>
    </row>
    <row r="65" spans="1:225" s="25" customFormat="1" ht="21" hidden="1">
      <c r="A65" s="24"/>
      <c r="B65" s="51" t="s">
        <v>283</v>
      </c>
      <c r="C65" s="509">
        <f>_xlfn.XLOOKUP(D65,事業計画2026[営業所],事業計画2026[エリア],"",0)</f>
        <v>0</v>
      </c>
      <c r="D65" s="510"/>
      <c r="E65" s="196"/>
      <c r="F65" s="196"/>
      <c r="G65" s="196">
        <f>_xlfn.XLOOKUP(D65,事業計画2026[営業所],事業計画2026[所長],"",0)</f>
        <v>0</v>
      </c>
      <c r="H65" s="196">
        <f>_xlfn.XLOOKUP(D65,事業計画2026[営業所],事業計画2026[担当役員],"",0)</f>
        <v>0</v>
      </c>
      <c r="I65" s="196">
        <f>_xlfn.XLOOKUP(D65,事業計画2026[営業所],事業計画2026[主要ブランド],"",0)</f>
        <v>0</v>
      </c>
      <c r="J65" s="196"/>
      <c r="K65" s="197">
        <f>_xlfn.XLOOKUP(D65,事業計画2026[営業所],事業計画2026[人件費],"",0)</f>
        <v>0</v>
      </c>
      <c r="L65" s="197">
        <f>_xlfn.XLOOKUP(D65,事業計画2026[営業所],事業計画2026[販売費],"",0)</f>
        <v>0</v>
      </c>
      <c r="M65" s="197">
        <f>_xlfn.XLOOKUP(D65,事業計画2026[営業所],事業計画2026[減価償却費],"",0)</f>
        <v>0</v>
      </c>
      <c r="N65" s="197">
        <f>_xlfn.XLOOKUP(D65,事業計画2026[営業所],事業計画2026[地代・家賃],"",0)</f>
        <v>0</v>
      </c>
      <c r="O65" s="197">
        <f>_xlfn.XLOOKUP(D65,事業計画2026[営業所],事業計画2026[その他経費],"",0)</f>
        <v>0</v>
      </c>
      <c r="P65" s="197">
        <f>_xlfn.XLOOKUP(D65,事業計画2026[営業所],事業計画2026[本社経費],"",0)</f>
        <v>0</v>
      </c>
      <c r="Q65" s="197">
        <f>SUM(K65:P65)</f>
        <v>0</v>
      </c>
      <c r="R65" s="196"/>
      <c r="S65" s="26" t="s">
        <v>137</v>
      </c>
      <c r="T65" s="27" cm="1">
        <f t="array" ref="T65">_xlfn.XLOOKUP($D65&amp;T$2&amp;T$3,事業計画集計2026[営業所]&amp;事業計画集計2026[月]&amp;事業計画集計2026[受着完],事業計画集計2026[(当月)計画 請負金額],0,0)</f>
        <v>0</v>
      </c>
      <c r="U65" s="28" cm="1">
        <f t="array" ref="U65">_xlfn.XLOOKUP($D65&amp;T$2&amp;T$3,事業計画集計2026[営業所]&amp;事業計画集計2026[月]&amp;事業計画集計2026[受着完],事業計画集計2026[(当月)計画 利益額],0,0)</f>
        <v>0</v>
      </c>
      <c r="V65" s="142" cm="1">
        <f t="array" ref="V65">_xlfn.XLOOKUP($D65&amp;T$2&amp;T$3,事業計画集計2026[営業所]&amp;事業計画集計2026[月]&amp;事業計画集計2026[受着完],事業計画集計2026[(当月)計画 棟数],0,0)</f>
        <v>0</v>
      </c>
      <c r="W65" s="27" cm="1">
        <f t="array" ref="W65">_xlfn.XLOOKUP($D65&amp;W$2&amp;W$3,事業計画集計2026[営業所]&amp;事業計画集計2026[月]&amp;事業計画集計2026[受着完],事業計画集計2026[(当月)計画 請負金額],0,0)</f>
        <v>0</v>
      </c>
      <c r="X65" s="28" cm="1">
        <f t="array" ref="X65">_xlfn.XLOOKUP($D65&amp;W$2&amp;W$3,事業計画集計2026[営業所]&amp;事業計画集計2026[月]&amp;事業計画集計2026[受着完],事業計画集計2026[(当月)計画 利益額],0,0)</f>
        <v>0</v>
      </c>
      <c r="Y65" s="149" cm="1">
        <f t="array" ref="Y65">_xlfn.XLOOKUP($D65&amp;W$2&amp;W$3,事業計画集計2026[営業所]&amp;事業計画集計2026[月]&amp;事業計画集計2026[受着完],事業計画集計2026[(当月)計画 棟数],0,0)</f>
        <v>0</v>
      </c>
      <c r="Z65" s="28" cm="1">
        <f t="array" ref="Z65">_xlfn.XLOOKUP($D65&amp;Z$2&amp;Z$3,事業計画集計2026[営業所]&amp;事業計画集計2026[月]&amp;事業計画集計2026[受着完],事業計画集計2026[(当月)計画 請負金額],0,0)</f>
        <v>0</v>
      </c>
      <c r="AA65" s="28" cm="1">
        <f t="array" ref="AA65">_xlfn.XLOOKUP($D65&amp;Z$2&amp;Z$3,事業計画集計2026[営業所]&amp;事業計画集計2026[月]&amp;事業計画集計2026[受着完],事業計画集計2026[(当月)計画 利益額],0,0)</f>
        <v>0</v>
      </c>
      <c r="AB65" s="29">
        <f>AA65-($Q65*1000)</f>
        <v>0</v>
      </c>
      <c r="AC65" s="142" cm="1">
        <f t="array" ref="AC65">_xlfn.XLOOKUP($D65&amp;Z$2&amp;Z$3,事業計画集計2026[営業所]&amp;事業計画集計2026[月]&amp;事業計画集計2026[受着完],事業計画集計2026[(当月)計画 棟数],0,0)</f>
        <v>0</v>
      </c>
      <c r="AD65" s="27" cm="1">
        <f t="array" ref="AD65">_xlfn.XLOOKUP($D65&amp;AD$2&amp;AD$3,事業計画集計2026[営業所]&amp;事業計画集計2026[月]&amp;事業計画集計2026[受着完],事業計画集計2026[(当月)計画 請負金額],0,0)</f>
        <v>0</v>
      </c>
      <c r="AE65" s="28" cm="1">
        <f t="array" ref="AE65">_xlfn.XLOOKUP($D65&amp;AD$2&amp;AD$3,事業計画集計2026[営業所]&amp;事業計画集計2026[月]&amp;事業計画集計2026[受着完],事業計画集計2026[(当月)計画 利益額],0,0)</f>
        <v>0</v>
      </c>
      <c r="AF65" s="149" cm="1">
        <f t="array" ref="AF65">_xlfn.XLOOKUP($D65&amp;AD$2&amp;AD$3,事業計画集計2026[営業所]&amp;事業計画集計2026[月]&amp;事業計画集計2026[受着完],事業計画集計2026[(当月)計画 棟数],0,0)</f>
        <v>0</v>
      </c>
      <c r="AG65" s="28" cm="1">
        <f t="array" ref="AG65">_xlfn.XLOOKUP($D65&amp;AG$2&amp;AG$3,事業計画集計2026[営業所]&amp;事業計画集計2026[月]&amp;事業計画集計2026[受着完],事業計画集計2026[(当月)計画 請負金額],0,0)</f>
        <v>0</v>
      </c>
      <c r="AH65" s="28" cm="1">
        <f t="array" ref="AH65">_xlfn.XLOOKUP($D65&amp;AG$2&amp;AG$3,事業計画集計2026[営業所]&amp;事業計画集計2026[月]&amp;事業計画集計2026[受着完],事業計画集計2026[(当月)計画 利益額],0,0)</f>
        <v>0</v>
      </c>
      <c r="AI65" s="149" cm="1">
        <f t="array" ref="AI65">_xlfn.XLOOKUP($D65&amp;AG$2&amp;AG$3,事業計画集計2026[営業所]&amp;事業計画集計2026[月]&amp;事業計画集計2026[受着完],事業計画集計2026[(当月)計画 棟数],0,0)</f>
        <v>0</v>
      </c>
      <c r="AJ65" s="28" cm="1">
        <f t="array" ref="AJ65">_xlfn.XLOOKUP($D65&amp;AJ$2&amp;AJ$3,事業計画集計2026[営業所]&amp;事業計画集計2026[月]&amp;事業計画集計2026[受着完],事業計画集計2026[(当月)計画 請負金額],0,0)</f>
        <v>0</v>
      </c>
      <c r="AK65" s="28" cm="1">
        <f t="array" ref="AK65">_xlfn.XLOOKUP($D65&amp;AJ$2&amp;AJ$3,事業計画集計2026[営業所]&amp;事業計画集計2026[月]&amp;事業計画集計2026[受着完],事業計画集計2026[(当月)計画 利益額],0,0)</f>
        <v>0</v>
      </c>
      <c r="AL65" s="29">
        <f>AK65-($Q65*1000)</f>
        <v>0</v>
      </c>
      <c r="AM65" s="149" cm="1">
        <f t="array" ref="AM65">_xlfn.XLOOKUP($D65&amp;AJ$2&amp;AJ$3,事業計画集計2026[営業所]&amp;事業計画集計2026[月]&amp;事業計画集計2026[受着完],事業計画集計2026[(当月)計画 棟数],0,0)</f>
        <v>0</v>
      </c>
      <c r="AN65" s="28" cm="1">
        <f t="array" ref="AN65">_xlfn.XLOOKUP($D65&amp;AN$2&amp;AN$3,事業計画集計2026[営業所]&amp;事業計画集計2026[月]&amp;事業計画集計2026[受着完],事業計画集計2026[(当月)計画 請負金額],0,0)</f>
        <v>0</v>
      </c>
      <c r="AO65" s="28" cm="1">
        <f t="array" ref="AO65">_xlfn.XLOOKUP($D65&amp;AN$2&amp;AN$3,事業計画集計2026[営業所]&amp;事業計画集計2026[月]&amp;事業計画集計2026[受着完],事業計画集計2026[(当月)計画 利益額],0,0)</f>
        <v>0</v>
      </c>
      <c r="AP65" s="149" cm="1">
        <f t="array" ref="AP65">_xlfn.XLOOKUP($D65&amp;AN$2&amp;AN$3,事業計画集計2026[営業所]&amp;事業計画集計2026[月]&amp;事業計画集計2026[受着完],事業計画集計2026[(当月)計画 棟数],0,0)</f>
        <v>0</v>
      </c>
      <c r="AQ65" s="28" cm="1">
        <f t="array" ref="AQ65">_xlfn.XLOOKUP($D65&amp;AQ$2&amp;AQ$3,事業計画集計2026[営業所]&amp;事業計画集計2026[月]&amp;事業計画集計2026[受着完],事業計画集計2026[(当月)計画 請負金額],0,0)</f>
        <v>0</v>
      </c>
      <c r="AR65" s="28" cm="1">
        <f t="array" ref="AR65">_xlfn.XLOOKUP($D65&amp;AQ$2&amp;AQ$3,事業計画集計2026[営業所]&amp;事業計画集計2026[月]&amp;事業計画集計2026[受着完],事業計画集計2026[(当月)計画 利益額],0,0)</f>
        <v>0</v>
      </c>
      <c r="AS65" s="149" cm="1">
        <f t="array" ref="AS65">_xlfn.XLOOKUP($D65&amp;AQ$2&amp;AQ$3,事業計画集計2026[営業所]&amp;事業計画集計2026[月]&amp;事業計画集計2026[受着完],事業計画集計2026[(当月)計画 棟数],0,0)</f>
        <v>0</v>
      </c>
      <c r="AT65" s="28" cm="1">
        <f t="array" ref="AT65">_xlfn.XLOOKUP($D65&amp;AT$2&amp;AT$3,事業計画集計2026[営業所]&amp;事業計画集計2026[月]&amp;事業計画集計2026[受着完],事業計画集計2026[(当月)計画 請負金額],0,0)</f>
        <v>0</v>
      </c>
      <c r="AU65" s="28" cm="1">
        <f t="array" ref="AU65">_xlfn.XLOOKUP($D65&amp;AT$2&amp;AT$3,事業計画集計2026[営業所]&amp;事業計画集計2026[月]&amp;事業計画集計2026[受着完],事業計画集計2026[(当月)計画 利益額],0,0)</f>
        <v>0</v>
      </c>
      <c r="AV65" s="29">
        <f>AU65-($Q65*1000)</f>
        <v>0</v>
      </c>
      <c r="AW65" s="142" cm="1">
        <f t="array" ref="AW65">_xlfn.XLOOKUP($D65&amp;AT$2&amp;AT$3,事業計画集計2026[営業所]&amp;事業計画集計2026[月]&amp;事業計画集計2026[受着完],事業計画集計2026[(当月)計画 棟数],0,0)</f>
        <v>0</v>
      </c>
      <c r="AX65" s="421">
        <f t="shared" ref="AX65:BG66" si="892">T65+AD65+AN65</f>
        <v>0</v>
      </c>
      <c r="AY65" s="422">
        <f t="shared" si="892"/>
        <v>0</v>
      </c>
      <c r="AZ65" s="423">
        <f t="shared" si="892"/>
        <v>0</v>
      </c>
      <c r="BA65" s="296">
        <f t="shared" si="892"/>
        <v>0</v>
      </c>
      <c r="BB65" s="300">
        <f t="shared" si="892"/>
        <v>0</v>
      </c>
      <c r="BC65" s="154">
        <f t="shared" si="892"/>
        <v>0</v>
      </c>
      <c r="BD65" s="304">
        <f t="shared" si="892"/>
        <v>0</v>
      </c>
      <c r="BE65" s="314">
        <f t="shared" si="892"/>
        <v>0</v>
      </c>
      <c r="BF65" s="324">
        <f t="shared" si="892"/>
        <v>0</v>
      </c>
      <c r="BG65" s="158">
        <f t="shared" si="892"/>
        <v>0</v>
      </c>
      <c r="BH65" s="28" cm="1">
        <f t="array" ref="BH65">_xlfn.XLOOKUP($D65&amp;BH$2&amp;BH$3,事業計画集計2026[営業所]&amp;事業計画集計2026[月]&amp;事業計画集計2026[受着完],事業計画集計2026[(当月)計画 請負金額],0,0)</f>
        <v>0</v>
      </c>
      <c r="BI65" s="28" cm="1">
        <f t="array" ref="BI65">_xlfn.XLOOKUP($D65&amp;BH$2&amp;BH$3,事業計画集計2026[営業所]&amp;事業計画集計2026[月]&amp;事業計画集計2026[受着完],事業計画集計2026[(当月)計画 利益額],0,0)</f>
        <v>0</v>
      </c>
      <c r="BJ65" s="149" cm="1">
        <f t="array" ref="BJ65">_xlfn.XLOOKUP($D65&amp;BH$2&amp;BH$3,事業計画集計2026[営業所]&amp;事業計画集計2026[月]&amp;事業計画集計2026[受着完],事業計画集計2026[(当月)計画 棟数],0,0)</f>
        <v>0</v>
      </c>
      <c r="BK65" s="28" cm="1">
        <f t="array" ref="BK65">_xlfn.XLOOKUP($D65&amp;BK$2&amp;BK$3,事業計画集計2026[営業所]&amp;事業計画集計2026[月]&amp;事業計画集計2026[受着完],事業計画集計2026[(当月)計画 請負金額],0,0)</f>
        <v>0</v>
      </c>
      <c r="BL65" s="28" cm="1">
        <f t="array" ref="BL65">_xlfn.XLOOKUP($D65&amp;BK$2&amp;BK$3,事業計画集計2026[営業所]&amp;事業計画集計2026[月]&amp;事業計画集計2026[受着完],事業計画集計2026[(当月)計画 利益額],0,0)</f>
        <v>0</v>
      </c>
      <c r="BM65" s="149" cm="1">
        <f t="array" ref="BM65">_xlfn.XLOOKUP($D65&amp;BK$2&amp;BK$3,事業計画集計2026[営業所]&amp;事業計画集計2026[月]&amp;事業計画集計2026[受着完],事業計画集計2026[(当月)計画 棟数],0,0)</f>
        <v>0</v>
      </c>
      <c r="BN65" s="28" cm="1">
        <f t="array" ref="BN65">_xlfn.XLOOKUP($D65&amp;BN$2&amp;BN$3,事業計画集計2026[営業所]&amp;事業計画集計2026[月]&amp;事業計画集計2026[受着完],事業計画集計2026[(当月)計画 請負金額],0,0)</f>
        <v>0</v>
      </c>
      <c r="BO65" s="28" cm="1">
        <f t="array" ref="BO65">_xlfn.XLOOKUP($D65&amp;BN$2&amp;BN$3,事業計画集計2026[営業所]&amp;事業計画集計2026[月]&amp;事業計画集計2026[受着完],事業計画集計2026[(当月)計画 利益額],0,0)</f>
        <v>0</v>
      </c>
      <c r="BP65" s="29">
        <f>BO65-($Q65*1000)</f>
        <v>0</v>
      </c>
      <c r="BQ65" s="149" cm="1">
        <f t="array" ref="BQ65">_xlfn.XLOOKUP($D65&amp;BN$2&amp;BN$3,事業計画集計2026[営業所]&amp;事業計画集計2026[月]&amp;事業計画集計2026[受着完],事業計画集計2026[(当月)計画 棟数],0,0)</f>
        <v>0</v>
      </c>
      <c r="BR65" s="28" cm="1">
        <f t="array" ref="BR65">_xlfn.XLOOKUP($D65&amp;BR$2&amp;BR$3,事業計画集計2026[営業所]&amp;事業計画集計2026[月]&amp;事業計画集計2026[受着完],事業計画集計2026[(当月)計画 請負金額],0,0)</f>
        <v>0</v>
      </c>
      <c r="BS65" s="28" cm="1">
        <f t="array" ref="BS65">_xlfn.XLOOKUP($D65&amp;BR$2&amp;BR$3,事業計画集計2026[営業所]&amp;事業計画集計2026[月]&amp;事業計画集計2026[受着完],事業計画集計2026[(当月)計画 利益額],0,0)</f>
        <v>0</v>
      </c>
      <c r="BT65" s="149" cm="1">
        <f t="array" ref="BT65">_xlfn.XLOOKUP($D65&amp;BR$2&amp;BR$3,事業計画集計2026[営業所]&amp;事業計画集計2026[月]&amp;事業計画集計2026[受着完],事業計画集計2026[(当月)計画 棟数],0,0)</f>
        <v>0</v>
      </c>
      <c r="BU65" s="28" cm="1">
        <f t="array" ref="BU65">_xlfn.XLOOKUP($D65&amp;BU$2&amp;BU$3,事業計画集計2026[営業所]&amp;事業計画集計2026[月]&amp;事業計画集計2026[受着完],事業計画集計2026[(当月)計画 請負金額],0,0)</f>
        <v>0</v>
      </c>
      <c r="BV65" s="28" cm="1">
        <f t="array" ref="BV65">_xlfn.XLOOKUP($D65&amp;BU$2&amp;BU$3,事業計画集計2026[営業所]&amp;事業計画集計2026[月]&amp;事業計画集計2026[受着完],事業計画集計2026[(当月)計画 利益額],0,0)</f>
        <v>0</v>
      </c>
      <c r="BW65" s="149" cm="1">
        <f t="array" ref="BW65">_xlfn.XLOOKUP($D65&amp;BU$2&amp;BU$3,事業計画集計2026[営業所]&amp;事業計画集計2026[月]&amp;事業計画集計2026[受着完],事業計画集計2026[(当月)計画 棟数],0,0)</f>
        <v>0</v>
      </c>
      <c r="BX65" s="28" cm="1">
        <f t="array" ref="BX65">_xlfn.XLOOKUP($D65&amp;BX$2&amp;BX$3,事業計画集計2026[営業所]&amp;事業計画集計2026[月]&amp;事業計画集計2026[受着完],事業計画集計2026[(当月)計画 請負金額],0,0)</f>
        <v>0</v>
      </c>
      <c r="BY65" s="28" cm="1">
        <f t="array" ref="BY65">_xlfn.XLOOKUP($D65&amp;BX$2&amp;BX$3,事業計画集計2026[営業所]&amp;事業計画集計2026[月]&amp;事業計画集計2026[受着完],事業計画集計2026[(当月)計画 利益額],0,0)</f>
        <v>0</v>
      </c>
      <c r="BZ65" s="29">
        <f>BY65-($Q65*1000)</f>
        <v>0</v>
      </c>
      <c r="CA65" s="149" cm="1">
        <f t="array" ref="CA65">_xlfn.XLOOKUP($D65&amp;BX$2&amp;BX$3,事業計画集計2026[営業所]&amp;事業計画集計2026[月]&amp;事業計画集計2026[受着完],事業計画集計2026[(当月)計画 棟数],0,0)</f>
        <v>0</v>
      </c>
      <c r="CB65" s="28" cm="1">
        <f t="array" ref="CB65">_xlfn.XLOOKUP($D65&amp;CB$2&amp;CB$3,事業計画集計2026[営業所]&amp;事業計画集計2026[月]&amp;事業計画集計2026[受着完],事業計画集計2026[(当月)計画 請負金額],0,0)</f>
        <v>0</v>
      </c>
      <c r="CC65" s="28" cm="1">
        <f t="array" ref="CC65">_xlfn.XLOOKUP($D65&amp;CB$2&amp;CB$3,事業計画集計2026[営業所]&amp;事業計画集計2026[月]&amp;事業計画集計2026[受着完],事業計画集計2026[(当月)計画 利益額],0,0)</f>
        <v>0</v>
      </c>
      <c r="CD65" s="149" cm="1">
        <f t="array" ref="CD65">_xlfn.XLOOKUP($D65&amp;CB$2&amp;CB$3,事業計画集計2026[営業所]&amp;事業計画集計2026[月]&amp;事業計画集計2026[受着完],事業計画集計2026[(当月)計画 棟数],0,0)</f>
        <v>0</v>
      </c>
      <c r="CE65" s="28" cm="1">
        <f t="array" ref="CE65">_xlfn.XLOOKUP($D65&amp;CE$2&amp;CE$3,事業計画集計2026[営業所]&amp;事業計画集計2026[月]&amp;事業計画集計2026[受着完],事業計画集計2026[(当月)計画 請負金額],0,0)</f>
        <v>0</v>
      </c>
      <c r="CF65" s="28" cm="1">
        <f t="array" ref="CF65">_xlfn.XLOOKUP($D65&amp;CE$2&amp;CE$3,事業計画集計2026[営業所]&amp;事業計画集計2026[月]&amp;事業計画集計2026[受着完],事業計画集計2026[(当月)計画 利益額],0,0)</f>
        <v>0</v>
      </c>
      <c r="CG65" s="149" cm="1">
        <f t="array" ref="CG65">_xlfn.XLOOKUP($D65&amp;CE$2&amp;CE$3,事業計画集計2026[営業所]&amp;事業計画集計2026[月]&amp;事業計画集計2026[受着完],事業計画集計2026[(当月)計画 棟数],0,0)</f>
        <v>0</v>
      </c>
      <c r="CH65" s="28" cm="1">
        <f t="array" ref="CH65">_xlfn.XLOOKUP($D65&amp;CH$2&amp;CH$3,事業計画集計2026[営業所]&amp;事業計画集計2026[月]&amp;事業計画集計2026[受着完],事業計画集計2026[(当月)計画 請負金額],0,0)</f>
        <v>0</v>
      </c>
      <c r="CI65" s="28" cm="1">
        <f t="array" ref="CI65">_xlfn.XLOOKUP($D65&amp;CH$2&amp;CH$3,事業計画集計2026[営業所]&amp;事業計画集計2026[月]&amp;事業計画集計2026[受着完],事業計画集計2026[(当月)計画 利益額],0,0)</f>
        <v>0</v>
      </c>
      <c r="CJ65" s="29">
        <f>CI65-($Q65*1000)</f>
        <v>0</v>
      </c>
      <c r="CK65" s="142" cm="1">
        <f t="array" ref="CK65">_xlfn.XLOOKUP($D65&amp;CH$2&amp;CH$3,事業計画集計2026[営業所]&amp;事業計画集計2026[月]&amp;事業計画集計2026[受着完],事業計画集計2026[(当月)計画 棟数],0,0)</f>
        <v>0</v>
      </c>
      <c r="CL65" s="421">
        <f t="shared" ref="CL65:CU66" si="893">BH65+BR65+CB65</f>
        <v>0</v>
      </c>
      <c r="CM65" s="422">
        <f t="shared" si="893"/>
        <v>0</v>
      </c>
      <c r="CN65" s="423">
        <f t="shared" si="893"/>
        <v>0</v>
      </c>
      <c r="CO65" s="296">
        <f t="shared" si="893"/>
        <v>0</v>
      </c>
      <c r="CP65" s="300">
        <f t="shared" si="893"/>
        <v>0</v>
      </c>
      <c r="CQ65" s="154">
        <f t="shared" si="893"/>
        <v>0</v>
      </c>
      <c r="CR65" s="304">
        <f t="shared" si="893"/>
        <v>0</v>
      </c>
      <c r="CS65" s="314">
        <f t="shared" si="893"/>
        <v>0</v>
      </c>
      <c r="CT65" s="324">
        <f t="shared" si="893"/>
        <v>0</v>
      </c>
      <c r="CU65" s="158">
        <f t="shared" si="893"/>
        <v>0</v>
      </c>
      <c r="CV65" s="333">
        <f t="shared" ref="CV65:DE66" si="894">AX65+CL65</f>
        <v>0</v>
      </c>
      <c r="CW65" s="334">
        <f t="shared" si="894"/>
        <v>0</v>
      </c>
      <c r="CX65" s="162">
        <f t="shared" si="894"/>
        <v>0</v>
      </c>
      <c r="CY65" s="354">
        <f t="shared" si="894"/>
        <v>0</v>
      </c>
      <c r="CZ65" s="355">
        <f t="shared" si="894"/>
        <v>0</v>
      </c>
      <c r="DA65" s="166">
        <f t="shared" si="894"/>
        <v>0</v>
      </c>
      <c r="DB65" s="479">
        <f t="shared" si="894"/>
        <v>0</v>
      </c>
      <c r="DC65" s="480">
        <f t="shared" si="894"/>
        <v>0</v>
      </c>
      <c r="DD65" s="481">
        <f t="shared" si="894"/>
        <v>0</v>
      </c>
      <c r="DE65" s="604">
        <f t="shared" si="894"/>
        <v>0</v>
      </c>
      <c r="DF65" s="612">
        <f>実行度合表集計2025!GH65+実行度合表集計2026!CV65</f>
        <v>1355000000</v>
      </c>
      <c r="DG65" s="334">
        <f>実行度合表集計2025!GI65+実行度合表集計2026!CW65</f>
        <v>333250000</v>
      </c>
      <c r="DH65" s="613">
        <f>実行度合表集計2025!GJ65+実行度合表集計2026!CX65</f>
        <v>52</v>
      </c>
      <c r="DI65" s="628">
        <f>実行度合表集計2025!GK65+実行度合表集計2026!CY65</f>
        <v>1294000000</v>
      </c>
      <c r="DJ65" s="355">
        <f>実行度合表集計2025!GL65+実行度合表集計2026!CZ65</f>
        <v>317000000</v>
      </c>
      <c r="DK65" s="629">
        <f>実行度合表集計2025!GM65+実行度合表集計2026!DA65</f>
        <v>49</v>
      </c>
      <c r="DL65" s="641">
        <f>実行度合表集計2025!GN65+実行度合表集計2026!DB65</f>
        <v>1390734501</v>
      </c>
      <c r="DM65" s="480">
        <f>実行度合表集計2025!GO65+実行度合表集計2026!DC65</f>
        <v>340657735</v>
      </c>
      <c r="DN65" s="481">
        <f>実行度合表集計2025!GP65+実行度合表集計2026!DD65</f>
        <v>60115735</v>
      </c>
      <c r="DO65" s="642">
        <f>実行度合表集計2025!GQ65+実行度合表集計2026!DE65</f>
        <v>52</v>
      </c>
      <c r="DP65" s="28" cm="1">
        <f t="array" ref="DP65">_xlfn.XLOOKUP($D65&amp;DP$2&amp;DP$3,事業計画集計2026[営業所]&amp;事業計画集計2026[月]&amp;事業計画集計2026[受着完],事業計画集計2026[(当月)計画 請負金額],0,0)</f>
        <v>0</v>
      </c>
      <c r="DQ65" s="28" cm="1">
        <f t="array" ref="DQ65">_xlfn.XLOOKUP($D65&amp;DP$2&amp;DP$3,事業計画集計2026[営業所]&amp;事業計画集計2026[月]&amp;事業計画集計2026[受着完],事業計画集計2026[(当月)計画 利益額],0,0)</f>
        <v>0</v>
      </c>
      <c r="DR65" s="149" cm="1">
        <f t="array" ref="DR65">_xlfn.XLOOKUP($D65&amp;DP$2&amp;DP$3,事業計画集計2026[営業所]&amp;事業計画集計2026[月]&amp;事業計画集計2026[受着完],事業計画集計2026[(当月)計画 棟数],0,0)</f>
        <v>0</v>
      </c>
      <c r="DS65" s="28" cm="1">
        <f t="array" ref="DS65">_xlfn.XLOOKUP($D65&amp;DS$2&amp;DS$3,事業計画集計2026[営業所]&amp;事業計画集計2026[月]&amp;事業計画集計2026[受着完],事業計画集計2026[(当月)計画 請負金額],0,0)</f>
        <v>0</v>
      </c>
      <c r="DT65" s="28" cm="1">
        <f t="array" ref="DT65">_xlfn.XLOOKUP($D65&amp;DS$2&amp;DS$3,事業計画集計2026[営業所]&amp;事業計画集計2026[月]&amp;事業計画集計2026[受着完],事業計画集計2026[(当月)計画 利益額],0,0)</f>
        <v>0</v>
      </c>
      <c r="DU65" s="149" cm="1">
        <f t="array" ref="DU65">_xlfn.XLOOKUP($D65&amp;DS$2&amp;DS$3,事業計画集計2026[営業所]&amp;事業計画集計2026[月]&amp;事業計画集計2026[受着完],事業計画集計2026[(当月)計画 棟数],0,0)</f>
        <v>0</v>
      </c>
      <c r="DV65" s="28" cm="1">
        <f t="array" ref="DV65">_xlfn.XLOOKUP($D65&amp;DV$2&amp;DV$3,事業計画集計2026[営業所]&amp;事業計画集計2026[月]&amp;事業計画集計2026[受着完],事業計画集計2026[(当月)計画 請負金額],0,0)</f>
        <v>0</v>
      </c>
      <c r="DW65" s="28" cm="1">
        <f t="array" ref="DW65">_xlfn.XLOOKUP($D65&amp;DV$2&amp;DV$3,事業計画集計2026[営業所]&amp;事業計画集計2026[月]&amp;事業計画集計2026[受着完],事業計画集計2026[(当月)計画 利益額],0,0)</f>
        <v>0</v>
      </c>
      <c r="DX65" s="29">
        <f>DW65-($Q65*1000)</f>
        <v>0</v>
      </c>
      <c r="DY65" s="149" cm="1">
        <f t="array" ref="DY65">_xlfn.XLOOKUP($D65&amp;DV$2&amp;DV$3,事業計画集計2026[営業所]&amp;事業計画集計2026[月]&amp;事業計画集計2026[受着完],事業計画集計2026[(当月)計画 棟数],0,0)</f>
        <v>0</v>
      </c>
      <c r="DZ65" s="28" cm="1">
        <f t="array" ref="DZ65">_xlfn.XLOOKUP($D65&amp;DZ$2&amp;DZ$3,事業計画集計2026[営業所]&amp;事業計画集計2026[月]&amp;事業計画集計2026[受着完],事業計画集計2026[(当月)計画 請負金額],0,0)</f>
        <v>0</v>
      </c>
      <c r="EA65" s="28" cm="1">
        <f t="array" ref="EA65">_xlfn.XLOOKUP($D65&amp;DZ$2&amp;DZ$3,事業計画集計2026[営業所]&amp;事業計画集計2026[月]&amp;事業計画集計2026[受着完],事業計画集計2026[(当月)計画 利益額],0,0)</f>
        <v>0</v>
      </c>
      <c r="EB65" s="149" cm="1">
        <f t="array" ref="EB65">_xlfn.XLOOKUP($D65&amp;DZ$2&amp;DZ$3,事業計画集計2026[営業所]&amp;事業計画集計2026[月]&amp;事業計画集計2026[受着完],事業計画集計2026[(当月)計画 棟数],0,0)</f>
        <v>0</v>
      </c>
      <c r="EC65" s="28" cm="1">
        <f t="array" ref="EC65">_xlfn.XLOOKUP($D65&amp;EC$2&amp;EC$3,事業計画集計2026[営業所]&amp;事業計画集計2026[月]&amp;事業計画集計2026[受着完],事業計画集計2026[(当月)計画 請負金額],0,0)</f>
        <v>0</v>
      </c>
      <c r="ED65" s="28" cm="1">
        <f t="array" ref="ED65">_xlfn.XLOOKUP($D65&amp;EC$2&amp;EC$3,事業計画集計2026[営業所]&amp;事業計画集計2026[月]&amp;事業計画集計2026[受着完],事業計画集計2026[(当月)計画 利益額],0,0)</f>
        <v>0</v>
      </c>
      <c r="EE65" s="149" cm="1">
        <f t="array" ref="EE65">_xlfn.XLOOKUP($D65&amp;EC$2&amp;EC$3,事業計画集計2026[営業所]&amp;事業計画集計2026[月]&amp;事業計画集計2026[受着完],事業計画集計2026[(当月)計画 棟数],0,0)</f>
        <v>0</v>
      </c>
      <c r="EF65" s="28" cm="1">
        <f t="array" ref="EF65">_xlfn.XLOOKUP($D65&amp;EF$2&amp;EF$3,事業計画集計2026[営業所]&amp;事業計画集計2026[月]&amp;事業計画集計2026[受着完],事業計画集計2026[(当月)計画 請負金額],0,0)</f>
        <v>0</v>
      </c>
      <c r="EG65" s="28" cm="1">
        <f t="array" ref="EG65">_xlfn.XLOOKUP($D65&amp;EF$2&amp;EF$3,事業計画集計2026[営業所]&amp;事業計画集計2026[月]&amp;事業計画集計2026[受着完],事業計画集計2026[(当月)計画 利益額],0,0)</f>
        <v>0</v>
      </c>
      <c r="EH65" s="29">
        <f>EG65-($Q65*1000)</f>
        <v>0</v>
      </c>
      <c r="EI65" s="149" cm="1">
        <f t="array" ref="EI65">_xlfn.XLOOKUP($D65&amp;EF$2&amp;EF$3,事業計画集計2026[営業所]&amp;事業計画集計2026[月]&amp;事業計画集計2026[受着完],事業計画集計2026[(当月)計画 棟数],0,0)</f>
        <v>0</v>
      </c>
      <c r="EJ65" s="28" cm="1">
        <f t="array" ref="EJ65">_xlfn.XLOOKUP($D65&amp;EJ$2&amp;EJ$3,事業計画集計2026[営業所]&amp;事業計画集計2026[月]&amp;事業計画集計2026[受着完],事業計画集計2026[(当月)計画 請負金額],0,0)</f>
        <v>0</v>
      </c>
      <c r="EK65" s="28" cm="1">
        <f t="array" ref="EK65">_xlfn.XLOOKUP($D65&amp;EJ$2&amp;EJ$3,事業計画集計2026[営業所]&amp;事業計画集計2026[月]&amp;事業計画集計2026[受着完],事業計画集計2026[(当月)計画 利益額],0,0)</f>
        <v>0</v>
      </c>
      <c r="EL65" s="149" cm="1">
        <f t="array" ref="EL65">_xlfn.XLOOKUP($D65&amp;EJ$2&amp;EJ$3,事業計画集計2026[営業所]&amp;事業計画集計2026[月]&amp;事業計画集計2026[受着完],事業計画集計2026[(当月)計画 棟数],0,0)</f>
        <v>0</v>
      </c>
      <c r="EM65" s="28" cm="1">
        <f t="array" ref="EM65">_xlfn.XLOOKUP($D65&amp;EM$2&amp;EM$3,事業計画集計2026[営業所]&amp;事業計画集計2026[月]&amp;事業計画集計2026[受着完],事業計画集計2026[(当月)計画 請負金額],0,0)</f>
        <v>0</v>
      </c>
      <c r="EN65" s="28" cm="1">
        <f t="array" ref="EN65">_xlfn.XLOOKUP($D65&amp;EM$2&amp;EM$3,事業計画集計2026[営業所]&amp;事業計画集計2026[月]&amp;事業計画集計2026[受着完],事業計画集計2026[(当月)計画 利益額],0,0)</f>
        <v>0</v>
      </c>
      <c r="EO65" s="149" cm="1">
        <f t="array" ref="EO65">_xlfn.XLOOKUP($D65&amp;EM$2&amp;EM$3,事業計画集計2026[営業所]&amp;事業計画集計2026[月]&amp;事業計画集計2026[受着完],事業計画集計2026[(当月)計画 棟数],0,0)</f>
        <v>0</v>
      </c>
      <c r="EP65" s="28" cm="1">
        <f t="array" ref="EP65">_xlfn.XLOOKUP($D65&amp;EP$2&amp;EP$3,事業計画集計2026[営業所]&amp;事業計画集計2026[月]&amp;事業計画集計2026[受着完],事業計画集計2026[(当月)計画 請負金額],0,0)</f>
        <v>0</v>
      </c>
      <c r="EQ65" s="28" cm="1">
        <f t="array" ref="EQ65">_xlfn.XLOOKUP($D65&amp;EP$2&amp;EP$3,事業計画集計2026[営業所]&amp;事業計画集計2026[月]&amp;事業計画集計2026[受着完],事業計画集計2026[(当月)計画 利益額],0,0)</f>
        <v>0</v>
      </c>
      <c r="ER65" s="29">
        <f>EQ65-($Q65*1000)</f>
        <v>0</v>
      </c>
      <c r="ES65" s="142" cm="1">
        <f t="array" ref="ES65">_xlfn.XLOOKUP($D65&amp;EP$2&amp;EP$3,事業計画集計2026[営業所]&amp;事業計画集計2026[月]&amp;事業計画集計2026[受着完],事業計画集計2026[(当月)計画 棟数],0,0)</f>
        <v>0</v>
      </c>
      <c r="ET65" s="421">
        <f t="shared" ref="ET65:FC66" si="895">DP65+DZ65+EJ65</f>
        <v>0</v>
      </c>
      <c r="EU65" s="422">
        <f t="shared" si="895"/>
        <v>0</v>
      </c>
      <c r="EV65" s="423">
        <f t="shared" si="895"/>
        <v>0</v>
      </c>
      <c r="EW65" s="296">
        <f t="shared" si="895"/>
        <v>0</v>
      </c>
      <c r="EX65" s="300">
        <f t="shared" si="895"/>
        <v>0</v>
      </c>
      <c r="EY65" s="154">
        <f t="shared" si="895"/>
        <v>0</v>
      </c>
      <c r="EZ65" s="304">
        <f t="shared" si="895"/>
        <v>0</v>
      </c>
      <c r="FA65" s="314">
        <f t="shared" si="895"/>
        <v>0</v>
      </c>
      <c r="FB65" s="324">
        <f t="shared" si="895"/>
        <v>0</v>
      </c>
      <c r="FC65" s="158">
        <f t="shared" si="895"/>
        <v>0</v>
      </c>
      <c r="FD65" s="28" cm="1">
        <f t="array" ref="FD65">_xlfn.XLOOKUP($D65&amp;FD$2&amp;FD$3,事業計画集計2026[営業所]&amp;事業計画集計2026[月]&amp;事業計画集計2026[受着完],事業計画集計2026[(当月)計画 請負金額],0,0)</f>
        <v>0</v>
      </c>
      <c r="FE65" s="28" cm="1">
        <f t="array" ref="FE65">_xlfn.XLOOKUP($D65&amp;FD$2&amp;FD$3,事業計画集計2026[営業所]&amp;事業計画集計2026[月]&amp;事業計画集計2026[受着完],事業計画集計2026[(当月)計画 利益額],0,0)</f>
        <v>0</v>
      </c>
      <c r="FF65" s="149" cm="1">
        <f t="array" ref="FF65">_xlfn.XLOOKUP($D65&amp;FD$2&amp;FD$3,事業計画集計2026[営業所]&amp;事業計画集計2026[月]&amp;事業計画集計2026[受着完],事業計画集計2026[(当月)計画 棟数],0,0)</f>
        <v>0</v>
      </c>
      <c r="FG65" s="28" cm="1">
        <f t="array" ref="FG65">_xlfn.XLOOKUP($D65&amp;FG$2&amp;FG$3,事業計画集計2026[営業所]&amp;事業計画集計2026[月]&amp;事業計画集計2026[受着完],事業計画集計2026[(当月)計画 請負金額],0,0)</f>
        <v>0</v>
      </c>
      <c r="FH65" s="28" cm="1">
        <f t="array" ref="FH65">_xlfn.XLOOKUP($D65&amp;FG$2&amp;FG$3,事業計画集計2026[営業所]&amp;事業計画集計2026[月]&amp;事業計画集計2026[受着完],事業計画集計2026[(当月)計画 利益額],0,0)</f>
        <v>0</v>
      </c>
      <c r="FI65" s="149" cm="1">
        <f t="array" ref="FI65">_xlfn.XLOOKUP($D65&amp;FG$2&amp;FG$3,事業計画集計2026[営業所]&amp;事業計画集計2026[月]&amp;事業計画集計2026[受着完],事業計画集計2026[(当月)計画 棟数],0,0)</f>
        <v>0</v>
      </c>
      <c r="FJ65" s="28" cm="1">
        <f t="array" ref="FJ65">_xlfn.XLOOKUP($D65&amp;FJ$2&amp;FJ$3,事業計画集計2026[営業所]&amp;事業計画集計2026[月]&amp;事業計画集計2026[受着完],事業計画集計2026[(当月)計画 請負金額],0,0)</f>
        <v>0</v>
      </c>
      <c r="FK65" s="28" cm="1">
        <f t="array" ref="FK65">_xlfn.XLOOKUP($D65&amp;FJ$2&amp;FJ$3,事業計画集計2026[営業所]&amp;事業計画集計2026[月]&amp;事業計画集計2026[受着完],事業計画集計2026[(当月)計画 利益額],0,0)</f>
        <v>0</v>
      </c>
      <c r="FL65" s="29">
        <f>FK65-($Q65*1000)</f>
        <v>0</v>
      </c>
      <c r="FM65" s="149" cm="1">
        <f t="array" ref="FM65">_xlfn.XLOOKUP($D65&amp;FJ$2&amp;FJ$3,事業計画集計2026[営業所]&amp;事業計画集計2026[月]&amp;事業計画集計2026[受着完],事業計画集計2026[(当月)計画 棟数],0,0)</f>
        <v>0</v>
      </c>
      <c r="FN65" s="28" cm="1">
        <f t="array" ref="FN65">_xlfn.XLOOKUP($D65&amp;FN$2&amp;FN$3,事業計画集計2026[営業所]&amp;事業計画集計2026[月]&amp;事業計画集計2026[受着完],事業計画集計2026[(当月)計画 請負金額],0,0)</f>
        <v>0</v>
      </c>
      <c r="FO65" s="28" cm="1">
        <f t="array" ref="FO65">_xlfn.XLOOKUP($D65&amp;FN$2&amp;FN$3,事業計画集計2026[営業所]&amp;事業計画集計2026[月]&amp;事業計画集計2026[受着完],事業計画集計2026[(当月)計画 利益額],0,0)</f>
        <v>0</v>
      </c>
      <c r="FP65" s="149" cm="1">
        <f t="array" ref="FP65">_xlfn.XLOOKUP($D65&amp;FN$2&amp;FN$3,事業計画集計2026[営業所]&amp;事業計画集計2026[月]&amp;事業計画集計2026[受着完],事業計画集計2026[(当月)計画 棟数],0,0)</f>
        <v>0</v>
      </c>
      <c r="FQ65" s="28" cm="1">
        <f t="array" ref="FQ65">_xlfn.XLOOKUP($D65&amp;FQ$2&amp;FQ$3,事業計画集計2026[営業所]&amp;事業計画集計2026[月]&amp;事業計画集計2026[受着完],事業計画集計2026[(当月)計画 請負金額],0,0)</f>
        <v>0</v>
      </c>
      <c r="FR65" s="28" cm="1">
        <f t="array" ref="FR65">_xlfn.XLOOKUP($D65&amp;FQ$2&amp;FQ$3,事業計画集計2026[営業所]&amp;事業計画集計2026[月]&amp;事業計画集計2026[受着完],事業計画集計2026[(当月)計画 利益額],0,0)</f>
        <v>0</v>
      </c>
      <c r="FS65" s="149" cm="1">
        <f t="array" ref="FS65">_xlfn.XLOOKUP($D65&amp;FQ$2&amp;FQ$3,事業計画集計2026[営業所]&amp;事業計画集計2026[月]&amp;事業計画集計2026[受着完],事業計画集計2026[(当月)計画 棟数],0,0)</f>
        <v>0</v>
      </c>
      <c r="FT65" s="28" cm="1">
        <f t="array" ref="FT65">_xlfn.XLOOKUP($D65&amp;FT$2&amp;FT$3,事業計画集計2026[営業所]&amp;事業計画集計2026[月]&amp;事業計画集計2026[受着完],事業計画集計2026[(当月)計画 請負金額],0,0)</f>
        <v>0</v>
      </c>
      <c r="FU65" s="28" cm="1">
        <f t="array" ref="FU65">_xlfn.XLOOKUP($D65&amp;FT$2&amp;FT$3,事業計画集計2026[営業所]&amp;事業計画集計2026[月]&amp;事業計画集計2026[受着完],事業計画集計2026[(当月)計画 利益額],0,0)</f>
        <v>0</v>
      </c>
      <c r="FV65" s="29">
        <f>FU65-($Q65*1000)</f>
        <v>0</v>
      </c>
      <c r="FW65" s="149" cm="1">
        <f t="array" ref="FW65">_xlfn.XLOOKUP($D65&amp;FT$2&amp;FT$3,事業計画集計2026[営業所]&amp;事業計画集計2026[月]&amp;事業計画集計2026[受着完],事業計画集計2026[(当月)計画 棟数],0,0)</f>
        <v>0</v>
      </c>
      <c r="FX65" s="28" cm="1">
        <f t="array" ref="FX65">_xlfn.XLOOKUP($D65&amp;FX$2&amp;FX$3,事業計画集計2026[営業所]&amp;事業計画集計2026[月]&amp;事業計画集計2026[受着完],事業計画集計2026[(当月)計画 請負金額],0,0)</f>
        <v>0</v>
      </c>
      <c r="FY65" s="28" cm="1">
        <f t="array" ref="FY65">_xlfn.XLOOKUP($D65&amp;FX$2&amp;FX$3,事業計画集計2026[営業所]&amp;事業計画集計2026[月]&amp;事業計画集計2026[受着完],事業計画集計2026[(当月)計画 利益額],0,0)</f>
        <v>0</v>
      </c>
      <c r="FZ65" s="149" cm="1">
        <f t="array" ref="FZ65">_xlfn.XLOOKUP($D65&amp;FX$2&amp;FX$3,事業計画集計2026[営業所]&amp;事業計画集計2026[月]&amp;事業計画集計2026[受着完],事業計画集計2026[(当月)計画 棟数],0,0)</f>
        <v>0</v>
      </c>
      <c r="GA65" s="28" cm="1">
        <f t="array" ref="GA65">_xlfn.XLOOKUP($D65&amp;GA$2&amp;GA$3,事業計画集計2026[営業所]&amp;事業計画集計2026[月]&amp;事業計画集計2026[受着完],事業計画集計2026[(当月)計画 請負金額],0,0)</f>
        <v>0</v>
      </c>
      <c r="GB65" s="28" cm="1">
        <f t="array" ref="GB65">_xlfn.XLOOKUP($D65&amp;GA$2&amp;GA$3,事業計画集計2026[営業所]&amp;事業計画集計2026[月]&amp;事業計画集計2026[受着完],事業計画集計2026[(当月)計画 利益額],0,0)</f>
        <v>0</v>
      </c>
      <c r="GC65" s="149" cm="1">
        <f t="array" ref="GC65">_xlfn.XLOOKUP($D65&amp;GA$2&amp;GA$3,事業計画集計2026[営業所]&amp;事業計画集計2026[月]&amp;事業計画集計2026[受着完],事業計画集計2026[(当月)計画 棟数],0,0)</f>
        <v>0</v>
      </c>
      <c r="GD65" s="28" cm="1">
        <f t="array" ref="GD65">_xlfn.XLOOKUP($D65&amp;GD$2&amp;GD$3,事業計画集計2026[営業所]&amp;事業計画集計2026[月]&amp;事業計画集計2026[受着完],事業計画集計2026[(当月)計画 請負金額],0,0)</f>
        <v>0</v>
      </c>
      <c r="GE65" s="28" cm="1">
        <f t="array" ref="GE65">_xlfn.XLOOKUP($D65&amp;GD$2&amp;GD$3,事業計画集計2026[営業所]&amp;事業計画集計2026[月]&amp;事業計画集計2026[受着完],事業計画集計2026[(当月)計画 利益額],0,0)</f>
        <v>0</v>
      </c>
      <c r="GF65" s="29">
        <f>GE65-($Q65*1000)</f>
        <v>0</v>
      </c>
      <c r="GG65" s="142" cm="1">
        <f t="array" ref="GG65">_xlfn.XLOOKUP($D65&amp;GD$2&amp;GD$3,事業計画集計2026[営業所]&amp;事業計画集計2026[月]&amp;事業計画集計2026[受着完],事業計画集計2026[(当月)計画 棟数],0,0)</f>
        <v>0</v>
      </c>
      <c r="GH65" s="421">
        <f t="shared" ref="GH65:GQ66" si="896">FD65+FN65+FX65</f>
        <v>0</v>
      </c>
      <c r="GI65" s="422">
        <f t="shared" si="896"/>
        <v>0</v>
      </c>
      <c r="GJ65" s="423">
        <f t="shared" si="896"/>
        <v>0</v>
      </c>
      <c r="GK65" s="296">
        <f t="shared" si="896"/>
        <v>0</v>
      </c>
      <c r="GL65" s="300">
        <f t="shared" si="896"/>
        <v>0</v>
      </c>
      <c r="GM65" s="154">
        <f t="shared" si="896"/>
        <v>0</v>
      </c>
      <c r="GN65" s="304">
        <f t="shared" si="896"/>
        <v>0</v>
      </c>
      <c r="GO65" s="314">
        <f t="shared" si="896"/>
        <v>0</v>
      </c>
      <c r="GP65" s="324">
        <f t="shared" si="896"/>
        <v>0</v>
      </c>
      <c r="GQ65" s="158">
        <f t="shared" si="896"/>
        <v>0</v>
      </c>
      <c r="GR65" s="333">
        <f t="shared" ref="GR65:HA66" si="897">ET65+GH65</f>
        <v>0</v>
      </c>
      <c r="GS65" s="334">
        <f t="shared" si="897"/>
        <v>0</v>
      </c>
      <c r="GT65" s="162">
        <f t="shared" si="897"/>
        <v>0</v>
      </c>
      <c r="GU65" s="354">
        <f t="shared" si="897"/>
        <v>0</v>
      </c>
      <c r="GV65" s="355">
        <f t="shared" si="897"/>
        <v>0</v>
      </c>
      <c r="GW65" s="166">
        <f t="shared" si="897"/>
        <v>0</v>
      </c>
      <c r="GX65" s="479">
        <f t="shared" si="897"/>
        <v>0</v>
      </c>
      <c r="GY65" s="480">
        <f t="shared" si="897"/>
        <v>0</v>
      </c>
      <c r="GZ65" s="481">
        <f t="shared" si="897"/>
        <v>0</v>
      </c>
      <c r="HA65" s="482">
        <f t="shared" si="897"/>
        <v>0</v>
      </c>
      <c r="HB65" s="390">
        <f>CV65+GR65</f>
        <v>0</v>
      </c>
      <c r="HC65" s="391">
        <f>CW65+GS65</f>
        <v>0</v>
      </c>
      <c r="HD65" s="170">
        <f>CX65+GT65</f>
        <v>0</v>
      </c>
      <c r="HE65" s="390">
        <f>CY65+GU65</f>
        <v>0</v>
      </c>
      <c r="HF65" s="391">
        <f>CZ65+GV65</f>
        <v>0</v>
      </c>
      <c r="HG65" s="170">
        <f>DA65+GW65</f>
        <v>0</v>
      </c>
      <c r="HH65" s="390">
        <f>DB65+GX65</f>
        <v>0</v>
      </c>
      <c r="HI65" s="391">
        <f>DC65+GY65</f>
        <v>0</v>
      </c>
      <c r="HJ65" s="409">
        <f>DD65+GZ65</f>
        <v>0</v>
      </c>
      <c r="HK65" s="256">
        <f>DE65+HA65</f>
        <v>0</v>
      </c>
      <c r="HL65" s="31"/>
      <c r="HM65" s="30" t="s">
        <v>137</v>
      </c>
      <c r="HN65" s="30" t="s">
        <v>278</v>
      </c>
      <c r="HO65" s="516" t="s">
        <v>248</v>
      </c>
      <c r="HP65" s="30" t="s">
        <v>250</v>
      </c>
      <c r="HQ65" s="30"/>
    </row>
    <row r="66" spans="1:225" s="25" customFormat="1" ht="21" hidden="1">
      <c r="A66" s="24"/>
      <c r="B66" s="51" t="s">
        <v>283</v>
      </c>
      <c r="C66" s="509"/>
      <c r="D66" s="513"/>
      <c r="E66" s="196"/>
      <c r="F66" s="196"/>
      <c r="G66" s="196"/>
      <c r="H66" s="196"/>
      <c r="I66" s="196"/>
      <c r="J66" s="196"/>
      <c r="K66" s="197">
        <f>K65</f>
        <v>0</v>
      </c>
      <c r="L66" s="197">
        <f t="shared" ref="L66:Q66" si="898">L65</f>
        <v>0</v>
      </c>
      <c r="M66" s="197">
        <f t="shared" si="898"/>
        <v>0</v>
      </c>
      <c r="N66" s="197">
        <f t="shared" si="898"/>
        <v>0</v>
      </c>
      <c r="O66" s="197">
        <f t="shared" si="898"/>
        <v>0</v>
      </c>
      <c r="P66" s="197">
        <f t="shared" si="898"/>
        <v>0</v>
      </c>
      <c r="Q66" s="197">
        <f t="shared" si="898"/>
        <v>0</v>
      </c>
      <c r="R66" s="196"/>
      <c r="S66" s="26" t="s">
        <v>138</v>
      </c>
      <c r="T66" s="27" cm="1">
        <f t="array" ref="T66">_xlfn.XLOOKUP($D65&amp;T$2&amp;T$3,事業計画集計2026[営業所]&amp;事業計画集計2026[月]&amp;事業計画集計2026[受着完],事業計画集計2026[(当月)実績 請負金額],0,0)</f>
        <v>0</v>
      </c>
      <c r="U66" s="28" cm="1">
        <f t="array" ref="U66">_xlfn.XLOOKUP($D65&amp;T$2&amp;T$3,事業計画集計2026[営業所]&amp;事業計画集計2026[月]&amp;事業計画集計2026[受着完],事業計画集計2026[(当月)実績 利益額],0,0)</f>
        <v>0</v>
      </c>
      <c r="V66" s="142" cm="1">
        <f t="array" ref="V66">_xlfn.XLOOKUP($D65&amp;T$2&amp;T$3,事業計画集計2026[営業所]&amp;事業計画集計2026[月]&amp;事業計画集計2026[受着完],事業計画集計2026[(当月)実績 棟数],0,0)</f>
        <v>0</v>
      </c>
      <c r="W66" s="27" cm="1">
        <f t="array" ref="W66">_xlfn.XLOOKUP($D65&amp;W$2&amp;W$3,事業計画集計2026[営業所]&amp;事業計画集計2026[月]&amp;事業計画集計2026[受着完],事業計画集計2026[(当月)実績 請負金額],0,0)</f>
        <v>0</v>
      </c>
      <c r="X66" s="28" cm="1">
        <f t="array" ref="X66">_xlfn.XLOOKUP($D65&amp;W$2&amp;W$3,事業計画集計2026[営業所]&amp;事業計画集計2026[月]&amp;事業計画集計2026[受着完],事業計画集計2026[(当月)実績 利益額],0,0)</f>
        <v>0</v>
      </c>
      <c r="Y66" s="149" cm="1">
        <f t="array" ref="Y66">_xlfn.XLOOKUP($D65&amp;W$2&amp;W$3,事業計画集計2026[営業所]&amp;事業計画集計2026[月]&amp;事業計画集計2026[受着完],事業計画集計2026[(当月)実績 棟数],0,0)</f>
        <v>0</v>
      </c>
      <c r="Z66" s="28" cm="1">
        <f t="array" ref="Z66">_xlfn.XLOOKUP($D65&amp;Z$2&amp;Z$3,事業計画集計2026[営業所]&amp;事業計画集計2026[月]&amp;事業計画集計2026[受着完],事業計画集計2026[(当月)実績 請負金額],0,0)</f>
        <v>0</v>
      </c>
      <c r="AA66" s="28" cm="1">
        <f t="array" ref="AA66">_xlfn.XLOOKUP($D65&amp;Z$2&amp;Z$3,事業計画集計2026[営業所]&amp;事業計画集計2026[月]&amp;事業計画集計2026[受着完],事業計画集計2026[(当月)実績 利益額],0,0)</f>
        <v>0</v>
      </c>
      <c r="AB66" s="133">
        <f>AA66-($Q65*1000)</f>
        <v>0</v>
      </c>
      <c r="AC66" s="142" cm="1">
        <f t="array" ref="AC66">_xlfn.XLOOKUP($D65&amp;Z$2&amp;Z$3,事業計画集計2026[営業所]&amp;事業計画集計2026[月]&amp;事業計画集計2026[受着完],事業計画集計2026[(当月)実績 棟数],0,0)</f>
        <v>0</v>
      </c>
      <c r="AD66" s="27" cm="1">
        <f t="array" ref="AD66">_xlfn.XLOOKUP($D65&amp;AD$2&amp;AD$3,事業計画集計2026[営業所]&amp;事業計画集計2026[月]&amp;事業計画集計2026[受着完],事業計画集計2026[(当月)実績 請負金額],0,0)</f>
        <v>0</v>
      </c>
      <c r="AE66" s="28" cm="1">
        <f t="array" ref="AE66">_xlfn.XLOOKUP($D65&amp;AD$2&amp;AD$3,事業計画集計2026[営業所]&amp;事業計画集計2026[月]&amp;事業計画集計2026[受着完],事業計画集計2026[(当月)実績 利益額],0,0)</f>
        <v>0</v>
      </c>
      <c r="AF66" s="149" cm="1">
        <f t="array" ref="AF66">_xlfn.XLOOKUP($D65&amp;AD$2&amp;AD$3,事業計画集計2026[営業所]&amp;事業計画集計2026[月]&amp;事業計画集計2026[受着完],事業計画集計2026[(当月)実績 棟数],0,0)</f>
        <v>0</v>
      </c>
      <c r="AG66" s="28" cm="1">
        <f t="array" ref="AG66">_xlfn.XLOOKUP($D65&amp;AG$2&amp;AG$3,事業計画集計2026[営業所]&amp;事業計画集計2026[月]&amp;事業計画集計2026[受着完],事業計画集計2026[(当月)実績 請負金額],0,0)</f>
        <v>0</v>
      </c>
      <c r="AH66" s="28" cm="1">
        <f t="array" ref="AH66">_xlfn.XLOOKUP($D65&amp;AG$2&amp;AG$3,事業計画集計2026[営業所]&amp;事業計画集計2026[月]&amp;事業計画集計2026[受着完],事業計画集計2026[(当月)実績 利益額],0,0)</f>
        <v>0</v>
      </c>
      <c r="AI66" s="149" cm="1">
        <f t="array" ref="AI66">_xlfn.XLOOKUP($D65&amp;AG$2&amp;AG$3,事業計画集計2026[営業所]&amp;事業計画集計2026[月]&amp;事業計画集計2026[受着完],事業計画集計2026[(当月)実績 棟数],0,0)</f>
        <v>0</v>
      </c>
      <c r="AJ66" s="28" cm="1">
        <f t="array" ref="AJ66">_xlfn.XLOOKUP($D65&amp;AJ$2&amp;AJ$3,事業計画集計2026[営業所]&amp;事業計画集計2026[月]&amp;事業計画集計2026[受着完],事業計画集計2026[(当月)実績 請負金額],0,0)</f>
        <v>0</v>
      </c>
      <c r="AK66" s="28" cm="1">
        <f t="array" ref="AK66">_xlfn.XLOOKUP($D65&amp;AJ$2&amp;AJ$3,事業計画集計2026[営業所]&amp;事業計画集計2026[月]&amp;事業計画集計2026[受着完],事業計画集計2026[(当月)実績 利益額],0,0)</f>
        <v>0</v>
      </c>
      <c r="AL66" s="133">
        <f>AK66-($Q65*1000)</f>
        <v>0</v>
      </c>
      <c r="AM66" s="149" cm="1">
        <f t="array" ref="AM66">_xlfn.XLOOKUP($D65&amp;AJ$2&amp;AJ$3,事業計画集計2026[営業所]&amp;事業計画集計2026[月]&amp;事業計画集計2026[受着完],事業計画集計2026[(当月)実績 棟数],0,0)</f>
        <v>0</v>
      </c>
      <c r="AN66" s="28" cm="1">
        <f t="array" ref="AN66">_xlfn.XLOOKUP($D65&amp;AN$2&amp;AN$3,事業計画集計2026[営業所]&amp;事業計画集計2026[月]&amp;事業計画集計2026[受着完],事業計画集計2026[(当月)実績 請負金額],0,0)</f>
        <v>0</v>
      </c>
      <c r="AO66" s="28" cm="1">
        <f t="array" ref="AO66">_xlfn.XLOOKUP($D65&amp;AN$2&amp;AN$3,事業計画集計2026[営業所]&amp;事業計画集計2026[月]&amp;事業計画集計2026[受着完],事業計画集計2026[(当月)実績 利益額],0,0)</f>
        <v>0</v>
      </c>
      <c r="AP66" s="149" cm="1">
        <f t="array" ref="AP66">_xlfn.XLOOKUP($D65&amp;AN$2&amp;AN$3,事業計画集計2026[営業所]&amp;事業計画集計2026[月]&amp;事業計画集計2026[受着完],事業計画集計2026[(当月)実績 棟数],0,0)</f>
        <v>0</v>
      </c>
      <c r="AQ66" s="28" cm="1">
        <f t="array" ref="AQ66">_xlfn.XLOOKUP($D65&amp;AQ$2&amp;AQ$3,事業計画集計2026[営業所]&amp;事業計画集計2026[月]&amp;事業計画集計2026[受着完],事業計画集計2026[(当月)実績 請負金額],0,0)</f>
        <v>0</v>
      </c>
      <c r="AR66" s="28" cm="1">
        <f t="array" ref="AR66">_xlfn.XLOOKUP($D65&amp;AQ$2&amp;AQ$3,事業計画集計2026[営業所]&amp;事業計画集計2026[月]&amp;事業計画集計2026[受着完],事業計画集計2026[(当月)実績 利益額],0,0)</f>
        <v>0</v>
      </c>
      <c r="AS66" s="149" cm="1">
        <f t="array" ref="AS66">_xlfn.XLOOKUP($D65&amp;AQ$2&amp;AQ$3,事業計画集計2026[営業所]&amp;事業計画集計2026[月]&amp;事業計画集計2026[受着完],事業計画集計2026[(当月)実績 棟数],0,0)</f>
        <v>0</v>
      </c>
      <c r="AT66" s="28" cm="1">
        <f t="array" ref="AT66">_xlfn.XLOOKUP($D65&amp;AT$2&amp;AT$3,事業計画集計2026[営業所]&amp;事業計画集計2026[月]&amp;事業計画集計2026[受着完],事業計画集計2026[(当月)実績 請負金額],0,0)</f>
        <v>0</v>
      </c>
      <c r="AU66" s="28" cm="1">
        <f t="array" ref="AU66">_xlfn.XLOOKUP($D65&amp;AT$2&amp;AT$3,事業計画集計2026[営業所]&amp;事業計画集計2026[月]&amp;事業計画集計2026[受着完],事業計画集計2026[(当月)実績 利益額],0,0)</f>
        <v>0</v>
      </c>
      <c r="AV66" s="29">
        <f>AU66-($Q65*1000)</f>
        <v>0</v>
      </c>
      <c r="AW66" s="142" cm="1">
        <f t="array" ref="AW66">_xlfn.XLOOKUP($D65&amp;AT$2&amp;AT$3,事業計画集計2026[営業所]&amp;事業計画集計2026[月]&amp;事業計画集計2026[受着完],事業計画集計2026[(当月)実績 棟数],0,0)</f>
        <v>0</v>
      </c>
      <c r="AX66" s="421">
        <f t="shared" si="892"/>
        <v>0</v>
      </c>
      <c r="AY66" s="422">
        <f t="shared" si="892"/>
        <v>0</v>
      </c>
      <c r="AZ66" s="423">
        <f t="shared" si="892"/>
        <v>0</v>
      </c>
      <c r="BA66" s="296">
        <f t="shared" si="892"/>
        <v>0</v>
      </c>
      <c r="BB66" s="300">
        <f t="shared" si="892"/>
        <v>0</v>
      </c>
      <c r="BC66" s="154">
        <f t="shared" si="892"/>
        <v>0</v>
      </c>
      <c r="BD66" s="304">
        <f>Z66+AJ66+AT66</f>
        <v>0</v>
      </c>
      <c r="BE66" s="314">
        <f>AA66+AK66+AU66</f>
        <v>0</v>
      </c>
      <c r="BF66" s="409">
        <f>BE66*(1+BF67)-(($Q65*1000)*3)</f>
        <v>0</v>
      </c>
      <c r="BG66" s="158">
        <f>AC66+AM66+AW66</f>
        <v>0</v>
      </c>
      <c r="BH66" s="28" cm="1">
        <f t="array" ref="BH66">_xlfn.XLOOKUP($D65&amp;BH$2&amp;BH$3,事業計画集計2026[営業所]&amp;事業計画集計2026[月]&amp;事業計画集計2026[受着完],事業計画集計2026[(当月)実績 請負金額],0,0)</f>
        <v>0</v>
      </c>
      <c r="BI66" s="28" cm="1">
        <f t="array" ref="BI66">_xlfn.XLOOKUP($D65&amp;BH$2&amp;BH$3,事業計画集計2026[営業所]&amp;事業計画集計2026[月]&amp;事業計画集計2026[受着完],事業計画集計2026[(当月)実績 利益額],0,0)</f>
        <v>0</v>
      </c>
      <c r="BJ66" s="149" cm="1">
        <f t="array" ref="BJ66">_xlfn.XLOOKUP($D65&amp;BH$2&amp;BH$3,事業計画集計2026[営業所]&amp;事業計画集計2026[月]&amp;事業計画集計2026[受着完],事業計画集計2026[(当月)実績 棟数],0,0)</f>
        <v>0</v>
      </c>
      <c r="BK66" s="28" cm="1">
        <f t="array" ref="BK66">_xlfn.XLOOKUP($D65&amp;BK$2&amp;BK$3,事業計画集計2026[営業所]&amp;事業計画集計2026[月]&amp;事業計画集計2026[受着完],事業計画集計2026[(当月)実績 請負金額],0,0)</f>
        <v>0</v>
      </c>
      <c r="BL66" s="28" cm="1">
        <f t="array" ref="BL66">_xlfn.XLOOKUP($D65&amp;BK$2&amp;BK$3,事業計画集計2026[営業所]&amp;事業計画集計2026[月]&amp;事業計画集計2026[受着完],事業計画集計2026[(当月)実績 利益額],0,0)</f>
        <v>0</v>
      </c>
      <c r="BM66" s="149" cm="1">
        <f t="array" ref="BM66">_xlfn.XLOOKUP($D65&amp;BK$2&amp;BK$3,事業計画集計2026[営業所]&amp;事業計画集計2026[月]&amp;事業計画集計2026[受着完],事業計画集計2026[(当月)実績 棟数],0,0)</f>
        <v>0</v>
      </c>
      <c r="BN66" s="28" cm="1">
        <f t="array" ref="BN66">_xlfn.XLOOKUP($D65&amp;BN$2&amp;BN$3,事業計画集計2026[営業所]&amp;事業計画集計2026[月]&amp;事業計画集計2026[受着完],事業計画集計2026[(当月)実績 請負金額],0,0)</f>
        <v>0</v>
      </c>
      <c r="BO66" s="28" cm="1">
        <f t="array" ref="BO66">_xlfn.XLOOKUP($D65&amp;BN$2&amp;BN$3,事業計画集計2026[営業所]&amp;事業計画集計2026[月]&amp;事業計画集計2026[受着完],事業計画集計2026[(当月)実績 利益額],0,0)</f>
        <v>0</v>
      </c>
      <c r="BP66" s="133">
        <f>BO66-($Q65*1000)</f>
        <v>0</v>
      </c>
      <c r="BQ66" s="149" cm="1">
        <f t="array" ref="BQ66">_xlfn.XLOOKUP($D65&amp;BN$2&amp;BN$3,事業計画集計2026[営業所]&amp;事業計画集計2026[月]&amp;事業計画集計2026[受着完],事業計画集計2026[(当月)実績 棟数],0,0)</f>
        <v>0</v>
      </c>
      <c r="BR66" s="28" cm="1">
        <f t="array" ref="BR66">_xlfn.XLOOKUP($D65&amp;BR$2&amp;BR$3,事業計画集計2026[営業所]&amp;事業計画集計2026[月]&amp;事業計画集計2026[受着完],事業計画集計2026[(当月)実績 請負金額],0,0)</f>
        <v>0</v>
      </c>
      <c r="BS66" s="28" cm="1">
        <f t="array" ref="BS66">_xlfn.XLOOKUP($D65&amp;BR$2&amp;BR$3,事業計画集計2026[営業所]&amp;事業計画集計2026[月]&amp;事業計画集計2026[受着完],事業計画集計2026[(当月)実績 利益額],0,0)</f>
        <v>0</v>
      </c>
      <c r="BT66" s="149" cm="1">
        <f t="array" ref="BT66">_xlfn.XLOOKUP($D65&amp;BR$2&amp;BR$3,事業計画集計2026[営業所]&amp;事業計画集計2026[月]&amp;事業計画集計2026[受着完],事業計画集計2026[(当月)実績 棟数],0,0)</f>
        <v>0</v>
      </c>
      <c r="BU66" s="28" cm="1">
        <f t="array" ref="BU66">_xlfn.XLOOKUP($D65&amp;BU$2&amp;BU$3,事業計画集計2026[営業所]&amp;事業計画集計2026[月]&amp;事業計画集計2026[受着完],事業計画集計2026[(当月)実績 請負金額],0,0)</f>
        <v>0</v>
      </c>
      <c r="BV66" s="28" cm="1">
        <f t="array" ref="BV66">_xlfn.XLOOKUP($D65&amp;BU$2&amp;BU$3,事業計画集計2026[営業所]&amp;事業計画集計2026[月]&amp;事業計画集計2026[受着完],事業計画集計2026[(当月)実績 利益額],0,0)</f>
        <v>0</v>
      </c>
      <c r="BW66" s="149" cm="1">
        <f t="array" ref="BW66">_xlfn.XLOOKUP($D65&amp;BU$2&amp;BU$3,事業計画集計2026[営業所]&amp;事業計画集計2026[月]&amp;事業計画集計2026[受着完],事業計画集計2026[(当月)実績 棟数],0,0)</f>
        <v>0</v>
      </c>
      <c r="BX66" s="28" cm="1">
        <f t="array" ref="BX66">_xlfn.XLOOKUP($D65&amp;BX$2&amp;BX$3,事業計画集計2026[営業所]&amp;事業計画集計2026[月]&amp;事業計画集計2026[受着完],事業計画集計2026[(当月)実績 請負金額],0,0)</f>
        <v>0</v>
      </c>
      <c r="BY66" s="28" cm="1">
        <f t="array" ref="BY66">_xlfn.XLOOKUP($D65&amp;BX$2&amp;BX$3,事業計画集計2026[営業所]&amp;事業計画集計2026[月]&amp;事業計画集計2026[受着完],事業計画集計2026[(当月)実績 利益額],0,0)</f>
        <v>0</v>
      </c>
      <c r="BZ66" s="133">
        <f>BY66-($Q65*1000)</f>
        <v>0</v>
      </c>
      <c r="CA66" s="149" cm="1">
        <f t="array" ref="CA66">_xlfn.XLOOKUP($D65&amp;BX$2&amp;BX$3,事業計画集計2026[営業所]&amp;事業計画集計2026[月]&amp;事業計画集計2026[受着完],事業計画集計2026[(当月)実績 棟数],0,0)</f>
        <v>0</v>
      </c>
      <c r="CB66" s="28" cm="1">
        <f t="array" ref="CB66">_xlfn.XLOOKUP($D65&amp;CB$2&amp;CB$3,事業計画集計2026[営業所]&amp;事業計画集計2026[月]&amp;事業計画集計2026[受着完],事業計画集計2026[(当月)実績 請負金額],0,0)</f>
        <v>0</v>
      </c>
      <c r="CC66" s="28" cm="1">
        <f t="array" ref="CC66">_xlfn.XLOOKUP($D65&amp;CB$2&amp;CB$3,事業計画集計2026[営業所]&amp;事業計画集計2026[月]&amp;事業計画集計2026[受着完],事業計画集計2026[(当月)実績 利益額],0,0)</f>
        <v>0</v>
      </c>
      <c r="CD66" s="149" cm="1">
        <f t="array" ref="CD66">_xlfn.XLOOKUP($D65&amp;CB$2&amp;CB$3,事業計画集計2026[営業所]&amp;事業計画集計2026[月]&amp;事業計画集計2026[受着完],事業計画集計2026[(当月)実績 棟数],0,0)</f>
        <v>0</v>
      </c>
      <c r="CE66" s="28" cm="1">
        <f t="array" ref="CE66">_xlfn.XLOOKUP($D65&amp;CE$2&amp;CE$3,事業計画集計2026[営業所]&amp;事業計画集計2026[月]&amp;事業計画集計2026[受着完],事業計画集計2026[(当月)実績 請負金額],0,0)</f>
        <v>0</v>
      </c>
      <c r="CF66" s="28" cm="1">
        <f t="array" ref="CF66">_xlfn.XLOOKUP($D65&amp;CE$2&amp;CE$3,事業計画集計2026[営業所]&amp;事業計画集計2026[月]&amp;事業計画集計2026[受着完],事業計画集計2026[(当月)実績 利益額],0,0)</f>
        <v>0</v>
      </c>
      <c r="CG66" s="149" cm="1">
        <f t="array" ref="CG66">_xlfn.XLOOKUP($D65&amp;CE$2&amp;CE$3,事業計画集計2026[営業所]&amp;事業計画集計2026[月]&amp;事業計画集計2026[受着完],事業計画集計2026[(当月)実績 棟数],0,0)</f>
        <v>0</v>
      </c>
      <c r="CH66" s="28" cm="1">
        <f t="array" ref="CH66">_xlfn.XLOOKUP($D65&amp;CH$2&amp;CH$3,事業計画集計2026[営業所]&amp;事業計画集計2026[月]&amp;事業計画集計2026[受着完],事業計画集計2026[(当月)実績 請負金額],0,0)</f>
        <v>0</v>
      </c>
      <c r="CI66" s="28" cm="1">
        <f t="array" ref="CI66">_xlfn.XLOOKUP($D65&amp;CH$2&amp;CH$3,事業計画集計2026[営業所]&amp;事業計画集計2026[月]&amp;事業計画集計2026[受着完],事業計画集計2026[(当月)実績 利益額],0,0)</f>
        <v>0</v>
      </c>
      <c r="CJ66" s="133">
        <f>CI66-($Q65*1000)</f>
        <v>0</v>
      </c>
      <c r="CK66" s="142" cm="1">
        <f t="array" ref="CK66">_xlfn.XLOOKUP($D65&amp;CH$2&amp;CH$3,事業計画集計2026[営業所]&amp;事業計画集計2026[月]&amp;事業計画集計2026[受着完],事業計画集計2026[(当月)実績 棟数],0,0)</f>
        <v>0</v>
      </c>
      <c r="CL66" s="421">
        <f t="shared" si="893"/>
        <v>0</v>
      </c>
      <c r="CM66" s="422">
        <f t="shared" si="893"/>
        <v>0</v>
      </c>
      <c r="CN66" s="423">
        <f t="shared" si="893"/>
        <v>0</v>
      </c>
      <c r="CO66" s="296">
        <f t="shared" si="893"/>
        <v>0</v>
      </c>
      <c r="CP66" s="300">
        <f t="shared" si="893"/>
        <v>0</v>
      </c>
      <c r="CQ66" s="154">
        <f t="shared" si="893"/>
        <v>0</v>
      </c>
      <c r="CR66" s="304">
        <f>BN66+BX66+CH66</f>
        <v>0</v>
      </c>
      <c r="CS66" s="314">
        <f>BO66+BY66+CI66</f>
        <v>0</v>
      </c>
      <c r="CT66" s="409">
        <f>CS66*(1+CT67)-(($Q65*1000)*3)</f>
        <v>0</v>
      </c>
      <c r="CU66" s="158">
        <f>BQ66+CA66+CK66</f>
        <v>0</v>
      </c>
      <c r="CV66" s="333">
        <f t="shared" si="894"/>
        <v>0</v>
      </c>
      <c r="CW66" s="334">
        <f t="shared" si="894"/>
        <v>0</v>
      </c>
      <c r="CX66" s="162">
        <f t="shared" si="894"/>
        <v>0</v>
      </c>
      <c r="CY66" s="354">
        <f t="shared" si="894"/>
        <v>0</v>
      </c>
      <c r="CZ66" s="355">
        <f t="shared" si="894"/>
        <v>0</v>
      </c>
      <c r="DA66" s="166">
        <f t="shared" si="894"/>
        <v>0</v>
      </c>
      <c r="DB66" s="479">
        <f t="shared" si="894"/>
        <v>0</v>
      </c>
      <c r="DC66" s="480">
        <f t="shared" si="894"/>
        <v>0</v>
      </c>
      <c r="DD66" s="409">
        <f t="shared" si="894"/>
        <v>0</v>
      </c>
      <c r="DE66" s="604">
        <f t="shared" si="894"/>
        <v>0</v>
      </c>
      <c r="DF66" s="612">
        <f>実行度合表集計2025!GH66+実行度合表集計2026!CV66</f>
        <v>211881536</v>
      </c>
      <c r="DG66" s="334">
        <f>実行度合表集計2025!GI66+実行度合表集計2026!CW66</f>
        <v>45663112</v>
      </c>
      <c r="DH66" s="613">
        <f>実行度合表集計2025!GJ66+実行度合表集計2026!CX66</f>
        <v>7</v>
      </c>
      <c r="DI66" s="628">
        <f>実行度合表集計2025!GK66+実行度合表集計2026!CY66</f>
        <v>361943738</v>
      </c>
      <c r="DJ66" s="355">
        <f>実行度合表集計2025!GL66+実行度合表集計2026!CZ66</f>
        <v>84385107</v>
      </c>
      <c r="DK66" s="629">
        <f>実行度合表集計2025!GM66+実行度合表集計2026!DA66</f>
        <v>14</v>
      </c>
      <c r="DL66" s="641">
        <f>実行度合表集計2025!GN66+実行度合表集計2026!DB66</f>
        <v>342749784</v>
      </c>
      <c r="DM66" s="480">
        <f>実行度合表集計2025!GO66+実行度合表集計2026!DC66</f>
        <v>78505346</v>
      </c>
      <c r="DN66" s="409">
        <f>実行度合表集計2025!GP66+実行度合表集計2026!DD66</f>
        <v>-202036654</v>
      </c>
      <c r="DO66" s="642">
        <f>実行度合表集計2025!GQ66+実行度合表集計2026!DE66</f>
        <v>13</v>
      </c>
      <c r="DP66" s="28" cm="1">
        <f t="array" ref="DP66">_xlfn.XLOOKUP($D65&amp;DP$2&amp;DP$3,事業計画集計2026[営業所]&amp;事業計画集計2026[月]&amp;事業計画集計2026[受着完],事業計画集計2026[(当月)実績 請負金額],0,0)</f>
        <v>0</v>
      </c>
      <c r="DQ66" s="28" cm="1">
        <f t="array" ref="DQ66">_xlfn.XLOOKUP($D65&amp;DP$2&amp;DP$3,事業計画集計2026[営業所]&amp;事業計画集計2026[月]&amp;事業計画集計2026[受着完],事業計画集計2026[(当月)実績 利益額],0,0)</f>
        <v>0</v>
      </c>
      <c r="DR66" s="149" cm="1">
        <f t="array" ref="DR66">_xlfn.XLOOKUP($D65&amp;DP$2&amp;DP$3,事業計画集計2026[営業所]&amp;事業計画集計2026[月]&amp;事業計画集計2026[受着完],事業計画集計2026[(当月)実績 棟数],0,0)</f>
        <v>0</v>
      </c>
      <c r="DS66" s="28" cm="1">
        <f t="array" ref="DS66">_xlfn.XLOOKUP($D65&amp;DS$2&amp;DS$3,事業計画集計2026[営業所]&amp;事業計画集計2026[月]&amp;事業計画集計2026[受着完],事業計画集計2026[(当月)実績 請負金額],0,0)</f>
        <v>0</v>
      </c>
      <c r="DT66" s="28" cm="1">
        <f t="array" ref="DT66">_xlfn.XLOOKUP($D65&amp;DS$2&amp;DS$3,事業計画集計2026[営業所]&amp;事業計画集計2026[月]&amp;事業計画集計2026[受着完],事業計画集計2026[(当月)実績 利益額],0,0)</f>
        <v>0</v>
      </c>
      <c r="DU66" s="149" cm="1">
        <f t="array" ref="DU66">_xlfn.XLOOKUP($D65&amp;DS$2&amp;DS$3,事業計画集計2026[営業所]&amp;事業計画集計2026[月]&amp;事業計画集計2026[受着完],事業計画集計2026[(当月)実績 棟数],0,0)</f>
        <v>0</v>
      </c>
      <c r="DV66" s="28" cm="1">
        <f t="array" ref="DV66">_xlfn.XLOOKUP($D65&amp;DV$2&amp;DV$3,事業計画集計2026[営業所]&amp;事業計画集計2026[月]&amp;事業計画集計2026[受着完],事業計画集計2026[(当月)実績 請負金額],0,0)</f>
        <v>0</v>
      </c>
      <c r="DW66" s="28" cm="1">
        <f t="array" ref="DW66">_xlfn.XLOOKUP($D65&amp;DV$2&amp;DV$3,事業計画集計2026[営業所]&amp;事業計画集計2026[月]&amp;事業計画集計2026[受着完],事業計画集計2026[(当月)実績 利益額],0,0)</f>
        <v>0</v>
      </c>
      <c r="DX66" s="133">
        <f>DW66-($Q65*1000)</f>
        <v>0</v>
      </c>
      <c r="DY66" s="149" cm="1">
        <f t="array" ref="DY66">_xlfn.XLOOKUP($D65&amp;DV$2&amp;DV$3,事業計画集計2026[営業所]&amp;事業計画集計2026[月]&amp;事業計画集計2026[受着完],事業計画集計2026[(当月)実績 棟数],0,0)</f>
        <v>0</v>
      </c>
      <c r="DZ66" s="28" cm="1">
        <f t="array" ref="DZ66">_xlfn.XLOOKUP($D65&amp;DZ$2&amp;DZ$3,事業計画集計2026[営業所]&amp;事業計画集計2026[月]&amp;事業計画集計2026[受着完],事業計画集計2026[(当月)実績 請負金額],0,0)</f>
        <v>0</v>
      </c>
      <c r="EA66" s="28" cm="1">
        <f t="array" ref="EA66">_xlfn.XLOOKUP($D65&amp;DZ$2&amp;DZ$3,事業計画集計2026[営業所]&amp;事業計画集計2026[月]&amp;事業計画集計2026[受着完],事業計画集計2026[(当月)実績 利益額],0,0)</f>
        <v>0</v>
      </c>
      <c r="EB66" s="149" cm="1">
        <f t="array" ref="EB66">_xlfn.XLOOKUP($D65&amp;DZ$2&amp;DZ$3,事業計画集計2026[営業所]&amp;事業計画集計2026[月]&amp;事業計画集計2026[受着完],事業計画集計2026[(当月)実績 棟数],0,0)</f>
        <v>0</v>
      </c>
      <c r="EC66" s="28" cm="1">
        <f t="array" ref="EC66">_xlfn.XLOOKUP($D65&amp;EC$2&amp;EC$3,事業計画集計2026[営業所]&amp;事業計画集計2026[月]&amp;事業計画集計2026[受着完],事業計画集計2026[(当月)実績 請負金額],0,0)</f>
        <v>0</v>
      </c>
      <c r="ED66" s="28" cm="1">
        <f t="array" ref="ED66">_xlfn.XLOOKUP($D65&amp;EC$2&amp;EC$3,事業計画集計2026[営業所]&amp;事業計画集計2026[月]&amp;事業計画集計2026[受着完],事業計画集計2026[(当月)実績 利益額],0,0)</f>
        <v>0</v>
      </c>
      <c r="EE66" s="149" cm="1">
        <f t="array" ref="EE66">_xlfn.XLOOKUP($D65&amp;EC$2&amp;EC$3,事業計画集計2026[営業所]&amp;事業計画集計2026[月]&amp;事業計画集計2026[受着完],事業計画集計2026[(当月)実績 棟数],0,0)</f>
        <v>0</v>
      </c>
      <c r="EF66" s="28" cm="1">
        <f t="array" ref="EF66">_xlfn.XLOOKUP($D65&amp;EF$2&amp;EF$3,事業計画集計2026[営業所]&amp;事業計画集計2026[月]&amp;事業計画集計2026[受着完],事業計画集計2026[(当月)実績 請負金額],0,0)</f>
        <v>0</v>
      </c>
      <c r="EG66" s="28" cm="1">
        <f t="array" ref="EG66">_xlfn.XLOOKUP($D65&amp;EF$2&amp;EF$3,事業計画集計2026[営業所]&amp;事業計画集計2026[月]&amp;事業計画集計2026[受着完],事業計画集計2026[(当月)実績 利益額],0,0)</f>
        <v>0</v>
      </c>
      <c r="EH66" s="133">
        <f>EG66-($Q65*1000)</f>
        <v>0</v>
      </c>
      <c r="EI66" s="149" cm="1">
        <f t="array" ref="EI66">_xlfn.XLOOKUP($D65&amp;EF$2&amp;EF$3,事業計画集計2026[営業所]&amp;事業計画集計2026[月]&amp;事業計画集計2026[受着完],事業計画集計2026[(当月)実績 棟数],0,0)</f>
        <v>0</v>
      </c>
      <c r="EJ66" s="28" cm="1">
        <f t="array" ref="EJ66">_xlfn.XLOOKUP($D65&amp;EJ$2&amp;EJ$3,事業計画集計2026[営業所]&amp;事業計画集計2026[月]&amp;事業計画集計2026[受着完],事業計画集計2026[(当月)実績 請負金額],0,0)</f>
        <v>0</v>
      </c>
      <c r="EK66" s="28" cm="1">
        <f t="array" ref="EK66">_xlfn.XLOOKUP($D65&amp;EJ$2&amp;EJ$3,事業計画集計2026[営業所]&amp;事業計画集計2026[月]&amp;事業計画集計2026[受着完],事業計画集計2026[(当月)実績 利益額],0,0)</f>
        <v>0</v>
      </c>
      <c r="EL66" s="149" cm="1">
        <f t="array" ref="EL66">_xlfn.XLOOKUP($D65&amp;EJ$2&amp;EJ$3,事業計画集計2026[営業所]&amp;事業計画集計2026[月]&amp;事業計画集計2026[受着完],事業計画集計2026[(当月)実績 棟数],0,0)</f>
        <v>0</v>
      </c>
      <c r="EM66" s="28" cm="1">
        <f t="array" ref="EM66">_xlfn.XLOOKUP($D65&amp;EM$2&amp;EM$3,事業計画集計2026[営業所]&amp;事業計画集計2026[月]&amp;事業計画集計2026[受着完],事業計画集計2026[(当月)実績 請負金額],0,0)</f>
        <v>0</v>
      </c>
      <c r="EN66" s="28" cm="1">
        <f t="array" ref="EN66">_xlfn.XLOOKUP($D65&amp;EM$2&amp;EM$3,事業計画集計2026[営業所]&amp;事業計画集計2026[月]&amp;事業計画集計2026[受着完],事業計画集計2026[(当月)実績 利益額],0,0)</f>
        <v>0</v>
      </c>
      <c r="EO66" s="149" cm="1">
        <f t="array" ref="EO66">_xlfn.XLOOKUP($D65&amp;EM$2&amp;EM$3,事業計画集計2026[営業所]&amp;事業計画集計2026[月]&amp;事業計画集計2026[受着完],事業計画集計2026[(当月)実績 棟数],0,0)</f>
        <v>0</v>
      </c>
      <c r="EP66" s="28" cm="1">
        <f t="array" ref="EP66">_xlfn.XLOOKUP($D65&amp;EP$2&amp;EP$3,事業計画集計2026[営業所]&amp;事業計画集計2026[月]&amp;事業計画集計2026[受着完],事業計画集計2026[(当月)実績 請負金額],0,0)</f>
        <v>0</v>
      </c>
      <c r="EQ66" s="28" cm="1">
        <f t="array" ref="EQ66">_xlfn.XLOOKUP($D65&amp;EP$2&amp;EP$3,事業計画集計2026[営業所]&amp;事業計画集計2026[月]&amp;事業計画集計2026[受着完],事業計画集計2026[(当月)実績 利益額],0,0)</f>
        <v>0</v>
      </c>
      <c r="ER66" s="133">
        <f>EQ66-($Q65*1000)</f>
        <v>0</v>
      </c>
      <c r="ES66" s="142" cm="1">
        <f t="array" ref="ES66">_xlfn.XLOOKUP($D65&amp;EP$2&amp;EP$3,事業計画集計2026[営業所]&amp;事業計画集計2026[月]&amp;事業計画集計2026[受着完],事業計画集計2026[(当月)実績 棟数],0,0)</f>
        <v>0</v>
      </c>
      <c r="ET66" s="421">
        <f t="shared" si="895"/>
        <v>0</v>
      </c>
      <c r="EU66" s="422">
        <f t="shared" si="895"/>
        <v>0</v>
      </c>
      <c r="EV66" s="423">
        <f t="shared" si="895"/>
        <v>0</v>
      </c>
      <c r="EW66" s="296">
        <f t="shared" si="895"/>
        <v>0</v>
      </c>
      <c r="EX66" s="300">
        <f t="shared" si="895"/>
        <v>0</v>
      </c>
      <c r="EY66" s="154">
        <f t="shared" si="895"/>
        <v>0</v>
      </c>
      <c r="EZ66" s="304">
        <f>DV66+EF66+EP66</f>
        <v>0</v>
      </c>
      <c r="FA66" s="314">
        <f>DW66+EG66+EQ66</f>
        <v>0</v>
      </c>
      <c r="FB66" s="409">
        <f>FA66*(1+FB67)-(($Q65*1000)*3)</f>
        <v>0</v>
      </c>
      <c r="FC66" s="158">
        <f>DY66+EI66+ES66</f>
        <v>0</v>
      </c>
      <c r="FD66" s="28" cm="1">
        <f t="array" ref="FD66">_xlfn.XLOOKUP($D65&amp;FD$2&amp;FD$3,事業計画集計2026[営業所]&amp;事業計画集計2026[月]&amp;事業計画集計2026[受着完],事業計画集計2026[(当月)実績 請負金額],0,0)</f>
        <v>0</v>
      </c>
      <c r="FE66" s="28" cm="1">
        <f t="array" ref="FE66">_xlfn.XLOOKUP($D65&amp;FD$2&amp;FD$3,事業計画集計2026[営業所]&amp;事業計画集計2026[月]&amp;事業計画集計2026[受着完],事業計画集計2026[(当月)実績 利益額],0,0)</f>
        <v>0</v>
      </c>
      <c r="FF66" s="149" cm="1">
        <f t="array" ref="FF66">_xlfn.XLOOKUP($D65&amp;FD$2&amp;FD$3,事業計画集計2026[営業所]&amp;事業計画集計2026[月]&amp;事業計画集計2026[受着完],事業計画集計2026[(当月)実績 棟数],0,0)</f>
        <v>0</v>
      </c>
      <c r="FG66" s="28" cm="1">
        <f t="array" ref="FG66">_xlfn.XLOOKUP($D65&amp;FG$2&amp;FG$3,事業計画集計2026[営業所]&amp;事業計画集計2026[月]&amp;事業計画集計2026[受着完],事業計画集計2026[(当月)実績 請負金額],0,0)</f>
        <v>0</v>
      </c>
      <c r="FH66" s="28" cm="1">
        <f t="array" ref="FH66">_xlfn.XLOOKUP($D65&amp;FG$2&amp;FG$3,事業計画集計2026[営業所]&amp;事業計画集計2026[月]&amp;事業計画集計2026[受着完],事業計画集計2026[(当月)実績 利益額],0,0)</f>
        <v>0</v>
      </c>
      <c r="FI66" s="149" cm="1">
        <f t="array" ref="FI66">_xlfn.XLOOKUP($D65&amp;FG$2&amp;FG$3,事業計画集計2026[営業所]&amp;事業計画集計2026[月]&amp;事業計画集計2026[受着完],事業計画集計2026[(当月)実績 棟数],0,0)</f>
        <v>0</v>
      </c>
      <c r="FJ66" s="28" cm="1">
        <f t="array" ref="FJ66">_xlfn.XLOOKUP($D65&amp;FJ$2&amp;FJ$3,事業計画集計2026[営業所]&amp;事業計画集計2026[月]&amp;事業計画集計2026[受着完],事業計画集計2026[(当月)実績 請負金額],0,0)</f>
        <v>0</v>
      </c>
      <c r="FK66" s="28" cm="1">
        <f t="array" ref="FK66">_xlfn.XLOOKUP($D65&amp;FJ$2&amp;FJ$3,事業計画集計2026[営業所]&amp;事業計画集計2026[月]&amp;事業計画集計2026[受着完],事業計画集計2026[(当月)実績 利益額],0,0)</f>
        <v>0</v>
      </c>
      <c r="FL66" s="133">
        <f>FK66-($Q65*1000)</f>
        <v>0</v>
      </c>
      <c r="FM66" s="149" cm="1">
        <f t="array" ref="FM66">_xlfn.XLOOKUP($D65&amp;FJ$2&amp;FJ$3,事業計画集計2026[営業所]&amp;事業計画集計2026[月]&amp;事業計画集計2026[受着完],事業計画集計2026[(当月)実績 棟数],0,0)</f>
        <v>0</v>
      </c>
      <c r="FN66" s="28" cm="1">
        <f t="array" ref="FN66">_xlfn.XLOOKUP($D65&amp;FN$2&amp;FN$3,事業計画集計2026[営業所]&amp;事業計画集計2026[月]&amp;事業計画集計2026[受着完],事業計画集計2026[(当月)実績 請負金額],0,0)</f>
        <v>0</v>
      </c>
      <c r="FO66" s="28" cm="1">
        <f t="array" ref="FO66">_xlfn.XLOOKUP($D65&amp;FN$2&amp;FN$3,事業計画集計2026[営業所]&amp;事業計画集計2026[月]&amp;事業計画集計2026[受着完],事業計画集計2026[(当月)実績 利益額],0,0)</f>
        <v>0</v>
      </c>
      <c r="FP66" s="149" cm="1">
        <f t="array" ref="FP66">_xlfn.XLOOKUP($D65&amp;FN$2&amp;FN$3,事業計画集計2026[営業所]&amp;事業計画集計2026[月]&amp;事業計画集計2026[受着完],事業計画集計2026[(当月)実績 棟数],0,0)</f>
        <v>0</v>
      </c>
      <c r="FQ66" s="28" cm="1">
        <f t="array" ref="FQ66">_xlfn.XLOOKUP($D65&amp;FQ$2&amp;FQ$3,事業計画集計2026[営業所]&amp;事業計画集計2026[月]&amp;事業計画集計2026[受着完],事業計画集計2026[(当月)実績 請負金額],0,0)</f>
        <v>0</v>
      </c>
      <c r="FR66" s="28" cm="1">
        <f t="array" ref="FR66">_xlfn.XLOOKUP($D65&amp;FQ$2&amp;FQ$3,事業計画集計2026[営業所]&amp;事業計画集計2026[月]&amp;事業計画集計2026[受着完],事業計画集計2026[(当月)実績 利益額],0,0)</f>
        <v>0</v>
      </c>
      <c r="FS66" s="149" cm="1">
        <f t="array" ref="FS66">_xlfn.XLOOKUP($D65&amp;FQ$2&amp;FQ$3,事業計画集計2026[営業所]&amp;事業計画集計2026[月]&amp;事業計画集計2026[受着完],事業計画集計2026[(当月)実績 棟数],0,0)</f>
        <v>0</v>
      </c>
      <c r="FT66" s="28" cm="1">
        <f t="array" ref="FT66">_xlfn.XLOOKUP($D65&amp;FT$2&amp;FT$3,事業計画集計2026[営業所]&amp;事業計画集計2026[月]&amp;事業計画集計2026[受着完],事業計画集計2026[(当月)実績 請負金額],0,0)</f>
        <v>0</v>
      </c>
      <c r="FU66" s="28" cm="1">
        <f t="array" ref="FU66">_xlfn.XLOOKUP($D65&amp;FT$2&amp;FT$3,事業計画集計2026[営業所]&amp;事業計画集計2026[月]&amp;事業計画集計2026[受着完],事業計画集計2026[(当月)実績 利益額],0,0)</f>
        <v>0</v>
      </c>
      <c r="FV66" s="133">
        <f>FU66-($Q65*1000)</f>
        <v>0</v>
      </c>
      <c r="FW66" s="149" cm="1">
        <f t="array" ref="FW66">_xlfn.XLOOKUP($D65&amp;FT$2&amp;FT$3,事業計画集計2026[営業所]&amp;事業計画集計2026[月]&amp;事業計画集計2026[受着完],事業計画集計2026[(当月)実績 棟数],0,0)</f>
        <v>0</v>
      </c>
      <c r="FX66" s="28" cm="1">
        <f t="array" ref="FX66">_xlfn.XLOOKUP($D65&amp;FX$2&amp;FX$3,事業計画集計2026[営業所]&amp;事業計画集計2026[月]&amp;事業計画集計2026[受着完],事業計画集計2026[(当月)実績 請負金額],0,0)</f>
        <v>0</v>
      </c>
      <c r="FY66" s="28" cm="1">
        <f t="array" ref="FY66">_xlfn.XLOOKUP($D65&amp;FX$2&amp;FX$3,事業計画集計2026[営業所]&amp;事業計画集計2026[月]&amp;事業計画集計2026[受着完],事業計画集計2026[(当月)実績 利益額],0,0)</f>
        <v>0</v>
      </c>
      <c r="FZ66" s="149" cm="1">
        <f t="array" ref="FZ66">_xlfn.XLOOKUP($D65&amp;FX$2&amp;FX$3,事業計画集計2026[営業所]&amp;事業計画集計2026[月]&amp;事業計画集計2026[受着完],事業計画集計2026[(当月)実績 棟数],0,0)</f>
        <v>0</v>
      </c>
      <c r="GA66" s="28" cm="1">
        <f t="array" ref="GA66">_xlfn.XLOOKUP($D65&amp;GA$2&amp;GA$3,事業計画集計2026[営業所]&amp;事業計画集計2026[月]&amp;事業計画集計2026[受着完],事業計画集計2026[(当月)実績 請負金額],0,0)</f>
        <v>0</v>
      </c>
      <c r="GB66" s="28" cm="1">
        <f t="array" ref="GB66">_xlfn.XLOOKUP($D65&amp;GA$2&amp;GA$3,事業計画集計2026[営業所]&amp;事業計画集計2026[月]&amp;事業計画集計2026[受着完],事業計画集計2026[(当月)実績 利益額],0,0)</f>
        <v>0</v>
      </c>
      <c r="GC66" s="149" cm="1">
        <f t="array" ref="GC66">_xlfn.XLOOKUP($D65&amp;GA$2&amp;GA$3,事業計画集計2026[営業所]&amp;事業計画集計2026[月]&amp;事業計画集計2026[受着完],事業計画集計2026[(当月)実績 棟数],0,0)</f>
        <v>0</v>
      </c>
      <c r="GD66" s="28" cm="1">
        <f t="array" ref="GD66">_xlfn.XLOOKUP($D65&amp;GD$2&amp;GD$3,事業計画集計2026[営業所]&amp;事業計画集計2026[月]&amp;事業計画集計2026[受着完],事業計画集計2026[(当月)実績 請負金額],0,0)</f>
        <v>0</v>
      </c>
      <c r="GE66" s="28" cm="1">
        <f t="array" ref="GE66">_xlfn.XLOOKUP($D65&amp;GD$2&amp;GD$3,事業計画集計2026[営業所]&amp;事業計画集計2026[月]&amp;事業計画集計2026[受着完],事業計画集計2026[(当月)実績 利益額],0,0)</f>
        <v>0</v>
      </c>
      <c r="GF66" s="133">
        <f>GE66-($Q65*1000)</f>
        <v>0</v>
      </c>
      <c r="GG66" s="142" cm="1">
        <f t="array" ref="GG66">_xlfn.XLOOKUP($D65&amp;GD$2&amp;GD$3,事業計画集計2026[営業所]&amp;事業計画集計2026[月]&amp;事業計画集計2026[受着完],事業計画集計2026[(当月)実績 棟数],0,0)</f>
        <v>0</v>
      </c>
      <c r="GH66" s="421">
        <f t="shared" si="896"/>
        <v>0</v>
      </c>
      <c r="GI66" s="422">
        <f t="shared" si="896"/>
        <v>0</v>
      </c>
      <c r="GJ66" s="423">
        <f t="shared" si="896"/>
        <v>0</v>
      </c>
      <c r="GK66" s="296">
        <f t="shared" si="896"/>
        <v>0</v>
      </c>
      <c r="GL66" s="300">
        <f t="shared" si="896"/>
        <v>0</v>
      </c>
      <c r="GM66" s="154">
        <f t="shared" si="896"/>
        <v>0</v>
      </c>
      <c r="GN66" s="304">
        <f>FJ66+FT66+GD66</f>
        <v>0</v>
      </c>
      <c r="GO66" s="314">
        <f>FK66+FU66+GE66</f>
        <v>0</v>
      </c>
      <c r="GP66" s="409">
        <f>GO66*(1+GP67)-(($Q65*1000)*3)</f>
        <v>0</v>
      </c>
      <c r="GQ66" s="158">
        <f>FM66+FW66+GG66</f>
        <v>0</v>
      </c>
      <c r="GR66" s="333">
        <f t="shared" si="897"/>
        <v>0</v>
      </c>
      <c r="GS66" s="334">
        <f t="shared" si="897"/>
        <v>0</v>
      </c>
      <c r="GT66" s="162">
        <f t="shared" si="897"/>
        <v>0</v>
      </c>
      <c r="GU66" s="354">
        <f t="shared" si="897"/>
        <v>0</v>
      </c>
      <c r="GV66" s="355">
        <f t="shared" si="897"/>
        <v>0</v>
      </c>
      <c r="GW66" s="166">
        <f t="shared" si="897"/>
        <v>0</v>
      </c>
      <c r="GX66" s="479">
        <f t="shared" si="897"/>
        <v>0</v>
      </c>
      <c r="GY66" s="480">
        <f t="shared" si="897"/>
        <v>0</v>
      </c>
      <c r="GZ66" s="409">
        <f t="shared" si="897"/>
        <v>0</v>
      </c>
      <c r="HA66" s="482">
        <f t="shared" si="897"/>
        <v>0</v>
      </c>
      <c r="HB66" s="390">
        <f>CV66+GR66</f>
        <v>0</v>
      </c>
      <c r="HC66" s="391">
        <f>CW66+GS66</f>
        <v>0</v>
      </c>
      <c r="HD66" s="170">
        <f>CX66+GT66</f>
        <v>0</v>
      </c>
      <c r="HE66" s="390">
        <f>CY66+GU66</f>
        <v>0</v>
      </c>
      <c r="HF66" s="391">
        <f>CZ66+GV66</f>
        <v>0</v>
      </c>
      <c r="HG66" s="170">
        <f>DA66+GW66</f>
        <v>0</v>
      </c>
      <c r="HH66" s="390">
        <f>DB66+GX66</f>
        <v>0</v>
      </c>
      <c r="HI66" s="391">
        <f>DC66+GY66</f>
        <v>0</v>
      </c>
      <c r="HJ66" s="409">
        <f>DD66+GZ66</f>
        <v>0</v>
      </c>
      <c r="HK66" s="256">
        <f>DE66+HA66</f>
        <v>0</v>
      </c>
      <c r="HL66" s="31"/>
      <c r="HM66" s="30" t="s">
        <v>138</v>
      </c>
      <c r="HN66" s="30" t="s">
        <v>278</v>
      </c>
      <c r="HO66" s="516" t="s">
        <v>248</v>
      </c>
      <c r="HP66" s="30" t="s">
        <v>250</v>
      </c>
      <c r="HQ66" s="30"/>
    </row>
    <row r="67" spans="1:225" s="38" customFormat="1" ht="21" hidden="1">
      <c r="A67" s="32"/>
      <c r="B67" s="599" t="s">
        <v>283</v>
      </c>
      <c r="C67" s="511"/>
      <c r="D67" s="512"/>
      <c r="E67" s="198"/>
      <c r="F67" s="198"/>
      <c r="G67" s="198"/>
      <c r="H67" s="198"/>
      <c r="I67" s="198"/>
      <c r="J67" s="198"/>
      <c r="K67" s="199"/>
      <c r="L67" s="199"/>
      <c r="M67" s="199"/>
      <c r="N67" s="199"/>
      <c r="O67" s="199"/>
      <c r="P67" s="199"/>
      <c r="Q67" s="199"/>
      <c r="R67" s="198"/>
      <c r="S67" s="34" t="s">
        <v>139</v>
      </c>
      <c r="T67" s="35" t="str">
        <f t="shared" ref="T67:AA67" si="899">IF(AND(T65&gt;0,T66&gt;0),ROUNDDOWN(T66/T65,4),"")</f>
        <v/>
      </c>
      <c r="U67" s="36" t="str">
        <f t="shared" si="899"/>
        <v/>
      </c>
      <c r="V67" s="143" t="str">
        <f t="shared" si="899"/>
        <v/>
      </c>
      <c r="W67" s="35" t="str">
        <f t="shared" si="899"/>
        <v/>
      </c>
      <c r="X67" s="36" t="str">
        <f t="shared" si="899"/>
        <v/>
      </c>
      <c r="Y67" s="150" t="str">
        <f t="shared" si="899"/>
        <v/>
      </c>
      <c r="Z67" s="36" t="str">
        <f t="shared" si="899"/>
        <v/>
      </c>
      <c r="AA67" s="36" t="str">
        <f t="shared" si="899"/>
        <v/>
      </c>
      <c r="AB67" s="37">
        <f>IF(AB66&gt;0,AB66/AB65,0)</f>
        <v>0</v>
      </c>
      <c r="AC67" s="143" t="str">
        <f t="shared" ref="AC67:AK67" si="900">IF(AND(AC65&gt;0,AC66&gt;0),ROUNDDOWN(AC66/AC65,4),"")</f>
        <v/>
      </c>
      <c r="AD67" s="35" t="str">
        <f t="shared" si="900"/>
        <v/>
      </c>
      <c r="AE67" s="36" t="str">
        <f t="shared" si="900"/>
        <v/>
      </c>
      <c r="AF67" s="150" t="str">
        <f t="shared" si="900"/>
        <v/>
      </c>
      <c r="AG67" s="36" t="str">
        <f t="shared" si="900"/>
        <v/>
      </c>
      <c r="AH67" s="36" t="str">
        <f t="shared" si="900"/>
        <v/>
      </c>
      <c r="AI67" s="150" t="str">
        <f t="shared" si="900"/>
        <v/>
      </c>
      <c r="AJ67" s="36" t="str">
        <f t="shared" si="900"/>
        <v/>
      </c>
      <c r="AK67" s="36" t="str">
        <f t="shared" si="900"/>
        <v/>
      </c>
      <c r="AL67" s="37">
        <f>IF(AL66&gt;0,AL66/AL65,0)</f>
        <v>0</v>
      </c>
      <c r="AM67" s="150" t="str">
        <f t="shared" ref="AM67:AU67" si="901">IF(AND(AM65&gt;0,AM66&gt;0),ROUNDDOWN(AM66/AM65,4),"")</f>
        <v/>
      </c>
      <c r="AN67" s="36" t="str">
        <f t="shared" si="901"/>
        <v/>
      </c>
      <c r="AO67" s="36" t="str">
        <f t="shared" si="901"/>
        <v/>
      </c>
      <c r="AP67" s="150" t="str">
        <f t="shared" si="901"/>
        <v/>
      </c>
      <c r="AQ67" s="36" t="str">
        <f t="shared" si="901"/>
        <v/>
      </c>
      <c r="AR67" s="36" t="str">
        <f t="shared" si="901"/>
        <v/>
      </c>
      <c r="AS67" s="150" t="str">
        <f t="shared" si="901"/>
        <v/>
      </c>
      <c r="AT67" s="36" t="str">
        <f t="shared" si="901"/>
        <v/>
      </c>
      <c r="AU67" s="36" t="str">
        <f t="shared" si="901"/>
        <v/>
      </c>
      <c r="AV67" s="37">
        <f>IF(AV66&gt;0,AV66/AV65,0)</f>
        <v>0</v>
      </c>
      <c r="AW67" s="143" t="str">
        <f>IF(AND(AW65&gt;0,AW66&gt;0),ROUNDDOWN(AW66/AW65,4),"")</f>
        <v/>
      </c>
      <c r="AX67" s="424" t="str">
        <f t="shared" ref="AX67:BE67" si="902">IF(AND(AX65&gt;0,AX66&gt;0),ROUNDDOWN(AX66/AX65,4),"")</f>
        <v/>
      </c>
      <c r="AY67" s="425" t="str">
        <f t="shared" si="902"/>
        <v/>
      </c>
      <c r="AZ67" s="426" t="str">
        <f t="shared" si="902"/>
        <v/>
      </c>
      <c r="BA67" s="297" t="str">
        <f t="shared" si="902"/>
        <v/>
      </c>
      <c r="BB67" s="301" t="str">
        <f t="shared" si="902"/>
        <v/>
      </c>
      <c r="BC67" s="155" t="str">
        <f t="shared" si="902"/>
        <v/>
      </c>
      <c r="BD67" s="305" t="str">
        <f t="shared" si="902"/>
        <v/>
      </c>
      <c r="BE67" s="315" t="str">
        <f t="shared" si="902"/>
        <v/>
      </c>
      <c r="BF67" s="325"/>
      <c r="BG67" s="159" t="str">
        <f t="shared" ref="BG67:BO67" si="903">IF(AND(BG65&gt;0,BG66&gt;0),ROUNDDOWN(BG66/BG65,4),"")</f>
        <v/>
      </c>
      <c r="BH67" s="36" t="str">
        <f t="shared" si="903"/>
        <v/>
      </c>
      <c r="BI67" s="36" t="str">
        <f t="shared" si="903"/>
        <v/>
      </c>
      <c r="BJ67" s="150" t="str">
        <f t="shared" si="903"/>
        <v/>
      </c>
      <c r="BK67" s="36" t="str">
        <f t="shared" si="903"/>
        <v/>
      </c>
      <c r="BL67" s="36" t="str">
        <f t="shared" si="903"/>
        <v/>
      </c>
      <c r="BM67" s="150" t="str">
        <f t="shared" si="903"/>
        <v/>
      </c>
      <c r="BN67" s="36" t="str">
        <f t="shared" si="903"/>
        <v/>
      </c>
      <c r="BO67" s="36" t="str">
        <f t="shared" si="903"/>
        <v/>
      </c>
      <c r="BP67" s="37">
        <f>IF(BP66&gt;0,BP66/BP65,0)</f>
        <v>0</v>
      </c>
      <c r="BQ67" s="150" t="str">
        <f t="shared" ref="BQ67:BY67" si="904">IF(AND(BQ65&gt;0,BQ66&gt;0),ROUNDDOWN(BQ66/BQ65,4),"")</f>
        <v/>
      </c>
      <c r="BR67" s="36" t="str">
        <f t="shared" si="904"/>
        <v/>
      </c>
      <c r="BS67" s="36" t="str">
        <f t="shared" si="904"/>
        <v/>
      </c>
      <c r="BT67" s="150" t="str">
        <f t="shared" si="904"/>
        <v/>
      </c>
      <c r="BU67" s="36" t="str">
        <f t="shared" si="904"/>
        <v/>
      </c>
      <c r="BV67" s="36" t="str">
        <f t="shared" si="904"/>
        <v/>
      </c>
      <c r="BW67" s="150" t="str">
        <f t="shared" si="904"/>
        <v/>
      </c>
      <c r="BX67" s="36" t="str">
        <f t="shared" si="904"/>
        <v/>
      </c>
      <c r="BY67" s="36" t="str">
        <f t="shared" si="904"/>
        <v/>
      </c>
      <c r="BZ67" s="37">
        <f>IF(BZ66&gt;0,BZ66/BZ65,0)</f>
        <v>0</v>
      </c>
      <c r="CA67" s="150" t="str">
        <f t="shared" ref="CA67:CI67" si="905">IF(AND(CA65&gt;0,CA66&gt;0),ROUNDDOWN(CA66/CA65,4),"")</f>
        <v/>
      </c>
      <c r="CB67" s="36" t="str">
        <f t="shared" si="905"/>
        <v/>
      </c>
      <c r="CC67" s="36" t="str">
        <f t="shared" si="905"/>
        <v/>
      </c>
      <c r="CD67" s="150" t="str">
        <f t="shared" si="905"/>
        <v/>
      </c>
      <c r="CE67" s="36" t="str">
        <f t="shared" si="905"/>
        <v/>
      </c>
      <c r="CF67" s="36" t="str">
        <f t="shared" si="905"/>
        <v/>
      </c>
      <c r="CG67" s="150" t="str">
        <f t="shared" si="905"/>
        <v/>
      </c>
      <c r="CH67" s="36" t="str">
        <f t="shared" si="905"/>
        <v/>
      </c>
      <c r="CI67" s="36" t="str">
        <f t="shared" si="905"/>
        <v/>
      </c>
      <c r="CJ67" s="37">
        <f>IF(CJ66&gt;0,CJ66/CJ65,0)</f>
        <v>0</v>
      </c>
      <c r="CK67" s="143" t="str">
        <f>IF(AND(CK65&gt;0,CK66&gt;0),ROUNDDOWN(CK66/CK65,4),"")</f>
        <v/>
      </c>
      <c r="CL67" s="424" t="str">
        <f t="shared" ref="CL67:CS67" si="906">IF(AND(CL65&gt;0,CL66&gt;0),ROUNDDOWN(CL66/CL65,4),"")</f>
        <v/>
      </c>
      <c r="CM67" s="425" t="str">
        <f t="shared" si="906"/>
        <v/>
      </c>
      <c r="CN67" s="426" t="str">
        <f t="shared" si="906"/>
        <v/>
      </c>
      <c r="CO67" s="297" t="str">
        <f t="shared" si="906"/>
        <v/>
      </c>
      <c r="CP67" s="301" t="str">
        <f t="shared" si="906"/>
        <v/>
      </c>
      <c r="CQ67" s="155" t="str">
        <f t="shared" si="906"/>
        <v/>
      </c>
      <c r="CR67" s="305" t="str">
        <f t="shared" si="906"/>
        <v/>
      </c>
      <c r="CS67" s="315" t="str">
        <f t="shared" si="906"/>
        <v/>
      </c>
      <c r="CT67" s="325"/>
      <c r="CU67" s="159" t="str">
        <f>IF(AND(CU65&gt;0,CU66&gt;0),ROUNDDOWN(CU66/CU65,4),"")</f>
        <v/>
      </c>
      <c r="CV67" s="335" t="str">
        <f>IF(AND(CV65&gt;0,CV66&gt;0),ROUNDDOWN(CV66/CV65,4),"")</f>
        <v/>
      </c>
      <c r="CW67" s="336" t="str">
        <f t="shared" ref="CW67:CX67" si="907">IF(AND(CW65&gt;0,CW66&gt;0),ROUNDDOWN(CW66/CW65,4),"")</f>
        <v/>
      </c>
      <c r="CX67" s="163" t="str">
        <f t="shared" si="907"/>
        <v/>
      </c>
      <c r="CY67" s="356" t="str">
        <f>IF(AND(CY65&gt;0,CY66&gt;0),ROUNDDOWN(CY66/CY65,4),"")</f>
        <v/>
      </c>
      <c r="CZ67" s="357" t="str">
        <f>IF(AND(CZ65&gt;0,CZ66&gt;0),ROUNDDOWN(CZ66/CZ65,4),"")</f>
        <v/>
      </c>
      <c r="DA67" s="167" t="str">
        <f>IF(AND(DA65&gt;0,DA66&gt;0),ROUNDDOWN(DA66/DA65,4),"")</f>
        <v/>
      </c>
      <c r="DB67" s="483" t="str">
        <f t="shared" ref="DB67:DW67" si="908">IF(AND(DB65&gt;0,DB66&gt;0),ROUNDDOWN(DB66/DB65,4),"")</f>
        <v/>
      </c>
      <c r="DC67" s="484" t="str">
        <f t="shared" si="908"/>
        <v/>
      </c>
      <c r="DD67" s="485"/>
      <c r="DE67" s="605" t="str">
        <f t="shared" si="908"/>
        <v/>
      </c>
      <c r="DF67" s="614">
        <f>IF(AND(DF65&gt;0,DF66&gt;0),ROUNDDOWN(DF66/DF65,4),"")</f>
        <v>0.15629999999999999</v>
      </c>
      <c r="DG67" s="336">
        <f t="shared" ref="DG67:DH67" si="909">IF(AND(DG65&gt;0,DG66&gt;0),ROUNDDOWN(DG66/DG65,4),"")</f>
        <v>0.13700000000000001</v>
      </c>
      <c r="DH67" s="615">
        <f t="shared" si="909"/>
        <v>0.1346</v>
      </c>
      <c r="DI67" s="630">
        <f>IF(AND(DI65&gt;0,DI66&gt;0),ROUNDDOWN(DI66/DI65,4),"")</f>
        <v>0.2797</v>
      </c>
      <c r="DJ67" s="357">
        <f>IF(AND(DJ65&gt;0,DJ66&gt;0),ROUNDDOWN(DJ66/DJ65,4),"")</f>
        <v>0.2661</v>
      </c>
      <c r="DK67" s="631">
        <f>IF(AND(DK65&gt;0,DK66&gt;0),ROUNDDOWN(DK66/DK65,4),"")</f>
        <v>0.28570000000000001</v>
      </c>
      <c r="DL67" s="643">
        <f t="shared" ref="DL67:DO67" si="910">IF(AND(DL65&gt;0,DL66&gt;0),ROUNDDOWN(DL66/DL65,4),"")</f>
        <v>0.24640000000000001</v>
      </c>
      <c r="DM67" s="484">
        <f t="shared" si="910"/>
        <v>0.23039999999999999</v>
      </c>
      <c r="DN67" s="485"/>
      <c r="DO67" s="644">
        <f t="shared" ref="DO67" si="911">IF(AND(DO65&gt;0,DO66&gt;0),ROUNDDOWN(DO66/DO65,4),"")</f>
        <v>0.25</v>
      </c>
      <c r="DP67" s="36" t="str">
        <f t="shared" si="908"/>
        <v/>
      </c>
      <c r="DQ67" s="36" t="str">
        <f t="shared" si="908"/>
        <v/>
      </c>
      <c r="DR67" s="150" t="str">
        <f t="shared" si="908"/>
        <v/>
      </c>
      <c r="DS67" s="36" t="str">
        <f t="shared" si="908"/>
        <v/>
      </c>
      <c r="DT67" s="36" t="str">
        <f t="shared" si="908"/>
        <v/>
      </c>
      <c r="DU67" s="150" t="str">
        <f t="shared" si="908"/>
        <v/>
      </c>
      <c r="DV67" s="36" t="str">
        <f t="shared" si="908"/>
        <v/>
      </c>
      <c r="DW67" s="36" t="str">
        <f t="shared" si="908"/>
        <v/>
      </c>
      <c r="DX67" s="37">
        <f>IF(DX66&gt;0,DX66/DX65,0)</f>
        <v>0</v>
      </c>
      <c r="DY67" s="150" t="str">
        <f t="shared" ref="DY67:EG67" si="912">IF(AND(DY65&gt;0,DY66&gt;0),ROUNDDOWN(DY66/DY65,4),"")</f>
        <v/>
      </c>
      <c r="DZ67" s="36" t="str">
        <f t="shared" si="912"/>
        <v/>
      </c>
      <c r="EA67" s="36" t="str">
        <f t="shared" si="912"/>
        <v/>
      </c>
      <c r="EB67" s="150" t="str">
        <f t="shared" si="912"/>
        <v/>
      </c>
      <c r="EC67" s="36" t="str">
        <f t="shared" si="912"/>
        <v/>
      </c>
      <c r="ED67" s="36" t="str">
        <f t="shared" si="912"/>
        <v/>
      </c>
      <c r="EE67" s="150" t="str">
        <f t="shared" si="912"/>
        <v/>
      </c>
      <c r="EF67" s="36" t="str">
        <f t="shared" si="912"/>
        <v/>
      </c>
      <c r="EG67" s="36" t="str">
        <f t="shared" si="912"/>
        <v/>
      </c>
      <c r="EH67" s="37">
        <f>IF(EH66&gt;0,EH66/EH65,0)</f>
        <v>0</v>
      </c>
      <c r="EI67" s="150" t="str">
        <f t="shared" ref="EI67:EQ67" si="913">IF(AND(EI65&gt;0,EI66&gt;0),ROUNDDOWN(EI66/EI65,4),"")</f>
        <v/>
      </c>
      <c r="EJ67" s="36" t="str">
        <f t="shared" si="913"/>
        <v/>
      </c>
      <c r="EK67" s="36" t="str">
        <f t="shared" si="913"/>
        <v/>
      </c>
      <c r="EL67" s="150" t="str">
        <f t="shared" si="913"/>
        <v/>
      </c>
      <c r="EM67" s="36" t="str">
        <f t="shared" si="913"/>
        <v/>
      </c>
      <c r="EN67" s="36" t="str">
        <f t="shared" si="913"/>
        <v/>
      </c>
      <c r="EO67" s="150" t="str">
        <f t="shared" si="913"/>
        <v/>
      </c>
      <c r="EP67" s="36" t="str">
        <f t="shared" si="913"/>
        <v/>
      </c>
      <c r="EQ67" s="36" t="str">
        <f t="shared" si="913"/>
        <v/>
      </c>
      <c r="ER67" s="37">
        <f>IF(ER66&gt;0,ER66/ER65,0)</f>
        <v>0</v>
      </c>
      <c r="ES67" s="143" t="str">
        <f>IF(AND(ES65&gt;0,ES66&gt;0),ROUNDDOWN(ES66/ES65,4),"")</f>
        <v/>
      </c>
      <c r="ET67" s="424" t="str">
        <f t="shared" ref="ET67:FA67" si="914">IF(AND(ET65&gt;0,ET66&gt;0),ROUNDDOWN(ET66/ET65,4),"")</f>
        <v/>
      </c>
      <c r="EU67" s="425" t="str">
        <f t="shared" si="914"/>
        <v/>
      </c>
      <c r="EV67" s="426" t="str">
        <f t="shared" si="914"/>
        <v/>
      </c>
      <c r="EW67" s="297" t="str">
        <f t="shared" si="914"/>
        <v/>
      </c>
      <c r="EX67" s="301" t="str">
        <f t="shared" si="914"/>
        <v/>
      </c>
      <c r="EY67" s="155" t="str">
        <f t="shared" si="914"/>
        <v/>
      </c>
      <c r="EZ67" s="305" t="str">
        <f t="shared" si="914"/>
        <v/>
      </c>
      <c r="FA67" s="315" t="str">
        <f t="shared" si="914"/>
        <v/>
      </c>
      <c r="FB67" s="325"/>
      <c r="FC67" s="159" t="str">
        <f t="shared" ref="FC67:FK67" si="915">IF(AND(FC65&gt;0,FC66&gt;0),ROUNDDOWN(FC66/FC65,4),"")</f>
        <v/>
      </c>
      <c r="FD67" s="36" t="str">
        <f t="shared" si="915"/>
        <v/>
      </c>
      <c r="FE67" s="36" t="str">
        <f t="shared" si="915"/>
        <v/>
      </c>
      <c r="FF67" s="150" t="str">
        <f t="shared" si="915"/>
        <v/>
      </c>
      <c r="FG67" s="36" t="str">
        <f t="shared" si="915"/>
        <v/>
      </c>
      <c r="FH67" s="36" t="str">
        <f t="shared" si="915"/>
        <v/>
      </c>
      <c r="FI67" s="150" t="str">
        <f t="shared" si="915"/>
        <v/>
      </c>
      <c r="FJ67" s="36" t="str">
        <f t="shared" si="915"/>
        <v/>
      </c>
      <c r="FK67" s="36" t="str">
        <f t="shared" si="915"/>
        <v/>
      </c>
      <c r="FL67" s="37">
        <f>IF(FL66&gt;0,FL66/FL65,0)</f>
        <v>0</v>
      </c>
      <c r="FM67" s="150" t="str">
        <f t="shared" ref="FM67:FU67" si="916">IF(AND(FM65&gt;0,FM66&gt;0),ROUNDDOWN(FM66/FM65,4),"")</f>
        <v/>
      </c>
      <c r="FN67" s="36" t="str">
        <f t="shared" si="916"/>
        <v/>
      </c>
      <c r="FO67" s="36" t="str">
        <f t="shared" si="916"/>
        <v/>
      </c>
      <c r="FP67" s="150" t="str">
        <f t="shared" si="916"/>
        <v/>
      </c>
      <c r="FQ67" s="36" t="str">
        <f t="shared" si="916"/>
        <v/>
      </c>
      <c r="FR67" s="36" t="str">
        <f t="shared" si="916"/>
        <v/>
      </c>
      <c r="FS67" s="150" t="str">
        <f t="shared" si="916"/>
        <v/>
      </c>
      <c r="FT67" s="36" t="str">
        <f t="shared" si="916"/>
        <v/>
      </c>
      <c r="FU67" s="36" t="str">
        <f t="shared" si="916"/>
        <v/>
      </c>
      <c r="FV67" s="37">
        <f>IF(FV66&gt;0,FV66/FV65,0)</f>
        <v>0</v>
      </c>
      <c r="FW67" s="150" t="str">
        <f t="shared" ref="FW67:GE67" si="917">IF(AND(FW65&gt;0,FW66&gt;0),ROUNDDOWN(FW66/FW65,4),"")</f>
        <v/>
      </c>
      <c r="FX67" s="36" t="str">
        <f t="shared" si="917"/>
        <v/>
      </c>
      <c r="FY67" s="36" t="str">
        <f t="shared" si="917"/>
        <v/>
      </c>
      <c r="FZ67" s="150" t="str">
        <f t="shared" si="917"/>
        <v/>
      </c>
      <c r="GA67" s="36" t="str">
        <f t="shared" si="917"/>
        <v/>
      </c>
      <c r="GB67" s="36" t="str">
        <f t="shared" si="917"/>
        <v/>
      </c>
      <c r="GC67" s="150" t="str">
        <f t="shared" si="917"/>
        <v/>
      </c>
      <c r="GD67" s="36" t="str">
        <f t="shared" si="917"/>
        <v/>
      </c>
      <c r="GE67" s="36" t="str">
        <f t="shared" si="917"/>
        <v/>
      </c>
      <c r="GF67" s="37">
        <f>IF(GF66&gt;0,GF66/GF65,0)</f>
        <v>0</v>
      </c>
      <c r="GG67" s="143" t="str">
        <f>IF(AND(GG65&gt;0,GG66&gt;0),ROUNDDOWN(GG66/GG65,4),"")</f>
        <v/>
      </c>
      <c r="GH67" s="424" t="str">
        <f t="shared" ref="GH67:GO67" si="918">IF(AND(GH65&gt;0,GH66&gt;0),ROUNDDOWN(GH66/GH65,4),"")</f>
        <v/>
      </c>
      <c r="GI67" s="425" t="str">
        <f t="shared" si="918"/>
        <v/>
      </c>
      <c r="GJ67" s="426" t="str">
        <f t="shared" si="918"/>
        <v/>
      </c>
      <c r="GK67" s="297" t="str">
        <f t="shared" si="918"/>
        <v/>
      </c>
      <c r="GL67" s="301" t="str">
        <f t="shared" si="918"/>
        <v/>
      </c>
      <c r="GM67" s="155" t="str">
        <f t="shared" si="918"/>
        <v/>
      </c>
      <c r="GN67" s="305" t="str">
        <f t="shared" si="918"/>
        <v/>
      </c>
      <c r="GO67" s="315" t="str">
        <f t="shared" si="918"/>
        <v/>
      </c>
      <c r="GP67" s="325"/>
      <c r="GQ67" s="159" t="str">
        <f>IF(AND(GQ65&gt;0,GQ66&gt;0),ROUNDDOWN(GQ66/GQ65,4),"")</f>
        <v/>
      </c>
      <c r="GR67" s="335" t="str">
        <f>IF(AND(GR65&gt;0,GR66&gt;0),ROUNDDOWN(GR66/GR65,4),"")</f>
        <v/>
      </c>
      <c r="GS67" s="336" t="str">
        <f t="shared" ref="GS67:GT67" si="919">IF(AND(GS65&gt;0,GS66&gt;0),ROUNDDOWN(GS66/GS65,4),"")</f>
        <v/>
      </c>
      <c r="GT67" s="163" t="str">
        <f t="shared" si="919"/>
        <v/>
      </c>
      <c r="GU67" s="356" t="str">
        <f>IF(AND(GU65&gt;0,GU66&gt;0),ROUNDDOWN(GU66/GU65,4),"")</f>
        <v/>
      </c>
      <c r="GV67" s="357" t="str">
        <f>IF(AND(GV65&gt;0,GV66&gt;0),ROUNDDOWN(GV66/GV65,4),"")</f>
        <v/>
      </c>
      <c r="GW67" s="167" t="str">
        <f>IF(AND(GW65&gt;0,GW66&gt;0),ROUNDDOWN(GW66/GW65,4),"")</f>
        <v/>
      </c>
      <c r="GX67" s="483" t="str">
        <f t="shared" ref="GX67:HK67" si="920">IF(AND(GX65&gt;0,GX66&gt;0),ROUNDDOWN(GX66/GX65,4),"")</f>
        <v/>
      </c>
      <c r="GY67" s="484" t="str">
        <f t="shared" si="920"/>
        <v/>
      </c>
      <c r="GZ67" s="485" t="str">
        <f t="shared" si="920"/>
        <v/>
      </c>
      <c r="HA67" s="486" t="str">
        <f t="shared" si="920"/>
        <v/>
      </c>
      <c r="HB67" s="392" t="str">
        <f t="shared" si="920"/>
        <v/>
      </c>
      <c r="HC67" s="393" t="str">
        <f t="shared" si="920"/>
        <v/>
      </c>
      <c r="HD67" s="172" t="str">
        <f t="shared" si="920"/>
        <v/>
      </c>
      <c r="HE67" s="392" t="str">
        <f t="shared" si="920"/>
        <v/>
      </c>
      <c r="HF67" s="393" t="str">
        <f t="shared" si="920"/>
        <v/>
      </c>
      <c r="HG67" s="172" t="str">
        <f t="shared" si="920"/>
        <v/>
      </c>
      <c r="HH67" s="392" t="str">
        <f t="shared" si="920"/>
        <v/>
      </c>
      <c r="HI67" s="393" t="str">
        <f t="shared" si="920"/>
        <v/>
      </c>
      <c r="HJ67" s="374"/>
      <c r="HK67" s="171" t="str">
        <f t="shared" si="920"/>
        <v/>
      </c>
      <c r="HL67" s="40"/>
      <c r="HM67" s="39" t="s">
        <v>139</v>
      </c>
      <c r="HN67" s="39"/>
      <c r="HO67" s="39"/>
      <c r="HP67" s="39"/>
      <c r="HQ67" s="39"/>
    </row>
    <row r="68" spans="1:225" s="42" customFormat="1" ht="21.75" thickTop="1">
      <c r="A68" s="41"/>
      <c r="B68" s="51"/>
      <c r="C68" s="43" t="s">
        <v>208</v>
      </c>
      <c r="D68" s="44" t="s">
        <v>279</v>
      </c>
      <c r="E68" s="200"/>
      <c r="F68" s="201"/>
      <c r="G68" s="201"/>
      <c r="H68" s="201"/>
      <c r="I68" s="201"/>
      <c r="J68" s="201"/>
      <c r="K68" s="202"/>
      <c r="L68" s="202"/>
      <c r="M68" s="202"/>
      <c r="N68" s="202"/>
      <c r="O68" s="202"/>
      <c r="P68" s="202"/>
      <c r="Q68" s="202"/>
      <c r="R68" s="201"/>
      <c r="S68" s="45" t="s">
        <v>137</v>
      </c>
      <c r="T68" s="46">
        <f>SUMIFS(T:T,$S:$S,$S68,$HN:$HN,$D68)</f>
        <v>0</v>
      </c>
      <c r="U68" s="47">
        <f>SUMIFS(U:U,$S:$S,$S68,$HN:$HN,$D68)</f>
        <v>0</v>
      </c>
      <c r="V68" s="144">
        <f>SUMIFS(V:V,$S:$S,$S68,$HN:$HN,$D68)</f>
        <v>0</v>
      </c>
      <c r="W68" s="46">
        <f>SUMIFS(W:W,$S:$S,$S68,$HN:$HN,$D68)</f>
        <v>0</v>
      </c>
      <c r="X68" s="47">
        <f>SUMIFS(X:X,$S:$S,$S68,$HN:$HN,$D68)</f>
        <v>0</v>
      </c>
      <c r="Y68" s="144">
        <f>SUMIFS(Y:Y,$S:$S,$S68,$HN:$HN,$D68)</f>
        <v>0</v>
      </c>
      <c r="Z68" s="46">
        <f>SUMIFS(Z:Z,$S:$S,$S68,$HN:$HN,$D68)</f>
        <v>0</v>
      </c>
      <c r="AA68" s="47">
        <f>SUMIFS(AA:AA,$S:$S,$S68,$HN:$HN,$D68)</f>
        <v>0</v>
      </c>
      <c r="AB68" s="48">
        <f>SUMIFS(AB:AB,$S:$S,$S68,$HN:$HN,$D68)</f>
        <v>0</v>
      </c>
      <c r="AC68" s="144">
        <f>SUMIFS(AC:AC,$S:$S,$S68,$HN:$HN,$D68)</f>
        <v>0</v>
      </c>
      <c r="AD68" s="46">
        <f>SUMIFS(AD:AD,$S:$S,$S68,$HN:$HN,$D68)</f>
        <v>0</v>
      </c>
      <c r="AE68" s="47">
        <f>SUMIFS(AE:AE,$S:$S,$S68,$HN:$HN,$D68)</f>
        <v>0</v>
      </c>
      <c r="AF68" s="144">
        <f>SUMIFS(AF:AF,$S:$S,$S68,$HN:$HN,$D68)</f>
        <v>0</v>
      </c>
      <c r="AG68" s="46">
        <f>SUMIFS(AG:AG,$S:$S,$S68,$HN:$HN,$D68)</f>
        <v>0</v>
      </c>
      <c r="AH68" s="47">
        <f>SUMIFS(AH:AH,$S:$S,$S68,$HN:$HN,$D68)</f>
        <v>0</v>
      </c>
      <c r="AI68" s="144">
        <f>SUMIFS(AI:AI,$S:$S,$S68,$HN:$HN,$D68)</f>
        <v>0</v>
      </c>
      <c r="AJ68" s="46">
        <f>SUMIFS(AJ:AJ,$S:$S,$S68,$HN:$HN,$D68)</f>
        <v>0</v>
      </c>
      <c r="AK68" s="47">
        <f>SUMIFS(AK:AK,$S:$S,$S68,$HN:$HN,$D68)</f>
        <v>0</v>
      </c>
      <c r="AL68" s="48">
        <f>SUMIFS(AL:AL,$S:$S,$S68,$HN:$HN,$D68)</f>
        <v>0</v>
      </c>
      <c r="AM68" s="144">
        <f>SUMIFS(AM:AM,$S:$S,$S68,$HN:$HN,$D68)</f>
        <v>0</v>
      </c>
      <c r="AN68" s="46">
        <f>SUMIFS(AN:AN,$S:$S,$S68,$HN:$HN,$D68)</f>
        <v>0</v>
      </c>
      <c r="AO68" s="47">
        <f>SUMIFS(AO:AO,$S:$S,$S68,$HN:$HN,$D68)</f>
        <v>0</v>
      </c>
      <c r="AP68" s="144">
        <f>SUMIFS(AP:AP,$S:$S,$S68,$HN:$HN,$D68)</f>
        <v>0</v>
      </c>
      <c r="AQ68" s="46">
        <f>SUMIFS(AQ:AQ,$S:$S,$S68,$HN:$HN,$D68)</f>
        <v>0</v>
      </c>
      <c r="AR68" s="47">
        <f>SUMIFS(AR:AR,$S:$S,$S68,$HN:$HN,$D68)</f>
        <v>0</v>
      </c>
      <c r="AS68" s="144">
        <f>SUMIFS(AS:AS,$S:$S,$S68,$HN:$HN,$D68)</f>
        <v>0</v>
      </c>
      <c r="AT68" s="46">
        <f>SUMIFS(AT:AT,$S:$S,$S68,$HN:$HN,$D68)</f>
        <v>0</v>
      </c>
      <c r="AU68" s="47">
        <f>SUMIFS(AU:AU,$S:$S,$S68,$HN:$HN,$D68)</f>
        <v>0</v>
      </c>
      <c r="AV68" s="48">
        <f>SUMIFS(AV:AV,$S:$S,$S68,$HN:$HN,$D68)</f>
        <v>0</v>
      </c>
      <c r="AW68" s="144">
        <f>SUMIFS(AW:AW,$S:$S,$S68,$HN:$HN,$D68)</f>
        <v>0</v>
      </c>
      <c r="AX68" s="427">
        <f>SUMIFS(AX:AX,$S:$S,$S68,$HN:$HN,$D68)</f>
        <v>0</v>
      </c>
      <c r="AY68" s="428">
        <f>SUMIFS(AY:AY,$S:$S,$S68,$HN:$HN,$D68)</f>
        <v>0</v>
      </c>
      <c r="AZ68" s="429">
        <f>SUMIFS(AZ:AZ,$S:$S,$S68,$HN:$HN,$D68)</f>
        <v>0</v>
      </c>
      <c r="BA68" s="298">
        <f>SUMIFS(BA:BA,$S:$S,$S68,$HN:$HN,$D68)</f>
        <v>0</v>
      </c>
      <c r="BB68" s="302">
        <f>SUMIFS(BB:BB,$S:$S,$S68,$HN:$HN,$D68)</f>
        <v>0</v>
      </c>
      <c r="BC68" s="156">
        <f>SUMIFS(BC:BC,$S:$S,$S68,$HN:$HN,$D68)</f>
        <v>0</v>
      </c>
      <c r="BD68" s="306">
        <f>SUMIFS(BD:BD,$S:$S,$S68,$HN:$HN,$D68)</f>
        <v>0</v>
      </c>
      <c r="BE68" s="316">
        <f>SUMIFS(BE:BE,$S:$S,$S68,$HN:$HN,$D68)</f>
        <v>0</v>
      </c>
      <c r="BF68" s="326">
        <f>SUMIFS(BF:BF,$S:$S,$S68,$HN:$HN,$D68)</f>
        <v>0</v>
      </c>
      <c r="BG68" s="160">
        <f>SUMIFS(BG:BG,$S:$S,$S68,$HN:$HN,$D68)</f>
        <v>0</v>
      </c>
      <c r="BH68" s="47">
        <f>SUMIFS(BH:BH,$S:$S,$S68,$HN:$HN,$D68)</f>
        <v>0</v>
      </c>
      <c r="BI68" s="47">
        <f>SUMIFS(BI:BI,$S:$S,$S68,$HN:$HN,$D68)</f>
        <v>0</v>
      </c>
      <c r="BJ68" s="144">
        <f>SUMIFS(BJ:BJ,$S:$S,$S68,$HN:$HN,$D68)</f>
        <v>0</v>
      </c>
      <c r="BK68" s="46">
        <f>SUMIFS(BK:BK,$S:$S,$S68,$HN:$HN,$D68)</f>
        <v>0</v>
      </c>
      <c r="BL68" s="47">
        <f>SUMIFS(BL:BL,$S:$S,$S68,$HN:$HN,$D68)</f>
        <v>0</v>
      </c>
      <c r="BM68" s="144">
        <f>SUMIFS(BM:BM,$S:$S,$S68,$HN:$HN,$D68)</f>
        <v>0</v>
      </c>
      <c r="BN68" s="46">
        <f>SUMIFS(BN:BN,$S:$S,$S68,$HN:$HN,$D68)</f>
        <v>0</v>
      </c>
      <c r="BO68" s="47">
        <f>SUMIFS(BO:BO,$S:$S,$S68,$HN:$HN,$D68)</f>
        <v>0</v>
      </c>
      <c r="BP68" s="48">
        <f>SUMIFS(BP:BP,$S:$S,$S68,$HN:$HN,$D68)</f>
        <v>0</v>
      </c>
      <c r="BQ68" s="144">
        <f>SUMIFS(BQ:BQ,$S:$S,$S68,$HN:$HN,$D68)</f>
        <v>0</v>
      </c>
      <c r="BR68" s="46">
        <f>SUMIFS(BR:BR,$S:$S,$S68,$HN:$HN,$D68)</f>
        <v>0</v>
      </c>
      <c r="BS68" s="47">
        <f>SUMIFS(BS:BS,$S:$S,$S68,$HN:$HN,$D68)</f>
        <v>0</v>
      </c>
      <c r="BT68" s="144">
        <f>SUMIFS(BT:BT,$S:$S,$S68,$HN:$HN,$D68)</f>
        <v>0</v>
      </c>
      <c r="BU68" s="46">
        <f>SUMIFS(BU:BU,$S:$S,$S68,$HN:$HN,$D68)</f>
        <v>0</v>
      </c>
      <c r="BV68" s="47">
        <f>SUMIFS(BV:BV,$S:$S,$S68,$HN:$HN,$D68)</f>
        <v>0</v>
      </c>
      <c r="BW68" s="144">
        <f>SUMIFS(BW:BW,$S:$S,$S68,$HN:$HN,$D68)</f>
        <v>0</v>
      </c>
      <c r="BX68" s="46">
        <f>SUMIFS(BX:BX,$S:$S,$S68,$HN:$HN,$D68)</f>
        <v>0</v>
      </c>
      <c r="BY68" s="47">
        <f>SUMIFS(BY:BY,$S:$S,$S68,$HN:$HN,$D68)</f>
        <v>0</v>
      </c>
      <c r="BZ68" s="48">
        <f>SUMIFS(BZ:BZ,$S:$S,$S68,$HN:$HN,$D68)</f>
        <v>0</v>
      </c>
      <c r="CA68" s="144">
        <f>SUMIFS(CA:CA,$S:$S,$S68,$HN:$HN,$D68)</f>
        <v>0</v>
      </c>
      <c r="CB68" s="46">
        <f>SUMIFS(CB:CB,$S:$S,$S68,$HN:$HN,$D68)</f>
        <v>0</v>
      </c>
      <c r="CC68" s="47">
        <f>SUMIFS(CC:CC,$S:$S,$S68,$HN:$HN,$D68)</f>
        <v>0</v>
      </c>
      <c r="CD68" s="144">
        <f>SUMIFS(CD:CD,$S:$S,$S68,$HN:$HN,$D68)</f>
        <v>0</v>
      </c>
      <c r="CE68" s="46">
        <f>SUMIFS(CE:CE,$S:$S,$S68,$HN:$HN,$D68)</f>
        <v>0</v>
      </c>
      <c r="CF68" s="47">
        <f>SUMIFS(CF:CF,$S:$S,$S68,$HN:$HN,$D68)</f>
        <v>0</v>
      </c>
      <c r="CG68" s="144">
        <f>SUMIFS(CG:CG,$S:$S,$S68,$HN:$HN,$D68)</f>
        <v>0</v>
      </c>
      <c r="CH68" s="46">
        <f>SUMIFS(CH:CH,$S:$S,$S68,$HN:$HN,$D68)</f>
        <v>0</v>
      </c>
      <c r="CI68" s="47">
        <f>SUMIFS(CI:CI,$S:$S,$S68,$HN:$HN,$D68)</f>
        <v>0</v>
      </c>
      <c r="CJ68" s="48">
        <f>SUMIFS(CJ:CJ,$S:$S,$S68,$HN:$HN,$D68)</f>
        <v>0</v>
      </c>
      <c r="CK68" s="144">
        <f>SUMIFS(CK:CK,$S:$S,$S68,$HN:$HN,$D68)</f>
        <v>0</v>
      </c>
      <c r="CL68" s="427">
        <f>SUMIFS(CL:CL,$S:$S,$S68,$HN:$HN,$D68)</f>
        <v>0</v>
      </c>
      <c r="CM68" s="428">
        <f>SUMIFS(CM:CM,$S:$S,$S68,$HN:$HN,$D68)</f>
        <v>0</v>
      </c>
      <c r="CN68" s="429">
        <f>SUMIFS(CN:CN,$S:$S,$S68,$HN:$HN,$D68)</f>
        <v>0</v>
      </c>
      <c r="CO68" s="298">
        <f>SUMIFS(CO:CO,$S:$S,$S68,$HN:$HN,$D68)</f>
        <v>0</v>
      </c>
      <c r="CP68" s="302">
        <f>SUMIFS(CP:CP,$S:$S,$S68,$HN:$HN,$D68)</f>
        <v>0</v>
      </c>
      <c r="CQ68" s="156">
        <f>SUMIFS(CQ:CQ,$S:$S,$S68,$HN:$HN,$D68)</f>
        <v>0</v>
      </c>
      <c r="CR68" s="306">
        <f>SUMIFS(CR:CR,$S:$S,$S68,$HN:$HN,$D68)</f>
        <v>0</v>
      </c>
      <c r="CS68" s="316">
        <f>SUMIFS(CS:CS,$S:$S,$S68,$HN:$HN,$D68)</f>
        <v>0</v>
      </c>
      <c r="CT68" s="326">
        <f>SUMIFS(CT:CT,$S:$S,$S68,$HN:$HN,$D68)</f>
        <v>0</v>
      </c>
      <c r="CU68" s="160">
        <f>SUMIFS(CU:CU,$S:$S,$S68,$HN:$HN,$D68)</f>
        <v>0</v>
      </c>
      <c r="CV68" s="337">
        <f>SUMIFS(CV:CV,$S:$S,$S68,$HN:$HN,$D68)</f>
        <v>0</v>
      </c>
      <c r="CW68" s="338">
        <f>SUMIFS(CW:CW,$S:$S,$S68,$HN:$HN,$D68)</f>
        <v>0</v>
      </c>
      <c r="CX68" s="164">
        <f>SUMIFS(CX:CX,$S:$S,$S68,$HN:$HN,$D68)</f>
        <v>0</v>
      </c>
      <c r="CY68" s="358">
        <f>SUMIFS(CY:CY,$S:$S,$S68,$HN:$HN,$D68)</f>
        <v>0</v>
      </c>
      <c r="CZ68" s="359">
        <f>SUMIFS(CZ:CZ,$S:$S,$S68,$HN:$HN,$D68)</f>
        <v>0</v>
      </c>
      <c r="DA68" s="168">
        <f>SUMIFS(DA:DA,$S:$S,$S68,$HN:$HN,$D68)</f>
        <v>0</v>
      </c>
      <c r="DB68" s="487">
        <f>SUMIFS(DB:DB,$S:$S,$S68,$HN:$HN,$D68)</f>
        <v>0</v>
      </c>
      <c r="DC68" s="488">
        <f>SUMIFS(DC:DC,$S:$S,$S68,$HN:$HN,$D68)</f>
        <v>0</v>
      </c>
      <c r="DD68" s="489">
        <f>SUMIFS(DD:DD,$S:$S,$S68,$HN:$HN,$D68)</f>
        <v>0</v>
      </c>
      <c r="DE68" s="606">
        <f>SUMIFS(DE:DE,$S:$S,$S68,$HN:$HN,$D68)</f>
        <v>0</v>
      </c>
      <c r="DF68" s="616">
        <f>SUMIFS(DF:DF,$S:$S,$S68,$HN:$HN,$D68)</f>
        <v>2710000000</v>
      </c>
      <c r="DG68" s="617">
        <f>SUMIFS(DG:DG,$S:$S,$S68,$HN:$HN,$D68)</f>
        <v>666500000</v>
      </c>
      <c r="DH68" s="618">
        <f>SUMIFS(DH:DH,$S:$S,$S68,$HN:$HN,$D68)</f>
        <v>104</v>
      </c>
      <c r="DI68" s="632">
        <f>SUMIFS(DI:DI,$S:$S,$S68,$HN:$HN,$D68)</f>
        <v>2588000000</v>
      </c>
      <c r="DJ68" s="609">
        <f>SUMIFS(DJ:DJ,$S:$S,$S68,$HN:$HN,$D68)</f>
        <v>634000000</v>
      </c>
      <c r="DK68" s="633">
        <f>SUMIFS(DK:DK,$S:$S,$S68,$HN:$HN,$D68)</f>
        <v>98</v>
      </c>
      <c r="DL68" s="645">
        <f>SUMIFS(DL:DL,$S:$S,$S68,$HN:$HN,$D68)</f>
        <v>2781469002</v>
      </c>
      <c r="DM68" s="625">
        <f>SUMIFS(DM:DM,$S:$S,$S68,$HN:$HN,$D68)</f>
        <v>681315470</v>
      </c>
      <c r="DN68" s="489">
        <f>SUMIFS(DN:DN,$S:$S,$S68,$HN:$HN,$D68)</f>
        <v>120231470</v>
      </c>
      <c r="DO68" s="646">
        <f>SUMIFS(DO:DO,$S:$S,$S68,$HN:$HN,$D68)</f>
        <v>104</v>
      </c>
      <c r="DP68" s="47">
        <f>SUMIFS(DP:DP,$S:$S,$S68,$HN:$HN,$D68)</f>
        <v>0</v>
      </c>
      <c r="DQ68" s="47">
        <f>SUMIFS(DQ:DQ,$S:$S,$S68,$HN:$HN,$D68)</f>
        <v>0</v>
      </c>
      <c r="DR68" s="144">
        <f>SUMIFS(DR:DR,$S:$S,$S68,$HN:$HN,$D68)</f>
        <v>0</v>
      </c>
      <c r="DS68" s="46">
        <f>SUMIFS(DS:DS,$S:$S,$S68,$HN:$HN,$D68)</f>
        <v>0</v>
      </c>
      <c r="DT68" s="47">
        <f>SUMIFS(DT:DT,$S:$S,$S68,$HN:$HN,$D68)</f>
        <v>0</v>
      </c>
      <c r="DU68" s="144">
        <f>SUMIFS(DU:DU,$S:$S,$S68,$HN:$HN,$D68)</f>
        <v>0</v>
      </c>
      <c r="DV68" s="46">
        <f>SUMIFS(DV:DV,$S:$S,$S68,$HN:$HN,$D68)</f>
        <v>0</v>
      </c>
      <c r="DW68" s="47">
        <f>SUMIFS(DW:DW,$S:$S,$S68,$HN:$HN,$D68)</f>
        <v>0</v>
      </c>
      <c r="DX68" s="48">
        <f>SUMIFS(DX:DX,$S:$S,$S68,$HN:$HN,$D68)</f>
        <v>0</v>
      </c>
      <c r="DY68" s="144">
        <f>SUMIFS(DY:DY,$S:$S,$S68,$HN:$HN,$D68)</f>
        <v>0</v>
      </c>
      <c r="DZ68" s="46">
        <f>SUMIFS(DZ:DZ,$S:$S,$S68,$HN:$HN,$D68)</f>
        <v>0</v>
      </c>
      <c r="EA68" s="47">
        <f>SUMIFS(EA:EA,$S:$S,$S68,$HN:$HN,$D68)</f>
        <v>0</v>
      </c>
      <c r="EB68" s="144">
        <f>SUMIFS(EB:EB,$S:$S,$S68,$HN:$HN,$D68)</f>
        <v>0</v>
      </c>
      <c r="EC68" s="46">
        <f>SUMIFS(EC:EC,$S:$S,$S68,$HN:$HN,$D68)</f>
        <v>0</v>
      </c>
      <c r="ED68" s="47">
        <f>SUMIFS(ED:ED,$S:$S,$S68,$HN:$HN,$D68)</f>
        <v>0</v>
      </c>
      <c r="EE68" s="144">
        <f>SUMIFS(EE:EE,$S:$S,$S68,$HN:$HN,$D68)</f>
        <v>0</v>
      </c>
      <c r="EF68" s="46">
        <f>SUMIFS(EF:EF,$S:$S,$S68,$HN:$HN,$D68)</f>
        <v>0</v>
      </c>
      <c r="EG68" s="47">
        <f>SUMIFS(EG:EG,$S:$S,$S68,$HN:$HN,$D68)</f>
        <v>0</v>
      </c>
      <c r="EH68" s="48">
        <f>SUMIFS(EH:EH,$S:$S,$S68,$HN:$HN,$D68)</f>
        <v>0</v>
      </c>
      <c r="EI68" s="144">
        <f>SUMIFS(EI:EI,$S:$S,$S68,$HN:$HN,$D68)</f>
        <v>0</v>
      </c>
      <c r="EJ68" s="46">
        <f>SUMIFS(EJ:EJ,$S:$S,$S68,$HN:$HN,$D68)</f>
        <v>0</v>
      </c>
      <c r="EK68" s="47">
        <f>SUMIFS(EK:EK,$S:$S,$S68,$HN:$HN,$D68)</f>
        <v>0</v>
      </c>
      <c r="EL68" s="144">
        <f>SUMIFS(EL:EL,$S:$S,$S68,$HN:$HN,$D68)</f>
        <v>0</v>
      </c>
      <c r="EM68" s="46">
        <f>SUMIFS(EM:EM,$S:$S,$S68,$HN:$HN,$D68)</f>
        <v>0</v>
      </c>
      <c r="EN68" s="47">
        <f>SUMIFS(EN:EN,$S:$S,$S68,$HN:$HN,$D68)</f>
        <v>0</v>
      </c>
      <c r="EO68" s="144">
        <f>SUMIFS(EO:EO,$S:$S,$S68,$HN:$HN,$D68)</f>
        <v>0</v>
      </c>
      <c r="EP68" s="46">
        <f>SUMIFS(EP:EP,$S:$S,$S68,$HN:$HN,$D68)</f>
        <v>0</v>
      </c>
      <c r="EQ68" s="47">
        <f>SUMIFS(EQ:EQ,$S:$S,$S68,$HN:$HN,$D68)</f>
        <v>0</v>
      </c>
      <c r="ER68" s="48">
        <f>SUMIFS(ER:ER,$S:$S,$S68,$HN:$HN,$D68)</f>
        <v>0</v>
      </c>
      <c r="ES68" s="144">
        <f>SUMIFS(ES:ES,$S:$S,$S68,$HN:$HN,$D68)</f>
        <v>0</v>
      </c>
      <c r="ET68" s="427">
        <f>SUMIFS(ET:ET,$S:$S,$S68,$HN:$HN,$D68)</f>
        <v>0</v>
      </c>
      <c r="EU68" s="428">
        <f>SUMIFS(EU:EU,$S:$S,$S68,$HN:$HN,$D68)</f>
        <v>0</v>
      </c>
      <c r="EV68" s="429">
        <f>SUMIFS(EV:EV,$S:$S,$S68,$HN:$HN,$D68)</f>
        <v>0</v>
      </c>
      <c r="EW68" s="298">
        <f>SUMIFS(EW:EW,$S:$S,$S68,$HN:$HN,$D68)</f>
        <v>0</v>
      </c>
      <c r="EX68" s="302">
        <f>SUMIFS(EX:EX,$S:$S,$S68,$HN:$HN,$D68)</f>
        <v>0</v>
      </c>
      <c r="EY68" s="156">
        <f>SUMIFS(EY:EY,$S:$S,$S68,$HN:$HN,$D68)</f>
        <v>0</v>
      </c>
      <c r="EZ68" s="306">
        <f>SUMIFS(EZ:EZ,$S:$S,$S68,$HN:$HN,$D68)</f>
        <v>0</v>
      </c>
      <c r="FA68" s="316">
        <f>SUMIFS(FA:FA,$S:$S,$S68,$HN:$HN,$D68)</f>
        <v>0</v>
      </c>
      <c r="FB68" s="326">
        <f>SUMIFS(FB:FB,$S:$S,$S68,$HN:$HN,$D68)</f>
        <v>0</v>
      </c>
      <c r="FC68" s="160">
        <f>SUMIFS(FC:FC,$S:$S,$S68,$HN:$HN,$D68)</f>
        <v>0</v>
      </c>
      <c r="FD68" s="47">
        <f>SUMIFS(FD:FD,$S:$S,$S68,$HN:$HN,$D68)</f>
        <v>0</v>
      </c>
      <c r="FE68" s="47">
        <f>SUMIFS(FE:FE,$S:$S,$S68,$HN:$HN,$D68)</f>
        <v>0</v>
      </c>
      <c r="FF68" s="144">
        <f>SUMIFS(FF:FF,$S:$S,$S68,$HN:$HN,$D68)</f>
        <v>0</v>
      </c>
      <c r="FG68" s="46">
        <f>SUMIFS(FG:FG,$S:$S,$S68,$HN:$HN,$D68)</f>
        <v>0</v>
      </c>
      <c r="FH68" s="47">
        <f>SUMIFS(FH:FH,$S:$S,$S68,$HN:$HN,$D68)</f>
        <v>0</v>
      </c>
      <c r="FI68" s="144">
        <f>SUMIFS(FI:FI,$S:$S,$S68,$HN:$HN,$D68)</f>
        <v>0</v>
      </c>
      <c r="FJ68" s="46">
        <f>SUMIFS(FJ:FJ,$S:$S,$S68,$HN:$HN,$D68)</f>
        <v>0</v>
      </c>
      <c r="FK68" s="47">
        <f>SUMIFS(FK:FK,$S:$S,$S68,$HN:$HN,$D68)</f>
        <v>0</v>
      </c>
      <c r="FL68" s="48">
        <f>SUMIFS(FL:FL,$S:$S,$S68,$HN:$HN,$D68)</f>
        <v>0</v>
      </c>
      <c r="FM68" s="144">
        <f>SUMIFS(FM:FM,$S:$S,$S68,$HN:$HN,$D68)</f>
        <v>0</v>
      </c>
      <c r="FN68" s="46">
        <f>SUMIFS(FN:FN,$S:$S,$S68,$HN:$HN,$D68)</f>
        <v>0</v>
      </c>
      <c r="FO68" s="47">
        <f>SUMIFS(FO:FO,$S:$S,$S68,$HN:$HN,$D68)</f>
        <v>0</v>
      </c>
      <c r="FP68" s="144">
        <f>SUMIFS(FP:FP,$S:$S,$S68,$HN:$HN,$D68)</f>
        <v>0</v>
      </c>
      <c r="FQ68" s="46">
        <f>SUMIFS(FQ:FQ,$S:$S,$S68,$HN:$HN,$D68)</f>
        <v>0</v>
      </c>
      <c r="FR68" s="47">
        <f>SUMIFS(FR:FR,$S:$S,$S68,$HN:$HN,$D68)</f>
        <v>0</v>
      </c>
      <c r="FS68" s="144">
        <f>SUMIFS(FS:FS,$S:$S,$S68,$HN:$HN,$D68)</f>
        <v>0</v>
      </c>
      <c r="FT68" s="46">
        <f>SUMIFS(FT:FT,$S:$S,$S68,$HN:$HN,$D68)</f>
        <v>0</v>
      </c>
      <c r="FU68" s="47">
        <f>SUMIFS(FU:FU,$S:$S,$S68,$HN:$HN,$D68)</f>
        <v>0</v>
      </c>
      <c r="FV68" s="48">
        <f>SUMIFS(FV:FV,$S:$S,$S68,$HN:$HN,$D68)</f>
        <v>0</v>
      </c>
      <c r="FW68" s="144">
        <f>SUMIFS(FW:FW,$S:$S,$S68,$HN:$HN,$D68)</f>
        <v>0</v>
      </c>
      <c r="FX68" s="46">
        <f>SUMIFS(FX:FX,$S:$S,$S68,$HN:$HN,$D68)</f>
        <v>0</v>
      </c>
      <c r="FY68" s="47">
        <f>SUMIFS(FY:FY,$S:$S,$S68,$HN:$HN,$D68)</f>
        <v>0</v>
      </c>
      <c r="FZ68" s="144">
        <f>SUMIFS(FZ:FZ,$S:$S,$S68,$HN:$HN,$D68)</f>
        <v>0</v>
      </c>
      <c r="GA68" s="46">
        <f>SUMIFS(GA:GA,$S:$S,$S68,$HN:$HN,$D68)</f>
        <v>0</v>
      </c>
      <c r="GB68" s="47">
        <f>SUMIFS(GB:GB,$S:$S,$S68,$HN:$HN,$D68)</f>
        <v>0</v>
      </c>
      <c r="GC68" s="144">
        <f>SUMIFS(GC:GC,$S:$S,$S68,$HN:$HN,$D68)</f>
        <v>0</v>
      </c>
      <c r="GD68" s="46">
        <f>SUMIFS(GD:GD,$S:$S,$S68,$HN:$HN,$D68)</f>
        <v>0</v>
      </c>
      <c r="GE68" s="47">
        <f>SUMIFS(GE:GE,$S:$S,$S68,$HN:$HN,$D68)</f>
        <v>0</v>
      </c>
      <c r="GF68" s="48">
        <f>SUMIFS(GF:GF,$S:$S,$S68,$HN:$HN,$D68)</f>
        <v>0</v>
      </c>
      <c r="GG68" s="144">
        <f>SUMIFS(GG:GG,$S:$S,$S68,$HN:$HN,$D68)</f>
        <v>0</v>
      </c>
      <c r="GH68" s="427">
        <f>SUMIFS(GH:GH,$S:$S,$S68,$HN:$HN,$D68)</f>
        <v>0</v>
      </c>
      <c r="GI68" s="428">
        <f>SUMIFS(GI:GI,$S:$S,$S68,$HN:$HN,$D68)</f>
        <v>0</v>
      </c>
      <c r="GJ68" s="429">
        <f>SUMIFS(GJ:GJ,$S:$S,$S68,$HN:$HN,$D68)</f>
        <v>0</v>
      </c>
      <c r="GK68" s="298">
        <f>SUMIFS(GK:GK,$S:$S,$S68,$HN:$HN,$D68)</f>
        <v>0</v>
      </c>
      <c r="GL68" s="302">
        <f>SUMIFS(GL:GL,$S:$S,$S68,$HN:$HN,$D68)</f>
        <v>0</v>
      </c>
      <c r="GM68" s="156">
        <f>SUMIFS(GM:GM,$S:$S,$S68,$HN:$HN,$D68)</f>
        <v>0</v>
      </c>
      <c r="GN68" s="306">
        <f>SUMIFS(GN:GN,$S:$S,$S68,$HN:$HN,$D68)</f>
        <v>0</v>
      </c>
      <c r="GO68" s="316">
        <f>SUMIFS(GO:GO,$S:$S,$S68,$HN:$HN,$D68)</f>
        <v>0</v>
      </c>
      <c r="GP68" s="326">
        <f>SUMIFS(GP:GP,$S:$S,$S68,$HN:$HN,$D68)</f>
        <v>0</v>
      </c>
      <c r="GQ68" s="160">
        <f>SUMIFS(GQ:GQ,$S:$S,$S68,$HN:$HN,$D68)</f>
        <v>0</v>
      </c>
      <c r="GR68" s="337">
        <f>SUMIFS(GR:GR,$S:$S,$S68,$HN:$HN,$D68)</f>
        <v>0</v>
      </c>
      <c r="GS68" s="338">
        <f>SUMIFS(GS:GS,$S:$S,$S68,$HN:$HN,$D68)</f>
        <v>0</v>
      </c>
      <c r="GT68" s="164">
        <f>SUMIFS(GT:GT,$S:$S,$S68,$HN:$HN,$D68)</f>
        <v>0</v>
      </c>
      <c r="GU68" s="358">
        <f>SUMIFS(GU:GU,$S:$S,$S68,$HN:$HN,$D68)</f>
        <v>0</v>
      </c>
      <c r="GV68" s="359">
        <f>SUMIFS(GV:GV,$S:$S,$S68,$HN:$HN,$D68)</f>
        <v>0</v>
      </c>
      <c r="GW68" s="168">
        <f>SUMIFS(GW:GW,$S:$S,$S68,$HN:$HN,$D68)</f>
        <v>0</v>
      </c>
      <c r="GX68" s="487">
        <f>SUMIFS(GX:GX,$S:$S,$S68,$HN:$HN,$D68)</f>
        <v>0</v>
      </c>
      <c r="GY68" s="488">
        <f>SUMIFS(GY:GY,$S:$S,$S68,$HN:$HN,$D68)</f>
        <v>0</v>
      </c>
      <c r="GZ68" s="489">
        <f>SUMIFS(GZ:GZ,$S:$S,$S68,$HN:$HN,$D68)</f>
        <v>0</v>
      </c>
      <c r="HA68" s="490">
        <f>SUMIFS(HA:HA,$S:$S,$S68,$HN:$HN,$D68)</f>
        <v>0</v>
      </c>
      <c r="HB68" s="394">
        <f>SUMIFS(HB:HB,$S:$S,$S68,$HN:$HN,$D68)</f>
        <v>0</v>
      </c>
      <c r="HC68" s="395">
        <f>SUMIFS(HC:HC,$S:$S,$S68,$HN:$HN,$D68)</f>
        <v>0</v>
      </c>
      <c r="HD68" s="173">
        <f>SUMIFS(HD:HD,$S:$S,$S68,$HN:$HN,$D68)</f>
        <v>0</v>
      </c>
      <c r="HE68" s="396">
        <f>SUMIFS(HE:HE,$S:$S,$S68,$HN:$HN,$D68)</f>
        <v>0</v>
      </c>
      <c r="HF68" s="395">
        <f>SUMIFS(HF:HF,$S:$S,$S68,$HN:$HN,$D68)</f>
        <v>0</v>
      </c>
      <c r="HG68" s="173">
        <f>SUMIFS(HG:HG,$S:$S,$S68,$HN:$HN,$D68)</f>
        <v>0</v>
      </c>
      <c r="HH68" s="396">
        <f>SUMIFS(HH:HH,$S:$S,$S68,$HN:$HN,$D68)</f>
        <v>0</v>
      </c>
      <c r="HI68" s="395">
        <f>SUMIFS(HI:HI,$S:$S,$S68,$HN:$HN,$D68)</f>
        <v>0</v>
      </c>
      <c r="HJ68" s="410">
        <f>SUMIFS(HJ:HJ,$S:$S,$S68,$HN:$HN,$D68)</f>
        <v>0</v>
      </c>
      <c r="HK68" s="257">
        <f>SUMIFS(HK:HK,$S:$S,$S68,$HN:$HN,$D68)</f>
        <v>0</v>
      </c>
      <c r="HL68" s="49"/>
      <c r="HM68" s="30"/>
      <c r="HN68" s="52"/>
      <c r="HO68" s="52"/>
      <c r="HP68" s="52"/>
      <c r="HQ68" s="52"/>
    </row>
    <row r="69" spans="1:225" s="42" customFormat="1" ht="21">
      <c r="A69" s="41"/>
      <c r="B69" s="51"/>
      <c r="C69" s="50" t="str">
        <f>C68</f>
        <v>小計</v>
      </c>
      <c r="D69" s="51" t="str">
        <f>D68</f>
        <v>千葉エリア</v>
      </c>
      <c r="E69" s="203"/>
      <c r="F69" s="204"/>
      <c r="G69" s="204"/>
      <c r="H69" s="204"/>
      <c r="I69" s="204"/>
      <c r="J69" s="204"/>
      <c r="K69" s="205"/>
      <c r="L69" s="205"/>
      <c r="M69" s="205"/>
      <c r="N69" s="205"/>
      <c r="O69" s="205"/>
      <c r="P69" s="205"/>
      <c r="Q69" s="205"/>
      <c r="R69" s="204"/>
      <c r="S69" s="52" t="s">
        <v>138</v>
      </c>
      <c r="T69" s="27">
        <f>SUMIFS(T:T,$S:$S,$S69,$HN:$HN,$D69)</f>
        <v>0</v>
      </c>
      <c r="U69" s="53">
        <f>SUMIFS(U:U,$S:$S,$S69,$HN:$HN,$D69)</f>
        <v>0</v>
      </c>
      <c r="V69" s="145">
        <f>SUMIFS(V:V,$S:$S,$S69,$HN:$HN,$D69)</f>
        <v>0</v>
      </c>
      <c r="W69" s="27">
        <f>SUMIFS(W:W,$S:$S,$S69,$HN:$HN,$D69)</f>
        <v>0</v>
      </c>
      <c r="X69" s="53">
        <f>SUMIFS(X:X,$S:$S,$S69,$HN:$HN,$D69)</f>
        <v>0</v>
      </c>
      <c r="Y69" s="145">
        <f>SUMIFS(Y:Y,$S:$S,$S69,$HN:$HN,$D69)</f>
        <v>0</v>
      </c>
      <c r="Z69" s="27">
        <f>SUMIFS(Z:Z,$S:$S,$S69,$HN:$HN,$D69)</f>
        <v>0</v>
      </c>
      <c r="AA69" s="53">
        <f>SUMIFS(AA:AA,$S:$S,$S69,$HN:$HN,$D69)</f>
        <v>0</v>
      </c>
      <c r="AB69" s="133">
        <f>SUMIFS(AB:AB,$S:$S,$S69,$HN:$HN,$D69)</f>
        <v>0</v>
      </c>
      <c r="AC69" s="145">
        <f>SUMIFS(AC:AC,$S:$S,$S69,$HN:$HN,$D69)</f>
        <v>0</v>
      </c>
      <c r="AD69" s="27">
        <f>SUMIFS(AD:AD,$S:$S,$S69,$HN:$HN,$D69)</f>
        <v>0</v>
      </c>
      <c r="AE69" s="53">
        <f>SUMIFS(AE:AE,$S:$S,$S69,$HN:$HN,$D69)</f>
        <v>0</v>
      </c>
      <c r="AF69" s="145">
        <f>SUMIFS(AF:AF,$S:$S,$S69,$HN:$HN,$D69)</f>
        <v>0</v>
      </c>
      <c r="AG69" s="27">
        <f>SUMIFS(AG:AG,$S:$S,$S69,$HN:$HN,$D69)</f>
        <v>0</v>
      </c>
      <c r="AH69" s="53">
        <f>SUMIFS(AH:AH,$S:$S,$S69,$HN:$HN,$D69)</f>
        <v>0</v>
      </c>
      <c r="AI69" s="145">
        <f>SUMIFS(AI:AI,$S:$S,$S69,$HN:$HN,$D69)</f>
        <v>0</v>
      </c>
      <c r="AJ69" s="27">
        <f>SUMIFS(AJ:AJ,$S:$S,$S69,$HN:$HN,$D69)</f>
        <v>0</v>
      </c>
      <c r="AK69" s="53">
        <f>SUMIFS(AK:AK,$S:$S,$S69,$HN:$HN,$D69)</f>
        <v>0</v>
      </c>
      <c r="AL69" s="133">
        <f>SUMIFS(AL:AL,$S:$S,$S69,$HN:$HN,$D69)</f>
        <v>0</v>
      </c>
      <c r="AM69" s="145">
        <f>SUMIFS(AM:AM,$S:$S,$S69,$HN:$HN,$D69)</f>
        <v>0</v>
      </c>
      <c r="AN69" s="27">
        <f>SUMIFS(AN:AN,$S:$S,$S69,$HN:$HN,$D69)</f>
        <v>0</v>
      </c>
      <c r="AO69" s="53">
        <f>SUMIFS(AO:AO,$S:$S,$S69,$HN:$HN,$D69)</f>
        <v>0</v>
      </c>
      <c r="AP69" s="145">
        <f>SUMIFS(AP:AP,$S:$S,$S69,$HN:$HN,$D69)</f>
        <v>0</v>
      </c>
      <c r="AQ69" s="27">
        <f>SUMIFS(AQ:AQ,$S:$S,$S69,$HN:$HN,$D69)</f>
        <v>0</v>
      </c>
      <c r="AR69" s="53">
        <f>SUMIFS(AR:AR,$S:$S,$S69,$HN:$HN,$D69)</f>
        <v>0</v>
      </c>
      <c r="AS69" s="145">
        <f>SUMIFS(AS:AS,$S:$S,$S69,$HN:$HN,$D69)</f>
        <v>0</v>
      </c>
      <c r="AT69" s="27">
        <f>SUMIFS(AT:AT,$S:$S,$S69,$HN:$HN,$D69)</f>
        <v>0</v>
      </c>
      <c r="AU69" s="53">
        <f>SUMIFS(AU:AU,$S:$S,$S69,$HN:$HN,$D69)</f>
        <v>0</v>
      </c>
      <c r="AV69" s="29">
        <f>SUMIFS(AV:AV,$S:$S,$S69,$HN:$HN,$D69)</f>
        <v>0</v>
      </c>
      <c r="AW69" s="145">
        <f>SUMIFS(AW:AW,$S:$S,$S69,$HN:$HN,$D69)</f>
        <v>0</v>
      </c>
      <c r="AX69" s="430">
        <f>SUMIFS(AX:AX,$S:$S,$S69,$HN:$HN,$D69)</f>
        <v>0</v>
      </c>
      <c r="AY69" s="428">
        <f>SUMIFS(AY:AY,$S:$S,$S69,$HN:$HN,$D69)</f>
        <v>0</v>
      </c>
      <c r="AZ69" s="429">
        <f>SUMIFS(AZ:AZ,$S:$S,$S69,$HN:$HN,$D69)</f>
        <v>0</v>
      </c>
      <c r="BA69" s="298">
        <f>SUMIFS(BA:BA,$S:$S,$S69,$HN:$HN,$D69)</f>
        <v>0</v>
      </c>
      <c r="BB69" s="302">
        <f>SUMIFS(BB:BB,$S:$S,$S69,$HN:$HN,$D69)</f>
        <v>0</v>
      </c>
      <c r="BC69" s="156">
        <f>SUMIFS(BC:BC,$S:$S,$S69,$HN:$HN,$D69)</f>
        <v>0</v>
      </c>
      <c r="BD69" s="306">
        <f>SUMIFS(BD:BD,$S:$S,$S69,$HN:$HN,$D69)</f>
        <v>0</v>
      </c>
      <c r="BE69" s="316">
        <f>SUMIFS(BE:BE,$S:$S,$S69,$HN:$HN,$D69)</f>
        <v>0</v>
      </c>
      <c r="BF69" s="410">
        <f>SUMIFS(BF:BF,$S:$S,$S69,$HN:$HN,$D69)</f>
        <v>0</v>
      </c>
      <c r="BG69" s="160">
        <f>SUMIFS(BG:BG,$S:$S,$S69,$HN:$HN,$D69)</f>
        <v>0</v>
      </c>
      <c r="BH69" s="53">
        <f>SUMIFS(BH:BH,$S:$S,$S69,$HN:$HN,$D69)</f>
        <v>0</v>
      </c>
      <c r="BI69" s="53">
        <f>SUMIFS(BI:BI,$S:$S,$S69,$HN:$HN,$D69)</f>
        <v>0</v>
      </c>
      <c r="BJ69" s="145">
        <f>SUMIFS(BJ:BJ,$S:$S,$S69,$HN:$HN,$D69)</f>
        <v>0</v>
      </c>
      <c r="BK69" s="27">
        <f>SUMIFS(BK:BK,$S:$S,$S69,$HN:$HN,$D69)</f>
        <v>0</v>
      </c>
      <c r="BL69" s="53">
        <f>SUMIFS(BL:BL,$S:$S,$S69,$HN:$HN,$D69)</f>
        <v>0</v>
      </c>
      <c r="BM69" s="145">
        <f>SUMIFS(BM:BM,$S:$S,$S69,$HN:$HN,$D69)</f>
        <v>0</v>
      </c>
      <c r="BN69" s="27">
        <f>SUMIFS(BN:BN,$S:$S,$S69,$HN:$HN,$D69)</f>
        <v>0</v>
      </c>
      <c r="BO69" s="53">
        <f>SUMIFS(BO:BO,$S:$S,$S69,$HN:$HN,$D69)</f>
        <v>0</v>
      </c>
      <c r="BP69" s="133">
        <f>SUMIFS(BP:BP,$S:$S,$S69,$HN:$HN,$D69)</f>
        <v>0</v>
      </c>
      <c r="BQ69" s="145">
        <f>SUMIFS(BQ:BQ,$S:$S,$S69,$HN:$HN,$D69)</f>
        <v>0</v>
      </c>
      <c r="BR69" s="27">
        <f>SUMIFS(BR:BR,$S:$S,$S69,$HN:$HN,$D69)</f>
        <v>0</v>
      </c>
      <c r="BS69" s="53">
        <f>SUMIFS(BS:BS,$S:$S,$S69,$HN:$HN,$D69)</f>
        <v>0</v>
      </c>
      <c r="BT69" s="145">
        <f>SUMIFS(BT:BT,$S:$S,$S69,$HN:$HN,$D69)</f>
        <v>0</v>
      </c>
      <c r="BU69" s="27">
        <f>SUMIFS(BU:BU,$S:$S,$S69,$HN:$HN,$D69)</f>
        <v>0</v>
      </c>
      <c r="BV69" s="53">
        <f>SUMIFS(BV:BV,$S:$S,$S69,$HN:$HN,$D69)</f>
        <v>0</v>
      </c>
      <c r="BW69" s="145">
        <f>SUMIFS(BW:BW,$S:$S,$S69,$HN:$HN,$D69)</f>
        <v>0</v>
      </c>
      <c r="BX69" s="27">
        <f>SUMIFS(BX:BX,$S:$S,$S69,$HN:$HN,$D69)</f>
        <v>0</v>
      </c>
      <c r="BY69" s="53">
        <f>SUMIFS(BY:BY,$S:$S,$S69,$HN:$HN,$D69)</f>
        <v>0</v>
      </c>
      <c r="BZ69" s="133">
        <f>SUMIFS(BZ:BZ,$S:$S,$S69,$HN:$HN,$D69)</f>
        <v>0</v>
      </c>
      <c r="CA69" s="145">
        <f>SUMIFS(CA:CA,$S:$S,$S69,$HN:$HN,$D69)</f>
        <v>0</v>
      </c>
      <c r="CB69" s="27">
        <f>SUMIFS(CB:CB,$S:$S,$S69,$HN:$HN,$D69)</f>
        <v>0</v>
      </c>
      <c r="CC69" s="53">
        <f>SUMIFS(CC:CC,$S:$S,$S69,$HN:$HN,$D69)</f>
        <v>0</v>
      </c>
      <c r="CD69" s="145">
        <f>SUMIFS(CD:CD,$S:$S,$S69,$HN:$HN,$D69)</f>
        <v>0</v>
      </c>
      <c r="CE69" s="27">
        <f>SUMIFS(CE:CE,$S:$S,$S69,$HN:$HN,$D69)</f>
        <v>0</v>
      </c>
      <c r="CF69" s="53">
        <f>SUMIFS(CF:CF,$S:$S,$S69,$HN:$HN,$D69)</f>
        <v>0</v>
      </c>
      <c r="CG69" s="145">
        <f>SUMIFS(CG:CG,$S:$S,$S69,$HN:$HN,$D69)</f>
        <v>0</v>
      </c>
      <c r="CH69" s="27">
        <f>SUMIFS(CH:CH,$S:$S,$S69,$HN:$HN,$D69)</f>
        <v>0</v>
      </c>
      <c r="CI69" s="53">
        <f>SUMIFS(CI:CI,$S:$S,$S69,$HN:$HN,$D69)</f>
        <v>0</v>
      </c>
      <c r="CJ69" s="133">
        <f>SUMIFS(CJ:CJ,$S:$S,$S69,$HN:$HN,$D69)</f>
        <v>0</v>
      </c>
      <c r="CK69" s="145">
        <f>SUMIFS(CK:CK,$S:$S,$S69,$HN:$HN,$D69)</f>
        <v>0</v>
      </c>
      <c r="CL69" s="430">
        <f>SUMIFS(CL:CL,$S:$S,$S69,$HN:$HN,$D69)</f>
        <v>0</v>
      </c>
      <c r="CM69" s="428">
        <f>SUMIFS(CM:CM,$S:$S,$S69,$HN:$HN,$D69)</f>
        <v>0</v>
      </c>
      <c r="CN69" s="429">
        <f>SUMIFS(CN:CN,$S:$S,$S69,$HN:$HN,$D69)</f>
        <v>0</v>
      </c>
      <c r="CO69" s="298">
        <f>SUMIFS(CO:CO,$S:$S,$S69,$HN:$HN,$D69)</f>
        <v>0</v>
      </c>
      <c r="CP69" s="302">
        <f>SUMIFS(CP:CP,$S:$S,$S69,$HN:$HN,$D69)</f>
        <v>0</v>
      </c>
      <c r="CQ69" s="156">
        <f>SUMIFS(CQ:CQ,$S:$S,$S69,$HN:$HN,$D69)</f>
        <v>0</v>
      </c>
      <c r="CR69" s="306">
        <f>SUMIFS(CR:CR,$S:$S,$S69,$HN:$HN,$D69)</f>
        <v>0</v>
      </c>
      <c r="CS69" s="316">
        <f>SUMIFS(CS:CS,$S:$S,$S69,$HN:$HN,$D69)</f>
        <v>0</v>
      </c>
      <c r="CT69" s="410">
        <f>SUMIFS(CT:CT,$S:$S,$S69,$HN:$HN,$D69)</f>
        <v>0</v>
      </c>
      <c r="CU69" s="160">
        <f>SUMIFS(CU:CU,$S:$S,$S69,$HN:$HN,$D69)</f>
        <v>0</v>
      </c>
      <c r="CV69" s="339">
        <f>SUMIFS(CV:CV,$S:$S,$S69,$HN:$HN,$D69)</f>
        <v>0</v>
      </c>
      <c r="CW69" s="338">
        <f>SUMIFS(CW:CW,$S:$S,$S69,$HN:$HN,$D69)</f>
        <v>0</v>
      </c>
      <c r="CX69" s="164">
        <f>SUMIFS(CX:CX,$S:$S,$S69,$HN:$HN,$D69)</f>
        <v>0</v>
      </c>
      <c r="CY69" s="358">
        <f>SUMIFS(CY:CY,$S:$S,$S69,$HN:$HN,$D69)</f>
        <v>0</v>
      </c>
      <c r="CZ69" s="359">
        <f>SUMIFS(CZ:CZ,$S:$S,$S69,$HN:$HN,$D69)</f>
        <v>0</v>
      </c>
      <c r="DA69" s="168">
        <f>SUMIFS(DA:DA,$S:$S,$S69,$HN:$HN,$D69)</f>
        <v>0</v>
      </c>
      <c r="DB69" s="487">
        <f>SUMIFS(DB:DB,$S:$S,$S69,$HN:$HN,$D69)</f>
        <v>0</v>
      </c>
      <c r="DC69" s="488">
        <f>SUMIFS(DC:DC,$S:$S,$S69,$HN:$HN,$D69)</f>
        <v>0</v>
      </c>
      <c r="DD69" s="410">
        <f>SUMIFS(DD:DD,$S:$S,$S69,$HN:$HN,$D69)</f>
        <v>0</v>
      </c>
      <c r="DE69" s="606">
        <f>SUMIFS(DE:DE,$S:$S,$S69,$HN:$HN,$D69)</f>
        <v>0</v>
      </c>
      <c r="DF69" s="619">
        <f>SUMIFS(DF:DF,$S:$S,$S69,$HN:$HN,$D69)</f>
        <v>423763072</v>
      </c>
      <c r="DG69" s="617">
        <f>SUMIFS(DG:DG,$S:$S,$S69,$HN:$HN,$D69)</f>
        <v>91326224</v>
      </c>
      <c r="DH69" s="618">
        <f>SUMIFS(DH:DH,$S:$S,$S69,$HN:$HN,$D69)</f>
        <v>14</v>
      </c>
      <c r="DI69" s="632">
        <f>SUMIFS(DI:DI,$S:$S,$S69,$HN:$HN,$D69)</f>
        <v>723887476</v>
      </c>
      <c r="DJ69" s="609">
        <f>SUMIFS(DJ:DJ,$S:$S,$S69,$HN:$HN,$D69)</f>
        <v>168770214</v>
      </c>
      <c r="DK69" s="633">
        <f>SUMIFS(DK:DK,$S:$S,$S69,$HN:$HN,$D69)</f>
        <v>28</v>
      </c>
      <c r="DL69" s="645">
        <f>SUMIFS(DL:DL,$S:$S,$S69,$HN:$HN,$D69)</f>
        <v>685499568</v>
      </c>
      <c r="DM69" s="625">
        <f>SUMIFS(DM:DM,$S:$S,$S69,$HN:$HN,$D69)</f>
        <v>157010692</v>
      </c>
      <c r="DN69" s="410">
        <f>SUMIFS(DN:DN,$S:$S,$S69,$HN:$HN,$D69)</f>
        <v>-404073308</v>
      </c>
      <c r="DO69" s="646">
        <f>SUMIFS(DO:DO,$S:$S,$S69,$HN:$HN,$D69)</f>
        <v>26</v>
      </c>
      <c r="DP69" s="53">
        <f>SUMIFS(DP:DP,$S:$S,$S69,$HN:$HN,$D69)</f>
        <v>0</v>
      </c>
      <c r="DQ69" s="53">
        <f>SUMIFS(DQ:DQ,$S:$S,$S69,$HN:$HN,$D69)</f>
        <v>0</v>
      </c>
      <c r="DR69" s="145">
        <f>SUMIFS(DR:DR,$S:$S,$S69,$HN:$HN,$D69)</f>
        <v>0</v>
      </c>
      <c r="DS69" s="27">
        <f>SUMIFS(DS:DS,$S:$S,$S69,$HN:$HN,$D69)</f>
        <v>0</v>
      </c>
      <c r="DT69" s="53">
        <f>SUMIFS(DT:DT,$S:$S,$S69,$HN:$HN,$D69)</f>
        <v>0</v>
      </c>
      <c r="DU69" s="145">
        <f>SUMIFS(DU:DU,$S:$S,$S69,$HN:$HN,$D69)</f>
        <v>0</v>
      </c>
      <c r="DV69" s="27">
        <f>SUMIFS(DV:DV,$S:$S,$S69,$HN:$HN,$D69)</f>
        <v>0</v>
      </c>
      <c r="DW69" s="53">
        <f>SUMIFS(DW:DW,$S:$S,$S69,$HN:$HN,$D69)</f>
        <v>0</v>
      </c>
      <c r="DX69" s="133">
        <f>SUMIFS(DX:DX,$S:$S,$S69,$HN:$HN,$D69)</f>
        <v>0</v>
      </c>
      <c r="DY69" s="145">
        <f>SUMIFS(DY:DY,$S:$S,$S69,$HN:$HN,$D69)</f>
        <v>0</v>
      </c>
      <c r="DZ69" s="27">
        <f>SUMIFS(DZ:DZ,$S:$S,$S69,$HN:$HN,$D69)</f>
        <v>0</v>
      </c>
      <c r="EA69" s="53">
        <f>SUMIFS(EA:EA,$S:$S,$S69,$HN:$HN,$D69)</f>
        <v>0</v>
      </c>
      <c r="EB69" s="145">
        <f>SUMIFS(EB:EB,$S:$S,$S69,$HN:$HN,$D69)</f>
        <v>0</v>
      </c>
      <c r="EC69" s="27">
        <f>SUMIFS(EC:EC,$S:$S,$S69,$HN:$HN,$D69)</f>
        <v>0</v>
      </c>
      <c r="ED69" s="53">
        <f>SUMIFS(ED:ED,$S:$S,$S69,$HN:$HN,$D69)</f>
        <v>0</v>
      </c>
      <c r="EE69" s="145">
        <f>SUMIFS(EE:EE,$S:$S,$S69,$HN:$HN,$D69)</f>
        <v>0</v>
      </c>
      <c r="EF69" s="27">
        <f>SUMIFS(EF:EF,$S:$S,$S69,$HN:$HN,$D69)</f>
        <v>0</v>
      </c>
      <c r="EG69" s="53">
        <f>SUMIFS(EG:EG,$S:$S,$S69,$HN:$HN,$D69)</f>
        <v>0</v>
      </c>
      <c r="EH69" s="133">
        <f>SUMIFS(EH:EH,$S:$S,$S69,$HN:$HN,$D69)</f>
        <v>0</v>
      </c>
      <c r="EI69" s="145">
        <f>SUMIFS(EI:EI,$S:$S,$S69,$HN:$HN,$D69)</f>
        <v>0</v>
      </c>
      <c r="EJ69" s="27">
        <f>SUMIFS(EJ:EJ,$S:$S,$S69,$HN:$HN,$D69)</f>
        <v>0</v>
      </c>
      <c r="EK69" s="53">
        <f>SUMIFS(EK:EK,$S:$S,$S69,$HN:$HN,$D69)</f>
        <v>0</v>
      </c>
      <c r="EL69" s="145">
        <f>SUMIFS(EL:EL,$S:$S,$S69,$HN:$HN,$D69)</f>
        <v>0</v>
      </c>
      <c r="EM69" s="27">
        <f>SUMIFS(EM:EM,$S:$S,$S69,$HN:$HN,$D69)</f>
        <v>0</v>
      </c>
      <c r="EN69" s="53">
        <f>SUMIFS(EN:EN,$S:$S,$S69,$HN:$HN,$D69)</f>
        <v>0</v>
      </c>
      <c r="EO69" s="145">
        <f>SUMIFS(EO:EO,$S:$S,$S69,$HN:$HN,$D69)</f>
        <v>0</v>
      </c>
      <c r="EP69" s="27">
        <f>SUMIFS(EP:EP,$S:$S,$S69,$HN:$HN,$D69)</f>
        <v>0</v>
      </c>
      <c r="EQ69" s="53">
        <f>SUMIFS(EQ:EQ,$S:$S,$S69,$HN:$HN,$D69)</f>
        <v>0</v>
      </c>
      <c r="ER69" s="133">
        <f>SUMIFS(ER:ER,$S:$S,$S69,$HN:$HN,$D69)</f>
        <v>0</v>
      </c>
      <c r="ES69" s="145">
        <f>SUMIFS(ES:ES,$S:$S,$S69,$HN:$HN,$D69)</f>
        <v>0</v>
      </c>
      <c r="ET69" s="430">
        <f>SUMIFS(ET:ET,$S:$S,$S69,$HN:$HN,$D69)</f>
        <v>0</v>
      </c>
      <c r="EU69" s="428">
        <f>SUMIFS(EU:EU,$S:$S,$S69,$HN:$HN,$D69)</f>
        <v>0</v>
      </c>
      <c r="EV69" s="429">
        <f>SUMIFS(EV:EV,$S:$S,$S69,$HN:$HN,$D69)</f>
        <v>0</v>
      </c>
      <c r="EW69" s="298">
        <f>SUMIFS(EW:EW,$S:$S,$S69,$HN:$HN,$D69)</f>
        <v>0</v>
      </c>
      <c r="EX69" s="302">
        <f>SUMIFS(EX:EX,$S:$S,$S69,$HN:$HN,$D69)</f>
        <v>0</v>
      </c>
      <c r="EY69" s="156">
        <f>SUMIFS(EY:EY,$S:$S,$S69,$HN:$HN,$D69)</f>
        <v>0</v>
      </c>
      <c r="EZ69" s="306">
        <f>SUMIFS(EZ:EZ,$S:$S,$S69,$HN:$HN,$D69)</f>
        <v>0</v>
      </c>
      <c r="FA69" s="316">
        <f>SUMIFS(FA:FA,$S:$S,$S69,$HN:$HN,$D69)</f>
        <v>0</v>
      </c>
      <c r="FB69" s="410">
        <f>SUMIFS(FB:FB,$S:$S,$S69,$HN:$HN,$D69)</f>
        <v>0</v>
      </c>
      <c r="FC69" s="160">
        <f>SUMIFS(FC:FC,$S:$S,$S69,$HN:$HN,$D69)</f>
        <v>0</v>
      </c>
      <c r="FD69" s="53">
        <f>SUMIFS(FD:FD,$S:$S,$S69,$HN:$HN,$D69)</f>
        <v>0</v>
      </c>
      <c r="FE69" s="53">
        <f>SUMIFS(FE:FE,$S:$S,$S69,$HN:$HN,$D69)</f>
        <v>0</v>
      </c>
      <c r="FF69" s="145">
        <f>SUMIFS(FF:FF,$S:$S,$S69,$HN:$HN,$D69)</f>
        <v>0</v>
      </c>
      <c r="FG69" s="27">
        <f>SUMIFS(FG:FG,$S:$S,$S69,$HN:$HN,$D69)</f>
        <v>0</v>
      </c>
      <c r="FH69" s="53">
        <f>SUMIFS(FH:FH,$S:$S,$S69,$HN:$HN,$D69)</f>
        <v>0</v>
      </c>
      <c r="FI69" s="145">
        <f>SUMIFS(FI:FI,$S:$S,$S69,$HN:$HN,$D69)</f>
        <v>0</v>
      </c>
      <c r="FJ69" s="27">
        <f>SUMIFS(FJ:FJ,$S:$S,$S69,$HN:$HN,$D69)</f>
        <v>0</v>
      </c>
      <c r="FK69" s="53">
        <f>SUMIFS(FK:FK,$S:$S,$S69,$HN:$HN,$D69)</f>
        <v>0</v>
      </c>
      <c r="FL69" s="133">
        <f>SUMIFS(FL:FL,$S:$S,$S69,$HN:$HN,$D69)</f>
        <v>0</v>
      </c>
      <c r="FM69" s="145">
        <f>SUMIFS(FM:FM,$S:$S,$S69,$HN:$HN,$D69)</f>
        <v>0</v>
      </c>
      <c r="FN69" s="27">
        <f>SUMIFS(FN:FN,$S:$S,$S69,$HN:$HN,$D69)</f>
        <v>0</v>
      </c>
      <c r="FO69" s="53">
        <f>SUMIFS(FO:FO,$S:$S,$S69,$HN:$HN,$D69)</f>
        <v>0</v>
      </c>
      <c r="FP69" s="145">
        <f>SUMIFS(FP:FP,$S:$S,$S69,$HN:$HN,$D69)</f>
        <v>0</v>
      </c>
      <c r="FQ69" s="27">
        <f>SUMIFS(FQ:FQ,$S:$S,$S69,$HN:$HN,$D69)</f>
        <v>0</v>
      </c>
      <c r="FR69" s="53">
        <f>SUMIFS(FR:FR,$S:$S,$S69,$HN:$HN,$D69)</f>
        <v>0</v>
      </c>
      <c r="FS69" s="145">
        <f>SUMIFS(FS:FS,$S:$S,$S69,$HN:$HN,$D69)</f>
        <v>0</v>
      </c>
      <c r="FT69" s="27">
        <f>SUMIFS(FT:FT,$S:$S,$S69,$HN:$HN,$D69)</f>
        <v>0</v>
      </c>
      <c r="FU69" s="53">
        <f>SUMIFS(FU:FU,$S:$S,$S69,$HN:$HN,$D69)</f>
        <v>0</v>
      </c>
      <c r="FV69" s="133">
        <f>SUMIFS(FV:FV,$S:$S,$S69,$HN:$HN,$D69)</f>
        <v>0</v>
      </c>
      <c r="FW69" s="145">
        <f>SUMIFS(FW:FW,$S:$S,$S69,$HN:$HN,$D69)</f>
        <v>0</v>
      </c>
      <c r="FX69" s="27">
        <f>SUMIFS(FX:FX,$S:$S,$S69,$HN:$HN,$D69)</f>
        <v>0</v>
      </c>
      <c r="FY69" s="53">
        <f>SUMIFS(FY:FY,$S:$S,$S69,$HN:$HN,$D69)</f>
        <v>0</v>
      </c>
      <c r="FZ69" s="145">
        <f>SUMIFS(FZ:FZ,$S:$S,$S69,$HN:$HN,$D69)</f>
        <v>0</v>
      </c>
      <c r="GA69" s="27">
        <f>SUMIFS(GA:GA,$S:$S,$S69,$HN:$HN,$D69)</f>
        <v>0</v>
      </c>
      <c r="GB69" s="53">
        <f>SUMIFS(GB:GB,$S:$S,$S69,$HN:$HN,$D69)</f>
        <v>0</v>
      </c>
      <c r="GC69" s="145">
        <f>SUMIFS(GC:GC,$S:$S,$S69,$HN:$HN,$D69)</f>
        <v>0</v>
      </c>
      <c r="GD69" s="27">
        <f>SUMIFS(GD:GD,$S:$S,$S69,$HN:$HN,$D69)</f>
        <v>0</v>
      </c>
      <c r="GE69" s="53">
        <f>SUMIFS(GE:GE,$S:$S,$S69,$HN:$HN,$D69)</f>
        <v>0</v>
      </c>
      <c r="GF69" s="133">
        <f>SUMIFS(GF:GF,$S:$S,$S69,$HN:$HN,$D69)</f>
        <v>0</v>
      </c>
      <c r="GG69" s="145">
        <f>SUMIFS(GG:GG,$S:$S,$S69,$HN:$HN,$D69)</f>
        <v>0</v>
      </c>
      <c r="GH69" s="430">
        <f>SUMIFS(GH:GH,$S:$S,$S69,$HN:$HN,$D69)</f>
        <v>0</v>
      </c>
      <c r="GI69" s="428">
        <f>SUMIFS(GI:GI,$S:$S,$S69,$HN:$HN,$D69)</f>
        <v>0</v>
      </c>
      <c r="GJ69" s="429">
        <f>SUMIFS(GJ:GJ,$S:$S,$S69,$HN:$HN,$D69)</f>
        <v>0</v>
      </c>
      <c r="GK69" s="298">
        <f>SUMIFS(GK:GK,$S:$S,$S69,$HN:$HN,$D69)</f>
        <v>0</v>
      </c>
      <c r="GL69" s="302">
        <f>SUMIFS(GL:GL,$S:$S,$S69,$HN:$HN,$D69)</f>
        <v>0</v>
      </c>
      <c r="GM69" s="156">
        <f>SUMIFS(GM:GM,$S:$S,$S69,$HN:$HN,$D69)</f>
        <v>0</v>
      </c>
      <c r="GN69" s="306">
        <f>SUMIFS(GN:GN,$S:$S,$S69,$HN:$HN,$D69)</f>
        <v>0</v>
      </c>
      <c r="GO69" s="316">
        <f>SUMIFS(GO:GO,$S:$S,$S69,$HN:$HN,$D69)</f>
        <v>0</v>
      </c>
      <c r="GP69" s="410">
        <f>SUMIFS(GP:GP,$S:$S,$S69,$HN:$HN,$D69)</f>
        <v>0</v>
      </c>
      <c r="GQ69" s="160">
        <f>SUMIFS(GQ:GQ,$S:$S,$S69,$HN:$HN,$D69)</f>
        <v>0</v>
      </c>
      <c r="GR69" s="339">
        <f>SUMIFS(GR:GR,$S:$S,$S69,$HN:$HN,$D69)</f>
        <v>0</v>
      </c>
      <c r="GS69" s="338">
        <f>SUMIFS(GS:GS,$S:$S,$S69,$HN:$HN,$D69)</f>
        <v>0</v>
      </c>
      <c r="GT69" s="164">
        <f>SUMIFS(GT:GT,$S:$S,$S69,$HN:$HN,$D69)</f>
        <v>0</v>
      </c>
      <c r="GU69" s="358">
        <f>SUMIFS(GU:GU,$S:$S,$S69,$HN:$HN,$D69)</f>
        <v>0</v>
      </c>
      <c r="GV69" s="359">
        <f>SUMIFS(GV:GV,$S:$S,$S69,$HN:$HN,$D69)</f>
        <v>0</v>
      </c>
      <c r="GW69" s="168">
        <f>SUMIFS(GW:GW,$S:$S,$S69,$HN:$HN,$D69)</f>
        <v>0</v>
      </c>
      <c r="GX69" s="487">
        <f>SUMIFS(GX:GX,$S:$S,$S69,$HN:$HN,$D69)</f>
        <v>0</v>
      </c>
      <c r="GY69" s="488">
        <f>SUMIFS(GY:GY,$S:$S,$S69,$HN:$HN,$D69)</f>
        <v>0</v>
      </c>
      <c r="GZ69" s="410">
        <f>SUMIFS(GZ:GZ,$S:$S,$S69,$HN:$HN,$D69)</f>
        <v>0</v>
      </c>
      <c r="HA69" s="490">
        <f>SUMIFS(HA:HA,$S:$S,$S69,$HN:$HN,$D69)</f>
        <v>0</v>
      </c>
      <c r="HB69" s="396">
        <f>SUMIFS(HB:HB,$S:$S,$S69,$HN:$HN,$D69)</f>
        <v>0</v>
      </c>
      <c r="HC69" s="395">
        <f>SUMIFS(HC:HC,$S:$S,$S69,$HN:$HN,$D69)</f>
        <v>0</v>
      </c>
      <c r="HD69" s="173">
        <f>SUMIFS(HD:HD,$S:$S,$S69,$HN:$HN,$D69)</f>
        <v>0</v>
      </c>
      <c r="HE69" s="396">
        <f>SUMIFS(HE:HE,$S:$S,$S69,$HN:$HN,$D69)</f>
        <v>0</v>
      </c>
      <c r="HF69" s="395">
        <f>SUMIFS(HF:HF,$S:$S,$S69,$HN:$HN,$D69)</f>
        <v>0</v>
      </c>
      <c r="HG69" s="173">
        <f>SUMIFS(HG:HG,$S:$S,$S69,$HN:$HN,$D69)</f>
        <v>0</v>
      </c>
      <c r="HH69" s="396">
        <f>SUMIFS(HH:HH,$S:$S,$S69,$HN:$HN,$D69)</f>
        <v>0</v>
      </c>
      <c r="HI69" s="395">
        <f>SUMIFS(HI:HI,$S:$S,$S69,$HN:$HN,$D69)</f>
        <v>0</v>
      </c>
      <c r="HJ69" s="410">
        <f>SUMIFS(HJ:HJ,$S:$S,$S69,$HN:$HN,$D69)</f>
        <v>0</v>
      </c>
      <c r="HK69" s="257">
        <f>SUMIFS(HK:HK,$S:$S,$S69,$HN:$HN,$D69)</f>
        <v>0</v>
      </c>
      <c r="HL69" s="49"/>
      <c r="HM69" s="30"/>
      <c r="HN69" s="52"/>
      <c r="HO69" s="52"/>
      <c r="HP69" s="52"/>
      <c r="HQ69" s="52"/>
    </row>
    <row r="70" spans="1:225" s="110" customFormat="1" ht="21.75" thickBot="1">
      <c r="A70" s="109"/>
      <c r="B70" s="112"/>
      <c r="C70" s="111" t="str">
        <f>C69</f>
        <v>小計</v>
      </c>
      <c r="D70" s="112"/>
      <c r="E70" s="206"/>
      <c r="F70" s="207"/>
      <c r="G70" s="207"/>
      <c r="H70" s="207"/>
      <c r="I70" s="207"/>
      <c r="J70" s="207"/>
      <c r="K70" s="208"/>
      <c r="L70" s="208"/>
      <c r="M70" s="208"/>
      <c r="N70" s="208"/>
      <c r="O70" s="208"/>
      <c r="P70" s="208"/>
      <c r="Q70" s="208"/>
      <c r="R70" s="207"/>
      <c r="S70" s="113" t="s">
        <v>139</v>
      </c>
      <c r="T70" s="104" t="str">
        <f t="shared" ref="T70:AA70" si="921">IF(AND(T68&gt;0,T69&gt;0),ROUNDDOWN(T69/T68,4),"")</f>
        <v/>
      </c>
      <c r="U70" s="105" t="str">
        <f t="shared" si="921"/>
        <v/>
      </c>
      <c r="V70" s="146" t="str">
        <f t="shared" si="921"/>
        <v/>
      </c>
      <c r="W70" s="104" t="str">
        <f t="shared" si="921"/>
        <v/>
      </c>
      <c r="X70" s="105" t="str">
        <f t="shared" si="921"/>
        <v/>
      </c>
      <c r="Y70" s="146" t="str">
        <f t="shared" si="921"/>
        <v/>
      </c>
      <c r="Z70" s="104" t="str">
        <f t="shared" si="921"/>
        <v/>
      </c>
      <c r="AA70" s="105" t="str">
        <f t="shared" si="921"/>
        <v/>
      </c>
      <c r="AB70" s="106"/>
      <c r="AC70" s="146" t="str">
        <f t="shared" ref="AC70:AK70" si="922">IF(AND(AC68&gt;0,AC69&gt;0),ROUNDDOWN(AC69/AC68,4),"")</f>
        <v/>
      </c>
      <c r="AD70" s="104" t="str">
        <f t="shared" si="922"/>
        <v/>
      </c>
      <c r="AE70" s="105" t="str">
        <f t="shared" si="922"/>
        <v/>
      </c>
      <c r="AF70" s="146" t="str">
        <f t="shared" si="922"/>
        <v/>
      </c>
      <c r="AG70" s="104" t="str">
        <f t="shared" si="922"/>
        <v/>
      </c>
      <c r="AH70" s="105" t="str">
        <f t="shared" si="922"/>
        <v/>
      </c>
      <c r="AI70" s="146" t="str">
        <f t="shared" si="922"/>
        <v/>
      </c>
      <c r="AJ70" s="104" t="str">
        <f t="shared" si="922"/>
        <v/>
      </c>
      <c r="AK70" s="105" t="str">
        <f t="shared" si="922"/>
        <v/>
      </c>
      <c r="AL70" s="106"/>
      <c r="AM70" s="146" t="str">
        <f t="shared" ref="AM70:AU70" si="923">IF(AND(AM68&gt;0,AM69&gt;0),ROUNDDOWN(AM69/AM68,4),"")</f>
        <v/>
      </c>
      <c r="AN70" s="104" t="str">
        <f t="shared" si="923"/>
        <v/>
      </c>
      <c r="AO70" s="105" t="str">
        <f t="shared" si="923"/>
        <v/>
      </c>
      <c r="AP70" s="146" t="str">
        <f t="shared" si="923"/>
        <v/>
      </c>
      <c r="AQ70" s="104" t="str">
        <f t="shared" si="923"/>
        <v/>
      </c>
      <c r="AR70" s="105" t="str">
        <f t="shared" si="923"/>
        <v/>
      </c>
      <c r="AS70" s="146" t="str">
        <f t="shared" si="923"/>
        <v/>
      </c>
      <c r="AT70" s="104" t="str">
        <f t="shared" si="923"/>
        <v/>
      </c>
      <c r="AU70" s="105" t="str">
        <f t="shared" si="923"/>
        <v/>
      </c>
      <c r="AV70" s="106"/>
      <c r="AW70" s="146" t="str">
        <f t="shared" ref="AW70:BE70" si="924">IF(AND(AW68&gt;0,AW69&gt;0),ROUNDDOWN(AW69/AW68,4),"")</f>
        <v/>
      </c>
      <c r="AX70" s="431" t="str">
        <f t="shared" si="924"/>
        <v/>
      </c>
      <c r="AY70" s="432" t="str">
        <f t="shared" si="924"/>
        <v/>
      </c>
      <c r="AZ70" s="433" t="str">
        <f t="shared" si="924"/>
        <v/>
      </c>
      <c r="BA70" s="299" t="str">
        <f t="shared" si="924"/>
        <v/>
      </c>
      <c r="BB70" s="303" t="str">
        <f t="shared" si="924"/>
        <v/>
      </c>
      <c r="BC70" s="157" t="str">
        <f t="shared" si="924"/>
        <v/>
      </c>
      <c r="BD70" s="307" t="str">
        <f t="shared" si="924"/>
        <v/>
      </c>
      <c r="BE70" s="317" t="str">
        <f t="shared" si="924"/>
        <v/>
      </c>
      <c r="BF70" s="327"/>
      <c r="BG70" s="161" t="str">
        <f t="shared" ref="BG70:BO70" si="925">IF(AND(BG68&gt;0,BG69&gt;0),ROUNDDOWN(BG69/BG68,4),"")</f>
        <v/>
      </c>
      <c r="BH70" s="105" t="str">
        <f t="shared" si="925"/>
        <v/>
      </c>
      <c r="BI70" s="105" t="str">
        <f t="shared" si="925"/>
        <v/>
      </c>
      <c r="BJ70" s="146" t="str">
        <f t="shared" si="925"/>
        <v/>
      </c>
      <c r="BK70" s="104" t="str">
        <f t="shared" si="925"/>
        <v/>
      </c>
      <c r="BL70" s="105" t="str">
        <f t="shared" si="925"/>
        <v/>
      </c>
      <c r="BM70" s="146" t="str">
        <f t="shared" si="925"/>
        <v/>
      </c>
      <c r="BN70" s="104" t="str">
        <f t="shared" si="925"/>
        <v/>
      </c>
      <c r="BO70" s="105" t="str">
        <f t="shared" si="925"/>
        <v/>
      </c>
      <c r="BP70" s="106"/>
      <c r="BQ70" s="146" t="str">
        <f t="shared" ref="BQ70:BY70" si="926">IF(AND(BQ68&gt;0,BQ69&gt;0),ROUNDDOWN(BQ69/BQ68,4),"")</f>
        <v/>
      </c>
      <c r="BR70" s="104" t="str">
        <f t="shared" si="926"/>
        <v/>
      </c>
      <c r="BS70" s="105" t="str">
        <f t="shared" si="926"/>
        <v/>
      </c>
      <c r="BT70" s="146" t="str">
        <f t="shared" si="926"/>
        <v/>
      </c>
      <c r="BU70" s="104" t="str">
        <f t="shared" si="926"/>
        <v/>
      </c>
      <c r="BV70" s="105" t="str">
        <f t="shared" si="926"/>
        <v/>
      </c>
      <c r="BW70" s="146" t="str">
        <f t="shared" si="926"/>
        <v/>
      </c>
      <c r="BX70" s="104" t="str">
        <f t="shared" si="926"/>
        <v/>
      </c>
      <c r="BY70" s="105" t="str">
        <f t="shared" si="926"/>
        <v/>
      </c>
      <c r="BZ70" s="106"/>
      <c r="CA70" s="146" t="str">
        <f t="shared" ref="CA70:CI70" si="927">IF(AND(CA68&gt;0,CA69&gt;0),ROUNDDOWN(CA69/CA68,4),"")</f>
        <v/>
      </c>
      <c r="CB70" s="104" t="str">
        <f t="shared" si="927"/>
        <v/>
      </c>
      <c r="CC70" s="105" t="str">
        <f t="shared" si="927"/>
        <v/>
      </c>
      <c r="CD70" s="146" t="str">
        <f t="shared" si="927"/>
        <v/>
      </c>
      <c r="CE70" s="104" t="str">
        <f t="shared" si="927"/>
        <v/>
      </c>
      <c r="CF70" s="105" t="str">
        <f t="shared" si="927"/>
        <v/>
      </c>
      <c r="CG70" s="146" t="str">
        <f t="shared" si="927"/>
        <v/>
      </c>
      <c r="CH70" s="104" t="str">
        <f t="shared" si="927"/>
        <v/>
      </c>
      <c r="CI70" s="105" t="str">
        <f t="shared" si="927"/>
        <v/>
      </c>
      <c r="CJ70" s="106"/>
      <c r="CK70" s="146" t="str">
        <f t="shared" ref="CK70:CS70" si="928">IF(AND(CK68&gt;0,CK69&gt;0),ROUNDDOWN(CK69/CK68,4),"")</f>
        <v/>
      </c>
      <c r="CL70" s="431" t="str">
        <f t="shared" si="928"/>
        <v/>
      </c>
      <c r="CM70" s="432" t="str">
        <f t="shared" si="928"/>
        <v/>
      </c>
      <c r="CN70" s="433" t="str">
        <f t="shared" si="928"/>
        <v/>
      </c>
      <c r="CO70" s="299" t="str">
        <f t="shared" si="928"/>
        <v/>
      </c>
      <c r="CP70" s="303" t="str">
        <f t="shared" si="928"/>
        <v/>
      </c>
      <c r="CQ70" s="157" t="str">
        <f t="shared" si="928"/>
        <v/>
      </c>
      <c r="CR70" s="307" t="str">
        <f t="shared" si="928"/>
        <v/>
      </c>
      <c r="CS70" s="317" t="str">
        <f t="shared" si="928"/>
        <v/>
      </c>
      <c r="CT70" s="327"/>
      <c r="CU70" s="161" t="str">
        <f t="shared" ref="CU70:DC70" si="929">IF(AND(CU68&gt;0,CU69&gt;0),ROUNDDOWN(CU69/CU68,4),"")</f>
        <v/>
      </c>
      <c r="CV70" s="340" t="str">
        <f t="shared" si="929"/>
        <v/>
      </c>
      <c r="CW70" s="341" t="str">
        <f t="shared" si="929"/>
        <v/>
      </c>
      <c r="CX70" s="165" t="str">
        <f t="shared" si="929"/>
        <v/>
      </c>
      <c r="CY70" s="360" t="str">
        <f t="shared" si="929"/>
        <v/>
      </c>
      <c r="CZ70" s="361" t="str">
        <f t="shared" si="929"/>
        <v/>
      </c>
      <c r="DA70" s="169" t="str">
        <f t="shared" si="929"/>
        <v/>
      </c>
      <c r="DB70" s="491" t="str">
        <f t="shared" si="929"/>
        <v/>
      </c>
      <c r="DC70" s="492" t="str">
        <f t="shared" si="929"/>
        <v/>
      </c>
      <c r="DD70" s="493"/>
      <c r="DE70" s="607" t="str">
        <f t="shared" ref="DE70:DW70" si="930">IF(AND(DE68&gt;0,DE69&gt;0),ROUNDDOWN(DE69/DE68,4),"")</f>
        <v/>
      </c>
      <c r="DF70" s="620">
        <f t="shared" si="930"/>
        <v>0.15629999999999999</v>
      </c>
      <c r="DG70" s="341">
        <f t="shared" si="930"/>
        <v>0.13700000000000001</v>
      </c>
      <c r="DH70" s="621">
        <f t="shared" si="930"/>
        <v>0.1346</v>
      </c>
      <c r="DI70" s="634">
        <f t="shared" si="930"/>
        <v>0.2797</v>
      </c>
      <c r="DJ70" s="361">
        <f t="shared" si="930"/>
        <v>0.2661</v>
      </c>
      <c r="DK70" s="635">
        <f t="shared" si="930"/>
        <v>0.28570000000000001</v>
      </c>
      <c r="DL70" s="647">
        <f t="shared" si="930"/>
        <v>0.24640000000000001</v>
      </c>
      <c r="DM70" s="492">
        <f t="shared" si="930"/>
        <v>0.23039999999999999</v>
      </c>
      <c r="DN70" s="493"/>
      <c r="DO70" s="648">
        <f t="shared" ref="DO70" si="931">IF(AND(DO68&gt;0,DO69&gt;0),ROUNDDOWN(DO69/DO68,4),"")</f>
        <v>0.25</v>
      </c>
      <c r="DP70" s="105" t="str">
        <f t="shared" si="930"/>
        <v/>
      </c>
      <c r="DQ70" s="105" t="str">
        <f t="shared" si="930"/>
        <v/>
      </c>
      <c r="DR70" s="146" t="str">
        <f t="shared" si="930"/>
        <v/>
      </c>
      <c r="DS70" s="104" t="str">
        <f t="shared" si="930"/>
        <v/>
      </c>
      <c r="DT70" s="105" t="str">
        <f t="shared" si="930"/>
        <v/>
      </c>
      <c r="DU70" s="146" t="str">
        <f t="shared" si="930"/>
        <v/>
      </c>
      <c r="DV70" s="104" t="str">
        <f t="shared" si="930"/>
        <v/>
      </c>
      <c r="DW70" s="105" t="str">
        <f t="shared" si="930"/>
        <v/>
      </c>
      <c r="DX70" s="106"/>
      <c r="DY70" s="146" t="str">
        <f t="shared" ref="DY70:EG70" si="932">IF(AND(DY68&gt;0,DY69&gt;0),ROUNDDOWN(DY69/DY68,4),"")</f>
        <v/>
      </c>
      <c r="DZ70" s="104" t="str">
        <f t="shared" si="932"/>
        <v/>
      </c>
      <c r="EA70" s="105" t="str">
        <f t="shared" si="932"/>
        <v/>
      </c>
      <c r="EB70" s="146" t="str">
        <f t="shared" si="932"/>
        <v/>
      </c>
      <c r="EC70" s="104" t="str">
        <f t="shared" si="932"/>
        <v/>
      </c>
      <c r="ED70" s="105" t="str">
        <f t="shared" si="932"/>
        <v/>
      </c>
      <c r="EE70" s="146" t="str">
        <f t="shared" si="932"/>
        <v/>
      </c>
      <c r="EF70" s="104" t="str">
        <f t="shared" si="932"/>
        <v/>
      </c>
      <c r="EG70" s="105" t="str">
        <f t="shared" si="932"/>
        <v/>
      </c>
      <c r="EH70" s="106"/>
      <c r="EI70" s="146" t="str">
        <f t="shared" ref="EI70:EQ70" si="933">IF(AND(EI68&gt;0,EI69&gt;0),ROUNDDOWN(EI69/EI68,4),"")</f>
        <v/>
      </c>
      <c r="EJ70" s="104" t="str">
        <f t="shared" si="933"/>
        <v/>
      </c>
      <c r="EK70" s="105" t="str">
        <f t="shared" si="933"/>
        <v/>
      </c>
      <c r="EL70" s="146" t="str">
        <f t="shared" si="933"/>
        <v/>
      </c>
      <c r="EM70" s="104" t="str">
        <f t="shared" si="933"/>
        <v/>
      </c>
      <c r="EN70" s="105" t="str">
        <f t="shared" si="933"/>
        <v/>
      </c>
      <c r="EO70" s="146" t="str">
        <f t="shared" si="933"/>
        <v/>
      </c>
      <c r="EP70" s="104" t="str">
        <f t="shared" si="933"/>
        <v/>
      </c>
      <c r="EQ70" s="105" t="str">
        <f t="shared" si="933"/>
        <v/>
      </c>
      <c r="ER70" s="106"/>
      <c r="ES70" s="146" t="str">
        <f t="shared" ref="ES70:FA70" si="934">IF(AND(ES68&gt;0,ES69&gt;0),ROUNDDOWN(ES69/ES68,4),"")</f>
        <v/>
      </c>
      <c r="ET70" s="431" t="str">
        <f t="shared" si="934"/>
        <v/>
      </c>
      <c r="EU70" s="432" t="str">
        <f t="shared" si="934"/>
        <v/>
      </c>
      <c r="EV70" s="433" t="str">
        <f t="shared" si="934"/>
        <v/>
      </c>
      <c r="EW70" s="299" t="str">
        <f t="shared" si="934"/>
        <v/>
      </c>
      <c r="EX70" s="303" t="str">
        <f t="shared" si="934"/>
        <v/>
      </c>
      <c r="EY70" s="157" t="str">
        <f t="shared" si="934"/>
        <v/>
      </c>
      <c r="EZ70" s="307" t="str">
        <f t="shared" si="934"/>
        <v/>
      </c>
      <c r="FA70" s="317" t="str">
        <f t="shared" si="934"/>
        <v/>
      </c>
      <c r="FB70" s="327"/>
      <c r="FC70" s="161" t="str">
        <f t="shared" ref="FC70:FK70" si="935">IF(AND(FC68&gt;0,FC69&gt;0),ROUNDDOWN(FC69/FC68,4),"")</f>
        <v/>
      </c>
      <c r="FD70" s="105" t="str">
        <f t="shared" si="935"/>
        <v/>
      </c>
      <c r="FE70" s="105" t="str">
        <f t="shared" si="935"/>
        <v/>
      </c>
      <c r="FF70" s="146" t="str">
        <f t="shared" si="935"/>
        <v/>
      </c>
      <c r="FG70" s="104" t="str">
        <f t="shared" si="935"/>
        <v/>
      </c>
      <c r="FH70" s="105" t="str">
        <f t="shared" si="935"/>
        <v/>
      </c>
      <c r="FI70" s="146" t="str">
        <f t="shared" si="935"/>
        <v/>
      </c>
      <c r="FJ70" s="104" t="str">
        <f t="shared" si="935"/>
        <v/>
      </c>
      <c r="FK70" s="105" t="str">
        <f t="shared" si="935"/>
        <v/>
      </c>
      <c r="FL70" s="106"/>
      <c r="FM70" s="146" t="str">
        <f t="shared" ref="FM70:FU70" si="936">IF(AND(FM68&gt;0,FM69&gt;0),ROUNDDOWN(FM69/FM68,4),"")</f>
        <v/>
      </c>
      <c r="FN70" s="104" t="str">
        <f t="shared" si="936"/>
        <v/>
      </c>
      <c r="FO70" s="105" t="str">
        <f t="shared" si="936"/>
        <v/>
      </c>
      <c r="FP70" s="146" t="str">
        <f t="shared" si="936"/>
        <v/>
      </c>
      <c r="FQ70" s="104" t="str">
        <f t="shared" si="936"/>
        <v/>
      </c>
      <c r="FR70" s="105" t="str">
        <f t="shared" si="936"/>
        <v/>
      </c>
      <c r="FS70" s="146" t="str">
        <f t="shared" si="936"/>
        <v/>
      </c>
      <c r="FT70" s="104" t="str">
        <f t="shared" si="936"/>
        <v/>
      </c>
      <c r="FU70" s="105" t="str">
        <f t="shared" si="936"/>
        <v/>
      </c>
      <c r="FV70" s="106"/>
      <c r="FW70" s="146" t="str">
        <f t="shared" ref="FW70:GE70" si="937">IF(AND(FW68&gt;0,FW69&gt;0),ROUNDDOWN(FW69/FW68,4),"")</f>
        <v/>
      </c>
      <c r="FX70" s="104" t="str">
        <f t="shared" si="937"/>
        <v/>
      </c>
      <c r="FY70" s="105" t="str">
        <f t="shared" si="937"/>
        <v/>
      </c>
      <c r="FZ70" s="146" t="str">
        <f t="shared" si="937"/>
        <v/>
      </c>
      <c r="GA70" s="104" t="str">
        <f t="shared" si="937"/>
        <v/>
      </c>
      <c r="GB70" s="105" t="str">
        <f t="shared" si="937"/>
        <v/>
      </c>
      <c r="GC70" s="146" t="str">
        <f t="shared" si="937"/>
        <v/>
      </c>
      <c r="GD70" s="104" t="str">
        <f t="shared" si="937"/>
        <v/>
      </c>
      <c r="GE70" s="105" t="str">
        <f t="shared" si="937"/>
        <v/>
      </c>
      <c r="GF70" s="106"/>
      <c r="GG70" s="146" t="str">
        <f t="shared" ref="GG70:GO70" si="938">IF(AND(GG68&gt;0,GG69&gt;0),ROUNDDOWN(GG69/GG68,4),"")</f>
        <v/>
      </c>
      <c r="GH70" s="431" t="str">
        <f t="shared" si="938"/>
        <v/>
      </c>
      <c r="GI70" s="432" t="str">
        <f t="shared" si="938"/>
        <v/>
      </c>
      <c r="GJ70" s="433" t="str">
        <f t="shared" si="938"/>
        <v/>
      </c>
      <c r="GK70" s="299" t="str">
        <f t="shared" si="938"/>
        <v/>
      </c>
      <c r="GL70" s="303" t="str">
        <f t="shared" si="938"/>
        <v/>
      </c>
      <c r="GM70" s="157" t="str">
        <f t="shared" si="938"/>
        <v/>
      </c>
      <c r="GN70" s="307" t="str">
        <f t="shared" si="938"/>
        <v/>
      </c>
      <c r="GO70" s="317" t="str">
        <f t="shared" si="938"/>
        <v/>
      </c>
      <c r="GP70" s="327"/>
      <c r="GQ70" s="161" t="str">
        <f t="shared" ref="GQ70:GY70" si="939">IF(AND(GQ68&gt;0,GQ69&gt;0),ROUNDDOWN(GQ69/GQ68,4),"")</f>
        <v/>
      </c>
      <c r="GR70" s="340" t="str">
        <f t="shared" si="939"/>
        <v/>
      </c>
      <c r="GS70" s="341" t="str">
        <f t="shared" si="939"/>
        <v/>
      </c>
      <c r="GT70" s="165" t="str">
        <f t="shared" si="939"/>
        <v/>
      </c>
      <c r="GU70" s="360" t="str">
        <f t="shared" si="939"/>
        <v/>
      </c>
      <c r="GV70" s="361" t="str">
        <f t="shared" si="939"/>
        <v/>
      </c>
      <c r="GW70" s="169" t="str">
        <f t="shared" si="939"/>
        <v/>
      </c>
      <c r="GX70" s="491" t="str">
        <f t="shared" si="939"/>
        <v/>
      </c>
      <c r="GY70" s="492" t="str">
        <f t="shared" si="939"/>
        <v/>
      </c>
      <c r="GZ70" s="493"/>
      <c r="HA70" s="494" t="str">
        <f t="shared" ref="HA70:HI70" si="940">IF(AND(HA68&gt;0,HA69&gt;0),ROUNDDOWN(HA69/HA68,4),"")</f>
        <v/>
      </c>
      <c r="HB70" s="397" t="str">
        <f t="shared" si="940"/>
        <v/>
      </c>
      <c r="HC70" s="398" t="str">
        <f t="shared" si="940"/>
        <v/>
      </c>
      <c r="HD70" s="175" t="str">
        <f t="shared" si="940"/>
        <v/>
      </c>
      <c r="HE70" s="397" t="str">
        <f t="shared" si="940"/>
        <v/>
      </c>
      <c r="HF70" s="398" t="str">
        <f t="shared" si="940"/>
        <v/>
      </c>
      <c r="HG70" s="175" t="str">
        <f t="shared" si="940"/>
        <v/>
      </c>
      <c r="HH70" s="397" t="str">
        <f t="shared" si="940"/>
        <v/>
      </c>
      <c r="HI70" s="398" t="str">
        <f t="shared" si="940"/>
        <v/>
      </c>
      <c r="HJ70" s="375"/>
      <c r="HK70" s="174" t="str">
        <f>IF(AND(HK68&gt;0,HK69&gt;0),ROUNDDOWN(HK69/HK68,4),"")</f>
        <v/>
      </c>
      <c r="HL70" s="114"/>
      <c r="HM70" s="107"/>
      <c r="HN70" s="113"/>
      <c r="HO70" s="113"/>
      <c r="HP70" s="113"/>
      <c r="HQ70" s="113"/>
    </row>
    <row r="71" spans="1:225" s="25" customFormat="1" ht="21.75" thickTop="1">
      <c r="A71" s="24"/>
      <c r="C71" s="62" t="str">
        <f>_xlfn.XLOOKUP(D71,事業計画2026[営業所],事業計画2026[エリア],"",0)</f>
        <v/>
      </c>
      <c r="D71" s="63" t="s">
        <v>201</v>
      </c>
      <c r="E71" s="209"/>
      <c r="F71" s="196"/>
      <c r="G71" s="196" t="str">
        <f>_xlfn.XLOOKUP(D71,事業計画2026[営業所],事業計画2026[所長],"",0)</f>
        <v/>
      </c>
      <c r="H71" s="196" t="str">
        <f>_xlfn.XLOOKUP(D71,事業計画2026[営業所],事業計画2026[担当役員],"",0)</f>
        <v/>
      </c>
      <c r="I71" s="196" t="str">
        <f>_xlfn.XLOOKUP(D71,事業計画2026[営業所],事業計画2026[主要ブランド],"",0)</f>
        <v/>
      </c>
      <c r="J71" s="196"/>
      <c r="K71" s="197" t="str">
        <f>_xlfn.XLOOKUP(D71,事業計画2026[営業所],事業計画2026[人件費],"",0)</f>
        <v/>
      </c>
      <c r="L71" s="197" t="str">
        <f>_xlfn.XLOOKUP(D71,事業計画2026[営業所],事業計画2026[販売費],"",0)</f>
        <v/>
      </c>
      <c r="M71" s="197" t="str">
        <f>_xlfn.XLOOKUP(D71,事業計画2026[営業所],事業計画2026[減価償却費],"",0)</f>
        <v/>
      </c>
      <c r="N71" s="197" t="str">
        <f>_xlfn.XLOOKUP(D71,事業計画2026[営業所],事業計画2026[地代・家賃],"",0)</f>
        <v/>
      </c>
      <c r="O71" s="197" t="str">
        <f>_xlfn.XLOOKUP(D71,事業計画2026[営業所],事業計画2026[その他経費],"",0)</f>
        <v/>
      </c>
      <c r="P71" s="197" t="str">
        <f>_xlfn.XLOOKUP(D71,事業計画2026[営業所],事業計画2026[本社経費],"",0)</f>
        <v/>
      </c>
      <c r="Q71" s="197">
        <f>SUM(K71:P71)</f>
        <v>0</v>
      </c>
      <c r="R71" s="196"/>
      <c r="S71" s="26" t="s">
        <v>137</v>
      </c>
      <c r="T71" s="27" cm="1">
        <f t="array" ref="T71">_xlfn.XLOOKUP($D71&amp;T$2&amp;T$3,事業計画集計2026[営業所]&amp;事業計画集計2026[月]&amp;事業計画集計2026[受着完],事業計画集計2026[(当月)計画 請負金額],0,0)</f>
        <v>0</v>
      </c>
      <c r="U71" s="28" cm="1">
        <f t="array" ref="U71">_xlfn.XLOOKUP($D71&amp;T$2&amp;T$3,事業計画集計2026[営業所]&amp;事業計画集計2026[月]&amp;事業計画集計2026[受着完],事業計画集計2026[(当月)計画 利益額],0,0)</f>
        <v>0</v>
      </c>
      <c r="V71" s="142" cm="1">
        <f t="array" ref="V71">_xlfn.XLOOKUP($D71&amp;T$2&amp;T$3,事業計画集計2026[営業所]&amp;事業計画集計2026[月]&amp;事業計画集計2026[受着完],事業計画集計2026[(当月)計画 棟数],0,0)</f>
        <v>0</v>
      </c>
      <c r="W71" s="27" cm="1">
        <f t="array" ref="W71">_xlfn.XLOOKUP($D71&amp;W$2&amp;W$3,事業計画集計2026[営業所]&amp;事業計画集計2026[月]&amp;事業計画集計2026[受着完],事業計画集計2026[(当月)計画 請負金額],0,0)</f>
        <v>0</v>
      </c>
      <c r="X71" s="28" cm="1">
        <f t="array" ref="X71">_xlfn.XLOOKUP($D71&amp;W$2&amp;W$3,事業計画集計2026[営業所]&amp;事業計画集計2026[月]&amp;事業計画集計2026[受着完],事業計画集計2026[(当月)計画 利益額],0,0)</f>
        <v>0</v>
      </c>
      <c r="Y71" s="149" cm="1">
        <f t="array" ref="Y71">_xlfn.XLOOKUP($D71&amp;W$2&amp;W$3,事業計画集計2026[営業所]&amp;事業計画集計2026[月]&amp;事業計画集計2026[受着完],事業計画集計2026[(当月)計画 棟数],0,0)</f>
        <v>0</v>
      </c>
      <c r="Z71" s="28" cm="1">
        <f t="array" ref="Z71">_xlfn.XLOOKUP($D71&amp;Z$2&amp;Z$3,事業計画集計2026[営業所]&amp;事業計画集計2026[月]&amp;事業計画集計2026[受着完],事業計画集計2026[(当月)計画 請負金額],0,0)</f>
        <v>0</v>
      </c>
      <c r="AA71" s="28" cm="1">
        <f t="array" ref="AA71">_xlfn.XLOOKUP($D71&amp;Z$2&amp;Z$3,事業計画集計2026[営業所]&amp;事業計画集計2026[月]&amp;事業計画集計2026[受着完],事業計画集計2026[(当月)計画 利益額],0,0)</f>
        <v>0</v>
      </c>
      <c r="AB71" s="29">
        <f>AA71-($Q71*1000)</f>
        <v>0</v>
      </c>
      <c r="AC71" s="142" cm="1">
        <f t="array" ref="AC71">_xlfn.XLOOKUP($D71&amp;Z$2&amp;Z$3,事業計画集計2026[営業所]&amp;事業計画集計2026[月]&amp;事業計画集計2026[受着完],事業計画集計2026[(当月)計画 棟数],0,0)</f>
        <v>0</v>
      </c>
      <c r="AD71" s="27" cm="1">
        <f t="array" ref="AD71">_xlfn.XLOOKUP($D71&amp;AD$2&amp;AD$3,事業計画集計2026[営業所]&amp;事業計画集計2026[月]&amp;事業計画集計2026[受着完],事業計画集計2026[(当月)計画 請負金額],0,0)</f>
        <v>0</v>
      </c>
      <c r="AE71" s="28" cm="1">
        <f t="array" ref="AE71">_xlfn.XLOOKUP($D71&amp;AD$2&amp;AD$3,事業計画集計2026[営業所]&amp;事業計画集計2026[月]&amp;事業計画集計2026[受着完],事業計画集計2026[(当月)計画 利益額],0,0)</f>
        <v>0</v>
      </c>
      <c r="AF71" s="149" cm="1">
        <f t="array" ref="AF71">_xlfn.XLOOKUP($D71&amp;AD$2&amp;AD$3,事業計画集計2026[営業所]&amp;事業計画集計2026[月]&amp;事業計画集計2026[受着完],事業計画集計2026[(当月)計画 棟数],0,0)</f>
        <v>0</v>
      </c>
      <c r="AG71" s="28" cm="1">
        <f t="array" ref="AG71">_xlfn.XLOOKUP($D71&amp;AG$2&amp;AG$3,事業計画集計2026[営業所]&amp;事業計画集計2026[月]&amp;事業計画集計2026[受着完],事業計画集計2026[(当月)計画 請負金額],0,0)</f>
        <v>0</v>
      </c>
      <c r="AH71" s="28" cm="1">
        <f t="array" ref="AH71">_xlfn.XLOOKUP($D71&amp;AG$2&amp;AG$3,事業計画集計2026[営業所]&amp;事業計画集計2026[月]&amp;事業計画集計2026[受着完],事業計画集計2026[(当月)計画 利益額],0,0)</f>
        <v>0</v>
      </c>
      <c r="AI71" s="149" cm="1">
        <f t="array" ref="AI71">_xlfn.XLOOKUP($D71&amp;AG$2&amp;AG$3,事業計画集計2026[営業所]&amp;事業計画集計2026[月]&amp;事業計画集計2026[受着完],事業計画集計2026[(当月)計画 棟数],0,0)</f>
        <v>0</v>
      </c>
      <c r="AJ71" s="28" cm="1">
        <f t="array" ref="AJ71">_xlfn.XLOOKUP($D71&amp;AJ$2&amp;AJ$3,事業計画集計2026[営業所]&amp;事業計画集計2026[月]&amp;事業計画集計2026[受着完],事業計画集計2026[(当月)計画 請負金額],0,0)</f>
        <v>0</v>
      </c>
      <c r="AK71" s="28" cm="1">
        <f t="array" ref="AK71">_xlfn.XLOOKUP($D71&amp;AJ$2&amp;AJ$3,事業計画集計2026[営業所]&amp;事業計画集計2026[月]&amp;事業計画集計2026[受着完],事業計画集計2026[(当月)計画 利益額],0,0)</f>
        <v>0</v>
      </c>
      <c r="AL71" s="29">
        <f>AK71-($Q71*1000)</f>
        <v>0</v>
      </c>
      <c r="AM71" s="149" cm="1">
        <f t="array" ref="AM71">_xlfn.XLOOKUP($D71&amp;AJ$2&amp;AJ$3,事業計画集計2026[営業所]&amp;事業計画集計2026[月]&amp;事業計画集計2026[受着完],事業計画集計2026[(当月)計画 棟数],0,0)</f>
        <v>0</v>
      </c>
      <c r="AN71" s="28" cm="1">
        <f t="array" ref="AN71">_xlfn.XLOOKUP($D71&amp;AN$2&amp;AN$3,事業計画集計2026[営業所]&amp;事業計画集計2026[月]&amp;事業計画集計2026[受着完],事業計画集計2026[(当月)計画 請負金額],0,0)</f>
        <v>0</v>
      </c>
      <c r="AO71" s="28" cm="1">
        <f t="array" ref="AO71">_xlfn.XLOOKUP($D71&amp;AN$2&amp;AN$3,事業計画集計2026[営業所]&amp;事業計画集計2026[月]&amp;事業計画集計2026[受着完],事業計画集計2026[(当月)計画 利益額],0,0)</f>
        <v>0</v>
      </c>
      <c r="AP71" s="149" cm="1">
        <f t="array" ref="AP71">_xlfn.XLOOKUP($D71&amp;AN$2&amp;AN$3,事業計画集計2026[営業所]&amp;事業計画集計2026[月]&amp;事業計画集計2026[受着完],事業計画集計2026[(当月)計画 棟数],0,0)</f>
        <v>0</v>
      </c>
      <c r="AQ71" s="28" cm="1">
        <f t="array" ref="AQ71">_xlfn.XLOOKUP($D71&amp;AQ$2&amp;AQ$3,事業計画集計2026[営業所]&amp;事業計画集計2026[月]&amp;事業計画集計2026[受着完],事業計画集計2026[(当月)計画 請負金額],0,0)</f>
        <v>0</v>
      </c>
      <c r="AR71" s="28" cm="1">
        <f t="array" ref="AR71">_xlfn.XLOOKUP($D71&amp;AQ$2&amp;AQ$3,事業計画集計2026[営業所]&amp;事業計画集計2026[月]&amp;事業計画集計2026[受着完],事業計画集計2026[(当月)計画 利益額],0,0)</f>
        <v>0</v>
      </c>
      <c r="AS71" s="149" cm="1">
        <f t="array" ref="AS71">_xlfn.XLOOKUP($D71&amp;AQ$2&amp;AQ$3,事業計画集計2026[営業所]&amp;事業計画集計2026[月]&amp;事業計画集計2026[受着完],事業計画集計2026[(当月)計画 棟数],0,0)</f>
        <v>0</v>
      </c>
      <c r="AT71" s="28" cm="1">
        <f t="array" ref="AT71">_xlfn.XLOOKUP($D71&amp;AT$2&amp;AT$3,事業計画集計2026[営業所]&amp;事業計画集計2026[月]&amp;事業計画集計2026[受着完],事業計画集計2026[(当月)計画 請負金額],0,0)</f>
        <v>0</v>
      </c>
      <c r="AU71" s="28" cm="1">
        <f t="array" ref="AU71">_xlfn.XLOOKUP($D71&amp;AT$2&amp;AT$3,事業計画集計2026[営業所]&amp;事業計画集計2026[月]&amp;事業計画集計2026[受着完],事業計画集計2026[(当月)計画 利益額],0,0)</f>
        <v>0</v>
      </c>
      <c r="AV71" s="29">
        <f>AU71-($Q71*1000)</f>
        <v>0</v>
      </c>
      <c r="AW71" s="142" cm="1">
        <f t="array" ref="AW71">_xlfn.XLOOKUP($D71&amp;AT$2&amp;AT$3,事業計画集計2026[営業所]&amp;事業計画集計2026[月]&amp;事業計画集計2026[受着完],事業計画集計2026[(当月)計画 棟数],0,0)</f>
        <v>0</v>
      </c>
      <c r="AX71" s="421">
        <f t="shared" ref="AX71:BG72" si="941">T71+AD71+AN71</f>
        <v>0</v>
      </c>
      <c r="AY71" s="422">
        <f t="shared" si="941"/>
        <v>0</v>
      </c>
      <c r="AZ71" s="423">
        <f t="shared" si="941"/>
        <v>0</v>
      </c>
      <c r="BA71" s="296">
        <f t="shared" si="941"/>
        <v>0</v>
      </c>
      <c r="BB71" s="300">
        <f t="shared" si="941"/>
        <v>0</v>
      </c>
      <c r="BC71" s="154">
        <f t="shared" si="941"/>
        <v>0</v>
      </c>
      <c r="BD71" s="304">
        <f t="shared" si="941"/>
        <v>0</v>
      </c>
      <c r="BE71" s="314">
        <f t="shared" si="941"/>
        <v>0</v>
      </c>
      <c r="BF71" s="324">
        <f t="shared" si="941"/>
        <v>0</v>
      </c>
      <c r="BG71" s="158">
        <f t="shared" si="941"/>
        <v>0</v>
      </c>
      <c r="BH71" s="28" cm="1">
        <f t="array" ref="BH71">_xlfn.XLOOKUP($D71&amp;BH$2&amp;BH$3,事業計画集計2026[営業所]&amp;事業計画集計2026[月]&amp;事業計画集計2026[受着完],事業計画集計2026[(当月)計画 請負金額],0,0)</f>
        <v>0</v>
      </c>
      <c r="BI71" s="28" cm="1">
        <f t="array" ref="BI71">_xlfn.XLOOKUP($D71&amp;BH$2&amp;BH$3,事業計画集計2026[営業所]&amp;事業計画集計2026[月]&amp;事業計画集計2026[受着完],事業計画集計2026[(当月)計画 利益額],0,0)</f>
        <v>0</v>
      </c>
      <c r="BJ71" s="149" cm="1">
        <f t="array" ref="BJ71">_xlfn.XLOOKUP($D71&amp;BH$2&amp;BH$3,事業計画集計2026[営業所]&amp;事業計画集計2026[月]&amp;事業計画集計2026[受着完],事業計画集計2026[(当月)計画 棟数],0,0)</f>
        <v>0</v>
      </c>
      <c r="BK71" s="28" cm="1">
        <f t="array" ref="BK71">_xlfn.XLOOKUP($D71&amp;BK$2&amp;BK$3,事業計画集計2026[営業所]&amp;事業計画集計2026[月]&amp;事業計画集計2026[受着完],事業計画集計2026[(当月)計画 請負金額],0,0)</f>
        <v>0</v>
      </c>
      <c r="BL71" s="28" cm="1">
        <f t="array" ref="BL71">_xlfn.XLOOKUP($D71&amp;BK$2&amp;BK$3,事業計画集計2026[営業所]&amp;事業計画集計2026[月]&amp;事業計画集計2026[受着完],事業計画集計2026[(当月)計画 利益額],0,0)</f>
        <v>0</v>
      </c>
      <c r="BM71" s="149" cm="1">
        <f t="array" ref="BM71">_xlfn.XLOOKUP($D71&amp;BK$2&amp;BK$3,事業計画集計2026[営業所]&amp;事業計画集計2026[月]&amp;事業計画集計2026[受着完],事業計画集計2026[(当月)計画 棟数],0,0)</f>
        <v>0</v>
      </c>
      <c r="BN71" s="28" cm="1">
        <f t="array" ref="BN71">_xlfn.XLOOKUP($D71&amp;BN$2&amp;BN$3,事業計画集計2026[営業所]&amp;事業計画集計2026[月]&amp;事業計画集計2026[受着完],事業計画集計2026[(当月)計画 請負金額],0,0)</f>
        <v>0</v>
      </c>
      <c r="BO71" s="28" cm="1">
        <f t="array" ref="BO71">_xlfn.XLOOKUP($D71&amp;BN$2&amp;BN$3,事業計画集計2026[営業所]&amp;事業計画集計2026[月]&amp;事業計画集計2026[受着完],事業計画集計2026[(当月)計画 利益額],0,0)</f>
        <v>0</v>
      </c>
      <c r="BP71" s="29">
        <f>BO71-($Q71*1000)</f>
        <v>0</v>
      </c>
      <c r="BQ71" s="149" cm="1">
        <f t="array" ref="BQ71">_xlfn.XLOOKUP($D71&amp;BN$2&amp;BN$3,事業計画集計2026[営業所]&amp;事業計画集計2026[月]&amp;事業計画集計2026[受着完],事業計画集計2026[(当月)計画 棟数],0,0)</f>
        <v>0</v>
      </c>
      <c r="BR71" s="28" cm="1">
        <f t="array" ref="BR71">_xlfn.XLOOKUP($D71&amp;BR$2&amp;BR$3,事業計画集計2026[営業所]&amp;事業計画集計2026[月]&amp;事業計画集計2026[受着完],事業計画集計2026[(当月)計画 請負金額],0,0)</f>
        <v>0</v>
      </c>
      <c r="BS71" s="28" cm="1">
        <f t="array" ref="BS71">_xlfn.XLOOKUP($D71&amp;BR$2&amp;BR$3,事業計画集計2026[営業所]&amp;事業計画集計2026[月]&amp;事業計画集計2026[受着完],事業計画集計2026[(当月)計画 利益額],0,0)</f>
        <v>0</v>
      </c>
      <c r="BT71" s="149" cm="1">
        <f t="array" ref="BT71">_xlfn.XLOOKUP($D71&amp;BR$2&amp;BR$3,事業計画集計2026[営業所]&amp;事業計画集計2026[月]&amp;事業計画集計2026[受着完],事業計画集計2026[(当月)計画 棟数],0,0)</f>
        <v>0</v>
      </c>
      <c r="BU71" s="28" cm="1">
        <f t="array" ref="BU71">_xlfn.XLOOKUP($D71&amp;BU$2&amp;BU$3,事業計画集計2026[営業所]&amp;事業計画集計2026[月]&amp;事業計画集計2026[受着完],事業計画集計2026[(当月)計画 請負金額],0,0)</f>
        <v>0</v>
      </c>
      <c r="BV71" s="28" cm="1">
        <f t="array" ref="BV71">_xlfn.XLOOKUP($D71&amp;BU$2&amp;BU$3,事業計画集計2026[営業所]&amp;事業計画集計2026[月]&amp;事業計画集計2026[受着完],事業計画集計2026[(当月)計画 利益額],0,0)</f>
        <v>0</v>
      </c>
      <c r="BW71" s="149" cm="1">
        <f t="array" ref="BW71">_xlfn.XLOOKUP($D71&amp;BU$2&amp;BU$3,事業計画集計2026[営業所]&amp;事業計画集計2026[月]&amp;事業計画集計2026[受着完],事業計画集計2026[(当月)計画 棟数],0,0)</f>
        <v>0</v>
      </c>
      <c r="BX71" s="28" cm="1">
        <f t="array" ref="BX71">_xlfn.XLOOKUP($D71&amp;BX$2&amp;BX$3,事業計画集計2026[営業所]&amp;事業計画集計2026[月]&amp;事業計画集計2026[受着完],事業計画集計2026[(当月)計画 請負金額],0,0)</f>
        <v>0</v>
      </c>
      <c r="BY71" s="28" cm="1">
        <f t="array" ref="BY71">_xlfn.XLOOKUP($D71&amp;BX$2&amp;BX$3,事業計画集計2026[営業所]&amp;事業計画集計2026[月]&amp;事業計画集計2026[受着完],事業計画集計2026[(当月)計画 利益額],0,0)</f>
        <v>0</v>
      </c>
      <c r="BZ71" s="29">
        <f>BY71-($Q71*1000)</f>
        <v>0</v>
      </c>
      <c r="CA71" s="149" cm="1">
        <f t="array" ref="CA71">_xlfn.XLOOKUP($D71&amp;BX$2&amp;BX$3,事業計画集計2026[営業所]&amp;事業計画集計2026[月]&amp;事業計画集計2026[受着完],事業計画集計2026[(当月)計画 棟数],0,0)</f>
        <v>0</v>
      </c>
      <c r="CB71" s="28" cm="1">
        <f t="array" ref="CB71">_xlfn.XLOOKUP($D71&amp;CB$2&amp;CB$3,事業計画集計2026[営業所]&amp;事業計画集計2026[月]&amp;事業計画集計2026[受着完],事業計画集計2026[(当月)計画 請負金額],0,0)</f>
        <v>0</v>
      </c>
      <c r="CC71" s="28" cm="1">
        <f t="array" ref="CC71">_xlfn.XLOOKUP($D71&amp;CB$2&amp;CB$3,事業計画集計2026[営業所]&amp;事業計画集計2026[月]&amp;事業計画集計2026[受着完],事業計画集計2026[(当月)計画 利益額],0,0)</f>
        <v>0</v>
      </c>
      <c r="CD71" s="149" cm="1">
        <f t="array" ref="CD71">_xlfn.XLOOKUP($D71&amp;CB$2&amp;CB$3,事業計画集計2026[営業所]&amp;事業計画集計2026[月]&amp;事業計画集計2026[受着完],事業計画集計2026[(当月)計画 棟数],0,0)</f>
        <v>0</v>
      </c>
      <c r="CE71" s="28" cm="1">
        <f t="array" ref="CE71">_xlfn.XLOOKUP($D71&amp;CE$2&amp;CE$3,事業計画集計2026[営業所]&amp;事業計画集計2026[月]&amp;事業計画集計2026[受着完],事業計画集計2026[(当月)計画 請負金額],0,0)</f>
        <v>0</v>
      </c>
      <c r="CF71" s="28" cm="1">
        <f t="array" ref="CF71">_xlfn.XLOOKUP($D71&amp;CE$2&amp;CE$3,事業計画集計2026[営業所]&amp;事業計画集計2026[月]&amp;事業計画集計2026[受着完],事業計画集計2026[(当月)計画 利益額],0,0)</f>
        <v>0</v>
      </c>
      <c r="CG71" s="149" cm="1">
        <f t="array" ref="CG71">_xlfn.XLOOKUP($D71&amp;CE$2&amp;CE$3,事業計画集計2026[営業所]&amp;事業計画集計2026[月]&amp;事業計画集計2026[受着完],事業計画集計2026[(当月)計画 棟数],0,0)</f>
        <v>0</v>
      </c>
      <c r="CH71" s="28" cm="1">
        <f t="array" ref="CH71">_xlfn.XLOOKUP($D71&amp;CH$2&amp;CH$3,事業計画集計2026[営業所]&amp;事業計画集計2026[月]&amp;事業計画集計2026[受着完],事業計画集計2026[(当月)計画 請負金額],0,0)</f>
        <v>0</v>
      </c>
      <c r="CI71" s="28" cm="1">
        <f t="array" ref="CI71">_xlfn.XLOOKUP($D71&amp;CH$2&amp;CH$3,事業計画集計2026[営業所]&amp;事業計画集計2026[月]&amp;事業計画集計2026[受着完],事業計画集計2026[(当月)計画 利益額],0,0)</f>
        <v>0</v>
      </c>
      <c r="CJ71" s="29">
        <f>CI71-($Q71*1000)</f>
        <v>0</v>
      </c>
      <c r="CK71" s="142" cm="1">
        <f t="array" ref="CK71">_xlfn.XLOOKUP($D71&amp;CH$2&amp;CH$3,事業計画集計2026[営業所]&amp;事業計画集計2026[月]&amp;事業計画集計2026[受着完],事業計画集計2026[(当月)計画 棟数],0,0)</f>
        <v>0</v>
      </c>
      <c r="CL71" s="421">
        <f t="shared" ref="CL71:CU72" si="942">BH71+BR71+CB71</f>
        <v>0</v>
      </c>
      <c r="CM71" s="422">
        <f t="shared" si="942"/>
        <v>0</v>
      </c>
      <c r="CN71" s="423">
        <f t="shared" si="942"/>
        <v>0</v>
      </c>
      <c r="CO71" s="296">
        <f t="shared" si="942"/>
        <v>0</v>
      </c>
      <c r="CP71" s="300">
        <f t="shared" si="942"/>
        <v>0</v>
      </c>
      <c r="CQ71" s="154">
        <f t="shared" si="942"/>
        <v>0</v>
      </c>
      <c r="CR71" s="304">
        <f t="shared" si="942"/>
        <v>0</v>
      </c>
      <c r="CS71" s="314">
        <f t="shared" si="942"/>
        <v>0</v>
      </c>
      <c r="CT71" s="324">
        <f t="shared" si="942"/>
        <v>0</v>
      </c>
      <c r="CU71" s="158">
        <f t="shared" si="942"/>
        <v>0</v>
      </c>
      <c r="CV71" s="333">
        <f t="shared" ref="CV71:DE72" si="943">AX71+CL71</f>
        <v>0</v>
      </c>
      <c r="CW71" s="334">
        <f t="shared" si="943"/>
        <v>0</v>
      </c>
      <c r="CX71" s="162">
        <f t="shared" si="943"/>
        <v>0</v>
      </c>
      <c r="CY71" s="354">
        <f t="shared" si="943"/>
        <v>0</v>
      </c>
      <c r="CZ71" s="355">
        <f t="shared" si="943"/>
        <v>0</v>
      </c>
      <c r="DA71" s="166">
        <f t="shared" si="943"/>
        <v>0</v>
      </c>
      <c r="DB71" s="479">
        <f t="shared" si="943"/>
        <v>0</v>
      </c>
      <c r="DC71" s="480">
        <f t="shared" si="943"/>
        <v>0</v>
      </c>
      <c r="DD71" s="481">
        <f t="shared" si="943"/>
        <v>0</v>
      </c>
      <c r="DE71" s="604">
        <f t="shared" si="943"/>
        <v>0</v>
      </c>
      <c r="DF71" s="612">
        <f>実行度合表集計2025!GH71+実行度合表集計2026!CV71</f>
        <v>392000000</v>
      </c>
      <c r="DG71" s="334">
        <f>実行度合表集計2025!GI71+実行度合表集計2026!CW71</f>
        <v>91000000</v>
      </c>
      <c r="DH71" s="613">
        <f>実行度合表集計2025!GJ71+実行度合表集計2026!CX71</f>
        <v>14</v>
      </c>
      <c r="DI71" s="628">
        <f>実行度合表集計2025!GK71+実行度合表集計2026!CY71</f>
        <v>392000000</v>
      </c>
      <c r="DJ71" s="355">
        <f>実行度合表集計2025!GL71+実行度合表集計2026!CZ71</f>
        <v>91000000</v>
      </c>
      <c r="DK71" s="629">
        <f>実行度合表集計2025!GM71+実行度合表集計2026!DA71</f>
        <v>14</v>
      </c>
      <c r="DL71" s="641">
        <f>実行度合表集計2025!GN71+実行度合表集計2026!DB71</f>
        <v>365845587</v>
      </c>
      <c r="DM71" s="480">
        <f>実行度合表集計2025!GO71+実行度合表集計2026!DC71</f>
        <v>80205450</v>
      </c>
      <c r="DN71" s="481">
        <f>実行度合表集計2025!GP71+実行度合表集計2026!DD71</f>
        <v>22671450</v>
      </c>
      <c r="DO71" s="642">
        <f>実行度合表集計2025!GQ71+実行度合表集計2026!DE71</f>
        <v>12</v>
      </c>
      <c r="DP71" s="28" cm="1">
        <f t="array" ref="DP71">_xlfn.XLOOKUP($D71&amp;DP$2&amp;DP$3,事業計画集計2026[営業所]&amp;事業計画集計2026[月]&amp;事業計画集計2026[受着完],事業計画集計2026[(当月)計画 請負金額],0,0)</f>
        <v>0</v>
      </c>
      <c r="DQ71" s="28" cm="1">
        <f t="array" ref="DQ71">_xlfn.XLOOKUP($D71&amp;DP$2&amp;DP$3,事業計画集計2026[営業所]&amp;事業計画集計2026[月]&amp;事業計画集計2026[受着完],事業計画集計2026[(当月)計画 利益額],0,0)</f>
        <v>0</v>
      </c>
      <c r="DR71" s="149" cm="1">
        <f t="array" ref="DR71">_xlfn.XLOOKUP($D71&amp;DP$2&amp;DP$3,事業計画集計2026[営業所]&amp;事業計画集計2026[月]&amp;事業計画集計2026[受着完],事業計画集計2026[(当月)計画 棟数],0,0)</f>
        <v>0</v>
      </c>
      <c r="DS71" s="28" cm="1">
        <f t="array" ref="DS71">_xlfn.XLOOKUP($D71&amp;DS$2&amp;DS$3,事業計画集計2026[営業所]&amp;事業計画集計2026[月]&amp;事業計画集計2026[受着完],事業計画集計2026[(当月)計画 請負金額],0,0)</f>
        <v>0</v>
      </c>
      <c r="DT71" s="28" cm="1">
        <f t="array" ref="DT71">_xlfn.XLOOKUP($D71&amp;DS$2&amp;DS$3,事業計画集計2026[営業所]&amp;事業計画集計2026[月]&amp;事業計画集計2026[受着完],事業計画集計2026[(当月)計画 利益額],0,0)</f>
        <v>0</v>
      </c>
      <c r="DU71" s="149" cm="1">
        <f t="array" ref="DU71">_xlfn.XLOOKUP($D71&amp;DS$2&amp;DS$3,事業計画集計2026[営業所]&amp;事業計画集計2026[月]&amp;事業計画集計2026[受着完],事業計画集計2026[(当月)計画 棟数],0,0)</f>
        <v>0</v>
      </c>
      <c r="DV71" s="28" cm="1">
        <f t="array" ref="DV71">_xlfn.XLOOKUP($D71&amp;DV$2&amp;DV$3,事業計画集計2026[営業所]&amp;事業計画集計2026[月]&amp;事業計画集計2026[受着完],事業計画集計2026[(当月)計画 請負金額],0,0)</f>
        <v>0</v>
      </c>
      <c r="DW71" s="28" cm="1">
        <f t="array" ref="DW71">_xlfn.XLOOKUP($D71&amp;DV$2&amp;DV$3,事業計画集計2026[営業所]&amp;事業計画集計2026[月]&amp;事業計画集計2026[受着完],事業計画集計2026[(当月)計画 利益額],0,0)</f>
        <v>0</v>
      </c>
      <c r="DX71" s="29">
        <f>DW71-($Q71*1000)</f>
        <v>0</v>
      </c>
      <c r="DY71" s="149" cm="1">
        <f t="array" ref="DY71">_xlfn.XLOOKUP($D71&amp;DV$2&amp;DV$3,事業計画集計2026[営業所]&amp;事業計画集計2026[月]&amp;事業計画集計2026[受着完],事業計画集計2026[(当月)計画 棟数],0,0)</f>
        <v>0</v>
      </c>
      <c r="DZ71" s="28" cm="1">
        <f t="array" ref="DZ71">_xlfn.XLOOKUP($D71&amp;DZ$2&amp;DZ$3,事業計画集計2026[営業所]&amp;事業計画集計2026[月]&amp;事業計画集計2026[受着完],事業計画集計2026[(当月)計画 請負金額],0,0)</f>
        <v>0</v>
      </c>
      <c r="EA71" s="28" cm="1">
        <f t="array" ref="EA71">_xlfn.XLOOKUP($D71&amp;DZ$2&amp;DZ$3,事業計画集計2026[営業所]&amp;事業計画集計2026[月]&amp;事業計画集計2026[受着完],事業計画集計2026[(当月)計画 利益額],0,0)</f>
        <v>0</v>
      </c>
      <c r="EB71" s="149" cm="1">
        <f t="array" ref="EB71">_xlfn.XLOOKUP($D71&amp;DZ$2&amp;DZ$3,事業計画集計2026[営業所]&amp;事業計画集計2026[月]&amp;事業計画集計2026[受着完],事業計画集計2026[(当月)計画 棟数],0,0)</f>
        <v>0</v>
      </c>
      <c r="EC71" s="28" cm="1">
        <f t="array" ref="EC71">_xlfn.XLOOKUP($D71&amp;EC$2&amp;EC$3,事業計画集計2026[営業所]&amp;事業計画集計2026[月]&amp;事業計画集計2026[受着完],事業計画集計2026[(当月)計画 請負金額],0,0)</f>
        <v>0</v>
      </c>
      <c r="ED71" s="28" cm="1">
        <f t="array" ref="ED71">_xlfn.XLOOKUP($D71&amp;EC$2&amp;EC$3,事業計画集計2026[営業所]&amp;事業計画集計2026[月]&amp;事業計画集計2026[受着完],事業計画集計2026[(当月)計画 利益額],0,0)</f>
        <v>0</v>
      </c>
      <c r="EE71" s="149" cm="1">
        <f t="array" ref="EE71">_xlfn.XLOOKUP($D71&amp;EC$2&amp;EC$3,事業計画集計2026[営業所]&amp;事業計画集計2026[月]&amp;事業計画集計2026[受着完],事業計画集計2026[(当月)計画 棟数],0,0)</f>
        <v>0</v>
      </c>
      <c r="EF71" s="28" cm="1">
        <f t="array" ref="EF71">_xlfn.XLOOKUP($D71&amp;EF$2&amp;EF$3,事業計画集計2026[営業所]&amp;事業計画集計2026[月]&amp;事業計画集計2026[受着完],事業計画集計2026[(当月)計画 請負金額],0,0)</f>
        <v>0</v>
      </c>
      <c r="EG71" s="28" cm="1">
        <f t="array" ref="EG71">_xlfn.XLOOKUP($D71&amp;EF$2&amp;EF$3,事業計画集計2026[営業所]&amp;事業計画集計2026[月]&amp;事業計画集計2026[受着完],事業計画集計2026[(当月)計画 利益額],0,0)</f>
        <v>0</v>
      </c>
      <c r="EH71" s="29">
        <f>EG71-($Q71*1000)</f>
        <v>0</v>
      </c>
      <c r="EI71" s="149" cm="1">
        <f t="array" ref="EI71">_xlfn.XLOOKUP($D71&amp;EF$2&amp;EF$3,事業計画集計2026[営業所]&amp;事業計画集計2026[月]&amp;事業計画集計2026[受着完],事業計画集計2026[(当月)計画 棟数],0,0)</f>
        <v>0</v>
      </c>
      <c r="EJ71" s="28" cm="1">
        <f t="array" ref="EJ71">_xlfn.XLOOKUP($D71&amp;EJ$2&amp;EJ$3,事業計画集計2026[営業所]&amp;事業計画集計2026[月]&amp;事業計画集計2026[受着完],事業計画集計2026[(当月)計画 請負金額],0,0)</f>
        <v>0</v>
      </c>
      <c r="EK71" s="28" cm="1">
        <f t="array" ref="EK71">_xlfn.XLOOKUP($D71&amp;EJ$2&amp;EJ$3,事業計画集計2026[営業所]&amp;事業計画集計2026[月]&amp;事業計画集計2026[受着完],事業計画集計2026[(当月)計画 利益額],0,0)</f>
        <v>0</v>
      </c>
      <c r="EL71" s="149" cm="1">
        <f t="array" ref="EL71">_xlfn.XLOOKUP($D71&amp;EJ$2&amp;EJ$3,事業計画集計2026[営業所]&amp;事業計画集計2026[月]&amp;事業計画集計2026[受着完],事業計画集計2026[(当月)計画 棟数],0,0)</f>
        <v>0</v>
      </c>
      <c r="EM71" s="28" cm="1">
        <f t="array" ref="EM71">_xlfn.XLOOKUP($D71&amp;EM$2&amp;EM$3,事業計画集計2026[営業所]&amp;事業計画集計2026[月]&amp;事業計画集計2026[受着完],事業計画集計2026[(当月)計画 請負金額],0,0)</f>
        <v>0</v>
      </c>
      <c r="EN71" s="28" cm="1">
        <f t="array" ref="EN71">_xlfn.XLOOKUP($D71&amp;EM$2&amp;EM$3,事業計画集計2026[営業所]&amp;事業計画集計2026[月]&amp;事業計画集計2026[受着完],事業計画集計2026[(当月)計画 利益額],0,0)</f>
        <v>0</v>
      </c>
      <c r="EO71" s="149" cm="1">
        <f t="array" ref="EO71">_xlfn.XLOOKUP($D71&amp;EM$2&amp;EM$3,事業計画集計2026[営業所]&amp;事業計画集計2026[月]&amp;事業計画集計2026[受着完],事業計画集計2026[(当月)計画 棟数],0,0)</f>
        <v>0</v>
      </c>
      <c r="EP71" s="28" cm="1">
        <f t="array" ref="EP71">_xlfn.XLOOKUP($D71&amp;EP$2&amp;EP$3,事業計画集計2026[営業所]&amp;事業計画集計2026[月]&amp;事業計画集計2026[受着完],事業計画集計2026[(当月)計画 請負金額],0,0)</f>
        <v>0</v>
      </c>
      <c r="EQ71" s="28" cm="1">
        <f t="array" ref="EQ71">_xlfn.XLOOKUP($D71&amp;EP$2&amp;EP$3,事業計画集計2026[営業所]&amp;事業計画集計2026[月]&amp;事業計画集計2026[受着完],事業計画集計2026[(当月)計画 利益額],0,0)</f>
        <v>0</v>
      </c>
      <c r="ER71" s="29">
        <f>EQ71-($Q71*1000)</f>
        <v>0</v>
      </c>
      <c r="ES71" s="142" cm="1">
        <f t="array" ref="ES71">_xlfn.XLOOKUP($D71&amp;EP$2&amp;EP$3,事業計画集計2026[営業所]&amp;事業計画集計2026[月]&amp;事業計画集計2026[受着完],事業計画集計2026[(当月)計画 棟数],0,0)</f>
        <v>0</v>
      </c>
      <c r="ET71" s="421">
        <f t="shared" ref="ET71:FC72" si="944">DP71+DZ71+EJ71</f>
        <v>0</v>
      </c>
      <c r="EU71" s="422">
        <f t="shared" si="944"/>
        <v>0</v>
      </c>
      <c r="EV71" s="423">
        <f t="shared" si="944"/>
        <v>0</v>
      </c>
      <c r="EW71" s="296">
        <f t="shared" si="944"/>
        <v>0</v>
      </c>
      <c r="EX71" s="300">
        <f t="shared" si="944"/>
        <v>0</v>
      </c>
      <c r="EY71" s="154">
        <f t="shared" si="944"/>
        <v>0</v>
      </c>
      <c r="EZ71" s="304">
        <f t="shared" si="944"/>
        <v>0</v>
      </c>
      <c r="FA71" s="314">
        <f t="shared" si="944"/>
        <v>0</v>
      </c>
      <c r="FB71" s="324">
        <f t="shared" si="944"/>
        <v>0</v>
      </c>
      <c r="FC71" s="158">
        <f t="shared" si="944"/>
        <v>0</v>
      </c>
      <c r="FD71" s="28" cm="1">
        <f t="array" ref="FD71">_xlfn.XLOOKUP($D71&amp;FD$2&amp;FD$3,事業計画集計2026[営業所]&amp;事業計画集計2026[月]&amp;事業計画集計2026[受着完],事業計画集計2026[(当月)計画 請負金額],0,0)</f>
        <v>0</v>
      </c>
      <c r="FE71" s="28" cm="1">
        <f t="array" ref="FE71">_xlfn.XLOOKUP($D71&amp;FD$2&amp;FD$3,事業計画集計2026[営業所]&amp;事業計画集計2026[月]&amp;事業計画集計2026[受着完],事業計画集計2026[(当月)計画 利益額],0,0)</f>
        <v>0</v>
      </c>
      <c r="FF71" s="149" cm="1">
        <f t="array" ref="FF71">_xlfn.XLOOKUP($D71&amp;FD$2&amp;FD$3,事業計画集計2026[営業所]&amp;事業計画集計2026[月]&amp;事業計画集計2026[受着完],事業計画集計2026[(当月)計画 棟数],0,0)</f>
        <v>0</v>
      </c>
      <c r="FG71" s="28" cm="1">
        <f t="array" ref="FG71">_xlfn.XLOOKUP($D71&amp;FG$2&amp;FG$3,事業計画集計2026[営業所]&amp;事業計画集計2026[月]&amp;事業計画集計2026[受着完],事業計画集計2026[(当月)計画 請負金額],0,0)</f>
        <v>0</v>
      </c>
      <c r="FH71" s="28" cm="1">
        <f t="array" ref="FH71">_xlfn.XLOOKUP($D71&amp;FG$2&amp;FG$3,事業計画集計2026[営業所]&amp;事業計画集計2026[月]&amp;事業計画集計2026[受着完],事業計画集計2026[(当月)計画 利益額],0,0)</f>
        <v>0</v>
      </c>
      <c r="FI71" s="149" cm="1">
        <f t="array" ref="FI71">_xlfn.XLOOKUP($D71&amp;FG$2&amp;FG$3,事業計画集計2026[営業所]&amp;事業計画集計2026[月]&amp;事業計画集計2026[受着完],事業計画集計2026[(当月)計画 棟数],0,0)</f>
        <v>0</v>
      </c>
      <c r="FJ71" s="28" cm="1">
        <f t="array" ref="FJ71">_xlfn.XLOOKUP($D71&amp;FJ$2&amp;FJ$3,事業計画集計2026[営業所]&amp;事業計画集計2026[月]&amp;事業計画集計2026[受着完],事業計画集計2026[(当月)計画 請負金額],0,0)</f>
        <v>0</v>
      </c>
      <c r="FK71" s="28" cm="1">
        <f t="array" ref="FK71">_xlfn.XLOOKUP($D71&amp;FJ$2&amp;FJ$3,事業計画集計2026[営業所]&amp;事業計画集計2026[月]&amp;事業計画集計2026[受着完],事業計画集計2026[(当月)計画 利益額],0,0)</f>
        <v>0</v>
      </c>
      <c r="FL71" s="29">
        <f>FK71-($Q71*1000)</f>
        <v>0</v>
      </c>
      <c r="FM71" s="149" cm="1">
        <f t="array" ref="FM71">_xlfn.XLOOKUP($D71&amp;FJ$2&amp;FJ$3,事業計画集計2026[営業所]&amp;事業計画集計2026[月]&amp;事業計画集計2026[受着完],事業計画集計2026[(当月)計画 棟数],0,0)</f>
        <v>0</v>
      </c>
      <c r="FN71" s="28" cm="1">
        <f t="array" ref="FN71">_xlfn.XLOOKUP($D71&amp;FN$2&amp;FN$3,事業計画集計2026[営業所]&amp;事業計画集計2026[月]&amp;事業計画集計2026[受着完],事業計画集計2026[(当月)計画 請負金額],0,0)</f>
        <v>0</v>
      </c>
      <c r="FO71" s="28" cm="1">
        <f t="array" ref="FO71">_xlfn.XLOOKUP($D71&amp;FN$2&amp;FN$3,事業計画集計2026[営業所]&amp;事業計画集計2026[月]&amp;事業計画集計2026[受着完],事業計画集計2026[(当月)計画 利益額],0,0)</f>
        <v>0</v>
      </c>
      <c r="FP71" s="149" cm="1">
        <f t="array" ref="FP71">_xlfn.XLOOKUP($D71&amp;FN$2&amp;FN$3,事業計画集計2026[営業所]&amp;事業計画集計2026[月]&amp;事業計画集計2026[受着完],事業計画集計2026[(当月)計画 棟数],0,0)</f>
        <v>0</v>
      </c>
      <c r="FQ71" s="28" cm="1">
        <f t="array" ref="FQ71">_xlfn.XLOOKUP($D71&amp;FQ$2&amp;FQ$3,事業計画集計2026[営業所]&amp;事業計画集計2026[月]&amp;事業計画集計2026[受着完],事業計画集計2026[(当月)計画 請負金額],0,0)</f>
        <v>0</v>
      </c>
      <c r="FR71" s="28" cm="1">
        <f t="array" ref="FR71">_xlfn.XLOOKUP($D71&amp;FQ$2&amp;FQ$3,事業計画集計2026[営業所]&amp;事業計画集計2026[月]&amp;事業計画集計2026[受着完],事業計画集計2026[(当月)計画 利益額],0,0)</f>
        <v>0</v>
      </c>
      <c r="FS71" s="149" cm="1">
        <f t="array" ref="FS71">_xlfn.XLOOKUP($D71&amp;FQ$2&amp;FQ$3,事業計画集計2026[営業所]&amp;事業計画集計2026[月]&amp;事業計画集計2026[受着完],事業計画集計2026[(当月)計画 棟数],0,0)</f>
        <v>0</v>
      </c>
      <c r="FT71" s="28" cm="1">
        <f t="array" ref="FT71">_xlfn.XLOOKUP($D71&amp;FT$2&amp;FT$3,事業計画集計2026[営業所]&amp;事業計画集計2026[月]&amp;事業計画集計2026[受着完],事業計画集計2026[(当月)計画 請負金額],0,0)</f>
        <v>0</v>
      </c>
      <c r="FU71" s="28" cm="1">
        <f t="array" ref="FU71">_xlfn.XLOOKUP($D71&amp;FT$2&amp;FT$3,事業計画集計2026[営業所]&amp;事業計画集計2026[月]&amp;事業計画集計2026[受着完],事業計画集計2026[(当月)計画 利益額],0,0)</f>
        <v>0</v>
      </c>
      <c r="FV71" s="29">
        <f>FU71-($Q71*1000)</f>
        <v>0</v>
      </c>
      <c r="FW71" s="149" cm="1">
        <f t="array" ref="FW71">_xlfn.XLOOKUP($D71&amp;FT$2&amp;FT$3,事業計画集計2026[営業所]&amp;事業計画集計2026[月]&amp;事業計画集計2026[受着完],事業計画集計2026[(当月)計画 棟数],0,0)</f>
        <v>0</v>
      </c>
      <c r="FX71" s="28" cm="1">
        <f t="array" ref="FX71">_xlfn.XLOOKUP($D71&amp;FX$2&amp;FX$3,事業計画集計2026[営業所]&amp;事業計画集計2026[月]&amp;事業計画集計2026[受着完],事業計画集計2026[(当月)計画 請負金額],0,0)</f>
        <v>0</v>
      </c>
      <c r="FY71" s="28" cm="1">
        <f t="array" ref="FY71">_xlfn.XLOOKUP($D71&amp;FX$2&amp;FX$3,事業計画集計2026[営業所]&amp;事業計画集計2026[月]&amp;事業計画集計2026[受着完],事業計画集計2026[(当月)計画 利益額],0,0)</f>
        <v>0</v>
      </c>
      <c r="FZ71" s="149" cm="1">
        <f t="array" ref="FZ71">_xlfn.XLOOKUP($D71&amp;FX$2&amp;FX$3,事業計画集計2026[営業所]&amp;事業計画集計2026[月]&amp;事業計画集計2026[受着完],事業計画集計2026[(当月)計画 棟数],0,0)</f>
        <v>0</v>
      </c>
      <c r="GA71" s="28" cm="1">
        <f t="array" ref="GA71">_xlfn.XLOOKUP($D71&amp;GA$2&amp;GA$3,事業計画集計2026[営業所]&amp;事業計画集計2026[月]&amp;事業計画集計2026[受着完],事業計画集計2026[(当月)計画 請負金額],0,0)</f>
        <v>0</v>
      </c>
      <c r="GB71" s="28" cm="1">
        <f t="array" ref="GB71">_xlfn.XLOOKUP($D71&amp;GA$2&amp;GA$3,事業計画集計2026[営業所]&amp;事業計画集計2026[月]&amp;事業計画集計2026[受着完],事業計画集計2026[(当月)計画 利益額],0,0)</f>
        <v>0</v>
      </c>
      <c r="GC71" s="149" cm="1">
        <f t="array" ref="GC71">_xlfn.XLOOKUP($D71&amp;GA$2&amp;GA$3,事業計画集計2026[営業所]&amp;事業計画集計2026[月]&amp;事業計画集計2026[受着完],事業計画集計2026[(当月)計画 棟数],0,0)</f>
        <v>0</v>
      </c>
      <c r="GD71" s="28" cm="1">
        <f t="array" ref="GD71">_xlfn.XLOOKUP($D71&amp;GD$2&amp;GD$3,事業計画集計2026[営業所]&amp;事業計画集計2026[月]&amp;事業計画集計2026[受着完],事業計画集計2026[(当月)計画 請負金額],0,0)</f>
        <v>0</v>
      </c>
      <c r="GE71" s="28" cm="1">
        <f t="array" ref="GE71">_xlfn.XLOOKUP($D71&amp;GD$2&amp;GD$3,事業計画集計2026[営業所]&amp;事業計画集計2026[月]&amp;事業計画集計2026[受着完],事業計画集計2026[(当月)計画 利益額],0,0)</f>
        <v>0</v>
      </c>
      <c r="GF71" s="29">
        <f>GE71-($Q71*1000)</f>
        <v>0</v>
      </c>
      <c r="GG71" s="142" cm="1">
        <f t="array" ref="GG71">_xlfn.XLOOKUP($D71&amp;GD$2&amp;GD$3,事業計画集計2026[営業所]&amp;事業計画集計2026[月]&amp;事業計画集計2026[受着完],事業計画集計2026[(当月)計画 棟数],0,0)</f>
        <v>0</v>
      </c>
      <c r="GH71" s="421">
        <f t="shared" ref="GH71:GQ72" si="945">FD71+FN71+FX71</f>
        <v>0</v>
      </c>
      <c r="GI71" s="422">
        <f t="shared" si="945"/>
        <v>0</v>
      </c>
      <c r="GJ71" s="423">
        <f t="shared" si="945"/>
        <v>0</v>
      </c>
      <c r="GK71" s="296">
        <f t="shared" si="945"/>
        <v>0</v>
      </c>
      <c r="GL71" s="300">
        <f t="shared" si="945"/>
        <v>0</v>
      </c>
      <c r="GM71" s="154">
        <f t="shared" si="945"/>
        <v>0</v>
      </c>
      <c r="GN71" s="304">
        <f t="shared" si="945"/>
        <v>0</v>
      </c>
      <c r="GO71" s="314">
        <f t="shared" si="945"/>
        <v>0</v>
      </c>
      <c r="GP71" s="324">
        <f t="shared" si="945"/>
        <v>0</v>
      </c>
      <c r="GQ71" s="158">
        <f t="shared" si="945"/>
        <v>0</v>
      </c>
      <c r="GR71" s="333">
        <f t="shared" ref="GR71:HA72" si="946">ET71+GH71</f>
        <v>0</v>
      </c>
      <c r="GS71" s="334">
        <f t="shared" si="946"/>
        <v>0</v>
      </c>
      <c r="GT71" s="162">
        <f t="shared" si="946"/>
        <v>0</v>
      </c>
      <c r="GU71" s="354">
        <f t="shared" si="946"/>
        <v>0</v>
      </c>
      <c r="GV71" s="355">
        <f t="shared" si="946"/>
        <v>0</v>
      </c>
      <c r="GW71" s="166">
        <f t="shared" si="946"/>
        <v>0</v>
      </c>
      <c r="GX71" s="479">
        <f t="shared" si="946"/>
        <v>0</v>
      </c>
      <c r="GY71" s="480">
        <f t="shared" si="946"/>
        <v>0</v>
      </c>
      <c r="GZ71" s="481">
        <f t="shared" si="946"/>
        <v>0</v>
      </c>
      <c r="HA71" s="482">
        <f t="shared" si="946"/>
        <v>0</v>
      </c>
      <c r="HB71" s="390">
        <f>CV71+GR71</f>
        <v>0</v>
      </c>
      <c r="HC71" s="391">
        <f>CW71+GS71</f>
        <v>0</v>
      </c>
      <c r="HD71" s="170">
        <f>CX71+GT71</f>
        <v>0</v>
      </c>
      <c r="HE71" s="390">
        <f>CY71+GU71</f>
        <v>0</v>
      </c>
      <c r="HF71" s="391">
        <f>CZ71+GV71</f>
        <v>0</v>
      </c>
      <c r="HG71" s="170">
        <f>DA71+GW71</f>
        <v>0</v>
      </c>
      <c r="HH71" s="390">
        <f>DB71+GX71</f>
        <v>0</v>
      </c>
      <c r="HI71" s="391">
        <f>DC71+GY71</f>
        <v>0</v>
      </c>
      <c r="HJ71" s="409">
        <f>DD71+GZ71</f>
        <v>0</v>
      </c>
      <c r="HK71" s="256">
        <f>DE71+HA71</f>
        <v>0</v>
      </c>
      <c r="HL71" s="31"/>
      <c r="HM71" s="30" t="s">
        <v>137</v>
      </c>
      <c r="HN71" s="30" t="s">
        <v>50</v>
      </c>
      <c r="HO71" s="517" t="s">
        <v>252</v>
      </c>
      <c r="HP71" s="30"/>
      <c r="HQ71" s="30"/>
    </row>
    <row r="72" spans="1:225" s="25" customFormat="1" ht="21">
      <c r="A72" s="24"/>
      <c r="C72" s="62"/>
      <c r="D72" s="63"/>
      <c r="E72" s="209"/>
      <c r="F72" s="196"/>
      <c r="G72" s="196"/>
      <c r="H72" s="196"/>
      <c r="I72" s="196"/>
      <c r="J72" s="196"/>
      <c r="K72" s="197" t="str">
        <f>K71</f>
        <v/>
      </c>
      <c r="L72" s="197" t="str">
        <f t="shared" ref="L72:Q72" si="947">L71</f>
        <v/>
      </c>
      <c r="M72" s="197" t="str">
        <f t="shared" si="947"/>
        <v/>
      </c>
      <c r="N72" s="197" t="str">
        <f t="shared" si="947"/>
        <v/>
      </c>
      <c r="O72" s="197" t="str">
        <f t="shared" si="947"/>
        <v/>
      </c>
      <c r="P72" s="197" t="str">
        <f t="shared" si="947"/>
        <v/>
      </c>
      <c r="Q72" s="197">
        <f t="shared" si="947"/>
        <v>0</v>
      </c>
      <c r="R72" s="196"/>
      <c r="S72" s="26" t="s">
        <v>138</v>
      </c>
      <c r="T72" s="27" cm="1">
        <f t="array" ref="T72">_xlfn.XLOOKUP($D71&amp;T$2&amp;T$3,事業計画集計2026[営業所]&amp;事業計画集計2026[月]&amp;事業計画集計2026[受着完],事業計画集計2026[(当月)実績 請負金額],0,0)</f>
        <v>0</v>
      </c>
      <c r="U72" s="28" cm="1">
        <f t="array" ref="U72">_xlfn.XLOOKUP($D71&amp;T$2&amp;T$3,事業計画集計2026[営業所]&amp;事業計画集計2026[月]&amp;事業計画集計2026[受着完],事業計画集計2026[(当月)実績 利益額],0,0)</f>
        <v>0</v>
      </c>
      <c r="V72" s="142" cm="1">
        <f t="array" ref="V72">_xlfn.XLOOKUP($D71&amp;T$2&amp;T$3,事業計画集計2026[営業所]&amp;事業計画集計2026[月]&amp;事業計画集計2026[受着完],事業計画集計2026[(当月)実績 棟数],0,0)</f>
        <v>0</v>
      </c>
      <c r="W72" s="27" cm="1">
        <f t="array" ref="W72">_xlfn.XLOOKUP($D71&amp;W$2&amp;W$3,事業計画集計2026[営業所]&amp;事業計画集計2026[月]&amp;事業計画集計2026[受着完],事業計画集計2026[(当月)実績 請負金額],0,0)</f>
        <v>0</v>
      </c>
      <c r="X72" s="28" cm="1">
        <f t="array" ref="X72">_xlfn.XLOOKUP($D71&amp;W$2&amp;W$3,事業計画集計2026[営業所]&amp;事業計画集計2026[月]&amp;事業計画集計2026[受着完],事業計画集計2026[(当月)実績 利益額],0,0)</f>
        <v>0</v>
      </c>
      <c r="Y72" s="149" cm="1">
        <f t="array" ref="Y72">_xlfn.XLOOKUP($D71&amp;W$2&amp;W$3,事業計画集計2026[営業所]&amp;事業計画集計2026[月]&amp;事業計画集計2026[受着完],事業計画集計2026[(当月)実績 棟数],0,0)</f>
        <v>0</v>
      </c>
      <c r="Z72" s="28" cm="1">
        <f t="array" ref="Z72">_xlfn.XLOOKUP($D71&amp;Z$2&amp;Z$3,事業計画集計2026[営業所]&amp;事業計画集計2026[月]&amp;事業計画集計2026[受着完],事業計画集計2026[(当月)実績 請負金額],0,0)</f>
        <v>0</v>
      </c>
      <c r="AA72" s="28" cm="1">
        <f t="array" ref="AA72">_xlfn.XLOOKUP($D71&amp;Z$2&amp;Z$3,事業計画集計2026[営業所]&amp;事業計画集計2026[月]&amp;事業計画集計2026[受着完],事業計画集計2026[(当月)実績 利益額],0,0)</f>
        <v>0</v>
      </c>
      <c r="AB72" s="133">
        <f>AA72-($Q71*1000)</f>
        <v>0</v>
      </c>
      <c r="AC72" s="142" cm="1">
        <f t="array" ref="AC72">_xlfn.XLOOKUP($D71&amp;Z$2&amp;Z$3,事業計画集計2026[営業所]&amp;事業計画集計2026[月]&amp;事業計画集計2026[受着完],事業計画集計2026[(当月)実績 棟数],0,0)</f>
        <v>0</v>
      </c>
      <c r="AD72" s="27" cm="1">
        <f t="array" ref="AD72">_xlfn.XLOOKUP($D71&amp;AD$2&amp;AD$3,事業計画集計2026[営業所]&amp;事業計画集計2026[月]&amp;事業計画集計2026[受着完],事業計画集計2026[(当月)実績 請負金額],0,0)</f>
        <v>0</v>
      </c>
      <c r="AE72" s="28" cm="1">
        <f t="array" ref="AE72">_xlfn.XLOOKUP($D71&amp;AD$2&amp;AD$3,事業計画集計2026[営業所]&amp;事業計画集計2026[月]&amp;事業計画集計2026[受着完],事業計画集計2026[(当月)実績 利益額],0,0)</f>
        <v>0</v>
      </c>
      <c r="AF72" s="149" cm="1">
        <f t="array" ref="AF72">_xlfn.XLOOKUP($D71&amp;AD$2&amp;AD$3,事業計画集計2026[営業所]&amp;事業計画集計2026[月]&amp;事業計画集計2026[受着完],事業計画集計2026[(当月)実績 棟数],0,0)</f>
        <v>0</v>
      </c>
      <c r="AG72" s="28" cm="1">
        <f t="array" ref="AG72">_xlfn.XLOOKUP($D71&amp;AG$2&amp;AG$3,事業計画集計2026[営業所]&amp;事業計画集計2026[月]&amp;事業計画集計2026[受着完],事業計画集計2026[(当月)実績 請負金額],0,0)</f>
        <v>0</v>
      </c>
      <c r="AH72" s="28" cm="1">
        <f t="array" ref="AH72">_xlfn.XLOOKUP($D71&amp;AG$2&amp;AG$3,事業計画集計2026[営業所]&amp;事業計画集計2026[月]&amp;事業計画集計2026[受着完],事業計画集計2026[(当月)実績 利益額],0,0)</f>
        <v>0</v>
      </c>
      <c r="AI72" s="149" cm="1">
        <f t="array" ref="AI72">_xlfn.XLOOKUP($D71&amp;AG$2&amp;AG$3,事業計画集計2026[営業所]&amp;事業計画集計2026[月]&amp;事業計画集計2026[受着完],事業計画集計2026[(当月)実績 棟数],0,0)</f>
        <v>0</v>
      </c>
      <c r="AJ72" s="28" cm="1">
        <f t="array" ref="AJ72">_xlfn.XLOOKUP($D71&amp;AJ$2&amp;AJ$3,事業計画集計2026[営業所]&amp;事業計画集計2026[月]&amp;事業計画集計2026[受着完],事業計画集計2026[(当月)実績 請負金額],0,0)</f>
        <v>0</v>
      </c>
      <c r="AK72" s="28" cm="1">
        <f t="array" ref="AK72">_xlfn.XLOOKUP($D71&amp;AJ$2&amp;AJ$3,事業計画集計2026[営業所]&amp;事業計画集計2026[月]&amp;事業計画集計2026[受着完],事業計画集計2026[(当月)実績 利益額],0,0)</f>
        <v>0</v>
      </c>
      <c r="AL72" s="133">
        <f>AK72-($Q71*1000)</f>
        <v>0</v>
      </c>
      <c r="AM72" s="149" cm="1">
        <f t="array" ref="AM72">_xlfn.XLOOKUP($D71&amp;AJ$2&amp;AJ$3,事業計画集計2026[営業所]&amp;事業計画集計2026[月]&amp;事業計画集計2026[受着完],事業計画集計2026[(当月)実績 棟数],0,0)</f>
        <v>0</v>
      </c>
      <c r="AN72" s="28" cm="1">
        <f t="array" ref="AN72">_xlfn.XLOOKUP($D71&amp;AN$2&amp;AN$3,事業計画集計2026[営業所]&amp;事業計画集計2026[月]&amp;事業計画集計2026[受着完],事業計画集計2026[(当月)実績 請負金額],0,0)</f>
        <v>0</v>
      </c>
      <c r="AO72" s="28" cm="1">
        <f t="array" ref="AO72">_xlfn.XLOOKUP($D71&amp;AN$2&amp;AN$3,事業計画集計2026[営業所]&amp;事業計画集計2026[月]&amp;事業計画集計2026[受着完],事業計画集計2026[(当月)実績 利益額],0,0)</f>
        <v>0</v>
      </c>
      <c r="AP72" s="149" cm="1">
        <f t="array" ref="AP72">_xlfn.XLOOKUP($D71&amp;AN$2&amp;AN$3,事業計画集計2026[営業所]&amp;事業計画集計2026[月]&amp;事業計画集計2026[受着完],事業計画集計2026[(当月)実績 棟数],0,0)</f>
        <v>0</v>
      </c>
      <c r="AQ72" s="28" cm="1">
        <f t="array" ref="AQ72">_xlfn.XLOOKUP($D71&amp;AQ$2&amp;AQ$3,事業計画集計2026[営業所]&amp;事業計画集計2026[月]&amp;事業計画集計2026[受着完],事業計画集計2026[(当月)実績 請負金額],0,0)</f>
        <v>0</v>
      </c>
      <c r="AR72" s="28" cm="1">
        <f t="array" ref="AR72">_xlfn.XLOOKUP($D71&amp;AQ$2&amp;AQ$3,事業計画集計2026[営業所]&amp;事業計画集計2026[月]&amp;事業計画集計2026[受着完],事業計画集計2026[(当月)実績 利益額],0,0)</f>
        <v>0</v>
      </c>
      <c r="AS72" s="149" cm="1">
        <f t="array" ref="AS72">_xlfn.XLOOKUP($D71&amp;AQ$2&amp;AQ$3,事業計画集計2026[営業所]&amp;事業計画集計2026[月]&amp;事業計画集計2026[受着完],事業計画集計2026[(当月)実績 棟数],0,0)</f>
        <v>0</v>
      </c>
      <c r="AT72" s="28" cm="1">
        <f t="array" ref="AT72">_xlfn.XLOOKUP($D71&amp;AT$2&amp;AT$3,事業計画集計2026[営業所]&amp;事業計画集計2026[月]&amp;事業計画集計2026[受着完],事業計画集計2026[(当月)実績 請負金額],0,0)</f>
        <v>0</v>
      </c>
      <c r="AU72" s="28" cm="1">
        <f t="array" ref="AU72">_xlfn.XLOOKUP($D71&amp;AT$2&amp;AT$3,事業計画集計2026[営業所]&amp;事業計画集計2026[月]&amp;事業計画集計2026[受着完],事業計画集計2026[(当月)実績 利益額],0,0)</f>
        <v>0</v>
      </c>
      <c r="AV72" s="29">
        <f>AU72-($Q71*1000)</f>
        <v>0</v>
      </c>
      <c r="AW72" s="142" cm="1">
        <f t="array" ref="AW72">_xlfn.XLOOKUP($D71&amp;AT$2&amp;AT$3,事業計画集計2026[営業所]&amp;事業計画集計2026[月]&amp;事業計画集計2026[受着完],事業計画集計2026[(当月)実績 棟数],0,0)</f>
        <v>0</v>
      </c>
      <c r="AX72" s="421">
        <f t="shared" si="941"/>
        <v>0</v>
      </c>
      <c r="AY72" s="422">
        <f t="shared" si="941"/>
        <v>0</v>
      </c>
      <c r="AZ72" s="423">
        <f t="shared" si="941"/>
        <v>0</v>
      </c>
      <c r="BA72" s="296">
        <f t="shared" si="941"/>
        <v>0</v>
      </c>
      <c r="BB72" s="300">
        <f t="shared" si="941"/>
        <v>0</v>
      </c>
      <c r="BC72" s="154">
        <f t="shared" si="941"/>
        <v>0</v>
      </c>
      <c r="BD72" s="304">
        <f>Z72+AJ72+AT72</f>
        <v>0</v>
      </c>
      <c r="BE72" s="314">
        <f>AA72+AK72+AU72</f>
        <v>0</v>
      </c>
      <c r="BF72" s="409">
        <f>BE72*(1+BF73)-(($Q71*1000)*3)</f>
        <v>0</v>
      </c>
      <c r="BG72" s="158">
        <f>AC72+AM72+AW72</f>
        <v>0</v>
      </c>
      <c r="BH72" s="28" cm="1">
        <f t="array" ref="BH72">_xlfn.XLOOKUP($D71&amp;BH$2&amp;BH$3,事業計画集計2026[営業所]&amp;事業計画集計2026[月]&amp;事業計画集計2026[受着完],事業計画集計2026[(当月)実績 請負金額],0,0)</f>
        <v>0</v>
      </c>
      <c r="BI72" s="28" cm="1">
        <f t="array" ref="BI72">_xlfn.XLOOKUP($D71&amp;BH$2&amp;BH$3,事業計画集計2026[営業所]&amp;事業計画集計2026[月]&amp;事業計画集計2026[受着完],事業計画集計2026[(当月)実績 利益額],0,0)</f>
        <v>0</v>
      </c>
      <c r="BJ72" s="149" cm="1">
        <f t="array" ref="BJ72">_xlfn.XLOOKUP($D71&amp;BH$2&amp;BH$3,事業計画集計2026[営業所]&amp;事業計画集計2026[月]&amp;事業計画集計2026[受着完],事業計画集計2026[(当月)実績 棟数],0,0)</f>
        <v>0</v>
      </c>
      <c r="BK72" s="28" cm="1">
        <f t="array" ref="BK72">_xlfn.XLOOKUP($D71&amp;BK$2&amp;BK$3,事業計画集計2026[営業所]&amp;事業計画集計2026[月]&amp;事業計画集計2026[受着完],事業計画集計2026[(当月)実績 請負金額],0,0)</f>
        <v>0</v>
      </c>
      <c r="BL72" s="28" cm="1">
        <f t="array" ref="BL72">_xlfn.XLOOKUP($D71&amp;BK$2&amp;BK$3,事業計画集計2026[営業所]&amp;事業計画集計2026[月]&amp;事業計画集計2026[受着完],事業計画集計2026[(当月)実績 利益額],0,0)</f>
        <v>0</v>
      </c>
      <c r="BM72" s="149" cm="1">
        <f t="array" ref="BM72">_xlfn.XLOOKUP($D71&amp;BK$2&amp;BK$3,事業計画集計2026[営業所]&amp;事業計画集計2026[月]&amp;事業計画集計2026[受着完],事業計画集計2026[(当月)実績 棟数],0,0)</f>
        <v>0</v>
      </c>
      <c r="BN72" s="28" cm="1">
        <f t="array" ref="BN72">_xlfn.XLOOKUP($D71&amp;BN$2&amp;BN$3,事業計画集計2026[営業所]&amp;事業計画集計2026[月]&amp;事業計画集計2026[受着完],事業計画集計2026[(当月)実績 請負金額],0,0)</f>
        <v>0</v>
      </c>
      <c r="BO72" s="28" cm="1">
        <f t="array" ref="BO72">_xlfn.XLOOKUP($D71&amp;BN$2&amp;BN$3,事業計画集計2026[営業所]&amp;事業計画集計2026[月]&amp;事業計画集計2026[受着完],事業計画集計2026[(当月)実績 利益額],0,0)</f>
        <v>0</v>
      </c>
      <c r="BP72" s="133">
        <f>BO72-($Q71*1000)</f>
        <v>0</v>
      </c>
      <c r="BQ72" s="149" cm="1">
        <f t="array" ref="BQ72">_xlfn.XLOOKUP($D71&amp;BN$2&amp;BN$3,事業計画集計2026[営業所]&amp;事業計画集計2026[月]&amp;事業計画集計2026[受着完],事業計画集計2026[(当月)実績 棟数],0,0)</f>
        <v>0</v>
      </c>
      <c r="BR72" s="28" cm="1">
        <f t="array" ref="BR72">_xlfn.XLOOKUP($D71&amp;BR$2&amp;BR$3,事業計画集計2026[営業所]&amp;事業計画集計2026[月]&amp;事業計画集計2026[受着完],事業計画集計2026[(当月)実績 請負金額],0,0)</f>
        <v>0</v>
      </c>
      <c r="BS72" s="28" cm="1">
        <f t="array" ref="BS72">_xlfn.XLOOKUP($D71&amp;BR$2&amp;BR$3,事業計画集計2026[営業所]&amp;事業計画集計2026[月]&amp;事業計画集計2026[受着完],事業計画集計2026[(当月)実績 利益額],0,0)</f>
        <v>0</v>
      </c>
      <c r="BT72" s="149" cm="1">
        <f t="array" ref="BT72">_xlfn.XLOOKUP($D71&amp;BR$2&amp;BR$3,事業計画集計2026[営業所]&amp;事業計画集計2026[月]&amp;事業計画集計2026[受着完],事業計画集計2026[(当月)実績 棟数],0,0)</f>
        <v>0</v>
      </c>
      <c r="BU72" s="28" cm="1">
        <f t="array" ref="BU72">_xlfn.XLOOKUP($D71&amp;BU$2&amp;BU$3,事業計画集計2026[営業所]&amp;事業計画集計2026[月]&amp;事業計画集計2026[受着完],事業計画集計2026[(当月)実績 請負金額],0,0)</f>
        <v>0</v>
      </c>
      <c r="BV72" s="28" cm="1">
        <f t="array" ref="BV72">_xlfn.XLOOKUP($D71&amp;BU$2&amp;BU$3,事業計画集計2026[営業所]&amp;事業計画集計2026[月]&amp;事業計画集計2026[受着完],事業計画集計2026[(当月)実績 利益額],0,0)</f>
        <v>0</v>
      </c>
      <c r="BW72" s="149" cm="1">
        <f t="array" ref="BW72">_xlfn.XLOOKUP($D71&amp;BU$2&amp;BU$3,事業計画集計2026[営業所]&amp;事業計画集計2026[月]&amp;事業計画集計2026[受着完],事業計画集計2026[(当月)実績 棟数],0,0)</f>
        <v>0</v>
      </c>
      <c r="BX72" s="28" cm="1">
        <f t="array" ref="BX72">_xlfn.XLOOKUP($D71&amp;BX$2&amp;BX$3,事業計画集計2026[営業所]&amp;事業計画集計2026[月]&amp;事業計画集計2026[受着完],事業計画集計2026[(当月)実績 請負金額],0,0)</f>
        <v>0</v>
      </c>
      <c r="BY72" s="28" cm="1">
        <f t="array" ref="BY72">_xlfn.XLOOKUP($D71&amp;BX$2&amp;BX$3,事業計画集計2026[営業所]&amp;事業計画集計2026[月]&amp;事業計画集計2026[受着完],事業計画集計2026[(当月)実績 利益額],0,0)</f>
        <v>0</v>
      </c>
      <c r="BZ72" s="133">
        <f>BY72-($Q71*1000)</f>
        <v>0</v>
      </c>
      <c r="CA72" s="149" cm="1">
        <f t="array" ref="CA72">_xlfn.XLOOKUP($D71&amp;BX$2&amp;BX$3,事業計画集計2026[営業所]&amp;事業計画集計2026[月]&amp;事業計画集計2026[受着完],事業計画集計2026[(当月)実績 棟数],0,0)</f>
        <v>0</v>
      </c>
      <c r="CB72" s="28" cm="1">
        <f t="array" ref="CB72">_xlfn.XLOOKUP($D71&amp;CB$2&amp;CB$3,事業計画集計2026[営業所]&amp;事業計画集計2026[月]&amp;事業計画集計2026[受着完],事業計画集計2026[(当月)実績 請負金額],0,0)</f>
        <v>0</v>
      </c>
      <c r="CC72" s="28" cm="1">
        <f t="array" ref="CC72">_xlfn.XLOOKUP($D71&amp;CB$2&amp;CB$3,事業計画集計2026[営業所]&amp;事業計画集計2026[月]&amp;事業計画集計2026[受着完],事業計画集計2026[(当月)実績 利益額],0,0)</f>
        <v>0</v>
      </c>
      <c r="CD72" s="149" cm="1">
        <f t="array" ref="CD72">_xlfn.XLOOKUP($D71&amp;CB$2&amp;CB$3,事業計画集計2026[営業所]&amp;事業計画集計2026[月]&amp;事業計画集計2026[受着完],事業計画集計2026[(当月)実績 棟数],0,0)</f>
        <v>0</v>
      </c>
      <c r="CE72" s="28" cm="1">
        <f t="array" ref="CE72">_xlfn.XLOOKUP($D71&amp;CE$2&amp;CE$3,事業計画集計2026[営業所]&amp;事業計画集計2026[月]&amp;事業計画集計2026[受着完],事業計画集計2026[(当月)実績 請負金額],0,0)</f>
        <v>0</v>
      </c>
      <c r="CF72" s="28" cm="1">
        <f t="array" ref="CF72">_xlfn.XLOOKUP($D71&amp;CE$2&amp;CE$3,事業計画集計2026[営業所]&amp;事業計画集計2026[月]&amp;事業計画集計2026[受着完],事業計画集計2026[(当月)実績 利益額],0,0)</f>
        <v>0</v>
      </c>
      <c r="CG72" s="149" cm="1">
        <f t="array" ref="CG72">_xlfn.XLOOKUP($D71&amp;CE$2&amp;CE$3,事業計画集計2026[営業所]&amp;事業計画集計2026[月]&amp;事業計画集計2026[受着完],事業計画集計2026[(当月)実績 棟数],0,0)</f>
        <v>0</v>
      </c>
      <c r="CH72" s="28" cm="1">
        <f t="array" ref="CH72">_xlfn.XLOOKUP($D71&amp;CH$2&amp;CH$3,事業計画集計2026[営業所]&amp;事業計画集計2026[月]&amp;事業計画集計2026[受着完],事業計画集計2026[(当月)実績 請負金額],0,0)</f>
        <v>0</v>
      </c>
      <c r="CI72" s="28" cm="1">
        <f t="array" ref="CI72">_xlfn.XLOOKUP($D71&amp;CH$2&amp;CH$3,事業計画集計2026[営業所]&amp;事業計画集計2026[月]&amp;事業計画集計2026[受着完],事業計画集計2026[(当月)実績 利益額],0,0)</f>
        <v>0</v>
      </c>
      <c r="CJ72" s="133">
        <f>CI72-($Q71*1000)</f>
        <v>0</v>
      </c>
      <c r="CK72" s="142" cm="1">
        <f t="array" ref="CK72">_xlfn.XLOOKUP($D71&amp;CH$2&amp;CH$3,事業計画集計2026[営業所]&amp;事業計画集計2026[月]&amp;事業計画集計2026[受着完],事業計画集計2026[(当月)実績 棟数],0,0)</f>
        <v>0</v>
      </c>
      <c r="CL72" s="421">
        <f t="shared" si="942"/>
        <v>0</v>
      </c>
      <c r="CM72" s="422">
        <f t="shared" si="942"/>
        <v>0</v>
      </c>
      <c r="CN72" s="423">
        <f t="shared" si="942"/>
        <v>0</v>
      </c>
      <c r="CO72" s="296">
        <f t="shared" si="942"/>
        <v>0</v>
      </c>
      <c r="CP72" s="300">
        <f t="shared" si="942"/>
        <v>0</v>
      </c>
      <c r="CQ72" s="154">
        <f t="shared" si="942"/>
        <v>0</v>
      </c>
      <c r="CR72" s="304">
        <f>BN72+BX72+CH72</f>
        <v>0</v>
      </c>
      <c r="CS72" s="314">
        <f>BO72+BY72+CI72</f>
        <v>0</v>
      </c>
      <c r="CT72" s="409">
        <f>CS72*(1+CT73)-(($Q71*1000)*3)</f>
        <v>0</v>
      </c>
      <c r="CU72" s="158">
        <f>BQ72+CA72+CK72</f>
        <v>0</v>
      </c>
      <c r="CV72" s="333">
        <f t="shared" si="943"/>
        <v>0</v>
      </c>
      <c r="CW72" s="334">
        <f t="shared" si="943"/>
        <v>0</v>
      </c>
      <c r="CX72" s="162">
        <f t="shared" si="943"/>
        <v>0</v>
      </c>
      <c r="CY72" s="354">
        <f t="shared" si="943"/>
        <v>0</v>
      </c>
      <c r="CZ72" s="355">
        <f t="shared" si="943"/>
        <v>0</v>
      </c>
      <c r="DA72" s="166">
        <f t="shared" si="943"/>
        <v>0</v>
      </c>
      <c r="DB72" s="479">
        <f t="shared" si="943"/>
        <v>0</v>
      </c>
      <c r="DC72" s="480">
        <f t="shared" si="943"/>
        <v>0</v>
      </c>
      <c r="DD72" s="409">
        <f t="shared" si="943"/>
        <v>0</v>
      </c>
      <c r="DE72" s="604">
        <f t="shared" si="943"/>
        <v>0</v>
      </c>
      <c r="DF72" s="612">
        <f>実行度合表集計2025!GH72+実行度合表集計2026!CV72</f>
        <v>52273361</v>
      </c>
      <c r="DG72" s="334">
        <f>実行度合表集計2025!GI72+実行度合表集計2026!CW72</f>
        <v>10274359</v>
      </c>
      <c r="DH72" s="613">
        <f>実行度合表集計2025!GJ72+実行度合表集計2026!CX72</f>
        <v>2</v>
      </c>
      <c r="DI72" s="628">
        <f>実行度合表集計2025!GK72+実行度合表集計2026!CY72</f>
        <v>162048035</v>
      </c>
      <c r="DJ72" s="355">
        <f>実行度合表集計2025!GL72+実行度合表集計2026!CZ72</f>
        <v>34669442</v>
      </c>
      <c r="DK72" s="629">
        <f>実行度合表集計2025!GM72+実行度合表集計2026!DA72</f>
        <v>6</v>
      </c>
      <c r="DL72" s="641">
        <f>実行度合表集計2025!GN72+実行度合表集計2026!DB72</f>
        <v>175076267</v>
      </c>
      <c r="DM72" s="480">
        <f>実行度合表集計2025!GO72+実行度合表集計2026!DC72</f>
        <v>34288460</v>
      </c>
      <c r="DN72" s="409">
        <f>実行度合表集計2025!GP72+実行度合表集計2026!DD72</f>
        <v>-23245540</v>
      </c>
      <c r="DO72" s="642">
        <f>実行度合表集計2025!GQ72+実行度合表集計2026!DE72</f>
        <v>5</v>
      </c>
      <c r="DP72" s="28" cm="1">
        <f t="array" ref="DP72">_xlfn.XLOOKUP($D71&amp;DP$2&amp;DP$3,事業計画集計2026[営業所]&amp;事業計画集計2026[月]&amp;事業計画集計2026[受着完],事業計画集計2026[(当月)実績 請負金額],0,0)</f>
        <v>0</v>
      </c>
      <c r="DQ72" s="28" cm="1">
        <f t="array" ref="DQ72">_xlfn.XLOOKUP($D71&amp;DP$2&amp;DP$3,事業計画集計2026[営業所]&amp;事業計画集計2026[月]&amp;事業計画集計2026[受着完],事業計画集計2026[(当月)実績 利益額],0,0)</f>
        <v>0</v>
      </c>
      <c r="DR72" s="149" cm="1">
        <f t="array" ref="DR72">_xlfn.XLOOKUP($D71&amp;DP$2&amp;DP$3,事業計画集計2026[営業所]&amp;事業計画集計2026[月]&amp;事業計画集計2026[受着完],事業計画集計2026[(当月)実績 棟数],0,0)</f>
        <v>0</v>
      </c>
      <c r="DS72" s="28" cm="1">
        <f t="array" ref="DS72">_xlfn.XLOOKUP($D71&amp;DS$2&amp;DS$3,事業計画集計2026[営業所]&amp;事業計画集計2026[月]&amp;事業計画集計2026[受着完],事業計画集計2026[(当月)実績 請負金額],0,0)</f>
        <v>0</v>
      </c>
      <c r="DT72" s="28" cm="1">
        <f t="array" ref="DT72">_xlfn.XLOOKUP($D71&amp;DS$2&amp;DS$3,事業計画集計2026[営業所]&amp;事業計画集計2026[月]&amp;事業計画集計2026[受着完],事業計画集計2026[(当月)実績 利益額],0,0)</f>
        <v>0</v>
      </c>
      <c r="DU72" s="149" cm="1">
        <f t="array" ref="DU72">_xlfn.XLOOKUP($D71&amp;DS$2&amp;DS$3,事業計画集計2026[営業所]&amp;事業計画集計2026[月]&amp;事業計画集計2026[受着完],事業計画集計2026[(当月)実績 棟数],0,0)</f>
        <v>0</v>
      </c>
      <c r="DV72" s="28" cm="1">
        <f t="array" ref="DV72">_xlfn.XLOOKUP($D71&amp;DV$2&amp;DV$3,事業計画集計2026[営業所]&amp;事業計画集計2026[月]&amp;事業計画集計2026[受着完],事業計画集計2026[(当月)実績 請負金額],0,0)</f>
        <v>0</v>
      </c>
      <c r="DW72" s="28" cm="1">
        <f t="array" ref="DW72">_xlfn.XLOOKUP($D71&amp;DV$2&amp;DV$3,事業計画集計2026[営業所]&amp;事業計画集計2026[月]&amp;事業計画集計2026[受着完],事業計画集計2026[(当月)実績 利益額],0,0)</f>
        <v>0</v>
      </c>
      <c r="DX72" s="133">
        <f>DW72-($Q71*1000)</f>
        <v>0</v>
      </c>
      <c r="DY72" s="149" cm="1">
        <f t="array" ref="DY72">_xlfn.XLOOKUP($D71&amp;DV$2&amp;DV$3,事業計画集計2026[営業所]&amp;事業計画集計2026[月]&amp;事業計画集計2026[受着完],事業計画集計2026[(当月)実績 棟数],0,0)</f>
        <v>0</v>
      </c>
      <c r="DZ72" s="28" cm="1">
        <f t="array" ref="DZ72">_xlfn.XLOOKUP($D71&amp;DZ$2&amp;DZ$3,事業計画集計2026[営業所]&amp;事業計画集計2026[月]&amp;事業計画集計2026[受着完],事業計画集計2026[(当月)実績 請負金額],0,0)</f>
        <v>0</v>
      </c>
      <c r="EA72" s="28" cm="1">
        <f t="array" ref="EA72">_xlfn.XLOOKUP($D71&amp;DZ$2&amp;DZ$3,事業計画集計2026[営業所]&amp;事業計画集計2026[月]&amp;事業計画集計2026[受着完],事業計画集計2026[(当月)実績 利益額],0,0)</f>
        <v>0</v>
      </c>
      <c r="EB72" s="149" cm="1">
        <f t="array" ref="EB72">_xlfn.XLOOKUP($D71&amp;DZ$2&amp;DZ$3,事業計画集計2026[営業所]&amp;事業計画集計2026[月]&amp;事業計画集計2026[受着完],事業計画集計2026[(当月)実績 棟数],0,0)</f>
        <v>0</v>
      </c>
      <c r="EC72" s="28" cm="1">
        <f t="array" ref="EC72">_xlfn.XLOOKUP($D71&amp;EC$2&amp;EC$3,事業計画集計2026[営業所]&amp;事業計画集計2026[月]&amp;事業計画集計2026[受着完],事業計画集計2026[(当月)実績 請負金額],0,0)</f>
        <v>0</v>
      </c>
      <c r="ED72" s="28" cm="1">
        <f t="array" ref="ED72">_xlfn.XLOOKUP($D71&amp;EC$2&amp;EC$3,事業計画集計2026[営業所]&amp;事業計画集計2026[月]&amp;事業計画集計2026[受着完],事業計画集計2026[(当月)実績 利益額],0,0)</f>
        <v>0</v>
      </c>
      <c r="EE72" s="149" cm="1">
        <f t="array" ref="EE72">_xlfn.XLOOKUP($D71&amp;EC$2&amp;EC$3,事業計画集計2026[営業所]&amp;事業計画集計2026[月]&amp;事業計画集計2026[受着完],事業計画集計2026[(当月)実績 棟数],0,0)</f>
        <v>0</v>
      </c>
      <c r="EF72" s="28" cm="1">
        <f t="array" ref="EF72">_xlfn.XLOOKUP($D71&amp;EF$2&amp;EF$3,事業計画集計2026[営業所]&amp;事業計画集計2026[月]&amp;事業計画集計2026[受着完],事業計画集計2026[(当月)実績 請負金額],0,0)</f>
        <v>0</v>
      </c>
      <c r="EG72" s="28" cm="1">
        <f t="array" ref="EG72">_xlfn.XLOOKUP($D71&amp;EF$2&amp;EF$3,事業計画集計2026[営業所]&amp;事業計画集計2026[月]&amp;事業計画集計2026[受着完],事業計画集計2026[(当月)実績 利益額],0,0)</f>
        <v>0</v>
      </c>
      <c r="EH72" s="133">
        <f>EG72-($Q71*1000)</f>
        <v>0</v>
      </c>
      <c r="EI72" s="149" cm="1">
        <f t="array" ref="EI72">_xlfn.XLOOKUP($D71&amp;EF$2&amp;EF$3,事業計画集計2026[営業所]&amp;事業計画集計2026[月]&amp;事業計画集計2026[受着完],事業計画集計2026[(当月)実績 棟数],0,0)</f>
        <v>0</v>
      </c>
      <c r="EJ72" s="28" cm="1">
        <f t="array" ref="EJ72">_xlfn.XLOOKUP($D71&amp;EJ$2&amp;EJ$3,事業計画集計2026[営業所]&amp;事業計画集計2026[月]&amp;事業計画集計2026[受着完],事業計画集計2026[(当月)実績 請負金額],0,0)</f>
        <v>0</v>
      </c>
      <c r="EK72" s="28" cm="1">
        <f t="array" ref="EK72">_xlfn.XLOOKUP($D71&amp;EJ$2&amp;EJ$3,事業計画集計2026[営業所]&amp;事業計画集計2026[月]&amp;事業計画集計2026[受着完],事業計画集計2026[(当月)実績 利益額],0,0)</f>
        <v>0</v>
      </c>
      <c r="EL72" s="149" cm="1">
        <f t="array" ref="EL72">_xlfn.XLOOKUP($D71&amp;EJ$2&amp;EJ$3,事業計画集計2026[営業所]&amp;事業計画集計2026[月]&amp;事業計画集計2026[受着完],事業計画集計2026[(当月)実績 棟数],0,0)</f>
        <v>0</v>
      </c>
      <c r="EM72" s="28" cm="1">
        <f t="array" ref="EM72">_xlfn.XLOOKUP($D71&amp;EM$2&amp;EM$3,事業計画集計2026[営業所]&amp;事業計画集計2026[月]&amp;事業計画集計2026[受着完],事業計画集計2026[(当月)実績 請負金額],0,0)</f>
        <v>0</v>
      </c>
      <c r="EN72" s="28" cm="1">
        <f t="array" ref="EN72">_xlfn.XLOOKUP($D71&amp;EM$2&amp;EM$3,事業計画集計2026[営業所]&amp;事業計画集計2026[月]&amp;事業計画集計2026[受着完],事業計画集計2026[(当月)実績 利益額],0,0)</f>
        <v>0</v>
      </c>
      <c r="EO72" s="149" cm="1">
        <f t="array" ref="EO72">_xlfn.XLOOKUP($D71&amp;EM$2&amp;EM$3,事業計画集計2026[営業所]&amp;事業計画集計2026[月]&amp;事業計画集計2026[受着完],事業計画集計2026[(当月)実績 棟数],0,0)</f>
        <v>0</v>
      </c>
      <c r="EP72" s="28" cm="1">
        <f t="array" ref="EP72">_xlfn.XLOOKUP($D71&amp;EP$2&amp;EP$3,事業計画集計2026[営業所]&amp;事業計画集計2026[月]&amp;事業計画集計2026[受着完],事業計画集計2026[(当月)実績 請負金額],0,0)</f>
        <v>0</v>
      </c>
      <c r="EQ72" s="28" cm="1">
        <f t="array" ref="EQ72">_xlfn.XLOOKUP($D71&amp;EP$2&amp;EP$3,事業計画集計2026[営業所]&amp;事業計画集計2026[月]&amp;事業計画集計2026[受着完],事業計画集計2026[(当月)実績 利益額],0,0)</f>
        <v>0</v>
      </c>
      <c r="ER72" s="133">
        <f>EQ72-($Q71*1000)</f>
        <v>0</v>
      </c>
      <c r="ES72" s="142" cm="1">
        <f t="array" ref="ES72">_xlfn.XLOOKUP($D71&amp;EP$2&amp;EP$3,事業計画集計2026[営業所]&amp;事業計画集計2026[月]&amp;事業計画集計2026[受着完],事業計画集計2026[(当月)実績 棟数],0,0)</f>
        <v>0</v>
      </c>
      <c r="ET72" s="421">
        <f t="shared" si="944"/>
        <v>0</v>
      </c>
      <c r="EU72" s="422">
        <f t="shared" si="944"/>
        <v>0</v>
      </c>
      <c r="EV72" s="423">
        <f t="shared" si="944"/>
        <v>0</v>
      </c>
      <c r="EW72" s="296">
        <f t="shared" si="944"/>
        <v>0</v>
      </c>
      <c r="EX72" s="300">
        <f t="shared" si="944"/>
        <v>0</v>
      </c>
      <c r="EY72" s="154">
        <f t="shared" si="944"/>
        <v>0</v>
      </c>
      <c r="EZ72" s="304">
        <f>DV72+EF72+EP72</f>
        <v>0</v>
      </c>
      <c r="FA72" s="314">
        <f>DW72+EG72+EQ72</f>
        <v>0</v>
      </c>
      <c r="FB72" s="409">
        <f>FA72*(1+FB73)-(($Q71*1000)*3)</f>
        <v>0</v>
      </c>
      <c r="FC72" s="158">
        <f>DY72+EI72+ES72</f>
        <v>0</v>
      </c>
      <c r="FD72" s="28" cm="1">
        <f t="array" ref="FD72">_xlfn.XLOOKUP($D71&amp;FD$2&amp;FD$3,事業計画集計2026[営業所]&amp;事業計画集計2026[月]&amp;事業計画集計2026[受着完],事業計画集計2026[(当月)実績 請負金額],0,0)</f>
        <v>0</v>
      </c>
      <c r="FE72" s="28" cm="1">
        <f t="array" ref="FE72">_xlfn.XLOOKUP($D71&amp;FD$2&amp;FD$3,事業計画集計2026[営業所]&amp;事業計画集計2026[月]&amp;事業計画集計2026[受着完],事業計画集計2026[(当月)実績 利益額],0,0)</f>
        <v>0</v>
      </c>
      <c r="FF72" s="149" cm="1">
        <f t="array" ref="FF72">_xlfn.XLOOKUP($D71&amp;FD$2&amp;FD$3,事業計画集計2026[営業所]&amp;事業計画集計2026[月]&amp;事業計画集計2026[受着完],事業計画集計2026[(当月)実績 棟数],0,0)</f>
        <v>0</v>
      </c>
      <c r="FG72" s="28" cm="1">
        <f t="array" ref="FG72">_xlfn.XLOOKUP($D71&amp;FG$2&amp;FG$3,事業計画集計2026[営業所]&amp;事業計画集計2026[月]&amp;事業計画集計2026[受着完],事業計画集計2026[(当月)実績 請負金額],0,0)</f>
        <v>0</v>
      </c>
      <c r="FH72" s="28" cm="1">
        <f t="array" ref="FH72">_xlfn.XLOOKUP($D71&amp;FG$2&amp;FG$3,事業計画集計2026[営業所]&amp;事業計画集計2026[月]&amp;事業計画集計2026[受着完],事業計画集計2026[(当月)実績 利益額],0,0)</f>
        <v>0</v>
      </c>
      <c r="FI72" s="149" cm="1">
        <f t="array" ref="FI72">_xlfn.XLOOKUP($D71&amp;FG$2&amp;FG$3,事業計画集計2026[営業所]&amp;事業計画集計2026[月]&amp;事業計画集計2026[受着完],事業計画集計2026[(当月)実績 棟数],0,0)</f>
        <v>0</v>
      </c>
      <c r="FJ72" s="28" cm="1">
        <f t="array" ref="FJ72">_xlfn.XLOOKUP($D71&amp;FJ$2&amp;FJ$3,事業計画集計2026[営業所]&amp;事業計画集計2026[月]&amp;事業計画集計2026[受着完],事業計画集計2026[(当月)実績 請負金額],0,0)</f>
        <v>0</v>
      </c>
      <c r="FK72" s="28" cm="1">
        <f t="array" ref="FK72">_xlfn.XLOOKUP($D71&amp;FJ$2&amp;FJ$3,事業計画集計2026[営業所]&amp;事業計画集計2026[月]&amp;事業計画集計2026[受着完],事業計画集計2026[(当月)実績 利益額],0,0)</f>
        <v>0</v>
      </c>
      <c r="FL72" s="133">
        <f>FK72-($Q71*1000)</f>
        <v>0</v>
      </c>
      <c r="FM72" s="149" cm="1">
        <f t="array" ref="FM72">_xlfn.XLOOKUP($D71&amp;FJ$2&amp;FJ$3,事業計画集計2026[営業所]&amp;事業計画集計2026[月]&amp;事業計画集計2026[受着完],事業計画集計2026[(当月)実績 棟数],0,0)</f>
        <v>0</v>
      </c>
      <c r="FN72" s="28" cm="1">
        <f t="array" ref="FN72">_xlfn.XLOOKUP($D71&amp;FN$2&amp;FN$3,事業計画集計2026[営業所]&amp;事業計画集計2026[月]&amp;事業計画集計2026[受着完],事業計画集計2026[(当月)実績 請負金額],0,0)</f>
        <v>0</v>
      </c>
      <c r="FO72" s="28" cm="1">
        <f t="array" ref="FO72">_xlfn.XLOOKUP($D71&amp;FN$2&amp;FN$3,事業計画集計2026[営業所]&amp;事業計画集計2026[月]&amp;事業計画集計2026[受着完],事業計画集計2026[(当月)実績 利益額],0,0)</f>
        <v>0</v>
      </c>
      <c r="FP72" s="149" cm="1">
        <f t="array" ref="FP72">_xlfn.XLOOKUP($D71&amp;FN$2&amp;FN$3,事業計画集計2026[営業所]&amp;事業計画集計2026[月]&amp;事業計画集計2026[受着完],事業計画集計2026[(当月)実績 棟数],0,0)</f>
        <v>0</v>
      </c>
      <c r="FQ72" s="28" cm="1">
        <f t="array" ref="FQ72">_xlfn.XLOOKUP($D71&amp;FQ$2&amp;FQ$3,事業計画集計2026[営業所]&amp;事業計画集計2026[月]&amp;事業計画集計2026[受着完],事業計画集計2026[(当月)実績 請負金額],0,0)</f>
        <v>0</v>
      </c>
      <c r="FR72" s="28" cm="1">
        <f t="array" ref="FR72">_xlfn.XLOOKUP($D71&amp;FQ$2&amp;FQ$3,事業計画集計2026[営業所]&amp;事業計画集計2026[月]&amp;事業計画集計2026[受着完],事業計画集計2026[(当月)実績 利益額],0,0)</f>
        <v>0</v>
      </c>
      <c r="FS72" s="149" cm="1">
        <f t="array" ref="FS72">_xlfn.XLOOKUP($D71&amp;FQ$2&amp;FQ$3,事業計画集計2026[営業所]&amp;事業計画集計2026[月]&amp;事業計画集計2026[受着完],事業計画集計2026[(当月)実績 棟数],0,0)</f>
        <v>0</v>
      </c>
      <c r="FT72" s="28" cm="1">
        <f t="array" ref="FT72">_xlfn.XLOOKUP($D71&amp;FT$2&amp;FT$3,事業計画集計2026[営業所]&amp;事業計画集計2026[月]&amp;事業計画集計2026[受着完],事業計画集計2026[(当月)実績 請負金額],0,0)</f>
        <v>0</v>
      </c>
      <c r="FU72" s="28" cm="1">
        <f t="array" ref="FU72">_xlfn.XLOOKUP($D71&amp;FT$2&amp;FT$3,事業計画集計2026[営業所]&amp;事業計画集計2026[月]&amp;事業計画集計2026[受着完],事業計画集計2026[(当月)実績 利益額],0,0)</f>
        <v>0</v>
      </c>
      <c r="FV72" s="133">
        <f>FU72-($Q71*1000)</f>
        <v>0</v>
      </c>
      <c r="FW72" s="149" cm="1">
        <f t="array" ref="FW72">_xlfn.XLOOKUP($D71&amp;FT$2&amp;FT$3,事業計画集計2026[営業所]&amp;事業計画集計2026[月]&amp;事業計画集計2026[受着完],事業計画集計2026[(当月)実績 棟数],0,0)</f>
        <v>0</v>
      </c>
      <c r="FX72" s="28" cm="1">
        <f t="array" ref="FX72">_xlfn.XLOOKUP($D71&amp;FX$2&amp;FX$3,事業計画集計2026[営業所]&amp;事業計画集計2026[月]&amp;事業計画集計2026[受着完],事業計画集計2026[(当月)実績 請負金額],0,0)</f>
        <v>0</v>
      </c>
      <c r="FY72" s="28" cm="1">
        <f t="array" ref="FY72">_xlfn.XLOOKUP($D71&amp;FX$2&amp;FX$3,事業計画集計2026[営業所]&amp;事業計画集計2026[月]&amp;事業計画集計2026[受着完],事業計画集計2026[(当月)実績 利益額],0,0)</f>
        <v>0</v>
      </c>
      <c r="FZ72" s="149" cm="1">
        <f t="array" ref="FZ72">_xlfn.XLOOKUP($D71&amp;FX$2&amp;FX$3,事業計画集計2026[営業所]&amp;事業計画集計2026[月]&amp;事業計画集計2026[受着完],事業計画集計2026[(当月)実績 棟数],0,0)</f>
        <v>0</v>
      </c>
      <c r="GA72" s="28" cm="1">
        <f t="array" ref="GA72">_xlfn.XLOOKUP($D71&amp;GA$2&amp;GA$3,事業計画集計2026[営業所]&amp;事業計画集計2026[月]&amp;事業計画集計2026[受着完],事業計画集計2026[(当月)実績 請負金額],0,0)</f>
        <v>0</v>
      </c>
      <c r="GB72" s="28" cm="1">
        <f t="array" ref="GB72">_xlfn.XLOOKUP($D71&amp;GA$2&amp;GA$3,事業計画集計2026[営業所]&amp;事業計画集計2026[月]&amp;事業計画集計2026[受着完],事業計画集計2026[(当月)実績 利益額],0,0)</f>
        <v>0</v>
      </c>
      <c r="GC72" s="149" cm="1">
        <f t="array" ref="GC72">_xlfn.XLOOKUP($D71&amp;GA$2&amp;GA$3,事業計画集計2026[営業所]&amp;事業計画集計2026[月]&amp;事業計画集計2026[受着完],事業計画集計2026[(当月)実績 棟数],0,0)</f>
        <v>0</v>
      </c>
      <c r="GD72" s="28" cm="1">
        <f t="array" ref="GD72">_xlfn.XLOOKUP($D71&amp;GD$2&amp;GD$3,事業計画集計2026[営業所]&amp;事業計画集計2026[月]&amp;事業計画集計2026[受着完],事業計画集計2026[(当月)実績 請負金額],0,0)</f>
        <v>0</v>
      </c>
      <c r="GE72" s="28" cm="1">
        <f t="array" ref="GE72">_xlfn.XLOOKUP($D71&amp;GD$2&amp;GD$3,事業計画集計2026[営業所]&amp;事業計画集計2026[月]&amp;事業計画集計2026[受着完],事業計画集計2026[(当月)実績 利益額],0,0)</f>
        <v>0</v>
      </c>
      <c r="GF72" s="133">
        <f>GE72-($Q71*1000)</f>
        <v>0</v>
      </c>
      <c r="GG72" s="142" cm="1">
        <f t="array" ref="GG72">_xlfn.XLOOKUP($D71&amp;GD$2&amp;GD$3,事業計画集計2026[営業所]&amp;事業計画集計2026[月]&amp;事業計画集計2026[受着完],事業計画集計2026[(当月)実績 棟数],0,0)</f>
        <v>0</v>
      </c>
      <c r="GH72" s="421">
        <f t="shared" si="945"/>
        <v>0</v>
      </c>
      <c r="GI72" s="422">
        <f t="shared" si="945"/>
        <v>0</v>
      </c>
      <c r="GJ72" s="423">
        <f t="shared" si="945"/>
        <v>0</v>
      </c>
      <c r="GK72" s="296">
        <f t="shared" si="945"/>
        <v>0</v>
      </c>
      <c r="GL72" s="300">
        <f t="shared" si="945"/>
        <v>0</v>
      </c>
      <c r="GM72" s="154">
        <f t="shared" si="945"/>
        <v>0</v>
      </c>
      <c r="GN72" s="304">
        <f>FJ72+FT72+GD72</f>
        <v>0</v>
      </c>
      <c r="GO72" s="314">
        <f>FK72+FU72+GE72</f>
        <v>0</v>
      </c>
      <c r="GP72" s="409">
        <f>GO72*(1+GP73)-(($Q71*1000)*3)</f>
        <v>0</v>
      </c>
      <c r="GQ72" s="158">
        <f>FM72+FW72+GG72</f>
        <v>0</v>
      </c>
      <c r="GR72" s="333">
        <f t="shared" si="946"/>
        <v>0</v>
      </c>
      <c r="GS72" s="334">
        <f t="shared" si="946"/>
        <v>0</v>
      </c>
      <c r="GT72" s="162">
        <f t="shared" si="946"/>
        <v>0</v>
      </c>
      <c r="GU72" s="354">
        <f t="shared" si="946"/>
        <v>0</v>
      </c>
      <c r="GV72" s="355">
        <f t="shared" si="946"/>
        <v>0</v>
      </c>
      <c r="GW72" s="166">
        <f t="shared" si="946"/>
        <v>0</v>
      </c>
      <c r="GX72" s="479">
        <f t="shared" si="946"/>
        <v>0</v>
      </c>
      <c r="GY72" s="480">
        <f t="shared" si="946"/>
        <v>0</v>
      </c>
      <c r="GZ72" s="409">
        <f t="shared" si="946"/>
        <v>0</v>
      </c>
      <c r="HA72" s="482">
        <f t="shared" si="946"/>
        <v>0</v>
      </c>
      <c r="HB72" s="390">
        <f>CV72+GR72</f>
        <v>0</v>
      </c>
      <c r="HC72" s="391">
        <f>CW72+GS72</f>
        <v>0</v>
      </c>
      <c r="HD72" s="170">
        <f>CX72+GT72</f>
        <v>0</v>
      </c>
      <c r="HE72" s="390">
        <f>CY72+GU72</f>
        <v>0</v>
      </c>
      <c r="HF72" s="391">
        <f>CZ72+GV72</f>
        <v>0</v>
      </c>
      <c r="HG72" s="170">
        <f>DA72+GW72</f>
        <v>0</v>
      </c>
      <c r="HH72" s="390">
        <f>DB72+GX72</f>
        <v>0</v>
      </c>
      <c r="HI72" s="391">
        <f>DC72+GY72</f>
        <v>0</v>
      </c>
      <c r="HJ72" s="409">
        <f>DD72+GZ72</f>
        <v>0</v>
      </c>
      <c r="HK72" s="256">
        <f>DE72+HA72</f>
        <v>0</v>
      </c>
      <c r="HL72" s="31"/>
      <c r="HM72" s="30" t="s">
        <v>138</v>
      </c>
      <c r="HN72" s="30" t="s">
        <v>50</v>
      </c>
      <c r="HO72" s="517" t="s">
        <v>252</v>
      </c>
      <c r="HP72" s="30"/>
      <c r="HQ72" s="30"/>
    </row>
    <row r="73" spans="1:225" s="38" customFormat="1" ht="21">
      <c r="A73" s="32"/>
      <c r="B73" s="33"/>
      <c r="C73" s="64"/>
      <c r="D73" s="65"/>
      <c r="E73" s="198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139</v>
      </c>
      <c r="T73" s="35" t="str">
        <f t="shared" ref="T73:AA73" si="948">IF(AND(T71&gt;0,T72&gt;0),ROUNDDOWN(T72/T71,4),"")</f>
        <v/>
      </c>
      <c r="U73" s="36" t="str">
        <f t="shared" si="948"/>
        <v/>
      </c>
      <c r="V73" s="143" t="str">
        <f t="shared" si="948"/>
        <v/>
      </c>
      <c r="W73" s="35" t="str">
        <f t="shared" si="948"/>
        <v/>
      </c>
      <c r="X73" s="36" t="str">
        <f t="shared" si="948"/>
        <v/>
      </c>
      <c r="Y73" s="150" t="str">
        <f t="shared" si="948"/>
        <v/>
      </c>
      <c r="Z73" s="36" t="str">
        <f t="shared" si="948"/>
        <v/>
      </c>
      <c r="AA73" s="36" t="str">
        <f t="shared" si="948"/>
        <v/>
      </c>
      <c r="AB73" s="37">
        <f>IF(AB72&gt;0,AB72/AB71,0)</f>
        <v>0</v>
      </c>
      <c r="AC73" s="143" t="str">
        <f t="shared" ref="AC73:AK73" si="949">IF(AND(AC71&gt;0,AC72&gt;0),ROUNDDOWN(AC72/AC71,4),"")</f>
        <v/>
      </c>
      <c r="AD73" s="35" t="str">
        <f t="shared" si="949"/>
        <v/>
      </c>
      <c r="AE73" s="36" t="str">
        <f t="shared" si="949"/>
        <v/>
      </c>
      <c r="AF73" s="150" t="str">
        <f t="shared" si="949"/>
        <v/>
      </c>
      <c r="AG73" s="36" t="str">
        <f t="shared" si="949"/>
        <v/>
      </c>
      <c r="AH73" s="36" t="str">
        <f t="shared" si="949"/>
        <v/>
      </c>
      <c r="AI73" s="150" t="str">
        <f t="shared" si="949"/>
        <v/>
      </c>
      <c r="AJ73" s="36" t="str">
        <f t="shared" si="949"/>
        <v/>
      </c>
      <c r="AK73" s="36" t="str">
        <f t="shared" si="949"/>
        <v/>
      </c>
      <c r="AL73" s="37">
        <f>IF(AL72&gt;0,AL72/AL71,0)</f>
        <v>0</v>
      </c>
      <c r="AM73" s="150" t="str">
        <f t="shared" ref="AM73:AU73" si="950">IF(AND(AM71&gt;0,AM72&gt;0),ROUNDDOWN(AM72/AM71,4),"")</f>
        <v/>
      </c>
      <c r="AN73" s="36" t="str">
        <f t="shared" si="950"/>
        <v/>
      </c>
      <c r="AO73" s="36" t="str">
        <f t="shared" si="950"/>
        <v/>
      </c>
      <c r="AP73" s="150" t="str">
        <f t="shared" si="950"/>
        <v/>
      </c>
      <c r="AQ73" s="36" t="str">
        <f t="shared" si="950"/>
        <v/>
      </c>
      <c r="AR73" s="36" t="str">
        <f t="shared" si="950"/>
        <v/>
      </c>
      <c r="AS73" s="150" t="str">
        <f t="shared" si="950"/>
        <v/>
      </c>
      <c r="AT73" s="36" t="str">
        <f t="shared" si="950"/>
        <v/>
      </c>
      <c r="AU73" s="36" t="str">
        <f t="shared" si="950"/>
        <v/>
      </c>
      <c r="AV73" s="37">
        <f>IF(AV72&gt;0,AV72/AV71,0)</f>
        <v>0</v>
      </c>
      <c r="AW73" s="143" t="str">
        <f>IF(AND(AW71&gt;0,AW72&gt;0),ROUNDDOWN(AW72/AW71,4),"")</f>
        <v/>
      </c>
      <c r="AX73" s="424" t="str">
        <f t="shared" ref="AX73:BE73" si="951">IF(AND(AX71&gt;0,AX72&gt;0),ROUNDDOWN(AX72/AX71,4),"")</f>
        <v/>
      </c>
      <c r="AY73" s="425" t="str">
        <f t="shared" si="951"/>
        <v/>
      </c>
      <c r="AZ73" s="426" t="str">
        <f t="shared" si="951"/>
        <v/>
      </c>
      <c r="BA73" s="297" t="str">
        <f t="shared" si="951"/>
        <v/>
      </c>
      <c r="BB73" s="301" t="str">
        <f t="shared" si="951"/>
        <v/>
      </c>
      <c r="BC73" s="155" t="str">
        <f t="shared" si="951"/>
        <v/>
      </c>
      <c r="BD73" s="305" t="str">
        <f t="shared" si="951"/>
        <v/>
      </c>
      <c r="BE73" s="315" t="str">
        <f t="shared" si="951"/>
        <v/>
      </c>
      <c r="BF73" s="325"/>
      <c r="BG73" s="159" t="str">
        <f t="shared" ref="BG73:BO73" si="952">IF(AND(BG71&gt;0,BG72&gt;0),ROUNDDOWN(BG72/BG71,4),"")</f>
        <v/>
      </c>
      <c r="BH73" s="36" t="str">
        <f t="shared" si="952"/>
        <v/>
      </c>
      <c r="BI73" s="36" t="str">
        <f t="shared" si="952"/>
        <v/>
      </c>
      <c r="BJ73" s="150" t="str">
        <f t="shared" si="952"/>
        <v/>
      </c>
      <c r="BK73" s="36" t="str">
        <f t="shared" si="952"/>
        <v/>
      </c>
      <c r="BL73" s="36" t="str">
        <f t="shared" si="952"/>
        <v/>
      </c>
      <c r="BM73" s="150" t="str">
        <f t="shared" si="952"/>
        <v/>
      </c>
      <c r="BN73" s="36" t="str">
        <f t="shared" si="952"/>
        <v/>
      </c>
      <c r="BO73" s="36" t="str">
        <f t="shared" si="952"/>
        <v/>
      </c>
      <c r="BP73" s="37">
        <f>IF(BP72&gt;0,BP72/BP71,0)</f>
        <v>0</v>
      </c>
      <c r="BQ73" s="150" t="str">
        <f t="shared" ref="BQ73:BY73" si="953">IF(AND(BQ71&gt;0,BQ72&gt;0),ROUNDDOWN(BQ72/BQ71,4),"")</f>
        <v/>
      </c>
      <c r="BR73" s="36" t="str">
        <f t="shared" si="953"/>
        <v/>
      </c>
      <c r="BS73" s="36" t="str">
        <f t="shared" si="953"/>
        <v/>
      </c>
      <c r="BT73" s="150" t="str">
        <f t="shared" si="953"/>
        <v/>
      </c>
      <c r="BU73" s="36" t="str">
        <f t="shared" si="953"/>
        <v/>
      </c>
      <c r="BV73" s="36" t="str">
        <f t="shared" si="953"/>
        <v/>
      </c>
      <c r="BW73" s="150" t="str">
        <f t="shared" si="953"/>
        <v/>
      </c>
      <c r="BX73" s="36" t="str">
        <f t="shared" si="953"/>
        <v/>
      </c>
      <c r="BY73" s="36" t="str">
        <f t="shared" si="953"/>
        <v/>
      </c>
      <c r="BZ73" s="37">
        <f>IF(BZ72&gt;0,BZ72/BZ71,0)</f>
        <v>0</v>
      </c>
      <c r="CA73" s="150" t="str">
        <f t="shared" ref="CA73:CI73" si="954">IF(AND(CA71&gt;0,CA72&gt;0),ROUNDDOWN(CA72/CA71,4),"")</f>
        <v/>
      </c>
      <c r="CB73" s="36" t="str">
        <f t="shared" si="954"/>
        <v/>
      </c>
      <c r="CC73" s="36" t="str">
        <f t="shared" si="954"/>
        <v/>
      </c>
      <c r="CD73" s="150" t="str">
        <f t="shared" si="954"/>
        <v/>
      </c>
      <c r="CE73" s="36" t="str">
        <f t="shared" si="954"/>
        <v/>
      </c>
      <c r="CF73" s="36" t="str">
        <f t="shared" si="954"/>
        <v/>
      </c>
      <c r="CG73" s="150" t="str">
        <f t="shared" si="954"/>
        <v/>
      </c>
      <c r="CH73" s="36" t="str">
        <f t="shared" si="954"/>
        <v/>
      </c>
      <c r="CI73" s="36" t="str">
        <f t="shared" si="954"/>
        <v/>
      </c>
      <c r="CJ73" s="37">
        <f>IF(CJ72&gt;0,CJ72/CJ71,0)</f>
        <v>0</v>
      </c>
      <c r="CK73" s="143" t="str">
        <f>IF(AND(CK71&gt;0,CK72&gt;0),ROUNDDOWN(CK72/CK71,4),"")</f>
        <v/>
      </c>
      <c r="CL73" s="424" t="str">
        <f t="shared" ref="CL73:CS73" si="955">IF(AND(CL71&gt;0,CL72&gt;0),ROUNDDOWN(CL72/CL71,4),"")</f>
        <v/>
      </c>
      <c r="CM73" s="425" t="str">
        <f t="shared" si="955"/>
        <v/>
      </c>
      <c r="CN73" s="426" t="str">
        <f t="shared" si="955"/>
        <v/>
      </c>
      <c r="CO73" s="297" t="str">
        <f t="shared" si="955"/>
        <v/>
      </c>
      <c r="CP73" s="301" t="str">
        <f t="shared" si="955"/>
        <v/>
      </c>
      <c r="CQ73" s="155" t="str">
        <f t="shared" si="955"/>
        <v/>
      </c>
      <c r="CR73" s="305" t="str">
        <f t="shared" si="955"/>
        <v/>
      </c>
      <c r="CS73" s="315" t="str">
        <f t="shared" si="955"/>
        <v/>
      </c>
      <c r="CT73" s="325"/>
      <c r="CU73" s="159" t="str">
        <f>IF(AND(CU71&gt;0,CU72&gt;0),ROUNDDOWN(CU72/CU71,4),"")</f>
        <v/>
      </c>
      <c r="CV73" s="335" t="str">
        <f>IF(AND(CV71&gt;0,CV72&gt;0),ROUNDDOWN(CV72/CV71,4),"")</f>
        <v/>
      </c>
      <c r="CW73" s="336" t="str">
        <f t="shared" ref="CW73:CX73" si="956">IF(AND(CW71&gt;0,CW72&gt;0),ROUNDDOWN(CW72/CW71,4),"")</f>
        <v/>
      </c>
      <c r="CX73" s="163" t="str">
        <f t="shared" si="956"/>
        <v/>
      </c>
      <c r="CY73" s="356" t="str">
        <f>IF(AND(CY71&gt;0,CY72&gt;0),ROUNDDOWN(CY72/CY71,4),"")</f>
        <v/>
      </c>
      <c r="CZ73" s="357" t="str">
        <f>IF(AND(CZ71&gt;0,CZ72&gt;0),ROUNDDOWN(CZ72/CZ71,4),"")</f>
        <v/>
      </c>
      <c r="DA73" s="167" t="str">
        <f>IF(AND(DA71&gt;0,DA72&gt;0),ROUNDDOWN(DA72/DA71,4),"")</f>
        <v/>
      </c>
      <c r="DB73" s="483" t="str">
        <f t="shared" ref="DB73:DW73" si="957">IF(AND(DB71&gt;0,DB72&gt;0),ROUNDDOWN(DB72/DB71,4),"")</f>
        <v/>
      </c>
      <c r="DC73" s="484" t="str">
        <f t="shared" si="957"/>
        <v/>
      </c>
      <c r="DD73" s="485"/>
      <c r="DE73" s="605" t="str">
        <f t="shared" si="957"/>
        <v/>
      </c>
      <c r="DF73" s="614">
        <f>IF(AND(DF71&gt;0,DF72&gt;0),ROUNDDOWN(DF72/DF71,4),"")</f>
        <v>0.1333</v>
      </c>
      <c r="DG73" s="336">
        <f t="shared" ref="DG73:DH73" si="958">IF(AND(DG71&gt;0,DG72&gt;0),ROUNDDOWN(DG72/DG71,4),"")</f>
        <v>0.1129</v>
      </c>
      <c r="DH73" s="615">
        <f t="shared" si="958"/>
        <v>0.14280000000000001</v>
      </c>
      <c r="DI73" s="630">
        <f>IF(AND(DI71&gt;0,DI72&gt;0),ROUNDDOWN(DI72/DI71,4),"")</f>
        <v>0.4133</v>
      </c>
      <c r="DJ73" s="357">
        <f>IF(AND(DJ71&gt;0,DJ72&gt;0),ROUNDDOWN(DJ72/DJ71,4),"")</f>
        <v>0.38090000000000002</v>
      </c>
      <c r="DK73" s="631">
        <f>IF(AND(DK71&gt;0,DK72&gt;0),ROUNDDOWN(DK72/DK71,4),"")</f>
        <v>0.42849999999999999</v>
      </c>
      <c r="DL73" s="643">
        <f t="shared" ref="DL73:DO73" si="959">IF(AND(DL71&gt;0,DL72&gt;0),ROUNDDOWN(DL72/DL71,4),"")</f>
        <v>0.47849999999999998</v>
      </c>
      <c r="DM73" s="484">
        <f t="shared" si="959"/>
        <v>0.42749999999999999</v>
      </c>
      <c r="DN73" s="485"/>
      <c r="DO73" s="644">
        <f t="shared" ref="DO73" si="960">IF(AND(DO71&gt;0,DO72&gt;0),ROUNDDOWN(DO72/DO71,4),"")</f>
        <v>0.41660000000000003</v>
      </c>
      <c r="DP73" s="36" t="str">
        <f t="shared" si="957"/>
        <v/>
      </c>
      <c r="DQ73" s="36" t="str">
        <f t="shared" si="957"/>
        <v/>
      </c>
      <c r="DR73" s="150" t="str">
        <f t="shared" si="957"/>
        <v/>
      </c>
      <c r="DS73" s="36" t="str">
        <f t="shared" si="957"/>
        <v/>
      </c>
      <c r="DT73" s="36" t="str">
        <f t="shared" si="957"/>
        <v/>
      </c>
      <c r="DU73" s="150" t="str">
        <f t="shared" si="957"/>
        <v/>
      </c>
      <c r="DV73" s="36" t="str">
        <f t="shared" si="957"/>
        <v/>
      </c>
      <c r="DW73" s="36" t="str">
        <f t="shared" si="957"/>
        <v/>
      </c>
      <c r="DX73" s="37">
        <f>IF(DX72&gt;0,DX72/DX71,0)</f>
        <v>0</v>
      </c>
      <c r="DY73" s="150" t="str">
        <f t="shared" ref="DY73:EG73" si="961">IF(AND(DY71&gt;0,DY72&gt;0),ROUNDDOWN(DY72/DY71,4),"")</f>
        <v/>
      </c>
      <c r="DZ73" s="36" t="str">
        <f t="shared" si="961"/>
        <v/>
      </c>
      <c r="EA73" s="36" t="str">
        <f t="shared" si="961"/>
        <v/>
      </c>
      <c r="EB73" s="150" t="str">
        <f t="shared" si="961"/>
        <v/>
      </c>
      <c r="EC73" s="36" t="str">
        <f t="shared" si="961"/>
        <v/>
      </c>
      <c r="ED73" s="36" t="str">
        <f t="shared" si="961"/>
        <v/>
      </c>
      <c r="EE73" s="150" t="str">
        <f t="shared" si="961"/>
        <v/>
      </c>
      <c r="EF73" s="36" t="str">
        <f t="shared" si="961"/>
        <v/>
      </c>
      <c r="EG73" s="36" t="str">
        <f t="shared" si="961"/>
        <v/>
      </c>
      <c r="EH73" s="37">
        <f>IF(EH72&gt;0,EH72/EH71,0)</f>
        <v>0</v>
      </c>
      <c r="EI73" s="150" t="str">
        <f t="shared" ref="EI73:EQ73" si="962">IF(AND(EI71&gt;0,EI72&gt;0),ROUNDDOWN(EI72/EI71,4),"")</f>
        <v/>
      </c>
      <c r="EJ73" s="36" t="str">
        <f t="shared" si="962"/>
        <v/>
      </c>
      <c r="EK73" s="36" t="str">
        <f t="shared" si="962"/>
        <v/>
      </c>
      <c r="EL73" s="150" t="str">
        <f t="shared" si="962"/>
        <v/>
      </c>
      <c r="EM73" s="36" t="str">
        <f t="shared" si="962"/>
        <v/>
      </c>
      <c r="EN73" s="36" t="str">
        <f t="shared" si="962"/>
        <v/>
      </c>
      <c r="EO73" s="150" t="str">
        <f t="shared" si="962"/>
        <v/>
      </c>
      <c r="EP73" s="36" t="str">
        <f t="shared" si="962"/>
        <v/>
      </c>
      <c r="EQ73" s="36" t="str">
        <f t="shared" si="962"/>
        <v/>
      </c>
      <c r="ER73" s="37">
        <f>IF(ER72&gt;0,ER72/ER71,0)</f>
        <v>0</v>
      </c>
      <c r="ES73" s="143" t="str">
        <f>IF(AND(ES71&gt;0,ES72&gt;0),ROUNDDOWN(ES72/ES71,4),"")</f>
        <v/>
      </c>
      <c r="ET73" s="424" t="str">
        <f t="shared" ref="ET73:FA73" si="963">IF(AND(ET71&gt;0,ET72&gt;0),ROUNDDOWN(ET72/ET71,4),"")</f>
        <v/>
      </c>
      <c r="EU73" s="425" t="str">
        <f t="shared" si="963"/>
        <v/>
      </c>
      <c r="EV73" s="426" t="str">
        <f t="shared" si="963"/>
        <v/>
      </c>
      <c r="EW73" s="297" t="str">
        <f t="shared" si="963"/>
        <v/>
      </c>
      <c r="EX73" s="301" t="str">
        <f t="shared" si="963"/>
        <v/>
      </c>
      <c r="EY73" s="155" t="str">
        <f t="shared" si="963"/>
        <v/>
      </c>
      <c r="EZ73" s="305" t="str">
        <f t="shared" si="963"/>
        <v/>
      </c>
      <c r="FA73" s="315" t="str">
        <f t="shared" si="963"/>
        <v/>
      </c>
      <c r="FB73" s="325"/>
      <c r="FC73" s="159" t="str">
        <f t="shared" ref="FC73:FK73" si="964">IF(AND(FC71&gt;0,FC72&gt;0),ROUNDDOWN(FC72/FC71,4),"")</f>
        <v/>
      </c>
      <c r="FD73" s="36" t="str">
        <f t="shared" si="964"/>
        <v/>
      </c>
      <c r="FE73" s="36" t="str">
        <f t="shared" si="964"/>
        <v/>
      </c>
      <c r="FF73" s="150" t="str">
        <f t="shared" si="964"/>
        <v/>
      </c>
      <c r="FG73" s="36" t="str">
        <f t="shared" si="964"/>
        <v/>
      </c>
      <c r="FH73" s="36" t="str">
        <f t="shared" si="964"/>
        <v/>
      </c>
      <c r="FI73" s="150" t="str">
        <f t="shared" si="964"/>
        <v/>
      </c>
      <c r="FJ73" s="36" t="str">
        <f t="shared" si="964"/>
        <v/>
      </c>
      <c r="FK73" s="36" t="str">
        <f t="shared" si="964"/>
        <v/>
      </c>
      <c r="FL73" s="37">
        <f>IF(FL72&gt;0,FL72/FL71,0)</f>
        <v>0</v>
      </c>
      <c r="FM73" s="150" t="str">
        <f t="shared" ref="FM73:FU73" si="965">IF(AND(FM71&gt;0,FM72&gt;0),ROUNDDOWN(FM72/FM71,4),"")</f>
        <v/>
      </c>
      <c r="FN73" s="36" t="str">
        <f t="shared" si="965"/>
        <v/>
      </c>
      <c r="FO73" s="36" t="str">
        <f t="shared" si="965"/>
        <v/>
      </c>
      <c r="FP73" s="150" t="str">
        <f t="shared" si="965"/>
        <v/>
      </c>
      <c r="FQ73" s="36" t="str">
        <f t="shared" si="965"/>
        <v/>
      </c>
      <c r="FR73" s="36" t="str">
        <f t="shared" si="965"/>
        <v/>
      </c>
      <c r="FS73" s="150" t="str">
        <f t="shared" si="965"/>
        <v/>
      </c>
      <c r="FT73" s="36" t="str">
        <f t="shared" si="965"/>
        <v/>
      </c>
      <c r="FU73" s="36" t="str">
        <f t="shared" si="965"/>
        <v/>
      </c>
      <c r="FV73" s="37">
        <f>IF(FV72&gt;0,FV72/FV71,0)</f>
        <v>0</v>
      </c>
      <c r="FW73" s="150" t="str">
        <f t="shared" ref="FW73:GE73" si="966">IF(AND(FW71&gt;0,FW72&gt;0),ROUNDDOWN(FW72/FW71,4),"")</f>
        <v/>
      </c>
      <c r="FX73" s="36" t="str">
        <f t="shared" si="966"/>
        <v/>
      </c>
      <c r="FY73" s="36" t="str">
        <f t="shared" si="966"/>
        <v/>
      </c>
      <c r="FZ73" s="150" t="str">
        <f t="shared" si="966"/>
        <v/>
      </c>
      <c r="GA73" s="36" t="str">
        <f t="shared" si="966"/>
        <v/>
      </c>
      <c r="GB73" s="36" t="str">
        <f t="shared" si="966"/>
        <v/>
      </c>
      <c r="GC73" s="150" t="str">
        <f t="shared" si="966"/>
        <v/>
      </c>
      <c r="GD73" s="36" t="str">
        <f t="shared" si="966"/>
        <v/>
      </c>
      <c r="GE73" s="36" t="str">
        <f t="shared" si="966"/>
        <v/>
      </c>
      <c r="GF73" s="37">
        <f>IF(GF72&gt;0,GF72/GF71,0)</f>
        <v>0</v>
      </c>
      <c r="GG73" s="143" t="str">
        <f>IF(AND(GG71&gt;0,GG72&gt;0),ROUNDDOWN(GG72/GG71,4),"")</f>
        <v/>
      </c>
      <c r="GH73" s="424" t="str">
        <f t="shared" ref="GH73:GO73" si="967">IF(AND(GH71&gt;0,GH72&gt;0),ROUNDDOWN(GH72/GH71,4),"")</f>
        <v/>
      </c>
      <c r="GI73" s="425" t="str">
        <f t="shared" si="967"/>
        <v/>
      </c>
      <c r="GJ73" s="426" t="str">
        <f t="shared" si="967"/>
        <v/>
      </c>
      <c r="GK73" s="297" t="str">
        <f t="shared" si="967"/>
        <v/>
      </c>
      <c r="GL73" s="301" t="str">
        <f t="shared" si="967"/>
        <v/>
      </c>
      <c r="GM73" s="155" t="str">
        <f t="shared" si="967"/>
        <v/>
      </c>
      <c r="GN73" s="305" t="str">
        <f t="shared" si="967"/>
        <v/>
      </c>
      <c r="GO73" s="315" t="str">
        <f t="shared" si="967"/>
        <v/>
      </c>
      <c r="GP73" s="325"/>
      <c r="GQ73" s="159" t="str">
        <f>IF(AND(GQ71&gt;0,GQ72&gt;0),ROUNDDOWN(GQ72/GQ71,4),"")</f>
        <v/>
      </c>
      <c r="GR73" s="335" t="str">
        <f>IF(AND(GR71&gt;0,GR72&gt;0),ROUNDDOWN(GR72/GR71,4),"")</f>
        <v/>
      </c>
      <c r="GS73" s="336" t="str">
        <f t="shared" ref="GS73:GT73" si="968">IF(AND(GS71&gt;0,GS72&gt;0),ROUNDDOWN(GS72/GS71,4),"")</f>
        <v/>
      </c>
      <c r="GT73" s="163" t="str">
        <f t="shared" si="968"/>
        <v/>
      </c>
      <c r="GU73" s="356" t="str">
        <f>IF(AND(GU71&gt;0,GU72&gt;0),ROUNDDOWN(GU72/GU71,4),"")</f>
        <v/>
      </c>
      <c r="GV73" s="357" t="str">
        <f>IF(AND(GV71&gt;0,GV72&gt;0),ROUNDDOWN(GV72/GV71,4),"")</f>
        <v/>
      </c>
      <c r="GW73" s="167" t="str">
        <f>IF(AND(GW71&gt;0,GW72&gt;0),ROUNDDOWN(GW72/GW71,4),"")</f>
        <v/>
      </c>
      <c r="GX73" s="483" t="str">
        <f t="shared" ref="GX73:HK73" si="969">IF(AND(GX71&gt;0,GX72&gt;0),ROUNDDOWN(GX72/GX71,4),"")</f>
        <v/>
      </c>
      <c r="GY73" s="484" t="str">
        <f t="shared" si="969"/>
        <v/>
      </c>
      <c r="GZ73" s="485" t="str">
        <f t="shared" si="969"/>
        <v/>
      </c>
      <c r="HA73" s="486" t="str">
        <f t="shared" si="969"/>
        <v/>
      </c>
      <c r="HB73" s="392" t="str">
        <f t="shared" si="969"/>
        <v/>
      </c>
      <c r="HC73" s="393" t="str">
        <f t="shared" si="969"/>
        <v/>
      </c>
      <c r="HD73" s="172" t="str">
        <f t="shared" si="969"/>
        <v/>
      </c>
      <c r="HE73" s="392" t="str">
        <f t="shared" si="969"/>
        <v/>
      </c>
      <c r="HF73" s="393" t="str">
        <f t="shared" si="969"/>
        <v/>
      </c>
      <c r="HG73" s="172" t="str">
        <f t="shared" si="969"/>
        <v/>
      </c>
      <c r="HH73" s="392" t="str">
        <f t="shared" si="969"/>
        <v/>
      </c>
      <c r="HI73" s="393" t="str">
        <f t="shared" si="969"/>
        <v/>
      </c>
      <c r="HJ73" s="374"/>
      <c r="HK73" s="171" t="str">
        <f t="shared" si="969"/>
        <v/>
      </c>
      <c r="HL73" s="40"/>
      <c r="HM73" s="39" t="s">
        <v>139</v>
      </c>
      <c r="HN73" s="39"/>
      <c r="HO73" s="39"/>
      <c r="HP73" s="39"/>
      <c r="HQ73" s="39"/>
    </row>
    <row r="74" spans="1:225" s="25" customFormat="1" ht="21">
      <c r="A74" s="24"/>
      <c r="C74" s="66" t="str">
        <f>_xlfn.XLOOKUP(D74,事業計画2026[営業所],事業計画2026[エリア],"",0)</f>
        <v/>
      </c>
      <c r="D74" s="67" t="s">
        <v>56</v>
      </c>
      <c r="E74" s="209"/>
      <c r="F74" s="196"/>
      <c r="G74" s="196" t="str">
        <f>_xlfn.XLOOKUP(D74,事業計画2026[営業所],事業計画2026[所長],"",0)</f>
        <v/>
      </c>
      <c r="H74" s="196" t="str">
        <f>_xlfn.XLOOKUP(D74,事業計画2026[営業所],事業計画2026[担当役員],"",0)</f>
        <v/>
      </c>
      <c r="I74" s="196" t="str">
        <f>_xlfn.XLOOKUP(D74,事業計画2026[営業所],事業計画2026[主要ブランド],"",0)</f>
        <v/>
      </c>
      <c r="J74" s="196"/>
      <c r="K74" s="197" t="str">
        <f>_xlfn.XLOOKUP(D74,事業計画2026[営業所],事業計画2026[人件費],"",0)</f>
        <v/>
      </c>
      <c r="L74" s="197" t="str">
        <f>_xlfn.XLOOKUP(D74,事業計画2026[営業所],事業計画2026[販売費],"",0)</f>
        <v/>
      </c>
      <c r="M74" s="197" t="str">
        <f>_xlfn.XLOOKUP(D74,事業計画2026[営業所],事業計画2026[減価償却費],"",0)</f>
        <v/>
      </c>
      <c r="N74" s="197" t="str">
        <f>_xlfn.XLOOKUP(D74,事業計画2026[営業所],事業計画2026[地代・家賃],"",0)</f>
        <v/>
      </c>
      <c r="O74" s="197" t="str">
        <f>_xlfn.XLOOKUP(D74,事業計画2026[営業所],事業計画2026[その他経費],"",0)</f>
        <v/>
      </c>
      <c r="P74" s="197" t="str">
        <f>_xlfn.XLOOKUP(D74,事業計画2026[営業所],事業計画2026[本社経費],"",0)</f>
        <v/>
      </c>
      <c r="Q74" s="197">
        <f>SUM(K74:P74)</f>
        <v>0</v>
      </c>
      <c r="R74" s="196"/>
      <c r="S74" s="26" t="s">
        <v>137</v>
      </c>
      <c r="T74" s="27" cm="1">
        <f t="array" ref="T74">_xlfn.XLOOKUP($D74&amp;T$2&amp;T$3,事業計画集計2026[営業所]&amp;事業計画集計2026[月]&amp;事業計画集計2026[受着完],事業計画集計2026[(当月)計画 請負金額],0,0)</f>
        <v>0</v>
      </c>
      <c r="U74" s="28" cm="1">
        <f t="array" ref="U74">_xlfn.XLOOKUP($D74&amp;T$2&amp;T$3,事業計画集計2026[営業所]&amp;事業計画集計2026[月]&amp;事業計画集計2026[受着完],事業計画集計2026[(当月)計画 利益額],0,0)</f>
        <v>0</v>
      </c>
      <c r="V74" s="142" cm="1">
        <f t="array" ref="V74">_xlfn.XLOOKUP($D74&amp;T$2&amp;T$3,事業計画集計2026[営業所]&amp;事業計画集計2026[月]&amp;事業計画集計2026[受着完],事業計画集計2026[(当月)計画 棟数],0,0)</f>
        <v>0</v>
      </c>
      <c r="W74" s="27" cm="1">
        <f t="array" ref="W74">_xlfn.XLOOKUP($D74&amp;W$2&amp;W$3,事業計画集計2026[営業所]&amp;事業計画集計2026[月]&amp;事業計画集計2026[受着完],事業計画集計2026[(当月)計画 請負金額],0,0)</f>
        <v>0</v>
      </c>
      <c r="X74" s="28" cm="1">
        <f t="array" ref="X74">_xlfn.XLOOKUP($D74&amp;W$2&amp;W$3,事業計画集計2026[営業所]&amp;事業計画集計2026[月]&amp;事業計画集計2026[受着完],事業計画集計2026[(当月)計画 利益額],0,0)</f>
        <v>0</v>
      </c>
      <c r="Y74" s="149" cm="1">
        <f t="array" ref="Y74">_xlfn.XLOOKUP($D74&amp;W$2&amp;W$3,事業計画集計2026[営業所]&amp;事業計画集計2026[月]&amp;事業計画集計2026[受着完],事業計画集計2026[(当月)計画 棟数],0,0)</f>
        <v>0</v>
      </c>
      <c r="Z74" s="28" cm="1">
        <f t="array" ref="Z74">_xlfn.XLOOKUP($D74&amp;Z$2&amp;Z$3,事業計画集計2026[営業所]&amp;事業計画集計2026[月]&amp;事業計画集計2026[受着完],事業計画集計2026[(当月)計画 請負金額],0,0)</f>
        <v>0</v>
      </c>
      <c r="AA74" s="28" cm="1">
        <f t="array" ref="AA74">_xlfn.XLOOKUP($D74&amp;Z$2&amp;Z$3,事業計画集計2026[営業所]&amp;事業計画集計2026[月]&amp;事業計画集計2026[受着完],事業計画集計2026[(当月)計画 利益額],0,0)</f>
        <v>0</v>
      </c>
      <c r="AB74" s="29">
        <f>AA74-($Q74*1000)</f>
        <v>0</v>
      </c>
      <c r="AC74" s="142" cm="1">
        <f t="array" ref="AC74">_xlfn.XLOOKUP($D74&amp;Z$2&amp;Z$3,事業計画集計2026[営業所]&amp;事業計画集計2026[月]&amp;事業計画集計2026[受着完],事業計画集計2026[(当月)計画 棟数],0,0)</f>
        <v>0</v>
      </c>
      <c r="AD74" s="27" cm="1">
        <f t="array" ref="AD74">_xlfn.XLOOKUP($D74&amp;AD$2&amp;AD$3,事業計画集計2026[営業所]&amp;事業計画集計2026[月]&amp;事業計画集計2026[受着完],事業計画集計2026[(当月)計画 請負金額],0,0)</f>
        <v>0</v>
      </c>
      <c r="AE74" s="28" cm="1">
        <f t="array" ref="AE74">_xlfn.XLOOKUP($D74&amp;AD$2&amp;AD$3,事業計画集計2026[営業所]&amp;事業計画集計2026[月]&amp;事業計画集計2026[受着完],事業計画集計2026[(当月)計画 利益額],0,0)</f>
        <v>0</v>
      </c>
      <c r="AF74" s="149" cm="1">
        <f t="array" ref="AF74">_xlfn.XLOOKUP($D74&amp;AD$2&amp;AD$3,事業計画集計2026[営業所]&amp;事業計画集計2026[月]&amp;事業計画集計2026[受着完],事業計画集計2026[(当月)計画 棟数],0,0)</f>
        <v>0</v>
      </c>
      <c r="AG74" s="28" cm="1">
        <f t="array" ref="AG74">_xlfn.XLOOKUP($D74&amp;AG$2&amp;AG$3,事業計画集計2026[営業所]&amp;事業計画集計2026[月]&amp;事業計画集計2026[受着完],事業計画集計2026[(当月)計画 請負金額],0,0)</f>
        <v>0</v>
      </c>
      <c r="AH74" s="28" cm="1">
        <f t="array" ref="AH74">_xlfn.XLOOKUP($D74&amp;AG$2&amp;AG$3,事業計画集計2026[営業所]&amp;事業計画集計2026[月]&amp;事業計画集計2026[受着完],事業計画集計2026[(当月)計画 利益額],0,0)</f>
        <v>0</v>
      </c>
      <c r="AI74" s="149" cm="1">
        <f t="array" ref="AI74">_xlfn.XLOOKUP($D74&amp;AG$2&amp;AG$3,事業計画集計2026[営業所]&amp;事業計画集計2026[月]&amp;事業計画集計2026[受着完],事業計画集計2026[(当月)計画 棟数],0,0)</f>
        <v>0</v>
      </c>
      <c r="AJ74" s="28" cm="1">
        <f t="array" ref="AJ74">_xlfn.XLOOKUP($D74&amp;AJ$2&amp;AJ$3,事業計画集計2026[営業所]&amp;事業計画集計2026[月]&amp;事業計画集計2026[受着完],事業計画集計2026[(当月)計画 請負金額],0,0)</f>
        <v>0</v>
      </c>
      <c r="AK74" s="28" cm="1">
        <f t="array" ref="AK74">_xlfn.XLOOKUP($D74&amp;AJ$2&amp;AJ$3,事業計画集計2026[営業所]&amp;事業計画集計2026[月]&amp;事業計画集計2026[受着完],事業計画集計2026[(当月)計画 利益額],0,0)</f>
        <v>0</v>
      </c>
      <c r="AL74" s="29">
        <f>AK74-($Q74*1000)</f>
        <v>0</v>
      </c>
      <c r="AM74" s="149" cm="1">
        <f t="array" ref="AM74">_xlfn.XLOOKUP($D74&amp;AJ$2&amp;AJ$3,事業計画集計2026[営業所]&amp;事業計画集計2026[月]&amp;事業計画集計2026[受着完],事業計画集計2026[(当月)計画 棟数],0,0)</f>
        <v>0</v>
      </c>
      <c r="AN74" s="28" cm="1">
        <f t="array" ref="AN74">_xlfn.XLOOKUP($D74&amp;AN$2&amp;AN$3,事業計画集計2026[営業所]&amp;事業計画集計2026[月]&amp;事業計画集計2026[受着完],事業計画集計2026[(当月)計画 請負金額],0,0)</f>
        <v>0</v>
      </c>
      <c r="AO74" s="28" cm="1">
        <f t="array" ref="AO74">_xlfn.XLOOKUP($D74&amp;AN$2&amp;AN$3,事業計画集計2026[営業所]&amp;事業計画集計2026[月]&amp;事業計画集計2026[受着完],事業計画集計2026[(当月)計画 利益額],0,0)</f>
        <v>0</v>
      </c>
      <c r="AP74" s="149" cm="1">
        <f t="array" ref="AP74">_xlfn.XLOOKUP($D74&amp;AN$2&amp;AN$3,事業計画集計2026[営業所]&amp;事業計画集計2026[月]&amp;事業計画集計2026[受着完],事業計画集計2026[(当月)計画 棟数],0,0)</f>
        <v>0</v>
      </c>
      <c r="AQ74" s="28" cm="1">
        <f t="array" ref="AQ74">_xlfn.XLOOKUP($D74&amp;AQ$2&amp;AQ$3,事業計画集計2026[営業所]&amp;事業計画集計2026[月]&amp;事業計画集計2026[受着完],事業計画集計2026[(当月)計画 請負金額],0,0)</f>
        <v>0</v>
      </c>
      <c r="AR74" s="28" cm="1">
        <f t="array" ref="AR74">_xlfn.XLOOKUP($D74&amp;AQ$2&amp;AQ$3,事業計画集計2026[営業所]&amp;事業計画集計2026[月]&amp;事業計画集計2026[受着完],事業計画集計2026[(当月)計画 利益額],0,0)</f>
        <v>0</v>
      </c>
      <c r="AS74" s="149" cm="1">
        <f t="array" ref="AS74">_xlfn.XLOOKUP($D74&amp;AQ$2&amp;AQ$3,事業計画集計2026[営業所]&amp;事業計画集計2026[月]&amp;事業計画集計2026[受着完],事業計画集計2026[(当月)計画 棟数],0,0)</f>
        <v>0</v>
      </c>
      <c r="AT74" s="28" cm="1">
        <f t="array" ref="AT74">_xlfn.XLOOKUP($D74&amp;AT$2&amp;AT$3,事業計画集計2026[営業所]&amp;事業計画集計2026[月]&amp;事業計画集計2026[受着完],事業計画集計2026[(当月)計画 請負金額],0,0)</f>
        <v>0</v>
      </c>
      <c r="AU74" s="28" cm="1">
        <f t="array" ref="AU74">_xlfn.XLOOKUP($D74&amp;AT$2&amp;AT$3,事業計画集計2026[営業所]&amp;事業計画集計2026[月]&amp;事業計画集計2026[受着完],事業計画集計2026[(当月)計画 利益額],0,0)</f>
        <v>0</v>
      </c>
      <c r="AV74" s="29">
        <f>AU74-($Q74*1000)</f>
        <v>0</v>
      </c>
      <c r="AW74" s="142" cm="1">
        <f t="array" ref="AW74">_xlfn.XLOOKUP($D74&amp;AT$2&amp;AT$3,事業計画集計2026[営業所]&amp;事業計画集計2026[月]&amp;事業計画集計2026[受着完],事業計画集計2026[(当月)計画 棟数],0,0)</f>
        <v>0</v>
      </c>
      <c r="AX74" s="421">
        <f t="shared" ref="AX74:BG75" si="970">T74+AD74+AN74</f>
        <v>0</v>
      </c>
      <c r="AY74" s="422">
        <f t="shared" si="970"/>
        <v>0</v>
      </c>
      <c r="AZ74" s="423">
        <f t="shared" si="970"/>
        <v>0</v>
      </c>
      <c r="BA74" s="296">
        <f t="shared" si="970"/>
        <v>0</v>
      </c>
      <c r="BB74" s="300">
        <f t="shared" si="970"/>
        <v>0</v>
      </c>
      <c r="BC74" s="154">
        <f t="shared" si="970"/>
        <v>0</v>
      </c>
      <c r="BD74" s="304">
        <f t="shared" si="970"/>
        <v>0</v>
      </c>
      <c r="BE74" s="314">
        <f t="shared" si="970"/>
        <v>0</v>
      </c>
      <c r="BF74" s="324">
        <f t="shared" si="970"/>
        <v>0</v>
      </c>
      <c r="BG74" s="158">
        <f t="shared" si="970"/>
        <v>0</v>
      </c>
      <c r="BH74" s="28" cm="1">
        <f t="array" ref="BH74">_xlfn.XLOOKUP($D74&amp;BH$2&amp;BH$3,事業計画集計2026[営業所]&amp;事業計画集計2026[月]&amp;事業計画集計2026[受着完],事業計画集計2026[(当月)計画 請負金額],0,0)</f>
        <v>0</v>
      </c>
      <c r="BI74" s="28" cm="1">
        <f t="array" ref="BI74">_xlfn.XLOOKUP($D74&amp;BH$2&amp;BH$3,事業計画集計2026[営業所]&amp;事業計画集計2026[月]&amp;事業計画集計2026[受着完],事業計画集計2026[(当月)計画 利益額],0,0)</f>
        <v>0</v>
      </c>
      <c r="BJ74" s="149" cm="1">
        <f t="array" ref="BJ74">_xlfn.XLOOKUP($D74&amp;BH$2&amp;BH$3,事業計画集計2026[営業所]&amp;事業計画集計2026[月]&amp;事業計画集計2026[受着完],事業計画集計2026[(当月)計画 棟数],0,0)</f>
        <v>0</v>
      </c>
      <c r="BK74" s="28" cm="1">
        <f t="array" ref="BK74">_xlfn.XLOOKUP($D74&amp;BK$2&amp;BK$3,事業計画集計2026[営業所]&amp;事業計画集計2026[月]&amp;事業計画集計2026[受着完],事業計画集計2026[(当月)計画 請負金額],0,0)</f>
        <v>0</v>
      </c>
      <c r="BL74" s="28" cm="1">
        <f t="array" ref="BL74">_xlfn.XLOOKUP($D74&amp;BK$2&amp;BK$3,事業計画集計2026[営業所]&amp;事業計画集計2026[月]&amp;事業計画集計2026[受着完],事業計画集計2026[(当月)計画 利益額],0,0)</f>
        <v>0</v>
      </c>
      <c r="BM74" s="149" cm="1">
        <f t="array" ref="BM74">_xlfn.XLOOKUP($D74&amp;BK$2&amp;BK$3,事業計画集計2026[営業所]&amp;事業計画集計2026[月]&amp;事業計画集計2026[受着完],事業計画集計2026[(当月)計画 棟数],0,0)</f>
        <v>0</v>
      </c>
      <c r="BN74" s="28" cm="1">
        <f t="array" ref="BN74">_xlfn.XLOOKUP($D74&amp;BN$2&amp;BN$3,事業計画集計2026[営業所]&amp;事業計画集計2026[月]&amp;事業計画集計2026[受着完],事業計画集計2026[(当月)計画 請負金額],0,0)</f>
        <v>0</v>
      </c>
      <c r="BO74" s="28" cm="1">
        <f t="array" ref="BO74">_xlfn.XLOOKUP($D74&amp;BN$2&amp;BN$3,事業計画集計2026[営業所]&amp;事業計画集計2026[月]&amp;事業計画集計2026[受着完],事業計画集計2026[(当月)計画 利益額],0,0)</f>
        <v>0</v>
      </c>
      <c r="BP74" s="29">
        <f>BO74-($Q74*1000)</f>
        <v>0</v>
      </c>
      <c r="BQ74" s="149" cm="1">
        <f t="array" ref="BQ74">_xlfn.XLOOKUP($D74&amp;BN$2&amp;BN$3,事業計画集計2026[営業所]&amp;事業計画集計2026[月]&amp;事業計画集計2026[受着完],事業計画集計2026[(当月)計画 棟数],0,0)</f>
        <v>0</v>
      </c>
      <c r="BR74" s="28" cm="1">
        <f t="array" ref="BR74">_xlfn.XLOOKUP($D74&amp;BR$2&amp;BR$3,事業計画集計2026[営業所]&amp;事業計画集計2026[月]&amp;事業計画集計2026[受着完],事業計画集計2026[(当月)計画 請負金額],0,0)</f>
        <v>0</v>
      </c>
      <c r="BS74" s="28" cm="1">
        <f t="array" ref="BS74">_xlfn.XLOOKUP($D74&amp;BR$2&amp;BR$3,事業計画集計2026[営業所]&amp;事業計画集計2026[月]&amp;事業計画集計2026[受着完],事業計画集計2026[(当月)計画 利益額],0,0)</f>
        <v>0</v>
      </c>
      <c r="BT74" s="149" cm="1">
        <f t="array" ref="BT74">_xlfn.XLOOKUP($D74&amp;BR$2&amp;BR$3,事業計画集計2026[営業所]&amp;事業計画集計2026[月]&amp;事業計画集計2026[受着完],事業計画集計2026[(当月)計画 棟数],0,0)</f>
        <v>0</v>
      </c>
      <c r="BU74" s="28" cm="1">
        <f t="array" ref="BU74">_xlfn.XLOOKUP($D74&amp;BU$2&amp;BU$3,事業計画集計2026[営業所]&amp;事業計画集計2026[月]&amp;事業計画集計2026[受着完],事業計画集計2026[(当月)計画 請負金額],0,0)</f>
        <v>0</v>
      </c>
      <c r="BV74" s="28" cm="1">
        <f t="array" ref="BV74">_xlfn.XLOOKUP($D74&amp;BU$2&amp;BU$3,事業計画集計2026[営業所]&amp;事業計画集計2026[月]&amp;事業計画集計2026[受着完],事業計画集計2026[(当月)計画 利益額],0,0)</f>
        <v>0</v>
      </c>
      <c r="BW74" s="149" cm="1">
        <f t="array" ref="BW74">_xlfn.XLOOKUP($D74&amp;BU$2&amp;BU$3,事業計画集計2026[営業所]&amp;事業計画集計2026[月]&amp;事業計画集計2026[受着完],事業計画集計2026[(当月)計画 棟数],0,0)</f>
        <v>0</v>
      </c>
      <c r="BX74" s="28" cm="1">
        <f t="array" ref="BX74">_xlfn.XLOOKUP($D74&amp;BX$2&amp;BX$3,事業計画集計2026[営業所]&amp;事業計画集計2026[月]&amp;事業計画集計2026[受着完],事業計画集計2026[(当月)計画 請負金額],0,0)</f>
        <v>0</v>
      </c>
      <c r="BY74" s="28" cm="1">
        <f t="array" ref="BY74">_xlfn.XLOOKUP($D74&amp;BX$2&amp;BX$3,事業計画集計2026[営業所]&amp;事業計画集計2026[月]&amp;事業計画集計2026[受着完],事業計画集計2026[(当月)計画 利益額],0,0)</f>
        <v>0</v>
      </c>
      <c r="BZ74" s="29">
        <f>BY74-($Q74*1000)</f>
        <v>0</v>
      </c>
      <c r="CA74" s="149" cm="1">
        <f t="array" ref="CA74">_xlfn.XLOOKUP($D74&amp;BX$2&amp;BX$3,事業計画集計2026[営業所]&amp;事業計画集計2026[月]&amp;事業計画集計2026[受着完],事業計画集計2026[(当月)計画 棟数],0,0)</f>
        <v>0</v>
      </c>
      <c r="CB74" s="28" cm="1">
        <f t="array" ref="CB74">_xlfn.XLOOKUP($D74&amp;CB$2&amp;CB$3,事業計画集計2026[営業所]&amp;事業計画集計2026[月]&amp;事業計画集計2026[受着完],事業計画集計2026[(当月)計画 請負金額],0,0)</f>
        <v>0</v>
      </c>
      <c r="CC74" s="28" cm="1">
        <f t="array" ref="CC74">_xlfn.XLOOKUP($D74&amp;CB$2&amp;CB$3,事業計画集計2026[営業所]&amp;事業計画集計2026[月]&amp;事業計画集計2026[受着完],事業計画集計2026[(当月)計画 利益額],0,0)</f>
        <v>0</v>
      </c>
      <c r="CD74" s="149" cm="1">
        <f t="array" ref="CD74">_xlfn.XLOOKUP($D74&amp;CB$2&amp;CB$3,事業計画集計2026[営業所]&amp;事業計画集計2026[月]&amp;事業計画集計2026[受着完],事業計画集計2026[(当月)計画 棟数],0,0)</f>
        <v>0</v>
      </c>
      <c r="CE74" s="28" cm="1">
        <f t="array" ref="CE74">_xlfn.XLOOKUP($D74&amp;CE$2&amp;CE$3,事業計画集計2026[営業所]&amp;事業計画集計2026[月]&amp;事業計画集計2026[受着完],事業計画集計2026[(当月)計画 請負金額],0,0)</f>
        <v>0</v>
      </c>
      <c r="CF74" s="28" cm="1">
        <f t="array" ref="CF74">_xlfn.XLOOKUP($D74&amp;CE$2&amp;CE$3,事業計画集計2026[営業所]&amp;事業計画集計2026[月]&amp;事業計画集計2026[受着完],事業計画集計2026[(当月)計画 利益額],0,0)</f>
        <v>0</v>
      </c>
      <c r="CG74" s="149" cm="1">
        <f t="array" ref="CG74">_xlfn.XLOOKUP($D74&amp;CE$2&amp;CE$3,事業計画集計2026[営業所]&amp;事業計画集計2026[月]&amp;事業計画集計2026[受着完],事業計画集計2026[(当月)計画 棟数],0,0)</f>
        <v>0</v>
      </c>
      <c r="CH74" s="28" cm="1">
        <f t="array" ref="CH74">_xlfn.XLOOKUP($D74&amp;CH$2&amp;CH$3,事業計画集計2026[営業所]&amp;事業計画集計2026[月]&amp;事業計画集計2026[受着完],事業計画集計2026[(当月)計画 請負金額],0,0)</f>
        <v>0</v>
      </c>
      <c r="CI74" s="28" cm="1">
        <f t="array" ref="CI74">_xlfn.XLOOKUP($D74&amp;CH$2&amp;CH$3,事業計画集計2026[営業所]&amp;事業計画集計2026[月]&amp;事業計画集計2026[受着完],事業計画集計2026[(当月)計画 利益額],0,0)</f>
        <v>0</v>
      </c>
      <c r="CJ74" s="29">
        <f>CI74-($Q74*1000)</f>
        <v>0</v>
      </c>
      <c r="CK74" s="142" cm="1">
        <f t="array" ref="CK74">_xlfn.XLOOKUP($D74&amp;CH$2&amp;CH$3,事業計画集計2026[営業所]&amp;事業計画集計2026[月]&amp;事業計画集計2026[受着完],事業計画集計2026[(当月)計画 棟数],0,0)</f>
        <v>0</v>
      </c>
      <c r="CL74" s="421">
        <f t="shared" ref="CL74:CU75" si="971">BH74+BR74+CB74</f>
        <v>0</v>
      </c>
      <c r="CM74" s="422">
        <f t="shared" si="971"/>
        <v>0</v>
      </c>
      <c r="CN74" s="423">
        <f t="shared" si="971"/>
        <v>0</v>
      </c>
      <c r="CO74" s="296">
        <f t="shared" si="971"/>
        <v>0</v>
      </c>
      <c r="CP74" s="300">
        <f t="shared" si="971"/>
        <v>0</v>
      </c>
      <c r="CQ74" s="154">
        <f t="shared" si="971"/>
        <v>0</v>
      </c>
      <c r="CR74" s="304">
        <f t="shared" si="971"/>
        <v>0</v>
      </c>
      <c r="CS74" s="314">
        <f t="shared" si="971"/>
        <v>0</v>
      </c>
      <c r="CT74" s="324">
        <f t="shared" si="971"/>
        <v>0</v>
      </c>
      <c r="CU74" s="158">
        <f t="shared" si="971"/>
        <v>0</v>
      </c>
      <c r="CV74" s="333">
        <f t="shared" ref="CV74:DE75" si="972">AX74+CL74</f>
        <v>0</v>
      </c>
      <c r="CW74" s="334">
        <f t="shared" si="972"/>
        <v>0</v>
      </c>
      <c r="CX74" s="162">
        <f t="shared" si="972"/>
        <v>0</v>
      </c>
      <c r="CY74" s="354">
        <f t="shared" si="972"/>
        <v>0</v>
      </c>
      <c r="CZ74" s="355">
        <f t="shared" si="972"/>
        <v>0</v>
      </c>
      <c r="DA74" s="166">
        <f t="shared" si="972"/>
        <v>0</v>
      </c>
      <c r="DB74" s="479">
        <f t="shared" si="972"/>
        <v>0</v>
      </c>
      <c r="DC74" s="480">
        <f t="shared" si="972"/>
        <v>0</v>
      </c>
      <c r="DD74" s="481">
        <f t="shared" si="972"/>
        <v>0</v>
      </c>
      <c r="DE74" s="604">
        <f t="shared" si="972"/>
        <v>0</v>
      </c>
      <c r="DF74" s="612">
        <f>実行度合表集計2025!GH74+実行度合表集計2026!CV74</f>
        <v>174000000</v>
      </c>
      <c r="DG74" s="334">
        <f>実行度合表集計2025!GI74+実行度合表集計2026!CW74</f>
        <v>52200000</v>
      </c>
      <c r="DH74" s="613">
        <f>実行度合表集計2025!GJ74+実行度合表集計2026!CX74</f>
        <v>30</v>
      </c>
      <c r="DI74" s="628">
        <f>実行度合表集計2025!GK74+実行度合表集計2026!CY74</f>
        <v>0</v>
      </c>
      <c r="DJ74" s="355">
        <f>実行度合表集計2025!GL74+実行度合表集計2026!CZ74</f>
        <v>0</v>
      </c>
      <c r="DK74" s="629">
        <f>実行度合表集計2025!GM74+実行度合表集計2026!DA74</f>
        <v>0</v>
      </c>
      <c r="DL74" s="641">
        <f>実行度合表集計2025!GN74+実行度合表集計2026!DB74</f>
        <v>174000000</v>
      </c>
      <c r="DM74" s="480">
        <f>実行度合表集計2025!GO74+実行度合表集計2026!DC74</f>
        <v>52200000</v>
      </c>
      <c r="DN74" s="481">
        <f>実行度合表集計2025!GP74+実行度合表集計2026!DD74</f>
        <v>2700000</v>
      </c>
      <c r="DO74" s="642">
        <f>実行度合表集計2025!GQ74+実行度合表集計2026!DE74</f>
        <v>30</v>
      </c>
      <c r="DP74" s="28" cm="1">
        <f t="array" ref="DP74">_xlfn.XLOOKUP($D74&amp;DP$2&amp;DP$3,事業計画集計2026[営業所]&amp;事業計画集計2026[月]&amp;事業計画集計2026[受着完],事業計画集計2026[(当月)計画 請負金額],0,0)</f>
        <v>0</v>
      </c>
      <c r="DQ74" s="28" cm="1">
        <f t="array" ref="DQ74">_xlfn.XLOOKUP($D74&amp;DP$2&amp;DP$3,事業計画集計2026[営業所]&amp;事業計画集計2026[月]&amp;事業計画集計2026[受着完],事業計画集計2026[(当月)計画 利益額],0,0)</f>
        <v>0</v>
      </c>
      <c r="DR74" s="149" cm="1">
        <f t="array" ref="DR74">_xlfn.XLOOKUP($D74&amp;DP$2&amp;DP$3,事業計画集計2026[営業所]&amp;事業計画集計2026[月]&amp;事業計画集計2026[受着完],事業計画集計2026[(当月)計画 棟数],0,0)</f>
        <v>0</v>
      </c>
      <c r="DS74" s="28" cm="1">
        <f t="array" ref="DS74">_xlfn.XLOOKUP($D74&amp;DS$2&amp;DS$3,事業計画集計2026[営業所]&amp;事業計画集計2026[月]&amp;事業計画集計2026[受着完],事業計画集計2026[(当月)計画 請負金額],0,0)</f>
        <v>0</v>
      </c>
      <c r="DT74" s="28" cm="1">
        <f t="array" ref="DT74">_xlfn.XLOOKUP($D74&amp;DS$2&amp;DS$3,事業計画集計2026[営業所]&amp;事業計画集計2026[月]&amp;事業計画集計2026[受着完],事業計画集計2026[(当月)計画 利益額],0,0)</f>
        <v>0</v>
      </c>
      <c r="DU74" s="149" cm="1">
        <f t="array" ref="DU74">_xlfn.XLOOKUP($D74&amp;DS$2&amp;DS$3,事業計画集計2026[営業所]&amp;事業計画集計2026[月]&amp;事業計画集計2026[受着完],事業計画集計2026[(当月)計画 棟数],0,0)</f>
        <v>0</v>
      </c>
      <c r="DV74" s="28" cm="1">
        <f t="array" ref="DV74">_xlfn.XLOOKUP($D74&amp;DV$2&amp;DV$3,事業計画集計2026[営業所]&amp;事業計画集計2026[月]&amp;事業計画集計2026[受着完],事業計画集計2026[(当月)計画 請負金額],0,0)</f>
        <v>0</v>
      </c>
      <c r="DW74" s="28" cm="1">
        <f t="array" ref="DW74">_xlfn.XLOOKUP($D74&amp;DV$2&amp;DV$3,事業計画集計2026[営業所]&amp;事業計画集計2026[月]&amp;事業計画集計2026[受着完],事業計画集計2026[(当月)計画 利益額],0,0)</f>
        <v>0</v>
      </c>
      <c r="DX74" s="29">
        <f>DW74-($Q74*1000)</f>
        <v>0</v>
      </c>
      <c r="DY74" s="149" cm="1">
        <f t="array" ref="DY74">_xlfn.XLOOKUP($D74&amp;DV$2&amp;DV$3,事業計画集計2026[営業所]&amp;事業計画集計2026[月]&amp;事業計画集計2026[受着完],事業計画集計2026[(当月)計画 棟数],0,0)</f>
        <v>0</v>
      </c>
      <c r="DZ74" s="28" cm="1">
        <f t="array" ref="DZ74">_xlfn.XLOOKUP($D74&amp;DZ$2&amp;DZ$3,事業計画集計2026[営業所]&amp;事業計画集計2026[月]&amp;事業計画集計2026[受着完],事業計画集計2026[(当月)計画 請負金額],0,0)</f>
        <v>0</v>
      </c>
      <c r="EA74" s="28" cm="1">
        <f t="array" ref="EA74">_xlfn.XLOOKUP($D74&amp;DZ$2&amp;DZ$3,事業計画集計2026[営業所]&amp;事業計画集計2026[月]&amp;事業計画集計2026[受着完],事業計画集計2026[(当月)計画 利益額],0,0)</f>
        <v>0</v>
      </c>
      <c r="EB74" s="149" cm="1">
        <f t="array" ref="EB74">_xlfn.XLOOKUP($D74&amp;DZ$2&amp;DZ$3,事業計画集計2026[営業所]&amp;事業計画集計2026[月]&amp;事業計画集計2026[受着完],事業計画集計2026[(当月)計画 棟数],0,0)</f>
        <v>0</v>
      </c>
      <c r="EC74" s="28" cm="1">
        <f t="array" ref="EC74">_xlfn.XLOOKUP($D74&amp;EC$2&amp;EC$3,事業計画集計2026[営業所]&amp;事業計画集計2026[月]&amp;事業計画集計2026[受着完],事業計画集計2026[(当月)計画 請負金額],0,0)</f>
        <v>0</v>
      </c>
      <c r="ED74" s="28" cm="1">
        <f t="array" ref="ED74">_xlfn.XLOOKUP($D74&amp;EC$2&amp;EC$3,事業計画集計2026[営業所]&amp;事業計画集計2026[月]&amp;事業計画集計2026[受着完],事業計画集計2026[(当月)計画 利益額],0,0)</f>
        <v>0</v>
      </c>
      <c r="EE74" s="149" cm="1">
        <f t="array" ref="EE74">_xlfn.XLOOKUP($D74&amp;EC$2&amp;EC$3,事業計画集計2026[営業所]&amp;事業計画集計2026[月]&amp;事業計画集計2026[受着完],事業計画集計2026[(当月)計画 棟数],0,0)</f>
        <v>0</v>
      </c>
      <c r="EF74" s="28" cm="1">
        <f t="array" ref="EF74">_xlfn.XLOOKUP($D74&amp;EF$2&amp;EF$3,事業計画集計2026[営業所]&amp;事業計画集計2026[月]&amp;事業計画集計2026[受着完],事業計画集計2026[(当月)計画 請負金額],0,0)</f>
        <v>0</v>
      </c>
      <c r="EG74" s="28" cm="1">
        <f t="array" ref="EG74">_xlfn.XLOOKUP($D74&amp;EF$2&amp;EF$3,事業計画集計2026[営業所]&amp;事業計画集計2026[月]&amp;事業計画集計2026[受着完],事業計画集計2026[(当月)計画 利益額],0,0)</f>
        <v>0</v>
      </c>
      <c r="EH74" s="29">
        <f>EG74-($Q74*1000)</f>
        <v>0</v>
      </c>
      <c r="EI74" s="149" cm="1">
        <f t="array" ref="EI74">_xlfn.XLOOKUP($D74&amp;EF$2&amp;EF$3,事業計画集計2026[営業所]&amp;事業計画集計2026[月]&amp;事業計画集計2026[受着完],事業計画集計2026[(当月)計画 棟数],0,0)</f>
        <v>0</v>
      </c>
      <c r="EJ74" s="28" cm="1">
        <f t="array" ref="EJ74">_xlfn.XLOOKUP($D74&amp;EJ$2&amp;EJ$3,事業計画集計2026[営業所]&amp;事業計画集計2026[月]&amp;事業計画集計2026[受着完],事業計画集計2026[(当月)計画 請負金額],0,0)</f>
        <v>0</v>
      </c>
      <c r="EK74" s="28" cm="1">
        <f t="array" ref="EK74">_xlfn.XLOOKUP($D74&amp;EJ$2&amp;EJ$3,事業計画集計2026[営業所]&amp;事業計画集計2026[月]&amp;事業計画集計2026[受着完],事業計画集計2026[(当月)計画 利益額],0,0)</f>
        <v>0</v>
      </c>
      <c r="EL74" s="149" cm="1">
        <f t="array" ref="EL74">_xlfn.XLOOKUP($D74&amp;EJ$2&amp;EJ$3,事業計画集計2026[営業所]&amp;事業計画集計2026[月]&amp;事業計画集計2026[受着完],事業計画集計2026[(当月)計画 棟数],0,0)</f>
        <v>0</v>
      </c>
      <c r="EM74" s="28" cm="1">
        <f t="array" ref="EM74">_xlfn.XLOOKUP($D74&amp;EM$2&amp;EM$3,事業計画集計2026[営業所]&amp;事業計画集計2026[月]&amp;事業計画集計2026[受着完],事業計画集計2026[(当月)計画 請負金額],0,0)</f>
        <v>0</v>
      </c>
      <c r="EN74" s="28" cm="1">
        <f t="array" ref="EN74">_xlfn.XLOOKUP($D74&amp;EM$2&amp;EM$3,事業計画集計2026[営業所]&amp;事業計画集計2026[月]&amp;事業計画集計2026[受着完],事業計画集計2026[(当月)計画 利益額],0,0)</f>
        <v>0</v>
      </c>
      <c r="EO74" s="149" cm="1">
        <f t="array" ref="EO74">_xlfn.XLOOKUP($D74&amp;EM$2&amp;EM$3,事業計画集計2026[営業所]&amp;事業計画集計2026[月]&amp;事業計画集計2026[受着完],事業計画集計2026[(当月)計画 棟数],0,0)</f>
        <v>0</v>
      </c>
      <c r="EP74" s="28" cm="1">
        <f t="array" ref="EP74">_xlfn.XLOOKUP($D74&amp;EP$2&amp;EP$3,事業計画集計2026[営業所]&amp;事業計画集計2026[月]&amp;事業計画集計2026[受着完],事業計画集計2026[(当月)計画 請負金額],0,0)</f>
        <v>0</v>
      </c>
      <c r="EQ74" s="28" cm="1">
        <f t="array" ref="EQ74">_xlfn.XLOOKUP($D74&amp;EP$2&amp;EP$3,事業計画集計2026[営業所]&amp;事業計画集計2026[月]&amp;事業計画集計2026[受着完],事業計画集計2026[(当月)計画 利益額],0,0)</f>
        <v>0</v>
      </c>
      <c r="ER74" s="29">
        <f>EQ74-($Q74*1000)</f>
        <v>0</v>
      </c>
      <c r="ES74" s="142" cm="1">
        <f t="array" ref="ES74">_xlfn.XLOOKUP($D74&amp;EP$2&amp;EP$3,事業計画集計2026[営業所]&amp;事業計画集計2026[月]&amp;事業計画集計2026[受着完],事業計画集計2026[(当月)計画 棟数],0,0)</f>
        <v>0</v>
      </c>
      <c r="ET74" s="421">
        <f t="shared" ref="ET74:FC75" si="973">DP74+DZ74+EJ74</f>
        <v>0</v>
      </c>
      <c r="EU74" s="422">
        <f t="shared" si="973"/>
        <v>0</v>
      </c>
      <c r="EV74" s="423">
        <f t="shared" si="973"/>
        <v>0</v>
      </c>
      <c r="EW74" s="296">
        <f t="shared" si="973"/>
        <v>0</v>
      </c>
      <c r="EX74" s="300">
        <f t="shared" si="973"/>
        <v>0</v>
      </c>
      <c r="EY74" s="154">
        <f t="shared" si="973"/>
        <v>0</v>
      </c>
      <c r="EZ74" s="304">
        <f t="shared" si="973"/>
        <v>0</v>
      </c>
      <c r="FA74" s="314">
        <f t="shared" si="973"/>
        <v>0</v>
      </c>
      <c r="FB74" s="324">
        <f t="shared" si="973"/>
        <v>0</v>
      </c>
      <c r="FC74" s="158">
        <f t="shared" si="973"/>
        <v>0</v>
      </c>
      <c r="FD74" s="28" cm="1">
        <f t="array" ref="FD74">_xlfn.XLOOKUP($D74&amp;FD$2&amp;FD$3,事業計画集計2026[営業所]&amp;事業計画集計2026[月]&amp;事業計画集計2026[受着完],事業計画集計2026[(当月)計画 請負金額],0,0)</f>
        <v>0</v>
      </c>
      <c r="FE74" s="28" cm="1">
        <f t="array" ref="FE74">_xlfn.XLOOKUP($D74&amp;FD$2&amp;FD$3,事業計画集計2026[営業所]&amp;事業計画集計2026[月]&amp;事業計画集計2026[受着完],事業計画集計2026[(当月)計画 利益額],0,0)</f>
        <v>0</v>
      </c>
      <c r="FF74" s="149" cm="1">
        <f t="array" ref="FF74">_xlfn.XLOOKUP($D74&amp;FD$2&amp;FD$3,事業計画集計2026[営業所]&amp;事業計画集計2026[月]&amp;事業計画集計2026[受着完],事業計画集計2026[(当月)計画 棟数],0,0)</f>
        <v>0</v>
      </c>
      <c r="FG74" s="28" cm="1">
        <f t="array" ref="FG74">_xlfn.XLOOKUP($D74&amp;FG$2&amp;FG$3,事業計画集計2026[営業所]&amp;事業計画集計2026[月]&amp;事業計画集計2026[受着完],事業計画集計2026[(当月)計画 請負金額],0,0)</f>
        <v>0</v>
      </c>
      <c r="FH74" s="28" cm="1">
        <f t="array" ref="FH74">_xlfn.XLOOKUP($D74&amp;FG$2&amp;FG$3,事業計画集計2026[営業所]&amp;事業計画集計2026[月]&amp;事業計画集計2026[受着完],事業計画集計2026[(当月)計画 利益額],0,0)</f>
        <v>0</v>
      </c>
      <c r="FI74" s="149" cm="1">
        <f t="array" ref="FI74">_xlfn.XLOOKUP($D74&amp;FG$2&amp;FG$3,事業計画集計2026[営業所]&amp;事業計画集計2026[月]&amp;事業計画集計2026[受着完],事業計画集計2026[(当月)計画 棟数],0,0)</f>
        <v>0</v>
      </c>
      <c r="FJ74" s="28" cm="1">
        <f t="array" ref="FJ74">_xlfn.XLOOKUP($D74&amp;FJ$2&amp;FJ$3,事業計画集計2026[営業所]&amp;事業計画集計2026[月]&amp;事業計画集計2026[受着完],事業計画集計2026[(当月)計画 請負金額],0,0)</f>
        <v>0</v>
      </c>
      <c r="FK74" s="28" cm="1">
        <f t="array" ref="FK74">_xlfn.XLOOKUP($D74&amp;FJ$2&amp;FJ$3,事業計画集計2026[営業所]&amp;事業計画集計2026[月]&amp;事業計画集計2026[受着完],事業計画集計2026[(当月)計画 利益額],0,0)</f>
        <v>0</v>
      </c>
      <c r="FL74" s="29">
        <f>FK74-($Q74*1000)</f>
        <v>0</v>
      </c>
      <c r="FM74" s="149" cm="1">
        <f t="array" ref="FM74">_xlfn.XLOOKUP($D74&amp;FJ$2&amp;FJ$3,事業計画集計2026[営業所]&amp;事業計画集計2026[月]&amp;事業計画集計2026[受着完],事業計画集計2026[(当月)計画 棟数],0,0)</f>
        <v>0</v>
      </c>
      <c r="FN74" s="28" cm="1">
        <f t="array" ref="FN74">_xlfn.XLOOKUP($D74&amp;FN$2&amp;FN$3,事業計画集計2026[営業所]&amp;事業計画集計2026[月]&amp;事業計画集計2026[受着完],事業計画集計2026[(当月)計画 請負金額],0,0)</f>
        <v>0</v>
      </c>
      <c r="FO74" s="28" cm="1">
        <f t="array" ref="FO74">_xlfn.XLOOKUP($D74&amp;FN$2&amp;FN$3,事業計画集計2026[営業所]&amp;事業計画集計2026[月]&amp;事業計画集計2026[受着完],事業計画集計2026[(当月)計画 利益額],0,0)</f>
        <v>0</v>
      </c>
      <c r="FP74" s="149" cm="1">
        <f t="array" ref="FP74">_xlfn.XLOOKUP($D74&amp;FN$2&amp;FN$3,事業計画集計2026[営業所]&amp;事業計画集計2026[月]&amp;事業計画集計2026[受着完],事業計画集計2026[(当月)計画 棟数],0,0)</f>
        <v>0</v>
      </c>
      <c r="FQ74" s="28" cm="1">
        <f t="array" ref="FQ74">_xlfn.XLOOKUP($D74&amp;FQ$2&amp;FQ$3,事業計画集計2026[営業所]&amp;事業計画集計2026[月]&amp;事業計画集計2026[受着完],事業計画集計2026[(当月)計画 請負金額],0,0)</f>
        <v>0</v>
      </c>
      <c r="FR74" s="28" cm="1">
        <f t="array" ref="FR74">_xlfn.XLOOKUP($D74&amp;FQ$2&amp;FQ$3,事業計画集計2026[営業所]&amp;事業計画集計2026[月]&amp;事業計画集計2026[受着完],事業計画集計2026[(当月)計画 利益額],0,0)</f>
        <v>0</v>
      </c>
      <c r="FS74" s="149" cm="1">
        <f t="array" ref="FS74">_xlfn.XLOOKUP($D74&amp;FQ$2&amp;FQ$3,事業計画集計2026[営業所]&amp;事業計画集計2026[月]&amp;事業計画集計2026[受着完],事業計画集計2026[(当月)計画 棟数],0,0)</f>
        <v>0</v>
      </c>
      <c r="FT74" s="28" cm="1">
        <f t="array" ref="FT74">_xlfn.XLOOKUP($D74&amp;FT$2&amp;FT$3,事業計画集計2026[営業所]&amp;事業計画集計2026[月]&amp;事業計画集計2026[受着完],事業計画集計2026[(当月)計画 請負金額],0,0)</f>
        <v>0</v>
      </c>
      <c r="FU74" s="28" cm="1">
        <f t="array" ref="FU74">_xlfn.XLOOKUP($D74&amp;FT$2&amp;FT$3,事業計画集計2026[営業所]&amp;事業計画集計2026[月]&amp;事業計画集計2026[受着完],事業計画集計2026[(当月)計画 利益額],0,0)</f>
        <v>0</v>
      </c>
      <c r="FV74" s="29">
        <f>FU74-($Q74*1000)</f>
        <v>0</v>
      </c>
      <c r="FW74" s="149" cm="1">
        <f t="array" ref="FW74">_xlfn.XLOOKUP($D74&amp;FT$2&amp;FT$3,事業計画集計2026[営業所]&amp;事業計画集計2026[月]&amp;事業計画集計2026[受着完],事業計画集計2026[(当月)計画 棟数],0,0)</f>
        <v>0</v>
      </c>
      <c r="FX74" s="28" cm="1">
        <f t="array" ref="FX74">_xlfn.XLOOKUP($D74&amp;FX$2&amp;FX$3,事業計画集計2026[営業所]&amp;事業計画集計2026[月]&amp;事業計画集計2026[受着完],事業計画集計2026[(当月)計画 請負金額],0,0)</f>
        <v>0</v>
      </c>
      <c r="FY74" s="28" cm="1">
        <f t="array" ref="FY74">_xlfn.XLOOKUP($D74&amp;FX$2&amp;FX$3,事業計画集計2026[営業所]&amp;事業計画集計2026[月]&amp;事業計画集計2026[受着完],事業計画集計2026[(当月)計画 利益額],0,0)</f>
        <v>0</v>
      </c>
      <c r="FZ74" s="149" cm="1">
        <f t="array" ref="FZ74">_xlfn.XLOOKUP($D74&amp;FX$2&amp;FX$3,事業計画集計2026[営業所]&amp;事業計画集計2026[月]&amp;事業計画集計2026[受着完],事業計画集計2026[(当月)計画 棟数],0,0)</f>
        <v>0</v>
      </c>
      <c r="GA74" s="28" cm="1">
        <f t="array" ref="GA74">_xlfn.XLOOKUP($D74&amp;GA$2&amp;GA$3,事業計画集計2026[営業所]&amp;事業計画集計2026[月]&amp;事業計画集計2026[受着完],事業計画集計2026[(当月)計画 請負金額],0,0)</f>
        <v>0</v>
      </c>
      <c r="GB74" s="28" cm="1">
        <f t="array" ref="GB74">_xlfn.XLOOKUP($D74&amp;GA$2&amp;GA$3,事業計画集計2026[営業所]&amp;事業計画集計2026[月]&amp;事業計画集計2026[受着完],事業計画集計2026[(当月)計画 利益額],0,0)</f>
        <v>0</v>
      </c>
      <c r="GC74" s="149" cm="1">
        <f t="array" ref="GC74">_xlfn.XLOOKUP($D74&amp;GA$2&amp;GA$3,事業計画集計2026[営業所]&amp;事業計画集計2026[月]&amp;事業計画集計2026[受着完],事業計画集計2026[(当月)計画 棟数],0,0)</f>
        <v>0</v>
      </c>
      <c r="GD74" s="28" cm="1">
        <f t="array" ref="GD74">_xlfn.XLOOKUP($D74&amp;GD$2&amp;GD$3,事業計画集計2026[営業所]&amp;事業計画集計2026[月]&amp;事業計画集計2026[受着完],事業計画集計2026[(当月)計画 請負金額],0,0)</f>
        <v>0</v>
      </c>
      <c r="GE74" s="28" cm="1">
        <f t="array" ref="GE74">_xlfn.XLOOKUP($D74&amp;GD$2&amp;GD$3,事業計画集計2026[営業所]&amp;事業計画集計2026[月]&amp;事業計画集計2026[受着完],事業計画集計2026[(当月)計画 利益額],0,0)</f>
        <v>0</v>
      </c>
      <c r="GF74" s="29">
        <f>GE74-($Q74*1000)</f>
        <v>0</v>
      </c>
      <c r="GG74" s="142" cm="1">
        <f t="array" ref="GG74">_xlfn.XLOOKUP($D74&amp;GD$2&amp;GD$3,事業計画集計2026[営業所]&amp;事業計画集計2026[月]&amp;事業計画集計2026[受着完],事業計画集計2026[(当月)計画 棟数],0,0)</f>
        <v>0</v>
      </c>
      <c r="GH74" s="421">
        <f t="shared" ref="GH74:GQ75" si="974">FD74+FN74+FX74</f>
        <v>0</v>
      </c>
      <c r="GI74" s="422">
        <f t="shared" si="974"/>
        <v>0</v>
      </c>
      <c r="GJ74" s="423">
        <f t="shared" si="974"/>
        <v>0</v>
      </c>
      <c r="GK74" s="296">
        <f t="shared" si="974"/>
        <v>0</v>
      </c>
      <c r="GL74" s="300">
        <f t="shared" si="974"/>
        <v>0</v>
      </c>
      <c r="GM74" s="154">
        <f t="shared" si="974"/>
        <v>0</v>
      </c>
      <c r="GN74" s="304">
        <f t="shared" si="974"/>
        <v>0</v>
      </c>
      <c r="GO74" s="314">
        <f t="shared" si="974"/>
        <v>0</v>
      </c>
      <c r="GP74" s="324">
        <f t="shared" si="974"/>
        <v>0</v>
      </c>
      <c r="GQ74" s="158">
        <f t="shared" si="974"/>
        <v>0</v>
      </c>
      <c r="GR74" s="333">
        <f t="shared" ref="GR74:HA75" si="975">ET74+GH74</f>
        <v>0</v>
      </c>
      <c r="GS74" s="334">
        <f t="shared" si="975"/>
        <v>0</v>
      </c>
      <c r="GT74" s="162">
        <f t="shared" si="975"/>
        <v>0</v>
      </c>
      <c r="GU74" s="354">
        <f t="shared" si="975"/>
        <v>0</v>
      </c>
      <c r="GV74" s="355">
        <f t="shared" si="975"/>
        <v>0</v>
      </c>
      <c r="GW74" s="166">
        <f t="shared" si="975"/>
        <v>0</v>
      </c>
      <c r="GX74" s="479">
        <f t="shared" si="975"/>
        <v>0</v>
      </c>
      <c r="GY74" s="480">
        <f t="shared" si="975"/>
        <v>0</v>
      </c>
      <c r="GZ74" s="481">
        <f t="shared" si="975"/>
        <v>0</v>
      </c>
      <c r="HA74" s="482">
        <f t="shared" si="975"/>
        <v>0</v>
      </c>
      <c r="HB74" s="390">
        <f>CV74+GR74</f>
        <v>0</v>
      </c>
      <c r="HC74" s="391">
        <f>CW74+GS74</f>
        <v>0</v>
      </c>
      <c r="HD74" s="170">
        <f>CX74+GT74</f>
        <v>0</v>
      </c>
      <c r="HE74" s="390">
        <f>CY74+GU74</f>
        <v>0</v>
      </c>
      <c r="HF74" s="391">
        <f>CZ74+GV74</f>
        <v>0</v>
      </c>
      <c r="HG74" s="170">
        <f>DA74+GW74</f>
        <v>0</v>
      </c>
      <c r="HH74" s="390">
        <f>DB74+GX74</f>
        <v>0</v>
      </c>
      <c r="HI74" s="391">
        <f>DC74+GY74</f>
        <v>0</v>
      </c>
      <c r="HJ74" s="409">
        <f>DD74+GZ74</f>
        <v>0</v>
      </c>
      <c r="HK74" s="256">
        <f>DE74+HA74</f>
        <v>0</v>
      </c>
      <c r="HL74" s="31"/>
      <c r="HM74" s="30" t="s">
        <v>137</v>
      </c>
      <c r="HN74" s="30" t="s">
        <v>202</v>
      </c>
      <c r="HO74" s="518" t="s">
        <v>254</v>
      </c>
      <c r="HP74" s="30"/>
      <c r="HQ74" s="30"/>
    </row>
    <row r="75" spans="1:225" s="25" customFormat="1" ht="21">
      <c r="A75" s="24"/>
      <c r="C75" s="66"/>
      <c r="D75" s="67"/>
      <c r="E75" s="209"/>
      <c r="F75" s="196"/>
      <c r="G75" s="196"/>
      <c r="H75" s="196"/>
      <c r="I75" s="196"/>
      <c r="J75" s="196"/>
      <c r="K75" s="197" t="str">
        <f>K74</f>
        <v/>
      </c>
      <c r="L75" s="197" t="str">
        <f t="shared" ref="L75:Q75" si="976">L74</f>
        <v/>
      </c>
      <c r="M75" s="197" t="str">
        <f t="shared" si="976"/>
        <v/>
      </c>
      <c r="N75" s="197" t="str">
        <f t="shared" si="976"/>
        <v/>
      </c>
      <c r="O75" s="197" t="str">
        <f t="shared" si="976"/>
        <v/>
      </c>
      <c r="P75" s="197" t="str">
        <f t="shared" si="976"/>
        <v/>
      </c>
      <c r="Q75" s="197">
        <f t="shared" si="976"/>
        <v>0</v>
      </c>
      <c r="R75" s="196"/>
      <c r="S75" s="26" t="s">
        <v>138</v>
      </c>
      <c r="T75" s="27" cm="1">
        <f t="array" ref="T75">_xlfn.XLOOKUP($D74&amp;T$2&amp;T$3,事業計画集計2026[営業所]&amp;事業計画集計2026[月]&amp;事業計画集計2026[受着完],事業計画集計2026[(当月)実績 請負金額],0,0)</f>
        <v>0</v>
      </c>
      <c r="U75" s="28" cm="1">
        <f t="array" ref="U75">_xlfn.XLOOKUP($D74&amp;T$2&amp;T$3,事業計画集計2026[営業所]&amp;事業計画集計2026[月]&amp;事業計画集計2026[受着完],事業計画集計2026[(当月)実績 利益額],0,0)</f>
        <v>0</v>
      </c>
      <c r="V75" s="142" cm="1">
        <f t="array" ref="V75">_xlfn.XLOOKUP($D74&amp;T$2&amp;T$3,事業計画集計2026[営業所]&amp;事業計画集計2026[月]&amp;事業計画集計2026[受着完],事業計画集計2026[(当月)実績 棟数],0,0)</f>
        <v>0</v>
      </c>
      <c r="W75" s="27" cm="1">
        <f t="array" ref="W75">_xlfn.XLOOKUP($D74&amp;W$2&amp;W$3,事業計画集計2026[営業所]&amp;事業計画集計2026[月]&amp;事業計画集計2026[受着完],事業計画集計2026[(当月)実績 請負金額],0,0)</f>
        <v>0</v>
      </c>
      <c r="X75" s="28" cm="1">
        <f t="array" ref="X75">_xlfn.XLOOKUP($D74&amp;W$2&amp;W$3,事業計画集計2026[営業所]&amp;事業計画集計2026[月]&amp;事業計画集計2026[受着完],事業計画集計2026[(当月)実績 利益額],0,0)</f>
        <v>0</v>
      </c>
      <c r="Y75" s="149" cm="1">
        <f t="array" ref="Y75">_xlfn.XLOOKUP($D74&amp;W$2&amp;W$3,事業計画集計2026[営業所]&amp;事業計画集計2026[月]&amp;事業計画集計2026[受着完],事業計画集計2026[(当月)実績 棟数],0,0)</f>
        <v>0</v>
      </c>
      <c r="Z75" s="28" cm="1">
        <f t="array" ref="Z75">_xlfn.XLOOKUP($D74&amp;Z$2&amp;Z$3,事業計画集計2026[営業所]&amp;事業計画集計2026[月]&amp;事業計画集計2026[受着完],事業計画集計2026[(当月)実績 請負金額],0,0)</f>
        <v>0</v>
      </c>
      <c r="AA75" s="28" cm="1">
        <f t="array" ref="AA75">_xlfn.XLOOKUP($D74&amp;Z$2&amp;Z$3,事業計画集計2026[営業所]&amp;事業計画集計2026[月]&amp;事業計画集計2026[受着完],事業計画集計2026[(当月)実績 利益額],0,0)</f>
        <v>0</v>
      </c>
      <c r="AB75" s="133">
        <f>AA75-($Q74*1000)</f>
        <v>0</v>
      </c>
      <c r="AC75" s="142" cm="1">
        <f t="array" ref="AC75">_xlfn.XLOOKUP($D74&amp;Z$2&amp;Z$3,事業計画集計2026[営業所]&amp;事業計画集計2026[月]&amp;事業計画集計2026[受着完],事業計画集計2026[(当月)実績 棟数],0,0)</f>
        <v>0</v>
      </c>
      <c r="AD75" s="27" cm="1">
        <f t="array" ref="AD75">_xlfn.XLOOKUP($D74&amp;AD$2&amp;AD$3,事業計画集計2026[営業所]&amp;事業計画集計2026[月]&amp;事業計画集計2026[受着完],事業計画集計2026[(当月)実績 請負金額],0,0)</f>
        <v>0</v>
      </c>
      <c r="AE75" s="28" cm="1">
        <f t="array" ref="AE75">_xlfn.XLOOKUP($D74&amp;AD$2&amp;AD$3,事業計画集計2026[営業所]&amp;事業計画集計2026[月]&amp;事業計画集計2026[受着完],事業計画集計2026[(当月)実績 利益額],0,0)</f>
        <v>0</v>
      </c>
      <c r="AF75" s="149" cm="1">
        <f t="array" ref="AF75">_xlfn.XLOOKUP($D74&amp;AD$2&amp;AD$3,事業計画集計2026[営業所]&amp;事業計画集計2026[月]&amp;事業計画集計2026[受着完],事業計画集計2026[(当月)実績 棟数],0,0)</f>
        <v>0</v>
      </c>
      <c r="AG75" s="28" cm="1">
        <f t="array" ref="AG75">_xlfn.XLOOKUP($D74&amp;AG$2&amp;AG$3,事業計画集計2026[営業所]&amp;事業計画集計2026[月]&amp;事業計画集計2026[受着完],事業計画集計2026[(当月)実績 請負金額],0,0)</f>
        <v>0</v>
      </c>
      <c r="AH75" s="28" cm="1">
        <f t="array" ref="AH75">_xlfn.XLOOKUP($D74&amp;AG$2&amp;AG$3,事業計画集計2026[営業所]&amp;事業計画集計2026[月]&amp;事業計画集計2026[受着完],事業計画集計2026[(当月)実績 利益額],0,0)</f>
        <v>0</v>
      </c>
      <c r="AI75" s="149" cm="1">
        <f t="array" ref="AI75">_xlfn.XLOOKUP($D74&amp;AG$2&amp;AG$3,事業計画集計2026[営業所]&amp;事業計画集計2026[月]&amp;事業計画集計2026[受着完],事業計画集計2026[(当月)実績 棟数],0,0)</f>
        <v>0</v>
      </c>
      <c r="AJ75" s="28" cm="1">
        <f t="array" ref="AJ75">_xlfn.XLOOKUP($D74&amp;AJ$2&amp;AJ$3,事業計画集計2026[営業所]&amp;事業計画集計2026[月]&amp;事業計画集計2026[受着完],事業計画集計2026[(当月)実績 請負金額],0,0)</f>
        <v>0</v>
      </c>
      <c r="AK75" s="28" cm="1">
        <f t="array" ref="AK75">_xlfn.XLOOKUP($D74&amp;AJ$2&amp;AJ$3,事業計画集計2026[営業所]&amp;事業計画集計2026[月]&amp;事業計画集計2026[受着完],事業計画集計2026[(当月)実績 利益額],0,0)</f>
        <v>0</v>
      </c>
      <c r="AL75" s="133">
        <f>AK75-($Q74*1000)</f>
        <v>0</v>
      </c>
      <c r="AM75" s="149" cm="1">
        <f t="array" ref="AM75">_xlfn.XLOOKUP($D74&amp;AJ$2&amp;AJ$3,事業計画集計2026[営業所]&amp;事業計画集計2026[月]&amp;事業計画集計2026[受着完],事業計画集計2026[(当月)実績 棟数],0,0)</f>
        <v>0</v>
      </c>
      <c r="AN75" s="28" cm="1">
        <f t="array" ref="AN75">_xlfn.XLOOKUP($D74&amp;AN$2&amp;AN$3,事業計画集計2026[営業所]&amp;事業計画集計2026[月]&amp;事業計画集計2026[受着完],事業計画集計2026[(当月)実績 請負金額],0,0)</f>
        <v>0</v>
      </c>
      <c r="AO75" s="28" cm="1">
        <f t="array" ref="AO75">_xlfn.XLOOKUP($D74&amp;AN$2&amp;AN$3,事業計画集計2026[営業所]&amp;事業計画集計2026[月]&amp;事業計画集計2026[受着完],事業計画集計2026[(当月)実績 利益額],0,0)</f>
        <v>0</v>
      </c>
      <c r="AP75" s="149" cm="1">
        <f t="array" ref="AP75">_xlfn.XLOOKUP($D74&amp;AN$2&amp;AN$3,事業計画集計2026[営業所]&amp;事業計画集計2026[月]&amp;事業計画集計2026[受着完],事業計画集計2026[(当月)実績 棟数],0,0)</f>
        <v>0</v>
      </c>
      <c r="AQ75" s="28" cm="1">
        <f t="array" ref="AQ75">_xlfn.XLOOKUP($D74&amp;AQ$2&amp;AQ$3,事業計画集計2026[営業所]&amp;事業計画集計2026[月]&amp;事業計画集計2026[受着完],事業計画集計2026[(当月)実績 請負金額],0,0)</f>
        <v>0</v>
      </c>
      <c r="AR75" s="28" cm="1">
        <f t="array" ref="AR75">_xlfn.XLOOKUP($D74&amp;AQ$2&amp;AQ$3,事業計画集計2026[営業所]&amp;事業計画集計2026[月]&amp;事業計画集計2026[受着完],事業計画集計2026[(当月)実績 利益額],0,0)</f>
        <v>0</v>
      </c>
      <c r="AS75" s="149" cm="1">
        <f t="array" ref="AS75">_xlfn.XLOOKUP($D74&amp;AQ$2&amp;AQ$3,事業計画集計2026[営業所]&amp;事業計画集計2026[月]&amp;事業計画集計2026[受着完],事業計画集計2026[(当月)実績 棟数],0,0)</f>
        <v>0</v>
      </c>
      <c r="AT75" s="28" cm="1">
        <f t="array" ref="AT75">_xlfn.XLOOKUP($D74&amp;AT$2&amp;AT$3,事業計画集計2026[営業所]&amp;事業計画集計2026[月]&amp;事業計画集計2026[受着完],事業計画集計2026[(当月)実績 請負金額],0,0)</f>
        <v>0</v>
      </c>
      <c r="AU75" s="28" cm="1">
        <f t="array" ref="AU75">_xlfn.XLOOKUP($D74&amp;AT$2&amp;AT$3,事業計画集計2026[営業所]&amp;事業計画集計2026[月]&amp;事業計画集計2026[受着完],事業計画集計2026[(当月)実績 利益額],0,0)</f>
        <v>0</v>
      </c>
      <c r="AV75" s="29">
        <f>AU75-($Q74*1000)</f>
        <v>0</v>
      </c>
      <c r="AW75" s="142" cm="1">
        <f t="array" ref="AW75">_xlfn.XLOOKUP($D74&amp;AT$2&amp;AT$3,事業計画集計2026[営業所]&amp;事業計画集計2026[月]&amp;事業計画集計2026[受着完],事業計画集計2026[(当月)実績 棟数],0,0)</f>
        <v>0</v>
      </c>
      <c r="AX75" s="421">
        <f t="shared" si="970"/>
        <v>0</v>
      </c>
      <c r="AY75" s="422">
        <f t="shared" si="970"/>
        <v>0</v>
      </c>
      <c r="AZ75" s="423">
        <f t="shared" si="970"/>
        <v>0</v>
      </c>
      <c r="BA75" s="296">
        <f t="shared" si="970"/>
        <v>0</v>
      </c>
      <c r="BB75" s="300">
        <f t="shared" si="970"/>
        <v>0</v>
      </c>
      <c r="BC75" s="154">
        <f t="shared" si="970"/>
        <v>0</v>
      </c>
      <c r="BD75" s="304">
        <f>Z75+AJ75+AT75</f>
        <v>0</v>
      </c>
      <c r="BE75" s="314">
        <f>AA75+AK75+AU75</f>
        <v>0</v>
      </c>
      <c r="BF75" s="409">
        <f>BE75*(1+BF76)-(($Q74*1000)*3)</f>
        <v>0</v>
      </c>
      <c r="BG75" s="158">
        <f>AC75+AM75+AW75</f>
        <v>0</v>
      </c>
      <c r="BH75" s="28" cm="1">
        <f t="array" ref="BH75">_xlfn.XLOOKUP($D74&amp;BH$2&amp;BH$3,事業計画集計2026[営業所]&amp;事業計画集計2026[月]&amp;事業計画集計2026[受着完],事業計画集計2026[(当月)実績 請負金額],0,0)</f>
        <v>0</v>
      </c>
      <c r="BI75" s="28" cm="1">
        <f t="array" ref="BI75">_xlfn.XLOOKUP($D74&amp;BH$2&amp;BH$3,事業計画集計2026[営業所]&amp;事業計画集計2026[月]&amp;事業計画集計2026[受着完],事業計画集計2026[(当月)実績 利益額],0,0)</f>
        <v>0</v>
      </c>
      <c r="BJ75" s="149" cm="1">
        <f t="array" ref="BJ75">_xlfn.XLOOKUP($D74&amp;BH$2&amp;BH$3,事業計画集計2026[営業所]&amp;事業計画集計2026[月]&amp;事業計画集計2026[受着完],事業計画集計2026[(当月)実績 棟数],0,0)</f>
        <v>0</v>
      </c>
      <c r="BK75" s="28" cm="1">
        <f t="array" ref="BK75">_xlfn.XLOOKUP($D74&amp;BK$2&amp;BK$3,事業計画集計2026[営業所]&amp;事業計画集計2026[月]&amp;事業計画集計2026[受着完],事業計画集計2026[(当月)実績 請負金額],0,0)</f>
        <v>0</v>
      </c>
      <c r="BL75" s="28" cm="1">
        <f t="array" ref="BL75">_xlfn.XLOOKUP($D74&amp;BK$2&amp;BK$3,事業計画集計2026[営業所]&amp;事業計画集計2026[月]&amp;事業計画集計2026[受着完],事業計画集計2026[(当月)実績 利益額],0,0)</f>
        <v>0</v>
      </c>
      <c r="BM75" s="149" cm="1">
        <f t="array" ref="BM75">_xlfn.XLOOKUP($D74&amp;BK$2&amp;BK$3,事業計画集計2026[営業所]&amp;事業計画集計2026[月]&amp;事業計画集計2026[受着完],事業計画集計2026[(当月)実績 棟数],0,0)</f>
        <v>0</v>
      </c>
      <c r="BN75" s="28" cm="1">
        <f t="array" ref="BN75">_xlfn.XLOOKUP($D74&amp;BN$2&amp;BN$3,事業計画集計2026[営業所]&amp;事業計画集計2026[月]&amp;事業計画集計2026[受着完],事業計画集計2026[(当月)実績 請負金額],0,0)</f>
        <v>0</v>
      </c>
      <c r="BO75" s="28" cm="1">
        <f t="array" ref="BO75">_xlfn.XLOOKUP($D74&amp;BN$2&amp;BN$3,事業計画集計2026[営業所]&amp;事業計画集計2026[月]&amp;事業計画集計2026[受着完],事業計画集計2026[(当月)実績 利益額],0,0)</f>
        <v>0</v>
      </c>
      <c r="BP75" s="133">
        <f>BO75-($Q74*1000)</f>
        <v>0</v>
      </c>
      <c r="BQ75" s="149" cm="1">
        <f t="array" ref="BQ75">_xlfn.XLOOKUP($D74&amp;BN$2&amp;BN$3,事業計画集計2026[営業所]&amp;事業計画集計2026[月]&amp;事業計画集計2026[受着完],事業計画集計2026[(当月)実績 棟数],0,0)</f>
        <v>0</v>
      </c>
      <c r="BR75" s="28" cm="1">
        <f t="array" ref="BR75">_xlfn.XLOOKUP($D74&amp;BR$2&amp;BR$3,事業計画集計2026[営業所]&amp;事業計画集計2026[月]&amp;事業計画集計2026[受着完],事業計画集計2026[(当月)実績 請負金額],0,0)</f>
        <v>0</v>
      </c>
      <c r="BS75" s="28" cm="1">
        <f t="array" ref="BS75">_xlfn.XLOOKUP($D74&amp;BR$2&amp;BR$3,事業計画集計2026[営業所]&amp;事業計画集計2026[月]&amp;事業計画集計2026[受着完],事業計画集計2026[(当月)実績 利益額],0,0)</f>
        <v>0</v>
      </c>
      <c r="BT75" s="149" cm="1">
        <f t="array" ref="BT75">_xlfn.XLOOKUP($D74&amp;BR$2&amp;BR$3,事業計画集計2026[営業所]&amp;事業計画集計2026[月]&amp;事業計画集計2026[受着完],事業計画集計2026[(当月)実績 棟数],0,0)</f>
        <v>0</v>
      </c>
      <c r="BU75" s="28" cm="1">
        <f t="array" ref="BU75">_xlfn.XLOOKUP($D74&amp;BU$2&amp;BU$3,事業計画集計2026[営業所]&amp;事業計画集計2026[月]&amp;事業計画集計2026[受着完],事業計画集計2026[(当月)実績 請負金額],0,0)</f>
        <v>0</v>
      </c>
      <c r="BV75" s="28" cm="1">
        <f t="array" ref="BV75">_xlfn.XLOOKUP($D74&amp;BU$2&amp;BU$3,事業計画集計2026[営業所]&amp;事業計画集計2026[月]&amp;事業計画集計2026[受着完],事業計画集計2026[(当月)実績 利益額],0,0)</f>
        <v>0</v>
      </c>
      <c r="BW75" s="149" cm="1">
        <f t="array" ref="BW75">_xlfn.XLOOKUP($D74&amp;BU$2&amp;BU$3,事業計画集計2026[営業所]&amp;事業計画集計2026[月]&amp;事業計画集計2026[受着完],事業計画集計2026[(当月)実績 棟数],0,0)</f>
        <v>0</v>
      </c>
      <c r="BX75" s="28" cm="1">
        <f t="array" ref="BX75">_xlfn.XLOOKUP($D74&amp;BX$2&amp;BX$3,事業計画集計2026[営業所]&amp;事業計画集計2026[月]&amp;事業計画集計2026[受着完],事業計画集計2026[(当月)実績 請負金額],0,0)</f>
        <v>0</v>
      </c>
      <c r="BY75" s="28" cm="1">
        <f t="array" ref="BY75">_xlfn.XLOOKUP($D74&amp;BX$2&amp;BX$3,事業計画集計2026[営業所]&amp;事業計画集計2026[月]&amp;事業計画集計2026[受着完],事業計画集計2026[(当月)実績 利益額],0,0)</f>
        <v>0</v>
      </c>
      <c r="BZ75" s="133">
        <f>BY75-($Q74*1000)</f>
        <v>0</v>
      </c>
      <c r="CA75" s="149" cm="1">
        <f t="array" ref="CA75">_xlfn.XLOOKUP($D74&amp;BX$2&amp;BX$3,事業計画集計2026[営業所]&amp;事業計画集計2026[月]&amp;事業計画集計2026[受着完],事業計画集計2026[(当月)実績 棟数],0,0)</f>
        <v>0</v>
      </c>
      <c r="CB75" s="28" cm="1">
        <f t="array" ref="CB75">_xlfn.XLOOKUP($D74&amp;CB$2&amp;CB$3,事業計画集計2026[営業所]&amp;事業計画集計2026[月]&amp;事業計画集計2026[受着完],事業計画集計2026[(当月)実績 請負金額],0,0)</f>
        <v>0</v>
      </c>
      <c r="CC75" s="28" cm="1">
        <f t="array" ref="CC75">_xlfn.XLOOKUP($D74&amp;CB$2&amp;CB$3,事業計画集計2026[営業所]&amp;事業計画集計2026[月]&amp;事業計画集計2026[受着完],事業計画集計2026[(当月)実績 利益額],0,0)</f>
        <v>0</v>
      </c>
      <c r="CD75" s="149" cm="1">
        <f t="array" ref="CD75">_xlfn.XLOOKUP($D74&amp;CB$2&amp;CB$3,事業計画集計2026[営業所]&amp;事業計画集計2026[月]&amp;事業計画集計2026[受着完],事業計画集計2026[(当月)実績 棟数],0,0)</f>
        <v>0</v>
      </c>
      <c r="CE75" s="28" cm="1">
        <f t="array" ref="CE75">_xlfn.XLOOKUP($D74&amp;CE$2&amp;CE$3,事業計画集計2026[営業所]&amp;事業計画集計2026[月]&amp;事業計画集計2026[受着完],事業計画集計2026[(当月)実績 請負金額],0,0)</f>
        <v>0</v>
      </c>
      <c r="CF75" s="28" cm="1">
        <f t="array" ref="CF75">_xlfn.XLOOKUP($D74&amp;CE$2&amp;CE$3,事業計画集計2026[営業所]&amp;事業計画集計2026[月]&amp;事業計画集計2026[受着完],事業計画集計2026[(当月)実績 利益額],0,0)</f>
        <v>0</v>
      </c>
      <c r="CG75" s="149" cm="1">
        <f t="array" ref="CG75">_xlfn.XLOOKUP($D74&amp;CE$2&amp;CE$3,事業計画集計2026[営業所]&amp;事業計画集計2026[月]&amp;事業計画集計2026[受着完],事業計画集計2026[(当月)実績 棟数],0,0)</f>
        <v>0</v>
      </c>
      <c r="CH75" s="28" cm="1">
        <f t="array" ref="CH75">_xlfn.XLOOKUP($D74&amp;CH$2&amp;CH$3,事業計画集計2026[営業所]&amp;事業計画集計2026[月]&amp;事業計画集計2026[受着完],事業計画集計2026[(当月)実績 請負金額],0,0)</f>
        <v>0</v>
      </c>
      <c r="CI75" s="28" cm="1">
        <f t="array" ref="CI75">_xlfn.XLOOKUP($D74&amp;CH$2&amp;CH$3,事業計画集計2026[営業所]&amp;事業計画集計2026[月]&amp;事業計画集計2026[受着完],事業計画集計2026[(当月)実績 利益額],0,0)</f>
        <v>0</v>
      </c>
      <c r="CJ75" s="133">
        <f>CI75-($Q74*1000)</f>
        <v>0</v>
      </c>
      <c r="CK75" s="142" cm="1">
        <f t="array" ref="CK75">_xlfn.XLOOKUP($D74&amp;CH$2&amp;CH$3,事業計画集計2026[営業所]&amp;事業計画集計2026[月]&amp;事業計画集計2026[受着完],事業計画集計2026[(当月)実績 棟数],0,0)</f>
        <v>0</v>
      </c>
      <c r="CL75" s="421">
        <f t="shared" si="971"/>
        <v>0</v>
      </c>
      <c r="CM75" s="422">
        <f t="shared" si="971"/>
        <v>0</v>
      </c>
      <c r="CN75" s="423">
        <f t="shared" si="971"/>
        <v>0</v>
      </c>
      <c r="CO75" s="296">
        <f t="shared" si="971"/>
        <v>0</v>
      </c>
      <c r="CP75" s="300">
        <f t="shared" si="971"/>
        <v>0</v>
      </c>
      <c r="CQ75" s="154">
        <f t="shared" si="971"/>
        <v>0</v>
      </c>
      <c r="CR75" s="304">
        <f>BN75+BX75+CH75</f>
        <v>0</v>
      </c>
      <c r="CS75" s="314">
        <f>BO75+BY75+CI75</f>
        <v>0</v>
      </c>
      <c r="CT75" s="409">
        <f>CS75*(1+CT76)-(($Q74*1000)*3)</f>
        <v>0</v>
      </c>
      <c r="CU75" s="158">
        <f>BQ75+CA75+CK75</f>
        <v>0</v>
      </c>
      <c r="CV75" s="333">
        <f t="shared" si="972"/>
        <v>0</v>
      </c>
      <c r="CW75" s="334">
        <f t="shared" si="972"/>
        <v>0</v>
      </c>
      <c r="CX75" s="162">
        <f t="shared" si="972"/>
        <v>0</v>
      </c>
      <c r="CY75" s="354">
        <f t="shared" si="972"/>
        <v>0</v>
      </c>
      <c r="CZ75" s="355">
        <f t="shared" si="972"/>
        <v>0</v>
      </c>
      <c r="DA75" s="166">
        <f t="shared" si="972"/>
        <v>0</v>
      </c>
      <c r="DB75" s="479">
        <f t="shared" si="972"/>
        <v>0</v>
      </c>
      <c r="DC75" s="480">
        <f t="shared" si="972"/>
        <v>0</v>
      </c>
      <c r="DD75" s="409">
        <f t="shared" si="972"/>
        <v>0</v>
      </c>
      <c r="DE75" s="604">
        <f t="shared" si="972"/>
        <v>0</v>
      </c>
      <c r="DF75" s="612">
        <f>実行度合表集計2025!GH75+実行度合表集計2026!CV75</f>
        <v>58839756</v>
      </c>
      <c r="DG75" s="334">
        <f>実行度合表集計2025!GI75+実行度合表集計2026!CW75</f>
        <v>16098726</v>
      </c>
      <c r="DH75" s="613">
        <f>実行度合表集計2025!GJ75+実行度合表集計2026!CX75</f>
        <v>12</v>
      </c>
      <c r="DI75" s="628">
        <f>実行度合表集計2025!GK75+実行度合表集計2026!CY75</f>
        <v>0</v>
      </c>
      <c r="DJ75" s="355">
        <f>実行度合表集計2025!GL75+実行度合表集計2026!CZ75</f>
        <v>0</v>
      </c>
      <c r="DK75" s="629">
        <f>実行度合表集計2025!GM75+実行度合表集計2026!DA75</f>
        <v>0</v>
      </c>
      <c r="DL75" s="641">
        <f>実行度合表集計2025!GN75+実行度合表集計2026!DB75</f>
        <v>26118151</v>
      </c>
      <c r="DM75" s="480">
        <f>実行度合表集計2025!GO75+実行度合表集計2026!DC75</f>
        <v>6868754</v>
      </c>
      <c r="DN75" s="409">
        <f>実行度合表集計2025!GP75+実行度合表集計2026!DD75</f>
        <v>-42631246</v>
      </c>
      <c r="DO75" s="642">
        <f>実行度合表集計2025!GQ75+実行度合表集計2026!DE75</f>
        <v>7</v>
      </c>
      <c r="DP75" s="28" cm="1">
        <f t="array" ref="DP75">_xlfn.XLOOKUP($D74&amp;DP$2&amp;DP$3,事業計画集計2026[営業所]&amp;事業計画集計2026[月]&amp;事業計画集計2026[受着完],事業計画集計2026[(当月)実績 請負金額],0,0)</f>
        <v>0</v>
      </c>
      <c r="DQ75" s="28" cm="1">
        <f t="array" ref="DQ75">_xlfn.XLOOKUP($D74&amp;DP$2&amp;DP$3,事業計画集計2026[営業所]&amp;事業計画集計2026[月]&amp;事業計画集計2026[受着完],事業計画集計2026[(当月)実績 利益額],0,0)</f>
        <v>0</v>
      </c>
      <c r="DR75" s="149" cm="1">
        <f t="array" ref="DR75">_xlfn.XLOOKUP($D74&amp;DP$2&amp;DP$3,事業計画集計2026[営業所]&amp;事業計画集計2026[月]&amp;事業計画集計2026[受着完],事業計画集計2026[(当月)実績 棟数],0,0)</f>
        <v>0</v>
      </c>
      <c r="DS75" s="28" cm="1">
        <f t="array" ref="DS75">_xlfn.XLOOKUP($D74&amp;DS$2&amp;DS$3,事業計画集計2026[営業所]&amp;事業計画集計2026[月]&amp;事業計画集計2026[受着完],事業計画集計2026[(当月)実績 請負金額],0,0)</f>
        <v>0</v>
      </c>
      <c r="DT75" s="28" cm="1">
        <f t="array" ref="DT75">_xlfn.XLOOKUP($D74&amp;DS$2&amp;DS$3,事業計画集計2026[営業所]&amp;事業計画集計2026[月]&amp;事業計画集計2026[受着完],事業計画集計2026[(当月)実績 利益額],0,0)</f>
        <v>0</v>
      </c>
      <c r="DU75" s="149" cm="1">
        <f t="array" ref="DU75">_xlfn.XLOOKUP($D74&amp;DS$2&amp;DS$3,事業計画集計2026[営業所]&amp;事業計画集計2026[月]&amp;事業計画集計2026[受着完],事業計画集計2026[(当月)実績 棟数],0,0)</f>
        <v>0</v>
      </c>
      <c r="DV75" s="28" cm="1">
        <f t="array" ref="DV75">_xlfn.XLOOKUP($D74&amp;DV$2&amp;DV$3,事業計画集計2026[営業所]&amp;事業計画集計2026[月]&amp;事業計画集計2026[受着完],事業計画集計2026[(当月)実績 請負金額],0,0)</f>
        <v>0</v>
      </c>
      <c r="DW75" s="28" cm="1">
        <f t="array" ref="DW75">_xlfn.XLOOKUP($D74&amp;DV$2&amp;DV$3,事業計画集計2026[営業所]&amp;事業計画集計2026[月]&amp;事業計画集計2026[受着完],事業計画集計2026[(当月)実績 利益額],0,0)</f>
        <v>0</v>
      </c>
      <c r="DX75" s="133">
        <f>DW75-($Q74*1000)</f>
        <v>0</v>
      </c>
      <c r="DY75" s="149" cm="1">
        <f t="array" ref="DY75">_xlfn.XLOOKUP($D74&amp;DV$2&amp;DV$3,事業計画集計2026[営業所]&amp;事業計画集計2026[月]&amp;事業計画集計2026[受着完],事業計画集計2026[(当月)実績 棟数],0,0)</f>
        <v>0</v>
      </c>
      <c r="DZ75" s="28" cm="1">
        <f t="array" ref="DZ75">_xlfn.XLOOKUP($D74&amp;DZ$2&amp;DZ$3,事業計画集計2026[営業所]&amp;事業計画集計2026[月]&amp;事業計画集計2026[受着完],事業計画集計2026[(当月)実績 請負金額],0,0)</f>
        <v>0</v>
      </c>
      <c r="EA75" s="28" cm="1">
        <f t="array" ref="EA75">_xlfn.XLOOKUP($D74&amp;DZ$2&amp;DZ$3,事業計画集計2026[営業所]&amp;事業計画集計2026[月]&amp;事業計画集計2026[受着完],事業計画集計2026[(当月)実績 利益額],0,0)</f>
        <v>0</v>
      </c>
      <c r="EB75" s="149" cm="1">
        <f t="array" ref="EB75">_xlfn.XLOOKUP($D74&amp;DZ$2&amp;DZ$3,事業計画集計2026[営業所]&amp;事業計画集計2026[月]&amp;事業計画集計2026[受着完],事業計画集計2026[(当月)実績 棟数],0,0)</f>
        <v>0</v>
      </c>
      <c r="EC75" s="28" cm="1">
        <f t="array" ref="EC75">_xlfn.XLOOKUP($D74&amp;EC$2&amp;EC$3,事業計画集計2026[営業所]&amp;事業計画集計2026[月]&amp;事業計画集計2026[受着完],事業計画集計2026[(当月)実績 請負金額],0,0)</f>
        <v>0</v>
      </c>
      <c r="ED75" s="28" cm="1">
        <f t="array" ref="ED75">_xlfn.XLOOKUP($D74&amp;EC$2&amp;EC$3,事業計画集計2026[営業所]&amp;事業計画集計2026[月]&amp;事業計画集計2026[受着完],事業計画集計2026[(当月)実績 利益額],0,0)</f>
        <v>0</v>
      </c>
      <c r="EE75" s="149" cm="1">
        <f t="array" ref="EE75">_xlfn.XLOOKUP($D74&amp;EC$2&amp;EC$3,事業計画集計2026[営業所]&amp;事業計画集計2026[月]&amp;事業計画集計2026[受着完],事業計画集計2026[(当月)実績 棟数],0,0)</f>
        <v>0</v>
      </c>
      <c r="EF75" s="28" cm="1">
        <f t="array" ref="EF75">_xlfn.XLOOKUP($D74&amp;EF$2&amp;EF$3,事業計画集計2026[営業所]&amp;事業計画集計2026[月]&amp;事業計画集計2026[受着完],事業計画集計2026[(当月)実績 請負金額],0,0)</f>
        <v>0</v>
      </c>
      <c r="EG75" s="28" cm="1">
        <f t="array" ref="EG75">_xlfn.XLOOKUP($D74&amp;EF$2&amp;EF$3,事業計画集計2026[営業所]&amp;事業計画集計2026[月]&amp;事業計画集計2026[受着完],事業計画集計2026[(当月)実績 利益額],0,0)</f>
        <v>0</v>
      </c>
      <c r="EH75" s="133">
        <f>EG75-($Q74*1000)</f>
        <v>0</v>
      </c>
      <c r="EI75" s="149" cm="1">
        <f t="array" ref="EI75">_xlfn.XLOOKUP($D74&amp;EF$2&amp;EF$3,事業計画集計2026[営業所]&amp;事業計画集計2026[月]&amp;事業計画集計2026[受着完],事業計画集計2026[(当月)実績 棟数],0,0)</f>
        <v>0</v>
      </c>
      <c r="EJ75" s="28" cm="1">
        <f t="array" ref="EJ75">_xlfn.XLOOKUP($D74&amp;EJ$2&amp;EJ$3,事業計画集計2026[営業所]&amp;事業計画集計2026[月]&amp;事業計画集計2026[受着完],事業計画集計2026[(当月)実績 請負金額],0,0)</f>
        <v>0</v>
      </c>
      <c r="EK75" s="28" cm="1">
        <f t="array" ref="EK75">_xlfn.XLOOKUP($D74&amp;EJ$2&amp;EJ$3,事業計画集計2026[営業所]&amp;事業計画集計2026[月]&amp;事業計画集計2026[受着完],事業計画集計2026[(当月)実績 利益額],0,0)</f>
        <v>0</v>
      </c>
      <c r="EL75" s="149" cm="1">
        <f t="array" ref="EL75">_xlfn.XLOOKUP($D74&amp;EJ$2&amp;EJ$3,事業計画集計2026[営業所]&amp;事業計画集計2026[月]&amp;事業計画集計2026[受着完],事業計画集計2026[(当月)実績 棟数],0,0)</f>
        <v>0</v>
      </c>
      <c r="EM75" s="28" cm="1">
        <f t="array" ref="EM75">_xlfn.XLOOKUP($D74&amp;EM$2&amp;EM$3,事業計画集計2026[営業所]&amp;事業計画集計2026[月]&amp;事業計画集計2026[受着完],事業計画集計2026[(当月)実績 請負金額],0,0)</f>
        <v>0</v>
      </c>
      <c r="EN75" s="28" cm="1">
        <f t="array" ref="EN75">_xlfn.XLOOKUP($D74&amp;EM$2&amp;EM$3,事業計画集計2026[営業所]&amp;事業計画集計2026[月]&amp;事業計画集計2026[受着完],事業計画集計2026[(当月)実績 利益額],0,0)</f>
        <v>0</v>
      </c>
      <c r="EO75" s="149" cm="1">
        <f t="array" ref="EO75">_xlfn.XLOOKUP($D74&amp;EM$2&amp;EM$3,事業計画集計2026[営業所]&amp;事業計画集計2026[月]&amp;事業計画集計2026[受着完],事業計画集計2026[(当月)実績 棟数],0,0)</f>
        <v>0</v>
      </c>
      <c r="EP75" s="28" cm="1">
        <f t="array" ref="EP75">_xlfn.XLOOKUP($D74&amp;EP$2&amp;EP$3,事業計画集計2026[営業所]&amp;事業計画集計2026[月]&amp;事業計画集計2026[受着完],事業計画集計2026[(当月)実績 請負金額],0,0)</f>
        <v>0</v>
      </c>
      <c r="EQ75" s="28" cm="1">
        <f t="array" ref="EQ75">_xlfn.XLOOKUP($D74&amp;EP$2&amp;EP$3,事業計画集計2026[営業所]&amp;事業計画集計2026[月]&amp;事業計画集計2026[受着完],事業計画集計2026[(当月)実績 利益額],0,0)</f>
        <v>0</v>
      </c>
      <c r="ER75" s="133">
        <f>EQ75-($Q74*1000)</f>
        <v>0</v>
      </c>
      <c r="ES75" s="142" cm="1">
        <f t="array" ref="ES75">_xlfn.XLOOKUP($D74&amp;EP$2&amp;EP$3,事業計画集計2026[営業所]&amp;事業計画集計2026[月]&amp;事業計画集計2026[受着完],事業計画集計2026[(当月)実績 棟数],0,0)</f>
        <v>0</v>
      </c>
      <c r="ET75" s="421">
        <f t="shared" si="973"/>
        <v>0</v>
      </c>
      <c r="EU75" s="422">
        <f t="shared" si="973"/>
        <v>0</v>
      </c>
      <c r="EV75" s="423">
        <f t="shared" si="973"/>
        <v>0</v>
      </c>
      <c r="EW75" s="296">
        <f t="shared" si="973"/>
        <v>0</v>
      </c>
      <c r="EX75" s="300">
        <f t="shared" si="973"/>
        <v>0</v>
      </c>
      <c r="EY75" s="154">
        <f t="shared" si="973"/>
        <v>0</v>
      </c>
      <c r="EZ75" s="304">
        <f>DV75+EF75+EP75</f>
        <v>0</v>
      </c>
      <c r="FA75" s="314">
        <f>DW75+EG75+EQ75</f>
        <v>0</v>
      </c>
      <c r="FB75" s="409">
        <f>FA75*(1+FB76)-(($Q74*1000)*3)</f>
        <v>0</v>
      </c>
      <c r="FC75" s="158">
        <f>DY75+EI75+ES75</f>
        <v>0</v>
      </c>
      <c r="FD75" s="28" cm="1">
        <f t="array" ref="FD75">_xlfn.XLOOKUP($D74&amp;FD$2&amp;FD$3,事業計画集計2026[営業所]&amp;事業計画集計2026[月]&amp;事業計画集計2026[受着完],事業計画集計2026[(当月)実績 請負金額],0,0)</f>
        <v>0</v>
      </c>
      <c r="FE75" s="28" cm="1">
        <f t="array" ref="FE75">_xlfn.XLOOKUP($D74&amp;FD$2&amp;FD$3,事業計画集計2026[営業所]&amp;事業計画集計2026[月]&amp;事業計画集計2026[受着完],事業計画集計2026[(当月)実績 利益額],0,0)</f>
        <v>0</v>
      </c>
      <c r="FF75" s="149" cm="1">
        <f t="array" ref="FF75">_xlfn.XLOOKUP($D74&amp;FD$2&amp;FD$3,事業計画集計2026[営業所]&amp;事業計画集計2026[月]&amp;事業計画集計2026[受着完],事業計画集計2026[(当月)実績 棟数],0,0)</f>
        <v>0</v>
      </c>
      <c r="FG75" s="28" cm="1">
        <f t="array" ref="FG75">_xlfn.XLOOKUP($D74&amp;FG$2&amp;FG$3,事業計画集計2026[営業所]&amp;事業計画集計2026[月]&amp;事業計画集計2026[受着完],事業計画集計2026[(当月)実績 請負金額],0,0)</f>
        <v>0</v>
      </c>
      <c r="FH75" s="28" cm="1">
        <f t="array" ref="FH75">_xlfn.XLOOKUP($D74&amp;FG$2&amp;FG$3,事業計画集計2026[営業所]&amp;事業計画集計2026[月]&amp;事業計画集計2026[受着完],事業計画集計2026[(当月)実績 利益額],0,0)</f>
        <v>0</v>
      </c>
      <c r="FI75" s="149" cm="1">
        <f t="array" ref="FI75">_xlfn.XLOOKUP($D74&amp;FG$2&amp;FG$3,事業計画集計2026[営業所]&amp;事業計画集計2026[月]&amp;事業計画集計2026[受着完],事業計画集計2026[(当月)実績 棟数],0,0)</f>
        <v>0</v>
      </c>
      <c r="FJ75" s="28" cm="1">
        <f t="array" ref="FJ75">_xlfn.XLOOKUP($D74&amp;FJ$2&amp;FJ$3,事業計画集計2026[営業所]&amp;事業計画集計2026[月]&amp;事業計画集計2026[受着完],事業計画集計2026[(当月)実績 請負金額],0,0)</f>
        <v>0</v>
      </c>
      <c r="FK75" s="28" cm="1">
        <f t="array" ref="FK75">_xlfn.XLOOKUP($D74&amp;FJ$2&amp;FJ$3,事業計画集計2026[営業所]&amp;事業計画集計2026[月]&amp;事業計画集計2026[受着完],事業計画集計2026[(当月)実績 利益額],0,0)</f>
        <v>0</v>
      </c>
      <c r="FL75" s="133">
        <f>FK75-($Q74*1000)</f>
        <v>0</v>
      </c>
      <c r="FM75" s="149" cm="1">
        <f t="array" ref="FM75">_xlfn.XLOOKUP($D74&amp;FJ$2&amp;FJ$3,事業計画集計2026[営業所]&amp;事業計画集計2026[月]&amp;事業計画集計2026[受着完],事業計画集計2026[(当月)実績 棟数],0,0)</f>
        <v>0</v>
      </c>
      <c r="FN75" s="28" cm="1">
        <f t="array" ref="FN75">_xlfn.XLOOKUP($D74&amp;FN$2&amp;FN$3,事業計画集計2026[営業所]&amp;事業計画集計2026[月]&amp;事業計画集計2026[受着完],事業計画集計2026[(当月)実績 請負金額],0,0)</f>
        <v>0</v>
      </c>
      <c r="FO75" s="28" cm="1">
        <f t="array" ref="FO75">_xlfn.XLOOKUP($D74&amp;FN$2&amp;FN$3,事業計画集計2026[営業所]&amp;事業計画集計2026[月]&amp;事業計画集計2026[受着完],事業計画集計2026[(当月)実績 利益額],0,0)</f>
        <v>0</v>
      </c>
      <c r="FP75" s="149" cm="1">
        <f t="array" ref="FP75">_xlfn.XLOOKUP($D74&amp;FN$2&amp;FN$3,事業計画集計2026[営業所]&amp;事業計画集計2026[月]&amp;事業計画集計2026[受着完],事業計画集計2026[(当月)実績 棟数],0,0)</f>
        <v>0</v>
      </c>
      <c r="FQ75" s="28" cm="1">
        <f t="array" ref="FQ75">_xlfn.XLOOKUP($D74&amp;FQ$2&amp;FQ$3,事業計画集計2026[営業所]&amp;事業計画集計2026[月]&amp;事業計画集計2026[受着完],事業計画集計2026[(当月)実績 請負金額],0,0)</f>
        <v>0</v>
      </c>
      <c r="FR75" s="28" cm="1">
        <f t="array" ref="FR75">_xlfn.XLOOKUP($D74&amp;FQ$2&amp;FQ$3,事業計画集計2026[営業所]&amp;事業計画集計2026[月]&amp;事業計画集計2026[受着完],事業計画集計2026[(当月)実績 利益額],0,0)</f>
        <v>0</v>
      </c>
      <c r="FS75" s="149" cm="1">
        <f t="array" ref="FS75">_xlfn.XLOOKUP($D74&amp;FQ$2&amp;FQ$3,事業計画集計2026[営業所]&amp;事業計画集計2026[月]&amp;事業計画集計2026[受着完],事業計画集計2026[(当月)実績 棟数],0,0)</f>
        <v>0</v>
      </c>
      <c r="FT75" s="28" cm="1">
        <f t="array" ref="FT75">_xlfn.XLOOKUP($D74&amp;FT$2&amp;FT$3,事業計画集計2026[営業所]&amp;事業計画集計2026[月]&amp;事業計画集計2026[受着完],事業計画集計2026[(当月)実績 請負金額],0,0)</f>
        <v>0</v>
      </c>
      <c r="FU75" s="28" cm="1">
        <f t="array" ref="FU75">_xlfn.XLOOKUP($D74&amp;FT$2&amp;FT$3,事業計画集計2026[営業所]&amp;事業計画集計2026[月]&amp;事業計画集計2026[受着完],事業計画集計2026[(当月)実績 利益額],0,0)</f>
        <v>0</v>
      </c>
      <c r="FV75" s="133">
        <f>FU75-($Q74*1000)</f>
        <v>0</v>
      </c>
      <c r="FW75" s="149" cm="1">
        <f t="array" ref="FW75">_xlfn.XLOOKUP($D74&amp;FT$2&amp;FT$3,事業計画集計2026[営業所]&amp;事業計画集計2026[月]&amp;事業計画集計2026[受着完],事業計画集計2026[(当月)実績 棟数],0,0)</f>
        <v>0</v>
      </c>
      <c r="FX75" s="28" cm="1">
        <f t="array" ref="FX75">_xlfn.XLOOKUP($D74&amp;FX$2&amp;FX$3,事業計画集計2026[営業所]&amp;事業計画集計2026[月]&amp;事業計画集計2026[受着完],事業計画集計2026[(当月)実績 請負金額],0,0)</f>
        <v>0</v>
      </c>
      <c r="FY75" s="28" cm="1">
        <f t="array" ref="FY75">_xlfn.XLOOKUP($D74&amp;FX$2&amp;FX$3,事業計画集計2026[営業所]&amp;事業計画集計2026[月]&amp;事業計画集計2026[受着完],事業計画集計2026[(当月)実績 利益額],0,0)</f>
        <v>0</v>
      </c>
      <c r="FZ75" s="149" cm="1">
        <f t="array" ref="FZ75">_xlfn.XLOOKUP($D74&amp;FX$2&amp;FX$3,事業計画集計2026[営業所]&amp;事業計画集計2026[月]&amp;事業計画集計2026[受着完],事業計画集計2026[(当月)実績 棟数],0,0)</f>
        <v>0</v>
      </c>
      <c r="GA75" s="28" cm="1">
        <f t="array" ref="GA75">_xlfn.XLOOKUP($D74&amp;GA$2&amp;GA$3,事業計画集計2026[営業所]&amp;事業計画集計2026[月]&amp;事業計画集計2026[受着完],事業計画集計2026[(当月)実績 請負金額],0,0)</f>
        <v>0</v>
      </c>
      <c r="GB75" s="28" cm="1">
        <f t="array" ref="GB75">_xlfn.XLOOKUP($D74&amp;GA$2&amp;GA$3,事業計画集計2026[営業所]&amp;事業計画集計2026[月]&amp;事業計画集計2026[受着完],事業計画集計2026[(当月)実績 利益額],0,0)</f>
        <v>0</v>
      </c>
      <c r="GC75" s="149" cm="1">
        <f t="array" ref="GC75">_xlfn.XLOOKUP($D74&amp;GA$2&amp;GA$3,事業計画集計2026[営業所]&amp;事業計画集計2026[月]&amp;事業計画集計2026[受着完],事業計画集計2026[(当月)実績 棟数],0,0)</f>
        <v>0</v>
      </c>
      <c r="GD75" s="28" cm="1">
        <f t="array" ref="GD75">_xlfn.XLOOKUP($D74&amp;GD$2&amp;GD$3,事業計画集計2026[営業所]&amp;事業計画集計2026[月]&amp;事業計画集計2026[受着完],事業計画集計2026[(当月)実績 請負金額],0,0)</f>
        <v>0</v>
      </c>
      <c r="GE75" s="28" cm="1">
        <f t="array" ref="GE75">_xlfn.XLOOKUP($D74&amp;GD$2&amp;GD$3,事業計画集計2026[営業所]&amp;事業計画集計2026[月]&amp;事業計画集計2026[受着完],事業計画集計2026[(当月)実績 利益額],0,0)</f>
        <v>0</v>
      </c>
      <c r="GF75" s="133">
        <f>GE75-($Q74*1000)</f>
        <v>0</v>
      </c>
      <c r="GG75" s="142" cm="1">
        <f t="array" ref="GG75">_xlfn.XLOOKUP($D74&amp;GD$2&amp;GD$3,事業計画集計2026[営業所]&amp;事業計画集計2026[月]&amp;事業計画集計2026[受着完],事業計画集計2026[(当月)実績 棟数],0,0)</f>
        <v>0</v>
      </c>
      <c r="GH75" s="421">
        <f t="shared" si="974"/>
        <v>0</v>
      </c>
      <c r="GI75" s="422">
        <f t="shared" si="974"/>
        <v>0</v>
      </c>
      <c r="GJ75" s="423">
        <f t="shared" si="974"/>
        <v>0</v>
      </c>
      <c r="GK75" s="296">
        <f t="shared" si="974"/>
        <v>0</v>
      </c>
      <c r="GL75" s="300">
        <f t="shared" si="974"/>
        <v>0</v>
      </c>
      <c r="GM75" s="154">
        <f t="shared" si="974"/>
        <v>0</v>
      </c>
      <c r="GN75" s="304">
        <f>FJ75+FT75+GD75</f>
        <v>0</v>
      </c>
      <c r="GO75" s="314">
        <f>FK75+FU75+GE75</f>
        <v>0</v>
      </c>
      <c r="GP75" s="409">
        <f>GO75*(1+GP76)-(($Q74*1000)*3)</f>
        <v>0</v>
      </c>
      <c r="GQ75" s="158">
        <f>FM75+FW75+GG75</f>
        <v>0</v>
      </c>
      <c r="GR75" s="333">
        <f t="shared" si="975"/>
        <v>0</v>
      </c>
      <c r="GS75" s="334">
        <f t="shared" si="975"/>
        <v>0</v>
      </c>
      <c r="GT75" s="162">
        <f t="shared" si="975"/>
        <v>0</v>
      </c>
      <c r="GU75" s="354">
        <f t="shared" si="975"/>
        <v>0</v>
      </c>
      <c r="GV75" s="355">
        <f t="shared" si="975"/>
        <v>0</v>
      </c>
      <c r="GW75" s="166">
        <f t="shared" si="975"/>
        <v>0</v>
      </c>
      <c r="GX75" s="479">
        <f t="shared" si="975"/>
        <v>0</v>
      </c>
      <c r="GY75" s="480">
        <f t="shared" si="975"/>
        <v>0</v>
      </c>
      <c r="GZ75" s="409">
        <f t="shared" si="975"/>
        <v>0</v>
      </c>
      <c r="HA75" s="482">
        <f t="shared" si="975"/>
        <v>0</v>
      </c>
      <c r="HB75" s="390">
        <f>CV75+GR75</f>
        <v>0</v>
      </c>
      <c r="HC75" s="391">
        <f>CW75+GS75</f>
        <v>0</v>
      </c>
      <c r="HD75" s="170">
        <f>CX75+GT75</f>
        <v>0</v>
      </c>
      <c r="HE75" s="390">
        <f>CY75+GU75</f>
        <v>0</v>
      </c>
      <c r="HF75" s="391">
        <f>CZ75+GV75</f>
        <v>0</v>
      </c>
      <c r="HG75" s="170">
        <f>DA75+GW75</f>
        <v>0</v>
      </c>
      <c r="HH75" s="390">
        <f>DB75+GX75</f>
        <v>0</v>
      </c>
      <c r="HI75" s="391">
        <f>DC75+GY75</f>
        <v>0</v>
      </c>
      <c r="HJ75" s="409">
        <f>DD75+GZ75</f>
        <v>0</v>
      </c>
      <c r="HK75" s="256">
        <f>DE75+HA75</f>
        <v>0</v>
      </c>
      <c r="HL75" s="31"/>
      <c r="HM75" s="30" t="s">
        <v>138</v>
      </c>
      <c r="HN75" s="30" t="s">
        <v>202</v>
      </c>
      <c r="HO75" s="518" t="s">
        <v>254</v>
      </c>
      <c r="HP75" s="30"/>
      <c r="HQ75" s="30"/>
    </row>
    <row r="76" spans="1:225" s="38" customFormat="1" ht="21">
      <c r="A76" s="32"/>
      <c r="B76" s="33"/>
      <c r="C76" s="68"/>
      <c r="D76" s="69"/>
      <c r="E76" s="210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139</v>
      </c>
      <c r="T76" s="35" t="str">
        <f t="shared" ref="T76:AA76" si="977">IF(AND(T74&gt;0,T75&gt;0),ROUNDDOWN(T75/T74,4),"")</f>
        <v/>
      </c>
      <c r="U76" s="36" t="str">
        <f t="shared" si="977"/>
        <v/>
      </c>
      <c r="V76" s="143" t="str">
        <f t="shared" si="977"/>
        <v/>
      </c>
      <c r="W76" s="35" t="str">
        <f t="shared" si="977"/>
        <v/>
      </c>
      <c r="X76" s="36" t="str">
        <f t="shared" si="977"/>
        <v/>
      </c>
      <c r="Y76" s="150" t="str">
        <f t="shared" si="977"/>
        <v/>
      </c>
      <c r="Z76" s="36" t="str">
        <f t="shared" si="977"/>
        <v/>
      </c>
      <c r="AA76" s="36" t="str">
        <f t="shared" si="977"/>
        <v/>
      </c>
      <c r="AB76" s="37">
        <f>IF(AB75&gt;0,AB75/AB74,0)</f>
        <v>0</v>
      </c>
      <c r="AC76" s="143" t="str">
        <f t="shared" ref="AC76:AK76" si="978">IF(AND(AC74&gt;0,AC75&gt;0),ROUNDDOWN(AC75/AC74,4),"")</f>
        <v/>
      </c>
      <c r="AD76" s="35" t="str">
        <f t="shared" si="978"/>
        <v/>
      </c>
      <c r="AE76" s="36" t="str">
        <f t="shared" si="978"/>
        <v/>
      </c>
      <c r="AF76" s="150" t="str">
        <f t="shared" si="978"/>
        <v/>
      </c>
      <c r="AG76" s="36" t="str">
        <f t="shared" si="978"/>
        <v/>
      </c>
      <c r="AH76" s="36" t="str">
        <f t="shared" si="978"/>
        <v/>
      </c>
      <c r="AI76" s="150" t="str">
        <f t="shared" si="978"/>
        <v/>
      </c>
      <c r="AJ76" s="36" t="str">
        <f t="shared" si="978"/>
        <v/>
      </c>
      <c r="AK76" s="36" t="str">
        <f t="shared" si="978"/>
        <v/>
      </c>
      <c r="AL76" s="37">
        <f>IF(AL75&gt;0,AL75/AL74,0)</f>
        <v>0</v>
      </c>
      <c r="AM76" s="150" t="str">
        <f t="shared" ref="AM76:AU76" si="979">IF(AND(AM74&gt;0,AM75&gt;0),ROUNDDOWN(AM75/AM74,4),"")</f>
        <v/>
      </c>
      <c r="AN76" s="36" t="str">
        <f t="shared" si="979"/>
        <v/>
      </c>
      <c r="AO76" s="36" t="str">
        <f t="shared" si="979"/>
        <v/>
      </c>
      <c r="AP76" s="150" t="str">
        <f t="shared" si="979"/>
        <v/>
      </c>
      <c r="AQ76" s="36" t="str">
        <f t="shared" si="979"/>
        <v/>
      </c>
      <c r="AR76" s="36" t="str">
        <f t="shared" si="979"/>
        <v/>
      </c>
      <c r="AS76" s="150" t="str">
        <f t="shared" si="979"/>
        <v/>
      </c>
      <c r="AT76" s="36" t="str">
        <f t="shared" si="979"/>
        <v/>
      </c>
      <c r="AU76" s="36" t="str">
        <f t="shared" si="979"/>
        <v/>
      </c>
      <c r="AV76" s="37">
        <f>IF(AV75&gt;0,AV75/AV74,0)</f>
        <v>0</v>
      </c>
      <c r="AW76" s="143" t="str">
        <f>IF(AND(AW74&gt;0,AW75&gt;0),ROUNDDOWN(AW75/AW74,4),"")</f>
        <v/>
      </c>
      <c r="AX76" s="424" t="str">
        <f t="shared" ref="AX76:BE76" si="980">IF(AND(AX74&gt;0,AX75&gt;0),ROUNDDOWN(AX75/AX74,4),"")</f>
        <v/>
      </c>
      <c r="AY76" s="425" t="str">
        <f t="shared" si="980"/>
        <v/>
      </c>
      <c r="AZ76" s="426" t="str">
        <f t="shared" si="980"/>
        <v/>
      </c>
      <c r="BA76" s="297" t="str">
        <f t="shared" si="980"/>
        <v/>
      </c>
      <c r="BB76" s="301" t="str">
        <f t="shared" si="980"/>
        <v/>
      </c>
      <c r="BC76" s="155" t="str">
        <f t="shared" si="980"/>
        <v/>
      </c>
      <c r="BD76" s="305" t="str">
        <f t="shared" si="980"/>
        <v/>
      </c>
      <c r="BE76" s="315" t="str">
        <f t="shared" si="980"/>
        <v/>
      </c>
      <c r="BF76" s="325"/>
      <c r="BG76" s="159" t="str">
        <f t="shared" ref="BG76:BO76" si="981">IF(AND(BG74&gt;0,BG75&gt;0),ROUNDDOWN(BG75/BG74,4),"")</f>
        <v/>
      </c>
      <c r="BH76" s="36" t="str">
        <f t="shared" si="981"/>
        <v/>
      </c>
      <c r="BI76" s="36" t="str">
        <f t="shared" si="981"/>
        <v/>
      </c>
      <c r="BJ76" s="150" t="str">
        <f t="shared" si="981"/>
        <v/>
      </c>
      <c r="BK76" s="36" t="str">
        <f t="shared" si="981"/>
        <v/>
      </c>
      <c r="BL76" s="36" t="str">
        <f t="shared" si="981"/>
        <v/>
      </c>
      <c r="BM76" s="150" t="str">
        <f t="shared" si="981"/>
        <v/>
      </c>
      <c r="BN76" s="36" t="str">
        <f t="shared" si="981"/>
        <v/>
      </c>
      <c r="BO76" s="36" t="str">
        <f t="shared" si="981"/>
        <v/>
      </c>
      <c r="BP76" s="37">
        <f>IF(BP75&gt;0,BP75/BP74,0)</f>
        <v>0</v>
      </c>
      <c r="BQ76" s="150" t="str">
        <f t="shared" ref="BQ76:BY76" si="982">IF(AND(BQ74&gt;0,BQ75&gt;0),ROUNDDOWN(BQ75/BQ74,4),"")</f>
        <v/>
      </c>
      <c r="BR76" s="36" t="str">
        <f t="shared" si="982"/>
        <v/>
      </c>
      <c r="BS76" s="36" t="str">
        <f t="shared" si="982"/>
        <v/>
      </c>
      <c r="BT76" s="150" t="str">
        <f t="shared" si="982"/>
        <v/>
      </c>
      <c r="BU76" s="36" t="str">
        <f t="shared" si="982"/>
        <v/>
      </c>
      <c r="BV76" s="36" t="str">
        <f t="shared" si="982"/>
        <v/>
      </c>
      <c r="BW76" s="150" t="str">
        <f t="shared" si="982"/>
        <v/>
      </c>
      <c r="BX76" s="36" t="str">
        <f t="shared" si="982"/>
        <v/>
      </c>
      <c r="BY76" s="36" t="str">
        <f t="shared" si="982"/>
        <v/>
      </c>
      <c r="BZ76" s="37">
        <f>IF(BZ75&gt;0,BZ75/BZ74,0)</f>
        <v>0</v>
      </c>
      <c r="CA76" s="150" t="str">
        <f t="shared" ref="CA76:CI76" si="983">IF(AND(CA74&gt;0,CA75&gt;0),ROUNDDOWN(CA75/CA74,4),"")</f>
        <v/>
      </c>
      <c r="CB76" s="36" t="str">
        <f t="shared" si="983"/>
        <v/>
      </c>
      <c r="CC76" s="36" t="str">
        <f t="shared" si="983"/>
        <v/>
      </c>
      <c r="CD76" s="150" t="str">
        <f t="shared" si="983"/>
        <v/>
      </c>
      <c r="CE76" s="36" t="str">
        <f t="shared" si="983"/>
        <v/>
      </c>
      <c r="CF76" s="36" t="str">
        <f t="shared" si="983"/>
        <v/>
      </c>
      <c r="CG76" s="150" t="str">
        <f t="shared" si="983"/>
        <v/>
      </c>
      <c r="CH76" s="36" t="str">
        <f t="shared" si="983"/>
        <v/>
      </c>
      <c r="CI76" s="36" t="str">
        <f t="shared" si="983"/>
        <v/>
      </c>
      <c r="CJ76" s="37">
        <f>IF(CJ75&gt;0,CJ75/CJ74,0)</f>
        <v>0</v>
      </c>
      <c r="CK76" s="143" t="str">
        <f>IF(AND(CK74&gt;0,CK75&gt;0),ROUNDDOWN(CK75/CK74,4),"")</f>
        <v/>
      </c>
      <c r="CL76" s="424" t="str">
        <f t="shared" ref="CL76:CS76" si="984">IF(AND(CL74&gt;0,CL75&gt;0),ROUNDDOWN(CL75/CL74,4),"")</f>
        <v/>
      </c>
      <c r="CM76" s="425" t="str">
        <f t="shared" si="984"/>
        <v/>
      </c>
      <c r="CN76" s="426" t="str">
        <f t="shared" si="984"/>
        <v/>
      </c>
      <c r="CO76" s="297" t="str">
        <f t="shared" si="984"/>
        <v/>
      </c>
      <c r="CP76" s="301" t="str">
        <f t="shared" si="984"/>
        <v/>
      </c>
      <c r="CQ76" s="155" t="str">
        <f t="shared" si="984"/>
        <v/>
      </c>
      <c r="CR76" s="305" t="str">
        <f t="shared" si="984"/>
        <v/>
      </c>
      <c r="CS76" s="315" t="str">
        <f t="shared" si="984"/>
        <v/>
      </c>
      <c r="CT76" s="325"/>
      <c r="CU76" s="159" t="str">
        <f>IF(AND(CU74&gt;0,CU75&gt;0),ROUNDDOWN(CU75/CU74,4),"")</f>
        <v/>
      </c>
      <c r="CV76" s="335" t="str">
        <f>IF(AND(CV74&gt;0,CV75&gt;0),ROUNDDOWN(CV75/CV74,4),"")</f>
        <v/>
      </c>
      <c r="CW76" s="336" t="str">
        <f t="shared" ref="CW76:CX76" si="985">IF(AND(CW74&gt;0,CW75&gt;0),ROUNDDOWN(CW75/CW74,4),"")</f>
        <v/>
      </c>
      <c r="CX76" s="163" t="str">
        <f t="shared" si="985"/>
        <v/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 t="str">
        <f t="shared" ref="DB76:DW76" si="986">IF(AND(DB74&gt;0,DB75&gt;0),ROUNDDOWN(DB75/DB74,4),"")</f>
        <v/>
      </c>
      <c r="DC76" s="484" t="str">
        <f t="shared" si="986"/>
        <v/>
      </c>
      <c r="DD76" s="485"/>
      <c r="DE76" s="605" t="str">
        <f t="shared" si="986"/>
        <v/>
      </c>
      <c r="DF76" s="614">
        <f>IF(AND(DF74&gt;0,DF75&gt;0),ROUNDDOWN(DF75/DF74,4),"")</f>
        <v>0.33810000000000001</v>
      </c>
      <c r="DG76" s="336">
        <f t="shared" ref="DG76:DH76" si="987">IF(AND(DG74&gt;0,DG75&gt;0),ROUNDDOWN(DG75/DG74,4),"")</f>
        <v>0.30840000000000001</v>
      </c>
      <c r="DH76" s="615">
        <f t="shared" si="987"/>
        <v>0.4</v>
      </c>
      <c r="DI76" s="630" t="str">
        <f>IF(AND(DI74&gt;0,DI75&gt;0),ROUNDDOWN(DI75/DI74,4),"")</f>
        <v/>
      </c>
      <c r="DJ76" s="357" t="str">
        <f>IF(AND(DJ74&gt;0,DJ75&gt;0),ROUNDDOWN(DJ75/DJ74,4),"")</f>
        <v/>
      </c>
      <c r="DK76" s="631" t="str">
        <f>IF(AND(DK74&gt;0,DK75&gt;0),ROUNDDOWN(DK75/DK74,4),"")</f>
        <v/>
      </c>
      <c r="DL76" s="643">
        <f t="shared" ref="DL76:DO76" si="988">IF(AND(DL74&gt;0,DL75&gt;0),ROUNDDOWN(DL75/DL74,4),"")</f>
        <v>0.15010000000000001</v>
      </c>
      <c r="DM76" s="484">
        <f t="shared" si="988"/>
        <v>0.13150000000000001</v>
      </c>
      <c r="DN76" s="485"/>
      <c r="DO76" s="644">
        <f t="shared" ref="DO76" si="989">IF(AND(DO74&gt;0,DO75&gt;0),ROUNDDOWN(DO75/DO74,4),"")</f>
        <v>0.23330000000000001</v>
      </c>
      <c r="DP76" s="36" t="str">
        <f t="shared" si="986"/>
        <v/>
      </c>
      <c r="DQ76" s="36" t="str">
        <f t="shared" si="986"/>
        <v/>
      </c>
      <c r="DR76" s="150" t="str">
        <f t="shared" si="986"/>
        <v/>
      </c>
      <c r="DS76" s="36" t="str">
        <f t="shared" si="986"/>
        <v/>
      </c>
      <c r="DT76" s="36" t="str">
        <f t="shared" si="986"/>
        <v/>
      </c>
      <c r="DU76" s="150" t="str">
        <f t="shared" si="986"/>
        <v/>
      </c>
      <c r="DV76" s="36" t="str">
        <f t="shared" si="986"/>
        <v/>
      </c>
      <c r="DW76" s="36" t="str">
        <f t="shared" si="986"/>
        <v/>
      </c>
      <c r="DX76" s="37">
        <f>IF(DX75&gt;0,DX75/DX74,0)</f>
        <v>0</v>
      </c>
      <c r="DY76" s="150" t="str">
        <f t="shared" ref="DY76:EG76" si="990">IF(AND(DY74&gt;0,DY75&gt;0),ROUNDDOWN(DY75/DY74,4),"")</f>
        <v/>
      </c>
      <c r="DZ76" s="36" t="str">
        <f t="shared" si="990"/>
        <v/>
      </c>
      <c r="EA76" s="36" t="str">
        <f t="shared" si="990"/>
        <v/>
      </c>
      <c r="EB76" s="150" t="str">
        <f t="shared" si="990"/>
        <v/>
      </c>
      <c r="EC76" s="36" t="str">
        <f t="shared" si="990"/>
        <v/>
      </c>
      <c r="ED76" s="36" t="str">
        <f t="shared" si="990"/>
        <v/>
      </c>
      <c r="EE76" s="150" t="str">
        <f t="shared" si="990"/>
        <v/>
      </c>
      <c r="EF76" s="36" t="str">
        <f t="shared" si="990"/>
        <v/>
      </c>
      <c r="EG76" s="36" t="str">
        <f t="shared" si="990"/>
        <v/>
      </c>
      <c r="EH76" s="37">
        <f>IF(EH75&gt;0,EH75/EH74,0)</f>
        <v>0</v>
      </c>
      <c r="EI76" s="150" t="str">
        <f t="shared" ref="EI76:EQ76" si="991">IF(AND(EI74&gt;0,EI75&gt;0),ROUNDDOWN(EI75/EI74,4),"")</f>
        <v/>
      </c>
      <c r="EJ76" s="36" t="str">
        <f t="shared" si="991"/>
        <v/>
      </c>
      <c r="EK76" s="36" t="str">
        <f t="shared" si="991"/>
        <v/>
      </c>
      <c r="EL76" s="150" t="str">
        <f t="shared" si="991"/>
        <v/>
      </c>
      <c r="EM76" s="36" t="str">
        <f t="shared" si="991"/>
        <v/>
      </c>
      <c r="EN76" s="36" t="str">
        <f t="shared" si="991"/>
        <v/>
      </c>
      <c r="EO76" s="150" t="str">
        <f t="shared" si="991"/>
        <v/>
      </c>
      <c r="EP76" s="36" t="str">
        <f t="shared" si="991"/>
        <v/>
      </c>
      <c r="EQ76" s="36" t="str">
        <f t="shared" si="991"/>
        <v/>
      </c>
      <c r="ER76" s="37">
        <f>IF(ER75&gt;0,ER75/ER74,0)</f>
        <v>0</v>
      </c>
      <c r="ES76" s="143" t="str">
        <f>IF(AND(ES74&gt;0,ES75&gt;0),ROUNDDOWN(ES75/ES74,4),"")</f>
        <v/>
      </c>
      <c r="ET76" s="424" t="str">
        <f t="shared" ref="ET76:FA76" si="992">IF(AND(ET74&gt;0,ET75&gt;0),ROUNDDOWN(ET75/ET74,4),"")</f>
        <v/>
      </c>
      <c r="EU76" s="425" t="str">
        <f t="shared" si="992"/>
        <v/>
      </c>
      <c r="EV76" s="426" t="str">
        <f t="shared" si="992"/>
        <v/>
      </c>
      <c r="EW76" s="297" t="str">
        <f t="shared" si="992"/>
        <v/>
      </c>
      <c r="EX76" s="301" t="str">
        <f t="shared" si="992"/>
        <v/>
      </c>
      <c r="EY76" s="155" t="str">
        <f t="shared" si="992"/>
        <v/>
      </c>
      <c r="EZ76" s="305" t="str">
        <f t="shared" si="992"/>
        <v/>
      </c>
      <c r="FA76" s="315" t="str">
        <f t="shared" si="992"/>
        <v/>
      </c>
      <c r="FB76" s="325"/>
      <c r="FC76" s="159" t="str">
        <f t="shared" ref="FC76:FK76" si="993">IF(AND(FC74&gt;0,FC75&gt;0),ROUNDDOWN(FC75/FC74,4),"")</f>
        <v/>
      </c>
      <c r="FD76" s="36" t="str">
        <f t="shared" si="993"/>
        <v/>
      </c>
      <c r="FE76" s="36" t="str">
        <f t="shared" si="993"/>
        <v/>
      </c>
      <c r="FF76" s="150" t="str">
        <f t="shared" si="993"/>
        <v/>
      </c>
      <c r="FG76" s="36" t="str">
        <f t="shared" si="993"/>
        <v/>
      </c>
      <c r="FH76" s="36" t="str">
        <f t="shared" si="993"/>
        <v/>
      </c>
      <c r="FI76" s="150" t="str">
        <f t="shared" si="993"/>
        <v/>
      </c>
      <c r="FJ76" s="36" t="str">
        <f t="shared" si="993"/>
        <v/>
      </c>
      <c r="FK76" s="36" t="str">
        <f t="shared" si="993"/>
        <v/>
      </c>
      <c r="FL76" s="37">
        <f>IF(FL75&gt;0,FL75/FL74,0)</f>
        <v>0</v>
      </c>
      <c r="FM76" s="150" t="str">
        <f t="shared" ref="FM76:FU76" si="994">IF(AND(FM74&gt;0,FM75&gt;0),ROUNDDOWN(FM75/FM74,4),"")</f>
        <v/>
      </c>
      <c r="FN76" s="36" t="str">
        <f t="shared" si="994"/>
        <v/>
      </c>
      <c r="FO76" s="36" t="str">
        <f t="shared" si="994"/>
        <v/>
      </c>
      <c r="FP76" s="150" t="str">
        <f t="shared" si="994"/>
        <v/>
      </c>
      <c r="FQ76" s="36" t="str">
        <f t="shared" si="994"/>
        <v/>
      </c>
      <c r="FR76" s="36" t="str">
        <f t="shared" si="994"/>
        <v/>
      </c>
      <c r="FS76" s="150" t="str">
        <f t="shared" si="994"/>
        <v/>
      </c>
      <c r="FT76" s="36" t="str">
        <f t="shared" si="994"/>
        <v/>
      </c>
      <c r="FU76" s="36" t="str">
        <f t="shared" si="994"/>
        <v/>
      </c>
      <c r="FV76" s="37">
        <f>IF(FV75&gt;0,FV75/FV74,0)</f>
        <v>0</v>
      </c>
      <c r="FW76" s="150" t="str">
        <f t="shared" ref="FW76:GE76" si="995">IF(AND(FW74&gt;0,FW75&gt;0),ROUNDDOWN(FW75/FW74,4),"")</f>
        <v/>
      </c>
      <c r="FX76" s="36" t="str">
        <f t="shared" si="995"/>
        <v/>
      </c>
      <c r="FY76" s="36" t="str">
        <f t="shared" si="995"/>
        <v/>
      </c>
      <c r="FZ76" s="150" t="str">
        <f t="shared" si="995"/>
        <v/>
      </c>
      <c r="GA76" s="36" t="str">
        <f t="shared" si="995"/>
        <v/>
      </c>
      <c r="GB76" s="36" t="str">
        <f t="shared" si="995"/>
        <v/>
      </c>
      <c r="GC76" s="150" t="str">
        <f t="shared" si="995"/>
        <v/>
      </c>
      <c r="GD76" s="36" t="str">
        <f t="shared" si="995"/>
        <v/>
      </c>
      <c r="GE76" s="36" t="str">
        <f t="shared" si="995"/>
        <v/>
      </c>
      <c r="GF76" s="37">
        <f>IF(GF75&gt;0,GF75/GF74,0)</f>
        <v>0</v>
      </c>
      <c r="GG76" s="143" t="str">
        <f>IF(AND(GG74&gt;0,GG75&gt;0),ROUNDDOWN(GG75/GG74,4),"")</f>
        <v/>
      </c>
      <c r="GH76" s="424" t="str">
        <f t="shared" ref="GH76:GO76" si="996">IF(AND(GH74&gt;0,GH75&gt;0),ROUNDDOWN(GH75/GH74,4),"")</f>
        <v/>
      </c>
      <c r="GI76" s="425" t="str">
        <f t="shared" si="996"/>
        <v/>
      </c>
      <c r="GJ76" s="426" t="str">
        <f t="shared" si="996"/>
        <v/>
      </c>
      <c r="GK76" s="297" t="str">
        <f t="shared" si="996"/>
        <v/>
      </c>
      <c r="GL76" s="301" t="str">
        <f t="shared" si="996"/>
        <v/>
      </c>
      <c r="GM76" s="155" t="str">
        <f t="shared" si="996"/>
        <v/>
      </c>
      <c r="GN76" s="305" t="str">
        <f t="shared" si="996"/>
        <v/>
      </c>
      <c r="GO76" s="315" t="str">
        <f t="shared" si="996"/>
        <v/>
      </c>
      <c r="GP76" s="325"/>
      <c r="GQ76" s="159" t="str">
        <f>IF(AND(GQ74&gt;0,GQ75&gt;0),ROUNDDOWN(GQ75/GQ74,4),"")</f>
        <v/>
      </c>
      <c r="GR76" s="335" t="str">
        <f>IF(AND(GR74&gt;0,GR75&gt;0),ROUNDDOWN(GR75/GR74,4),"")</f>
        <v/>
      </c>
      <c r="GS76" s="336" t="str">
        <f t="shared" ref="GS76:GT76" si="997">IF(AND(GS74&gt;0,GS75&gt;0),ROUNDDOWN(GS75/GS74,4),"")</f>
        <v/>
      </c>
      <c r="GT76" s="163" t="str">
        <f t="shared" si="997"/>
        <v/>
      </c>
      <c r="GU76" s="356" t="str">
        <f>IF(AND(GU74&gt;0,GU75&gt;0),ROUNDDOWN(GU75/GU74,4),"")</f>
        <v/>
      </c>
      <c r="GV76" s="357" t="str">
        <f>IF(AND(GV74&gt;0,GV75&gt;0),ROUNDDOWN(GV75/GV74,4),"")</f>
        <v/>
      </c>
      <c r="GW76" s="167" t="str">
        <f>IF(AND(GW74&gt;0,GW75&gt;0),ROUNDDOWN(GW75/GW74,4),"")</f>
        <v/>
      </c>
      <c r="GX76" s="483" t="str">
        <f t="shared" ref="GX76:HK76" si="998">IF(AND(GX74&gt;0,GX75&gt;0),ROUNDDOWN(GX75/GX74,4),"")</f>
        <v/>
      </c>
      <c r="GY76" s="484" t="str">
        <f t="shared" si="998"/>
        <v/>
      </c>
      <c r="GZ76" s="485" t="str">
        <f t="shared" si="998"/>
        <v/>
      </c>
      <c r="HA76" s="486" t="str">
        <f t="shared" si="998"/>
        <v/>
      </c>
      <c r="HB76" s="392" t="str">
        <f t="shared" si="998"/>
        <v/>
      </c>
      <c r="HC76" s="393" t="str">
        <f t="shared" si="998"/>
        <v/>
      </c>
      <c r="HD76" s="172" t="str">
        <f t="shared" si="998"/>
        <v/>
      </c>
      <c r="HE76" s="392" t="str">
        <f t="shared" si="998"/>
        <v/>
      </c>
      <c r="HF76" s="393" t="str">
        <f t="shared" si="998"/>
        <v/>
      </c>
      <c r="HG76" s="172" t="str">
        <f t="shared" si="998"/>
        <v/>
      </c>
      <c r="HH76" s="392" t="str">
        <f t="shared" si="998"/>
        <v/>
      </c>
      <c r="HI76" s="393" t="str">
        <f t="shared" si="998"/>
        <v/>
      </c>
      <c r="HJ76" s="374"/>
      <c r="HK76" s="171" t="str">
        <f t="shared" si="998"/>
        <v/>
      </c>
      <c r="HL76" s="40"/>
      <c r="HM76" s="39" t="s">
        <v>139</v>
      </c>
      <c r="HN76" s="39"/>
      <c r="HO76" s="39"/>
      <c r="HP76" s="39"/>
      <c r="HQ76" s="39"/>
    </row>
    <row r="77" spans="1:225" s="25" customFormat="1" ht="21">
      <c r="A77" s="24"/>
      <c r="C77" s="70" t="str">
        <f>_xlfn.XLOOKUP(D77,事業計画2026[営業所],事業計画2026[エリア],"",0)</f>
        <v/>
      </c>
      <c r="D77" s="71" t="s">
        <v>110</v>
      </c>
      <c r="E77" s="196"/>
      <c r="F77" s="196"/>
      <c r="G77" s="196" t="str">
        <f>_xlfn.XLOOKUP(D77,事業計画2026[営業所],事業計画2026[所長],"",0)</f>
        <v/>
      </c>
      <c r="H77" s="196" t="str">
        <f>_xlfn.XLOOKUP(D77,事業計画2026[営業所],事業計画2026[担当役員],"",0)</f>
        <v/>
      </c>
      <c r="I77" s="196" t="str">
        <f>_xlfn.XLOOKUP(D77,事業計画2026[営業所],事業計画2026[主要ブランド],"",0)</f>
        <v/>
      </c>
      <c r="J77" s="196"/>
      <c r="K77" s="197" t="str">
        <f>_xlfn.XLOOKUP(D77,事業計画2026[営業所],事業計画2026[人件費],"",0)</f>
        <v/>
      </c>
      <c r="L77" s="197" t="str">
        <f>_xlfn.XLOOKUP(D77,事業計画2026[営業所],事業計画2026[販売費],"",0)</f>
        <v/>
      </c>
      <c r="M77" s="197" t="str">
        <f>_xlfn.XLOOKUP(D77,事業計画2026[営業所],事業計画2026[減価償却費],"",0)</f>
        <v/>
      </c>
      <c r="N77" s="197" t="str">
        <f>_xlfn.XLOOKUP(D77,事業計画2026[営業所],事業計画2026[地代・家賃],"",0)</f>
        <v/>
      </c>
      <c r="O77" s="197" t="str">
        <f>_xlfn.XLOOKUP(D77,事業計画2026[営業所],事業計画2026[その他経費],"",0)</f>
        <v/>
      </c>
      <c r="P77" s="197" t="str">
        <f>_xlfn.XLOOKUP(D77,事業計画2026[営業所],事業計画2026[本社経費],"",0)</f>
        <v/>
      </c>
      <c r="Q77" s="197">
        <f>SUM(K77:P77)</f>
        <v>0</v>
      </c>
      <c r="R77" s="196"/>
      <c r="S77" s="26" t="s">
        <v>137</v>
      </c>
      <c r="T77" s="27" cm="1">
        <f t="array" ref="T77">_xlfn.XLOOKUP($D77&amp;T$2&amp;T$3,事業計画集計2026[営業所]&amp;事業計画集計2026[月]&amp;事業計画集計2026[受着完],事業計画集計2026[(当月)計画 請負金額],0,0)</f>
        <v>0</v>
      </c>
      <c r="U77" s="28" cm="1">
        <f t="array" ref="U77">_xlfn.XLOOKUP($D77&amp;T$2&amp;T$3,事業計画集計2026[営業所]&amp;事業計画集計2026[月]&amp;事業計画集計2026[受着完],事業計画集計2026[(当月)計画 利益額],0,0)</f>
        <v>0</v>
      </c>
      <c r="V77" s="142" cm="1">
        <f t="array" ref="V77">_xlfn.XLOOKUP($D77&amp;T$2&amp;T$3,事業計画集計2026[営業所]&amp;事業計画集計2026[月]&amp;事業計画集計2026[受着完],事業計画集計2026[(当月)計画 棟数],0,0)</f>
        <v>0</v>
      </c>
      <c r="W77" s="27" cm="1">
        <f t="array" ref="W77">_xlfn.XLOOKUP($D77&amp;W$2&amp;W$3,事業計画集計2026[営業所]&amp;事業計画集計2026[月]&amp;事業計画集計2026[受着完],事業計画集計2026[(当月)計画 請負金額],0,0)</f>
        <v>0</v>
      </c>
      <c r="X77" s="28" cm="1">
        <f t="array" ref="X77">_xlfn.XLOOKUP($D77&amp;W$2&amp;W$3,事業計画集計2026[営業所]&amp;事業計画集計2026[月]&amp;事業計画集計2026[受着完],事業計画集計2026[(当月)計画 利益額],0,0)</f>
        <v>0</v>
      </c>
      <c r="Y77" s="149" cm="1">
        <f t="array" ref="Y77">_xlfn.XLOOKUP($D77&amp;W$2&amp;W$3,事業計画集計2026[営業所]&amp;事業計画集計2026[月]&amp;事業計画集計2026[受着完],事業計画集計2026[(当月)計画 棟数],0,0)</f>
        <v>0</v>
      </c>
      <c r="Z77" s="28" cm="1">
        <f t="array" ref="Z77">_xlfn.XLOOKUP($D77&amp;Z$2&amp;Z$3,事業計画集計2026[営業所]&amp;事業計画集計2026[月]&amp;事業計画集計2026[受着完],事業計画集計2026[(当月)計画 請負金額],0,0)</f>
        <v>0</v>
      </c>
      <c r="AA77" s="28" cm="1">
        <f t="array" ref="AA77">_xlfn.XLOOKUP($D77&amp;Z$2&amp;Z$3,事業計画集計2026[営業所]&amp;事業計画集計2026[月]&amp;事業計画集計2026[受着完],事業計画集計2026[(当月)計画 利益額],0,0)</f>
        <v>0</v>
      </c>
      <c r="AB77" s="29">
        <f>AA77-($Q77*1000)</f>
        <v>0</v>
      </c>
      <c r="AC77" s="142" cm="1">
        <f t="array" ref="AC77">_xlfn.XLOOKUP($D77&amp;Z$2&amp;Z$3,事業計画集計2026[営業所]&amp;事業計画集計2026[月]&amp;事業計画集計2026[受着完],事業計画集計2026[(当月)計画 棟数],0,0)</f>
        <v>0</v>
      </c>
      <c r="AD77" s="27" cm="1">
        <f t="array" ref="AD77">_xlfn.XLOOKUP($D77&amp;AD$2&amp;AD$3,事業計画集計2026[営業所]&amp;事業計画集計2026[月]&amp;事業計画集計2026[受着完],事業計画集計2026[(当月)計画 請負金額],0,0)</f>
        <v>0</v>
      </c>
      <c r="AE77" s="28" cm="1">
        <f t="array" ref="AE77">_xlfn.XLOOKUP($D77&amp;AD$2&amp;AD$3,事業計画集計2026[営業所]&amp;事業計画集計2026[月]&amp;事業計画集計2026[受着完],事業計画集計2026[(当月)計画 利益額],0,0)</f>
        <v>0</v>
      </c>
      <c r="AF77" s="149" cm="1">
        <f t="array" ref="AF77">_xlfn.XLOOKUP($D77&amp;AD$2&amp;AD$3,事業計画集計2026[営業所]&amp;事業計画集計2026[月]&amp;事業計画集計2026[受着完],事業計画集計2026[(当月)計画 棟数],0,0)</f>
        <v>0</v>
      </c>
      <c r="AG77" s="28" cm="1">
        <f t="array" ref="AG77">_xlfn.XLOOKUP($D77&amp;AG$2&amp;AG$3,事業計画集計2026[営業所]&amp;事業計画集計2026[月]&amp;事業計画集計2026[受着完],事業計画集計2026[(当月)計画 請負金額],0,0)</f>
        <v>0</v>
      </c>
      <c r="AH77" s="28" cm="1">
        <f t="array" ref="AH77">_xlfn.XLOOKUP($D77&amp;AG$2&amp;AG$3,事業計画集計2026[営業所]&amp;事業計画集計2026[月]&amp;事業計画集計2026[受着完],事業計画集計2026[(当月)計画 利益額],0,0)</f>
        <v>0</v>
      </c>
      <c r="AI77" s="149" cm="1">
        <f t="array" ref="AI77">_xlfn.XLOOKUP($D77&amp;AG$2&amp;AG$3,事業計画集計2026[営業所]&amp;事業計画集計2026[月]&amp;事業計画集計2026[受着完],事業計画集計2026[(当月)計画 棟数],0,0)</f>
        <v>0</v>
      </c>
      <c r="AJ77" s="28" cm="1">
        <f t="array" ref="AJ77">_xlfn.XLOOKUP($D77&amp;AJ$2&amp;AJ$3,事業計画集計2026[営業所]&amp;事業計画集計2026[月]&amp;事業計画集計2026[受着完],事業計画集計2026[(当月)計画 請負金額],0,0)</f>
        <v>0</v>
      </c>
      <c r="AK77" s="28" cm="1">
        <f t="array" ref="AK77">_xlfn.XLOOKUP($D77&amp;AJ$2&amp;AJ$3,事業計画集計2026[営業所]&amp;事業計画集計2026[月]&amp;事業計画集計2026[受着完],事業計画集計2026[(当月)計画 利益額],0,0)</f>
        <v>0</v>
      </c>
      <c r="AL77" s="29">
        <f>AK77-($Q77*1000)</f>
        <v>0</v>
      </c>
      <c r="AM77" s="149" cm="1">
        <f t="array" ref="AM77">_xlfn.XLOOKUP($D77&amp;AJ$2&amp;AJ$3,事業計画集計2026[営業所]&amp;事業計画集計2026[月]&amp;事業計画集計2026[受着完],事業計画集計2026[(当月)計画 棟数],0,0)</f>
        <v>0</v>
      </c>
      <c r="AN77" s="28" cm="1">
        <f t="array" ref="AN77">_xlfn.XLOOKUP($D77&amp;AN$2&amp;AN$3,事業計画集計2026[営業所]&amp;事業計画集計2026[月]&amp;事業計画集計2026[受着完],事業計画集計2026[(当月)計画 請負金額],0,0)</f>
        <v>0</v>
      </c>
      <c r="AO77" s="28" cm="1">
        <f t="array" ref="AO77">_xlfn.XLOOKUP($D77&amp;AN$2&amp;AN$3,事業計画集計2026[営業所]&amp;事業計画集計2026[月]&amp;事業計画集計2026[受着完],事業計画集計2026[(当月)計画 利益額],0,0)</f>
        <v>0</v>
      </c>
      <c r="AP77" s="149" cm="1">
        <f t="array" ref="AP77">_xlfn.XLOOKUP($D77&amp;AN$2&amp;AN$3,事業計画集計2026[営業所]&amp;事業計画集計2026[月]&amp;事業計画集計2026[受着完],事業計画集計2026[(当月)計画 棟数],0,0)</f>
        <v>0</v>
      </c>
      <c r="AQ77" s="28" cm="1">
        <f t="array" ref="AQ77">_xlfn.XLOOKUP($D77&amp;AQ$2&amp;AQ$3,事業計画集計2026[営業所]&amp;事業計画集計2026[月]&amp;事業計画集計2026[受着完],事業計画集計2026[(当月)計画 請負金額],0,0)</f>
        <v>0</v>
      </c>
      <c r="AR77" s="28" cm="1">
        <f t="array" ref="AR77">_xlfn.XLOOKUP($D77&amp;AQ$2&amp;AQ$3,事業計画集計2026[営業所]&amp;事業計画集計2026[月]&amp;事業計画集計2026[受着完],事業計画集計2026[(当月)計画 利益額],0,0)</f>
        <v>0</v>
      </c>
      <c r="AS77" s="149" cm="1">
        <f t="array" ref="AS77">_xlfn.XLOOKUP($D77&amp;AQ$2&amp;AQ$3,事業計画集計2026[営業所]&amp;事業計画集計2026[月]&amp;事業計画集計2026[受着完],事業計画集計2026[(当月)計画 棟数],0,0)</f>
        <v>0</v>
      </c>
      <c r="AT77" s="28" cm="1">
        <f t="array" ref="AT77">_xlfn.XLOOKUP($D77&amp;AT$2&amp;AT$3,事業計画集計2026[営業所]&amp;事業計画集計2026[月]&amp;事業計画集計2026[受着完],事業計画集計2026[(当月)計画 請負金額],0,0)</f>
        <v>0</v>
      </c>
      <c r="AU77" s="28" cm="1">
        <f t="array" ref="AU77">_xlfn.XLOOKUP($D77&amp;AT$2&amp;AT$3,事業計画集計2026[営業所]&amp;事業計画集計2026[月]&amp;事業計画集計2026[受着完],事業計画集計2026[(当月)計画 利益額],0,0)</f>
        <v>0</v>
      </c>
      <c r="AV77" s="29">
        <f>AU77-($Q77*1000)</f>
        <v>0</v>
      </c>
      <c r="AW77" s="142" cm="1">
        <f t="array" ref="AW77">_xlfn.XLOOKUP($D77&amp;AT$2&amp;AT$3,事業計画集計2026[営業所]&amp;事業計画集計2026[月]&amp;事業計画集計2026[受着完],事業計画集計2026[(当月)計画 棟数],0,0)</f>
        <v>0</v>
      </c>
      <c r="AX77" s="421">
        <f t="shared" ref="AX77:BG78" si="999">T77+AD77+AN77</f>
        <v>0</v>
      </c>
      <c r="AY77" s="422">
        <f t="shared" si="999"/>
        <v>0</v>
      </c>
      <c r="AZ77" s="423">
        <f t="shared" si="999"/>
        <v>0</v>
      </c>
      <c r="BA77" s="296">
        <f t="shared" si="999"/>
        <v>0</v>
      </c>
      <c r="BB77" s="300">
        <f t="shared" si="999"/>
        <v>0</v>
      </c>
      <c r="BC77" s="154">
        <f t="shared" si="999"/>
        <v>0</v>
      </c>
      <c r="BD77" s="304">
        <f t="shared" si="999"/>
        <v>0</v>
      </c>
      <c r="BE77" s="314">
        <f t="shared" si="999"/>
        <v>0</v>
      </c>
      <c r="BF77" s="324">
        <f t="shared" si="999"/>
        <v>0</v>
      </c>
      <c r="BG77" s="158">
        <f t="shared" si="999"/>
        <v>0</v>
      </c>
      <c r="BH77" s="28" cm="1">
        <f t="array" ref="BH77">_xlfn.XLOOKUP($D77&amp;BH$2&amp;BH$3,事業計画集計2026[営業所]&amp;事業計画集計2026[月]&amp;事業計画集計2026[受着完],事業計画集計2026[(当月)計画 請負金額],0,0)</f>
        <v>0</v>
      </c>
      <c r="BI77" s="28" cm="1">
        <f t="array" ref="BI77">_xlfn.XLOOKUP($D77&amp;BH$2&amp;BH$3,事業計画集計2026[営業所]&amp;事業計画集計2026[月]&amp;事業計画集計2026[受着完],事業計画集計2026[(当月)計画 利益額],0,0)</f>
        <v>0</v>
      </c>
      <c r="BJ77" s="149" cm="1">
        <f t="array" ref="BJ77">_xlfn.XLOOKUP($D77&amp;BH$2&amp;BH$3,事業計画集計2026[営業所]&amp;事業計画集計2026[月]&amp;事業計画集計2026[受着完],事業計画集計2026[(当月)計画 棟数],0,0)</f>
        <v>0</v>
      </c>
      <c r="BK77" s="28" cm="1">
        <f t="array" ref="BK77">_xlfn.XLOOKUP($D77&amp;BK$2&amp;BK$3,事業計画集計2026[営業所]&amp;事業計画集計2026[月]&amp;事業計画集計2026[受着完],事業計画集計2026[(当月)計画 請負金額],0,0)</f>
        <v>0</v>
      </c>
      <c r="BL77" s="28" cm="1">
        <f t="array" ref="BL77">_xlfn.XLOOKUP($D77&amp;BK$2&amp;BK$3,事業計画集計2026[営業所]&amp;事業計画集計2026[月]&amp;事業計画集計2026[受着完],事業計画集計2026[(当月)計画 利益額],0,0)</f>
        <v>0</v>
      </c>
      <c r="BM77" s="149" cm="1">
        <f t="array" ref="BM77">_xlfn.XLOOKUP($D77&amp;BK$2&amp;BK$3,事業計画集計2026[営業所]&amp;事業計画集計2026[月]&amp;事業計画集計2026[受着完],事業計画集計2026[(当月)計画 棟数],0,0)</f>
        <v>0</v>
      </c>
      <c r="BN77" s="28" cm="1">
        <f t="array" ref="BN77">_xlfn.XLOOKUP($D77&amp;BN$2&amp;BN$3,事業計画集計2026[営業所]&amp;事業計画集計2026[月]&amp;事業計画集計2026[受着完],事業計画集計2026[(当月)計画 請負金額],0,0)</f>
        <v>0</v>
      </c>
      <c r="BO77" s="28" cm="1">
        <f t="array" ref="BO77">_xlfn.XLOOKUP($D77&amp;BN$2&amp;BN$3,事業計画集計2026[営業所]&amp;事業計画集計2026[月]&amp;事業計画集計2026[受着完],事業計画集計2026[(当月)計画 利益額],0,0)</f>
        <v>0</v>
      </c>
      <c r="BP77" s="29">
        <f>BO77-($Q77*1000)</f>
        <v>0</v>
      </c>
      <c r="BQ77" s="149" cm="1">
        <f t="array" ref="BQ77">_xlfn.XLOOKUP($D77&amp;BN$2&amp;BN$3,事業計画集計2026[営業所]&amp;事業計画集計2026[月]&amp;事業計画集計2026[受着完],事業計画集計2026[(当月)計画 棟数],0,0)</f>
        <v>0</v>
      </c>
      <c r="BR77" s="28" cm="1">
        <f t="array" ref="BR77">_xlfn.XLOOKUP($D77&amp;BR$2&amp;BR$3,事業計画集計2026[営業所]&amp;事業計画集計2026[月]&amp;事業計画集計2026[受着完],事業計画集計2026[(当月)計画 請負金額],0,0)</f>
        <v>0</v>
      </c>
      <c r="BS77" s="28" cm="1">
        <f t="array" ref="BS77">_xlfn.XLOOKUP($D77&amp;BR$2&amp;BR$3,事業計画集計2026[営業所]&amp;事業計画集計2026[月]&amp;事業計画集計2026[受着完],事業計画集計2026[(当月)計画 利益額],0,0)</f>
        <v>0</v>
      </c>
      <c r="BT77" s="149" cm="1">
        <f t="array" ref="BT77">_xlfn.XLOOKUP($D77&amp;BR$2&amp;BR$3,事業計画集計2026[営業所]&amp;事業計画集計2026[月]&amp;事業計画集計2026[受着完],事業計画集計2026[(当月)計画 棟数],0,0)</f>
        <v>0</v>
      </c>
      <c r="BU77" s="28" cm="1">
        <f t="array" ref="BU77">_xlfn.XLOOKUP($D77&amp;BU$2&amp;BU$3,事業計画集計2026[営業所]&amp;事業計画集計2026[月]&amp;事業計画集計2026[受着完],事業計画集計2026[(当月)計画 請負金額],0,0)</f>
        <v>0</v>
      </c>
      <c r="BV77" s="28" cm="1">
        <f t="array" ref="BV77">_xlfn.XLOOKUP($D77&amp;BU$2&amp;BU$3,事業計画集計2026[営業所]&amp;事業計画集計2026[月]&amp;事業計画集計2026[受着完],事業計画集計2026[(当月)計画 利益額],0,0)</f>
        <v>0</v>
      </c>
      <c r="BW77" s="149" cm="1">
        <f t="array" ref="BW77">_xlfn.XLOOKUP($D77&amp;BU$2&amp;BU$3,事業計画集計2026[営業所]&amp;事業計画集計2026[月]&amp;事業計画集計2026[受着完],事業計画集計2026[(当月)計画 棟数],0,0)</f>
        <v>0</v>
      </c>
      <c r="BX77" s="28" cm="1">
        <f t="array" ref="BX77">_xlfn.XLOOKUP($D77&amp;BX$2&amp;BX$3,事業計画集計2026[営業所]&amp;事業計画集計2026[月]&amp;事業計画集計2026[受着完],事業計画集計2026[(当月)計画 請負金額],0,0)</f>
        <v>0</v>
      </c>
      <c r="BY77" s="28" cm="1">
        <f t="array" ref="BY77">_xlfn.XLOOKUP($D77&amp;BX$2&amp;BX$3,事業計画集計2026[営業所]&amp;事業計画集計2026[月]&amp;事業計画集計2026[受着完],事業計画集計2026[(当月)計画 利益額],0,0)</f>
        <v>0</v>
      </c>
      <c r="BZ77" s="29">
        <f>BY77-($Q77*1000)</f>
        <v>0</v>
      </c>
      <c r="CA77" s="149" cm="1">
        <f t="array" ref="CA77">_xlfn.XLOOKUP($D77&amp;BX$2&amp;BX$3,事業計画集計2026[営業所]&amp;事業計画集計2026[月]&amp;事業計画集計2026[受着完],事業計画集計2026[(当月)計画 棟数],0,0)</f>
        <v>0</v>
      </c>
      <c r="CB77" s="28" cm="1">
        <f t="array" ref="CB77">_xlfn.XLOOKUP($D77&amp;CB$2&amp;CB$3,事業計画集計2026[営業所]&amp;事業計画集計2026[月]&amp;事業計画集計2026[受着完],事業計画集計2026[(当月)計画 請負金額],0,0)</f>
        <v>0</v>
      </c>
      <c r="CC77" s="28" cm="1">
        <f t="array" ref="CC77">_xlfn.XLOOKUP($D77&amp;CB$2&amp;CB$3,事業計画集計2026[営業所]&amp;事業計画集計2026[月]&amp;事業計画集計2026[受着完],事業計画集計2026[(当月)計画 利益額],0,0)</f>
        <v>0</v>
      </c>
      <c r="CD77" s="149" cm="1">
        <f t="array" ref="CD77">_xlfn.XLOOKUP($D77&amp;CB$2&amp;CB$3,事業計画集計2026[営業所]&amp;事業計画集計2026[月]&amp;事業計画集計2026[受着完],事業計画集計2026[(当月)計画 棟数],0,0)</f>
        <v>0</v>
      </c>
      <c r="CE77" s="28" cm="1">
        <f t="array" ref="CE77">_xlfn.XLOOKUP($D77&amp;CE$2&amp;CE$3,事業計画集計2026[営業所]&amp;事業計画集計2026[月]&amp;事業計画集計2026[受着完],事業計画集計2026[(当月)計画 請負金額],0,0)</f>
        <v>0</v>
      </c>
      <c r="CF77" s="28" cm="1">
        <f t="array" ref="CF77">_xlfn.XLOOKUP($D77&amp;CE$2&amp;CE$3,事業計画集計2026[営業所]&amp;事業計画集計2026[月]&amp;事業計画集計2026[受着完],事業計画集計2026[(当月)計画 利益額],0,0)</f>
        <v>0</v>
      </c>
      <c r="CG77" s="149" cm="1">
        <f t="array" ref="CG77">_xlfn.XLOOKUP($D77&amp;CE$2&amp;CE$3,事業計画集計2026[営業所]&amp;事業計画集計2026[月]&amp;事業計画集計2026[受着完],事業計画集計2026[(当月)計画 棟数],0,0)</f>
        <v>0</v>
      </c>
      <c r="CH77" s="28" cm="1">
        <f t="array" ref="CH77">_xlfn.XLOOKUP($D77&amp;CH$2&amp;CH$3,事業計画集計2026[営業所]&amp;事業計画集計2026[月]&amp;事業計画集計2026[受着完],事業計画集計2026[(当月)計画 請負金額],0,0)</f>
        <v>0</v>
      </c>
      <c r="CI77" s="28" cm="1">
        <f t="array" ref="CI77">_xlfn.XLOOKUP($D77&amp;CH$2&amp;CH$3,事業計画集計2026[営業所]&amp;事業計画集計2026[月]&amp;事業計画集計2026[受着完],事業計画集計2026[(当月)計画 利益額],0,0)</f>
        <v>0</v>
      </c>
      <c r="CJ77" s="29">
        <f>CI77-($Q77*1000)</f>
        <v>0</v>
      </c>
      <c r="CK77" s="142" cm="1">
        <f t="array" ref="CK77">_xlfn.XLOOKUP($D77&amp;CH$2&amp;CH$3,事業計画集計2026[営業所]&amp;事業計画集計2026[月]&amp;事業計画集計2026[受着完],事業計画集計2026[(当月)計画 棟数],0,0)</f>
        <v>0</v>
      </c>
      <c r="CL77" s="421">
        <f t="shared" ref="CL77:CU78" si="1000">BH77+BR77+CB77</f>
        <v>0</v>
      </c>
      <c r="CM77" s="422">
        <f t="shared" si="1000"/>
        <v>0</v>
      </c>
      <c r="CN77" s="423">
        <f t="shared" si="1000"/>
        <v>0</v>
      </c>
      <c r="CO77" s="296">
        <f t="shared" si="1000"/>
        <v>0</v>
      </c>
      <c r="CP77" s="300">
        <f t="shared" si="1000"/>
        <v>0</v>
      </c>
      <c r="CQ77" s="154">
        <f t="shared" si="1000"/>
        <v>0</v>
      </c>
      <c r="CR77" s="304">
        <f t="shared" si="1000"/>
        <v>0</v>
      </c>
      <c r="CS77" s="314">
        <f t="shared" si="1000"/>
        <v>0</v>
      </c>
      <c r="CT77" s="324">
        <f t="shared" si="1000"/>
        <v>0</v>
      </c>
      <c r="CU77" s="158">
        <f t="shared" si="1000"/>
        <v>0</v>
      </c>
      <c r="CV77" s="333">
        <f t="shared" ref="CV77:DE78" si="1001">AX77+CL77</f>
        <v>0</v>
      </c>
      <c r="CW77" s="334">
        <f t="shared" si="1001"/>
        <v>0</v>
      </c>
      <c r="CX77" s="162">
        <f t="shared" si="1001"/>
        <v>0</v>
      </c>
      <c r="CY77" s="354">
        <f t="shared" si="1001"/>
        <v>0</v>
      </c>
      <c r="CZ77" s="355">
        <f t="shared" si="1001"/>
        <v>0</v>
      </c>
      <c r="DA77" s="166">
        <f t="shared" si="1001"/>
        <v>0</v>
      </c>
      <c r="DB77" s="479">
        <f t="shared" si="1001"/>
        <v>0</v>
      </c>
      <c r="DC77" s="480">
        <f t="shared" si="1001"/>
        <v>0</v>
      </c>
      <c r="DD77" s="481">
        <f t="shared" si="1001"/>
        <v>0</v>
      </c>
      <c r="DE77" s="604">
        <f t="shared" si="1001"/>
        <v>0</v>
      </c>
      <c r="DF77" s="612">
        <f>実行度合表集計2025!GH77+実行度合表集計2026!CV77</f>
        <v>15000000</v>
      </c>
      <c r="DG77" s="334">
        <f>実行度合表集計2025!GI77+実行度合表集計2026!CW77</f>
        <v>15000000</v>
      </c>
      <c r="DH77" s="613">
        <f>実行度合表集計2025!GJ77+実行度合表集計2026!CX77</f>
        <v>6</v>
      </c>
      <c r="DI77" s="628">
        <f>実行度合表集計2025!GK77+実行度合表集計2026!CY77</f>
        <v>0</v>
      </c>
      <c r="DJ77" s="355">
        <f>実行度合表集計2025!GL77+実行度合表集計2026!CZ77</f>
        <v>0</v>
      </c>
      <c r="DK77" s="629">
        <f>実行度合表集計2025!GM77+実行度合表集計2026!DA77</f>
        <v>0</v>
      </c>
      <c r="DL77" s="641">
        <f>実行度合表集計2025!GN77+実行度合表集計2026!DB77</f>
        <v>15000000</v>
      </c>
      <c r="DM77" s="480">
        <f>実行度合表集計2025!GO77+実行度合表集計2026!DC77</f>
        <v>15000000</v>
      </c>
      <c r="DN77" s="481">
        <f>実行度合表集計2025!GP77+実行度合表集計2026!DD77</f>
        <v>7128000</v>
      </c>
      <c r="DO77" s="642">
        <f>実行度合表集計2025!GQ77+実行度合表集計2026!DE77</f>
        <v>6</v>
      </c>
      <c r="DP77" s="28" cm="1">
        <f t="array" ref="DP77">_xlfn.XLOOKUP($D77&amp;DP$2&amp;DP$3,事業計画集計2026[営業所]&amp;事業計画集計2026[月]&amp;事業計画集計2026[受着完],事業計画集計2026[(当月)計画 請負金額],0,0)</f>
        <v>0</v>
      </c>
      <c r="DQ77" s="28" cm="1">
        <f t="array" ref="DQ77">_xlfn.XLOOKUP($D77&amp;DP$2&amp;DP$3,事業計画集計2026[営業所]&amp;事業計画集計2026[月]&amp;事業計画集計2026[受着完],事業計画集計2026[(当月)計画 利益額],0,0)</f>
        <v>0</v>
      </c>
      <c r="DR77" s="149" cm="1">
        <f t="array" ref="DR77">_xlfn.XLOOKUP($D77&amp;DP$2&amp;DP$3,事業計画集計2026[営業所]&amp;事業計画集計2026[月]&amp;事業計画集計2026[受着完],事業計画集計2026[(当月)計画 棟数],0,0)</f>
        <v>0</v>
      </c>
      <c r="DS77" s="28" cm="1">
        <f t="array" ref="DS77">_xlfn.XLOOKUP($D77&amp;DS$2&amp;DS$3,事業計画集計2026[営業所]&amp;事業計画集計2026[月]&amp;事業計画集計2026[受着完],事業計画集計2026[(当月)計画 請負金額],0,0)</f>
        <v>0</v>
      </c>
      <c r="DT77" s="28" cm="1">
        <f t="array" ref="DT77">_xlfn.XLOOKUP($D77&amp;DS$2&amp;DS$3,事業計画集計2026[営業所]&amp;事業計画集計2026[月]&amp;事業計画集計2026[受着完],事業計画集計2026[(当月)計画 利益額],0,0)</f>
        <v>0</v>
      </c>
      <c r="DU77" s="149" cm="1">
        <f t="array" ref="DU77">_xlfn.XLOOKUP($D77&amp;DS$2&amp;DS$3,事業計画集計2026[営業所]&amp;事業計画集計2026[月]&amp;事業計画集計2026[受着完],事業計画集計2026[(当月)計画 棟数],0,0)</f>
        <v>0</v>
      </c>
      <c r="DV77" s="28" cm="1">
        <f t="array" ref="DV77">_xlfn.XLOOKUP($D77&amp;DV$2&amp;DV$3,事業計画集計2026[営業所]&amp;事業計画集計2026[月]&amp;事業計画集計2026[受着完],事業計画集計2026[(当月)計画 請負金額],0,0)</f>
        <v>0</v>
      </c>
      <c r="DW77" s="28" cm="1">
        <f t="array" ref="DW77">_xlfn.XLOOKUP($D77&amp;DV$2&amp;DV$3,事業計画集計2026[営業所]&amp;事業計画集計2026[月]&amp;事業計画集計2026[受着完],事業計画集計2026[(当月)計画 利益額],0,0)</f>
        <v>0</v>
      </c>
      <c r="DX77" s="29">
        <f>DW77-($Q77*1000)</f>
        <v>0</v>
      </c>
      <c r="DY77" s="149" cm="1">
        <f t="array" ref="DY77">_xlfn.XLOOKUP($D77&amp;DV$2&amp;DV$3,事業計画集計2026[営業所]&amp;事業計画集計2026[月]&amp;事業計画集計2026[受着完],事業計画集計2026[(当月)計画 棟数],0,0)</f>
        <v>0</v>
      </c>
      <c r="DZ77" s="28" cm="1">
        <f t="array" ref="DZ77">_xlfn.XLOOKUP($D77&amp;DZ$2&amp;DZ$3,事業計画集計2026[営業所]&amp;事業計画集計2026[月]&amp;事業計画集計2026[受着完],事業計画集計2026[(当月)計画 請負金額],0,0)</f>
        <v>0</v>
      </c>
      <c r="EA77" s="28" cm="1">
        <f t="array" ref="EA77">_xlfn.XLOOKUP($D77&amp;DZ$2&amp;DZ$3,事業計画集計2026[営業所]&amp;事業計画集計2026[月]&amp;事業計画集計2026[受着完],事業計画集計2026[(当月)計画 利益額],0,0)</f>
        <v>0</v>
      </c>
      <c r="EB77" s="149" cm="1">
        <f t="array" ref="EB77">_xlfn.XLOOKUP($D77&amp;DZ$2&amp;DZ$3,事業計画集計2026[営業所]&amp;事業計画集計2026[月]&amp;事業計画集計2026[受着完],事業計画集計2026[(当月)計画 棟数],0,0)</f>
        <v>0</v>
      </c>
      <c r="EC77" s="28" cm="1">
        <f t="array" ref="EC77">_xlfn.XLOOKUP($D77&amp;EC$2&amp;EC$3,事業計画集計2026[営業所]&amp;事業計画集計2026[月]&amp;事業計画集計2026[受着完],事業計画集計2026[(当月)計画 請負金額],0,0)</f>
        <v>0</v>
      </c>
      <c r="ED77" s="28" cm="1">
        <f t="array" ref="ED77">_xlfn.XLOOKUP($D77&amp;EC$2&amp;EC$3,事業計画集計2026[営業所]&amp;事業計画集計2026[月]&amp;事業計画集計2026[受着完],事業計画集計2026[(当月)計画 利益額],0,0)</f>
        <v>0</v>
      </c>
      <c r="EE77" s="149" cm="1">
        <f t="array" ref="EE77">_xlfn.XLOOKUP($D77&amp;EC$2&amp;EC$3,事業計画集計2026[営業所]&amp;事業計画集計2026[月]&amp;事業計画集計2026[受着完],事業計画集計2026[(当月)計画 棟数],0,0)</f>
        <v>0</v>
      </c>
      <c r="EF77" s="28" cm="1">
        <f t="array" ref="EF77">_xlfn.XLOOKUP($D77&amp;EF$2&amp;EF$3,事業計画集計2026[営業所]&amp;事業計画集計2026[月]&amp;事業計画集計2026[受着完],事業計画集計2026[(当月)計画 請負金額],0,0)</f>
        <v>0</v>
      </c>
      <c r="EG77" s="28" cm="1">
        <f t="array" ref="EG77">_xlfn.XLOOKUP($D77&amp;EF$2&amp;EF$3,事業計画集計2026[営業所]&amp;事業計画集計2026[月]&amp;事業計画集計2026[受着完],事業計画集計2026[(当月)計画 利益額],0,0)</f>
        <v>0</v>
      </c>
      <c r="EH77" s="29">
        <f>EG77-($Q77*1000)</f>
        <v>0</v>
      </c>
      <c r="EI77" s="149" cm="1">
        <f t="array" ref="EI77">_xlfn.XLOOKUP($D77&amp;EF$2&amp;EF$3,事業計画集計2026[営業所]&amp;事業計画集計2026[月]&amp;事業計画集計2026[受着完],事業計画集計2026[(当月)計画 棟数],0,0)</f>
        <v>0</v>
      </c>
      <c r="EJ77" s="28" cm="1">
        <f t="array" ref="EJ77">_xlfn.XLOOKUP($D77&amp;EJ$2&amp;EJ$3,事業計画集計2026[営業所]&amp;事業計画集計2026[月]&amp;事業計画集計2026[受着完],事業計画集計2026[(当月)計画 請負金額],0,0)</f>
        <v>0</v>
      </c>
      <c r="EK77" s="28" cm="1">
        <f t="array" ref="EK77">_xlfn.XLOOKUP($D77&amp;EJ$2&amp;EJ$3,事業計画集計2026[営業所]&amp;事業計画集計2026[月]&amp;事業計画集計2026[受着完],事業計画集計2026[(当月)計画 利益額],0,0)</f>
        <v>0</v>
      </c>
      <c r="EL77" s="149" cm="1">
        <f t="array" ref="EL77">_xlfn.XLOOKUP($D77&amp;EJ$2&amp;EJ$3,事業計画集計2026[営業所]&amp;事業計画集計2026[月]&amp;事業計画集計2026[受着完],事業計画集計2026[(当月)計画 棟数],0,0)</f>
        <v>0</v>
      </c>
      <c r="EM77" s="28" cm="1">
        <f t="array" ref="EM77">_xlfn.XLOOKUP($D77&amp;EM$2&amp;EM$3,事業計画集計2026[営業所]&amp;事業計画集計2026[月]&amp;事業計画集計2026[受着完],事業計画集計2026[(当月)計画 請負金額],0,0)</f>
        <v>0</v>
      </c>
      <c r="EN77" s="28" cm="1">
        <f t="array" ref="EN77">_xlfn.XLOOKUP($D77&amp;EM$2&amp;EM$3,事業計画集計2026[営業所]&amp;事業計画集計2026[月]&amp;事業計画集計2026[受着完],事業計画集計2026[(当月)計画 利益額],0,0)</f>
        <v>0</v>
      </c>
      <c r="EO77" s="149" cm="1">
        <f t="array" ref="EO77">_xlfn.XLOOKUP($D77&amp;EM$2&amp;EM$3,事業計画集計2026[営業所]&amp;事業計画集計2026[月]&amp;事業計画集計2026[受着完],事業計画集計2026[(当月)計画 棟数],0,0)</f>
        <v>0</v>
      </c>
      <c r="EP77" s="28" cm="1">
        <f t="array" ref="EP77">_xlfn.XLOOKUP($D77&amp;EP$2&amp;EP$3,事業計画集計2026[営業所]&amp;事業計画集計2026[月]&amp;事業計画集計2026[受着完],事業計画集計2026[(当月)計画 請負金額],0,0)</f>
        <v>0</v>
      </c>
      <c r="EQ77" s="28" cm="1">
        <f t="array" ref="EQ77">_xlfn.XLOOKUP($D77&amp;EP$2&amp;EP$3,事業計画集計2026[営業所]&amp;事業計画集計2026[月]&amp;事業計画集計2026[受着完],事業計画集計2026[(当月)計画 利益額],0,0)</f>
        <v>0</v>
      </c>
      <c r="ER77" s="29">
        <f>EQ77-($Q77*1000)</f>
        <v>0</v>
      </c>
      <c r="ES77" s="142" cm="1">
        <f t="array" ref="ES77">_xlfn.XLOOKUP($D77&amp;EP$2&amp;EP$3,事業計画集計2026[営業所]&amp;事業計画集計2026[月]&amp;事業計画集計2026[受着完],事業計画集計2026[(当月)計画 棟数],0,0)</f>
        <v>0</v>
      </c>
      <c r="ET77" s="421">
        <f t="shared" ref="ET77:FC78" si="1002">DP77+DZ77+EJ77</f>
        <v>0</v>
      </c>
      <c r="EU77" s="422">
        <f t="shared" si="1002"/>
        <v>0</v>
      </c>
      <c r="EV77" s="423">
        <f t="shared" si="1002"/>
        <v>0</v>
      </c>
      <c r="EW77" s="296">
        <f t="shared" si="1002"/>
        <v>0</v>
      </c>
      <c r="EX77" s="300">
        <f t="shared" si="1002"/>
        <v>0</v>
      </c>
      <c r="EY77" s="154">
        <f t="shared" si="1002"/>
        <v>0</v>
      </c>
      <c r="EZ77" s="304">
        <f t="shared" si="1002"/>
        <v>0</v>
      </c>
      <c r="FA77" s="314">
        <f t="shared" si="1002"/>
        <v>0</v>
      </c>
      <c r="FB77" s="324">
        <f t="shared" si="1002"/>
        <v>0</v>
      </c>
      <c r="FC77" s="158">
        <f t="shared" si="1002"/>
        <v>0</v>
      </c>
      <c r="FD77" s="28" cm="1">
        <f t="array" ref="FD77">_xlfn.XLOOKUP($D77&amp;FD$2&amp;FD$3,事業計画集計2026[営業所]&amp;事業計画集計2026[月]&amp;事業計画集計2026[受着完],事業計画集計2026[(当月)計画 請負金額],0,0)</f>
        <v>0</v>
      </c>
      <c r="FE77" s="28" cm="1">
        <f t="array" ref="FE77">_xlfn.XLOOKUP($D77&amp;FD$2&amp;FD$3,事業計画集計2026[営業所]&amp;事業計画集計2026[月]&amp;事業計画集計2026[受着完],事業計画集計2026[(当月)計画 利益額],0,0)</f>
        <v>0</v>
      </c>
      <c r="FF77" s="149" cm="1">
        <f t="array" ref="FF77">_xlfn.XLOOKUP($D77&amp;FD$2&amp;FD$3,事業計画集計2026[営業所]&amp;事業計画集計2026[月]&amp;事業計画集計2026[受着完],事業計画集計2026[(当月)計画 棟数],0,0)</f>
        <v>0</v>
      </c>
      <c r="FG77" s="28" cm="1">
        <f t="array" ref="FG77">_xlfn.XLOOKUP($D77&amp;FG$2&amp;FG$3,事業計画集計2026[営業所]&amp;事業計画集計2026[月]&amp;事業計画集計2026[受着完],事業計画集計2026[(当月)計画 請負金額],0,0)</f>
        <v>0</v>
      </c>
      <c r="FH77" s="28" cm="1">
        <f t="array" ref="FH77">_xlfn.XLOOKUP($D77&amp;FG$2&amp;FG$3,事業計画集計2026[営業所]&amp;事業計画集計2026[月]&amp;事業計画集計2026[受着完],事業計画集計2026[(当月)計画 利益額],0,0)</f>
        <v>0</v>
      </c>
      <c r="FI77" s="149" cm="1">
        <f t="array" ref="FI77">_xlfn.XLOOKUP($D77&amp;FG$2&amp;FG$3,事業計画集計2026[営業所]&amp;事業計画集計2026[月]&amp;事業計画集計2026[受着完],事業計画集計2026[(当月)計画 棟数],0,0)</f>
        <v>0</v>
      </c>
      <c r="FJ77" s="28" cm="1">
        <f t="array" ref="FJ77">_xlfn.XLOOKUP($D77&amp;FJ$2&amp;FJ$3,事業計画集計2026[営業所]&amp;事業計画集計2026[月]&amp;事業計画集計2026[受着完],事業計画集計2026[(当月)計画 請負金額],0,0)</f>
        <v>0</v>
      </c>
      <c r="FK77" s="28" cm="1">
        <f t="array" ref="FK77">_xlfn.XLOOKUP($D77&amp;FJ$2&amp;FJ$3,事業計画集計2026[営業所]&amp;事業計画集計2026[月]&amp;事業計画集計2026[受着完],事業計画集計2026[(当月)計画 利益額],0,0)</f>
        <v>0</v>
      </c>
      <c r="FL77" s="29">
        <f>FK77-($Q77*1000)</f>
        <v>0</v>
      </c>
      <c r="FM77" s="149" cm="1">
        <f t="array" ref="FM77">_xlfn.XLOOKUP($D77&amp;FJ$2&amp;FJ$3,事業計画集計2026[営業所]&amp;事業計画集計2026[月]&amp;事業計画集計2026[受着完],事業計画集計2026[(当月)計画 棟数],0,0)</f>
        <v>0</v>
      </c>
      <c r="FN77" s="28" cm="1">
        <f t="array" ref="FN77">_xlfn.XLOOKUP($D77&amp;FN$2&amp;FN$3,事業計画集計2026[営業所]&amp;事業計画集計2026[月]&amp;事業計画集計2026[受着完],事業計画集計2026[(当月)計画 請負金額],0,0)</f>
        <v>0</v>
      </c>
      <c r="FO77" s="28" cm="1">
        <f t="array" ref="FO77">_xlfn.XLOOKUP($D77&amp;FN$2&amp;FN$3,事業計画集計2026[営業所]&amp;事業計画集計2026[月]&amp;事業計画集計2026[受着完],事業計画集計2026[(当月)計画 利益額],0,0)</f>
        <v>0</v>
      </c>
      <c r="FP77" s="149" cm="1">
        <f t="array" ref="FP77">_xlfn.XLOOKUP($D77&amp;FN$2&amp;FN$3,事業計画集計2026[営業所]&amp;事業計画集計2026[月]&amp;事業計画集計2026[受着完],事業計画集計2026[(当月)計画 棟数],0,0)</f>
        <v>0</v>
      </c>
      <c r="FQ77" s="28" cm="1">
        <f t="array" ref="FQ77">_xlfn.XLOOKUP($D77&amp;FQ$2&amp;FQ$3,事業計画集計2026[営業所]&amp;事業計画集計2026[月]&amp;事業計画集計2026[受着完],事業計画集計2026[(当月)計画 請負金額],0,0)</f>
        <v>0</v>
      </c>
      <c r="FR77" s="28" cm="1">
        <f t="array" ref="FR77">_xlfn.XLOOKUP($D77&amp;FQ$2&amp;FQ$3,事業計画集計2026[営業所]&amp;事業計画集計2026[月]&amp;事業計画集計2026[受着完],事業計画集計2026[(当月)計画 利益額],0,0)</f>
        <v>0</v>
      </c>
      <c r="FS77" s="149" cm="1">
        <f t="array" ref="FS77">_xlfn.XLOOKUP($D77&amp;FQ$2&amp;FQ$3,事業計画集計2026[営業所]&amp;事業計画集計2026[月]&amp;事業計画集計2026[受着完],事業計画集計2026[(当月)計画 棟数],0,0)</f>
        <v>0</v>
      </c>
      <c r="FT77" s="28" cm="1">
        <f t="array" ref="FT77">_xlfn.XLOOKUP($D77&amp;FT$2&amp;FT$3,事業計画集計2026[営業所]&amp;事業計画集計2026[月]&amp;事業計画集計2026[受着完],事業計画集計2026[(当月)計画 請負金額],0,0)</f>
        <v>0</v>
      </c>
      <c r="FU77" s="28" cm="1">
        <f t="array" ref="FU77">_xlfn.XLOOKUP($D77&amp;FT$2&amp;FT$3,事業計画集計2026[営業所]&amp;事業計画集計2026[月]&amp;事業計画集計2026[受着完],事業計画集計2026[(当月)計画 利益額],0,0)</f>
        <v>0</v>
      </c>
      <c r="FV77" s="29">
        <f>FU77-($Q77*1000)</f>
        <v>0</v>
      </c>
      <c r="FW77" s="149" cm="1">
        <f t="array" ref="FW77">_xlfn.XLOOKUP($D77&amp;FT$2&amp;FT$3,事業計画集計2026[営業所]&amp;事業計画集計2026[月]&amp;事業計画集計2026[受着完],事業計画集計2026[(当月)計画 棟数],0,0)</f>
        <v>0</v>
      </c>
      <c r="FX77" s="28" cm="1">
        <f t="array" ref="FX77">_xlfn.XLOOKUP($D77&amp;FX$2&amp;FX$3,事業計画集計2026[営業所]&amp;事業計画集計2026[月]&amp;事業計画集計2026[受着完],事業計画集計2026[(当月)計画 請負金額],0,0)</f>
        <v>0</v>
      </c>
      <c r="FY77" s="28" cm="1">
        <f t="array" ref="FY77">_xlfn.XLOOKUP($D77&amp;FX$2&amp;FX$3,事業計画集計2026[営業所]&amp;事業計画集計2026[月]&amp;事業計画集計2026[受着完],事業計画集計2026[(当月)計画 利益額],0,0)</f>
        <v>0</v>
      </c>
      <c r="FZ77" s="149" cm="1">
        <f t="array" ref="FZ77">_xlfn.XLOOKUP($D77&amp;FX$2&amp;FX$3,事業計画集計2026[営業所]&amp;事業計画集計2026[月]&amp;事業計画集計2026[受着完],事業計画集計2026[(当月)計画 棟数],0,0)</f>
        <v>0</v>
      </c>
      <c r="GA77" s="28" cm="1">
        <f t="array" ref="GA77">_xlfn.XLOOKUP($D77&amp;GA$2&amp;GA$3,事業計画集計2026[営業所]&amp;事業計画集計2026[月]&amp;事業計画集計2026[受着完],事業計画集計2026[(当月)計画 請負金額],0,0)</f>
        <v>0</v>
      </c>
      <c r="GB77" s="28" cm="1">
        <f t="array" ref="GB77">_xlfn.XLOOKUP($D77&amp;GA$2&amp;GA$3,事業計画集計2026[営業所]&amp;事業計画集計2026[月]&amp;事業計画集計2026[受着完],事業計画集計2026[(当月)計画 利益額],0,0)</f>
        <v>0</v>
      </c>
      <c r="GC77" s="149" cm="1">
        <f t="array" ref="GC77">_xlfn.XLOOKUP($D77&amp;GA$2&amp;GA$3,事業計画集計2026[営業所]&amp;事業計画集計2026[月]&amp;事業計画集計2026[受着完],事業計画集計2026[(当月)計画 棟数],0,0)</f>
        <v>0</v>
      </c>
      <c r="GD77" s="28" cm="1">
        <f t="array" ref="GD77">_xlfn.XLOOKUP($D77&amp;GD$2&amp;GD$3,事業計画集計2026[営業所]&amp;事業計画集計2026[月]&amp;事業計画集計2026[受着完],事業計画集計2026[(当月)計画 請負金額],0,0)</f>
        <v>0</v>
      </c>
      <c r="GE77" s="28" cm="1">
        <f t="array" ref="GE77">_xlfn.XLOOKUP($D77&amp;GD$2&amp;GD$3,事業計画集計2026[営業所]&amp;事業計画集計2026[月]&amp;事業計画集計2026[受着完],事業計画集計2026[(当月)計画 利益額],0,0)</f>
        <v>0</v>
      </c>
      <c r="GF77" s="29">
        <f>GE77-($Q77*1000)</f>
        <v>0</v>
      </c>
      <c r="GG77" s="142" cm="1">
        <f t="array" ref="GG77">_xlfn.XLOOKUP($D77&amp;GD$2&amp;GD$3,事業計画集計2026[営業所]&amp;事業計画集計2026[月]&amp;事業計画集計2026[受着完],事業計画集計2026[(当月)計画 棟数],0,0)</f>
        <v>0</v>
      </c>
      <c r="GH77" s="421">
        <f t="shared" ref="GH77:GQ78" si="1003">FD77+FN77+FX77</f>
        <v>0</v>
      </c>
      <c r="GI77" s="422">
        <f t="shared" si="1003"/>
        <v>0</v>
      </c>
      <c r="GJ77" s="423">
        <f t="shared" si="1003"/>
        <v>0</v>
      </c>
      <c r="GK77" s="296">
        <f t="shared" si="1003"/>
        <v>0</v>
      </c>
      <c r="GL77" s="300">
        <f t="shared" si="1003"/>
        <v>0</v>
      </c>
      <c r="GM77" s="154">
        <f t="shared" si="1003"/>
        <v>0</v>
      </c>
      <c r="GN77" s="304">
        <f t="shared" si="1003"/>
        <v>0</v>
      </c>
      <c r="GO77" s="314">
        <f t="shared" si="1003"/>
        <v>0</v>
      </c>
      <c r="GP77" s="324">
        <f t="shared" si="1003"/>
        <v>0</v>
      </c>
      <c r="GQ77" s="158">
        <f t="shared" si="1003"/>
        <v>0</v>
      </c>
      <c r="GR77" s="333">
        <f t="shared" ref="GR77:HA78" si="1004">ET77+GH77</f>
        <v>0</v>
      </c>
      <c r="GS77" s="334">
        <f t="shared" si="1004"/>
        <v>0</v>
      </c>
      <c r="GT77" s="162">
        <f t="shared" si="1004"/>
        <v>0</v>
      </c>
      <c r="GU77" s="354">
        <f t="shared" si="1004"/>
        <v>0</v>
      </c>
      <c r="GV77" s="355">
        <f t="shared" si="1004"/>
        <v>0</v>
      </c>
      <c r="GW77" s="166">
        <f t="shared" si="1004"/>
        <v>0</v>
      </c>
      <c r="GX77" s="479">
        <f t="shared" si="1004"/>
        <v>0</v>
      </c>
      <c r="GY77" s="480">
        <f t="shared" si="1004"/>
        <v>0</v>
      </c>
      <c r="GZ77" s="481">
        <f t="shared" si="1004"/>
        <v>0</v>
      </c>
      <c r="HA77" s="482">
        <f t="shared" si="1004"/>
        <v>0</v>
      </c>
      <c r="HB77" s="390">
        <f>CV77+GR77</f>
        <v>0</v>
      </c>
      <c r="HC77" s="391">
        <f>CW77+GS77</f>
        <v>0</v>
      </c>
      <c r="HD77" s="170">
        <f>CX77+GT77</f>
        <v>0</v>
      </c>
      <c r="HE77" s="390">
        <f>CY77+GU77</f>
        <v>0</v>
      </c>
      <c r="HF77" s="391">
        <f>CZ77+GV77</f>
        <v>0</v>
      </c>
      <c r="HG77" s="170">
        <f>DA77+GW77</f>
        <v>0</v>
      </c>
      <c r="HH77" s="390">
        <f>DB77+GX77</f>
        <v>0</v>
      </c>
      <c r="HI77" s="391">
        <f>DC77+GY77</f>
        <v>0</v>
      </c>
      <c r="HJ77" s="409">
        <f>DD77+GZ77</f>
        <v>0</v>
      </c>
      <c r="HK77" s="256">
        <f>DE77+HA77</f>
        <v>0</v>
      </c>
      <c r="HL77" s="31"/>
      <c r="HM77" s="30" t="s">
        <v>137</v>
      </c>
      <c r="HN77" s="30" t="s">
        <v>110</v>
      </c>
      <c r="HO77" s="30" t="s">
        <v>261</v>
      </c>
      <c r="HP77" s="30"/>
      <c r="HQ77" s="30"/>
    </row>
    <row r="78" spans="1:225" s="25" customFormat="1" ht="21">
      <c r="A78" s="24"/>
      <c r="C78" s="70"/>
      <c r="D78" s="71"/>
      <c r="E78" s="196"/>
      <c r="F78" s="196"/>
      <c r="G78" s="196"/>
      <c r="H78" s="196"/>
      <c r="I78" s="196"/>
      <c r="J78" s="196"/>
      <c r="K78" s="197" t="str">
        <f>K77</f>
        <v/>
      </c>
      <c r="L78" s="197" t="str">
        <f t="shared" ref="L78:Q78" si="1005">L77</f>
        <v/>
      </c>
      <c r="M78" s="197" t="str">
        <f t="shared" si="1005"/>
        <v/>
      </c>
      <c r="N78" s="197" t="str">
        <f t="shared" si="1005"/>
        <v/>
      </c>
      <c r="O78" s="197" t="str">
        <f t="shared" si="1005"/>
        <v/>
      </c>
      <c r="P78" s="197" t="str">
        <f t="shared" si="1005"/>
        <v/>
      </c>
      <c r="Q78" s="197">
        <f t="shared" si="1005"/>
        <v>0</v>
      </c>
      <c r="R78" s="196"/>
      <c r="S78" s="26" t="s">
        <v>138</v>
      </c>
      <c r="T78" s="27" cm="1">
        <f t="array" ref="T78">_xlfn.XLOOKUP($D77&amp;T$2&amp;T$3,事業計画集計2026[営業所]&amp;事業計画集計2026[月]&amp;事業計画集計2026[受着完],事業計画集計2026[(当月)実績 請負金額],0,0)</f>
        <v>0</v>
      </c>
      <c r="U78" s="28" cm="1">
        <f t="array" ref="U78">_xlfn.XLOOKUP($D77&amp;T$2&amp;T$3,事業計画集計2026[営業所]&amp;事業計画集計2026[月]&amp;事業計画集計2026[受着完],事業計画集計2026[(当月)実績 利益額],0,0)</f>
        <v>0</v>
      </c>
      <c r="V78" s="142" cm="1">
        <f t="array" ref="V78">_xlfn.XLOOKUP($D77&amp;T$2&amp;T$3,事業計画集計2026[営業所]&amp;事業計画集計2026[月]&amp;事業計画集計2026[受着完],事業計画集計2026[(当月)実績 棟数],0,0)</f>
        <v>0</v>
      </c>
      <c r="W78" s="27" cm="1">
        <f t="array" ref="W78">_xlfn.XLOOKUP($D77&amp;W$2&amp;W$3,事業計画集計2026[営業所]&amp;事業計画集計2026[月]&amp;事業計画集計2026[受着完],事業計画集計2026[(当月)実績 請負金額],0,0)</f>
        <v>0</v>
      </c>
      <c r="X78" s="28" cm="1">
        <f t="array" ref="X78">_xlfn.XLOOKUP($D77&amp;W$2&amp;W$3,事業計画集計2026[営業所]&amp;事業計画集計2026[月]&amp;事業計画集計2026[受着完],事業計画集計2026[(当月)実績 利益額],0,0)</f>
        <v>0</v>
      </c>
      <c r="Y78" s="149" cm="1">
        <f t="array" ref="Y78">_xlfn.XLOOKUP($D77&amp;W$2&amp;W$3,事業計画集計2026[営業所]&amp;事業計画集計2026[月]&amp;事業計画集計2026[受着完],事業計画集計2026[(当月)実績 棟数],0,0)</f>
        <v>0</v>
      </c>
      <c r="Z78" s="28" cm="1">
        <f t="array" ref="Z78">_xlfn.XLOOKUP($D77&amp;Z$2&amp;Z$3,事業計画集計2026[営業所]&amp;事業計画集計2026[月]&amp;事業計画集計2026[受着完],事業計画集計2026[(当月)実績 請負金額],0,0)</f>
        <v>0</v>
      </c>
      <c r="AA78" s="28" cm="1">
        <f t="array" ref="AA78">_xlfn.XLOOKUP($D77&amp;Z$2&amp;Z$3,事業計画集計2026[営業所]&amp;事業計画集計2026[月]&amp;事業計画集計2026[受着完],事業計画集計2026[(当月)実績 利益額],0,0)</f>
        <v>0</v>
      </c>
      <c r="AB78" s="133">
        <f>AA78-($Q77*1000)</f>
        <v>0</v>
      </c>
      <c r="AC78" s="142" cm="1">
        <f t="array" ref="AC78">_xlfn.XLOOKUP($D77&amp;Z$2&amp;Z$3,事業計画集計2026[営業所]&amp;事業計画集計2026[月]&amp;事業計画集計2026[受着完],事業計画集計2026[(当月)実績 棟数],0,0)</f>
        <v>0</v>
      </c>
      <c r="AD78" s="27" cm="1">
        <f t="array" ref="AD78">_xlfn.XLOOKUP($D77&amp;AD$2&amp;AD$3,事業計画集計2026[営業所]&amp;事業計画集計2026[月]&amp;事業計画集計2026[受着完],事業計画集計2026[(当月)実績 請負金額],0,0)</f>
        <v>0</v>
      </c>
      <c r="AE78" s="28" cm="1">
        <f t="array" ref="AE78">_xlfn.XLOOKUP($D77&amp;AD$2&amp;AD$3,事業計画集計2026[営業所]&amp;事業計画集計2026[月]&amp;事業計画集計2026[受着完],事業計画集計2026[(当月)実績 利益額],0,0)</f>
        <v>0</v>
      </c>
      <c r="AF78" s="149" cm="1">
        <f t="array" ref="AF78">_xlfn.XLOOKUP($D77&amp;AD$2&amp;AD$3,事業計画集計2026[営業所]&amp;事業計画集計2026[月]&amp;事業計画集計2026[受着完],事業計画集計2026[(当月)実績 棟数],0,0)</f>
        <v>0</v>
      </c>
      <c r="AG78" s="28" cm="1">
        <f t="array" ref="AG78">_xlfn.XLOOKUP($D77&amp;AG$2&amp;AG$3,事業計画集計2026[営業所]&amp;事業計画集計2026[月]&amp;事業計画集計2026[受着完],事業計画集計2026[(当月)実績 請負金額],0,0)</f>
        <v>0</v>
      </c>
      <c r="AH78" s="28" cm="1">
        <f t="array" ref="AH78">_xlfn.XLOOKUP($D77&amp;AG$2&amp;AG$3,事業計画集計2026[営業所]&amp;事業計画集計2026[月]&amp;事業計画集計2026[受着完],事業計画集計2026[(当月)実績 利益額],0,0)</f>
        <v>0</v>
      </c>
      <c r="AI78" s="149" cm="1">
        <f t="array" ref="AI78">_xlfn.XLOOKUP($D77&amp;AG$2&amp;AG$3,事業計画集計2026[営業所]&amp;事業計画集計2026[月]&amp;事業計画集計2026[受着完],事業計画集計2026[(当月)実績 棟数],0,0)</f>
        <v>0</v>
      </c>
      <c r="AJ78" s="28" cm="1">
        <f t="array" ref="AJ78">_xlfn.XLOOKUP($D77&amp;AJ$2&amp;AJ$3,事業計画集計2026[営業所]&amp;事業計画集計2026[月]&amp;事業計画集計2026[受着完],事業計画集計2026[(当月)実績 請負金額],0,0)</f>
        <v>0</v>
      </c>
      <c r="AK78" s="28" cm="1">
        <f t="array" ref="AK78">_xlfn.XLOOKUP($D77&amp;AJ$2&amp;AJ$3,事業計画集計2026[営業所]&amp;事業計画集計2026[月]&amp;事業計画集計2026[受着完],事業計画集計2026[(当月)実績 利益額],0,0)</f>
        <v>0</v>
      </c>
      <c r="AL78" s="133">
        <f>AK78-($Q77*1000)</f>
        <v>0</v>
      </c>
      <c r="AM78" s="149" cm="1">
        <f t="array" ref="AM78">_xlfn.XLOOKUP($D77&amp;AJ$2&amp;AJ$3,事業計画集計2026[営業所]&amp;事業計画集計2026[月]&amp;事業計画集計2026[受着完],事業計画集計2026[(当月)実績 棟数],0,0)</f>
        <v>0</v>
      </c>
      <c r="AN78" s="28" cm="1">
        <f t="array" ref="AN78">_xlfn.XLOOKUP($D77&amp;AN$2&amp;AN$3,事業計画集計2026[営業所]&amp;事業計画集計2026[月]&amp;事業計画集計2026[受着完],事業計画集計2026[(当月)実績 請負金額],0,0)</f>
        <v>0</v>
      </c>
      <c r="AO78" s="28" cm="1">
        <f t="array" ref="AO78">_xlfn.XLOOKUP($D77&amp;AN$2&amp;AN$3,事業計画集計2026[営業所]&amp;事業計画集計2026[月]&amp;事業計画集計2026[受着完],事業計画集計2026[(当月)実績 利益額],0,0)</f>
        <v>0</v>
      </c>
      <c r="AP78" s="149" cm="1">
        <f t="array" ref="AP78">_xlfn.XLOOKUP($D77&amp;AN$2&amp;AN$3,事業計画集計2026[営業所]&amp;事業計画集計2026[月]&amp;事業計画集計2026[受着完],事業計画集計2026[(当月)実績 棟数],0,0)</f>
        <v>0</v>
      </c>
      <c r="AQ78" s="28" cm="1">
        <f t="array" ref="AQ78">_xlfn.XLOOKUP($D77&amp;AQ$2&amp;AQ$3,事業計画集計2026[営業所]&amp;事業計画集計2026[月]&amp;事業計画集計2026[受着完],事業計画集計2026[(当月)実績 請負金額],0,0)</f>
        <v>0</v>
      </c>
      <c r="AR78" s="28" cm="1">
        <f t="array" ref="AR78">_xlfn.XLOOKUP($D77&amp;AQ$2&amp;AQ$3,事業計画集計2026[営業所]&amp;事業計画集計2026[月]&amp;事業計画集計2026[受着完],事業計画集計2026[(当月)実績 利益額],0,0)</f>
        <v>0</v>
      </c>
      <c r="AS78" s="149" cm="1">
        <f t="array" ref="AS78">_xlfn.XLOOKUP($D77&amp;AQ$2&amp;AQ$3,事業計画集計2026[営業所]&amp;事業計画集計2026[月]&amp;事業計画集計2026[受着完],事業計画集計2026[(当月)実績 棟数],0,0)</f>
        <v>0</v>
      </c>
      <c r="AT78" s="28" cm="1">
        <f t="array" ref="AT78">_xlfn.XLOOKUP($D77&amp;AT$2&amp;AT$3,事業計画集計2026[営業所]&amp;事業計画集計2026[月]&amp;事業計画集計2026[受着完],事業計画集計2026[(当月)実績 請負金額],0,0)</f>
        <v>0</v>
      </c>
      <c r="AU78" s="28" cm="1">
        <f t="array" ref="AU78">_xlfn.XLOOKUP($D77&amp;AT$2&amp;AT$3,事業計画集計2026[営業所]&amp;事業計画集計2026[月]&amp;事業計画集計2026[受着完],事業計画集計2026[(当月)実績 利益額],0,0)</f>
        <v>0</v>
      </c>
      <c r="AV78" s="29">
        <f>AU78-($Q77*1000)</f>
        <v>0</v>
      </c>
      <c r="AW78" s="142" cm="1">
        <f t="array" ref="AW78">_xlfn.XLOOKUP($D77&amp;AT$2&amp;AT$3,事業計画集計2026[営業所]&amp;事業計画集計2026[月]&amp;事業計画集計2026[受着完],事業計画集計2026[(当月)実績 棟数],0,0)</f>
        <v>0</v>
      </c>
      <c r="AX78" s="421">
        <f t="shared" si="999"/>
        <v>0</v>
      </c>
      <c r="AY78" s="422">
        <f t="shared" si="999"/>
        <v>0</v>
      </c>
      <c r="AZ78" s="423">
        <f t="shared" si="999"/>
        <v>0</v>
      </c>
      <c r="BA78" s="296">
        <f t="shared" si="999"/>
        <v>0</v>
      </c>
      <c r="BB78" s="300">
        <f t="shared" si="999"/>
        <v>0</v>
      </c>
      <c r="BC78" s="154">
        <f t="shared" si="999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0</v>
      </c>
      <c r="BG78" s="158">
        <f>AC78+AM78+AW78</f>
        <v>0</v>
      </c>
      <c r="BH78" s="28" cm="1">
        <f t="array" ref="BH78">_xlfn.XLOOKUP($D77&amp;BH$2&amp;BH$3,事業計画集計2026[営業所]&amp;事業計画集計2026[月]&amp;事業計画集計2026[受着完],事業計画集計2026[(当月)実績 請負金額],0,0)</f>
        <v>0</v>
      </c>
      <c r="BI78" s="28" cm="1">
        <f t="array" ref="BI78">_xlfn.XLOOKUP($D77&amp;BH$2&amp;BH$3,事業計画集計2026[営業所]&amp;事業計画集計2026[月]&amp;事業計画集計2026[受着完],事業計画集計2026[(当月)実績 利益額],0,0)</f>
        <v>0</v>
      </c>
      <c r="BJ78" s="149" cm="1">
        <f t="array" ref="BJ78">_xlfn.XLOOKUP($D77&amp;BH$2&amp;BH$3,事業計画集計2026[営業所]&amp;事業計画集計2026[月]&amp;事業計画集計2026[受着完],事業計画集計2026[(当月)実績 棟数],0,0)</f>
        <v>0</v>
      </c>
      <c r="BK78" s="28" cm="1">
        <f t="array" ref="BK78">_xlfn.XLOOKUP($D77&amp;BK$2&amp;BK$3,事業計画集計2026[営業所]&amp;事業計画集計2026[月]&amp;事業計画集計2026[受着完],事業計画集計2026[(当月)実績 請負金額],0,0)</f>
        <v>0</v>
      </c>
      <c r="BL78" s="28" cm="1">
        <f t="array" ref="BL78">_xlfn.XLOOKUP($D77&amp;BK$2&amp;BK$3,事業計画集計2026[営業所]&amp;事業計画集計2026[月]&amp;事業計画集計2026[受着完],事業計画集計2026[(当月)実績 利益額],0,0)</f>
        <v>0</v>
      </c>
      <c r="BM78" s="149" cm="1">
        <f t="array" ref="BM78">_xlfn.XLOOKUP($D77&amp;BK$2&amp;BK$3,事業計画集計2026[営業所]&amp;事業計画集計2026[月]&amp;事業計画集計2026[受着完],事業計画集計2026[(当月)実績 棟数],0,0)</f>
        <v>0</v>
      </c>
      <c r="BN78" s="28" cm="1">
        <f t="array" ref="BN78">_xlfn.XLOOKUP($D77&amp;BN$2&amp;BN$3,事業計画集計2026[営業所]&amp;事業計画集計2026[月]&amp;事業計画集計2026[受着完],事業計画集計2026[(当月)実績 請負金額],0,0)</f>
        <v>0</v>
      </c>
      <c r="BO78" s="28" cm="1">
        <f t="array" ref="BO78">_xlfn.XLOOKUP($D77&amp;BN$2&amp;BN$3,事業計画集計2026[営業所]&amp;事業計画集計2026[月]&amp;事業計画集計2026[受着完],事業計画集計2026[(当月)実績 利益額],0,0)</f>
        <v>0</v>
      </c>
      <c r="BP78" s="133">
        <f>BO78-($Q77*1000)</f>
        <v>0</v>
      </c>
      <c r="BQ78" s="149" cm="1">
        <f t="array" ref="BQ78">_xlfn.XLOOKUP($D77&amp;BN$2&amp;BN$3,事業計画集計2026[営業所]&amp;事業計画集計2026[月]&amp;事業計画集計2026[受着完],事業計画集計2026[(当月)実績 棟数],0,0)</f>
        <v>0</v>
      </c>
      <c r="BR78" s="28" cm="1">
        <f t="array" ref="BR78">_xlfn.XLOOKUP($D77&amp;BR$2&amp;BR$3,事業計画集計2026[営業所]&amp;事業計画集計2026[月]&amp;事業計画集計2026[受着完],事業計画集計2026[(当月)実績 請負金額],0,0)</f>
        <v>0</v>
      </c>
      <c r="BS78" s="28" cm="1">
        <f t="array" ref="BS78">_xlfn.XLOOKUP($D77&amp;BR$2&amp;BR$3,事業計画集計2026[営業所]&amp;事業計画集計2026[月]&amp;事業計画集計2026[受着完],事業計画集計2026[(当月)実績 利益額],0,0)</f>
        <v>0</v>
      </c>
      <c r="BT78" s="149" cm="1">
        <f t="array" ref="BT78">_xlfn.XLOOKUP($D77&amp;BR$2&amp;BR$3,事業計画集計2026[営業所]&amp;事業計画集計2026[月]&amp;事業計画集計2026[受着完],事業計画集計2026[(当月)実績 棟数],0,0)</f>
        <v>0</v>
      </c>
      <c r="BU78" s="28" cm="1">
        <f t="array" ref="BU78">_xlfn.XLOOKUP($D77&amp;BU$2&amp;BU$3,事業計画集計2026[営業所]&amp;事業計画集計2026[月]&amp;事業計画集計2026[受着完],事業計画集計2026[(当月)実績 請負金額],0,0)</f>
        <v>0</v>
      </c>
      <c r="BV78" s="28" cm="1">
        <f t="array" ref="BV78">_xlfn.XLOOKUP($D77&amp;BU$2&amp;BU$3,事業計画集計2026[営業所]&amp;事業計画集計2026[月]&amp;事業計画集計2026[受着完],事業計画集計2026[(当月)実績 利益額],0,0)</f>
        <v>0</v>
      </c>
      <c r="BW78" s="149" cm="1">
        <f t="array" ref="BW78">_xlfn.XLOOKUP($D77&amp;BU$2&amp;BU$3,事業計画集計2026[営業所]&amp;事業計画集計2026[月]&amp;事業計画集計2026[受着完],事業計画集計2026[(当月)実績 棟数],0,0)</f>
        <v>0</v>
      </c>
      <c r="BX78" s="28" cm="1">
        <f t="array" ref="BX78">_xlfn.XLOOKUP($D77&amp;BX$2&amp;BX$3,事業計画集計2026[営業所]&amp;事業計画集計2026[月]&amp;事業計画集計2026[受着完],事業計画集計2026[(当月)実績 請負金額],0,0)</f>
        <v>0</v>
      </c>
      <c r="BY78" s="28" cm="1">
        <f t="array" ref="BY78">_xlfn.XLOOKUP($D77&amp;BX$2&amp;BX$3,事業計画集計2026[営業所]&amp;事業計画集計2026[月]&amp;事業計画集計2026[受着完],事業計画集計2026[(当月)実績 利益額],0,0)</f>
        <v>0</v>
      </c>
      <c r="BZ78" s="133">
        <f>BY78-($Q77*1000)</f>
        <v>0</v>
      </c>
      <c r="CA78" s="149" cm="1">
        <f t="array" ref="CA78">_xlfn.XLOOKUP($D77&amp;BX$2&amp;BX$3,事業計画集計2026[営業所]&amp;事業計画集計2026[月]&amp;事業計画集計2026[受着完],事業計画集計2026[(当月)実績 棟数],0,0)</f>
        <v>0</v>
      </c>
      <c r="CB78" s="28" cm="1">
        <f t="array" ref="CB78">_xlfn.XLOOKUP($D77&amp;CB$2&amp;CB$3,事業計画集計2026[営業所]&amp;事業計画集計2026[月]&amp;事業計画集計2026[受着完],事業計画集計2026[(当月)実績 請負金額],0,0)</f>
        <v>0</v>
      </c>
      <c r="CC78" s="28" cm="1">
        <f t="array" ref="CC78">_xlfn.XLOOKUP($D77&amp;CB$2&amp;CB$3,事業計画集計2026[営業所]&amp;事業計画集計2026[月]&amp;事業計画集計2026[受着完],事業計画集計2026[(当月)実績 利益額],0,0)</f>
        <v>0</v>
      </c>
      <c r="CD78" s="149" cm="1">
        <f t="array" ref="CD78">_xlfn.XLOOKUP($D77&amp;CB$2&amp;CB$3,事業計画集計2026[営業所]&amp;事業計画集計2026[月]&amp;事業計画集計2026[受着完],事業計画集計2026[(当月)実績 棟数],0,0)</f>
        <v>0</v>
      </c>
      <c r="CE78" s="28" cm="1">
        <f t="array" ref="CE78">_xlfn.XLOOKUP($D77&amp;CE$2&amp;CE$3,事業計画集計2026[営業所]&amp;事業計画集計2026[月]&amp;事業計画集計2026[受着完],事業計画集計2026[(当月)実績 請負金額],0,0)</f>
        <v>0</v>
      </c>
      <c r="CF78" s="28" cm="1">
        <f t="array" ref="CF78">_xlfn.XLOOKUP($D77&amp;CE$2&amp;CE$3,事業計画集計2026[営業所]&amp;事業計画集計2026[月]&amp;事業計画集計2026[受着完],事業計画集計2026[(当月)実績 利益額],0,0)</f>
        <v>0</v>
      </c>
      <c r="CG78" s="149" cm="1">
        <f t="array" ref="CG78">_xlfn.XLOOKUP($D77&amp;CE$2&amp;CE$3,事業計画集計2026[営業所]&amp;事業計画集計2026[月]&amp;事業計画集計2026[受着完],事業計画集計2026[(当月)実績 棟数],0,0)</f>
        <v>0</v>
      </c>
      <c r="CH78" s="28" cm="1">
        <f t="array" ref="CH78">_xlfn.XLOOKUP($D77&amp;CH$2&amp;CH$3,事業計画集計2026[営業所]&amp;事業計画集計2026[月]&amp;事業計画集計2026[受着完],事業計画集計2026[(当月)実績 請負金額],0,0)</f>
        <v>0</v>
      </c>
      <c r="CI78" s="28" cm="1">
        <f t="array" ref="CI78">_xlfn.XLOOKUP($D77&amp;CH$2&amp;CH$3,事業計画集計2026[営業所]&amp;事業計画集計2026[月]&amp;事業計画集計2026[受着完],事業計画集計2026[(当月)実績 利益額],0,0)</f>
        <v>0</v>
      </c>
      <c r="CJ78" s="133">
        <f>CI78-($Q77*1000)</f>
        <v>0</v>
      </c>
      <c r="CK78" s="142" cm="1">
        <f t="array" ref="CK78">_xlfn.XLOOKUP($D77&amp;CH$2&amp;CH$3,事業計画集計2026[営業所]&amp;事業計画集計2026[月]&amp;事業計画集計2026[受着完],事業計画集計2026[(当月)実績 棟数],0,0)</f>
        <v>0</v>
      </c>
      <c r="CL78" s="421">
        <f t="shared" si="1000"/>
        <v>0</v>
      </c>
      <c r="CM78" s="422">
        <f t="shared" si="1000"/>
        <v>0</v>
      </c>
      <c r="CN78" s="423">
        <f t="shared" si="1000"/>
        <v>0</v>
      </c>
      <c r="CO78" s="296">
        <f t="shared" si="1000"/>
        <v>0</v>
      </c>
      <c r="CP78" s="300">
        <f t="shared" si="1000"/>
        <v>0</v>
      </c>
      <c r="CQ78" s="154">
        <f t="shared" si="1000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0</v>
      </c>
      <c r="CU78" s="158">
        <f>BQ78+CA78+CK78</f>
        <v>0</v>
      </c>
      <c r="CV78" s="333">
        <f t="shared" si="1001"/>
        <v>0</v>
      </c>
      <c r="CW78" s="334">
        <f t="shared" si="1001"/>
        <v>0</v>
      </c>
      <c r="CX78" s="162">
        <f t="shared" si="1001"/>
        <v>0</v>
      </c>
      <c r="CY78" s="354">
        <f t="shared" si="1001"/>
        <v>0</v>
      </c>
      <c r="CZ78" s="355">
        <f t="shared" si="1001"/>
        <v>0</v>
      </c>
      <c r="DA78" s="166">
        <f t="shared" si="1001"/>
        <v>0</v>
      </c>
      <c r="DB78" s="479">
        <f t="shared" si="1001"/>
        <v>0</v>
      </c>
      <c r="DC78" s="480">
        <f t="shared" si="1001"/>
        <v>0</v>
      </c>
      <c r="DD78" s="409">
        <f t="shared" si="1001"/>
        <v>0</v>
      </c>
      <c r="DE78" s="604">
        <f t="shared" si="1001"/>
        <v>0</v>
      </c>
      <c r="DF78" s="612">
        <f>実行度合表集計2025!GH78+実行度合表集計2026!CV78</f>
        <v>0</v>
      </c>
      <c r="DG78" s="334">
        <f>実行度合表集計2025!GI78+実行度合表集計2026!CW78</f>
        <v>0</v>
      </c>
      <c r="DH78" s="613">
        <f>実行度合表集計2025!GJ78+実行度合表集計2026!CX78</f>
        <v>0</v>
      </c>
      <c r="DI78" s="628">
        <f>実行度合表集計2025!GK78+実行度合表集計2026!CY78</f>
        <v>0</v>
      </c>
      <c r="DJ78" s="355">
        <f>実行度合表集計2025!GL78+実行度合表集計2026!CZ78</f>
        <v>0</v>
      </c>
      <c r="DK78" s="629">
        <f>実行度合表集計2025!GM78+実行度合表集計2026!DA78</f>
        <v>0</v>
      </c>
      <c r="DL78" s="641">
        <f>実行度合表集計2025!GN78+実行度合表集計2026!DB78</f>
        <v>0</v>
      </c>
      <c r="DM78" s="480">
        <f>実行度合表集計2025!GO78+実行度合表集計2026!DC78</f>
        <v>0</v>
      </c>
      <c r="DN78" s="409">
        <f>実行度合表集計2025!GP78+実行度合表集計2026!DD78</f>
        <v>-7872000</v>
      </c>
      <c r="DO78" s="642">
        <f>実行度合表集計2025!GQ78+実行度合表集計2026!DE78</f>
        <v>0</v>
      </c>
      <c r="DP78" s="28" cm="1">
        <f t="array" ref="DP78">_xlfn.XLOOKUP($D77&amp;DP$2&amp;DP$3,事業計画集計2026[営業所]&amp;事業計画集計2026[月]&amp;事業計画集計2026[受着完],事業計画集計2026[(当月)実績 請負金額],0,0)</f>
        <v>0</v>
      </c>
      <c r="DQ78" s="28" cm="1">
        <f t="array" ref="DQ78">_xlfn.XLOOKUP($D77&amp;DP$2&amp;DP$3,事業計画集計2026[営業所]&amp;事業計画集計2026[月]&amp;事業計画集計2026[受着完],事業計画集計2026[(当月)実績 利益額],0,0)</f>
        <v>0</v>
      </c>
      <c r="DR78" s="149" cm="1">
        <f t="array" ref="DR78">_xlfn.XLOOKUP($D77&amp;DP$2&amp;DP$3,事業計画集計2026[営業所]&amp;事業計画集計2026[月]&amp;事業計画集計2026[受着完],事業計画集計2026[(当月)実績 棟数],0,0)</f>
        <v>0</v>
      </c>
      <c r="DS78" s="28" cm="1">
        <f t="array" ref="DS78">_xlfn.XLOOKUP($D77&amp;DS$2&amp;DS$3,事業計画集計2026[営業所]&amp;事業計画集計2026[月]&amp;事業計画集計2026[受着完],事業計画集計2026[(当月)実績 請負金額],0,0)</f>
        <v>0</v>
      </c>
      <c r="DT78" s="28" cm="1">
        <f t="array" ref="DT78">_xlfn.XLOOKUP($D77&amp;DS$2&amp;DS$3,事業計画集計2026[営業所]&amp;事業計画集計2026[月]&amp;事業計画集計2026[受着完],事業計画集計2026[(当月)実績 利益額],0,0)</f>
        <v>0</v>
      </c>
      <c r="DU78" s="149" cm="1">
        <f t="array" ref="DU78">_xlfn.XLOOKUP($D77&amp;DS$2&amp;DS$3,事業計画集計2026[営業所]&amp;事業計画集計2026[月]&amp;事業計画集計2026[受着完],事業計画集計2026[(当月)実績 棟数],0,0)</f>
        <v>0</v>
      </c>
      <c r="DV78" s="28" cm="1">
        <f t="array" ref="DV78">_xlfn.XLOOKUP($D77&amp;DV$2&amp;DV$3,事業計画集計2026[営業所]&amp;事業計画集計2026[月]&amp;事業計画集計2026[受着完],事業計画集計2026[(当月)実績 請負金額],0,0)</f>
        <v>0</v>
      </c>
      <c r="DW78" s="28" cm="1">
        <f t="array" ref="DW78">_xlfn.XLOOKUP($D77&amp;DV$2&amp;DV$3,事業計画集計2026[営業所]&amp;事業計画集計2026[月]&amp;事業計画集計2026[受着完],事業計画集計2026[(当月)実績 利益額],0,0)</f>
        <v>0</v>
      </c>
      <c r="DX78" s="133">
        <f>DW78-($Q77*1000)</f>
        <v>0</v>
      </c>
      <c r="DY78" s="149" cm="1">
        <f t="array" ref="DY78">_xlfn.XLOOKUP($D77&amp;DV$2&amp;DV$3,事業計画集計2026[営業所]&amp;事業計画集計2026[月]&amp;事業計画集計2026[受着完],事業計画集計2026[(当月)実績 棟数],0,0)</f>
        <v>0</v>
      </c>
      <c r="DZ78" s="28" cm="1">
        <f t="array" ref="DZ78">_xlfn.XLOOKUP($D77&amp;DZ$2&amp;DZ$3,事業計画集計2026[営業所]&amp;事業計画集計2026[月]&amp;事業計画集計2026[受着完],事業計画集計2026[(当月)実績 請負金額],0,0)</f>
        <v>0</v>
      </c>
      <c r="EA78" s="28" cm="1">
        <f t="array" ref="EA78">_xlfn.XLOOKUP($D77&amp;DZ$2&amp;DZ$3,事業計画集計2026[営業所]&amp;事業計画集計2026[月]&amp;事業計画集計2026[受着完],事業計画集計2026[(当月)実績 利益額],0,0)</f>
        <v>0</v>
      </c>
      <c r="EB78" s="149" cm="1">
        <f t="array" ref="EB78">_xlfn.XLOOKUP($D77&amp;DZ$2&amp;DZ$3,事業計画集計2026[営業所]&amp;事業計画集計2026[月]&amp;事業計画集計2026[受着完],事業計画集計2026[(当月)実績 棟数],0,0)</f>
        <v>0</v>
      </c>
      <c r="EC78" s="28" cm="1">
        <f t="array" ref="EC78">_xlfn.XLOOKUP($D77&amp;EC$2&amp;EC$3,事業計画集計2026[営業所]&amp;事業計画集計2026[月]&amp;事業計画集計2026[受着完],事業計画集計2026[(当月)実績 請負金額],0,0)</f>
        <v>0</v>
      </c>
      <c r="ED78" s="28" cm="1">
        <f t="array" ref="ED78">_xlfn.XLOOKUP($D77&amp;EC$2&amp;EC$3,事業計画集計2026[営業所]&amp;事業計画集計2026[月]&amp;事業計画集計2026[受着完],事業計画集計2026[(当月)実績 利益額],0,0)</f>
        <v>0</v>
      </c>
      <c r="EE78" s="149" cm="1">
        <f t="array" ref="EE78">_xlfn.XLOOKUP($D77&amp;EC$2&amp;EC$3,事業計画集計2026[営業所]&amp;事業計画集計2026[月]&amp;事業計画集計2026[受着完],事業計画集計2026[(当月)実績 棟数],0,0)</f>
        <v>0</v>
      </c>
      <c r="EF78" s="28" cm="1">
        <f t="array" ref="EF78">_xlfn.XLOOKUP($D77&amp;EF$2&amp;EF$3,事業計画集計2026[営業所]&amp;事業計画集計2026[月]&amp;事業計画集計2026[受着完],事業計画集計2026[(当月)実績 請負金額],0,0)</f>
        <v>0</v>
      </c>
      <c r="EG78" s="28" cm="1">
        <f t="array" ref="EG78">_xlfn.XLOOKUP($D77&amp;EF$2&amp;EF$3,事業計画集計2026[営業所]&amp;事業計画集計2026[月]&amp;事業計画集計2026[受着完],事業計画集計2026[(当月)実績 利益額],0,0)</f>
        <v>0</v>
      </c>
      <c r="EH78" s="133">
        <f>EG78-($Q77*1000)</f>
        <v>0</v>
      </c>
      <c r="EI78" s="149" cm="1">
        <f t="array" ref="EI78">_xlfn.XLOOKUP($D77&amp;EF$2&amp;EF$3,事業計画集計2026[営業所]&amp;事業計画集計2026[月]&amp;事業計画集計2026[受着完],事業計画集計2026[(当月)実績 棟数],0,0)</f>
        <v>0</v>
      </c>
      <c r="EJ78" s="28" cm="1">
        <f t="array" ref="EJ78">_xlfn.XLOOKUP($D77&amp;EJ$2&amp;EJ$3,事業計画集計2026[営業所]&amp;事業計画集計2026[月]&amp;事業計画集計2026[受着完],事業計画集計2026[(当月)実績 請負金額],0,0)</f>
        <v>0</v>
      </c>
      <c r="EK78" s="28" cm="1">
        <f t="array" ref="EK78">_xlfn.XLOOKUP($D77&amp;EJ$2&amp;EJ$3,事業計画集計2026[営業所]&amp;事業計画集計2026[月]&amp;事業計画集計2026[受着完],事業計画集計2026[(当月)実績 利益額],0,0)</f>
        <v>0</v>
      </c>
      <c r="EL78" s="149" cm="1">
        <f t="array" ref="EL78">_xlfn.XLOOKUP($D77&amp;EJ$2&amp;EJ$3,事業計画集計2026[営業所]&amp;事業計画集計2026[月]&amp;事業計画集計2026[受着完],事業計画集計2026[(当月)実績 棟数],0,0)</f>
        <v>0</v>
      </c>
      <c r="EM78" s="28" cm="1">
        <f t="array" ref="EM78">_xlfn.XLOOKUP($D77&amp;EM$2&amp;EM$3,事業計画集計2026[営業所]&amp;事業計画集計2026[月]&amp;事業計画集計2026[受着完],事業計画集計2026[(当月)実績 請負金額],0,0)</f>
        <v>0</v>
      </c>
      <c r="EN78" s="28" cm="1">
        <f t="array" ref="EN78">_xlfn.XLOOKUP($D77&amp;EM$2&amp;EM$3,事業計画集計2026[営業所]&amp;事業計画集計2026[月]&amp;事業計画集計2026[受着完],事業計画集計2026[(当月)実績 利益額],0,0)</f>
        <v>0</v>
      </c>
      <c r="EO78" s="149" cm="1">
        <f t="array" ref="EO78">_xlfn.XLOOKUP($D77&amp;EM$2&amp;EM$3,事業計画集計2026[営業所]&amp;事業計画集計2026[月]&amp;事業計画集計2026[受着完],事業計画集計2026[(当月)実績 棟数],0,0)</f>
        <v>0</v>
      </c>
      <c r="EP78" s="28" cm="1">
        <f t="array" ref="EP78">_xlfn.XLOOKUP($D77&amp;EP$2&amp;EP$3,事業計画集計2026[営業所]&amp;事業計画集計2026[月]&amp;事業計画集計2026[受着完],事業計画集計2026[(当月)実績 請負金額],0,0)</f>
        <v>0</v>
      </c>
      <c r="EQ78" s="28" cm="1">
        <f t="array" ref="EQ78">_xlfn.XLOOKUP($D77&amp;EP$2&amp;EP$3,事業計画集計2026[営業所]&amp;事業計画集計2026[月]&amp;事業計画集計2026[受着完],事業計画集計2026[(当月)実績 利益額],0,0)</f>
        <v>0</v>
      </c>
      <c r="ER78" s="133">
        <f>EQ78-($Q77*1000)</f>
        <v>0</v>
      </c>
      <c r="ES78" s="142" cm="1">
        <f t="array" ref="ES78">_xlfn.XLOOKUP($D77&amp;EP$2&amp;EP$3,事業計画集計2026[営業所]&amp;事業計画集計2026[月]&amp;事業計画集計2026[受着完],事業計画集計2026[(当月)実績 棟数],0,0)</f>
        <v>0</v>
      </c>
      <c r="ET78" s="421">
        <f t="shared" si="1002"/>
        <v>0</v>
      </c>
      <c r="EU78" s="422">
        <f t="shared" si="1002"/>
        <v>0</v>
      </c>
      <c r="EV78" s="423">
        <f t="shared" si="1002"/>
        <v>0</v>
      </c>
      <c r="EW78" s="296">
        <f t="shared" si="1002"/>
        <v>0</v>
      </c>
      <c r="EX78" s="300">
        <f t="shared" si="1002"/>
        <v>0</v>
      </c>
      <c r="EY78" s="154">
        <f t="shared" si="1002"/>
        <v>0</v>
      </c>
      <c r="EZ78" s="304">
        <f>DV78+EF78+EP78</f>
        <v>0</v>
      </c>
      <c r="FA78" s="314">
        <f>DW78+EG78+EQ78</f>
        <v>0</v>
      </c>
      <c r="FB78" s="409">
        <f>FA78*(1+FB79)-(($Q77*1000)*3)</f>
        <v>0</v>
      </c>
      <c r="FC78" s="158">
        <f>DY78+EI78+ES78</f>
        <v>0</v>
      </c>
      <c r="FD78" s="28" cm="1">
        <f t="array" ref="FD78">_xlfn.XLOOKUP($D77&amp;FD$2&amp;FD$3,事業計画集計2026[営業所]&amp;事業計画集計2026[月]&amp;事業計画集計2026[受着完],事業計画集計2026[(当月)実績 請負金額],0,0)</f>
        <v>0</v>
      </c>
      <c r="FE78" s="28" cm="1">
        <f t="array" ref="FE78">_xlfn.XLOOKUP($D77&amp;FD$2&amp;FD$3,事業計画集計2026[営業所]&amp;事業計画集計2026[月]&amp;事業計画集計2026[受着完],事業計画集計2026[(当月)実績 利益額],0,0)</f>
        <v>0</v>
      </c>
      <c r="FF78" s="149" cm="1">
        <f t="array" ref="FF78">_xlfn.XLOOKUP($D77&amp;FD$2&amp;FD$3,事業計画集計2026[営業所]&amp;事業計画集計2026[月]&amp;事業計画集計2026[受着完],事業計画集計2026[(当月)実績 棟数],0,0)</f>
        <v>0</v>
      </c>
      <c r="FG78" s="28" cm="1">
        <f t="array" ref="FG78">_xlfn.XLOOKUP($D77&amp;FG$2&amp;FG$3,事業計画集計2026[営業所]&amp;事業計画集計2026[月]&amp;事業計画集計2026[受着完],事業計画集計2026[(当月)実績 請負金額],0,0)</f>
        <v>0</v>
      </c>
      <c r="FH78" s="28" cm="1">
        <f t="array" ref="FH78">_xlfn.XLOOKUP($D77&amp;FG$2&amp;FG$3,事業計画集計2026[営業所]&amp;事業計画集計2026[月]&amp;事業計画集計2026[受着完],事業計画集計2026[(当月)実績 利益額],0,0)</f>
        <v>0</v>
      </c>
      <c r="FI78" s="149" cm="1">
        <f t="array" ref="FI78">_xlfn.XLOOKUP($D77&amp;FG$2&amp;FG$3,事業計画集計2026[営業所]&amp;事業計画集計2026[月]&amp;事業計画集計2026[受着完],事業計画集計2026[(当月)実績 棟数],0,0)</f>
        <v>0</v>
      </c>
      <c r="FJ78" s="28" cm="1">
        <f t="array" ref="FJ78">_xlfn.XLOOKUP($D77&amp;FJ$2&amp;FJ$3,事業計画集計2026[営業所]&amp;事業計画集計2026[月]&amp;事業計画集計2026[受着完],事業計画集計2026[(当月)実績 請負金額],0,0)</f>
        <v>0</v>
      </c>
      <c r="FK78" s="28" cm="1">
        <f t="array" ref="FK78">_xlfn.XLOOKUP($D77&amp;FJ$2&amp;FJ$3,事業計画集計2026[営業所]&amp;事業計画集計2026[月]&amp;事業計画集計2026[受着完],事業計画集計2026[(当月)実績 利益額],0,0)</f>
        <v>0</v>
      </c>
      <c r="FL78" s="133">
        <f>FK78-($Q77*1000)</f>
        <v>0</v>
      </c>
      <c r="FM78" s="149" cm="1">
        <f t="array" ref="FM78">_xlfn.XLOOKUP($D77&amp;FJ$2&amp;FJ$3,事業計画集計2026[営業所]&amp;事業計画集計2026[月]&amp;事業計画集計2026[受着完],事業計画集計2026[(当月)実績 棟数],0,0)</f>
        <v>0</v>
      </c>
      <c r="FN78" s="28" cm="1">
        <f t="array" ref="FN78">_xlfn.XLOOKUP($D77&amp;FN$2&amp;FN$3,事業計画集計2026[営業所]&amp;事業計画集計2026[月]&amp;事業計画集計2026[受着完],事業計画集計2026[(当月)実績 請負金額],0,0)</f>
        <v>0</v>
      </c>
      <c r="FO78" s="28" cm="1">
        <f t="array" ref="FO78">_xlfn.XLOOKUP($D77&amp;FN$2&amp;FN$3,事業計画集計2026[営業所]&amp;事業計画集計2026[月]&amp;事業計画集計2026[受着完],事業計画集計2026[(当月)実績 利益額],0,0)</f>
        <v>0</v>
      </c>
      <c r="FP78" s="149" cm="1">
        <f t="array" ref="FP78">_xlfn.XLOOKUP($D77&amp;FN$2&amp;FN$3,事業計画集計2026[営業所]&amp;事業計画集計2026[月]&amp;事業計画集計2026[受着完],事業計画集計2026[(当月)実績 棟数],0,0)</f>
        <v>0</v>
      </c>
      <c r="FQ78" s="28" cm="1">
        <f t="array" ref="FQ78">_xlfn.XLOOKUP($D77&amp;FQ$2&amp;FQ$3,事業計画集計2026[営業所]&amp;事業計画集計2026[月]&amp;事業計画集計2026[受着完],事業計画集計2026[(当月)実績 請負金額],0,0)</f>
        <v>0</v>
      </c>
      <c r="FR78" s="28" cm="1">
        <f t="array" ref="FR78">_xlfn.XLOOKUP($D77&amp;FQ$2&amp;FQ$3,事業計画集計2026[営業所]&amp;事業計画集計2026[月]&amp;事業計画集計2026[受着完],事業計画集計2026[(当月)実績 利益額],0,0)</f>
        <v>0</v>
      </c>
      <c r="FS78" s="149" cm="1">
        <f t="array" ref="FS78">_xlfn.XLOOKUP($D77&amp;FQ$2&amp;FQ$3,事業計画集計2026[営業所]&amp;事業計画集計2026[月]&amp;事業計画集計2026[受着完],事業計画集計2026[(当月)実績 棟数],0,0)</f>
        <v>0</v>
      </c>
      <c r="FT78" s="28" cm="1">
        <f t="array" ref="FT78">_xlfn.XLOOKUP($D77&amp;FT$2&amp;FT$3,事業計画集計2026[営業所]&amp;事業計画集計2026[月]&amp;事業計画集計2026[受着完],事業計画集計2026[(当月)実績 請負金額],0,0)</f>
        <v>0</v>
      </c>
      <c r="FU78" s="28" cm="1">
        <f t="array" ref="FU78">_xlfn.XLOOKUP($D77&amp;FT$2&amp;FT$3,事業計画集計2026[営業所]&amp;事業計画集計2026[月]&amp;事業計画集計2026[受着完],事業計画集計2026[(当月)実績 利益額],0,0)</f>
        <v>0</v>
      </c>
      <c r="FV78" s="133">
        <f>FU78-($Q77*1000)</f>
        <v>0</v>
      </c>
      <c r="FW78" s="149" cm="1">
        <f t="array" ref="FW78">_xlfn.XLOOKUP($D77&amp;FT$2&amp;FT$3,事業計画集計2026[営業所]&amp;事業計画集計2026[月]&amp;事業計画集計2026[受着完],事業計画集計2026[(当月)実績 棟数],0,0)</f>
        <v>0</v>
      </c>
      <c r="FX78" s="28" cm="1">
        <f t="array" ref="FX78">_xlfn.XLOOKUP($D77&amp;FX$2&amp;FX$3,事業計画集計2026[営業所]&amp;事業計画集計2026[月]&amp;事業計画集計2026[受着完],事業計画集計2026[(当月)実績 請負金額],0,0)</f>
        <v>0</v>
      </c>
      <c r="FY78" s="28" cm="1">
        <f t="array" ref="FY78">_xlfn.XLOOKUP($D77&amp;FX$2&amp;FX$3,事業計画集計2026[営業所]&amp;事業計画集計2026[月]&amp;事業計画集計2026[受着完],事業計画集計2026[(当月)実績 利益額],0,0)</f>
        <v>0</v>
      </c>
      <c r="FZ78" s="149" cm="1">
        <f t="array" ref="FZ78">_xlfn.XLOOKUP($D77&amp;FX$2&amp;FX$3,事業計画集計2026[営業所]&amp;事業計画集計2026[月]&amp;事業計画集計2026[受着完],事業計画集計2026[(当月)実績 棟数],0,0)</f>
        <v>0</v>
      </c>
      <c r="GA78" s="28" cm="1">
        <f t="array" ref="GA78">_xlfn.XLOOKUP($D77&amp;GA$2&amp;GA$3,事業計画集計2026[営業所]&amp;事業計画集計2026[月]&amp;事業計画集計2026[受着完],事業計画集計2026[(当月)実績 請負金額],0,0)</f>
        <v>0</v>
      </c>
      <c r="GB78" s="28" cm="1">
        <f t="array" ref="GB78">_xlfn.XLOOKUP($D77&amp;GA$2&amp;GA$3,事業計画集計2026[営業所]&amp;事業計画集計2026[月]&amp;事業計画集計2026[受着完],事業計画集計2026[(当月)実績 利益額],0,0)</f>
        <v>0</v>
      </c>
      <c r="GC78" s="149" cm="1">
        <f t="array" ref="GC78">_xlfn.XLOOKUP($D77&amp;GA$2&amp;GA$3,事業計画集計2026[営業所]&amp;事業計画集計2026[月]&amp;事業計画集計2026[受着完],事業計画集計2026[(当月)実績 棟数],0,0)</f>
        <v>0</v>
      </c>
      <c r="GD78" s="28" cm="1">
        <f t="array" ref="GD78">_xlfn.XLOOKUP($D77&amp;GD$2&amp;GD$3,事業計画集計2026[営業所]&amp;事業計画集計2026[月]&amp;事業計画集計2026[受着完],事業計画集計2026[(当月)実績 請負金額],0,0)</f>
        <v>0</v>
      </c>
      <c r="GE78" s="28" cm="1">
        <f t="array" ref="GE78">_xlfn.XLOOKUP($D77&amp;GD$2&amp;GD$3,事業計画集計2026[営業所]&amp;事業計画集計2026[月]&amp;事業計画集計2026[受着完],事業計画集計2026[(当月)実績 利益額],0,0)</f>
        <v>0</v>
      </c>
      <c r="GF78" s="133">
        <f>GE78-($Q77*1000)</f>
        <v>0</v>
      </c>
      <c r="GG78" s="142" cm="1">
        <f t="array" ref="GG78">_xlfn.XLOOKUP($D77&amp;GD$2&amp;GD$3,事業計画集計2026[営業所]&amp;事業計画集計2026[月]&amp;事業計画集計2026[受着完],事業計画集計2026[(当月)実績 棟数],0,0)</f>
        <v>0</v>
      </c>
      <c r="GH78" s="421">
        <f t="shared" si="1003"/>
        <v>0</v>
      </c>
      <c r="GI78" s="422">
        <f t="shared" si="1003"/>
        <v>0</v>
      </c>
      <c r="GJ78" s="423">
        <f t="shared" si="1003"/>
        <v>0</v>
      </c>
      <c r="GK78" s="296">
        <f t="shared" si="1003"/>
        <v>0</v>
      </c>
      <c r="GL78" s="300">
        <f t="shared" si="1003"/>
        <v>0</v>
      </c>
      <c r="GM78" s="154">
        <f t="shared" si="1003"/>
        <v>0</v>
      </c>
      <c r="GN78" s="304">
        <f>FJ78+FT78+GD78</f>
        <v>0</v>
      </c>
      <c r="GO78" s="314">
        <f>FK78+FU78+GE78</f>
        <v>0</v>
      </c>
      <c r="GP78" s="409">
        <f>GO78*(1+GP79)-(($Q77*1000)*3)</f>
        <v>0</v>
      </c>
      <c r="GQ78" s="158">
        <f>FM78+FW78+GG78</f>
        <v>0</v>
      </c>
      <c r="GR78" s="333">
        <f t="shared" si="1004"/>
        <v>0</v>
      </c>
      <c r="GS78" s="334">
        <f t="shared" si="1004"/>
        <v>0</v>
      </c>
      <c r="GT78" s="162">
        <f t="shared" si="1004"/>
        <v>0</v>
      </c>
      <c r="GU78" s="354">
        <f t="shared" si="1004"/>
        <v>0</v>
      </c>
      <c r="GV78" s="355">
        <f t="shared" si="1004"/>
        <v>0</v>
      </c>
      <c r="GW78" s="166">
        <f t="shared" si="1004"/>
        <v>0</v>
      </c>
      <c r="GX78" s="479">
        <f t="shared" si="1004"/>
        <v>0</v>
      </c>
      <c r="GY78" s="480">
        <f t="shared" si="1004"/>
        <v>0</v>
      </c>
      <c r="GZ78" s="409">
        <f t="shared" si="1004"/>
        <v>0</v>
      </c>
      <c r="HA78" s="482">
        <f t="shared" si="1004"/>
        <v>0</v>
      </c>
      <c r="HB78" s="390">
        <f>CV78+GR78</f>
        <v>0</v>
      </c>
      <c r="HC78" s="391">
        <f>CW78+GS78</f>
        <v>0</v>
      </c>
      <c r="HD78" s="170">
        <f>CX78+GT78</f>
        <v>0</v>
      </c>
      <c r="HE78" s="390">
        <f>CY78+GU78</f>
        <v>0</v>
      </c>
      <c r="HF78" s="391">
        <f>CZ78+GV78</f>
        <v>0</v>
      </c>
      <c r="HG78" s="170">
        <f>DA78+GW78</f>
        <v>0</v>
      </c>
      <c r="HH78" s="390">
        <f>DB78+GX78</f>
        <v>0</v>
      </c>
      <c r="HI78" s="391">
        <f>DC78+GY78</f>
        <v>0</v>
      </c>
      <c r="HJ78" s="409">
        <f>DD78+GZ78</f>
        <v>0</v>
      </c>
      <c r="HK78" s="256">
        <f>DE78+HA78</f>
        <v>0</v>
      </c>
      <c r="HL78" s="31"/>
      <c r="HM78" s="30" t="s">
        <v>138</v>
      </c>
      <c r="HN78" s="30" t="s">
        <v>110</v>
      </c>
      <c r="HO78" s="30" t="s">
        <v>261</v>
      </c>
      <c r="HP78" s="30"/>
      <c r="HQ78" s="30"/>
    </row>
    <row r="79" spans="1:225" s="38" customFormat="1" ht="21">
      <c r="A79" s="32"/>
      <c r="B79" s="33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139</v>
      </c>
      <c r="T79" s="35" t="str">
        <f t="shared" ref="T79:AA79" si="1006">IF(AND(T77&gt;0,T78&gt;0),ROUNDDOWN(T78/T77,4),"")</f>
        <v/>
      </c>
      <c r="U79" s="36" t="str">
        <f t="shared" si="1006"/>
        <v/>
      </c>
      <c r="V79" s="143" t="str">
        <f t="shared" si="1006"/>
        <v/>
      </c>
      <c r="W79" s="35" t="str">
        <f t="shared" si="1006"/>
        <v/>
      </c>
      <c r="X79" s="36" t="str">
        <f t="shared" si="1006"/>
        <v/>
      </c>
      <c r="Y79" s="150" t="str">
        <f t="shared" si="1006"/>
        <v/>
      </c>
      <c r="Z79" s="36" t="str">
        <f t="shared" si="1006"/>
        <v/>
      </c>
      <c r="AA79" s="36" t="str">
        <f t="shared" si="1006"/>
        <v/>
      </c>
      <c r="AB79" s="37">
        <f>IF(AB78&gt;0,AB78/AB77,0)</f>
        <v>0</v>
      </c>
      <c r="AC79" s="143" t="str">
        <f t="shared" ref="AC79:AK79" si="1007">IF(AND(AC77&gt;0,AC78&gt;0),ROUNDDOWN(AC78/AC77,4),"")</f>
        <v/>
      </c>
      <c r="AD79" s="35" t="str">
        <f t="shared" si="1007"/>
        <v/>
      </c>
      <c r="AE79" s="36" t="str">
        <f t="shared" si="1007"/>
        <v/>
      </c>
      <c r="AF79" s="150" t="str">
        <f t="shared" si="1007"/>
        <v/>
      </c>
      <c r="AG79" s="36" t="str">
        <f t="shared" si="1007"/>
        <v/>
      </c>
      <c r="AH79" s="36" t="str">
        <f t="shared" si="1007"/>
        <v/>
      </c>
      <c r="AI79" s="150" t="str">
        <f t="shared" si="1007"/>
        <v/>
      </c>
      <c r="AJ79" s="36" t="str">
        <f t="shared" si="1007"/>
        <v/>
      </c>
      <c r="AK79" s="36" t="str">
        <f t="shared" si="1007"/>
        <v/>
      </c>
      <c r="AL79" s="37">
        <f>IF(AL78&gt;0,AL78/AL77,0)</f>
        <v>0</v>
      </c>
      <c r="AM79" s="150" t="str">
        <f t="shared" ref="AM79:AU79" si="1008">IF(AND(AM77&gt;0,AM78&gt;0),ROUNDDOWN(AM78/AM77,4),"")</f>
        <v/>
      </c>
      <c r="AN79" s="36" t="str">
        <f t="shared" si="1008"/>
        <v/>
      </c>
      <c r="AO79" s="36" t="str">
        <f t="shared" si="1008"/>
        <v/>
      </c>
      <c r="AP79" s="150" t="str">
        <f t="shared" si="1008"/>
        <v/>
      </c>
      <c r="AQ79" s="36" t="str">
        <f t="shared" si="1008"/>
        <v/>
      </c>
      <c r="AR79" s="36" t="str">
        <f t="shared" si="1008"/>
        <v/>
      </c>
      <c r="AS79" s="150" t="str">
        <f t="shared" si="1008"/>
        <v/>
      </c>
      <c r="AT79" s="36" t="str">
        <f t="shared" si="1008"/>
        <v/>
      </c>
      <c r="AU79" s="36" t="str">
        <f t="shared" si="1008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1009">IF(AND(AX77&gt;0,AX78&gt;0),ROUNDDOWN(AX78/AX77,4),"")</f>
        <v/>
      </c>
      <c r="AY79" s="425" t="str">
        <f t="shared" si="1009"/>
        <v/>
      </c>
      <c r="AZ79" s="426" t="str">
        <f t="shared" si="1009"/>
        <v/>
      </c>
      <c r="BA79" s="297" t="str">
        <f t="shared" si="1009"/>
        <v/>
      </c>
      <c r="BB79" s="301" t="str">
        <f t="shared" si="1009"/>
        <v/>
      </c>
      <c r="BC79" s="155" t="str">
        <f t="shared" si="1009"/>
        <v/>
      </c>
      <c r="BD79" s="305" t="str">
        <f t="shared" si="1009"/>
        <v/>
      </c>
      <c r="BE79" s="315" t="str">
        <f t="shared" si="1009"/>
        <v/>
      </c>
      <c r="BF79" s="325"/>
      <c r="BG79" s="159" t="str">
        <f t="shared" ref="BG79:BO79" si="1010">IF(AND(BG77&gt;0,BG78&gt;0),ROUNDDOWN(BG78/BG77,4),"")</f>
        <v/>
      </c>
      <c r="BH79" s="36" t="str">
        <f t="shared" si="1010"/>
        <v/>
      </c>
      <c r="BI79" s="36" t="str">
        <f t="shared" si="1010"/>
        <v/>
      </c>
      <c r="BJ79" s="150" t="str">
        <f t="shared" si="1010"/>
        <v/>
      </c>
      <c r="BK79" s="36" t="str">
        <f t="shared" si="1010"/>
        <v/>
      </c>
      <c r="BL79" s="36" t="str">
        <f t="shared" si="1010"/>
        <v/>
      </c>
      <c r="BM79" s="150" t="str">
        <f t="shared" si="1010"/>
        <v/>
      </c>
      <c r="BN79" s="36" t="str">
        <f t="shared" si="1010"/>
        <v/>
      </c>
      <c r="BO79" s="36" t="str">
        <f t="shared" si="1010"/>
        <v/>
      </c>
      <c r="BP79" s="37">
        <f>IF(BP78&gt;0,BP78/BP77,0)</f>
        <v>0</v>
      </c>
      <c r="BQ79" s="150" t="str">
        <f t="shared" ref="BQ79:BY79" si="1011">IF(AND(BQ77&gt;0,BQ78&gt;0),ROUNDDOWN(BQ78/BQ77,4),"")</f>
        <v/>
      </c>
      <c r="BR79" s="36" t="str">
        <f t="shared" si="1011"/>
        <v/>
      </c>
      <c r="BS79" s="36" t="str">
        <f t="shared" si="1011"/>
        <v/>
      </c>
      <c r="BT79" s="150" t="str">
        <f t="shared" si="1011"/>
        <v/>
      </c>
      <c r="BU79" s="36" t="str">
        <f t="shared" si="1011"/>
        <v/>
      </c>
      <c r="BV79" s="36" t="str">
        <f t="shared" si="1011"/>
        <v/>
      </c>
      <c r="BW79" s="150" t="str">
        <f t="shared" si="1011"/>
        <v/>
      </c>
      <c r="BX79" s="36" t="str">
        <f t="shared" si="1011"/>
        <v/>
      </c>
      <c r="BY79" s="36" t="str">
        <f t="shared" si="1011"/>
        <v/>
      </c>
      <c r="BZ79" s="37">
        <f>IF(BZ78&gt;0,BZ78/BZ77,0)</f>
        <v>0</v>
      </c>
      <c r="CA79" s="150" t="str">
        <f t="shared" ref="CA79:CI79" si="1012">IF(AND(CA77&gt;0,CA78&gt;0),ROUNDDOWN(CA78/CA77,4),"")</f>
        <v/>
      </c>
      <c r="CB79" s="36" t="str">
        <f t="shared" si="1012"/>
        <v/>
      </c>
      <c r="CC79" s="36" t="str">
        <f t="shared" si="1012"/>
        <v/>
      </c>
      <c r="CD79" s="150" t="str">
        <f t="shared" si="1012"/>
        <v/>
      </c>
      <c r="CE79" s="36" t="str">
        <f t="shared" si="1012"/>
        <v/>
      </c>
      <c r="CF79" s="36" t="str">
        <f t="shared" si="1012"/>
        <v/>
      </c>
      <c r="CG79" s="150" t="str">
        <f t="shared" si="1012"/>
        <v/>
      </c>
      <c r="CH79" s="36" t="str">
        <f t="shared" si="1012"/>
        <v/>
      </c>
      <c r="CI79" s="36" t="str">
        <f t="shared" si="1012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1013">IF(AND(CL77&gt;0,CL78&gt;0),ROUNDDOWN(CL78/CL77,4),"")</f>
        <v/>
      </c>
      <c r="CM79" s="425" t="str">
        <f t="shared" si="1013"/>
        <v/>
      </c>
      <c r="CN79" s="426" t="str">
        <f t="shared" si="1013"/>
        <v/>
      </c>
      <c r="CO79" s="297" t="str">
        <f t="shared" si="1013"/>
        <v/>
      </c>
      <c r="CP79" s="301" t="str">
        <f t="shared" si="1013"/>
        <v/>
      </c>
      <c r="CQ79" s="155" t="str">
        <f t="shared" si="1013"/>
        <v/>
      </c>
      <c r="CR79" s="305" t="str">
        <f t="shared" si="1013"/>
        <v/>
      </c>
      <c r="CS79" s="315" t="str">
        <f t="shared" si="1013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1014">IF(AND(CW77&gt;0,CW78&gt;0),ROUNDDOWN(CW78/CW77,4),"")</f>
        <v/>
      </c>
      <c r="CX79" s="163" t="str">
        <f t="shared" si="1014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W79" si="1015">IF(AND(DB77&gt;0,DB78&gt;0),ROUNDDOWN(DB78/DB77,4),"")</f>
        <v/>
      </c>
      <c r="DC79" s="484" t="str">
        <f t="shared" si="1015"/>
        <v/>
      </c>
      <c r="DD79" s="485"/>
      <c r="DE79" s="605" t="str">
        <f t="shared" si="1015"/>
        <v/>
      </c>
      <c r="DF79" s="614" t="str">
        <f>IF(AND(DF77&gt;0,DF78&gt;0),ROUNDDOWN(DF78/DF77,4),"")</f>
        <v/>
      </c>
      <c r="DG79" s="336" t="str">
        <f t="shared" ref="DG79:DH79" si="1016">IF(AND(DG77&gt;0,DG78&gt;0),ROUNDDOWN(DG78/DG77,4),"")</f>
        <v/>
      </c>
      <c r="DH79" s="615" t="str">
        <f t="shared" si="1016"/>
        <v/>
      </c>
      <c r="DI79" s="630" t="str">
        <f>IF(AND(DI77&gt;0,DI78&gt;0),ROUNDDOWN(DI78/DI77,4),"")</f>
        <v/>
      </c>
      <c r="DJ79" s="357" t="str">
        <f>IF(AND(DJ77&gt;0,DJ78&gt;0),ROUNDDOWN(DJ78/DJ77,4),"")</f>
        <v/>
      </c>
      <c r="DK79" s="631" t="str">
        <f>IF(AND(DK77&gt;0,DK78&gt;0),ROUNDDOWN(DK78/DK77,4),"")</f>
        <v/>
      </c>
      <c r="DL79" s="643" t="str">
        <f t="shared" ref="DL79:DO79" si="1017">IF(AND(DL77&gt;0,DL78&gt;0),ROUNDDOWN(DL78/DL77,4),"")</f>
        <v/>
      </c>
      <c r="DM79" s="484" t="str">
        <f t="shared" si="1017"/>
        <v/>
      </c>
      <c r="DN79" s="485"/>
      <c r="DO79" s="644" t="str">
        <f t="shared" ref="DO79" si="1018">IF(AND(DO77&gt;0,DO78&gt;0),ROUNDDOWN(DO78/DO77,4),"")</f>
        <v/>
      </c>
      <c r="DP79" s="36" t="str">
        <f t="shared" si="1015"/>
        <v/>
      </c>
      <c r="DQ79" s="36" t="str">
        <f t="shared" si="1015"/>
        <v/>
      </c>
      <c r="DR79" s="150" t="str">
        <f t="shared" si="1015"/>
        <v/>
      </c>
      <c r="DS79" s="36" t="str">
        <f t="shared" si="1015"/>
        <v/>
      </c>
      <c r="DT79" s="36" t="str">
        <f t="shared" si="1015"/>
        <v/>
      </c>
      <c r="DU79" s="150" t="str">
        <f t="shared" si="1015"/>
        <v/>
      </c>
      <c r="DV79" s="36" t="str">
        <f t="shared" si="1015"/>
        <v/>
      </c>
      <c r="DW79" s="36" t="str">
        <f t="shared" si="1015"/>
        <v/>
      </c>
      <c r="DX79" s="37">
        <f>IF(DX78&gt;0,DX78/DX77,0)</f>
        <v>0</v>
      </c>
      <c r="DY79" s="150" t="str">
        <f t="shared" ref="DY79:EG79" si="1019">IF(AND(DY77&gt;0,DY78&gt;0),ROUNDDOWN(DY78/DY77,4),"")</f>
        <v/>
      </c>
      <c r="DZ79" s="36" t="str">
        <f t="shared" si="1019"/>
        <v/>
      </c>
      <c r="EA79" s="36" t="str">
        <f t="shared" si="1019"/>
        <v/>
      </c>
      <c r="EB79" s="150" t="str">
        <f t="shared" si="1019"/>
        <v/>
      </c>
      <c r="EC79" s="36" t="str">
        <f t="shared" si="1019"/>
        <v/>
      </c>
      <c r="ED79" s="36" t="str">
        <f t="shared" si="1019"/>
        <v/>
      </c>
      <c r="EE79" s="150" t="str">
        <f t="shared" si="1019"/>
        <v/>
      </c>
      <c r="EF79" s="36" t="str">
        <f t="shared" si="1019"/>
        <v/>
      </c>
      <c r="EG79" s="36" t="str">
        <f t="shared" si="1019"/>
        <v/>
      </c>
      <c r="EH79" s="37">
        <f>IF(EH78&gt;0,EH78/EH77,0)</f>
        <v>0</v>
      </c>
      <c r="EI79" s="150" t="str">
        <f t="shared" ref="EI79:EQ79" si="1020">IF(AND(EI77&gt;0,EI78&gt;0),ROUNDDOWN(EI78/EI77,4),"")</f>
        <v/>
      </c>
      <c r="EJ79" s="36" t="str">
        <f t="shared" si="1020"/>
        <v/>
      </c>
      <c r="EK79" s="36" t="str">
        <f t="shared" si="1020"/>
        <v/>
      </c>
      <c r="EL79" s="150" t="str">
        <f t="shared" si="1020"/>
        <v/>
      </c>
      <c r="EM79" s="36" t="str">
        <f t="shared" si="1020"/>
        <v/>
      </c>
      <c r="EN79" s="36" t="str">
        <f t="shared" si="1020"/>
        <v/>
      </c>
      <c r="EO79" s="150" t="str">
        <f t="shared" si="1020"/>
        <v/>
      </c>
      <c r="EP79" s="36" t="str">
        <f t="shared" si="1020"/>
        <v/>
      </c>
      <c r="EQ79" s="36" t="str">
        <f t="shared" si="1020"/>
        <v/>
      </c>
      <c r="ER79" s="37">
        <f>IF(ER78&gt;0,ER78/ER77,0)</f>
        <v>0</v>
      </c>
      <c r="ES79" s="143" t="str">
        <f>IF(AND(ES77&gt;0,ES78&gt;0),ROUNDDOWN(ES78/ES77,4),"")</f>
        <v/>
      </c>
      <c r="ET79" s="424" t="str">
        <f t="shared" ref="ET79:FA79" si="1021">IF(AND(ET77&gt;0,ET78&gt;0),ROUNDDOWN(ET78/ET77,4),"")</f>
        <v/>
      </c>
      <c r="EU79" s="425" t="str">
        <f t="shared" si="1021"/>
        <v/>
      </c>
      <c r="EV79" s="426" t="str">
        <f t="shared" si="1021"/>
        <v/>
      </c>
      <c r="EW79" s="297" t="str">
        <f t="shared" si="1021"/>
        <v/>
      </c>
      <c r="EX79" s="301" t="str">
        <f t="shared" si="1021"/>
        <v/>
      </c>
      <c r="EY79" s="155" t="str">
        <f t="shared" si="1021"/>
        <v/>
      </c>
      <c r="EZ79" s="305" t="str">
        <f t="shared" si="1021"/>
        <v/>
      </c>
      <c r="FA79" s="315" t="str">
        <f t="shared" si="1021"/>
        <v/>
      </c>
      <c r="FB79" s="325"/>
      <c r="FC79" s="159" t="str">
        <f t="shared" ref="FC79:FK79" si="1022">IF(AND(FC77&gt;0,FC78&gt;0),ROUNDDOWN(FC78/FC77,4),"")</f>
        <v/>
      </c>
      <c r="FD79" s="36" t="str">
        <f t="shared" si="1022"/>
        <v/>
      </c>
      <c r="FE79" s="36" t="str">
        <f t="shared" si="1022"/>
        <v/>
      </c>
      <c r="FF79" s="150" t="str">
        <f t="shared" si="1022"/>
        <v/>
      </c>
      <c r="FG79" s="36" t="str">
        <f t="shared" si="1022"/>
        <v/>
      </c>
      <c r="FH79" s="36" t="str">
        <f t="shared" si="1022"/>
        <v/>
      </c>
      <c r="FI79" s="150" t="str">
        <f t="shared" si="1022"/>
        <v/>
      </c>
      <c r="FJ79" s="36" t="str">
        <f t="shared" si="1022"/>
        <v/>
      </c>
      <c r="FK79" s="36" t="str">
        <f t="shared" si="1022"/>
        <v/>
      </c>
      <c r="FL79" s="37">
        <f>IF(FL78&gt;0,FL78/FL77,0)</f>
        <v>0</v>
      </c>
      <c r="FM79" s="150" t="str">
        <f t="shared" ref="FM79:FU79" si="1023">IF(AND(FM77&gt;0,FM78&gt;0),ROUNDDOWN(FM78/FM77,4),"")</f>
        <v/>
      </c>
      <c r="FN79" s="36" t="str">
        <f t="shared" si="1023"/>
        <v/>
      </c>
      <c r="FO79" s="36" t="str">
        <f t="shared" si="1023"/>
        <v/>
      </c>
      <c r="FP79" s="150" t="str">
        <f t="shared" si="1023"/>
        <v/>
      </c>
      <c r="FQ79" s="36" t="str">
        <f t="shared" si="1023"/>
        <v/>
      </c>
      <c r="FR79" s="36" t="str">
        <f t="shared" si="1023"/>
        <v/>
      </c>
      <c r="FS79" s="150" t="str">
        <f t="shared" si="1023"/>
        <v/>
      </c>
      <c r="FT79" s="36" t="str">
        <f t="shared" si="1023"/>
        <v/>
      </c>
      <c r="FU79" s="36" t="str">
        <f t="shared" si="1023"/>
        <v/>
      </c>
      <c r="FV79" s="37">
        <f>IF(FV78&gt;0,FV78/FV77,0)</f>
        <v>0</v>
      </c>
      <c r="FW79" s="150" t="str">
        <f t="shared" ref="FW79:GE79" si="1024">IF(AND(FW77&gt;0,FW78&gt;0),ROUNDDOWN(FW78/FW77,4),"")</f>
        <v/>
      </c>
      <c r="FX79" s="36" t="str">
        <f t="shared" si="1024"/>
        <v/>
      </c>
      <c r="FY79" s="36" t="str">
        <f t="shared" si="1024"/>
        <v/>
      </c>
      <c r="FZ79" s="150" t="str">
        <f t="shared" si="1024"/>
        <v/>
      </c>
      <c r="GA79" s="36" t="str">
        <f t="shared" si="1024"/>
        <v/>
      </c>
      <c r="GB79" s="36" t="str">
        <f t="shared" si="1024"/>
        <v/>
      </c>
      <c r="GC79" s="150" t="str">
        <f t="shared" si="1024"/>
        <v/>
      </c>
      <c r="GD79" s="36" t="str">
        <f t="shared" si="1024"/>
        <v/>
      </c>
      <c r="GE79" s="36" t="str">
        <f t="shared" si="1024"/>
        <v/>
      </c>
      <c r="GF79" s="37">
        <f>IF(GF78&gt;0,GF78/GF77,0)</f>
        <v>0</v>
      </c>
      <c r="GG79" s="143" t="str">
        <f>IF(AND(GG77&gt;0,GG78&gt;0),ROUNDDOWN(GG78/GG77,4),"")</f>
        <v/>
      </c>
      <c r="GH79" s="424" t="str">
        <f t="shared" ref="GH79:GO79" si="1025">IF(AND(GH77&gt;0,GH78&gt;0),ROUNDDOWN(GH78/GH77,4),"")</f>
        <v/>
      </c>
      <c r="GI79" s="425" t="str">
        <f t="shared" si="1025"/>
        <v/>
      </c>
      <c r="GJ79" s="426" t="str">
        <f t="shared" si="1025"/>
        <v/>
      </c>
      <c r="GK79" s="297" t="str">
        <f t="shared" si="1025"/>
        <v/>
      </c>
      <c r="GL79" s="301" t="str">
        <f t="shared" si="1025"/>
        <v/>
      </c>
      <c r="GM79" s="155" t="str">
        <f t="shared" si="1025"/>
        <v/>
      </c>
      <c r="GN79" s="305" t="str">
        <f t="shared" si="1025"/>
        <v/>
      </c>
      <c r="GO79" s="315" t="str">
        <f t="shared" si="1025"/>
        <v/>
      </c>
      <c r="GP79" s="325"/>
      <c r="GQ79" s="159" t="str">
        <f>IF(AND(GQ77&gt;0,GQ78&gt;0),ROUNDDOWN(GQ78/GQ77,4),"")</f>
        <v/>
      </c>
      <c r="GR79" s="335" t="str">
        <f>IF(AND(GR77&gt;0,GR78&gt;0),ROUNDDOWN(GR78/GR77,4),"")</f>
        <v/>
      </c>
      <c r="GS79" s="336" t="str">
        <f t="shared" ref="GS79:GT79" si="1026">IF(AND(GS77&gt;0,GS78&gt;0),ROUNDDOWN(GS78/GS77,4),"")</f>
        <v/>
      </c>
      <c r="GT79" s="163" t="str">
        <f t="shared" si="1026"/>
        <v/>
      </c>
      <c r="GU79" s="356" t="str">
        <f>IF(AND(GU77&gt;0,GU78&gt;0),ROUNDDOWN(GU78/GU77,4),"")</f>
        <v/>
      </c>
      <c r="GV79" s="357" t="str">
        <f>IF(AND(GV77&gt;0,GV78&gt;0),ROUNDDOWN(GV78/GV77,4),"")</f>
        <v/>
      </c>
      <c r="GW79" s="167" t="str">
        <f>IF(AND(GW77&gt;0,GW78&gt;0),ROUNDDOWN(GW78/GW77,4),"")</f>
        <v/>
      </c>
      <c r="GX79" s="483" t="str">
        <f t="shared" ref="GX79:HK79" si="1027">IF(AND(GX77&gt;0,GX78&gt;0),ROUNDDOWN(GX78/GX77,4),"")</f>
        <v/>
      </c>
      <c r="GY79" s="484" t="str">
        <f t="shared" si="1027"/>
        <v/>
      </c>
      <c r="GZ79" s="485" t="str">
        <f t="shared" si="1027"/>
        <v/>
      </c>
      <c r="HA79" s="486" t="str">
        <f t="shared" si="1027"/>
        <v/>
      </c>
      <c r="HB79" s="392" t="str">
        <f t="shared" si="1027"/>
        <v/>
      </c>
      <c r="HC79" s="393" t="str">
        <f t="shared" si="1027"/>
        <v/>
      </c>
      <c r="HD79" s="172" t="str">
        <f t="shared" si="1027"/>
        <v/>
      </c>
      <c r="HE79" s="392" t="str">
        <f t="shared" si="1027"/>
        <v/>
      </c>
      <c r="HF79" s="393" t="str">
        <f t="shared" si="1027"/>
        <v/>
      </c>
      <c r="HG79" s="172" t="str">
        <f t="shared" si="1027"/>
        <v/>
      </c>
      <c r="HH79" s="392" t="str">
        <f t="shared" si="1027"/>
        <v/>
      </c>
      <c r="HI79" s="393" t="str">
        <f t="shared" si="1027"/>
        <v/>
      </c>
      <c r="HJ79" s="374"/>
      <c r="HK79" s="171" t="str">
        <f t="shared" si="1027"/>
        <v/>
      </c>
      <c r="HL79" s="40"/>
      <c r="HM79" s="39" t="s">
        <v>139</v>
      </c>
      <c r="HN79" s="39"/>
      <c r="HO79" s="39"/>
      <c r="HP79" s="39"/>
      <c r="HQ79" s="39"/>
    </row>
    <row r="80" spans="1:225" s="25" customFormat="1" ht="21">
      <c r="A80" s="24"/>
      <c r="C80" s="70" t="str">
        <f>_xlfn.XLOOKUP(D80,事業計画2026[営業所],事業計画2026[エリア],"",0)</f>
        <v/>
      </c>
      <c r="D80" s="71" t="s">
        <v>109</v>
      </c>
      <c r="E80" s="196"/>
      <c r="F80" s="196"/>
      <c r="G80" s="196" t="str">
        <f>_xlfn.XLOOKUP(D80,事業計画2026[営業所],事業計画2026[所長],"",0)</f>
        <v/>
      </c>
      <c r="H80" s="196" t="str">
        <f>_xlfn.XLOOKUP(D80,事業計画2026[営業所],事業計画2026[担当役員],"",0)</f>
        <v/>
      </c>
      <c r="I80" s="196" t="str">
        <f>_xlfn.XLOOKUP(D80,事業計画2026[営業所],事業計画2026[主要ブランド],"",0)</f>
        <v/>
      </c>
      <c r="J80" s="196"/>
      <c r="K80" s="197" t="str">
        <f>_xlfn.XLOOKUP(D80,事業計画2026[営業所],事業計画2026[人件費],"",0)</f>
        <v/>
      </c>
      <c r="L80" s="197" t="str">
        <f>_xlfn.XLOOKUP(D80,事業計画2026[営業所],事業計画2026[販売費],"",0)</f>
        <v/>
      </c>
      <c r="M80" s="197" t="str">
        <f>_xlfn.XLOOKUP(D80,事業計画2026[営業所],事業計画2026[減価償却費],"",0)</f>
        <v/>
      </c>
      <c r="N80" s="197" t="str">
        <f>_xlfn.XLOOKUP(D80,事業計画2026[営業所],事業計画2026[地代・家賃],"",0)</f>
        <v/>
      </c>
      <c r="O80" s="197" t="str">
        <f>_xlfn.XLOOKUP(D80,事業計画2026[営業所],事業計画2026[その他経費],"",0)</f>
        <v/>
      </c>
      <c r="P80" s="197" t="str">
        <f>_xlfn.XLOOKUP(D80,事業計画2026[営業所],事業計画2026[本社経費],"",0)</f>
        <v/>
      </c>
      <c r="Q80" s="197">
        <f>SUM(K80:P80)</f>
        <v>0</v>
      </c>
      <c r="R80" s="196"/>
      <c r="S80" s="26" t="s">
        <v>137</v>
      </c>
      <c r="T80" s="27" cm="1">
        <f t="array" ref="T80">_xlfn.XLOOKUP($D80&amp;T$2&amp;T$3,事業計画集計2026[営業所]&amp;事業計画集計2026[月]&amp;事業計画集計2026[受着完],事業計画集計2026[(当月)計画 請負金額],0,0)</f>
        <v>0</v>
      </c>
      <c r="U80" s="28" cm="1">
        <f t="array" ref="U80">_xlfn.XLOOKUP($D80&amp;T$2&amp;T$3,事業計画集計2026[営業所]&amp;事業計画集計2026[月]&amp;事業計画集計2026[受着完],事業計画集計2026[(当月)計画 利益額],0,0)</f>
        <v>0</v>
      </c>
      <c r="V80" s="142" cm="1">
        <f t="array" ref="V80">_xlfn.XLOOKUP($D80&amp;T$2&amp;T$3,事業計画集計2026[営業所]&amp;事業計画集計2026[月]&amp;事業計画集計2026[受着完],事業計画集計2026[(当月)計画 棟数],0,0)</f>
        <v>0</v>
      </c>
      <c r="W80" s="27" cm="1">
        <f t="array" ref="W80">_xlfn.XLOOKUP($D80&amp;W$2&amp;W$3,事業計画集計2026[営業所]&amp;事業計画集計2026[月]&amp;事業計画集計2026[受着完],事業計画集計2026[(当月)計画 請負金額],0,0)</f>
        <v>0</v>
      </c>
      <c r="X80" s="28" cm="1">
        <f t="array" ref="X80">_xlfn.XLOOKUP($D80&amp;W$2&amp;W$3,事業計画集計2026[営業所]&amp;事業計画集計2026[月]&amp;事業計画集計2026[受着完],事業計画集計2026[(当月)計画 利益額],0,0)</f>
        <v>0</v>
      </c>
      <c r="Y80" s="149" cm="1">
        <f t="array" ref="Y80">_xlfn.XLOOKUP($D80&amp;W$2&amp;W$3,事業計画集計2026[営業所]&amp;事業計画集計2026[月]&amp;事業計画集計2026[受着完],事業計画集計2026[(当月)計画 棟数],0,0)</f>
        <v>0</v>
      </c>
      <c r="Z80" s="28" cm="1">
        <f t="array" ref="Z80">_xlfn.XLOOKUP($D80&amp;Z$2&amp;Z$3,事業計画集計2026[営業所]&amp;事業計画集計2026[月]&amp;事業計画集計2026[受着完],事業計画集計2026[(当月)計画 請負金額],0,0)</f>
        <v>0</v>
      </c>
      <c r="AA80" s="28" cm="1">
        <f t="array" ref="AA80">_xlfn.XLOOKUP($D80&amp;Z$2&amp;Z$3,事業計画集計2026[営業所]&amp;事業計画集計2026[月]&amp;事業計画集計2026[受着完],事業計画集計2026[(当月)計画 利益額],0,0)</f>
        <v>0</v>
      </c>
      <c r="AB80" s="29">
        <f>AA80-($Q80*1000)</f>
        <v>0</v>
      </c>
      <c r="AC80" s="142" cm="1">
        <f t="array" ref="AC80">_xlfn.XLOOKUP($D80&amp;Z$2&amp;Z$3,事業計画集計2026[営業所]&amp;事業計画集計2026[月]&amp;事業計画集計2026[受着完],事業計画集計2026[(当月)計画 棟数],0,0)</f>
        <v>0</v>
      </c>
      <c r="AD80" s="27" cm="1">
        <f t="array" ref="AD80">_xlfn.XLOOKUP($D80&amp;AD$2&amp;AD$3,事業計画集計2026[営業所]&amp;事業計画集計2026[月]&amp;事業計画集計2026[受着完],事業計画集計2026[(当月)計画 請負金額],0,0)</f>
        <v>0</v>
      </c>
      <c r="AE80" s="28" cm="1">
        <f t="array" ref="AE80">_xlfn.XLOOKUP($D80&amp;AD$2&amp;AD$3,事業計画集計2026[営業所]&amp;事業計画集計2026[月]&amp;事業計画集計2026[受着完],事業計画集計2026[(当月)計画 利益額],0,0)</f>
        <v>0</v>
      </c>
      <c r="AF80" s="149" cm="1">
        <f t="array" ref="AF80">_xlfn.XLOOKUP($D80&amp;AD$2&amp;AD$3,事業計画集計2026[営業所]&amp;事業計画集計2026[月]&amp;事業計画集計2026[受着完],事業計画集計2026[(当月)計画 棟数],0,0)</f>
        <v>0</v>
      </c>
      <c r="AG80" s="28" cm="1">
        <f t="array" ref="AG80">_xlfn.XLOOKUP($D80&amp;AG$2&amp;AG$3,事業計画集計2026[営業所]&amp;事業計画集計2026[月]&amp;事業計画集計2026[受着完],事業計画集計2026[(当月)計画 請負金額],0,0)</f>
        <v>0</v>
      </c>
      <c r="AH80" s="28" cm="1">
        <f t="array" ref="AH80">_xlfn.XLOOKUP($D80&amp;AG$2&amp;AG$3,事業計画集計2026[営業所]&amp;事業計画集計2026[月]&amp;事業計画集計2026[受着完],事業計画集計2026[(当月)計画 利益額],0,0)</f>
        <v>0</v>
      </c>
      <c r="AI80" s="149" cm="1">
        <f t="array" ref="AI80">_xlfn.XLOOKUP($D80&amp;AG$2&amp;AG$3,事業計画集計2026[営業所]&amp;事業計画集計2026[月]&amp;事業計画集計2026[受着完],事業計画集計2026[(当月)計画 棟数],0,0)</f>
        <v>0</v>
      </c>
      <c r="AJ80" s="28" cm="1">
        <f t="array" ref="AJ80">_xlfn.XLOOKUP($D80&amp;AJ$2&amp;AJ$3,事業計画集計2026[営業所]&amp;事業計画集計2026[月]&amp;事業計画集計2026[受着完],事業計画集計2026[(当月)計画 請負金額],0,0)</f>
        <v>0</v>
      </c>
      <c r="AK80" s="28" cm="1">
        <f t="array" ref="AK80">_xlfn.XLOOKUP($D80&amp;AJ$2&amp;AJ$3,事業計画集計2026[営業所]&amp;事業計画集計2026[月]&amp;事業計画集計2026[受着完],事業計画集計2026[(当月)計画 利益額],0,0)</f>
        <v>0</v>
      </c>
      <c r="AL80" s="29">
        <f>AK80-($Q80*1000)</f>
        <v>0</v>
      </c>
      <c r="AM80" s="149" cm="1">
        <f t="array" ref="AM80">_xlfn.XLOOKUP($D80&amp;AJ$2&amp;AJ$3,事業計画集計2026[営業所]&amp;事業計画集計2026[月]&amp;事業計画集計2026[受着完],事業計画集計2026[(当月)計画 棟数],0,0)</f>
        <v>0</v>
      </c>
      <c r="AN80" s="28" cm="1">
        <f t="array" ref="AN80">_xlfn.XLOOKUP($D80&amp;AN$2&amp;AN$3,事業計画集計2026[営業所]&amp;事業計画集計2026[月]&amp;事業計画集計2026[受着完],事業計画集計2026[(当月)計画 請負金額],0,0)</f>
        <v>0</v>
      </c>
      <c r="AO80" s="28" cm="1">
        <f t="array" ref="AO80">_xlfn.XLOOKUP($D80&amp;AN$2&amp;AN$3,事業計画集計2026[営業所]&amp;事業計画集計2026[月]&amp;事業計画集計2026[受着完],事業計画集計2026[(当月)計画 利益額],0,0)</f>
        <v>0</v>
      </c>
      <c r="AP80" s="149" cm="1">
        <f t="array" ref="AP80">_xlfn.XLOOKUP($D80&amp;AN$2&amp;AN$3,事業計画集計2026[営業所]&amp;事業計画集計2026[月]&amp;事業計画集計2026[受着完],事業計画集計2026[(当月)計画 棟数],0,0)</f>
        <v>0</v>
      </c>
      <c r="AQ80" s="28" cm="1">
        <f t="array" ref="AQ80">_xlfn.XLOOKUP($D80&amp;AQ$2&amp;AQ$3,事業計画集計2026[営業所]&amp;事業計画集計2026[月]&amp;事業計画集計2026[受着完],事業計画集計2026[(当月)計画 請負金額],0,0)</f>
        <v>0</v>
      </c>
      <c r="AR80" s="28" cm="1">
        <f t="array" ref="AR80">_xlfn.XLOOKUP($D80&amp;AQ$2&amp;AQ$3,事業計画集計2026[営業所]&amp;事業計画集計2026[月]&amp;事業計画集計2026[受着完],事業計画集計2026[(当月)計画 利益額],0,0)</f>
        <v>0</v>
      </c>
      <c r="AS80" s="149" cm="1">
        <f t="array" ref="AS80">_xlfn.XLOOKUP($D80&amp;AQ$2&amp;AQ$3,事業計画集計2026[営業所]&amp;事業計画集計2026[月]&amp;事業計画集計2026[受着完],事業計画集計2026[(当月)計画 棟数],0,0)</f>
        <v>0</v>
      </c>
      <c r="AT80" s="28" cm="1">
        <f t="array" ref="AT80">_xlfn.XLOOKUP($D80&amp;AT$2&amp;AT$3,事業計画集計2026[営業所]&amp;事業計画集計2026[月]&amp;事業計画集計2026[受着完],事業計画集計2026[(当月)計画 請負金額],0,0)</f>
        <v>0</v>
      </c>
      <c r="AU80" s="28" cm="1">
        <f t="array" ref="AU80">_xlfn.XLOOKUP($D80&amp;AT$2&amp;AT$3,事業計画集計2026[営業所]&amp;事業計画集計2026[月]&amp;事業計画集計2026[受着完],事業計画集計2026[(当月)計画 利益額],0,0)</f>
        <v>0</v>
      </c>
      <c r="AV80" s="29">
        <f>AU80-($Q80*1000)</f>
        <v>0</v>
      </c>
      <c r="AW80" s="142" cm="1">
        <f t="array" ref="AW80">_xlfn.XLOOKUP($D80&amp;AT$2&amp;AT$3,事業計画集計2026[営業所]&amp;事業計画集計2026[月]&amp;事業計画集計2026[受着完],事業計画集計2026[(当月)計画 棟数],0,0)</f>
        <v>0</v>
      </c>
      <c r="AX80" s="421">
        <f t="shared" ref="AX80:BG81" si="1028">T80+AD80+AN80</f>
        <v>0</v>
      </c>
      <c r="AY80" s="422">
        <f t="shared" si="1028"/>
        <v>0</v>
      </c>
      <c r="AZ80" s="423">
        <f t="shared" si="1028"/>
        <v>0</v>
      </c>
      <c r="BA80" s="296">
        <f t="shared" si="1028"/>
        <v>0</v>
      </c>
      <c r="BB80" s="300">
        <f t="shared" si="1028"/>
        <v>0</v>
      </c>
      <c r="BC80" s="154">
        <f t="shared" si="1028"/>
        <v>0</v>
      </c>
      <c r="BD80" s="304">
        <f t="shared" si="1028"/>
        <v>0</v>
      </c>
      <c r="BE80" s="314">
        <f t="shared" si="1028"/>
        <v>0</v>
      </c>
      <c r="BF80" s="324">
        <f t="shared" si="1028"/>
        <v>0</v>
      </c>
      <c r="BG80" s="158">
        <f t="shared" si="1028"/>
        <v>0</v>
      </c>
      <c r="BH80" s="28" cm="1">
        <f t="array" ref="BH80">_xlfn.XLOOKUP($D80&amp;BH$2&amp;BH$3,事業計画集計2026[営業所]&amp;事業計画集計2026[月]&amp;事業計画集計2026[受着完],事業計画集計2026[(当月)計画 請負金額],0,0)</f>
        <v>0</v>
      </c>
      <c r="BI80" s="28" cm="1">
        <f t="array" ref="BI80">_xlfn.XLOOKUP($D80&amp;BH$2&amp;BH$3,事業計画集計2026[営業所]&amp;事業計画集計2026[月]&amp;事業計画集計2026[受着完],事業計画集計2026[(当月)計画 利益額],0,0)</f>
        <v>0</v>
      </c>
      <c r="BJ80" s="149" cm="1">
        <f t="array" ref="BJ80">_xlfn.XLOOKUP($D80&amp;BH$2&amp;BH$3,事業計画集計2026[営業所]&amp;事業計画集計2026[月]&amp;事業計画集計2026[受着完],事業計画集計2026[(当月)計画 棟数],0,0)</f>
        <v>0</v>
      </c>
      <c r="BK80" s="28" cm="1">
        <f t="array" ref="BK80">_xlfn.XLOOKUP($D80&amp;BK$2&amp;BK$3,事業計画集計2026[営業所]&amp;事業計画集計2026[月]&amp;事業計画集計2026[受着完],事業計画集計2026[(当月)計画 請負金額],0,0)</f>
        <v>0</v>
      </c>
      <c r="BL80" s="28" cm="1">
        <f t="array" ref="BL80">_xlfn.XLOOKUP($D80&amp;BK$2&amp;BK$3,事業計画集計2026[営業所]&amp;事業計画集計2026[月]&amp;事業計画集計2026[受着完],事業計画集計2026[(当月)計画 利益額],0,0)</f>
        <v>0</v>
      </c>
      <c r="BM80" s="149" cm="1">
        <f t="array" ref="BM80">_xlfn.XLOOKUP($D80&amp;BK$2&amp;BK$3,事業計画集計2026[営業所]&amp;事業計画集計2026[月]&amp;事業計画集計2026[受着完],事業計画集計2026[(当月)計画 棟数],0,0)</f>
        <v>0</v>
      </c>
      <c r="BN80" s="28" cm="1">
        <f t="array" ref="BN80">_xlfn.XLOOKUP($D80&amp;BN$2&amp;BN$3,事業計画集計2026[営業所]&amp;事業計画集計2026[月]&amp;事業計画集計2026[受着完],事業計画集計2026[(当月)計画 請負金額],0,0)</f>
        <v>0</v>
      </c>
      <c r="BO80" s="28" cm="1">
        <f t="array" ref="BO80">_xlfn.XLOOKUP($D80&amp;BN$2&amp;BN$3,事業計画集計2026[営業所]&amp;事業計画集計2026[月]&amp;事業計画集計2026[受着完],事業計画集計2026[(当月)計画 利益額],0,0)</f>
        <v>0</v>
      </c>
      <c r="BP80" s="29">
        <f>BO80-($Q80*1000)</f>
        <v>0</v>
      </c>
      <c r="BQ80" s="149" cm="1">
        <f t="array" ref="BQ80">_xlfn.XLOOKUP($D80&amp;BN$2&amp;BN$3,事業計画集計2026[営業所]&amp;事業計画集計2026[月]&amp;事業計画集計2026[受着完],事業計画集計2026[(当月)計画 棟数],0,0)</f>
        <v>0</v>
      </c>
      <c r="BR80" s="28" cm="1">
        <f t="array" ref="BR80">_xlfn.XLOOKUP($D80&amp;BR$2&amp;BR$3,事業計画集計2026[営業所]&amp;事業計画集計2026[月]&amp;事業計画集計2026[受着完],事業計画集計2026[(当月)計画 請負金額],0,0)</f>
        <v>0</v>
      </c>
      <c r="BS80" s="28" cm="1">
        <f t="array" ref="BS80">_xlfn.XLOOKUP($D80&amp;BR$2&amp;BR$3,事業計画集計2026[営業所]&amp;事業計画集計2026[月]&amp;事業計画集計2026[受着完],事業計画集計2026[(当月)計画 利益額],0,0)</f>
        <v>0</v>
      </c>
      <c r="BT80" s="149" cm="1">
        <f t="array" ref="BT80">_xlfn.XLOOKUP($D80&amp;BR$2&amp;BR$3,事業計画集計2026[営業所]&amp;事業計画集計2026[月]&amp;事業計画集計2026[受着完],事業計画集計2026[(当月)計画 棟数],0,0)</f>
        <v>0</v>
      </c>
      <c r="BU80" s="28" cm="1">
        <f t="array" ref="BU80">_xlfn.XLOOKUP($D80&amp;BU$2&amp;BU$3,事業計画集計2026[営業所]&amp;事業計画集計2026[月]&amp;事業計画集計2026[受着完],事業計画集計2026[(当月)計画 請負金額],0,0)</f>
        <v>0</v>
      </c>
      <c r="BV80" s="28" cm="1">
        <f t="array" ref="BV80">_xlfn.XLOOKUP($D80&amp;BU$2&amp;BU$3,事業計画集計2026[営業所]&amp;事業計画集計2026[月]&amp;事業計画集計2026[受着完],事業計画集計2026[(当月)計画 利益額],0,0)</f>
        <v>0</v>
      </c>
      <c r="BW80" s="149" cm="1">
        <f t="array" ref="BW80">_xlfn.XLOOKUP($D80&amp;BU$2&amp;BU$3,事業計画集計2026[営業所]&amp;事業計画集計2026[月]&amp;事業計画集計2026[受着完],事業計画集計2026[(当月)計画 棟数],0,0)</f>
        <v>0</v>
      </c>
      <c r="BX80" s="28" cm="1">
        <f t="array" ref="BX80">_xlfn.XLOOKUP($D80&amp;BX$2&amp;BX$3,事業計画集計2026[営業所]&amp;事業計画集計2026[月]&amp;事業計画集計2026[受着完],事業計画集計2026[(当月)計画 請負金額],0,0)</f>
        <v>0</v>
      </c>
      <c r="BY80" s="28" cm="1">
        <f t="array" ref="BY80">_xlfn.XLOOKUP($D80&amp;BX$2&amp;BX$3,事業計画集計2026[営業所]&amp;事業計画集計2026[月]&amp;事業計画集計2026[受着完],事業計画集計2026[(当月)計画 利益額],0,0)</f>
        <v>0</v>
      </c>
      <c r="BZ80" s="29">
        <f>BY80-($Q80*1000)</f>
        <v>0</v>
      </c>
      <c r="CA80" s="149" cm="1">
        <f t="array" ref="CA80">_xlfn.XLOOKUP($D80&amp;BX$2&amp;BX$3,事業計画集計2026[営業所]&amp;事業計画集計2026[月]&amp;事業計画集計2026[受着完],事業計画集計2026[(当月)計画 棟数],0,0)</f>
        <v>0</v>
      </c>
      <c r="CB80" s="28" cm="1">
        <f t="array" ref="CB80">_xlfn.XLOOKUP($D80&amp;CB$2&amp;CB$3,事業計画集計2026[営業所]&amp;事業計画集計2026[月]&amp;事業計画集計2026[受着完],事業計画集計2026[(当月)計画 請負金額],0,0)</f>
        <v>0</v>
      </c>
      <c r="CC80" s="28" cm="1">
        <f t="array" ref="CC80">_xlfn.XLOOKUP($D80&amp;CB$2&amp;CB$3,事業計画集計2026[営業所]&amp;事業計画集計2026[月]&amp;事業計画集計2026[受着完],事業計画集計2026[(当月)計画 利益額],0,0)</f>
        <v>0</v>
      </c>
      <c r="CD80" s="149" cm="1">
        <f t="array" ref="CD80">_xlfn.XLOOKUP($D80&amp;CB$2&amp;CB$3,事業計画集計2026[営業所]&amp;事業計画集計2026[月]&amp;事業計画集計2026[受着完],事業計画集計2026[(当月)計画 棟数],0,0)</f>
        <v>0</v>
      </c>
      <c r="CE80" s="28" cm="1">
        <f t="array" ref="CE80">_xlfn.XLOOKUP($D80&amp;CE$2&amp;CE$3,事業計画集計2026[営業所]&amp;事業計画集計2026[月]&amp;事業計画集計2026[受着完],事業計画集計2026[(当月)計画 請負金額],0,0)</f>
        <v>0</v>
      </c>
      <c r="CF80" s="28" cm="1">
        <f t="array" ref="CF80">_xlfn.XLOOKUP($D80&amp;CE$2&amp;CE$3,事業計画集計2026[営業所]&amp;事業計画集計2026[月]&amp;事業計画集計2026[受着完],事業計画集計2026[(当月)計画 利益額],0,0)</f>
        <v>0</v>
      </c>
      <c r="CG80" s="149" cm="1">
        <f t="array" ref="CG80">_xlfn.XLOOKUP($D80&amp;CE$2&amp;CE$3,事業計画集計2026[営業所]&amp;事業計画集計2026[月]&amp;事業計画集計2026[受着完],事業計画集計2026[(当月)計画 棟数],0,0)</f>
        <v>0</v>
      </c>
      <c r="CH80" s="28" cm="1">
        <f t="array" ref="CH80">_xlfn.XLOOKUP($D80&amp;CH$2&amp;CH$3,事業計画集計2026[営業所]&amp;事業計画集計2026[月]&amp;事業計画集計2026[受着完],事業計画集計2026[(当月)計画 請負金額],0,0)</f>
        <v>0</v>
      </c>
      <c r="CI80" s="28" cm="1">
        <f t="array" ref="CI80">_xlfn.XLOOKUP($D80&amp;CH$2&amp;CH$3,事業計画集計2026[営業所]&amp;事業計画集計2026[月]&amp;事業計画集計2026[受着完],事業計画集計2026[(当月)計画 利益額],0,0)</f>
        <v>0</v>
      </c>
      <c r="CJ80" s="29">
        <f>CI80-($Q80*1000)</f>
        <v>0</v>
      </c>
      <c r="CK80" s="142" cm="1">
        <f t="array" ref="CK80">_xlfn.XLOOKUP($D80&amp;CH$2&amp;CH$3,事業計画集計2026[営業所]&amp;事業計画集計2026[月]&amp;事業計画集計2026[受着完],事業計画集計2026[(当月)計画 棟数],0,0)</f>
        <v>0</v>
      </c>
      <c r="CL80" s="421">
        <f t="shared" ref="CL80:CU81" si="1029">BH80+BR80+CB80</f>
        <v>0</v>
      </c>
      <c r="CM80" s="422">
        <f t="shared" si="1029"/>
        <v>0</v>
      </c>
      <c r="CN80" s="423">
        <f t="shared" si="1029"/>
        <v>0</v>
      </c>
      <c r="CO80" s="296">
        <f t="shared" si="1029"/>
        <v>0</v>
      </c>
      <c r="CP80" s="300">
        <f t="shared" si="1029"/>
        <v>0</v>
      </c>
      <c r="CQ80" s="154">
        <f t="shared" si="1029"/>
        <v>0</v>
      </c>
      <c r="CR80" s="304">
        <f t="shared" si="1029"/>
        <v>0</v>
      </c>
      <c r="CS80" s="314">
        <f t="shared" si="1029"/>
        <v>0</v>
      </c>
      <c r="CT80" s="324">
        <f t="shared" si="1029"/>
        <v>0</v>
      </c>
      <c r="CU80" s="158">
        <f t="shared" si="1029"/>
        <v>0</v>
      </c>
      <c r="CV80" s="333">
        <f t="shared" ref="CV80:DE81" si="1030">AX80+CL80</f>
        <v>0</v>
      </c>
      <c r="CW80" s="334">
        <f t="shared" si="1030"/>
        <v>0</v>
      </c>
      <c r="CX80" s="162">
        <f t="shared" si="1030"/>
        <v>0</v>
      </c>
      <c r="CY80" s="354">
        <f t="shared" si="1030"/>
        <v>0</v>
      </c>
      <c r="CZ80" s="355">
        <f t="shared" si="1030"/>
        <v>0</v>
      </c>
      <c r="DA80" s="166">
        <f t="shared" si="1030"/>
        <v>0</v>
      </c>
      <c r="DB80" s="479">
        <f t="shared" si="1030"/>
        <v>0</v>
      </c>
      <c r="DC80" s="480">
        <f t="shared" si="1030"/>
        <v>0</v>
      </c>
      <c r="DD80" s="481">
        <f t="shared" si="1030"/>
        <v>0</v>
      </c>
      <c r="DE80" s="604">
        <f t="shared" si="1030"/>
        <v>0</v>
      </c>
      <c r="DF80" s="612">
        <f>実行度合表集計2025!GH80+実行度合表集計2026!CV80</f>
        <v>406666665</v>
      </c>
      <c r="DG80" s="334">
        <f>実行度合表集計2025!GI80+実行度合表集計2026!CW80</f>
        <v>94666665</v>
      </c>
      <c r="DH80" s="613">
        <f>実行度合表集計2025!GJ80+実行度合表集計2026!CX80</f>
        <v>9</v>
      </c>
      <c r="DI80" s="628">
        <f>実行度合表集計2025!GK80+実行度合表集計2026!CY80</f>
        <v>0</v>
      </c>
      <c r="DJ80" s="355">
        <f>実行度合表集計2025!GL80+実行度合表集計2026!CZ80</f>
        <v>0</v>
      </c>
      <c r="DK80" s="629">
        <f>実行度合表集計2025!GM80+実行度合表集計2026!DA80</f>
        <v>0</v>
      </c>
      <c r="DL80" s="641">
        <f>実行度合表集計2025!GN80+実行度合表集計2026!DB80</f>
        <v>2117196998</v>
      </c>
      <c r="DM80" s="480">
        <f>実行度合表集計2025!GO80+実行度合表集計2026!DC80</f>
        <v>255793035</v>
      </c>
      <c r="DN80" s="481">
        <f>実行度合表集計2025!GP80+実行度合表集計2026!DD80</f>
        <v>111163035</v>
      </c>
      <c r="DO80" s="642">
        <f>実行度合表集計2025!GQ80+実行度合表集計2026!DE80</f>
        <v>53</v>
      </c>
      <c r="DP80" s="28" cm="1">
        <f t="array" ref="DP80">_xlfn.XLOOKUP($D80&amp;DP$2&amp;DP$3,事業計画集計2026[営業所]&amp;事業計画集計2026[月]&amp;事業計画集計2026[受着完],事業計画集計2026[(当月)計画 請負金額],0,0)</f>
        <v>0</v>
      </c>
      <c r="DQ80" s="28" cm="1">
        <f t="array" ref="DQ80">_xlfn.XLOOKUP($D80&amp;DP$2&amp;DP$3,事業計画集計2026[営業所]&amp;事業計画集計2026[月]&amp;事業計画集計2026[受着完],事業計画集計2026[(当月)計画 利益額],0,0)</f>
        <v>0</v>
      </c>
      <c r="DR80" s="149" cm="1">
        <f t="array" ref="DR80">_xlfn.XLOOKUP($D80&amp;DP$2&amp;DP$3,事業計画集計2026[営業所]&amp;事業計画集計2026[月]&amp;事業計画集計2026[受着完],事業計画集計2026[(当月)計画 棟数],0,0)</f>
        <v>0</v>
      </c>
      <c r="DS80" s="28" cm="1">
        <f t="array" ref="DS80">_xlfn.XLOOKUP($D80&amp;DS$2&amp;DS$3,事業計画集計2026[営業所]&amp;事業計画集計2026[月]&amp;事業計画集計2026[受着完],事業計画集計2026[(当月)計画 請負金額],0,0)</f>
        <v>0</v>
      </c>
      <c r="DT80" s="28" cm="1">
        <f t="array" ref="DT80">_xlfn.XLOOKUP($D80&amp;DS$2&amp;DS$3,事業計画集計2026[営業所]&amp;事業計画集計2026[月]&amp;事業計画集計2026[受着完],事業計画集計2026[(当月)計画 利益額],0,0)</f>
        <v>0</v>
      </c>
      <c r="DU80" s="149" cm="1">
        <f t="array" ref="DU80">_xlfn.XLOOKUP($D80&amp;DS$2&amp;DS$3,事業計画集計2026[営業所]&amp;事業計画集計2026[月]&amp;事業計画集計2026[受着完],事業計画集計2026[(当月)計画 棟数],0,0)</f>
        <v>0</v>
      </c>
      <c r="DV80" s="28" cm="1">
        <f t="array" ref="DV80">_xlfn.XLOOKUP($D80&amp;DV$2&amp;DV$3,事業計画集計2026[営業所]&amp;事業計画集計2026[月]&amp;事業計画集計2026[受着完],事業計画集計2026[(当月)計画 請負金額],0,0)</f>
        <v>0</v>
      </c>
      <c r="DW80" s="28" cm="1">
        <f t="array" ref="DW80">_xlfn.XLOOKUP($D80&amp;DV$2&amp;DV$3,事業計画集計2026[営業所]&amp;事業計画集計2026[月]&amp;事業計画集計2026[受着完],事業計画集計2026[(当月)計画 利益額],0,0)</f>
        <v>0</v>
      </c>
      <c r="DX80" s="29">
        <f>DW80-($Q80*1000)</f>
        <v>0</v>
      </c>
      <c r="DY80" s="149" cm="1">
        <f t="array" ref="DY80">_xlfn.XLOOKUP($D80&amp;DV$2&amp;DV$3,事業計画集計2026[営業所]&amp;事業計画集計2026[月]&amp;事業計画集計2026[受着完],事業計画集計2026[(当月)計画 棟数],0,0)</f>
        <v>0</v>
      </c>
      <c r="DZ80" s="28" cm="1">
        <f t="array" ref="DZ80">_xlfn.XLOOKUP($D80&amp;DZ$2&amp;DZ$3,事業計画集計2026[営業所]&amp;事業計画集計2026[月]&amp;事業計画集計2026[受着完],事業計画集計2026[(当月)計画 請負金額],0,0)</f>
        <v>0</v>
      </c>
      <c r="EA80" s="28" cm="1">
        <f t="array" ref="EA80">_xlfn.XLOOKUP($D80&amp;DZ$2&amp;DZ$3,事業計画集計2026[営業所]&amp;事業計画集計2026[月]&amp;事業計画集計2026[受着完],事業計画集計2026[(当月)計画 利益額],0,0)</f>
        <v>0</v>
      </c>
      <c r="EB80" s="149" cm="1">
        <f t="array" ref="EB80">_xlfn.XLOOKUP($D80&amp;DZ$2&amp;DZ$3,事業計画集計2026[営業所]&amp;事業計画集計2026[月]&amp;事業計画集計2026[受着完],事業計画集計2026[(当月)計画 棟数],0,0)</f>
        <v>0</v>
      </c>
      <c r="EC80" s="28" cm="1">
        <f t="array" ref="EC80">_xlfn.XLOOKUP($D80&amp;EC$2&amp;EC$3,事業計画集計2026[営業所]&amp;事業計画集計2026[月]&amp;事業計画集計2026[受着完],事業計画集計2026[(当月)計画 請負金額],0,0)</f>
        <v>0</v>
      </c>
      <c r="ED80" s="28" cm="1">
        <f t="array" ref="ED80">_xlfn.XLOOKUP($D80&amp;EC$2&amp;EC$3,事業計画集計2026[営業所]&amp;事業計画集計2026[月]&amp;事業計画集計2026[受着完],事業計画集計2026[(当月)計画 利益額],0,0)</f>
        <v>0</v>
      </c>
      <c r="EE80" s="149" cm="1">
        <f t="array" ref="EE80">_xlfn.XLOOKUP($D80&amp;EC$2&amp;EC$3,事業計画集計2026[営業所]&amp;事業計画集計2026[月]&amp;事業計画集計2026[受着完],事業計画集計2026[(当月)計画 棟数],0,0)</f>
        <v>0</v>
      </c>
      <c r="EF80" s="28" cm="1">
        <f t="array" ref="EF80">_xlfn.XLOOKUP($D80&amp;EF$2&amp;EF$3,事業計画集計2026[営業所]&amp;事業計画集計2026[月]&amp;事業計画集計2026[受着完],事業計画集計2026[(当月)計画 請負金額],0,0)</f>
        <v>0</v>
      </c>
      <c r="EG80" s="28" cm="1">
        <f t="array" ref="EG80">_xlfn.XLOOKUP($D80&amp;EF$2&amp;EF$3,事業計画集計2026[営業所]&amp;事業計画集計2026[月]&amp;事業計画集計2026[受着完],事業計画集計2026[(当月)計画 利益額],0,0)</f>
        <v>0</v>
      </c>
      <c r="EH80" s="29">
        <f>EG80-($Q80*1000)</f>
        <v>0</v>
      </c>
      <c r="EI80" s="149" cm="1">
        <f t="array" ref="EI80">_xlfn.XLOOKUP($D80&amp;EF$2&amp;EF$3,事業計画集計2026[営業所]&amp;事業計画集計2026[月]&amp;事業計画集計2026[受着完],事業計画集計2026[(当月)計画 棟数],0,0)</f>
        <v>0</v>
      </c>
      <c r="EJ80" s="28" cm="1">
        <f t="array" ref="EJ80">_xlfn.XLOOKUP($D80&amp;EJ$2&amp;EJ$3,事業計画集計2026[営業所]&amp;事業計画集計2026[月]&amp;事業計画集計2026[受着完],事業計画集計2026[(当月)計画 請負金額],0,0)</f>
        <v>0</v>
      </c>
      <c r="EK80" s="28" cm="1">
        <f t="array" ref="EK80">_xlfn.XLOOKUP($D80&amp;EJ$2&amp;EJ$3,事業計画集計2026[営業所]&amp;事業計画集計2026[月]&amp;事業計画集計2026[受着完],事業計画集計2026[(当月)計画 利益額],0,0)</f>
        <v>0</v>
      </c>
      <c r="EL80" s="149" cm="1">
        <f t="array" ref="EL80">_xlfn.XLOOKUP($D80&amp;EJ$2&amp;EJ$3,事業計画集計2026[営業所]&amp;事業計画集計2026[月]&amp;事業計画集計2026[受着完],事業計画集計2026[(当月)計画 棟数],0,0)</f>
        <v>0</v>
      </c>
      <c r="EM80" s="28" cm="1">
        <f t="array" ref="EM80">_xlfn.XLOOKUP($D80&amp;EM$2&amp;EM$3,事業計画集計2026[営業所]&amp;事業計画集計2026[月]&amp;事業計画集計2026[受着完],事業計画集計2026[(当月)計画 請負金額],0,0)</f>
        <v>0</v>
      </c>
      <c r="EN80" s="28" cm="1">
        <f t="array" ref="EN80">_xlfn.XLOOKUP($D80&amp;EM$2&amp;EM$3,事業計画集計2026[営業所]&amp;事業計画集計2026[月]&amp;事業計画集計2026[受着完],事業計画集計2026[(当月)計画 利益額],0,0)</f>
        <v>0</v>
      </c>
      <c r="EO80" s="149" cm="1">
        <f t="array" ref="EO80">_xlfn.XLOOKUP($D80&amp;EM$2&amp;EM$3,事業計画集計2026[営業所]&amp;事業計画集計2026[月]&amp;事業計画集計2026[受着完],事業計画集計2026[(当月)計画 棟数],0,0)</f>
        <v>0</v>
      </c>
      <c r="EP80" s="28" cm="1">
        <f t="array" ref="EP80">_xlfn.XLOOKUP($D80&amp;EP$2&amp;EP$3,事業計画集計2026[営業所]&amp;事業計画集計2026[月]&amp;事業計画集計2026[受着完],事業計画集計2026[(当月)計画 請負金額],0,0)</f>
        <v>0</v>
      </c>
      <c r="EQ80" s="28" cm="1">
        <f t="array" ref="EQ80">_xlfn.XLOOKUP($D80&amp;EP$2&amp;EP$3,事業計画集計2026[営業所]&amp;事業計画集計2026[月]&amp;事業計画集計2026[受着完],事業計画集計2026[(当月)計画 利益額],0,0)</f>
        <v>0</v>
      </c>
      <c r="ER80" s="29">
        <f>EQ80-($Q80*1000)</f>
        <v>0</v>
      </c>
      <c r="ES80" s="142" cm="1">
        <f t="array" ref="ES80">_xlfn.XLOOKUP($D80&amp;EP$2&amp;EP$3,事業計画集計2026[営業所]&amp;事業計画集計2026[月]&amp;事業計画集計2026[受着完],事業計画集計2026[(当月)計画 棟数],0,0)</f>
        <v>0</v>
      </c>
      <c r="ET80" s="421">
        <f t="shared" ref="ET80:FC81" si="1031">DP80+DZ80+EJ80</f>
        <v>0</v>
      </c>
      <c r="EU80" s="422">
        <f t="shared" si="1031"/>
        <v>0</v>
      </c>
      <c r="EV80" s="423">
        <f t="shared" si="1031"/>
        <v>0</v>
      </c>
      <c r="EW80" s="296">
        <f t="shared" si="1031"/>
        <v>0</v>
      </c>
      <c r="EX80" s="300">
        <f t="shared" si="1031"/>
        <v>0</v>
      </c>
      <c r="EY80" s="154">
        <f t="shared" si="1031"/>
        <v>0</v>
      </c>
      <c r="EZ80" s="304">
        <f t="shared" si="1031"/>
        <v>0</v>
      </c>
      <c r="FA80" s="314">
        <f t="shared" si="1031"/>
        <v>0</v>
      </c>
      <c r="FB80" s="324">
        <f t="shared" si="1031"/>
        <v>0</v>
      </c>
      <c r="FC80" s="158">
        <f t="shared" si="1031"/>
        <v>0</v>
      </c>
      <c r="FD80" s="28" cm="1">
        <f t="array" ref="FD80">_xlfn.XLOOKUP($D80&amp;FD$2&amp;FD$3,事業計画集計2026[営業所]&amp;事業計画集計2026[月]&amp;事業計画集計2026[受着完],事業計画集計2026[(当月)計画 請負金額],0,0)</f>
        <v>0</v>
      </c>
      <c r="FE80" s="28" cm="1">
        <f t="array" ref="FE80">_xlfn.XLOOKUP($D80&amp;FD$2&amp;FD$3,事業計画集計2026[営業所]&amp;事業計画集計2026[月]&amp;事業計画集計2026[受着完],事業計画集計2026[(当月)計画 利益額],0,0)</f>
        <v>0</v>
      </c>
      <c r="FF80" s="149" cm="1">
        <f t="array" ref="FF80">_xlfn.XLOOKUP($D80&amp;FD$2&amp;FD$3,事業計画集計2026[営業所]&amp;事業計画集計2026[月]&amp;事業計画集計2026[受着完],事業計画集計2026[(当月)計画 棟数],0,0)</f>
        <v>0</v>
      </c>
      <c r="FG80" s="28" cm="1">
        <f t="array" ref="FG80">_xlfn.XLOOKUP($D80&amp;FG$2&amp;FG$3,事業計画集計2026[営業所]&amp;事業計画集計2026[月]&amp;事業計画集計2026[受着完],事業計画集計2026[(当月)計画 請負金額],0,0)</f>
        <v>0</v>
      </c>
      <c r="FH80" s="28" cm="1">
        <f t="array" ref="FH80">_xlfn.XLOOKUP($D80&amp;FG$2&amp;FG$3,事業計画集計2026[営業所]&amp;事業計画集計2026[月]&amp;事業計画集計2026[受着完],事業計画集計2026[(当月)計画 利益額],0,0)</f>
        <v>0</v>
      </c>
      <c r="FI80" s="149" cm="1">
        <f t="array" ref="FI80">_xlfn.XLOOKUP($D80&amp;FG$2&amp;FG$3,事業計画集計2026[営業所]&amp;事業計画集計2026[月]&amp;事業計画集計2026[受着完],事業計画集計2026[(当月)計画 棟数],0,0)</f>
        <v>0</v>
      </c>
      <c r="FJ80" s="28" cm="1">
        <f t="array" ref="FJ80">_xlfn.XLOOKUP($D80&amp;FJ$2&amp;FJ$3,事業計画集計2026[営業所]&amp;事業計画集計2026[月]&amp;事業計画集計2026[受着完],事業計画集計2026[(当月)計画 請負金額],0,0)</f>
        <v>0</v>
      </c>
      <c r="FK80" s="28" cm="1">
        <f t="array" ref="FK80">_xlfn.XLOOKUP($D80&amp;FJ$2&amp;FJ$3,事業計画集計2026[営業所]&amp;事業計画集計2026[月]&amp;事業計画集計2026[受着完],事業計画集計2026[(当月)計画 利益額],0,0)</f>
        <v>0</v>
      </c>
      <c r="FL80" s="29">
        <f>FK80-($Q80*1000)</f>
        <v>0</v>
      </c>
      <c r="FM80" s="149" cm="1">
        <f t="array" ref="FM80">_xlfn.XLOOKUP($D80&amp;FJ$2&amp;FJ$3,事業計画集計2026[営業所]&amp;事業計画集計2026[月]&amp;事業計画集計2026[受着完],事業計画集計2026[(当月)計画 棟数],0,0)</f>
        <v>0</v>
      </c>
      <c r="FN80" s="28" cm="1">
        <f t="array" ref="FN80">_xlfn.XLOOKUP($D80&amp;FN$2&amp;FN$3,事業計画集計2026[営業所]&amp;事業計画集計2026[月]&amp;事業計画集計2026[受着完],事業計画集計2026[(当月)計画 請負金額],0,0)</f>
        <v>0</v>
      </c>
      <c r="FO80" s="28" cm="1">
        <f t="array" ref="FO80">_xlfn.XLOOKUP($D80&amp;FN$2&amp;FN$3,事業計画集計2026[営業所]&amp;事業計画集計2026[月]&amp;事業計画集計2026[受着完],事業計画集計2026[(当月)計画 利益額],0,0)</f>
        <v>0</v>
      </c>
      <c r="FP80" s="149" cm="1">
        <f t="array" ref="FP80">_xlfn.XLOOKUP($D80&amp;FN$2&amp;FN$3,事業計画集計2026[営業所]&amp;事業計画集計2026[月]&amp;事業計画集計2026[受着完],事業計画集計2026[(当月)計画 棟数],0,0)</f>
        <v>0</v>
      </c>
      <c r="FQ80" s="28" cm="1">
        <f t="array" ref="FQ80">_xlfn.XLOOKUP($D80&amp;FQ$2&amp;FQ$3,事業計画集計2026[営業所]&amp;事業計画集計2026[月]&amp;事業計画集計2026[受着完],事業計画集計2026[(当月)計画 請負金額],0,0)</f>
        <v>0</v>
      </c>
      <c r="FR80" s="28" cm="1">
        <f t="array" ref="FR80">_xlfn.XLOOKUP($D80&amp;FQ$2&amp;FQ$3,事業計画集計2026[営業所]&amp;事業計画集計2026[月]&amp;事業計画集計2026[受着完],事業計画集計2026[(当月)計画 利益額],0,0)</f>
        <v>0</v>
      </c>
      <c r="FS80" s="149" cm="1">
        <f t="array" ref="FS80">_xlfn.XLOOKUP($D80&amp;FQ$2&amp;FQ$3,事業計画集計2026[営業所]&amp;事業計画集計2026[月]&amp;事業計画集計2026[受着完],事業計画集計2026[(当月)計画 棟数],0,0)</f>
        <v>0</v>
      </c>
      <c r="FT80" s="28" cm="1">
        <f t="array" ref="FT80">_xlfn.XLOOKUP($D80&amp;FT$2&amp;FT$3,事業計画集計2026[営業所]&amp;事業計画集計2026[月]&amp;事業計画集計2026[受着完],事業計画集計2026[(当月)計画 請負金額],0,0)</f>
        <v>0</v>
      </c>
      <c r="FU80" s="28" cm="1">
        <f t="array" ref="FU80">_xlfn.XLOOKUP($D80&amp;FT$2&amp;FT$3,事業計画集計2026[営業所]&amp;事業計画集計2026[月]&amp;事業計画集計2026[受着完],事業計画集計2026[(当月)計画 利益額],0,0)</f>
        <v>0</v>
      </c>
      <c r="FV80" s="29">
        <f>FU80-($Q80*1000)</f>
        <v>0</v>
      </c>
      <c r="FW80" s="149" cm="1">
        <f t="array" ref="FW80">_xlfn.XLOOKUP($D80&amp;FT$2&amp;FT$3,事業計画集計2026[営業所]&amp;事業計画集計2026[月]&amp;事業計画集計2026[受着完],事業計画集計2026[(当月)計画 棟数],0,0)</f>
        <v>0</v>
      </c>
      <c r="FX80" s="28" cm="1">
        <f t="array" ref="FX80">_xlfn.XLOOKUP($D80&amp;FX$2&amp;FX$3,事業計画集計2026[営業所]&amp;事業計画集計2026[月]&amp;事業計画集計2026[受着完],事業計画集計2026[(当月)計画 請負金額],0,0)</f>
        <v>0</v>
      </c>
      <c r="FY80" s="28" cm="1">
        <f t="array" ref="FY80">_xlfn.XLOOKUP($D80&amp;FX$2&amp;FX$3,事業計画集計2026[営業所]&amp;事業計画集計2026[月]&amp;事業計画集計2026[受着完],事業計画集計2026[(当月)計画 利益額],0,0)</f>
        <v>0</v>
      </c>
      <c r="FZ80" s="149" cm="1">
        <f t="array" ref="FZ80">_xlfn.XLOOKUP($D80&amp;FX$2&amp;FX$3,事業計画集計2026[営業所]&amp;事業計画集計2026[月]&amp;事業計画集計2026[受着完],事業計画集計2026[(当月)計画 棟数],0,0)</f>
        <v>0</v>
      </c>
      <c r="GA80" s="28" cm="1">
        <f t="array" ref="GA80">_xlfn.XLOOKUP($D80&amp;GA$2&amp;GA$3,事業計画集計2026[営業所]&amp;事業計画集計2026[月]&amp;事業計画集計2026[受着完],事業計画集計2026[(当月)計画 請負金額],0,0)</f>
        <v>0</v>
      </c>
      <c r="GB80" s="28" cm="1">
        <f t="array" ref="GB80">_xlfn.XLOOKUP($D80&amp;GA$2&amp;GA$3,事業計画集計2026[営業所]&amp;事業計画集計2026[月]&amp;事業計画集計2026[受着完],事業計画集計2026[(当月)計画 利益額],0,0)</f>
        <v>0</v>
      </c>
      <c r="GC80" s="149" cm="1">
        <f t="array" ref="GC80">_xlfn.XLOOKUP($D80&amp;GA$2&amp;GA$3,事業計画集計2026[営業所]&amp;事業計画集計2026[月]&amp;事業計画集計2026[受着完],事業計画集計2026[(当月)計画 棟数],0,0)</f>
        <v>0</v>
      </c>
      <c r="GD80" s="28" cm="1">
        <f t="array" ref="GD80">_xlfn.XLOOKUP($D80&amp;GD$2&amp;GD$3,事業計画集計2026[営業所]&amp;事業計画集計2026[月]&amp;事業計画集計2026[受着完],事業計画集計2026[(当月)計画 請負金額],0,0)</f>
        <v>0</v>
      </c>
      <c r="GE80" s="28" cm="1">
        <f t="array" ref="GE80">_xlfn.XLOOKUP($D80&amp;GD$2&amp;GD$3,事業計画集計2026[営業所]&amp;事業計画集計2026[月]&amp;事業計画集計2026[受着完],事業計画集計2026[(当月)計画 利益額],0,0)</f>
        <v>0</v>
      </c>
      <c r="GF80" s="29">
        <f>GE80-($Q80*1000)</f>
        <v>0</v>
      </c>
      <c r="GG80" s="142" cm="1">
        <f t="array" ref="GG80">_xlfn.XLOOKUP($D80&amp;GD$2&amp;GD$3,事業計画集計2026[営業所]&amp;事業計画集計2026[月]&amp;事業計画集計2026[受着完],事業計画集計2026[(当月)計画 棟数],0,0)</f>
        <v>0</v>
      </c>
      <c r="GH80" s="421">
        <f t="shared" ref="GH80:GQ81" si="1032">FD80+FN80+FX80</f>
        <v>0</v>
      </c>
      <c r="GI80" s="422">
        <f t="shared" si="1032"/>
        <v>0</v>
      </c>
      <c r="GJ80" s="423">
        <f t="shared" si="1032"/>
        <v>0</v>
      </c>
      <c r="GK80" s="296">
        <f t="shared" si="1032"/>
        <v>0</v>
      </c>
      <c r="GL80" s="300">
        <f t="shared" si="1032"/>
        <v>0</v>
      </c>
      <c r="GM80" s="154">
        <f t="shared" si="1032"/>
        <v>0</v>
      </c>
      <c r="GN80" s="304">
        <f t="shared" si="1032"/>
        <v>0</v>
      </c>
      <c r="GO80" s="314">
        <f t="shared" si="1032"/>
        <v>0</v>
      </c>
      <c r="GP80" s="324">
        <f t="shared" si="1032"/>
        <v>0</v>
      </c>
      <c r="GQ80" s="158">
        <f t="shared" si="1032"/>
        <v>0</v>
      </c>
      <c r="GR80" s="333">
        <f t="shared" ref="GR80:HA81" si="1033">ET80+GH80</f>
        <v>0</v>
      </c>
      <c r="GS80" s="334">
        <f t="shared" si="1033"/>
        <v>0</v>
      </c>
      <c r="GT80" s="162">
        <f t="shared" si="1033"/>
        <v>0</v>
      </c>
      <c r="GU80" s="354">
        <f t="shared" si="1033"/>
        <v>0</v>
      </c>
      <c r="GV80" s="355">
        <f t="shared" si="1033"/>
        <v>0</v>
      </c>
      <c r="GW80" s="166">
        <f t="shared" si="1033"/>
        <v>0</v>
      </c>
      <c r="GX80" s="479">
        <f t="shared" si="1033"/>
        <v>0</v>
      </c>
      <c r="GY80" s="480">
        <f t="shared" si="1033"/>
        <v>0</v>
      </c>
      <c r="GZ80" s="481">
        <f t="shared" si="1033"/>
        <v>0</v>
      </c>
      <c r="HA80" s="482">
        <f t="shared" si="1033"/>
        <v>0</v>
      </c>
      <c r="HB80" s="390">
        <f>CV80+GR80</f>
        <v>0</v>
      </c>
      <c r="HC80" s="391">
        <f>CW80+GS80</f>
        <v>0</v>
      </c>
      <c r="HD80" s="170">
        <f>CX80+GT80</f>
        <v>0</v>
      </c>
      <c r="HE80" s="390">
        <f>CY80+GU80</f>
        <v>0</v>
      </c>
      <c r="HF80" s="391">
        <f>CZ80+GV80</f>
        <v>0</v>
      </c>
      <c r="HG80" s="170">
        <f>DA80+GW80</f>
        <v>0</v>
      </c>
      <c r="HH80" s="390">
        <f>DB80+GX80</f>
        <v>0</v>
      </c>
      <c r="HI80" s="391">
        <f>DC80+GY80</f>
        <v>0</v>
      </c>
      <c r="HJ80" s="409">
        <f>DD80+GZ80</f>
        <v>0</v>
      </c>
      <c r="HK80" s="256">
        <f>DE80+HA80</f>
        <v>0</v>
      </c>
      <c r="HL80" s="31"/>
      <c r="HM80" s="30" t="s">
        <v>137</v>
      </c>
      <c r="HN80" s="30" t="s">
        <v>113</v>
      </c>
      <c r="HO80" s="30" t="s">
        <v>259</v>
      </c>
      <c r="HP80" s="30"/>
      <c r="HQ80" s="30"/>
    </row>
    <row r="81" spans="1:225" s="25" customFormat="1" ht="21">
      <c r="A81" s="24"/>
      <c r="C81" s="70"/>
      <c r="D81" s="71"/>
      <c r="E81" s="196"/>
      <c r="F81" s="196"/>
      <c r="G81" s="196"/>
      <c r="H81" s="196"/>
      <c r="I81" s="196"/>
      <c r="J81" s="196"/>
      <c r="K81" s="197" t="str">
        <f>K80</f>
        <v/>
      </c>
      <c r="L81" s="197" t="str">
        <f t="shared" ref="L81:Q81" si="1034">L80</f>
        <v/>
      </c>
      <c r="M81" s="197" t="str">
        <f t="shared" si="1034"/>
        <v/>
      </c>
      <c r="N81" s="197" t="str">
        <f t="shared" si="1034"/>
        <v/>
      </c>
      <c r="O81" s="197" t="str">
        <f t="shared" si="1034"/>
        <v/>
      </c>
      <c r="P81" s="197" t="str">
        <f t="shared" si="1034"/>
        <v/>
      </c>
      <c r="Q81" s="197">
        <f t="shared" si="1034"/>
        <v>0</v>
      </c>
      <c r="R81" s="196"/>
      <c r="S81" s="26" t="s">
        <v>138</v>
      </c>
      <c r="T81" s="27" cm="1">
        <f t="array" ref="T81">_xlfn.XLOOKUP($D80&amp;T$2&amp;T$3,事業計画集計2026[営業所]&amp;事業計画集計2026[月]&amp;事業計画集計2026[受着完],事業計画集計2026[(当月)実績 請負金額],0,0)</f>
        <v>0</v>
      </c>
      <c r="U81" s="28" cm="1">
        <f t="array" ref="U81">_xlfn.XLOOKUP($D80&amp;T$2&amp;T$3,事業計画集計2026[営業所]&amp;事業計画集計2026[月]&amp;事業計画集計2026[受着完],事業計画集計2026[(当月)実績 利益額],0,0)</f>
        <v>0</v>
      </c>
      <c r="V81" s="142" cm="1">
        <f t="array" ref="V81">_xlfn.XLOOKUP($D80&amp;T$2&amp;T$3,事業計画集計2026[営業所]&amp;事業計画集計2026[月]&amp;事業計画集計2026[受着完],事業計画集計2026[(当月)実績 棟数],0,0)</f>
        <v>0</v>
      </c>
      <c r="W81" s="27" cm="1">
        <f t="array" ref="W81">_xlfn.XLOOKUP($D80&amp;W$2&amp;W$3,事業計画集計2026[営業所]&amp;事業計画集計2026[月]&amp;事業計画集計2026[受着完],事業計画集計2026[(当月)実績 請負金額],0,0)</f>
        <v>0</v>
      </c>
      <c r="X81" s="28" cm="1">
        <f t="array" ref="X81">_xlfn.XLOOKUP($D80&amp;W$2&amp;W$3,事業計画集計2026[営業所]&amp;事業計画集計2026[月]&amp;事業計画集計2026[受着完],事業計画集計2026[(当月)実績 利益額],0,0)</f>
        <v>0</v>
      </c>
      <c r="Y81" s="149" cm="1">
        <f t="array" ref="Y81">_xlfn.XLOOKUP($D80&amp;W$2&amp;W$3,事業計画集計2026[営業所]&amp;事業計画集計2026[月]&amp;事業計画集計2026[受着完],事業計画集計2026[(当月)実績 棟数],0,0)</f>
        <v>0</v>
      </c>
      <c r="Z81" s="28" cm="1">
        <f t="array" ref="Z81">_xlfn.XLOOKUP($D80&amp;Z$2&amp;Z$3,事業計画集計2026[営業所]&amp;事業計画集計2026[月]&amp;事業計画集計2026[受着完],事業計画集計2026[(当月)実績 請負金額],0,0)</f>
        <v>0</v>
      </c>
      <c r="AA81" s="28" cm="1">
        <f t="array" ref="AA81">_xlfn.XLOOKUP($D80&amp;Z$2&amp;Z$3,事業計画集計2026[営業所]&amp;事業計画集計2026[月]&amp;事業計画集計2026[受着完],事業計画集計2026[(当月)実績 利益額],0,0)</f>
        <v>0</v>
      </c>
      <c r="AB81" s="133">
        <f>AA81-($Q80*1000)</f>
        <v>0</v>
      </c>
      <c r="AC81" s="142" cm="1">
        <f t="array" ref="AC81">_xlfn.XLOOKUP($D80&amp;Z$2&amp;Z$3,事業計画集計2026[営業所]&amp;事業計画集計2026[月]&amp;事業計画集計2026[受着完],事業計画集計2026[(当月)実績 棟数],0,0)</f>
        <v>0</v>
      </c>
      <c r="AD81" s="27" cm="1">
        <f t="array" ref="AD81">_xlfn.XLOOKUP($D80&amp;AD$2&amp;AD$3,事業計画集計2026[営業所]&amp;事業計画集計2026[月]&amp;事業計画集計2026[受着完],事業計画集計2026[(当月)実績 請負金額],0,0)</f>
        <v>0</v>
      </c>
      <c r="AE81" s="28" cm="1">
        <f t="array" ref="AE81">_xlfn.XLOOKUP($D80&amp;AD$2&amp;AD$3,事業計画集計2026[営業所]&amp;事業計画集計2026[月]&amp;事業計画集計2026[受着完],事業計画集計2026[(当月)実績 利益額],0,0)</f>
        <v>0</v>
      </c>
      <c r="AF81" s="149" cm="1">
        <f t="array" ref="AF81">_xlfn.XLOOKUP($D80&amp;AD$2&amp;AD$3,事業計画集計2026[営業所]&amp;事業計画集計2026[月]&amp;事業計画集計2026[受着完],事業計画集計2026[(当月)実績 棟数],0,0)</f>
        <v>0</v>
      </c>
      <c r="AG81" s="28" cm="1">
        <f t="array" ref="AG81">_xlfn.XLOOKUP($D80&amp;AG$2&amp;AG$3,事業計画集計2026[営業所]&amp;事業計画集計2026[月]&amp;事業計画集計2026[受着完],事業計画集計2026[(当月)実績 請負金額],0,0)</f>
        <v>0</v>
      </c>
      <c r="AH81" s="28" cm="1">
        <f t="array" ref="AH81">_xlfn.XLOOKUP($D80&amp;AG$2&amp;AG$3,事業計画集計2026[営業所]&amp;事業計画集計2026[月]&amp;事業計画集計2026[受着完],事業計画集計2026[(当月)実績 利益額],0,0)</f>
        <v>0</v>
      </c>
      <c r="AI81" s="149" cm="1">
        <f t="array" ref="AI81">_xlfn.XLOOKUP($D80&amp;AG$2&amp;AG$3,事業計画集計2026[営業所]&amp;事業計画集計2026[月]&amp;事業計画集計2026[受着完],事業計画集計2026[(当月)実績 棟数],0,0)</f>
        <v>0</v>
      </c>
      <c r="AJ81" s="28" cm="1">
        <f t="array" ref="AJ81">_xlfn.XLOOKUP($D80&amp;AJ$2&amp;AJ$3,事業計画集計2026[営業所]&amp;事業計画集計2026[月]&amp;事業計画集計2026[受着完],事業計画集計2026[(当月)実績 請負金額],0,0)</f>
        <v>0</v>
      </c>
      <c r="AK81" s="28" cm="1">
        <f t="array" ref="AK81">_xlfn.XLOOKUP($D80&amp;AJ$2&amp;AJ$3,事業計画集計2026[営業所]&amp;事業計画集計2026[月]&amp;事業計画集計2026[受着完],事業計画集計2026[(当月)実績 利益額],0,0)</f>
        <v>0</v>
      </c>
      <c r="AL81" s="133">
        <f>AK81-($Q80*1000)</f>
        <v>0</v>
      </c>
      <c r="AM81" s="149" cm="1">
        <f t="array" ref="AM81">_xlfn.XLOOKUP($D80&amp;AJ$2&amp;AJ$3,事業計画集計2026[営業所]&amp;事業計画集計2026[月]&amp;事業計画集計2026[受着完],事業計画集計2026[(当月)実績 棟数],0,0)</f>
        <v>0</v>
      </c>
      <c r="AN81" s="28" cm="1">
        <f t="array" ref="AN81">_xlfn.XLOOKUP($D80&amp;AN$2&amp;AN$3,事業計画集計2026[営業所]&amp;事業計画集計2026[月]&amp;事業計画集計2026[受着完],事業計画集計2026[(当月)実績 請負金額],0,0)</f>
        <v>0</v>
      </c>
      <c r="AO81" s="28" cm="1">
        <f t="array" ref="AO81">_xlfn.XLOOKUP($D80&amp;AN$2&amp;AN$3,事業計画集計2026[営業所]&amp;事業計画集計2026[月]&amp;事業計画集計2026[受着完],事業計画集計2026[(当月)実績 利益額],0,0)</f>
        <v>0</v>
      </c>
      <c r="AP81" s="149" cm="1">
        <f t="array" ref="AP81">_xlfn.XLOOKUP($D80&amp;AN$2&amp;AN$3,事業計画集計2026[営業所]&amp;事業計画集計2026[月]&amp;事業計画集計2026[受着完],事業計画集計2026[(当月)実績 棟数],0,0)</f>
        <v>0</v>
      </c>
      <c r="AQ81" s="28" cm="1">
        <f t="array" ref="AQ81">_xlfn.XLOOKUP($D80&amp;AQ$2&amp;AQ$3,事業計画集計2026[営業所]&amp;事業計画集計2026[月]&amp;事業計画集計2026[受着完],事業計画集計2026[(当月)実績 請負金額],0,0)</f>
        <v>0</v>
      </c>
      <c r="AR81" s="28" cm="1">
        <f t="array" ref="AR81">_xlfn.XLOOKUP($D80&amp;AQ$2&amp;AQ$3,事業計画集計2026[営業所]&amp;事業計画集計2026[月]&amp;事業計画集計2026[受着完],事業計画集計2026[(当月)実績 利益額],0,0)</f>
        <v>0</v>
      </c>
      <c r="AS81" s="149" cm="1">
        <f t="array" ref="AS81">_xlfn.XLOOKUP($D80&amp;AQ$2&amp;AQ$3,事業計画集計2026[営業所]&amp;事業計画集計2026[月]&amp;事業計画集計2026[受着完],事業計画集計2026[(当月)実績 棟数],0,0)</f>
        <v>0</v>
      </c>
      <c r="AT81" s="28" cm="1">
        <f t="array" ref="AT81">_xlfn.XLOOKUP($D80&amp;AT$2&amp;AT$3,事業計画集計2026[営業所]&amp;事業計画集計2026[月]&amp;事業計画集計2026[受着完],事業計画集計2026[(当月)実績 請負金額],0,0)</f>
        <v>0</v>
      </c>
      <c r="AU81" s="28" cm="1">
        <f t="array" ref="AU81">_xlfn.XLOOKUP($D80&amp;AT$2&amp;AT$3,事業計画集計2026[営業所]&amp;事業計画集計2026[月]&amp;事業計画集計2026[受着完],事業計画集計2026[(当月)実績 利益額],0,0)</f>
        <v>0</v>
      </c>
      <c r="AV81" s="29">
        <f>AU81-($Q80*1000)</f>
        <v>0</v>
      </c>
      <c r="AW81" s="142" cm="1">
        <f t="array" ref="AW81">_xlfn.XLOOKUP($D80&amp;AT$2&amp;AT$3,事業計画集計2026[営業所]&amp;事業計画集計2026[月]&amp;事業計画集計2026[受着完],事業計画集計2026[(当月)実績 棟数],0,0)</f>
        <v>0</v>
      </c>
      <c r="AX81" s="421">
        <f t="shared" si="1028"/>
        <v>0</v>
      </c>
      <c r="AY81" s="422">
        <f t="shared" si="1028"/>
        <v>0</v>
      </c>
      <c r="AZ81" s="423">
        <f t="shared" si="1028"/>
        <v>0</v>
      </c>
      <c r="BA81" s="296">
        <f t="shared" si="1028"/>
        <v>0</v>
      </c>
      <c r="BB81" s="300">
        <f t="shared" si="1028"/>
        <v>0</v>
      </c>
      <c r="BC81" s="154">
        <f t="shared" si="1028"/>
        <v>0</v>
      </c>
      <c r="BD81" s="304">
        <f>Z81+AJ81+AT81</f>
        <v>0</v>
      </c>
      <c r="BE81" s="314">
        <f>AA81+AK81+AU81</f>
        <v>0</v>
      </c>
      <c r="BF81" s="409">
        <f>BE81*(1+BF82)-(($Q80*1000)*3)</f>
        <v>0</v>
      </c>
      <c r="BG81" s="158">
        <f>AC81+AM81+AW81</f>
        <v>0</v>
      </c>
      <c r="BH81" s="28" cm="1">
        <f t="array" ref="BH81">_xlfn.XLOOKUP($D80&amp;BH$2&amp;BH$3,事業計画集計2026[営業所]&amp;事業計画集計2026[月]&amp;事業計画集計2026[受着完],事業計画集計2026[(当月)実績 請負金額],0,0)</f>
        <v>0</v>
      </c>
      <c r="BI81" s="28" cm="1">
        <f t="array" ref="BI81">_xlfn.XLOOKUP($D80&amp;BH$2&amp;BH$3,事業計画集計2026[営業所]&amp;事業計画集計2026[月]&amp;事業計画集計2026[受着完],事業計画集計2026[(当月)実績 利益額],0,0)</f>
        <v>0</v>
      </c>
      <c r="BJ81" s="149" cm="1">
        <f t="array" ref="BJ81">_xlfn.XLOOKUP($D80&amp;BH$2&amp;BH$3,事業計画集計2026[営業所]&amp;事業計画集計2026[月]&amp;事業計画集計2026[受着完],事業計画集計2026[(当月)実績 棟数],0,0)</f>
        <v>0</v>
      </c>
      <c r="BK81" s="28" cm="1">
        <f t="array" ref="BK81">_xlfn.XLOOKUP($D80&amp;BK$2&amp;BK$3,事業計画集計2026[営業所]&amp;事業計画集計2026[月]&amp;事業計画集計2026[受着完],事業計画集計2026[(当月)実績 請負金額],0,0)</f>
        <v>0</v>
      </c>
      <c r="BL81" s="28" cm="1">
        <f t="array" ref="BL81">_xlfn.XLOOKUP($D80&amp;BK$2&amp;BK$3,事業計画集計2026[営業所]&amp;事業計画集計2026[月]&amp;事業計画集計2026[受着完],事業計画集計2026[(当月)実績 利益額],0,0)</f>
        <v>0</v>
      </c>
      <c r="BM81" s="149" cm="1">
        <f t="array" ref="BM81">_xlfn.XLOOKUP($D80&amp;BK$2&amp;BK$3,事業計画集計2026[営業所]&amp;事業計画集計2026[月]&amp;事業計画集計2026[受着完],事業計画集計2026[(当月)実績 棟数],0,0)</f>
        <v>0</v>
      </c>
      <c r="BN81" s="28" cm="1">
        <f t="array" ref="BN81">_xlfn.XLOOKUP($D80&amp;BN$2&amp;BN$3,事業計画集計2026[営業所]&amp;事業計画集計2026[月]&amp;事業計画集計2026[受着完],事業計画集計2026[(当月)実績 請負金額],0,0)</f>
        <v>0</v>
      </c>
      <c r="BO81" s="28" cm="1">
        <f t="array" ref="BO81">_xlfn.XLOOKUP($D80&amp;BN$2&amp;BN$3,事業計画集計2026[営業所]&amp;事業計画集計2026[月]&amp;事業計画集計2026[受着完],事業計画集計2026[(当月)実績 利益額],0,0)</f>
        <v>0</v>
      </c>
      <c r="BP81" s="133">
        <f>BO81-($Q80*1000)</f>
        <v>0</v>
      </c>
      <c r="BQ81" s="149" cm="1">
        <f t="array" ref="BQ81">_xlfn.XLOOKUP($D80&amp;BN$2&amp;BN$3,事業計画集計2026[営業所]&amp;事業計画集計2026[月]&amp;事業計画集計2026[受着完],事業計画集計2026[(当月)実績 棟数],0,0)</f>
        <v>0</v>
      </c>
      <c r="BR81" s="28" cm="1">
        <f t="array" ref="BR81">_xlfn.XLOOKUP($D80&amp;BR$2&amp;BR$3,事業計画集計2026[営業所]&amp;事業計画集計2026[月]&amp;事業計画集計2026[受着完],事業計画集計2026[(当月)実績 請負金額],0,0)</f>
        <v>0</v>
      </c>
      <c r="BS81" s="28" cm="1">
        <f t="array" ref="BS81">_xlfn.XLOOKUP($D80&amp;BR$2&amp;BR$3,事業計画集計2026[営業所]&amp;事業計画集計2026[月]&amp;事業計画集計2026[受着完],事業計画集計2026[(当月)実績 利益額],0,0)</f>
        <v>0</v>
      </c>
      <c r="BT81" s="149" cm="1">
        <f t="array" ref="BT81">_xlfn.XLOOKUP($D80&amp;BR$2&amp;BR$3,事業計画集計2026[営業所]&amp;事業計画集計2026[月]&amp;事業計画集計2026[受着完],事業計画集計2026[(当月)実績 棟数],0,0)</f>
        <v>0</v>
      </c>
      <c r="BU81" s="28" cm="1">
        <f t="array" ref="BU81">_xlfn.XLOOKUP($D80&amp;BU$2&amp;BU$3,事業計画集計2026[営業所]&amp;事業計画集計2026[月]&amp;事業計画集計2026[受着完],事業計画集計2026[(当月)実績 請負金額],0,0)</f>
        <v>0</v>
      </c>
      <c r="BV81" s="28" cm="1">
        <f t="array" ref="BV81">_xlfn.XLOOKUP($D80&amp;BU$2&amp;BU$3,事業計画集計2026[営業所]&amp;事業計画集計2026[月]&amp;事業計画集計2026[受着完],事業計画集計2026[(当月)実績 利益額],0,0)</f>
        <v>0</v>
      </c>
      <c r="BW81" s="149" cm="1">
        <f t="array" ref="BW81">_xlfn.XLOOKUP($D80&amp;BU$2&amp;BU$3,事業計画集計2026[営業所]&amp;事業計画集計2026[月]&amp;事業計画集計2026[受着完],事業計画集計2026[(当月)実績 棟数],0,0)</f>
        <v>0</v>
      </c>
      <c r="BX81" s="28" cm="1">
        <f t="array" ref="BX81">_xlfn.XLOOKUP($D80&amp;BX$2&amp;BX$3,事業計画集計2026[営業所]&amp;事業計画集計2026[月]&amp;事業計画集計2026[受着完],事業計画集計2026[(当月)実績 請負金額],0,0)</f>
        <v>0</v>
      </c>
      <c r="BY81" s="28" cm="1">
        <f t="array" ref="BY81">_xlfn.XLOOKUP($D80&amp;BX$2&amp;BX$3,事業計画集計2026[営業所]&amp;事業計画集計2026[月]&amp;事業計画集計2026[受着完],事業計画集計2026[(当月)実績 利益額],0,0)</f>
        <v>0</v>
      </c>
      <c r="BZ81" s="133">
        <f>BY81-($Q80*1000)</f>
        <v>0</v>
      </c>
      <c r="CA81" s="149" cm="1">
        <f t="array" ref="CA81">_xlfn.XLOOKUP($D80&amp;BX$2&amp;BX$3,事業計画集計2026[営業所]&amp;事業計画集計2026[月]&amp;事業計画集計2026[受着完],事業計画集計2026[(当月)実績 棟数],0,0)</f>
        <v>0</v>
      </c>
      <c r="CB81" s="28" cm="1">
        <f t="array" ref="CB81">_xlfn.XLOOKUP($D80&amp;CB$2&amp;CB$3,事業計画集計2026[営業所]&amp;事業計画集計2026[月]&amp;事業計画集計2026[受着完],事業計画集計2026[(当月)実績 請負金額],0,0)</f>
        <v>0</v>
      </c>
      <c r="CC81" s="28" cm="1">
        <f t="array" ref="CC81">_xlfn.XLOOKUP($D80&amp;CB$2&amp;CB$3,事業計画集計2026[営業所]&amp;事業計画集計2026[月]&amp;事業計画集計2026[受着完],事業計画集計2026[(当月)実績 利益額],0,0)</f>
        <v>0</v>
      </c>
      <c r="CD81" s="149" cm="1">
        <f t="array" ref="CD81">_xlfn.XLOOKUP($D80&amp;CB$2&amp;CB$3,事業計画集計2026[営業所]&amp;事業計画集計2026[月]&amp;事業計画集計2026[受着完],事業計画集計2026[(当月)実績 棟数],0,0)</f>
        <v>0</v>
      </c>
      <c r="CE81" s="28" cm="1">
        <f t="array" ref="CE81">_xlfn.XLOOKUP($D80&amp;CE$2&amp;CE$3,事業計画集計2026[営業所]&amp;事業計画集計2026[月]&amp;事業計画集計2026[受着完],事業計画集計2026[(当月)実績 請負金額],0,0)</f>
        <v>0</v>
      </c>
      <c r="CF81" s="28" cm="1">
        <f t="array" ref="CF81">_xlfn.XLOOKUP($D80&amp;CE$2&amp;CE$3,事業計画集計2026[営業所]&amp;事業計画集計2026[月]&amp;事業計画集計2026[受着完],事業計画集計2026[(当月)実績 利益額],0,0)</f>
        <v>0</v>
      </c>
      <c r="CG81" s="149" cm="1">
        <f t="array" ref="CG81">_xlfn.XLOOKUP($D80&amp;CE$2&amp;CE$3,事業計画集計2026[営業所]&amp;事業計画集計2026[月]&amp;事業計画集計2026[受着完],事業計画集計2026[(当月)実績 棟数],0,0)</f>
        <v>0</v>
      </c>
      <c r="CH81" s="28" cm="1">
        <f t="array" ref="CH81">_xlfn.XLOOKUP($D80&amp;CH$2&amp;CH$3,事業計画集計2026[営業所]&amp;事業計画集計2026[月]&amp;事業計画集計2026[受着完],事業計画集計2026[(当月)実績 請負金額],0,0)</f>
        <v>0</v>
      </c>
      <c r="CI81" s="28" cm="1">
        <f t="array" ref="CI81">_xlfn.XLOOKUP($D80&amp;CH$2&amp;CH$3,事業計画集計2026[営業所]&amp;事業計画集計2026[月]&amp;事業計画集計2026[受着完],事業計画集計2026[(当月)実績 利益額],0,0)</f>
        <v>0</v>
      </c>
      <c r="CJ81" s="133">
        <f>CI81-($Q80*1000)</f>
        <v>0</v>
      </c>
      <c r="CK81" s="142" cm="1">
        <f t="array" ref="CK81">_xlfn.XLOOKUP($D80&amp;CH$2&amp;CH$3,事業計画集計2026[営業所]&amp;事業計画集計2026[月]&amp;事業計画集計2026[受着完],事業計画集計2026[(当月)実績 棟数],0,0)</f>
        <v>0</v>
      </c>
      <c r="CL81" s="421">
        <f t="shared" si="1029"/>
        <v>0</v>
      </c>
      <c r="CM81" s="422">
        <f t="shared" si="1029"/>
        <v>0</v>
      </c>
      <c r="CN81" s="423">
        <f t="shared" si="1029"/>
        <v>0</v>
      </c>
      <c r="CO81" s="296">
        <f t="shared" si="1029"/>
        <v>0</v>
      </c>
      <c r="CP81" s="300">
        <f t="shared" si="1029"/>
        <v>0</v>
      </c>
      <c r="CQ81" s="154">
        <f t="shared" si="1029"/>
        <v>0</v>
      </c>
      <c r="CR81" s="304">
        <f>BN81+BX81+CH81</f>
        <v>0</v>
      </c>
      <c r="CS81" s="314">
        <f>BO81+BY81+CI81</f>
        <v>0</v>
      </c>
      <c r="CT81" s="409">
        <f>CS81*(1+CT82)-(($Q80*1000)*3)</f>
        <v>0</v>
      </c>
      <c r="CU81" s="158">
        <f>BQ81+CA81+CK81</f>
        <v>0</v>
      </c>
      <c r="CV81" s="333">
        <f t="shared" si="1030"/>
        <v>0</v>
      </c>
      <c r="CW81" s="334">
        <f t="shared" si="1030"/>
        <v>0</v>
      </c>
      <c r="CX81" s="162">
        <f t="shared" si="1030"/>
        <v>0</v>
      </c>
      <c r="CY81" s="354">
        <f t="shared" si="1030"/>
        <v>0</v>
      </c>
      <c r="CZ81" s="355">
        <f t="shared" si="1030"/>
        <v>0</v>
      </c>
      <c r="DA81" s="166">
        <f t="shared" si="1030"/>
        <v>0</v>
      </c>
      <c r="DB81" s="479">
        <f t="shared" si="1030"/>
        <v>0</v>
      </c>
      <c r="DC81" s="480">
        <f t="shared" si="1030"/>
        <v>0</v>
      </c>
      <c r="DD81" s="409">
        <f t="shared" si="1030"/>
        <v>0</v>
      </c>
      <c r="DE81" s="604">
        <f t="shared" si="1030"/>
        <v>0</v>
      </c>
      <c r="DF81" s="612">
        <f>実行度合表集計2025!GH81+実行度合表集計2026!CV81</f>
        <v>0</v>
      </c>
      <c r="DG81" s="334">
        <f>実行度合表集計2025!GI81+実行度合表集計2026!CW81</f>
        <v>0</v>
      </c>
      <c r="DH81" s="613">
        <f>実行度合表集計2025!GJ81+実行度合表集計2026!CX81</f>
        <v>0</v>
      </c>
      <c r="DI81" s="628">
        <f>実行度合表集計2025!GK81+実行度合表集計2026!CY81</f>
        <v>20908180</v>
      </c>
      <c r="DJ81" s="355">
        <f>実行度合表集計2025!GL81+実行度合表集計2026!CZ81</f>
        <v>6346523</v>
      </c>
      <c r="DK81" s="629">
        <f>実行度合表集計2025!GM81+実行度合表集計2026!DA81</f>
        <v>1</v>
      </c>
      <c r="DL81" s="641">
        <f>実行度合表集計2025!GN81+実行度合表集計2026!DB81</f>
        <v>0</v>
      </c>
      <c r="DM81" s="480">
        <f>実行度合表集計2025!GO81+実行度合表集計2026!DC81</f>
        <v>0</v>
      </c>
      <c r="DN81" s="409">
        <f>実行度合表集計2025!GP81+実行度合表集計2026!DD81</f>
        <v>-144630000</v>
      </c>
      <c r="DO81" s="642">
        <f>実行度合表集計2025!GQ81+実行度合表集計2026!DE81</f>
        <v>0</v>
      </c>
      <c r="DP81" s="28" cm="1">
        <f t="array" ref="DP81">_xlfn.XLOOKUP($D80&amp;DP$2&amp;DP$3,事業計画集計2026[営業所]&amp;事業計画集計2026[月]&amp;事業計画集計2026[受着完],事業計画集計2026[(当月)実績 請負金額],0,0)</f>
        <v>0</v>
      </c>
      <c r="DQ81" s="28" cm="1">
        <f t="array" ref="DQ81">_xlfn.XLOOKUP($D80&amp;DP$2&amp;DP$3,事業計画集計2026[営業所]&amp;事業計画集計2026[月]&amp;事業計画集計2026[受着完],事業計画集計2026[(当月)実績 利益額],0,0)</f>
        <v>0</v>
      </c>
      <c r="DR81" s="149" cm="1">
        <f t="array" ref="DR81">_xlfn.XLOOKUP($D80&amp;DP$2&amp;DP$3,事業計画集計2026[営業所]&amp;事業計画集計2026[月]&amp;事業計画集計2026[受着完],事業計画集計2026[(当月)実績 棟数],0,0)</f>
        <v>0</v>
      </c>
      <c r="DS81" s="28" cm="1">
        <f t="array" ref="DS81">_xlfn.XLOOKUP($D80&amp;DS$2&amp;DS$3,事業計画集計2026[営業所]&amp;事業計画集計2026[月]&amp;事業計画集計2026[受着完],事業計画集計2026[(当月)実績 請負金額],0,0)</f>
        <v>0</v>
      </c>
      <c r="DT81" s="28" cm="1">
        <f t="array" ref="DT81">_xlfn.XLOOKUP($D80&amp;DS$2&amp;DS$3,事業計画集計2026[営業所]&amp;事業計画集計2026[月]&amp;事業計画集計2026[受着完],事業計画集計2026[(当月)実績 利益額],0,0)</f>
        <v>0</v>
      </c>
      <c r="DU81" s="149" cm="1">
        <f t="array" ref="DU81">_xlfn.XLOOKUP($D80&amp;DS$2&amp;DS$3,事業計画集計2026[営業所]&amp;事業計画集計2026[月]&amp;事業計画集計2026[受着完],事業計画集計2026[(当月)実績 棟数],0,0)</f>
        <v>0</v>
      </c>
      <c r="DV81" s="28" cm="1">
        <f t="array" ref="DV81">_xlfn.XLOOKUP($D80&amp;DV$2&amp;DV$3,事業計画集計2026[営業所]&amp;事業計画集計2026[月]&amp;事業計画集計2026[受着完],事業計画集計2026[(当月)実績 請負金額],0,0)</f>
        <v>0</v>
      </c>
      <c r="DW81" s="28" cm="1">
        <f t="array" ref="DW81">_xlfn.XLOOKUP($D80&amp;DV$2&amp;DV$3,事業計画集計2026[営業所]&amp;事業計画集計2026[月]&amp;事業計画集計2026[受着完],事業計画集計2026[(当月)実績 利益額],0,0)</f>
        <v>0</v>
      </c>
      <c r="DX81" s="133">
        <f>DW81-($Q80*1000)</f>
        <v>0</v>
      </c>
      <c r="DY81" s="149" cm="1">
        <f t="array" ref="DY81">_xlfn.XLOOKUP($D80&amp;DV$2&amp;DV$3,事業計画集計2026[営業所]&amp;事業計画集計2026[月]&amp;事業計画集計2026[受着完],事業計画集計2026[(当月)実績 棟数],0,0)</f>
        <v>0</v>
      </c>
      <c r="DZ81" s="28" cm="1">
        <f t="array" ref="DZ81">_xlfn.XLOOKUP($D80&amp;DZ$2&amp;DZ$3,事業計画集計2026[営業所]&amp;事業計画集計2026[月]&amp;事業計画集計2026[受着完],事業計画集計2026[(当月)実績 請負金額],0,0)</f>
        <v>0</v>
      </c>
      <c r="EA81" s="28" cm="1">
        <f t="array" ref="EA81">_xlfn.XLOOKUP($D80&amp;DZ$2&amp;DZ$3,事業計画集計2026[営業所]&amp;事業計画集計2026[月]&amp;事業計画集計2026[受着完],事業計画集計2026[(当月)実績 利益額],0,0)</f>
        <v>0</v>
      </c>
      <c r="EB81" s="149" cm="1">
        <f t="array" ref="EB81">_xlfn.XLOOKUP($D80&amp;DZ$2&amp;DZ$3,事業計画集計2026[営業所]&amp;事業計画集計2026[月]&amp;事業計画集計2026[受着完],事業計画集計2026[(当月)実績 棟数],0,0)</f>
        <v>0</v>
      </c>
      <c r="EC81" s="28" cm="1">
        <f t="array" ref="EC81">_xlfn.XLOOKUP($D80&amp;EC$2&amp;EC$3,事業計画集計2026[営業所]&amp;事業計画集計2026[月]&amp;事業計画集計2026[受着完],事業計画集計2026[(当月)実績 請負金額],0,0)</f>
        <v>0</v>
      </c>
      <c r="ED81" s="28" cm="1">
        <f t="array" ref="ED81">_xlfn.XLOOKUP($D80&amp;EC$2&amp;EC$3,事業計画集計2026[営業所]&amp;事業計画集計2026[月]&amp;事業計画集計2026[受着完],事業計画集計2026[(当月)実績 利益額],0,0)</f>
        <v>0</v>
      </c>
      <c r="EE81" s="149" cm="1">
        <f t="array" ref="EE81">_xlfn.XLOOKUP($D80&amp;EC$2&amp;EC$3,事業計画集計2026[営業所]&amp;事業計画集計2026[月]&amp;事業計画集計2026[受着完],事業計画集計2026[(当月)実績 棟数],0,0)</f>
        <v>0</v>
      </c>
      <c r="EF81" s="28" cm="1">
        <f t="array" ref="EF81">_xlfn.XLOOKUP($D80&amp;EF$2&amp;EF$3,事業計画集計2026[営業所]&amp;事業計画集計2026[月]&amp;事業計画集計2026[受着完],事業計画集計2026[(当月)実績 請負金額],0,0)</f>
        <v>0</v>
      </c>
      <c r="EG81" s="28" cm="1">
        <f t="array" ref="EG81">_xlfn.XLOOKUP($D80&amp;EF$2&amp;EF$3,事業計画集計2026[営業所]&amp;事業計画集計2026[月]&amp;事業計画集計2026[受着完],事業計画集計2026[(当月)実績 利益額],0,0)</f>
        <v>0</v>
      </c>
      <c r="EH81" s="133">
        <f>EG81-($Q80*1000)</f>
        <v>0</v>
      </c>
      <c r="EI81" s="149" cm="1">
        <f t="array" ref="EI81">_xlfn.XLOOKUP($D80&amp;EF$2&amp;EF$3,事業計画集計2026[営業所]&amp;事業計画集計2026[月]&amp;事業計画集計2026[受着完],事業計画集計2026[(当月)実績 棟数],0,0)</f>
        <v>0</v>
      </c>
      <c r="EJ81" s="28" cm="1">
        <f t="array" ref="EJ81">_xlfn.XLOOKUP($D80&amp;EJ$2&amp;EJ$3,事業計画集計2026[営業所]&amp;事業計画集計2026[月]&amp;事業計画集計2026[受着完],事業計画集計2026[(当月)実績 請負金額],0,0)</f>
        <v>0</v>
      </c>
      <c r="EK81" s="28" cm="1">
        <f t="array" ref="EK81">_xlfn.XLOOKUP($D80&amp;EJ$2&amp;EJ$3,事業計画集計2026[営業所]&amp;事業計画集計2026[月]&amp;事業計画集計2026[受着完],事業計画集計2026[(当月)実績 利益額],0,0)</f>
        <v>0</v>
      </c>
      <c r="EL81" s="149" cm="1">
        <f t="array" ref="EL81">_xlfn.XLOOKUP($D80&amp;EJ$2&amp;EJ$3,事業計画集計2026[営業所]&amp;事業計画集計2026[月]&amp;事業計画集計2026[受着完],事業計画集計2026[(当月)実績 棟数],0,0)</f>
        <v>0</v>
      </c>
      <c r="EM81" s="28" cm="1">
        <f t="array" ref="EM81">_xlfn.XLOOKUP($D80&amp;EM$2&amp;EM$3,事業計画集計2026[営業所]&amp;事業計画集計2026[月]&amp;事業計画集計2026[受着完],事業計画集計2026[(当月)実績 請負金額],0,0)</f>
        <v>0</v>
      </c>
      <c r="EN81" s="28" cm="1">
        <f t="array" ref="EN81">_xlfn.XLOOKUP($D80&amp;EM$2&amp;EM$3,事業計画集計2026[営業所]&amp;事業計画集計2026[月]&amp;事業計画集計2026[受着完],事業計画集計2026[(当月)実績 利益額],0,0)</f>
        <v>0</v>
      </c>
      <c r="EO81" s="149" cm="1">
        <f t="array" ref="EO81">_xlfn.XLOOKUP($D80&amp;EM$2&amp;EM$3,事業計画集計2026[営業所]&amp;事業計画集計2026[月]&amp;事業計画集計2026[受着完],事業計画集計2026[(当月)実績 棟数],0,0)</f>
        <v>0</v>
      </c>
      <c r="EP81" s="28" cm="1">
        <f t="array" ref="EP81">_xlfn.XLOOKUP($D80&amp;EP$2&amp;EP$3,事業計画集計2026[営業所]&amp;事業計画集計2026[月]&amp;事業計画集計2026[受着完],事業計画集計2026[(当月)実績 請負金額],0,0)</f>
        <v>0</v>
      </c>
      <c r="EQ81" s="28" cm="1">
        <f t="array" ref="EQ81">_xlfn.XLOOKUP($D80&amp;EP$2&amp;EP$3,事業計画集計2026[営業所]&amp;事業計画集計2026[月]&amp;事業計画集計2026[受着完],事業計画集計2026[(当月)実績 利益額],0,0)</f>
        <v>0</v>
      </c>
      <c r="ER81" s="133">
        <f>EQ81-($Q80*1000)</f>
        <v>0</v>
      </c>
      <c r="ES81" s="142" cm="1">
        <f t="array" ref="ES81">_xlfn.XLOOKUP($D80&amp;EP$2&amp;EP$3,事業計画集計2026[営業所]&amp;事業計画集計2026[月]&amp;事業計画集計2026[受着完],事業計画集計2026[(当月)実績 棟数],0,0)</f>
        <v>0</v>
      </c>
      <c r="ET81" s="421">
        <f t="shared" si="1031"/>
        <v>0</v>
      </c>
      <c r="EU81" s="422">
        <f t="shared" si="1031"/>
        <v>0</v>
      </c>
      <c r="EV81" s="423">
        <f t="shared" si="1031"/>
        <v>0</v>
      </c>
      <c r="EW81" s="296">
        <f t="shared" si="1031"/>
        <v>0</v>
      </c>
      <c r="EX81" s="300">
        <f t="shared" si="1031"/>
        <v>0</v>
      </c>
      <c r="EY81" s="154">
        <f t="shared" si="1031"/>
        <v>0</v>
      </c>
      <c r="EZ81" s="304">
        <f>DV81+EF81+EP81</f>
        <v>0</v>
      </c>
      <c r="FA81" s="314">
        <f>DW81+EG81+EQ81</f>
        <v>0</v>
      </c>
      <c r="FB81" s="409">
        <f>FA81*(1+FB82)-(($Q80*1000)*3)</f>
        <v>0</v>
      </c>
      <c r="FC81" s="158">
        <f>DY81+EI81+ES81</f>
        <v>0</v>
      </c>
      <c r="FD81" s="28" cm="1">
        <f t="array" ref="FD81">_xlfn.XLOOKUP($D80&amp;FD$2&amp;FD$3,事業計画集計2026[営業所]&amp;事業計画集計2026[月]&amp;事業計画集計2026[受着完],事業計画集計2026[(当月)実績 請負金額],0,0)</f>
        <v>0</v>
      </c>
      <c r="FE81" s="28" cm="1">
        <f t="array" ref="FE81">_xlfn.XLOOKUP($D80&amp;FD$2&amp;FD$3,事業計画集計2026[営業所]&amp;事業計画集計2026[月]&amp;事業計画集計2026[受着完],事業計画集計2026[(当月)実績 利益額],0,0)</f>
        <v>0</v>
      </c>
      <c r="FF81" s="149" cm="1">
        <f t="array" ref="FF81">_xlfn.XLOOKUP($D80&amp;FD$2&amp;FD$3,事業計画集計2026[営業所]&amp;事業計画集計2026[月]&amp;事業計画集計2026[受着完],事業計画集計2026[(当月)実績 棟数],0,0)</f>
        <v>0</v>
      </c>
      <c r="FG81" s="28" cm="1">
        <f t="array" ref="FG81">_xlfn.XLOOKUP($D80&amp;FG$2&amp;FG$3,事業計画集計2026[営業所]&amp;事業計画集計2026[月]&amp;事業計画集計2026[受着完],事業計画集計2026[(当月)実績 請負金額],0,0)</f>
        <v>0</v>
      </c>
      <c r="FH81" s="28" cm="1">
        <f t="array" ref="FH81">_xlfn.XLOOKUP($D80&amp;FG$2&amp;FG$3,事業計画集計2026[営業所]&amp;事業計画集計2026[月]&amp;事業計画集計2026[受着完],事業計画集計2026[(当月)実績 利益額],0,0)</f>
        <v>0</v>
      </c>
      <c r="FI81" s="149" cm="1">
        <f t="array" ref="FI81">_xlfn.XLOOKUP($D80&amp;FG$2&amp;FG$3,事業計画集計2026[営業所]&amp;事業計画集計2026[月]&amp;事業計画集計2026[受着完],事業計画集計2026[(当月)実績 棟数],0,0)</f>
        <v>0</v>
      </c>
      <c r="FJ81" s="28" cm="1">
        <f t="array" ref="FJ81">_xlfn.XLOOKUP($D80&amp;FJ$2&amp;FJ$3,事業計画集計2026[営業所]&amp;事業計画集計2026[月]&amp;事業計画集計2026[受着完],事業計画集計2026[(当月)実績 請負金額],0,0)</f>
        <v>0</v>
      </c>
      <c r="FK81" s="28" cm="1">
        <f t="array" ref="FK81">_xlfn.XLOOKUP($D80&amp;FJ$2&amp;FJ$3,事業計画集計2026[営業所]&amp;事業計画集計2026[月]&amp;事業計画集計2026[受着完],事業計画集計2026[(当月)実績 利益額],0,0)</f>
        <v>0</v>
      </c>
      <c r="FL81" s="133">
        <f>FK81-($Q80*1000)</f>
        <v>0</v>
      </c>
      <c r="FM81" s="149" cm="1">
        <f t="array" ref="FM81">_xlfn.XLOOKUP($D80&amp;FJ$2&amp;FJ$3,事業計画集計2026[営業所]&amp;事業計画集計2026[月]&amp;事業計画集計2026[受着完],事業計画集計2026[(当月)実績 棟数],0,0)</f>
        <v>0</v>
      </c>
      <c r="FN81" s="28" cm="1">
        <f t="array" ref="FN81">_xlfn.XLOOKUP($D80&amp;FN$2&amp;FN$3,事業計画集計2026[営業所]&amp;事業計画集計2026[月]&amp;事業計画集計2026[受着完],事業計画集計2026[(当月)実績 請負金額],0,0)</f>
        <v>0</v>
      </c>
      <c r="FO81" s="28" cm="1">
        <f t="array" ref="FO81">_xlfn.XLOOKUP($D80&amp;FN$2&amp;FN$3,事業計画集計2026[営業所]&amp;事業計画集計2026[月]&amp;事業計画集計2026[受着完],事業計画集計2026[(当月)実績 利益額],0,0)</f>
        <v>0</v>
      </c>
      <c r="FP81" s="149" cm="1">
        <f t="array" ref="FP81">_xlfn.XLOOKUP($D80&amp;FN$2&amp;FN$3,事業計画集計2026[営業所]&amp;事業計画集計2026[月]&amp;事業計画集計2026[受着完],事業計画集計2026[(当月)実績 棟数],0,0)</f>
        <v>0</v>
      </c>
      <c r="FQ81" s="28" cm="1">
        <f t="array" ref="FQ81">_xlfn.XLOOKUP($D80&amp;FQ$2&amp;FQ$3,事業計画集計2026[営業所]&amp;事業計画集計2026[月]&amp;事業計画集計2026[受着完],事業計画集計2026[(当月)実績 請負金額],0,0)</f>
        <v>0</v>
      </c>
      <c r="FR81" s="28" cm="1">
        <f t="array" ref="FR81">_xlfn.XLOOKUP($D80&amp;FQ$2&amp;FQ$3,事業計画集計2026[営業所]&amp;事業計画集計2026[月]&amp;事業計画集計2026[受着完],事業計画集計2026[(当月)実績 利益額],0,0)</f>
        <v>0</v>
      </c>
      <c r="FS81" s="149" cm="1">
        <f t="array" ref="FS81">_xlfn.XLOOKUP($D80&amp;FQ$2&amp;FQ$3,事業計画集計2026[営業所]&amp;事業計画集計2026[月]&amp;事業計画集計2026[受着完],事業計画集計2026[(当月)実績 棟数],0,0)</f>
        <v>0</v>
      </c>
      <c r="FT81" s="28" cm="1">
        <f t="array" ref="FT81">_xlfn.XLOOKUP($D80&amp;FT$2&amp;FT$3,事業計画集計2026[営業所]&amp;事業計画集計2026[月]&amp;事業計画集計2026[受着完],事業計画集計2026[(当月)実績 請負金額],0,0)</f>
        <v>0</v>
      </c>
      <c r="FU81" s="28" cm="1">
        <f t="array" ref="FU81">_xlfn.XLOOKUP($D80&amp;FT$2&amp;FT$3,事業計画集計2026[営業所]&amp;事業計画集計2026[月]&amp;事業計画集計2026[受着完],事業計画集計2026[(当月)実績 利益額],0,0)</f>
        <v>0</v>
      </c>
      <c r="FV81" s="133">
        <f>FU81-($Q80*1000)</f>
        <v>0</v>
      </c>
      <c r="FW81" s="149" cm="1">
        <f t="array" ref="FW81">_xlfn.XLOOKUP($D80&amp;FT$2&amp;FT$3,事業計画集計2026[営業所]&amp;事業計画集計2026[月]&amp;事業計画集計2026[受着完],事業計画集計2026[(当月)実績 棟数],0,0)</f>
        <v>0</v>
      </c>
      <c r="FX81" s="28" cm="1">
        <f t="array" ref="FX81">_xlfn.XLOOKUP($D80&amp;FX$2&amp;FX$3,事業計画集計2026[営業所]&amp;事業計画集計2026[月]&amp;事業計画集計2026[受着完],事業計画集計2026[(当月)実績 請負金額],0,0)</f>
        <v>0</v>
      </c>
      <c r="FY81" s="28" cm="1">
        <f t="array" ref="FY81">_xlfn.XLOOKUP($D80&amp;FX$2&amp;FX$3,事業計画集計2026[営業所]&amp;事業計画集計2026[月]&amp;事業計画集計2026[受着完],事業計画集計2026[(当月)実績 利益額],0,0)</f>
        <v>0</v>
      </c>
      <c r="FZ81" s="149" cm="1">
        <f t="array" ref="FZ81">_xlfn.XLOOKUP($D80&amp;FX$2&amp;FX$3,事業計画集計2026[営業所]&amp;事業計画集計2026[月]&amp;事業計画集計2026[受着完],事業計画集計2026[(当月)実績 棟数],0,0)</f>
        <v>0</v>
      </c>
      <c r="GA81" s="28" cm="1">
        <f t="array" ref="GA81">_xlfn.XLOOKUP($D80&amp;GA$2&amp;GA$3,事業計画集計2026[営業所]&amp;事業計画集計2026[月]&amp;事業計画集計2026[受着完],事業計画集計2026[(当月)実績 請負金額],0,0)</f>
        <v>0</v>
      </c>
      <c r="GB81" s="28" cm="1">
        <f t="array" ref="GB81">_xlfn.XLOOKUP($D80&amp;GA$2&amp;GA$3,事業計画集計2026[営業所]&amp;事業計画集計2026[月]&amp;事業計画集計2026[受着完],事業計画集計2026[(当月)実績 利益額],0,0)</f>
        <v>0</v>
      </c>
      <c r="GC81" s="149" cm="1">
        <f t="array" ref="GC81">_xlfn.XLOOKUP($D80&amp;GA$2&amp;GA$3,事業計画集計2026[営業所]&amp;事業計画集計2026[月]&amp;事業計画集計2026[受着完],事業計画集計2026[(当月)実績 棟数],0,0)</f>
        <v>0</v>
      </c>
      <c r="GD81" s="28" cm="1">
        <f t="array" ref="GD81">_xlfn.XLOOKUP($D80&amp;GD$2&amp;GD$3,事業計画集計2026[営業所]&amp;事業計画集計2026[月]&amp;事業計画集計2026[受着完],事業計画集計2026[(当月)実績 請負金額],0,0)</f>
        <v>0</v>
      </c>
      <c r="GE81" s="28" cm="1">
        <f t="array" ref="GE81">_xlfn.XLOOKUP($D80&amp;GD$2&amp;GD$3,事業計画集計2026[営業所]&amp;事業計画集計2026[月]&amp;事業計画集計2026[受着完],事業計画集計2026[(当月)実績 利益額],0,0)</f>
        <v>0</v>
      </c>
      <c r="GF81" s="133">
        <f>GE81-($Q80*1000)</f>
        <v>0</v>
      </c>
      <c r="GG81" s="142" cm="1">
        <f t="array" ref="GG81">_xlfn.XLOOKUP($D80&amp;GD$2&amp;GD$3,事業計画集計2026[営業所]&amp;事業計画集計2026[月]&amp;事業計画集計2026[受着完],事業計画集計2026[(当月)実績 棟数],0,0)</f>
        <v>0</v>
      </c>
      <c r="GH81" s="421">
        <f t="shared" si="1032"/>
        <v>0</v>
      </c>
      <c r="GI81" s="422">
        <f t="shared" si="1032"/>
        <v>0</v>
      </c>
      <c r="GJ81" s="423">
        <f t="shared" si="1032"/>
        <v>0</v>
      </c>
      <c r="GK81" s="296">
        <f t="shared" si="1032"/>
        <v>0</v>
      </c>
      <c r="GL81" s="300">
        <f t="shared" si="1032"/>
        <v>0</v>
      </c>
      <c r="GM81" s="154">
        <f t="shared" si="1032"/>
        <v>0</v>
      </c>
      <c r="GN81" s="304">
        <f>FJ81+FT81+GD81</f>
        <v>0</v>
      </c>
      <c r="GO81" s="314">
        <f>FK81+FU81+GE81</f>
        <v>0</v>
      </c>
      <c r="GP81" s="409">
        <f>GO81*(1+GP82)-(($Q80*1000)*3)</f>
        <v>0</v>
      </c>
      <c r="GQ81" s="158">
        <f>FM81+FW81+GG81</f>
        <v>0</v>
      </c>
      <c r="GR81" s="333">
        <f t="shared" si="1033"/>
        <v>0</v>
      </c>
      <c r="GS81" s="334">
        <f t="shared" si="1033"/>
        <v>0</v>
      </c>
      <c r="GT81" s="162">
        <f t="shared" si="1033"/>
        <v>0</v>
      </c>
      <c r="GU81" s="354">
        <f t="shared" si="1033"/>
        <v>0</v>
      </c>
      <c r="GV81" s="355">
        <f t="shared" si="1033"/>
        <v>0</v>
      </c>
      <c r="GW81" s="166">
        <f t="shared" si="1033"/>
        <v>0</v>
      </c>
      <c r="GX81" s="479">
        <f t="shared" si="1033"/>
        <v>0</v>
      </c>
      <c r="GY81" s="480">
        <f t="shared" si="1033"/>
        <v>0</v>
      </c>
      <c r="GZ81" s="409">
        <f t="shared" si="1033"/>
        <v>0</v>
      </c>
      <c r="HA81" s="482">
        <f t="shared" si="1033"/>
        <v>0</v>
      </c>
      <c r="HB81" s="390">
        <f>CV81+GR81</f>
        <v>0</v>
      </c>
      <c r="HC81" s="391">
        <f>CW81+GS81</f>
        <v>0</v>
      </c>
      <c r="HD81" s="170">
        <f>CX81+GT81</f>
        <v>0</v>
      </c>
      <c r="HE81" s="390">
        <f>CY81+GU81</f>
        <v>0</v>
      </c>
      <c r="HF81" s="391">
        <f>CZ81+GV81</f>
        <v>0</v>
      </c>
      <c r="HG81" s="170">
        <f>DA81+GW81</f>
        <v>0</v>
      </c>
      <c r="HH81" s="390">
        <f>DB81+GX81</f>
        <v>0</v>
      </c>
      <c r="HI81" s="391">
        <f>DC81+GY81</f>
        <v>0</v>
      </c>
      <c r="HJ81" s="409">
        <f>DD81+GZ81</f>
        <v>0</v>
      </c>
      <c r="HK81" s="256">
        <f>DE81+HA81</f>
        <v>0</v>
      </c>
      <c r="HL81" s="31"/>
      <c r="HM81" s="30" t="s">
        <v>138</v>
      </c>
      <c r="HN81" s="30" t="s">
        <v>113</v>
      </c>
      <c r="HO81" s="30" t="s">
        <v>259</v>
      </c>
      <c r="HP81" s="30"/>
      <c r="HQ81" s="30"/>
    </row>
    <row r="82" spans="1:225" s="38" customFormat="1" ht="21">
      <c r="A82" s="32"/>
      <c r="B82" s="33"/>
      <c r="C82" s="72"/>
      <c r="D82" s="73"/>
      <c r="E82" s="198"/>
      <c r="F82" s="198"/>
      <c r="G82" s="198"/>
      <c r="H82" s="198"/>
      <c r="I82" s="198"/>
      <c r="J82" s="198"/>
      <c r="K82" s="199"/>
      <c r="L82" s="199"/>
      <c r="M82" s="199"/>
      <c r="N82" s="199"/>
      <c r="O82" s="199"/>
      <c r="P82" s="199"/>
      <c r="Q82" s="199"/>
      <c r="R82" s="198"/>
      <c r="S82" s="34" t="s">
        <v>139</v>
      </c>
      <c r="T82" s="35" t="str">
        <f t="shared" ref="T82:AA82" si="1035">IF(AND(T80&gt;0,T81&gt;0),ROUNDDOWN(T81/T80,4),"")</f>
        <v/>
      </c>
      <c r="U82" s="36" t="str">
        <f t="shared" si="1035"/>
        <v/>
      </c>
      <c r="V82" s="143" t="str">
        <f t="shared" si="1035"/>
        <v/>
      </c>
      <c r="W82" s="35" t="str">
        <f t="shared" si="1035"/>
        <v/>
      </c>
      <c r="X82" s="36" t="str">
        <f t="shared" si="1035"/>
        <v/>
      </c>
      <c r="Y82" s="150" t="str">
        <f t="shared" si="1035"/>
        <v/>
      </c>
      <c r="Z82" s="36" t="str">
        <f t="shared" si="1035"/>
        <v/>
      </c>
      <c r="AA82" s="36" t="str">
        <f t="shared" si="1035"/>
        <v/>
      </c>
      <c r="AB82" s="37">
        <f>IF(AB81&gt;0,AB81/AB80,0)</f>
        <v>0</v>
      </c>
      <c r="AC82" s="143" t="str">
        <f t="shared" ref="AC82:AK82" si="1036">IF(AND(AC80&gt;0,AC81&gt;0),ROUNDDOWN(AC81/AC80,4),"")</f>
        <v/>
      </c>
      <c r="AD82" s="35" t="str">
        <f t="shared" si="1036"/>
        <v/>
      </c>
      <c r="AE82" s="36" t="str">
        <f t="shared" si="1036"/>
        <v/>
      </c>
      <c r="AF82" s="150" t="str">
        <f t="shared" si="1036"/>
        <v/>
      </c>
      <c r="AG82" s="36" t="str">
        <f t="shared" si="1036"/>
        <v/>
      </c>
      <c r="AH82" s="36" t="str">
        <f t="shared" si="1036"/>
        <v/>
      </c>
      <c r="AI82" s="150" t="str">
        <f t="shared" si="1036"/>
        <v/>
      </c>
      <c r="AJ82" s="36" t="str">
        <f t="shared" si="1036"/>
        <v/>
      </c>
      <c r="AK82" s="36" t="str">
        <f t="shared" si="1036"/>
        <v/>
      </c>
      <c r="AL82" s="37">
        <f>IF(AL81&gt;0,AL81/AL80,0)</f>
        <v>0</v>
      </c>
      <c r="AM82" s="150" t="str">
        <f t="shared" ref="AM82:AU82" si="1037">IF(AND(AM80&gt;0,AM81&gt;0),ROUNDDOWN(AM81/AM80,4),"")</f>
        <v/>
      </c>
      <c r="AN82" s="36" t="str">
        <f t="shared" si="1037"/>
        <v/>
      </c>
      <c r="AO82" s="36" t="str">
        <f t="shared" si="1037"/>
        <v/>
      </c>
      <c r="AP82" s="150" t="str">
        <f t="shared" si="1037"/>
        <v/>
      </c>
      <c r="AQ82" s="36" t="str">
        <f t="shared" si="1037"/>
        <v/>
      </c>
      <c r="AR82" s="36" t="str">
        <f t="shared" si="1037"/>
        <v/>
      </c>
      <c r="AS82" s="150" t="str">
        <f t="shared" si="1037"/>
        <v/>
      </c>
      <c r="AT82" s="36" t="str">
        <f t="shared" si="1037"/>
        <v/>
      </c>
      <c r="AU82" s="36" t="str">
        <f t="shared" si="1037"/>
        <v/>
      </c>
      <c r="AV82" s="37">
        <f>IF(AV81&gt;0,AV81/AV80,0)</f>
        <v>0</v>
      </c>
      <c r="AW82" s="143" t="str">
        <f>IF(AND(AW80&gt;0,AW81&gt;0),ROUNDDOWN(AW81/AW80,4),"")</f>
        <v/>
      </c>
      <c r="AX82" s="424" t="str">
        <f t="shared" ref="AX82:BE82" si="1038">IF(AND(AX80&gt;0,AX81&gt;0),ROUNDDOWN(AX81/AX80,4),"")</f>
        <v/>
      </c>
      <c r="AY82" s="425" t="str">
        <f t="shared" si="1038"/>
        <v/>
      </c>
      <c r="AZ82" s="426" t="str">
        <f t="shared" si="1038"/>
        <v/>
      </c>
      <c r="BA82" s="297" t="str">
        <f t="shared" si="1038"/>
        <v/>
      </c>
      <c r="BB82" s="301" t="str">
        <f t="shared" si="1038"/>
        <v/>
      </c>
      <c r="BC82" s="155" t="str">
        <f t="shared" si="1038"/>
        <v/>
      </c>
      <c r="BD82" s="305" t="str">
        <f t="shared" si="1038"/>
        <v/>
      </c>
      <c r="BE82" s="315" t="str">
        <f t="shared" si="1038"/>
        <v/>
      </c>
      <c r="BF82" s="325"/>
      <c r="BG82" s="159" t="str">
        <f t="shared" ref="BG82:BO82" si="1039">IF(AND(BG80&gt;0,BG81&gt;0),ROUNDDOWN(BG81/BG80,4),"")</f>
        <v/>
      </c>
      <c r="BH82" s="36" t="str">
        <f t="shared" si="1039"/>
        <v/>
      </c>
      <c r="BI82" s="36" t="str">
        <f t="shared" si="1039"/>
        <v/>
      </c>
      <c r="BJ82" s="150" t="str">
        <f t="shared" si="1039"/>
        <v/>
      </c>
      <c r="BK82" s="36" t="str">
        <f t="shared" si="1039"/>
        <v/>
      </c>
      <c r="BL82" s="36" t="str">
        <f t="shared" si="1039"/>
        <v/>
      </c>
      <c r="BM82" s="150" t="str">
        <f t="shared" si="1039"/>
        <v/>
      </c>
      <c r="BN82" s="36" t="str">
        <f t="shared" si="1039"/>
        <v/>
      </c>
      <c r="BO82" s="36" t="str">
        <f t="shared" si="1039"/>
        <v/>
      </c>
      <c r="BP82" s="37">
        <f>IF(BP81&gt;0,BP81/BP80,0)</f>
        <v>0</v>
      </c>
      <c r="BQ82" s="150" t="str">
        <f t="shared" ref="BQ82:BY82" si="1040">IF(AND(BQ80&gt;0,BQ81&gt;0),ROUNDDOWN(BQ81/BQ80,4),"")</f>
        <v/>
      </c>
      <c r="BR82" s="36" t="str">
        <f t="shared" si="1040"/>
        <v/>
      </c>
      <c r="BS82" s="36" t="str">
        <f t="shared" si="1040"/>
        <v/>
      </c>
      <c r="BT82" s="150" t="str">
        <f t="shared" si="1040"/>
        <v/>
      </c>
      <c r="BU82" s="36" t="str">
        <f t="shared" si="1040"/>
        <v/>
      </c>
      <c r="BV82" s="36" t="str">
        <f t="shared" si="1040"/>
        <v/>
      </c>
      <c r="BW82" s="150" t="str">
        <f t="shared" si="1040"/>
        <v/>
      </c>
      <c r="BX82" s="36" t="str">
        <f t="shared" si="1040"/>
        <v/>
      </c>
      <c r="BY82" s="36" t="str">
        <f t="shared" si="1040"/>
        <v/>
      </c>
      <c r="BZ82" s="37">
        <f>IF(BZ81&gt;0,BZ81/BZ80,0)</f>
        <v>0</v>
      </c>
      <c r="CA82" s="150" t="str">
        <f t="shared" ref="CA82:CI82" si="1041">IF(AND(CA80&gt;0,CA81&gt;0),ROUNDDOWN(CA81/CA80,4),"")</f>
        <v/>
      </c>
      <c r="CB82" s="36" t="str">
        <f t="shared" si="1041"/>
        <v/>
      </c>
      <c r="CC82" s="36" t="str">
        <f t="shared" si="1041"/>
        <v/>
      </c>
      <c r="CD82" s="150" t="str">
        <f t="shared" si="1041"/>
        <v/>
      </c>
      <c r="CE82" s="36" t="str">
        <f t="shared" si="1041"/>
        <v/>
      </c>
      <c r="CF82" s="36" t="str">
        <f t="shared" si="1041"/>
        <v/>
      </c>
      <c r="CG82" s="150" t="str">
        <f t="shared" si="1041"/>
        <v/>
      </c>
      <c r="CH82" s="36" t="str">
        <f t="shared" si="1041"/>
        <v/>
      </c>
      <c r="CI82" s="36" t="str">
        <f t="shared" si="1041"/>
        <v/>
      </c>
      <c r="CJ82" s="37">
        <f>IF(CJ81&gt;0,CJ81/CJ80,0)</f>
        <v>0</v>
      </c>
      <c r="CK82" s="143" t="str">
        <f>IF(AND(CK80&gt;0,CK81&gt;0),ROUNDDOWN(CK81/CK80,4),"")</f>
        <v/>
      </c>
      <c r="CL82" s="424" t="str">
        <f t="shared" ref="CL82:CS82" si="1042">IF(AND(CL80&gt;0,CL81&gt;0),ROUNDDOWN(CL81/CL80,4),"")</f>
        <v/>
      </c>
      <c r="CM82" s="425" t="str">
        <f t="shared" si="1042"/>
        <v/>
      </c>
      <c r="CN82" s="426" t="str">
        <f t="shared" si="1042"/>
        <v/>
      </c>
      <c r="CO82" s="297" t="str">
        <f t="shared" si="1042"/>
        <v/>
      </c>
      <c r="CP82" s="301" t="str">
        <f t="shared" si="1042"/>
        <v/>
      </c>
      <c r="CQ82" s="155" t="str">
        <f t="shared" si="1042"/>
        <v/>
      </c>
      <c r="CR82" s="305" t="str">
        <f t="shared" si="1042"/>
        <v/>
      </c>
      <c r="CS82" s="315" t="str">
        <f t="shared" si="1042"/>
        <v/>
      </c>
      <c r="CT82" s="325"/>
      <c r="CU82" s="159" t="str">
        <f>IF(AND(CU80&gt;0,CU81&gt;0),ROUNDDOWN(CU81/CU80,4),"")</f>
        <v/>
      </c>
      <c r="CV82" s="335" t="str">
        <f>IF(AND(CV80&gt;0,CV81&gt;0),ROUNDDOWN(CV81/CV80,4),"")</f>
        <v/>
      </c>
      <c r="CW82" s="336" t="str">
        <f t="shared" ref="CW82:CX82" si="1043">IF(AND(CW80&gt;0,CW81&gt;0),ROUNDDOWN(CW81/CW80,4),"")</f>
        <v/>
      </c>
      <c r="CX82" s="163" t="str">
        <f t="shared" si="1043"/>
        <v/>
      </c>
      <c r="CY82" s="356" t="str">
        <f>IF(AND(CY80&gt;0,CY81&gt;0),ROUNDDOWN(CY81/CY80,4),"")</f>
        <v/>
      </c>
      <c r="CZ82" s="357" t="str">
        <f>IF(AND(CZ80&gt;0,CZ81&gt;0),ROUNDDOWN(CZ81/CZ80,4),"")</f>
        <v/>
      </c>
      <c r="DA82" s="167" t="str">
        <f>IF(AND(DA80&gt;0,DA81&gt;0),ROUNDDOWN(DA81/DA80,4),"")</f>
        <v/>
      </c>
      <c r="DB82" s="483" t="str">
        <f t="shared" ref="DB82:DW82" si="1044">IF(AND(DB80&gt;0,DB81&gt;0),ROUNDDOWN(DB81/DB80,4),"")</f>
        <v/>
      </c>
      <c r="DC82" s="484" t="str">
        <f t="shared" si="1044"/>
        <v/>
      </c>
      <c r="DD82" s="485"/>
      <c r="DE82" s="605" t="str">
        <f t="shared" si="1044"/>
        <v/>
      </c>
      <c r="DF82" s="614" t="str">
        <f>IF(AND(DF80&gt;0,DF81&gt;0),ROUNDDOWN(DF81/DF80,4),"")</f>
        <v/>
      </c>
      <c r="DG82" s="336" t="str">
        <f t="shared" ref="DG82:DH82" si="1045">IF(AND(DG80&gt;0,DG81&gt;0),ROUNDDOWN(DG81/DG80,4),"")</f>
        <v/>
      </c>
      <c r="DH82" s="615" t="str">
        <f t="shared" si="1045"/>
        <v/>
      </c>
      <c r="DI82" s="630" t="str">
        <f>IF(AND(DI80&gt;0,DI81&gt;0),ROUNDDOWN(DI81/DI80,4),"")</f>
        <v/>
      </c>
      <c r="DJ82" s="357" t="str">
        <f>IF(AND(DJ80&gt;0,DJ81&gt;0),ROUNDDOWN(DJ81/DJ80,4),"")</f>
        <v/>
      </c>
      <c r="DK82" s="631" t="str">
        <f>IF(AND(DK80&gt;0,DK81&gt;0),ROUNDDOWN(DK81/DK80,4),"")</f>
        <v/>
      </c>
      <c r="DL82" s="643" t="str">
        <f t="shared" ref="DL82:DO82" si="1046">IF(AND(DL80&gt;0,DL81&gt;0),ROUNDDOWN(DL81/DL80,4),"")</f>
        <v/>
      </c>
      <c r="DM82" s="484" t="str">
        <f t="shared" si="1046"/>
        <v/>
      </c>
      <c r="DN82" s="485"/>
      <c r="DO82" s="644" t="str">
        <f t="shared" ref="DO82" si="1047">IF(AND(DO80&gt;0,DO81&gt;0),ROUNDDOWN(DO81/DO80,4),"")</f>
        <v/>
      </c>
      <c r="DP82" s="36" t="str">
        <f t="shared" si="1044"/>
        <v/>
      </c>
      <c r="DQ82" s="36" t="str">
        <f t="shared" si="1044"/>
        <v/>
      </c>
      <c r="DR82" s="150" t="str">
        <f t="shared" si="1044"/>
        <v/>
      </c>
      <c r="DS82" s="36" t="str">
        <f t="shared" si="1044"/>
        <v/>
      </c>
      <c r="DT82" s="36" t="str">
        <f t="shared" si="1044"/>
        <v/>
      </c>
      <c r="DU82" s="150" t="str">
        <f t="shared" si="1044"/>
        <v/>
      </c>
      <c r="DV82" s="36" t="str">
        <f t="shared" si="1044"/>
        <v/>
      </c>
      <c r="DW82" s="36" t="str">
        <f t="shared" si="1044"/>
        <v/>
      </c>
      <c r="DX82" s="37">
        <f>IF(DX81&gt;0,DX81/DX80,0)</f>
        <v>0</v>
      </c>
      <c r="DY82" s="150" t="str">
        <f t="shared" ref="DY82:EG82" si="1048">IF(AND(DY80&gt;0,DY81&gt;0),ROUNDDOWN(DY81/DY80,4),"")</f>
        <v/>
      </c>
      <c r="DZ82" s="36" t="str">
        <f t="shared" si="1048"/>
        <v/>
      </c>
      <c r="EA82" s="36" t="str">
        <f t="shared" si="1048"/>
        <v/>
      </c>
      <c r="EB82" s="150" t="str">
        <f t="shared" si="1048"/>
        <v/>
      </c>
      <c r="EC82" s="36" t="str">
        <f t="shared" si="1048"/>
        <v/>
      </c>
      <c r="ED82" s="36" t="str">
        <f t="shared" si="1048"/>
        <v/>
      </c>
      <c r="EE82" s="150" t="str">
        <f t="shared" si="1048"/>
        <v/>
      </c>
      <c r="EF82" s="36" t="str">
        <f t="shared" si="1048"/>
        <v/>
      </c>
      <c r="EG82" s="36" t="str">
        <f t="shared" si="1048"/>
        <v/>
      </c>
      <c r="EH82" s="37">
        <f>IF(EH81&gt;0,EH81/EH80,0)</f>
        <v>0</v>
      </c>
      <c r="EI82" s="150" t="str">
        <f t="shared" ref="EI82:EQ82" si="1049">IF(AND(EI80&gt;0,EI81&gt;0),ROUNDDOWN(EI81/EI80,4),"")</f>
        <v/>
      </c>
      <c r="EJ82" s="36" t="str">
        <f t="shared" si="1049"/>
        <v/>
      </c>
      <c r="EK82" s="36" t="str">
        <f t="shared" si="1049"/>
        <v/>
      </c>
      <c r="EL82" s="150" t="str">
        <f t="shared" si="1049"/>
        <v/>
      </c>
      <c r="EM82" s="36" t="str">
        <f t="shared" si="1049"/>
        <v/>
      </c>
      <c r="EN82" s="36" t="str">
        <f t="shared" si="1049"/>
        <v/>
      </c>
      <c r="EO82" s="150" t="str">
        <f t="shared" si="1049"/>
        <v/>
      </c>
      <c r="EP82" s="36" t="str">
        <f t="shared" si="1049"/>
        <v/>
      </c>
      <c r="EQ82" s="36" t="str">
        <f t="shared" si="1049"/>
        <v/>
      </c>
      <c r="ER82" s="37">
        <f>IF(ER81&gt;0,ER81/ER80,0)</f>
        <v>0</v>
      </c>
      <c r="ES82" s="143" t="str">
        <f>IF(AND(ES80&gt;0,ES81&gt;0),ROUNDDOWN(ES81/ES80,4),"")</f>
        <v/>
      </c>
      <c r="ET82" s="424" t="str">
        <f t="shared" ref="ET82:FA82" si="1050">IF(AND(ET80&gt;0,ET81&gt;0),ROUNDDOWN(ET81/ET80,4),"")</f>
        <v/>
      </c>
      <c r="EU82" s="425" t="str">
        <f t="shared" si="1050"/>
        <v/>
      </c>
      <c r="EV82" s="426" t="str">
        <f t="shared" si="1050"/>
        <v/>
      </c>
      <c r="EW82" s="297" t="str">
        <f t="shared" si="1050"/>
        <v/>
      </c>
      <c r="EX82" s="301" t="str">
        <f t="shared" si="1050"/>
        <v/>
      </c>
      <c r="EY82" s="155" t="str">
        <f t="shared" si="1050"/>
        <v/>
      </c>
      <c r="EZ82" s="305" t="str">
        <f t="shared" si="1050"/>
        <v/>
      </c>
      <c r="FA82" s="315" t="str">
        <f t="shared" si="1050"/>
        <v/>
      </c>
      <c r="FB82" s="325"/>
      <c r="FC82" s="159" t="str">
        <f t="shared" ref="FC82:FK82" si="1051">IF(AND(FC80&gt;0,FC81&gt;0),ROUNDDOWN(FC81/FC80,4),"")</f>
        <v/>
      </c>
      <c r="FD82" s="36" t="str">
        <f t="shared" si="1051"/>
        <v/>
      </c>
      <c r="FE82" s="36" t="str">
        <f t="shared" si="1051"/>
        <v/>
      </c>
      <c r="FF82" s="150" t="str">
        <f t="shared" si="1051"/>
        <v/>
      </c>
      <c r="FG82" s="36" t="str">
        <f t="shared" si="1051"/>
        <v/>
      </c>
      <c r="FH82" s="36" t="str">
        <f t="shared" si="1051"/>
        <v/>
      </c>
      <c r="FI82" s="150" t="str">
        <f t="shared" si="1051"/>
        <v/>
      </c>
      <c r="FJ82" s="36" t="str">
        <f t="shared" si="1051"/>
        <v/>
      </c>
      <c r="FK82" s="36" t="str">
        <f t="shared" si="1051"/>
        <v/>
      </c>
      <c r="FL82" s="37">
        <f>IF(FL81&gt;0,FL81/FL80,0)</f>
        <v>0</v>
      </c>
      <c r="FM82" s="150" t="str">
        <f t="shared" ref="FM82:FU82" si="1052">IF(AND(FM80&gt;0,FM81&gt;0),ROUNDDOWN(FM81/FM80,4),"")</f>
        <v/>
      </c>
      <c r="FN82" s="36" t="str">
        <f t="shared" si="1052"/>
        <v/>
      </c>
      <c r="FO82" s="36" t="str">
        <f t="shared" si="1052"/>
        <v/>
      </c>
      <c r="FP82" s="150" t="str">
        <f t="shared" si="1052"/>
        <v/>
      </c>
      <c r="FQ82" s="36" t="str">
        <f t="shared" si="1052"/>
        <v/>
      </c>
      <c r="FR82" s="36" t="str">
        <f t="shared" si="1052"/>
        <v/>
      </c>
      <c r="FS82" s="150" t="str">
        <f t="shared" si="1052"/>
        <v/>
      </c>
      <c r="FT82" s="36" t="str">
        <f t="shared" si="1052"/>
        <v/>
      </c>
      <c r="FU82" s="36" t="str">
        <f t="shared" si="1052"/>
        <v/>
      </c>
      <c r="FV82" s="37">
        <f>IF(FV81&gt;0,FV81/FV80,0)</f>
        <v>0</v>
      </c>
      <c r="FW82" s="150" t="str">
        <f t="shared" ref="FW82:GE82" si="1053">IF(AND(FW80&gt;0,FW81&gt;0),ROUNDDOWN(FW81/FW80,4),"")</f>
        <v/>
      </c>
      <c r="FX82" s="36" t="str">
        <f t="shared" si="1053"/>
        <v/>
      </c>
      <c r="FY82" s="36" t="str">
        <f t="shared" si="1053"/>
        <v/>
      </c>
      <c r="FZ82" s="150" t="str">
        <f t="shared" si="1053"/>
        <v/>
      </c>
      <c r="GA82" s="36" t="str">
        <f t="shared" si="1053"/>
        <v/>
      </c>
      <c r="GB82" s="36" t="str">
        <f t="shared" si="1053"/>
        <v/>
      </c>
      <c r="GC82" s="150" t="str">
        <f t="shared" si="1053"/>
        <v/>
      </c>
      <c r="GD82" s="36" t="str">
        <f t="shared" si="1053"/>
        <v/>
      </c>
      <c r="GE82" s="36" t="str">
        <f t="shared" si="1053"/>
        <v/>
      </c>
      <c r="GF82" s="37">
        <f>IF(GF81&gt;0,GF81/GF80,0)</f>
        <v>0</v>
      </c>
      <c r="GG82" s="143" t="str">
        <f>IF(AND(GG80&gt;0,GG81&gt;0),ROUNDDOWN(GG81/GG80,4),"")</f>
        <v/>
      </c>
      <c r="GH82" s="424" t="str">
        <f t="shared" ref="GH82:GO82" si="1054">IF(AND(GH80&gt;0,GH81&gt;0),ROUNDDOWN(GH81/GH80,4),"")</f>
        <v/>
      </c>
      <c r="GI82" s="425" t="str">
        <f t="shared" si="1054"/>
        <v/>
      </c>
      <c r="GJ82" s="426" t="str">
        <f t="shared" si="1054"/>
        <v/>
      </c>
      <c r="GK82" s="297" t="str">
        <f t="shared" si="1054"/>
        <v/>
      </c>
      <c r="GL82" s="301" t="str">
        <f t="shared" si="1054"/>
        <v/>
      </c>
      <c r="GM82" s="155" t="str">
        <f t="shared" si="1054"/>
        <v/>
      </c>
      <c r="GN82" s="305" t="str">
        <f t="shared" si="1054"/>
        <v/>
      </c>
      <c r="GO82" s="315" t="str">
        <f t="shared" si="1054"/>
        <v/>
      </c>
      <c r="GP82" s="325"/>
      <c r="GQ82" s="159" t="str">
        <f>IF(AND(GQ80&gt;0,GQ81&gt;0),ROUNDDOWN(GQ81/GQ80,4),"")</f>
        <v/>
      </c>
      <c r="GR82" s="335" t="str">
        <f>IF(AND(GR80&gt;0,GR81&gt;0),ROUNDDOWN(GR81/GR80,4),"")</f>
        <v/>
      </c>
      <c r="GS82" s="336" t="str">
        <f t="shared" ref="GS82:GT82" si="1055">IF(AND(GS80&gt;0,GS81&gt;0),ROUNDDOWN(GS81/GS80,4),"")</f>
        <v/>
      </c>
      <c r="GT82" s="163" t="str">
        <f t="shared" si="1055"/>
        <v/>
      </c>
      <c r="GU82" s="356" t="str">
        <f>IF(AND(GU80&gt;0,GU81&gt;0),ROUNDDOWN(GU81/GU80,4),"")</f>
        <v/>
      </c>
      <c r="GV82" s="357" t="str">
        <f>IF(AND(GV80&gt;0,GV81&gt;0),ROUNDDOWN(GV81/GV80,4),"")</f>
        <v/>
      </c>
      <c r="GW82" s="167" t="str">
        <f>IF(AND(GW80&gt;0,GW81&gt;0),ROUNDDOWN(GW81/GW80,4),"")</f>
        <v/>
      </c>
      <c r="GX82" s="483" t="str">
        <f t="shared" ref="GX82:HK82" si="1056">IF(AND(GX80&gt;0,GX81&gt;0),ROUNDDOWN(GX81/GX80,4),"")</f>
        <v/>
      </c>
      <c r="GY82" s="484" t="str">
        <f t="shared" si="1056"/>
        <v/>
      </c>
      <c r="GZ82" s="485" t="str">
        <f t="shared" si="1056"/>
        <v/>
      </c>
      <c r="HA82" s="486" t="str">
        <f t="shared" si="1056"/>
        <v/>
      </c>
      <c r="HB82" s="392" t="str">
        <f t="shared" si="1056"/>
        <v/>
      </c>
      <c r="HC82" s="393" t="str">
        <f t="shared" si="1056"/>
        <v/>
      </c>
      <c r="HD82" s="172" t="str">
        <f t="shared" si="1056"/>
        <v/>
      </c>
      <c r="HE82" s="392" t="str">
        <f t="shared" si="1056"/>
        <v/>
      </c>
      <c r="HF82" s="393" t="str">
        <f t="shared" si="1056"/>
        <v/>
      </c>
      <c r="HG82" s="172" t="str">
        <f t="shared" si="1056"/>
        <v/>
      </c>
      <c r="HH82" s="392" t="str">
        <f t="shared" si="1056"/>
        <v/>
      </c>
      <c r="HI82" s="393" t="str">
        <f t="shared" si="1056"/>
        <v/>
      </c>
      <c r="HJ82" s="374"/>
      <c r="HK82" s="171" t="str">
        <f t="shared" si="1056"/>
        <v/>
      </c>
      <c r="HL82" s="40"/>
      <c r="HM82" s="39" t="s">
        <v>139</v>
      </c>
      <c r="HN82" s="39"/>
      <c r="HO82" s="39"/>
      <c r="HP82" s="39"/>
      <c r="HQ82" s="39"/>
    </row>
    <row r="83" spans="1:225" s="25" customFormat="1" ht="21">
      <c r="A83" s="24"/>
      <c r="C83" s="70" t="str">
        <f>_xlfn.XLOOKUP(D83,事業計画2026[営業所],事業計画2026[エリア],"",0)</f>
        <v/>
      </c>
      <c r="D83" s="71" t="s">
        <v>113</v>
      </c>
      <c r="E83" s="196"/>
      <c r="F83" s="196"/>
      <c r="G83" s="196" t="str">
        <f>_xlfn.XLOOKUP(D83,事業計画2026[営業所],事業計画2026[所長],"",0)</f>
        <v/>
      </c>
      <c r="H83" s="196" t="str">
        <f>_xlfn.XLOOKUP(D83,事業計画2026[営業所],事業計画2026[担当役員],"",0)</f>
        <v/>
      </c>
      <c r="I83" s="196" t="str">
        <f>_xlfn.XLOOKUP(D83,事業計画2026[営業所],事業計画2026[主要ブランド],"",0)</f>
        <v/>
      </c>
      <c r="J83" s="196"/>
      <c r="K83" s="197" t="str">
        <f>_xlfn.XLOOKUP(D83,事業計画2026[営業所],事業計画2026[人件費],"",0)</f>
        <v/>
      </c>
      <c r="L83" s="197" t="str">
        <f>_xlfn.XLOOKUP(D83,事業計画2026[営業所],事業計画2026[販売費],"",0)</f>
        <v/>
      </c>
      <c r="M83" s="197" t="str">
        <f>_xlfn.XLOOKUP(D83,事業計画2026[営業所],事業計画2026[減価償却費],"",0)</f>
        <v/>
      </c>
      <c r="N83" s="197" t="str">
        <f>_xlfn.XLOOKUP(D83,事業計画2026[営業所],事業計画2026[地代・家賃],"",0)</f>
        <v/>
      </c>
      <c r="O83" s="197" t="str">
        <f>_xlfn.XLOOKUP(D83,事業計画2026[営業所],事業計画2026[その他経費],"",0)</f>
        <v/>
      </c>
      <c r="P83" s="197" t="str">
        <f>_xlfn.XLOOKUP(D83,事業計画2026[営業所],事業計画2026[本社経費],"",0)</f>
        <v/>
      </c>
      <c r="Q83" s="197">
        <f>SUM(K83:P83)</f>
        <v>0</v>
      </c>
      <c r="R83" s="196"/>
      <c r="S83" s="26" t="s">
        <v>137</v>
      </c>
      <c r="T83" s="27" cm="1">
        <f t="array" ref="T83">_xlfn.XLOOKUP($D83&amp;T$2&amp;T$3,事業計画集計2026[営業所]&amp;事業計画集計2026[月]&amp;事業計画集計2026[受着完],事業計画集計2026[(当月)計画 請負金額],0,0)</f>
        <v>0</v>
      </c>
      <c r="U83" s="28" cm="1">
        <f t="array" ref="U83">_xlfn.XLOOKUP($D83&amp;T$2&amp;T$3,事業計画集計2026[営業所]&amp;事業計画集計2026[月]&amp;事業計画集計2026[受着完],事業計画集計2026[(当月)計画 利益額],0,0)</f>
        <v>0</v>
      </c>
      <c r="V83" s="142" cm="1">
        <f t="array" ref="V83">_xlfn.XLOOKUP($D83&amp;T$2&amp;T$3,事業計画集計2026[営業所]&amp;事業計画集計2026[月]&amp;事業計画集計2026[受着完],事業計画集計2026[(当月)計画 棟数],0,0)</f>
        <v>0</v>
      </c>
      <c r="W83" s="27" cm="1">
        <f t="array" ref="W83">_xlfn.XLOOKUP($D83&amp;W$2&amp;W$3,事業計画集計2026[営業所]&amp;事業計画集計2026[月]&amp;事業計画集計2026[受着完],事業計画集計2026[(当月)計画 請負金額],0,0)</f>
        <v>0</v>
      </c>
      <c r="X83" s="28" cm="1">
        <f t="array" ref="X83">_xlfn.XLOOKUP($D83&amp;W$2&amp;W$3,事業計画集計2026[営業所]&amp;事業計画集計2026[月]&amp;事業計画集計2026[受着完],事業計画集計2026[(当月)計画 利益額],0,0)</f>
        <v>0</v>
      </c>
      <c r="Y83" s="149" cm="1">
        <f t="array" ref="Y83">_xlfn.XLOOKUP($D83&amp;W$2&amp;W$3,事業計画集計2026[営業所]&amp;事業計画集計2026[月]&amp;事業計画集計2026[受着完],事業計画集計2026[(当月)計画 棟数],0,0)</f>
        <v>0</v>
      </c>
      <c r="Z83" s="28" cm="1">
        <f t="array" ref="Z83">_xlfn.XLOOKUP($D83&amp;Z$2&amp;Z$3,事業計画集計2026[営業所]&amp;事業計画集計2026[月]&amp;事業計画集計2026[受着完],事業計画集計2026[(当月)計画 請負金額],0,0)</f>
        <v>0</v>
      </c>
      <c r="AA83" s="28" cm="1">
        <f t="array" ref="AA83">_xlfn.XLOOKUP($D83&amp;Z$2&amp;Z$3,事業計画集計2026[営業所]&amp;事業計画集計2026[月]&amp;事業計画集計2026[受着完],事業計画集計2026[(当月)計画 利益額],0,0)</f>
        <v>0</v>
      </c>
      <c r="AB83" s="29">
        <f>AA83-($Q83*1000)</f>
        <v>0</v>
      </c>
      <c r="AC83" s="142" cm="1">
        <f t="array" ref="AC83">_xlfn.XLOOKUP($D83&amp;Z$2&amp;Z$3,事業計画集計2026[営業所]&amp;事業計画集計2026[月]&amp;事業計画集計2026[受着完],事業計画集計2026[(当月)計画 棟数],0,0)</f>
        <v>0</v>
      </c>
      <c r="AD83" s="27" cm="1">
        <f t="array" ref="AD83">_xlfn.XLOOKUP($D83&amp;AD$2&amp;AD$3,事業計画集計2026[営業所]&amp;事業計画集計2026[月]&amp;事業計画集計2026[受着完],事業計画集計2026[(当月)計画 請負金額],0,0)</f>
        <v>0</v>
      </c>
      <c r="AE83" s="28" cm="1">
        <f t="array" ref="AE83">_xlfn.XLOOKUP($D83&amp;AD$2&amp;AD$3,事業計画集計2026[営業所]&amp;事業計画集計2026[月]&amp;事業計画集計2026[受着完],事業計画集計2026[(当月)計画 利益額],0,0)</f>
        <v>0</v>
      </c>
      <c r="AF83" s="149" cm="1">
        <f t="array" ref="AF83">_xlfn.XLOOKUP($D83&amp;AD$2&amp;AD$3,事業計画集計2026[営業所]&amp;事業計画集計2026[月]&amp;事業計画集計2026[受着完],事業計画集計2026[(当月)計画 棟数],0,0)</f>
        <v>0</v>
      </c>
      <c r="AG83" s="28" cm="1">
        <f t="array" ref="AG83">_xlfn.XLOOKUP($D83&amp;AG$2&amp;AG$3,事業計画集計2026[営業所]&amp;事業計画集計2026[月]&amp;事業計画集計2026[受着完],事業計画集計2026[(当月)計画 請負金額],0,0)</f>
        <v>0</v>
      </c>
      <c r="AH83" s="28" cm="1">
        <f t="array" ref="AH83">_xlfn.XLOOKUP($D83&amp;AG$2&amp;AG$3,事業計画集計2026[営業所]&amp;事業計画集計2026[月]&amp;事業計画集計2026[受着完],事業計画集計2026[(当月)計画 利益額],0,0)</f>
        <v>0</v>
      </c>
      <c r="AI83" s="149" cm="1">
        <f t="array" ref="AI83">_xlfn.XLOOKUP($D83&amp;AG$2&amp;AG$3,事業計画集計2026[営業所]&amp;事業計画集計2026[月]&amp;事業計画集計2026[受着完],事業計画集計2026[(当月)計画 棟数],0,0)</f>
        <v>0</v>
      </c>
      <c r="AJ83" s="28" cm="1">
        <f t="array" ref="AJ83">_xlfn.XLOOKUP($D83&amp;AJ$2&amp;AJ$3,事業計画集計2026[営業所]&amp;事業計画集計2026[月]&amp;事業計画集計2026[受着完],事業計画集計2026[(当月)計画 請負金額],0,0)</f>
        <v>0</v>
      </c>
      <c r="AK83" s="28" cm="1">
        <f t="array" ref="AK83">_xlfn.XLOOKUP($D83&amp;AJ$2&amp;AJ$3,事業計画集計2026[営業所]&amp;事業計画集計2026[月]&amp;事業計画集計2026[受着完],事業計画集計2026[(当月)計画 利益額],0,0)</f>
        <v>0</v>
      </c>
      <c r="AL83" s="29">
        <f>AK83-($Q83*1000)</f>
        <v>0</v>
      </c>
      <c r="AM83" s="149" cm="1">
        <f t="array" ref="AM83">_xlfn.XLOOKUP($D83&amp;AJ$2&amp;AJ$3,事業計画集計2026[営業所]&amp;事業計画集計2026[月]&amp;事業計画集計2026[受着完],事業計画集計2026[(当月)計画 棟数],0,0)</f>
        <v>0</v>
      </c>
      <c r="AN83" s="28" cm="1">
        <f t="array" ref="AN83">_xlfn.XLOOKUP($D83&amp;AN$2&amp;AN$3,事業計画集計2026[営業所]&amp;事業計画集計2026[月]&amp;事業計画集計2026[受着完],事業計画集計2026[(当月)計画 請負金額],0,0)</f>
        <v>0</v>
      </c>
      <c r="AO83" s="28" cm="1">
        <f t="array" ref="AO83">_xlfn.XLOOKUP($D83&amp;AN$2&amp;AN$3,事業計画集計2026[営業所]&amp;事業計画集計2026[月]&amp;事業計画集計2026[受着完],事業計画集計2026[(当月)計画 利益額],0,0)</f>
        <v>0</v>
      </c>
      <c r="AP83" s="149" cm="1">
        <f t="array" ref="AP83">_xlfn.XLOOKUP($D83&amp;AN$2&amp;AN$3,事業計画集計2026[営業所]&amp;事業計画集計2026[月]&amp;事業計画集計2026[受着完],事業計画集計2026[(当月)計画 棟数],0,0)</f>
        <v>0</v>
      </c>
      <c r="AQ83" s="28" cm="1">
        <f t="array" ref="AQ83">_xlfn.XLOOKUP($D83&amp;AQ$2&amp;AQ$3,事業計画集計2026[営業所]&amp;事業計画集計2026[月]&amp;事業計画集計2026[受着完],事業計画集計2026[(当月)計画 請負金額],0,0)</f>
        <v>0</v>
      </c>
      <c r="AR83" s="28" cm="1">
        <f t="array" ref="AR83">_xlfn.XLOOKUP($D83&amp;AQ$2&amp;AQ$3,事業計画集計2026[営業所]&amp;事業計画集計2026[月]&amp;事業計画集計2026[受着完],事業計画集計2026[(当月)計画 利益額],0,0)</f>
        <v>0</v>
      </c>
      <c r="AS83" s="149" cm="1">
        <f t="array" ref="AS83">_xlfn.XLOOKUP($D83&amp;AQ$2&amp;AQ$3,事業計画集計2026[営業所]&amp;事業計画集計2026[月]&amp;事業計画集計2026[受着完],事業計画集計2026[(当月)計画 棟数],0,0)</f>
        <v>0</v>
      </c>
      <c r="AT83" s="28" cm="1">
        <f t="array" ref="AT83">_xlfn.XLOOKUP($D83&amp;AT$2&amp;AT$3,事業計画集計2026[営業所]&amp;事業計画集計2026[月]&amp;事業計画集計2026[受着完],事業計画集計2026[(当月)計画 請負金額],0,0)</f>
        <v>0</v>
      </c>
      <c r="AU83" s="28" cm="1">
        <f t="array" ref="AU83">_xlfn.XLOOKUP($D83&amp;AT$2&amp;AT$3,事業計画集計2026[営業所]&amp;事業計画集計2026[月]&amp;事業計画集計2026[受着完],事業計画集計2026[(当月)計画 利益額],0,0)</f>
        <v>0</v>
      </c>
      <c r="AV83" s="29">
        <f>AU83-($Q83*1000)</f>
        <v>0</v>
      </c>
      <c r="AW83" s="142" cm="1">
        <f t="array" ref="AW83">_xlfn.XLOOKUP($D83&amp;AT$2&amp;AT$3,事業計画集計2026[営業所]&amp;事業計画集計2026[月]&amp;事業計画集計2026[受着完],事業計画集計2026[(当月)計画 棟数],0,0)</f>
        <v>0</v>
      </c>
      <c r="AX83" s="421">
        <f t="shared" ref="AX83:BG84" si="1057">T83+AD83+AN83</f>
        <v>0</v>
      </c>
      <c r="AY83" s="422">
        <f t="shared" si="1057"/>
        <v>0</v>
      </c>
      <c r="AZ83" s="423">
        <f t="shared" si="1057"/>
        <v>0</v>
      </c>
      <c r="BA83" s="296">
        <f t="shared" si="1057"/>
        <v>0</v>
      </c>
      <c r="BB83" s="300">
        <f t="shared" si="1057"/>
        <v>0</v>
      </c>
      <c r="BC83" s="154">
        <f t="shared" si="1057"/>
        <v>0</v>
      </c>
      <c r="BD83" s="304">
        <f t="shared" si="1057"/>
        <v>0</v>
      </c>
      <c r="BE83" s="314">
        <f t="shared" si="1057"/>
        <v>0</v>
      </c>
      <c r="BF83" s="324">
        <f t="shared" si="1057"/>
        <v>0</v>
      </c>
      <c r="BG83" s="158">
        <f t="shared" si="1057"/>
        <v>0</v>
      </c>
      <c r="BH83" s="28" cm="1">
        <f t="array" ref="BH83">_xlfn.XLOOKUP($D83&amp;BH$2&amp;BH$3,事業計画集計2026[営業所]&amp;事業計画集計2026[月]&amp;事業計画集計2026[受着完],事業計画集計2026[(当月)計画 請負金額],0,0)</f>
        <v>0</v>
      </c>
      <c r="BI83" s="28" cm="1">
        <f t="array" ref="BI83">_xlfn.XLOOKUP($D83&amp;BH$2&amp;BH$3,事業計画集計2026[営業所]&amp;事業計画集計2026[月]&amp;事業計画集計2026[受着完],事業計画集計2026[(当月)計画 利益額],0,0)</f>
        <v>0</v>
      </c>
      <c r="BJ83" s="149" cm="1">
        <f t="array" ref="BJ83">_xlfn.XLOOKUP($D83&amp;BH$2&amp;BH$3,事業計画集計2026[営業所]&amp;事業計画集計2026[月]&amp;事業計画集計2026[受着完],事業計画集計2026[(当月)計画 棟数],0,0)</f>
        <v>0</v>
      </c>
      <c r="BK83" s="28" cm="1">
        <f t="array" ref="BK83">_xlfn.XLOOKUP($D83&amp;BK$2&amp;BK$3,事業計画集計2026[営業所]&amp;事業計画集計2026[月]&amp;事業計画集計2026[受着完],事業計画集計2026[(当月)計画 請負金額],0,0)</f>
        <v>0</v>
      </c>
      <c r="BL83" s="28" cm="1">
        <f t="array" ref="BL83">_xlfn.XLOOKUP($D83&amp;BK$2&amp;BK$3,事業計画集計2026[営業所]&amp;事業計画集計2026[月]&amp;事業計画集計2026[受着完],事業計画集計2026[(当月)計画 利益額],0,0)</f>
        <v>0</v>
      </c>
      <c r="BM83" s="149" cm="1">
        <f t="array" ref="BM83">_xlfn.XLOOKUP($D83&amp;BK$2&amp;BK$3,事業計画集計2026[営業所]&amp;事業計画集計2026[月]&amp;事業計画集計2026[受着完],事業計画集計2026[(当月)計画 棟数],0,0)</f>
        <v>0</v>
      </c>
      <c r="BN83" s="28" cm="1">
        <f t="array" ref="BN83">_xlfn.XLOOKUP($D83&amp;BN$2&amp;BN$3,事業計画集計2026[営業所]&amp;事業計画集計2026[月]&amp;事業計画集計2026[受着完],事業計画集計2026[(当月)計画 請負金額],0,0)</f>
        <v>0</v>
      </c>
      <c r="BO83" s="28" cm="1">
        <f t="array" ref="BO83">_xlfn.XLOOKUP($D83&amp;BN$2&amp;BN$3,事業計画集計2026[営業所]&amp;事業計画集計2026[月]&amp;事業計画集計2026[受着完],事業計画集計2026[(当月)計画 利益額],0,0)</f>
        <v>0</v>
      </c>
      <c r="BP83" s="29">
        <f>BO83-($Q83*1000)</f>
        <v>0</v>
      </c>
      <c r="BQ83" s="149" cm="1">
        <f t="array" ref="BQ83">_xlfn.XLOOKUP($D83&amp;BN$2&amp;BN$3,事業計画集計2026[営業所]&amp;事業計画集計2026[月]&amp;事業計画集計2026[受着完],事業計画集計2026[(当月)計画 棟数],0,0)</f>
        <v>0</v>
      </c>
      <c r="BR83" s="28" cm="1">
        <f t="array" ref="BR83">_xlfn.XLOOKUP($D83&amp;BR$2&amp;BR$3,事業計画集計2026[営業所]&amp;事業計画集計2026[月]&amp;事業計画集計2026[受着完],事業計画集計2026[(当月)計画 請負金額],0,0)</f>
        <v>0</v>
      </c>
      <c r="BS83" s="28" cm="1">
        <f t="array" ref="BS83">_xlfn.XLOOKUP($D83&amp;BR$2&amp;BR$3,事業計画集計2026[営業所]&amp;事業計画集計2026[月]&amp;事業計画集計2026[受着完],事業計画集計2026[(当月)計画 利益額],0,0)</f>
        <v>0</v>
      </c>
      <c r="BT83" s="149" cm="1">
        <f t="array" ref="BT83">_xlfn.XLOOKUP($D83&amp;BR$2&amp;BR$3,事業計画集計2026[営業所]&amp;事業計画集計2026[月]&amp;事業計画集計2026[受着完],事業計画集計2026[(当月)計画 棟数],0,0)</f>
        <v>0</v>
      </c>
      <c r="BU83" s="28" cm="1">
        <f t="array" ref="BU83">_xlfn.XLOOKUP($D83&amp;BU$2&amp;BU$3,事業計画集計2026[営業所]&amp;事業計画集計2026[月]&amp;事業計画集計2026[受着完],事業計画集計2026[(当月)計画 請負金額],0,0)</f>
        <v>0</v>
      </c>
      <c r="BV83" s="28" cm="1">
        <f t="array" ref="BV83">_xlfn.XLOOKUP($D83&amp;BU$2&amp;BU$3,事業計画集計2026[営業所]&amp;事業計画集計2026[月]&amp;事業計画集計2026[受着完],事業計画集計2026[(当月)計画 利益額],0,0)</f>
        <v>0</v>
      </c>
      <c r="BW83" s="149" cm="1">
        <f t="array" ref="BW83">_xlfn.XLOOKUP($D83&amp;BU$2&amp;BU$3,事業計画集計2026[営業所]&amp;事業計画集計2026[月]&amp;事業計画集計2026[受着完],事業計画集計2026[(当月)計画 棟数],0,0)</f>
        <v>0</v>
      </c>
      <c r="BX83" s="28" cm="1">
        <f t="array" ref="BX83">_xlfn.XLOOKUP($D83&amp;BX$2&amp;BX$3,事業計画集計2026[営業所]&amp;事業計画集計2026[月]&amp;事業計画集計2026[受着完],事業計画集計2026[(当月)計画 請負金額],0,0)</f>
        <v>0</v>
      </c>
      <c r="BY83" s="28" cm="1">
        <f t="array" ref="BY83">_xlfn.XLOOKUP($D83&amp;BX$2&amp;BX$3,事業計画集計2026[営業所]&amp;事業計画集計2026[月]&amp;事業計画集計2026[受着完],事業計画集計2026[(当月)計画 利益額],0,0)</f>
        <v>0</v>
      </c>
      <c r="BZ83" s="29">
        <f>BY83-($Q83*1000)</f>
        <v>0</v>
      </c>
      <c r="CA83" s="149" cm="1">
        <f t="array" ref="CA83">_xlfn.XLOOKUP($D83&amp;BX$2&amp;BX$3,事業計画集計2026[営業所]&amp;事業計画集計2026[月]&amp;事業計画集計2026[受着完],事業計画集計2026[(当月)計画 棟数],0,0)</f>
        <v>0</v>
      </c>
      <c r="CB83" s="28" cm="1">
        <f t="array" ref="CB83">_xlfn.XLOOKUP($D83&amp;CB$2&amp;CB$3,事業計画集計2026[営業所]&amp;事業計画集計2026[月]&amp;事業計画集計2026[受着完],事業計画集計2026[(当月)計画 請負金額],0,0)</f>
        <v>0</v>
      </c>
      <c r="CC83" s="28" cm="1">
        <f t="array" ref="CC83">_xlfn.XLOOKUP($D83&amp;CB$2&amp;CB$3,事業計画集計2026[営業所]&amp;事業計画集計2026[月]&amp;事業計画集計2026[受着完],事業計画集計2026[(当月)計画 利益額],0,0)</f>
        <v>0</v>
      </c>
      <c r="CD83" s="149" cm="1">
        <f t="array" ref="CD83">_xlfn.XLOOKUP($D83&amp;CB$2&amp;CB$3,事業計画集計2026[営業所]&amp;事業計画集計2026[月]&amp;事業計画集計2026[受着完],事業計画集計2026[(当月)計画 棟数],0,0)</f>
        <v>0</v>
      </c>
      <c r="CE83" s="28" cm="1">
        <f t="array" ref="CE83">_xlfn.XLOOKUP($D83&amp;CE$2&amp;CE$3,事業計画集計2026[営業所]&amp;事業計画集計2026[月]&amp;事業計画集計2026[受着完],事業計画集計2026[(当月)計画 請負金額],0,0)</f>
        <v>0</v>
      </c>
      <c r="CF83" s="28" cm="1">
        <f t="array" ref="CF83">_xlfn.XLOOKUP($D83&amp;CE$2&amp;CE$3,事業計画集計2026[営業所]&amp;事業計画集計2026[月]&amp;事業計画集計2026[受着完],事業計画集計2026[(当月)計画 利益額],0,0)</f>
        <v>0</v>
      </c>
      <c r="CG83" s="149" cm="1">
        <f t="array" ref="CG83">_xlfn.XLOOKUP($D83&amp;CE$2&amp;CE$3,事業計画集計2026[営業所]&amp;事業計画集計2026[月]&amp;事業計画集計2026[受着完],事業計画集計2026[(当月)計画 棟数],0,0)</f>
        <v>0</v>
      </c>
      <c r="CH83" s="28" cm="1">
        <f t="array" ref="CH83">_xlfn.XLOOKUP($D83&amp;CH$2&amp;CH$3,事業計画集計2026[営業所]&amp;事業計画集計2026[月]&amp;事業計画集計2026[受着完],事業計画集計2026[(当月)計画 請負金額],0,0)</f>
        <v>0</v>
      </c>
      <c r="CI83" s="28" cm="1">
        <f t="array" ref="CI83">_xlfn.XLOOKUP($D83&amp;CH$2&amp;CH$3,事業計画集計2026[営業所]&amp;事業計画集計2026[月]&amp;事業計画集計2026[受着完],事業計画集計2026[(当月)計画 利益額],0,0)</f>
        <v>0</v>
      </c>
      <c r="CJ83" s="29">
        <f>CI83-($Q83*1000)</f>
        <v>0</v>
      </c>
      <c r="CK83" s="142" cm="1">
        <f t="array" ref="CK83">_xlfn.XLOOKUP($D83&amp;CH$2&amp;CH$3,事業計画集計2026[営業所]&amp;事業計画集計2026[月]&amp;事業計画集計2026[受着完],事業計画集計2026[(当月)計画 棟数],0,0)</f>
        <v>0</v>
      </c>
      <c r="CL83" s="421">
        <f t="shared" ref="CL83:CU84" si="1058">BH83+BR83+CB83</f>
        <v>0</v>
      </c>
      <c r="CM83" s="422">
        <f t="shared" si="1058"/>
        <v>0</v>
      </c>
      <c r="CN83" s="423">
        <f t="shared" si="1058"/>
        <v>0</v>
      </c>
      <c r="CO83" s="296">
        <f t="shared" si="1058"/>
        <v>0</v>
      </c>
      <c r="CP83" s="300">
        <f t="shared" si="1058"/>
        <v>0</v>
      </c>
      <c r="CQ83" s="154">
        <f t="shared" si="1058"/>
        <v>0</v>
      </c>
      <c r="CR83" s="304">
        <f t="shared" si="1058"/>
        <v>0</v>
      </c>
      <c r="CS83" s="314">
        <f t="shared" si="1058"/>
        <v>0</v>
      </c>
      <c r="CT83" s="324">
        <f t="shared" si="1058"/>
        <v>0</v>
      </c>
      <c r="CU83" s="158">
        <f t="shared" si="1058"/>
        <v>0</v>
      </c>
      <c r="CV83" s="333">
        <f t="shared" ref="CV83:DE84" si="1059">AX83+CL83</f>
        <v>0</v>
      </c>
      <c r="CW83" s="334">
        <f t="shared" si="1059"/>
        <v>0</v>
      </c>
      <c r="CX83" s="162">
        <f t="shared" si="1059"/>
        <v>0</v>
      </c>
      <c r="CY83" s="354">
        <f t="shared" si="1059"/>
        <v>0</v>
      </c>
      <c r="CZ83" s="355">
        <f t="shared" si="1059"/>
        <v>0</v>
      </c>
      <c r="DA83" s="166">
        <f t="shared" si="1059"/>
        <v>0</v>
      </c>
      <c r="DB83" s="479">
        <f t="shared" si="1059"/>
        <v>0</v>
      </c>
      <c r="DC83" s="480">
        <f t="shared" si="1059"/>
        <v>0</v>
      </c>
      <c r="DD83" s="481">
        <f t="shared" si="1059"/>
        <v>0</v>
      </c>
      <c r="DE83" s="604">
        <f t="shared" si="1059"/>
        <v>0</v>
      </c>
      <c r="DF83" s="612">
        <f>実行度合表集計2025!GH83+実行度合表集計2026!CV83</f>
        <v>0</v>
      </c>
      <c r="DG83" s="334">
        <f>実行度合表集計2025!GI83+実行度合表集計2026!CW83</f>
        <v>0</v>
      </c>
      <c r="DH83" s="613">
        <f>実行度合表集計2025!GJ83+実行度合表集計2026!CX83</f>
        <v>0</v>
      </c>
      <c r="DI83" s="628">
        <f>実行度合表集計2025!GK83+実行度合表集計2026!CY83</f>
        <v>0</v>
      </c>
      <c r="DJ83" s="355">
        <f>実行度合表集計2025!GL83+実行度合表集計2026!CZ83</f>
        <v>0</v>
      </c>
      <c r="DK83" s="629">
        <f>実行度合表集計2025!GM83+実行度合表集計2026!DA83</f>
        <v>0</v>
      </c>
      <c r="DL83" s="641">
        <f>実行度合表集計2025!GN83+実行度合表集計2026!DB83</f>
        <v>0</v>
      </c>
      <c r="DM83" s="480">
        <f>実行度合表集計2025!GO83+実行度合表集計2026!DC83</f>
        <v>0</v>
      </c>
      <c r="DN83" s="481">
        <f>実行度合表集計2025!GP83+実行度合表集計2026!DD83</f>
        <v>-26502000</v>
      </c>
      <c r="DO83" s="642">
        <f>実行度合表集計2025!GQ83+実行度合表集計2026!DE83</f>
        <v>0</v>
      </c>
      <c r="DP83" s="28" cm="1">
        <f t="array" ref="DP83">_xlfn.XLOOKUP($D83&amp;DP$2&amp;DP$3,事業計画集計2026[営業所]&amp;事業計画集計2026[月]&amp;事業計画集計2026[受着完],事業計画集計2026[(当月)計画 請負金額],0,0)</f>
        <v>0</v>
      </c>
      <c r="DQ83" s="28" cm="1">
        <f t="array" ref="DQ83">_xlfn.XLOOKUP($D83&amp;DP$2&amp;DP$3,事業計画集計2026[営業所]&amp;事業計画集計2026[月]&amp;事業計画集計2026[受着完],事業計画集計2026[(当月)計画 利益額],0,0)</f>
        <v>0</v>
      </c>
      <c r="DR83" s="149" cm="1">
        <f t="array" ref="DR83">_xlfn.XLOOKUP($D83&amp;DP$2&amp;DP$3,事業計画集計2026[営業所]&amp;事業計画集計2026[月]&amp;事業計画集計2026[受着完],事業計画集計2026[(当月)計画 棟数],0,0)</f>
        <v>0</v>
      </c>
      <c r="DS83" s="28" cm="1">
        <f t="array" ref="DS83">_xlfn.XLOOKUP($D83&amp;DS$2&amp;DS$3,事業計画集計2026[営業所]&amp;事業計画集計2026[月]&amp;事業計画集計2026[受着完],事業計画集計2026[(当月)計画 請負金額],0,0)</f>
        <v>0</v>
      </c>
      <c r="DT83" s="28" cm="1">
        <f t="array" ref="DT83">_xlfn.XLOOKUP($D83&amp;DS$2&amp;DS$3,事業計画集計2026[営業所]&amp;事業計画集計2026[月]&amp;事業計画集計2026[受着完],事業計画集計2026[(当月)計画 利益額],0,0)</f>
        <v>0</v>
      </c>
      <c r="DU83" s="149" cm="1">
        <f t="array" ref="DU83">_xlfn.XLOOKUP($D83&amp;DS$2&amp;DS$3,事業計画集計2026[営業所]&amp;事業計画集計2026[月]&amp;事業計画集計2026[受着完],事業計画集計2026[(当月)計画 棟数],0,0)</f>
        <v>0</v>
      </c>
      <c r="DV83" s="28" cm="1">
        <f t="array" ref="DV83">_xlfn.XLOOKUP($D83&amp;DV$2&amp;DV$3,事業計画集計2026[営業所]&amp;事業計画集計2026[月]&amp;事業計画集計2026[受着完],事業計画集計2026[(当月)計画 請負金額],0,0)</f>
        <v>0</v>
      </c>
      <c r="DW83" s="28" cm="1">
        <f t="array" ref="DW83">_xlfn.XLOOKUP($D83&amp;DV$2&amp;DV$3,事業計画集計2026[営業所]&amp;事業計画集計2026[月]&amp;事業計画集計2026[受着完],事業計画集計2026[(当月)計画 利益額],0,0)</f>
        <v>0</v>
      </c>
      <c r="DX83" s="29">
        <f>DW83-($Q83*1000)</f>
        <v>0</v>
      </c>
      <c r="DY83" s="149" cm="1">
        <f t="array" ref="DY83">_xlfn.XLOOKUP($D83&amp;DV$2&amp;DV$3,事業計画集計2026[営業所]&amp;事業計画集計2026[月]&amp;事業計画集計2026[受着完],事業計画集計2026[(当月)計画 棟数],0,0)</f>
        <v>0</v>
      </c>
      <c r="DZ83" s="28" cm="1">
        <f t="array" ref="DZ83">_xlfn.XLOOKUP($D83&amp;DZ$2&amp;DZ$3,事業計画集計2026[営業所]&amp;事業計画集計2026[月]&amp;事業計画集計2026[受着完],事業計画集計2026[(当月)計画 請負金額],0,0)</f>
        <v>0</v>
      </c>
      <c r="EA83" s="28" cm="1">
        <f t="array" ref="EA83">_xlfn.XLOOKUP($D83&amp;DZ$2&amp;DZ$3,事業計画集計2026[営業所]&amp;事業計画集計2026[月]&amp;事業計画集計2026[受着完],事業計画集計2026[(当月)計画 利益額],0,0)</f>
        <v>0</v>
      </c>
      <c r="EB83" s="149" cm="1">
        <f t="array" ref="EB83">_xlfn.XLOOKUP($D83&amp;DZ$2&amp;DZ$3,事業計画集計2026[営業所]&amp;事業計画集計2026[月]&amp;事業計画集計2026[受着完],事業計画集計2026[(当月)計画 棟数],0,0)</f>
        <v>0</v>
      </c>
      <c r="EC83" s="28" cm="1">
        <f t="array" ref="EC83">_xlfn.XLOOKUP($D83&amp;EC$2&amp;EC$3,事業計画集計2026[営業所]&amp;事業計画集計2026[月]&amp;事業計画集計2026[受着完],事業計画集計2026[(当月)計画 請負金額],0,0)</f>
        <v>0</v>
      </c>
      <c r="ED83" s="28" cm="1">
        <f t="array" ref="ED83">_xlfn.XLOOKUP($D83&amp;EC$2&amp;EC$3,事業計画集計2026[営業所]&amp;事業計画集計2026[月]&amp;事業計画集計2026[受着完],事業計画集計2026[(当月)計画 利益額],0,0)</f>
        <v>0</v>
      </c>
      <c r="EE83" s="149" cm="1">
        <f t="array" ref="EE83">_xlfn.XLOOKUP($D83&amp;EC$2&amp;EC$3,事業計画集計2026[営業所]&amp;事業計画集計2026[月]&amp;事業計画集計2026[受着完],事業計画集計2026[(当月)計画 棟数],0,0)</f>
        <v>0</v>
      </c>
      <c r="EF83" s="28" cm="1">
        <f t="array" ref="EF83">_xlfn.XLOOKUP($D83&amp;EF$2&amp;EF$3,事業計画集計2026[営業所]&amp;事業計画集計2026[月]&amp;事業計画集計2026[受着完],事業計画集計2026[(当月)計画 請負金額],0,0)</f>
        <v>0</v>
      </c>
      <c r="EG83" s="28" cm="1">
        <f t="array" ref="EG83">_xlfn.XLOOKUP($D83&amp;EF$2&amp;EF$3,事業計画集計2026[営業所]&amp;事業計画集計2026[月]&amp;事業計画集計2026[受着完],事業計画集計2026[(当月)計画 利益額],0,0)</f>
        <v>0</v>
      </c>
      <c r="EH83" s="29">
        <f>EG83-($Q83*1000)</f>
        <v>0</v>
      </c>
      <c r="EI83" s="149" cm="1">
        <f t="array" ref="EI83">_xlfn.XLOOKUP($D83&amp;EF$2&amp;EF$3,事業計画集計2026[営業所]&amp;事業計画集計2026[月]&amp;事業計画集計2026[受着完],事業計画集計2026[(当月)計画 棟数],0,0)</f>
        <v>0</v>
      </c>
      <c r="EJ83" s="28" cm="1">
        <f t="array" ref="EJ83">_xlfn.XLOOKUP($D83&amp;EJ$2&amp;EJ$3,事業計画集計2026[営業所]&amp;事業計画集計2026[月]&amp;事業計画集計2026[受着完],事業計画集計2026[(当月)計画 請負金額],0,0)</f>
        <v>0</v>
      </c>
      <c r="EK83" s="28" cm="1">
        <f t="array" ref="EK83">_xlfn.XLOOKUP($D83&amp;EJ$2&amp;EJ$3,事業計画集計2026[営業所]&amp;事業計画集計2026[月]&amp;事業計画集計2026[受着完],事業計画集計2026[(当月)計画 利益額],0,0)</f>
        <v>0</v>
      </c>
      <c r="EL83" s="149" cm="1">
        <f t="array" ref="EL83">_xlfn.XLOOKUP($D83&amp;EJ$2&amp;EJ$3,事業計画集計2026[営業所]&amp;事業計画集計2026[月]&amp;事業計画集計2026[受着完],事業計画集計2026[(当月)計画 棟数],0,0)</f>
        <v>0</v>
      </c>
      <c r="EM83" s="28" cm="1">
        <f t="array" ref="EM83">_xlfn.XLOOKUP($D83&amp;EM$2&amp;EM$3,事業計画集計2026[営業所]&amp;事業計画集計2026[月]&amp;事業計画集計2026[受着完],事業計画集計2026[(当月)計画 請負金額],0,0)</f>
        <v>0</v>
      </c>
      <c r="EN83" s="28" cm="1">
        <f t="array" ref="EN83">_xlfn.XLOOKUP($D83&amp;EM$2&amp;EM$3,事業計画集計2026[営業所]&amp;事業計画集計2026[月]&amp;事業計画集計2026[受着完],事業計画集計2026[(当月)計画 利益額],0,0)</f>
        <v>0</v>
      </c>
      <c r="EO83" s="149" cm="1">
        <f t="array" ref="EO83">_xlfn.XLOOKUP($D83&amp;EM$2&amp;EM$3,事業計画集計2026[営業所]&amp;事業計画集計2026[月]&amp;事業計画集計2026[受着完],事業計画集計2026[(当月)計画 棟数],0,0)</f>
        <v>0</v>
      </c>
      <c r="EP83" s="28" cm="1">
        <f t="array" ref="EP83">_xlfn.XLOOKUP($D83&amp;EP$2&amp;EP$3,事業計画集計2026[営業所]&amp;事業計画集計2026[月]&amp;事業計画集計2026[受着完],事業計画集計2026[(当月)計画 請負金額],0,0)</f>
        <v>0</v>
      </c>
      <c r="EQ83" s="28" cm="1">
        <f t="array" ref="EQ83">_xlfn.XLOOKUP($D83&amp;EP$2&amp;EP$3,事業計画集計2026[営業所]&amp;事業計画集計2026[月]&amp;事業計画集計2026[受着完],事業計画集計2026[(当月)計画 利益額],0,0)</f>
        <v>0</v>
      </c>
      <c r="ER83" s="29">
        <f>EQ83-($Q83*1000)</f>
        <v>0</v>
      </c>
      <c r="ES83" s="142" cm="1">
        <f t="array" ref="ES83">_xlfn.XLOOKUP($D83&amp;EP$2&amp;EP$3,事業計画集計2026[営業所]&amp;事業計画集計2026[月]&amp;事業計画集計2026[受着完],事業計画集計2026[(当月)計画 棟数],0,0)</f>
        <v>0</v>
      </c>
      <c r="ET83" s="421">
        <f t="shared" ref="ET83:FC84" si="1060">DP83+DZ83+EJ83</f>
        <v>0</v>
      </c>
      <c r="EU83" s="422">
        <f t="shared" si="1060"/>
        <v>0</v>
      </c>
      <c r="EV83" s="423">
        <f t="shared" si="1060"/>
        <v>0</v>
      </c>
      <c r="EW83" s="296">
        <f t="shared" si="1060"/>
        <v>0</v>
      </c>
      <c r="EX83" s="300">
        <f t="shared" si="1060"/>
        <v>0</v>
      </c>
      <c r="EY83" s="154">
        <f t="shared" si="1060"/>
        <v>0</v>
      </c>
      <c r="EZ83" s="304">
        <f t="shared" si="1060"/>
        <v>0</v>
      </c>
      <c r="FA83" s="314">
        <f t="shared" si="1060"/>
        <v>0</v>
      </c>
      <c r="FB83" s="324">
        <f t="shared" si="1060"/>
        <v>0</v>
      </c>
      <c r="FC83" s="158">
        <f t="shared" si="1060"/>
        <v>0</v>
      </c>
      <c r="FD83" s="28" cm="1">
        <f t="array" ref="FD83">_xlfn.XLOOKUP($D83&amp;FD$2&amp;FD$3,事業計画集計2026[営業所]&amp;事業計画集計2026[月]&amp;事業計画集計2026[受着完],事業計画集計2026[(当月)計画 請負金額],0,0)</f>
        <v>0</v>
      </c>
      <c r="FE83" s="28" cm="1">
        <f t="array" ref="FE83">_xlfn.XLOOKUP($D83&amp;FD$2&amp;FD$3,事業計画集計2026[営業所]&amp;事業計画集計2026[月]&amp;事業計画集計2026[受着完],事業計画集計2026[(当月)計画 利益額],0,0)</f>
        <v>0</v>
      </c>
      <c r="FF83" s="149" cm="1">
        <f t="array" ref="FF83">_xlfn.XLOOKUP($D83&amp;FD$2&amp;FD$3,事業計画集計2026[営業所]&amp;事業計画集計2026[月]&amp;事業計画集計2026[受着完],事業計画集計2026[(当月)計画 棟数],0,0)</f>
        <v>0</v>
      </c>
      <c r="FG83" s="28" cm="1">
        <f t="array" ref="FG83">_xlfn.XLOOKUP($D83&amp;FG$2&amp;FG$3,事業計画集計2026[営業所]&amp;事業計画集計2026[月]&amp;事業計画集計2026[受着完],事業計画集計2026[(当月)計画 請負金額],0,0)</f>
        <v>0</v>
      </c>
      <c r="FH83" s="28" cm="1">
        <f t="array" ref="FH83">_xlfn.XLOOKUP($D83&amp;FG$2&amp;FG$3,事業計画集計2026[営業所]&amp;事業計画集計2026[月]&amp;事業計画集計2026[受着完],事業計画集計2026[(当月)計画 利益額],0,0)</f>
        <v>0</v>
      </c>
      <c r="FI83" s="149" cm="1">
        <f t="array" ref="FI83">_xlfn.XLOOKUP($D83&amp;FG$2&amp;FG$3,事業計画集計2026[営業所]&amp;事業計画集計2026[月]&amp;事業計画集計2026[受着完],事業計画集計2026[(当月)計画 棟数],0,0)</f>
        <v>0</v>
      </c>
      <c r="FJ83" s="28" cm="1">
        <f t="array" ref="FJ83">_xlfn.XLOOKUP($D83&amp;FJ$2&amp;FJ$3,事業計画集計2026[営業所]&amp;事業計画集計2026[月]&amp;事業計画集計2026[受着完],事業計画集計2026[(当月)計画 請負金額],0,0)</f>
        <v>0</v>
      </c>
      <c r="FK83" s="28" cm="1">
        <f t="array" ref="FK83">_xlfn.XLOOKUP($D83&amp;FJ$2&amp;FJ$3,事業計画集計2026[営業所]&amp;事業計画集計2026[月]&amp;事業計画集計2026[受着完],事業計画集計2026[(当月)計画 利益額],0,0)</f>
        <v>0</v>
      </c>
      <c r="FL83" s="29">
        <f>FK83-($Q83*1000)</f>
        <v>0</v>
      </c>
      <c r="FM83" s="149" cm="1">
        <f t="array" ref="FM83">_xlfn.XLOOKUP($D83&amp;FJ$2&amp;FJ$3,事業計画集計2026[営業所]&amp;事業計画集計2026[月]&amp;事業計画集計2026[受着完],事業計画集計2026[(当月)計画 棟数],0,0)</f>
        <v>0</v>
      </c>
      <c r="FN83" s="28" cm="1">
        <f t="array" ref="FN83">_xlfn.XLOOKUP($D83&amp;FN$2&amp;FN$3,事業計画集計2026[営業所]&amp;事業計画集計2026[月]&amp;事業計画集計2026[受着完],事業計画集計2026[(当月)計画 請負金額],0,0)</f>
        <v>0</v>
      </c>
      <c r="FO83" s="28" cm="1">
        <f t="array" ref="FO83">_xlfn.XLOOKUP($D83&amp;FN$2&amp;FN$3,事業計画集計2026[営業所]&amp;事業計画集計2026[月]&amp;事業計画集計2026[受着完],事業計画集計2026[(当月)計画 利益額],0,0)</f>
        <v>0</v>
      </c>
      <c r="FP83" s="149" cm="1">
        <f t="array" ref="FP83">_xlfn.XLOOKUP($D83&amp;FN$2&amp;FN$3,事業計画集計2026[営業所]&amp;事業計画集計2026[月]&amp;事業計画集計2026[受着完],事業計画集計2026[(当月)計画 棟数],0,0)</f>
        <v>0</v>
      </c>
      <c r="FQ83" s="28" cm="1">
        <f t="array" ref="FQ83">_xlfn.XLOOKUP($D83&amp;FQ$2&amp;FQ$3,事業計画集計2026[営業所]&amp;事業計画集計2026[月]&amp;事業計画集計2026[受着完],事業計画集計2026[(当月)計画 請負金額],0,0)</f>
        <v>0</v>
      </c>
      <c r="FR83" s="28" cm="1">
        <f t="array" ref="FR83">_xlfn.XLOOKUP($D83&amp;FQ$2&amp;FQ$3,事業計画集計2026[営業所]&amp;事業計画集計2026[月]&amp;事業計画集計2026[受着完],事業計画集計2026[(当月)計画 利益額],0,0)</f>
        <v>0</v>
      </c>
      <c r="FS83" s="149" cm="1">
        <f t="array" ref="FS83">_xlfn.XLOOKUP($D83&amp;FQ$2&amp;FQ$3,事業計画集計2026[営業所]&amp;事業計画集計2026[月]&amp;事業計画集計2026[受着完],事業計画集計2026[(当月)計画 棟数],0,0)</f>
        <v>0</v>
      </c>
      <c r="FT83" s="28" cm="1">
        <f t="array" ref="FT83">_xlfn.XLOOKUP($D83&amp;FT$2&amp;FT$3,事業計画集計2026[営業所]&amp;事業計画集計2026[月]&amp;事業計画集計2026[受着完],事業計画集計2026[(当月)計画 請負金額],0,0)</f>
        <v>0</v>
      </c>
      <c r="FU83" s="28" cm="1">
        <f t="array" ref="FU83">_xlfn.XLOOKUP($D83&amp;FT$2&amp;FT$3,事業計画集計2026[営業所]&amp;事業計画集計2026[月]&amp;事業計画集計2026[受着完],事業計画集計2026[(当月)計画 利益額],0,0)</f>
        <v>0</v>
      </c>
      <c r="FV83" s="29">
        <f>FU83-($Q83*1000)</f>
        <v>0</v>
      </c>
      <c r="FW83" s="149" cm="1">
        <f t="array" ref="FW83">_xlfn.XLOOKUP($D83&amp;FT$2&amp;FT$3,事業計画集計2026[営業所]&amp;事業計画集計2026[月]&amp;事業計画集計2026[受着完],事業計画集計2026[(当月)計画 棟数],0,0)</f>
        <v>0</v>
      </c>
      <c r="FX83" s="28" cm="1">
        <f t="array" ref="FX83">_xlfn.XLOOKUP($D83&amp;FX$2&amp;FX$3,事業計画集計2026[営業所]&amp;事業計画集計2026[月]&amp;事業計画集計2026[受着完],事業計画集計2026[(当月)計画 請負金額],0,0)</f>
        <v>0</v>
      </c>
      <c r="FY83" s="28" cm="1">
        <f t="array" ref="FY83">_xlfn.XLOOKUP($D83&amp;FX$2&amp;FX$3,事業計画集計2026[営業所]&amp;事業計画集計2026[月]&amp;事業計画集計2026[受着完],事業計画集計2026[(当月)計画 利益額],0,0)</f>
        <v>0</v>
      </c>
      <c r="FZ83" s="149" cm="1">
        <f t="array" ref="FZ83">_xlfn.XLOOKUP($D83&amp;FX$2&amp;FX$3,事業計画集計2026[営業所]&amp;事業計画集計2026[月]&amp;事業計画集計2026[受着完],事業計画集計2026[(当月)計画 棟数],0,0)</f>
        <v>0</v>
      </c>
      <c r="GA83" s="28" cm="1">
        <f t="array" ref="GA83">_xlfn.XLOOKUP($D83&amp;GA$2&amp;GA$3,事業計画集計2026[営業所]&amp;事業計画集計2026[月]&amp;事業計画集計2026[受着完],事業計画集計2026[(当月)計画 請負金額],0,0)</f>
        <v>0</v>
      </c>
      <c r="GB83" s="28" cm="1">
        <f t="array" ref="GB83">_xlfn.XLOOKUP($D83&amp;GA$2&amp;GA$3,事業計画集計2026[営業所]&amp;事業計画集計2026[月]&amp;事業計画集計2026[受着完],事業計画集計2026[(当月)計画 利益額],0,0)</f>
        <v>0</v>
      </c>
      <c r="GC83" s="149" cm="1">
        <f t="array" ref="GC83">_xlfn.XLOOKUP($D83&amp;GA$2&amp;GA$3,事業計画集計2026[営業所]&amp;事業計画集計2026[月]&amp;事業計画集計2026[受着完],事業計画集計2026[(当月)計画 棟数],0,0)</f>
        <v>0</v>
      </c>
      <c r="GD83" s="28" cm="1">
        <f t="array" ref="GD83">_xlfn.XLOOKUP($D83&amp;GD$2&amp;GD$3,事業計画集計2026[営業所]&amp;事業計画集計2026[月]&amp;事業計画集計2026[受着完],事業計画集計2026[(当月)計画 請負金額],0,0)</f>
        <v>0</v>
      </c>
      <c r="GE83" s="28" cm="1">
        <f t="array" ref="GE83">_xlfn.XLOOKUP($D83&amp;GD$2&amp;GD$3,事業計画集計2026[営業所]&amp;事業計画集計2026[月]&amp;事業計画集計2026[受着完],事業計画集計2026[(当月)計画 利益額],0,0)</f>
        <v>0</v>
      </c>
      <c r="GF83" s="29">
        <f>GE83-($Q83*1000)</f>
        <v>0</v>
      </c>
      <c r="GG83" s="142" cm="1">
        <f t="array" ref="GG83">_xlfn.XLOOKUP($D83&amp;GD$2&amp;GD$3,事業計画集計2026[営業所]&amp;事業計画集計2026[月]&amp;事業計画集計2026[受着完],事業計画集計2026[(当月)計画 棟数],0,0)</f>
        <v>0</v>
      </c>
      <c r="GH83" s="421">
        <f t="shared" ref="GH83:GQ84" si="1061">FD83+FN83+FX83</f>
        <v>0</v>
      </c>
      <c r="GI83" s="422">
        <f t="shared" si="1061"/>
        <v>0</v>
      </c>
      <c r="GJ83" s="423">
        <f t="shared" si="1061"/>
        <v>0</v>
      </c>
      <c r="GK83" s="296">
        <f t="shared" si="1061"/>
        <v>0</v>
      </c>
      <c r="GL83" s="300">
        <f t="shared" si="1061"/>
        <v>0</v>
      </c>
      <c r="GM83" s="154">
        <f t="shared" si="1061"/>
        <v>0</v>
      </c>
      <c r="GN83" s="304">
        <f t="shared" si="1061"/>
        <v>0</v>
      </c>
      <c r="GO83" s="314">
        <f t="shared" si="1061"/>
        <v>0</v>
      </c>
      <c r="GP83" s="324">
        <f t="shared" si="1061"/>
        <v>0</v>
      </c>
      <c r="GQ83" s="158">
        <f t="shared" si="1061"/>
        <v>0</v>
      </c>
      <c r="GR83" s="333">
        <f t="shared" ref="GR83:HA84" si="1062">ET83+GH83</f>
        <v>0</v>
      </c>
      <c r="GS83" s="334">
        <f t="shared" si="1062"/>
        <v>0</v>
      </c>
      <c r="GT83" s="162">
        <f t="shared" si="1062"/>
        <v>0</v>
      </c>
      <c r="GU83" s="354">
        <f t="shared" si="1062"/>
        <v>0</v>
      </c>
      <c r="GV83" s="355">
        <f t="shared" si="1062"/>
        <v>0</v>
      </c>
      <c r="GW83" s="166">
        <f t="shared" si="1062"/>
        <v>0</v>
      </c>
      <c r="GX83" s="479">
        <f t="shared" si="1062"/>
        <v>0</v>
      </c>
      <c r="GY83" s="480">
        <f t="shared" si="1062"/>
        <v>0</v>
      </c>
      <c r="GZ83" s="481">
        <f t="shared" si="1062"/>
        <v>0</v>
      </c>
      <c r="HA83" s="482">
        <f t="shared" si="1062"/>
        <v>0</v>
      </c>
      <c r="HB83" s="390">
        <f>CV83+GR83</f>
        <v>0</v>
      </c>
      <c r="HC83" s="391">
        <f>CW83+GS83</f>
        <v>0</v>
      </c>
      <c r="HD83" s="170">
        <f>CX83+GT83</f>
        <v>0</v>
      </c>
      <c r="HE83" s="390">
        <f>CY83+GU83</f>
        <v>0</v>
      </c>
      <c r="HF83" s="391">
        <f>CZ83+GV83</f>
        <v>0</v>
      </c>
      <c r="HG83" s="170">
        <f>DA83+GW83</f>
        <v>0</v>
      </c>
      <c r="HH83" s="390">
        <f>DB83+GX83</f>
        <v>0</v>
      </c>
      <c r="HI83" s="391">
        <f>DC83+GY83</f>
        <v>0</v>
      </c>
      <c r="HJ83" s="409">
        <f>DD83+GZ83</f>
        <v>0</v>
      </c>
      <c r="HK83" s="256">
        <f>DE83+HA83</f>
        <v>0</v>
      </c>
      <c r="HL83" s="31"/>
      <c r="HM83" s="30" t="s">
        <v>137</v>
      </c>
      <c r="HN83" s="30" t="s">
        <v>113</v>
      </c>
      <c r="HO83" s="30" t="s">
        <v>259</v>
      </c>
      <c r="HP83" s="30"/>
      <c r="HQ83" s="30"/>
    </row>
    <row r="84" spans="1:225" s="25" customFormat="1" ht="21">
      <c r="A84" s="24"/>
      <c r="C84" s="70"/>
      <c r="D84" s="74"/>
      <c r="E84" s="196"/>
      <c r="F84" s="196"/>
      <c r="G84" s="196"/>
      <c r="H84" s="196"/>
      <c r="I84" s="196"/>
      <c r="J84" s="196"/>
      <c r="K84" s="197" t="str">
        <f>K83</f>
        <v/>
      </c>
      <c r="L84" s="197" t="str">
        <f t="shared" ref="L84:Q84" si="1063">L83</f>
        <v/>
      </c>
      <c r="M84" s="197" t="str">
        <f t="shared" si="1063"/>
        <v/>
      </c>
      <c r="N84" s="197" t="str">
        <f t="shared" si="1063"/>
        <v/>
      </c>
      <c r="O84" s="197" t="str">
        <f t="shared" si="1063"/>
        <v/>
      </c>
      <c r="P84" s="197" t="str">
        <f t="shared" si="1063"/>
        <v/>
      </c>
      <c r="Q84" s="197">
        <f t="shared" si="1063"/>
        <v>0</v>
      </c>
      <c r="R84" s="196"/>
      <c r="S84" s="26" t="s">
        <v>138</v>
      </c>
      <c r="T84" s="27" cm="1">
        <f t="array" ref="T84">_xlfn.XLOOKUP($D83&amp;T$2&amp;T$3,事業計画集計2026[営業所]&amp;事業計画集計2026[月]&amp;事業計画集計2026[受着完],事業計画集計2026[(当月)実績 請負金額],0,0)</f>
        <v>0</v>
      </c>
      <c r="U84" s="28" cm="1">
        <f t="array" ref="U84">_xlfn.XLOOKUP($D83&amp;T$2&amp;T$3,事業計画集計2026[営業所]&amp;事業計画集計2026[月]&amp;事業計画集計2026[受着完],事業計画集計2026[(当月)実績 利益額],0,0)</f>
        <v>0</v>
      </c>
      <c r="V84" s="142" cm="1">
        <f t="array" ref="V84">_xlfn.XLOOKUP($D83&amp;T$2&amp;T$3,事業計画集計2026[営業所]&amp;事業計画集計2026[月]&amp;事業計画集計2026[受着完],事業計画集計2026[(当月)実績 棟数],0,0)</f>
        <v>0</v>
      </c>
      <c r="W84" s="27" cm="1">
        <f t="array" ref="W84">_xlfn.XLOOKUP($D83&amp;W$2&amp;W$3,事業計画集計2026[営業所]&amp;事業計画集計2026[月]&amp;事業計画集計2026[受着完],事業計画集計2026[(当月)実績 請負金額],0,0)</f>
        <v>0</v>
      </c>
      <c r="X84" s="28" cm="1">
        <f t="array" ref="X84">_xlfn.XLOOKUP($D83&amp;W$2&amp;W$3,事業計画集計2026[営業所]&amp;事業計画集計2026[月]&amp;事業計画集計2026[受着完],事業計画集計2026[(当月)実績 利益額],0,0)</f>
        <v>0</v>
      </c>
      <c r="Y84" s="149" cm="1">
        <f t="array" ref="Y84">_xlfn.XLOOKUP($D83&amp;W$2&amp;W$3,事業計画集計2026[営業所]&amp;事業計画集計2026[月]&amp;事業計画集計2026[受着完],事業計画集計2026[(当月)実績 棟数],0,0)</f>
        <v>0</v>
      </c>
      <c r="Z84" s="28" cm="1">
        <f t="array" ref="Z84">_xlfn.XLOOKUP($D83&amp;Z$2&amp;Z$3,事業計画集計2026[営業所]&amp;事業計画集計2026[月]&amp;事業計画集計2026[受着完],事業計画集計2026[(当月)実績 請負金額],0,0)</f>
        <v>0</v>
      </c>
      <c r="AA84" s="28" cm="1">
        <f t="array" ref="AA84">_xlfn.XLOOKUP($D83&amp;Z$2&amp;Z$3,事業計画集計2026[営業所]&amp;事業計画集計2026[月]&amp;事業計画集計2026[受着完],事業計画集計2026[(当月)実績 利益額],0,0)</f>
        <v>0</v>
      </c>
      <c r="AB84" s="133">
        <f>AA84-($Q83*1000)</f>
        <v>0</v>
      </c>
      <c r="AC84" s="142" cm="1">
        <f t="array" ref="AC84">_xlfn.XLOOKUP($D83&amp;Z$2&amp;Z$3,事業計画集計2026[営業所]&amp;事業計画集計2026[月]&amp;事業計画集計2026[受着完],事業計画集計2026[(当月)実績 棟数],0,0)</f>
        <v>0</v>
      </c>
      <c r="AD84" s="27" cm="1">
        <f t="array" ref="AD84">_xlfn.XLOOKUP($D83&amp;AD$2&amp;AD$3,事業計画集計2026[営業所]&amp;事業計画集計2026[月]&amp;事業計画集計2026[受着完],事業計画集計2026[(当月)実績 請負金額],0,0)</f>
        <v>0</v>
      </c>
      <c r="AE84" s="28" cm="1">
        <f t="array" ref="AE84">_xlfn.XLOOKUP($D83&amp;AD$2&amp;AD$3,事業計画集計2026[営業所]&amp;事業計画集計2026[月]&amp;事業計画集計2026[受着完],事業計画集計2026[(当月)実績 利益額],0,0)</f>
        <v>0</v>
      </c>
      <c r="AF84" s="149" cm="1">
        <f t="array" ref="AF84">_xlfn.XLOOKUP($D83&amp;AD$2&amp;AD$3,事業計画集計2026[営業所]&amp;事業計画集計2026[月]&amp;事業計画集計2026[受着完],事業計画集計2026[(当月)実績 棟数],0,0)</f>
        <v>0</v>
      </c>
      <c r="AG84" s="28" cm="1">
        <f t="array" ref="AG84">_xlfn.XLOOKUP($D83&amp;AG$2&amp;AG$3,事業計画集計2026[営業所]&amp;事業計画集計2026[月]&amp;事業計画集計2026[受着完],事業計画集計2026[(当月)実績 請負金額],0,0)</f>
        <v>0</v>
      </c>
      <c r="AH84" s="28" cm="1">
        <f t="array" ref="AH84">_xlfn.XLOOKUP($D83&amp;AG$2&amp;AG$3,事業計画集計2026[営業所]&amp;事業計画集計2026[月]&amp;事業計画集計2026[受着完],事業計画集計2026[(当月)実績 利益額],0,0)</f>
        <v>0</v>
      </c>
      <c r="AI84" s="149" cm="1">
        <f t="array" ref="AI84">_xlfn.XLOOKUP($D83&amp;AG$2&amp;AG$3,事業計画集計2026[営業所]&amp;事業計画集計2026[月]&amp;事業計画集計2026[受着完],事業計画集計2026[(当月)実績 棟数],0,0)</f>
        <v>0</v>
      </c>
      <c r="AJ84" s="28" cm="1">
        <f t="array" ref="AJ84">_xlfn.XLOOKUP($D83&amp;AJ$2&amp;AJ$3,事業計画集計2026[営業所]&amp;事業計画集計2026[月]&amp;事業計画集計2026[受着完],事業計画集計2026[(当月)実績 請負金額],0,0)</f>
        <v>0</v>
      </c>
      <c r="AK84" s="28" cm="1">
        <f t="array" ref="AK84">_xlfn.XLOOKUP($D83&amp;AJ$2&amp;AJ$3,事業計画集計2026[営業所]&amp;事業計画集計2026[月]&amp;事業計画集計2026[受着完],事業計画集計2026[(当月)実績 利益額],0,0)</f>
        <v>0</v>
      </c>
      <c r="AL84" s="133">
        <f>AK84-($Q83*1000)</f>
        <v>0</v>
      </c>
      <c r="AM84" s="149" cm="1">
        <f t="array" ref="AM84">_xlfn.XLOOKUP($D83&amp;AJ$2&amp;AJ$3,事業計画集計2026[営業所]&amp;事業計画集計2026[月]&amp;事業計画集計2026[受着完],事業計画集計2026[(当月)実績 棟数],0,0)</f>
        <v>0</v>
      </c>
      <c r="AN84" s="28" cm="1">
        <f t="array" ref="AN84">_xlfn.XLOOKUP($D83&amp;AN$2&amp;AN$3,事業計画集計2026[営業所]&amp;事業計画集計2026[月]&amp;事業計画集計2026[受着完],事業計画集計2026[(当月)実績 請負金額],0,0)</f>
        <v>0</v>
      </c>
      <c r="AO84" s="28" cm="1">
        <f t="array" ref="AO84">_xlfn.XLOOKUP($D83&amp;AN$2&amp;AN$3,事業計画集計2026[営業所]&amp;事業計画集計2026[月]&amp;事業計画集計2026[受着完],事業計画集計2026[(当月)実績 利益額],0,0)</f>
        <v>0</v>
      </c>
      <c r="AP84" s="149" cm="1">
        <f t="array" ref="AP84">_xlfn.XLOOKUP($D83&amp;AN$2&amp;AN$3,事業計画集計2026[営業所]&amp;事業計画集計2026[月]&amp;事業計画集計2026[受着完],事業計画集計2026[(当月)実績 棟数],0,0)</f>
        <v>0</v>
      </c>
      <c r="AQ84" s="28" cm="1">
        <f t="array" ref="AQ84">_xlfn.XLOOKUP($D83&amp;AQ$2&amp;AQ$3,事業計画集計2026[営業所]&amp;事業計画集計2026[月]&amp;事業計画集計2026[受着完],事業計画集計2026[(当月)実績 請負金額],0,0)</f>
        <v>0</v>
      </c>
      <c r="AR84" s="28" cm="1">
        <f t="array" ref="AR84">_xlfn.XLOOKUP($D83&amp;AQ$2&amp;AQ$3,事業計画集計2026[営業所]&amp;事業計画集計2026[月]&amp;事業計画集計2026[受着完],事業計画集計2026[(当月)実績 利益額],0,0)</f>
        <v>0</v>
      </c>
      <c r="AS84" s="149" cm="1">
        <f t="array" ref="AS84">_xlfn.XLOOKUP($D83&amp;AQ$2&amp;AQ$3,事業計画集計2026[営業所]&amp;事業計画集計2026[月]&amp;事業計画集計2026[受着完],事業計画集計2026[(当月)実績 棟数],0,0)</f>
        <v>0</v>
      </c>
      <c r="AT84" s="28" cm="1">
        <f t="array" ref="AT84">_xlfn.XLOOKUP($D83&amp;AT$2&amp;AT$3,事業計画集計2026[営業所]&amp;事業計画集計2026[月]&amp;事業計画集計2026[受着完],事業計画集計2026[(当月)実績 請負金額],0,0)</f>
        <v>0</v>
      </c>
      <c r="AU84" s="28" cm="1">
        <f t="array" ref="AU84">_xlfn.XLOOKUP($D83&amp;AT$2&amp;AT$3,事業計画集計2026[営業所]&amp;事業計画集計2026[月]&amp;事業計画集計2026[受着完],事業計画集計2026[(当月)実績 利益額],0,0)</f>
        <v>0</v>
      </c>
      <c r="AV84" s="29">
        <f>AU84-($Q83*1000)</f>
        <v>0</v>
      </c>
      <c r="AW84" s="142" cm="1">
        <f t="array" ref="AW84">_xlfn.XLOOKUP($D83&amp;AT$2&amp;AT$3,事業計画集計2026[営業所]&amp;事業計画集計2026[月]&amp;事業計画集計2026[受着完],事業計画集計2026[(当月)実績 棟数],0,0)</f>
        <v>0</v>
      </c>
      <c r="AX84" s="421">
        <f t="shared" si="1057"/>
        <v>0</v>
      </c>
      <c r="AY84" s="422">
        <f t="shared" si="1057"/>
        <v>0</v>
      </c>
      <c r="AZ84" s="423">
        <f t="shared" si="1057"/>
        <v>0</v>
      </c>
      <c r="BA84" s="296">
        <f t="shared" si="1057"/>
        <v>0</v>
      </c>
      <c r="BB84" s="300">
        <f t="shared" si="1057"/>
        <v>0</v>
      </c>
      <c r="BC84" s="154">
        <f t="shared" si="1057"/>
        <v>0</v>
      </c>
      <c r="BD84" s="304">
        <f>Z84+AJ84+AT84</f>
        <v>0</v>
      </c>
      <c r="BE84" s="314">
        <f>AA84+AK84+AU84</f>
        <v>0</v>
      </c>
      <c r="BF84" s="409">
        <f>BE84*(1+BF85)-(($Q83*1000)*3)</f>
        <v>0</v>
      </c>
      <c r="BG84" s="158">
        <f>AC84+AM84+AW84</f>
        <v>0</v>
      </c>
      <c r="BH84" s="28" cm="1">
        <f t="array" ref="BH84">_xlfn.XLOOKUP($D83&amp;BH$2&amp;BH$3,事業計画集計2026[営業所]&amp;事業計画集計2026[月]&amp;事業計画集計2026[受着完],事業計画集計2026[(当月)実績 請負金額],0,0)</f>
        <v>0</v>
      </c>
      <c r="BI84" s="28" cm="1">
        <f t="array" ref="BI84">_xlfn.XLOOKUP($D83&amp;BH$2&amp;BH$3,事業計画集計2026[営業所]&amp;事業計画集計2026[月]&amp;事業計画集計2026[受着完],事業計画集計2026[(当月)実績 利益額],0,0)</f>
        <v>0</v>
      </c>
      <c r="BJ84" s="149" cm="1">
        <f t="array" ref="BJ84">_xlfn.XLOOKUP($D83&amp;BH$2&amp;BH$3,事業計画集計2026[営業所]&amp;事業計画集計2026[月]&amp;事業計画集計2026[受着完],事業計画集計2026[(当月)実績 棟数],0,0)</f>
        <v>0</v>
      </c>
      <c r="BK84" s="28" cm="1">
        <f t="array" ref="BK84">_xlfn.XLOOKUP($D83&amp;BK$2&amp;BK$3,事業計画集計2026[営業所]&amp;事業計画集計2026[月]&amp;事業計画集計2026[受着完],事業計画集計2026[(当月)実績 請負金額],0,0)</f>
        <v>0</v>
      </c>
      <c r="BL84" s="28" cm="1">
        <f t="array" ref="BL84">_xlfn.XLOOKUP($D83&amp;BK$2&amp;BK$3,事業計画集計2026[営業所]&amp;事業計画集計2026[月]&amp;事業計画集計2026[受着完],事業計画集計2026[(当月)実績 利益額],0,0)</f>
        <v>0</v>
      </c>
      <c r="BM84" s="149" cm="1">
        <f t="array" ref="BM84">_xlfn.XLOOKUP($D83&amp;BK$2&amp;BK$3,事業計画集計2026[営業所]&amp;事業計画集計2026[月]&amp;事業計画集計2026[受着完],事業計画集計2026[(当月)実績 棟数],0,0)</f>
        <v>0</v>
      </c>
      <c r="BN84" s="28" cm="1">
        <f t="array" ref="BN84">_xlfn.XLOOKUP($D83&amp;BN$2&amp;BN$3,事業計画集計2026[営業所]&amp;事業計画集計2026[月]&amp;事業計画集計2026[受着完],事業計画集計2026[(当月)実績 請負金額],0,0)</f>
        <v>0</v>
      </c>
      <c r="BO84" s="28" cm="1">
        <f t="array" ref="BO84">_xlfn.XLOOKUP($D83&amp;BN$2&amp;BN$3,事業計画集計2026[営業所]&amp;事業計画集計2026[月]&amp;事業計画集計2026[受着完],事業計画集計2026[(当月)実績 利益額],0,0)</f>
        <v>0</v>
      </c>
      <c r="BP84" s="133">
        <f>BO84-($Q83*1000)</f>
        <v>0</v>
      </c>
      <c r="BQ84" s="149" cm="1">
        <f t="array" ref="BQ84">_xlfn.XLOOKUP($D83&amp;BN$2&amp;BN$3,事業計画集計2026[営業所]&amp;事業計画集計2026[月]&amp;事業計画集計2026[受着完],事業計画集計2026[(当月)実績 棟数],0,0)</f>
        <v>0</v>
      </c>
      <c r="BR84" s="28" cm="1">
        <f t="array" ref="BR84">_xlfn.XLOOKUP($D83&amp;BR$2&amp;BR$3,事業計画集計2026[営業所]&amp;事業計画集計2026[月]&amp;事業計画集計2026[受着完],事業計画集計2026[(当月)実績 請負金額],0,0)</f>
        <v>0</v>
      </c>
      <c r="BS84" s="28" cm="1">
        <f t="array" ref="BS84">_xlfn.XLOOKUP($D83&amp;BR$2&amp;BR$3,事業計画集計2026[営業所]&amp;事業計画集計2026[月]&amp;事業計画集計2026[受着完],事業計画集計2026[(当月)実績 利益額],0,0)</f>
        <v>0</v>
      </c>
      <c r="BT84" s="149" cm="1">
        <f t="array" ref="BT84">_xlfn.XLOOKUP($D83&amp;BR$2&amp;BR$3,事業計画集計2026[営業所]&amp;事業計画集計2026[月]&amp;事業計画集計2026[受着完],事業計画集計2026[(当月)実績 棟数],0,0)</f>
        <v>0</v>
      </c>
      <c r="BU84" s="28" cm="1">
        <f t="array" ref="BU84">_xlfn.XLOOKUP($D83&amp;BU$2&amp;BU$3,事業計画集計2026[営業所]&amp;事業計画集計2026[月]&amp;事業計画集計2026[受着完],事業計画集計2026[(当月)実績 請負金額],0,0)</f>
        <v>0</v>
      </c>
      <c r="BV84" s="28" cm="1">
        <f t="array" ref="BV84">_xlfn.XLOOKUP($D83&amp;BU$2&amp;BU$3,事業計画集計2026[営業所]&amp;事業計画集計2026[月]&amp;事業計画集計2026[受着完],事業計画集計2026[(当月)実績 利益額],0,0)</f>
        <v>0</v>
      </c>
      <c r="BW84" s="149" cm="1">
        <f t="array" ref="BW84">_xlfn.XLOOKUP($D83&amp;BU$2&amp;BU$3,事業計画集計2026[営業所]&amp;事業計画集計2026[月]&amp;事業計画集計2026[受着完],事業計画集計2026[(当月)実績 棟数],0,0)</f>
        <v>0</v>
      </c>
      <c r="BX84" s="28" cm="1">
        <f t="array" ref="BX84">_xlfn.XLOOKUP($D83&amp;BX$2&amp;BX$3,事業計画集計2026[営業所]&amp;事業計画集計2026[月]&amp;事業計画集計2026[受着完],事業計画集計2026[(当月)実績 請負金額],0,0)</f>
        <v>0</v>
      </c>
      <c r="BY84" s="28" cm="1">
        <f t="array" ref="BY84">_xlfn.XLOOKUP($D83&amp;BX$2&amp;BX$3,事業計画集計2026[営業所]&amp;事業計画集計2026[月]&amp;事業計画集計2026[受着完],事業計画集計2026[(当月)実績 利益額],0,0)</f>
        <v>0</v>
      </c>
      <c r="BZ84" s="133">
        <f>BY84-($Q83*1000)</f>
        <v>0</v>
      </c>
      <c r="CA84" s="149" cm="1">
        <f t="array" ref="CA84">_xlfn.XLOOKUP($D83&amp;BX$2&amp;BX$3,事業計画集計2026[営業所]&amp;事業計画集計2026[月]&amp;事業計画集計2026[受着完],事業計画集計2026[(当月)実績 棟数],0,0)</f>
        <v>0</v>
      </c>
      <c r="CB84" s="28" cm="1">
        <f t="array" ref="CB84">_xlfn.XLOOKUP($D83&amp;CB$2&amp;CB$3,事業計画集計2026[営業所]&amp;事業計画集計2026[月]&amp;事業計画集計2026[受着完],事業計画集計2026[(当月)実績 請負金額],0,0)</f>
        <v>0</v>
      </c>
      <c r="CC84" s="28" cm="1">
        <f t="array" ref="CC84">_xlfn.XLOOKUP($D83&amp;CB$2&amp;CB$3,事業計画集計2026[営業所]&amp;事業計画集計2026[月]&amp;事業計画集計2026[受着完],事業計画集計2026[(当月)実績 利益額],0,0)</f>
        <v>0</v>
      </c>
      <c r="CD84" s="149" cm="1">
        <f t="array" ref="CD84">_xlfn.XLOOKUP($D83&amp;CB$2&amp;CB$3,事業計画集計2026[営業所]&amp;事業計画集計2026[月]&amp;事業計画集計2026[受着完],事業計画集計2026[(当月)実績 棟数],0,0)</f>
        <v>0</v>
      </c>
      <c r="CE84" s="28" cm="1">
        <f t="array" ref="CE84">_xlfn.XLOOKUP($D83&amp;CE$2&amp;CE$3,事業計画集計2026[営業所]&amp;事業計画集計2026[月]&amp;事業計画集計2026[受着完],事業計画集計2026[(当月)実績 請負金額],0,0)</f>
        <v>0</v>
      </c>
      <c r="CF84" s="28" cm="1">
        <f t="array" ref="CF84">_xlfn.XLOOKUP($D83&amp;CE$2&amp;CE$3,事業計画集計2026[営業所]&amp;事業計画集計2026[月]&amp;事業計画集計2026[受着完],事業計画集計2026[(当月)実績 利益額],0,0)</f>
        <v>0</v>
      </c>
      <c r="CG84" s="149" cm="1">
        <f t="array" ref="CG84">_xlfn.XLOOKUP($D83&amp;CE$2&amp;CE$3,事業計画集計2026[営業所]&amp;事業計画集計2026[月]&amp;事業計画集計2026[受着完],事業計画集計2026[(当月)実績 棟数],0,0)</f>
        <v>0</v>
      </c>
      <c r="CH84" s="28" cm="1">
        <f t="array" ref="CH84">_xlfn.XLOOKUP($D83&amp;CH$2&amp;CH$3,事業計画集計2026[営業所]&amp;事業計画集計2026[月]&amp;事業計画集計2026[受着完],事業計画集計2026[(当月)実績 請負金額],0,0)</f>
        <v>0</v>
      </c>
      <c r="CI84" s="28" cm="1">
        <f t="array" ref="CI84">_xlfn.XLOOKUP($D83&amp;CH$2&amp;CH$3,事業計画集計2026[営業所]&amp;事業計画集計2026[月]&amp;事業計画集計2026[受着完],事業計画集計2026[(当月)実績 利益額],0,0)</f>
        <v>0</v>
      </c>
      <c r="CJ84" s="133">
        <f>CI84-($Q83*1000)</f>
        <v>0</v>
      </c>
      <c r="CK84" s="142" cm="1">
        <f t="array" ref="CK84">_xlfn.XLOOKUP($D83&amp;CH$2&amp;CH$3,事業計画集計2026[営業所]&amp;事業計画集計2026[月]&amp;事業計画集計2026[受着完],事業計画集計2026[(当月)実績 棟数],0,0)</f>
        <v>0</v>
      </c>
      <c r="CL84" s="421">
        <f t="shared" si="1058"/>
        <v>0</v>
      </c>
      <c r="CM84" s="422">
        <f t="shared" si="1058"/>
        <v>0</v>
      </c>
      <c r="CN84" s="423">
        <f t="shared" si="1058"/>
        <v>0</v>
      </c>
      <c r="CO84" s="296">
        <f t="shared" si="1058"/>
        <v>0</v>
      </c>
      <c r="CP84" s="300">
        <f t="shared" si="1058"/>
        <v>0</v>
      </c>
      <c r="CQ84" s="154">
        <f t="shared" si="1058"/>
        <v>0</v>
      </c>
      <c r="CR84" s="304">
        <f>BN84+BX84+CH84</f>
        <v>0</v>
      </c>
      <c r="CS84" s="314">
        <f>BO84+BY84+CI84</f>
        <v>0</v>
      </c>
      <c r="CT84" s="409">
        <f>CS84*(1+CT85)-(($Q83*1000)*3)</f>
        <v>0</v>
      </c>
      <c r="CU84" s="158">
        <f>BQ84+CA84+CK84</f>
        <v>0</v>
      </c>
      <c r="CV84" s="333">
        <f t="shared" si="1059"/>
        <v>0</v>
      </c>
      <c r="CW84" s="334">
        <f t="shared" si="1059"/>
        <v>0</v>
      </c>
      <c r="CX84" s="162">
        <f t="shared" si="1059"/>
        <v>0</v>
      </c>
      <c r="CY84" s="354">
        <f t="shared" si="1059"/>
        <v>0</v>
      </c>
      <c r="CZ84" s="355">
        <f t="shared" si="1059"/>
        <v>0</v>
      </c>
      <c r="DA84" s="166">
        <f t="shared" si="1059"/>
        <v>0</v>
      </c>
      <c r="DB84" s="479">
        <f t="shared" si="1059"/>
        <v>0</v>
      </c>
      <c r="DC84" s="480">
        <f t="shared" si="1059"/>
        <v>0</v>
      </c>
      <c r="DD84" s="409">
        <f t="shared" si="1059"/>
        <v>0</v>
      </c>
      <c r="DE84" s="604">
        <f t="shared" si="1059"/>
        <v>0</v>
      </c>
      <c r="DF84" s="612">
        <f>実行度合表集計2025!GH84+実行度合表集計2026!CV84</f>
        <v>0</v>
      </c>
      <c r="DG84" s="334">
        <f>実行度合表集計2025!GI84+実行度合表集計2026!CW84</f>
        <v>0</v>
      </c>
      <c r="DH84" s="613">
        <f>実行度合表集計2025!GJ84+実行度合表集計2026!CX84</f>
        <v>0</v>
      </c>
      <c r="DI84" s="628">
        <f>実行度合表集計2025!GK84+実行度合表集計2026!CY84</f>
        <v>0</v>
      </c>
      <c r="DJ84" s="355">
        <f>実行度合表集計2025!GL84+実行度合表集計2026!CZ84</f>
        <v>0</v>
      </c>
      <c r="DK84" s="629">
        <f>実行度合表集計2025!GM84+実行度合表集計2026!DA84</f>
        <v>0</v>
      </c>
      <c r="DL84" s="641">
        <f>実行度合表集計2025!GN84+実行度合表集計2026!DB84</f>
        <v>0</v>
      </c>
      <c r="DM84" s="480">
        <f>実行度合表集計2025!GO84+実行度合表集計2026!DC84</f>
        <v>0</v>
      </c>
      <c r="DN84" s="409">
        <f>実行度合表集計2025!GP84+実行度合表集計2026!DD84</f>
        <v>-26502000</v>
      </c>
      <c r="DO84" s="642">
        <f>実行度合表集計2025!GQ84+実行度合表集計2026!DE84</f>
        <v>0</v>
      </c>
      <c r="DP84" s="28" cm="1">
        <f t="array" ref="DP84">_xlfn.XLOOKUP($D83&amp;DP$2&amp;DP$3,事業計画集計2026[営業所]&amp;事業計画集計2026[月]&amp;事業計画集計2026[受着完],事業計画集計2026[(当月)実績 請負金額],0,0)</f>
        <v>0</v>
      </c>
      <c r="DQ84" s="28" cm="1">
        <f t="array" ref="DQ84">_xlfn.XLOOKUP($D83&amp;DP$2&amp;DP$3,事業計画集計2026[営業所]&amp;事業計画集計2026[月]&amp;事業計画集計2026[受着完],事業計画集計2026[(当月)実績 利益額],0,0)</f>
        <v>0</v>
      </c>
      <c r="DR84" s="149" cm="1">
        <f t="array" ref="DR84">_xlfn.XLOOKUP($D83&amp;DP$2&amp;DP$3,事業計画集計2026[営業所]&amp;事業計画集計2026[月]&amp;事業計画集計2026[受着完],事業計画集計2026[(当月)実績 棟数],0,0)</f>
        <v>0</v>
      </c>
      <c r="DS84" s="28" cm="1">
        <f t="array" ref="DS84">_xlfn.XLOOKUP($D83&amp;DS$2&amp;DS$3,事業計画集計2026[営業所]&amp;事業計画集計2026[月]&amp;事業計画集計2026[受着完],事業計画集計2026[(当月)実績 請負金額],0,0)</f>
        <v>0</v>
      </c>
      <c r="DT84" s="28" cm="1">
        <f t="array" ref="DT84">_xlfn.XLOOKUP($D83&amp;DS$2&amp;DS$3,事業計画集計2026[営業所]&amp;事業計画集計2026[月]&amp;事業計画集計2026[受着完],事業計画集計2026[(当月)実績 利益額],0,0)</f>
        <v>0</v>
      </c>
      <c r="DU84" s="149" cm="1">
        <f t="array" ref="DU84">_xlfn.XLOOKUP($D83&amp;DS$2&amp;DS$3,事業計画集計2026[営業所]&amp;事業計画集計2026[月]&amp;事業計画集計2026[受着完],事業計画集計2026[(当月)実績 棟数],0,0)</f>
        <v>0</v>
      </c>
      <c r="DV84" s="28" cm="1">
        <f t="array" ref="DV84">_xlfn.XLOOKUP($D83&amp;DV$2&amp;DV$3,事業計画集計2026[営業所]&amp;事業計画集計2026[月]&amp;事業計画集計2026[受着完],事業計画集計2026[(当月)実績 請負金額],0,0)</f>
        <v>0</v>
      </c>
      <c r="DW84" s="28" cm="1">
        <f t="array" ref="DW84">_xlfn.XLOOKUP($D83&amp;DV$2&amp;DV$3,事業計画集計2026[営業所]&amp;事業計画集計2026[月]&amp;事業計画集計2026[受着完],事業計画集計2026[(当月)実績 利益額],0,0)</f>
        <v>0</v>
      </c>
      <c r="DX84" s="133">
        <f>DW84-($Q83*1000)</f>
        <v>0</v>
      </c>
      <c r="DY84" s="149" cm="1">
        <f t="array" ref="DY84">_xlfn.XLOOKUP($D83&amp;DV$2&amp;DV$3,事業計画集計2026[営業所]&amp;事業計画集計2026[月]&amp;事業計画集計2026[受着完],事業計画集計2026[(当月)実績 棟数],0,0)</f>
        <v>0</v>
      </c>
      <c r="DZ84" s="28" cm="1">
        <f t="array" ref="DZ84">_xlfn.XLOOKUP($D83&amp;DZ$2&amp;DZ$3,事業計画集計2026[営業所]&amp;事業計画集計2026[月]&amp;事業計画集計2026[受着完],事業計画集計2026[(当月)実績 請負金額],0,0)</f>
        <v>0</v>
      </c>
      <c r="EA84" s="28" cm="1">
        <f t="array" ref="EA84">_xlfn.XLOOKUP($D83&amp;DZ$2&amp;DZ$3,事業計画集計2026[営業所]&amp;事業計画集計2026[月]&amp;事業計画集計2026[受着完],事業計画集計2026[(当月)実績 利益額],0,0)</f>
        <v>0</v>
      </c>
      <c r="EB84" s="149" cm="1">
        <f t="array" ref="EB84">_xlfn.XLOOKUP($D83&amp;DZ$2&amp;DZ$3,事業計画集計2026[営業所]&amp;事業計画集計2026[月]&amp;事業計画集計2026[受着完],事業計画集計2026[(当月)実績 棟数],0,0)</f>
        <v>0</v>
      </c>
      <c r="EC84" s="28" cm="1">
        <f t="array" ref="EC84">_xlfn.XLOOKUP($D83&amp;EC$2&amp;EC$3,事業計画集計2026[営業所]&amp;事業計画集計2026[月]&amp;事業計画集計2026[受着完],事業計画集計2026[(当月)実績 請負金額],0,0)</f>
        <v>0</v>
      </c>
      <c r="ED84" s="28" cm="1">
        <f t="array" ref="ED84">_xlfn.XLOOKUP($D83&amp;EC$2&amp;EC$3,事業計画集計2026[営業所]&amp;事業計画集計2026[月]&amp;事業計画集計2026[受着完],事業計画集計2026[(当月)実績 利益額],0,0)</f>
        <v>0</v>
      </c>
      <c r="EE84" s="149" cm="1">
        <f t="array" ref="EE84">_xlfn.XLOOKUP($D83&amp;EC$2&amp;EC$3,事業計画集計2026[営業所]&amp;事業計画集計2026[月]&amp;事業計画集計2026[受着完],事業計画集計2026[(当月)実績 棟数],0,0)</f>
        <v>0</v>
      </c>
      <c r="EF84" s="28" cm="1">
        <f t="array" ref="EF84">_xlfn.XLOOKUP($D83&amp;EF$2&amp;EF$3,事業計画集計2026[営業所]&amp;事業計画集計2026[月]&amp;事業計画集計2026[受着完],事業計画集計2026[(当月)実績 請負金額],0,0)</f>
        <v>0</v>
      </c>
      <c r="EG84" s="28" cm="1">
        <f t="array" ref="EG84">_xlfn.XLOOKUP($D83&amp;EF$2&amp;EF$3,事業計画集計2026[営業所]&amp;事業計画集計2026[月]&amp;事業計画集計2026[受着完],事業計画集計2026[(当月)実績 利益額],0,0)</f>
        <v>0</v>
      </c>
      <c r="EH84" s="133">
        <f>EG84-($Q83*1000)</f>
        <v>0</v>
      </c>
      <c r="EI84" s="149" cm="1">
        <f t="array" ref="EI84">_xlfn.XLOOKUP($D83&amp;EF$2&amp;EF$3,事業計画集計2026[営業所]&amp;事業計画集計2026[月]&amp;事業計画集計2026[受着完],事業計画集計2026[(当月)実績 棟数],0,0)</f>
        <v>0</v>
      </c>
      <c r="EJ84" s="28" cm="1">
        <f t="array" ref="EJ84">_xlfn.XLOOKUP($D83&amp;EJ$2&amp;EJ$3,事業計画集計2026[営業所]&amp;事業計画集計2026[月]&amp;事業計画集計2026[受着完],事業計画集計2026[(当月)実績 請負金額],0,0)</f>
        <v>0</v>
      </c>
      <c r="EK84" s="28" cm="1">
        <f t="array" ref="EK84">_xlfn.XLOOKUP($D83&amp;EJ$2&amp;EJ$3,事業計画集計2026[営業所]&amp;事業計画集計2026[月]&amp;事業計画集計2026[受着完],事業計画集計2026[(当月)実績 利益額],0,0)</f>
        <v>0</v>
      </c>
      <c r="EL84" s="149" cm="1">
        <f t="array" ref="EL84">_xlfn.XLOOKUP($D83&amp;EJ$2&amp;EJ$3,事業計画集計2026[営業所]&amp;事業計画集計2026[月]&amp;事業計画集計2026[受着完],事業計画集計2026[(当月)実績 棟数],0,0)</f>
        <v>0</v>
      </c>
      <c r="EM84" s="28" cm="1">
        <f t="array" ref="EM84">_xlfn.XLOOKUP($D83&amp;EM$2&amp;EM$3,事業計画集計2026[営業所]&amp;事業計画集計2026[月]&amp;事業計画集計2026[受着完],事業計画集計2026[(当月)実績 請負金額],0,0)</f>
        <v>0</v>
      </c>
      <c r="EN84" s="28" cm="1">
        <f t="array" ref="EN84">_xlfn.XLOOKUP($D83&amp;EM$2&amp;EM$3,事業計画集計2026[営業所]&amp;事業計画集計2026[月]&amp;事業計画集計2026[受着完],事業計画集計2026[(当月)実績 利益額],0,0)</f>
        <v>0</v>
      </c>
      <c r="EO84" s="149" cm="1">
        <f t="array" ref="EO84">_xlfn.XLOOKUP($D83&amp;EM$2&amp;EM$3,事業計画集計2026[営業所]&amp;事業計画集計2026[月]&amp;事業計画集計2026[受着完],事業計画集計2026[(当月)実績 棟数],0,0)</f>
        <v>0</v>
      </c>
      <c r="EP84" s="28" cm="1">
        <f t="array" ref="EP84">_xlfn.XLOOKUP($D83&amp;EP$2&amp;EP$3,事業計画集計2026[営業所]&amp;事業計画集計2026[月]&amp;事業計画集計2026[受着完],事業計画集計2026[(当月)実績 請負金額],0,0)</f>
        <v>0</v>
      </c>
      <c r="EQ84" s="28" cm="1">
        <f t="array" ref="EQ84">_xlfn.XLOOKUP($D83&amp;EP$2&amp;EP$3,事業計画集計2026[営業所]&amp;事業計画集計2026[月]&amp;事業計画集計2026[受着完],事業計画集計2026[(当月)実績 利益額],0,0)</f>
        <v>0</v>
      </c>
      <c r="ER84" s="133">
        <f>EQ84-($Q83*1000)</f>
        <v>0</v>
      </c>
      <c r="ES84" s="142" cm="1">
        <f t="array" ref="ES84">_xlfn.XLOOKUP($D83&amp;EP$2&amp;EP$3,事業計画集計2026[営業所]&amp;事業計画集計2026[月]&amp;事業計画集計2026[受着完],事業計画集計2026[(当月)実績 棟数],0,0)</f>
        <v>0</v>
      </c>
      <c r="ET84" s="421">
        <f t="shared" si="1060"/>
        <v>0</v>
      </c>
      <c r="EU84" s="422">
        <f t="shared" si="1060"/>
        <v>0</v>
      </c>
      <c r="EV84" s="423">
        <f t="shared" si="1060"/>
        <v>0</v>
      </c>
      <c r="EW84" s="296">
        <f t="shared" si="1060"/>
        <v>0</v>
      </c>
      <c r="EX84" s="300">
        <f t="shared" si="1060"/>
        <v>0</v>
      </c>
      <c r="EY84" s="154">
        <f t="shared" si="1060"/>
        <v>0</v>
      </c>
      <c r="EZ84" s="304">
        <f>DV84+EF84+EP84</f>
        <v>0</v>
      </c>
      <c r="FA84" s="314">
        <f>DW84+EG84+EQ84</f>
        <v>0</v>
      </c>
      <c r="FB84" s="409">
        <f>FA84*(1+FB85)-(($Q83*1000)*3)</f>
        <v>0</v>
      </c>
      <c r="FC84" s="158">
        <f>DY84+EI84+ES84</f>
        <v>0</v>
      </c>
      <c r="FD84" s="28" cm="1">
        <f t="array" ref="FD84">_xlfn.XLOOKUP($D83&amp;FD$2&amp;FD$3,事業計画集計2026[営業所]&amp;事業計画集計2026[月]&amp;事業計画集計2026[受着完],事業計画集計2026[(当月)実績 請負金額],0,0)</f>
        <v>0</v>
      </c>
      <c r="FE84" s="28" cm="1">
        <f t="array" ref="FE84">_xlfn.XLOOKUP($D83&amp;FD$2&amp;FD$3,事業計画集計2026[営業所]&amp;事業計画集計2026[月]&amp;事業計画集計2026[受着完],事業計画集計2026[(当月)実績 利益額],0,0)</f>
        <v>0</v>
      </c>
      <c r="FF84" s="149" cm="1">
        <f t="array" ref="FF84">_xlfn.XLOOKUP($D83&amp;FD$2&amp;FD$3,事業計画集計2026[営業所]&amp;事業計画集計2026[月]&amp;事業計画集計2026[受着完],事業計画集計2026[(当月)実績 棟数],0,0)</f>
        <v>0</v>
      </c>
      <c r="FG84" s="28" cm="1">
        <f t="array" ref="FG84">_xlfn.XLOOKUP($D83&amp;FG$2&amp;FG$3,事業計画集計2026[営業所]&amp;事業計画集計2026[月]&amp;事業計画集計2026[受着完],事業計画集計2026[(当月)実績 請負金額],0,0)</f>
        <v>0</v>
      </c>
      <c r="FH84" s="28" cm="1">
        <f t="array" ref="FH84">_xlfn.XLOOKUP($D83&amp;FG$2&amp;FG$3,事業計画集計2026[営業所]&amp;事業計画集計2026[月]&amp;事業計画集計2026[受着完],事業計画集計2026[(当月)実績 利益額],0,0)</f>
        <v>0</v>
      </c>
      <c r="FI84" s="149" cm="1">
        <f t="array" ref="FI84">_xlfn.XLOOKUP($D83&amp;FG$2&amp;FG$3,事業計画集計2026[営業所]&amp;事業計画集計2026[月]&amp;事業計画集計2026[受着完],事業計画集計2026[(当月)実績 棟数],0,0)</f>
        <v>0</v>
      </c>
      <c r="FJ84" s="28" cm="1">
        <f t="array" ref="FJ84">_xlfn.XLOOKUP($D83&amp;FJ$2&amp;FJ$3,事業計画集計2026[営業所]&amp;事業計画集計2026[月]&amp;事業計画集計2026[受着完],事業計画集計2026[(当月)実績 請負金額],0,0)</f>
        <v>0</v>
      </c>
      <c r="FK84" s="28" cm="1">
        <f t="array" ref="FK84">_xlfn.XLOOKUP($D83&amp;FJ$2&amp;FJ$3,事業計画集計2026[営業所]&amp;事業計画集計2026[月]&amp;事業計画集計2026[受着完],事業計画集計2026[(当月)実績 利益額],0,0)</f>
        <v>0</v>
      </c>
      <c r="FL84" s="133">
        <f>FK84-($Q83*1000)</f>
        <v>0</v>
      </c>
      <c r="FM84" s="149" cm="1">
        <f t="array" ref="FM84">_xlfn.XLOOKUP($D83&amp;FJ$2&amp;FJ$3,事業計画集計2026[営業所]&amp;事業計画集計2026[月]&amp;事業計画集計2026[受着完],事業計画集計2026[(当月)実績 棟数],0,0)</f>
        <v>0</v>
      </c>
      <c r="FN84" s="28" cm="1">
        <f t="array" ref="FN84">_xlfn.XLOOKUP($D83&amp;FN$2&amp;FN$3,事業計画集計2026[営業所]&amp;事業計画集計2026[月]&amp;事業計画集計2026[受着完],事業計画集計2026[(当月)実績 請負金額],0,0)</f>
        <v>0</v>
      </c>
      <c r="FO84" s="28" cm="1">
        <f t="array" ref="FO84">_xlfn.XLOOKUP($D83&amp;FN$2&amp;FN$3,事業計画集計2026[営業所]&amp;事業計画集計2026[月]&amp;事業計画集計2026[受着完],事業計画集計2026[(当月)実績 利益額],0,0)</f>
        <v>0</v>
      </c>
      <c r="FP84" s="149" cm="1">
        <f t="array" ref="FP84">_xlfn.XLOOKUP($D83&amp;FN$2&amp;FN$3,事業計画集計2026[営業所]&amp;事業計画集計2026[月]&amp;事業計画集計2026[受着完],事業計画集計2026[(当月)実績 棟数],0,0)</f>
        <v>0</v>
      </c>
      <c r="FQ84" s="28" cm="1">
        <f t="array" ref="FQ84">_xlfn.XLOOKUP($D83&amp;FQ$2&amp;FQ$3,事業計画集計2026[営業所]&amp;事業計画集計2026[月]&amp;事業計画集計2026[受着完],事業計画集計2026[(当月)実績 請負金額],0,0)</f>
        <v>0</v>
      </c>
      <c r="FR84" s="28" cm="1">
        <f t="array" ref="FR84">_xlfn.XLOOKUP($D83&amp;FQ$2&amp;FQ$3,事業計画集計2026[営業所]&amp;事業計画集計2026[月]&amp;事業計画集計2026[受着完],事業計画集計2026[(当月)実績 利益額],0,0)</f>
        <v>0</v>
      </c>
      <c r="FS84" s="149" cm="1">
        <f t="array" ref="FS84">_xlfn.XLOOKUP($D83&amp;FQ$2&amp;FQ$3,事業計画集計2026[営業所]&amp;事業計画集計2026[月]&amp;事業計画集計2026[受着完],事業計画集計2026[(当月)実績 棟数],0,0)</f>
        <v>0</v>
      </c>
      <c r="FT84" s="28" cm="1">
        <f t="array" ref="FT84">_xlfn.XLOOKUP($D83&amp;FT$2&amp;FT$3,事業計画集計2026[営業所]&amp;事業計画集計2026[月]&amp;事業計画集計2026[受着完],事業計画集計2026[(当月)実績 請負金額],0,0)</f>
        <v>0</v>
      </c>
      <c r="FU84" s="28" cm="1">
        <f t="array" ref="FU84">_xlfn.XLOOKUP($D83&amp;FT$2&amp;FT$3,事業計画集計2026[営業所]&amp;事業計画集計2026[月]&amp;事業計画集計2026[受着完],事業計画集計2026[(当月)実績 利益額],0,0)</f>
        <v>0</v>
      </c>
      <c r="FV84" s="133">
        <f>FU84-($Q83*1000)</f>
        <v>0</v>
      </c>
      <c r="FW84" s="149" cm="1">
        <f t="array" ref="FW84">_xlfn.XLOOKUP($D83&amp;FT$2&amp;FT$3,事業計画集計2026[営業所]&amp;事業計画集計2026[月]&amp;事業計画集計2026[受着完],事業計画集計2026[(当月)実績 棟数],0,0)</f>
        <v>0</v>
      </c>
      <c r="FX84" s="28" cm="1">
        <f t="array" ref="FX84">_xlfn.XLOOKUP($D83&amp;FX$2&amp;FX$3,事業計画集計2026[営業所]&amp;事業計画集計2026[月]&amp;事業計画集計2026[受着完],事業計画集計2026[(当月)実績 請負金額],0,0)</f>
        <v>0</v>
      </c>
      <c r="FY84" s="28" cm="1">
        <f t="array" ref="FY84">_xlfn.XLOOKUP($D83&amp;FX$2&amp;FX$3,事業計画集計2026[営業所]&amp;事業計画集計2026[月]&amp;事業計画集計2026[受着完],事業計画集計2026[(当月)実績 利益額],0,0)</f>
        <v>0</v>
      </c>
      <c r="FZ84" s="149" cm="1">
        <f t="array" ref="FZ84">_xlfn.XLOOKUP($D83&amp;FX$2&amp;FX$3,事業計画集計2026[営業所]&amp;事業計画集計2026[月]&amp;事業計画集計2026[受着完],事業計画集計2026[(当月)実績 棟数],0,0)</f>
        <v>0</v>
      </c>
      <c r="GA84" s="28" cm="1">
        <f t="array" ref="GA84">_xlfn.XLOOKUP($D83&amp;GA$2&amp;GA$3,事業計画集計2026[営業所]&amp;事業計画集計2026[月]&amp;事業計画集計2026[受着完],事業計画集計2026[(当月)実績 請負金額],0,0)</f>
        <v>0</v>
      </c>
      <c r="GB84" s="28" cm="1">
        <f t="array" ref="GB84">_xlfn.XLOOKUP($D83&amp;GA$2&amp;GA$3,事業計画集計2026[営業所]&amp;事業計画集計2026[月]&amp;事業計画集計2026[受着完],事業計画集計2026[(当月)実績 利益額],0,0)</f>
        <v>0</v>
      </c>
      <c r="GC84" s="149" cm="1">
        <f t="array" ref="GC84">_xlfn.XLOOKUP($D83&amp;GA$2&amp;GA$3,事業計画集計2026[営業所]&amp;事業計画集計2026[月]&amp;事業計画集計2026[受着完],事業計画集計2026[(当月)実績 棟数],0,0)</f>
        <v>0</v>
      </c>
      <c r="GD84" s="28" cm="1">
        <f t="array" ref="GD84">_xlfn.XLOOKUP($D83&amp;GD$2&amp;GD$3,事業計画集計2026[営業所]&amp;事業計画集計2026[月]&amp;事業計画集計2026[受着完],事業計画集計2026[(当月)実績 請負金額],0,0)</f>
        <v>0</v>
      </c>
      <c r="GE84" s="28" cm="1">
        <f t="array" ref="GE84">_xlfn.XLOOKUP($D83&amp;GD$2&amp;GD$3,事業計画集計2026[営業所]&amp;事業計画集計2026[月]&amp;事業計画集計2026[受着完],事業計画集計2026[(当月)実績 利益額],0,0)</f>
        <v>0</v>
      </c>
      <c r="GF84" s="133">
        <f>GE84-($Q83*1000)</f>
        <v>0</v>
      </c>
      <c r="GG84" s="142" cm="1">
        <f t="array" ref="GG84">_xlfn.XLOOKUP($D83&amp;GD$2&amp;GD$3,事業計画集計2026[営業所]&amp;事業計画集計2026[月]&amp;事業計画集計2026[受着完],事業計画集計2026[(当月)実績 棟数],0,0)</f>
        <v>0</v>
      </c>
      <c r="GH84" s="421">
        <f t="shared" si="1061"/>
        <v>0</v>
      </c>
      <c r="GI84" s="422">
        <f t="shared" si="1061"/>
        <v>0</v>
      </c>
      <c r="GJ84" s="423">
        <f t="shared" si="1061"/>
        <v>0</v>
      </c>
      <c r="GK84" s="296">
        <f t="shared" si="1061"/>
        <v>0</v>
      </c>
      <c r="GL84" s="300">
        <f t="shared" si="1061"/>
        <v>0</v>
      </c>
      <c r="GM84" s="154">
        <f t="shared" si="1061"/>
        <v>0</v>
      </c>
      <c r="GN84" s="304">
        <f>FJ84+FT84+GD84</f>
        <v>0</v>
      </c>
      <c r="GO84" s="314">
        <f>FK84+FU84+GE84</f>
        <v>0</v>
      </c>
      <c r="GP84" s="409">
        <f>GO84*(1+GP85)-(($Q83*1000)*3)</f>
        <v>0</v>
      </c>
      <c r="GQ84" s="158">
        <f>FM84+FW84+GG84</f>
        <v>0</v>
      </c>
      <c r="GR84" s="333">
        <f t="shared" si="1062"/>
        <v>0</v>
      </c>
      <c r="GS84" s="334">
        <f t="shared" si="1062"/>
        <v>0</v>
      </c>
      <c r="GT84" s="162">
        <f t="shared" si="1062"/>
        <v>0</v>
      </c>
      <c r="GU84" s="354">
        <f t="shared" si="1062"/>
        <v>0</v>
      </c>
      <c r="GV84" s="355">
        <f t="shared" si="1062"/>
        <v>0</v>
      </c>
      <c r="GW84" s="166">
        <f t="shared" si="1062"/>
        <v>0</v>
      </c>
      <c r="GX84" s="479">
        <f t="shared" si="1062"/>
        <v>0</v>
      </c>
      <c r="GY84" s="480">
        <f t="shared" si="1062"/>
        <v>0</v>
      </c>
      <c r="GZ84" s="409">
        <f t="shared" si="1062"/>
        <v>0</v>
      </c>
      <c r="HA84" s="482">
        <f t="shared" si="1062"/>
        <v>0</v>
      </c>
      <c r="HB84" s="390">
        <f>CV84+GR84</f>
        <v>0</v>
      </c>
      <c r="HC84" s="391">
        <f>CW84+GS84</f>
        <v>0</v>
      </c>
      <c r="HD84" s="170">
        <f>CX84+GT84</f>
        <v>0</v>
      </c>
      <c r="HE84" s="390">
        <f>CY84+GU84</f>
        <v>0</v>
      </c>
      <c r="HF84" s="391">
        <f>CZ84+GV84</f>
        <v>0</v>
      </c>
      <c r="HG84" s="170">
        <f>DA84+GW84</f>
        <v>0</v>
      </c>
      <c r="HH84" s="390">
        <f>DB84+GX84</f>
        <v>0</v>
      </c>
      <c r="HI84" s="391">
        <f>DC84+GY84</f>
        <v>0</v>
      </c>
      <c r="HJ84" s="409">
        <f>DD84+GZ84</f>
        <v>0</v>
      </c>
      <c r="HK84" s="256">
        <f>DE84+HA84</f>
        <v>0</v>
      </c>
      <c r="HL84" s="31"/>
      <c r="HM84" s="30" t="s">
        <v>138</v>
      </c>
      <c r="HN84" s="30" t="s">
        <v>113</v>
      </c>
      <c r="HO84" s="30" t="s">
        <v>259</v>
      </c>
      <c r="HP84" s="30"/>
      <c r="HQ84" s="30"/>
    </row>
    <row r="85" spans="1:225" s="100" customFormat="1" ht="21.75" thickBot="1">
      <c r="A85" s="99"/>
      <c r="C85" s="101"/>
      <c r="D85" s="102"/>
      <c r="E85" s="207"/>
      <c r="F85" s="207"/>
      <c r="G85" s="207"/>
      <c r="H85" s="207"/>
      <c r="I85" s="207"/>
      <c r="J85" s="207"/>
      <c r="K85" s="208"/>
      <c r="L85" s="208"/>
      <c r="M85" s="208"/>
      <c r="N85" s="208"/>
      <c r="O85" s="208"/>
      <c r="P85" s="208"/>
      <c r="Q85" s="208"/>
      <c r="R85" s="207"/>
      <c r="S85" s="103" t="s">
        <v>139</v>
      </c>
      <c r="T85" s="104" t="str">
        <f t="shared" ref="T85:AA85" si="1064">IF(AND(T83&gt;0,T84&gt;0),ROUNDDOWN(T84/T83,4),"")</f>
        <v/>
      </c>
      <c r="U85" s="105" t="str">
        <f t="shared" si="1064"/>
        <v/>
      </c>
      <c r="V85" s="146" t="str">
        <f t="shared" si="1064"/>
        <v/>
      </c>
      <c r="W85" s="104" t="str">
        <f t="shared" si="1064"/>
        <v/>
      </c>
      <c r="X85" s="105" t="str">
        <f t="shared" si="1064"/>
        <v/>
      </c>
      <c r="Y85" s="151" t="str">
        <f t="shared" si="1064"/>
        <v/>
      </c>
      <c r="Z85" s="105" t="str">
        <f t="shared" si="1064"/>
        <v/>
      </c>
      <c r="AA85" s="105" t="str">
        <f t="shared" si="1064"/>
        <v/>
      </c>
      <c r="AB85" s="106">
        <f>IF(AB84&gt;0,AB84/AB83,0)</f>
        <v>0</v>
      </c>
      <c r="AC85" s="146" t="str">
        <f t="shared" ref="AC85:AK85" si="1065">IF(AND(AC83&gt;0,AC84&gt;0),ROUNDDOWN(AC84/AC83,4),"")</f>
        <v/>
      </c>
      <c r="AD85" s="104" t="str">
        <f t="shared" si="1065"/>
        <v/>
      </c>
      <c r="AE85" s="105" t="str">
        <f t="shared" si="1065"/>
        <v/>
      </c>
      <c r="AF85" s="151" t="str">
        <f t="shared" si="1065"/>
        <v/>
      </c>
      <c r="AG85" s="105" t="str">
        <f t="shared" si="1065"/>
        <v/>
      </c>
      <c r="AH85" s="105" t="str">
        <f t="shared" si="1065"/>
        <v/>
      </c>
      <c r="AI85" s="151" t="str">
        <f t="shared" si="1065"/>
        <v/>
      </c>
      <c r="AJ85" s="105" t="str">
        <f t="shared" si="1065"/>
        <v/>
      </c>
      <c r="AK85" s="105" t="str">
        <f t="shared" si="1065"/>
        <v/>
      </c>
      <c r="AL85" s="106">
        <f>IF(AL84&gt;0,AL84/AL83,0)</f>
        <v>0</v>
      </c>
      <c r="AM85" s="151" t="str">
        <f t="shared" ref="AM85:AU85" si="1066">IF(AND(AM83&gt;0,AM84&gt;0),ROUNDDOWN(AM84/AM83,4),"")</f>
        <v/>
      </c>
      <c r="AN85" s="105" t="str">
        <f t="shared" si="1066"/>
        <v/>
      </c>
      <c r="AO85" s="105" t="str">
        <f t="shared" si="1066"/>
        <v/>
      </c>
      <c r="AP85" s="151" t="str">
        <f t="shared" si="1066"/>
        <v/>
      </c>
      <c r="AQ85" s="105" t="str">
        <f t="shared" si="1066"/>
        <v/>
      </c>
      <c r="AR85" s="105" t="str">
        <f t="shared" si="1066"/>
        <v/>
      </c>
      <c r="AS85" s="151" t="str">
        <f t="shared" si="1066"/>
        <v/>
      </c>
      <c r="AT85" s="105" t="str">
        <f t="shared" si="1066"/>
        <v/>
      </c>
      <c r="AU85" s="105" t="str">
        <f t="shared" si="1066"/>
        <v/>
      </c>
      <c r="AV85" s="106">
        <f>IF(AV84&gt;0,AV84/AV83,0)</f>
        <v>0</v>
      </c>
      <c r="AW85" s="146" t="str">
        <f>IF(AND(AW83&gt;0,AW84&gt;0),ROUNDDOWN(AW84/AW83,4),"")</f>
        <v/>
      </c>
      <c r="AX85" s="431" t="str">
        <f t="shared" ref="AX85:BE85" si="1067">IF(AND(AX83&gt;0,AX84&gt;0),ROUNDDOWN(AX84/AX83,4),"")</f>
        <v/>
      </c>
      <c r="AY85" s="432" t="str">
        <f t="shared" si="1067"/>
        <v/>
      </c>
      <c r="AZ85" s="433" t="str">
        <f t="shared" si="1067"/>
        <v/>
      </c>
      <c r="BA85" s="299" t="str">
        <f t="shared" si="1067"/>
        <v/>
      </c>
      <c r="BB85" s="303" t="str">
        <f t="shared" si="1067"/>
        <v/>
      </c>
      <c r="BC85" s="157" t="str">
        <f t="shared" si="1067"/>
        <v/>
      </c>
      <c r="BD85" s="307" t="str">
        <f t="shared" si="1067"/>
        <v/>
      </c>
      <c r="BE85" s="317" t="str">
        <f t="shared" si="1067"/>
        <v/>
      </c>
      <c r="BF85" s="327"/>
      <c r="BG85" s="161" t="str">
        <f t="shared" ref="BG85:BO85" si="1068">IF(AND(BG83&gt;0,BG84&gt;0),ROUNDDOWN(BG84/BG83,4),"")</f>
        <v/>
      </c>
      <c r="BH85" s="105" t="str">
        <f t="shared" si="1068"/>
        <v/>
      </c>
      <c r="BI85" s="105" t="str">
        <f t="shared" si="1068"/>
        <v/>
      </c>
      <c r="BJ85" s="151" t="str">
        <f t="shared" si="1068"/>
        <v/>
      </c>
      <c r="BK85" s="105" t="str">
        <f t="shared" si="1068"/>
        <v/>
      </c>
      <c r="BL85" s="105" t="str">
        <f t="shared" si="1068"/>
        <v/>
      </c>
      <c r="BM85" s="151" t="str">
        <f t="shared" si="1068"/>
        <v/>
      </c>
      <c r="BN85" s="105" t="str">
        <f t="shared" si="1068"/>
        <v/>
      </c>
      <c r="BO85" s="105" t="str">
        <f t="shared" si="1068"/>
        <v/>
      </c>
      <c r="BP85" s="106">
        <f>IF(BP84&gt;0,BP84/BP83,0)</f>
        <v>0</v>
      </c>
      <c r="BQ85" s="151" t="str">
        <f t="shared" ref="BQ85:BY85" si="1069">IF(AND(BQ83&gt;0,BQ84&gt;0),ROUNDDOWN(BQ84/BQ83,4),"")</f>
        <v/>
      </c>
      <c r="BR85" s="105" t="str">
        <f t="shared" si="1069"/>
        <v/>
      </c>
      <c r="BS85" s="105" t="str">
        <f t="shared" si="1069"/>
        <v/>
      </c>
      <c r="BT85" s="151" t="str">
        <f t="shared" si="1069"/>
        <v/>
      </c>
      <c r="BU85" s="105" t="str">
        <f t="shared" si="1069"/>
        <v/>
      </c>
      <c r="BV85" s="105" t="str">
        <f t="shared" si="1069"/>
        <v/>
      </c>
      <c r="BW85" s="151" t="str">
        <f t="shared" si="1069"/>
        <v/>
      </c>
      <c r="BX85" s="105" t="str">
        <f t="shared" si="1069"/>
        <v/>
      </c>
      <c r="BY85" s="105" t="str">
        <f t="shared" si="1069"/>
        <v/>
      </c>
      <c r="BZ85" s="106">
        <f>IF(BZ84&gt;0,BZ84/BZ83,0)</f>
        <v>0</v>
      </c>
      <c r="CA85" s="151" t="str">
        <f t="shared" ref="CA85:CI85" si="1070">IF(AND(CA83&gt;0,CA84&gt;0),ROUNDDOWN(CA84/CA83,4),"")</f>
        <v/>
      </c>
      <c r="CB85" s="105" t="str">
        <f t="shared" si="1070"/>
        <v/>
      </c>
      <c r="CC85" s="105" t="str">
        <f t="shared" si="1070"/>
        <v/>
      </c>
      <c r="CD85" s="151" t="str">
        <f t="shared" si="1070"/>
        <v/>
      </c>
      <c r="CE85" s="105" t="str">
        <f t="shared" si="1070"/>
        <v/>
      </c>
      <c r="CF85" s="105" t="str">
        <f t="shared" si="1070"/>
        <v/>
      </c>
      <c r="CG85" s="151" t="str">
        <f t="shared" si="1070"/>
        <v/>
      </c>
      <c r="CH85" s="105" t="str">
        <f t="shared" si="1070"/>
        <v/>
      </c>
      <c r="CI85" s="105" t="str">
        <f t="shared" si="1070"/>
        <v/>
      </c>
      <c r="CJ85" s="106">
        <f>IF(CJ84&gt;0,CJ84/CJ83,0)</f>
        <v>0</v>
      </c>
      <c r="CK85" s="146" t="str">
        <f>IF(AND(CK83&gt;0,CK84&gt;0),ROUNDDOWN(CK84/CK83,4),"")</f>
        <v/>
      </c>
      <c r="CL85" s="431" t="str">
        <f t="shared" ref="CL85:CS85" si="1071">IF(AND(CL83&gt;0,CL84&gt;0),ROUNDDOWN(CL84/CL83,4),"")</f>
        <v/>
      </c>
      <c r="CM85" s="432" t="str">
        <f t="shared" si="1071"/>
        <v/>
      </c>
      <c r="CN85" s="433" t="str">
        <f t="shared" si="1071"/>
        <v/>
      </c>
      <c r="CO85" s="299" t="str">
        <f t="shared" si="1071"/>
        <v/>
      </c>
      <c r="CP85" s="303" t="str">
        <f t="shared" si="1071"/>
        <v/>
      </c>
      <c r="CQ85" s="157" t="str">
        <f t="shared" si="1071"/>
        <v/>
      </c>
      <c r="CR85" s="307" t="str">
        <f t="shared" si="1071"/>
        <v/>
      </c>
      <c r="CS85" s="317" t="str">
        <f t="shared" si="1071"/>
        <v/>
      </c>
      <c r="CT85" s="327"/>
      <c r="CU85" s="161" t="str">
        <f>IF(AND(CU83&gt;0,CU84&gt;0),ROUNDDOWN(CU84/CU83,4),"")</f>
        <v/>
      </c>
      <c r="CV85" s="340" t="str">
        <f>IF(AND(CV83&gt;0,CV84&gt;0),ROUNDDOWN(CV84/CV83,4),"")</f>
        <v/>
      </c>
      <c r="CW85" s="341" t="str">
        <f t="shared" ref="CW85:CX85" si="1072">IF(AND(CW83&gt;0,CW84&gt;0),ROUNDDOWN(CW84/CW83,4),"")</f>
        <v/>
      </c>
      <c r="CX85" s="165" t="str">
        <f t="shared" si="1072"/>
        <v/>
      </c>
      <c r="CY85" s="360" t="str">
        <f>IF(AND(CY83&gt;0,CY84&gt;0),ROUNDDOWN(CY84/CY83,4),"")</f>
        <v/>
      </c>
      <c r="CZ85" s="361" t="str">
        <f>IF(AND(CZ83&gt;0,CZ84&gt;0),ROUNDDOWN(CZ84/CZ83,4),"")</f>
        <v/>
      </c>
      <c r="DA85" s="169" t="str">
        <f>IF(AND(DA83&gt;0,DA84&gt;0),ROUNDDOWN(DA84/DA83,4),"")</f>
        <v/>
      </c>
      <c r="DB85" s="491" t="str">
        <f t="shared" ref="DB85:DW85" si="1073">IF(AND(DB83&gt;0,DB84&gt;0),ROUNDDOWN(DB84/DB83,4),"")</f>
        <v/>
      </c>
      <c r="DC85" s="492" t="str">
        <f t="shared" si="1073"/>
        <v/>
      </c>
      <c r="DD85" s="493"/>
      <c r="DE85" s="607" t="str">
        <f t="shared" si="1073"/>
        <v/>
      </c>
      <c r="DF85" s="620" t="str">
        <f>IF(AND(DF83&gt;0,DF84&gt;0),ROUNDDOWN(DF84/DF83,4),"")</f>
        <v/>
      </c>
      <c r="DG85" s="341" t="str">
        <f t="shared" ref="DG85:DH85" si="1074">IF(AND(DG83&gt;0,DG84&gt;0),ROUNDDOWN(DG84/DG83,4),"")</f>
        <v/>
      </c>
      <c r="DH85" s="621" t="str">
        <f t="shared" si="1074"/>
        <v/>
      </c>
      <c r="DI85" s="634" t="str">
        <f>IF(AND(DI83&gt;0,DI84&gt;0),ROUNDDOWN(DI84/DI83,4),"")</f>
        <v/>
      </c>
      <c r="DJ85" s="361" t="str">
        <f>IF(AND(DJ83&gt;0,DJ84&gt;0),ROUNDDOWN(DJ84/DJ83,4),"")</f>
        <v/>
      </c>
      <c r="DK85" s="635" t="str">
        <f>IF(AND(DK83&gt;0,DK84&gt;0),ROUNDDOWN(DK84/DK83,4),"")</f>
        <v/>
      </c>
      <c r="DL85" s="647" t="str">
        <f t="shared" ref="DL85:DO85" si="1075">IF(AND(DL83&gt;0,DL84&gt;0),ROUNDDOWN(DL84/DL83,4),"")</f>
        <v/>
      </c>
      <c r="DM85" s="492" t="str">
        <f t="shared" si="1075"/>
        <v/>
      </c>
      <c r="DN85" s="493"/>
      <c r="DO85" s="648" t="str">
        <f t="shared" ref="DO85" si="1076">IF(AND(DO83&gt;0,DO84&gt;0),ROUNDDOWN(DO84/DO83,4),"")</f>
        <v/>
      </c>
      <c r="DP85" s="105" t="str">
        <f t="shared" si="1073"/>
        <v/>
      </c>
      <c r="DQ85" s="105" t="str">
        <f t="shared" si="1073"/>
        <v/>
      </c>
      <c r="DR85" s="151" t="str">
        <f t="shared" si="1073"/>
        <v/>
      </c>
      <c r="DS85" s="105" t="str">
        <f t="shared" si="1073"/>
        <v/>
      </c>
      <c r="DT85" s="105" t="str">
        <f t="shared" si="1073"/>
        <v/>
      </c>
      <c r="DU85" s="151" t="str">
        <f t="shared" si="1073"/>
        <v/>
      </c>
      <c r="DV85" s="105" t="str">
        <f t="shared" si="1073"/>
        <v/>
      </c>
      <c r="DW85" s="105" t="str">
        <f t="shared" si="1073"/>
        <v/>
      </c>
      <c r="DX85" s="106">
        <f>IF(DX84&gt;0,DX84/DX83,0)</f>
        <v>0</v>
      </c>
      <c r="DY85" s="151" t="str">
        <f t="shared" ref="DY85:EG85" si="1077">IF(AND(DY83&gt;0,DY84&gt;0),ROUNDDOWN(DY84/DY83,4),"")</f>
        <v/>
      </c>
      <c r="DZ85" s="105" t="str">
        <f t="shared" si="1077"/>
        <v/>
      </c>
      <c r="EA85" s="105" t="str">
        <f t="shared" si="1077"/>
        <v/>
      </c>
      <c r="EB85" s="151" t="str">
        <f t="shared" si="1077"/>
        <v/>
      </c>
      <c r="EC85" s="105" t="str">
        <f t="shared" si="1077"/>
        <v/>
      </c>
      <c r="ED85" s="105" t="str">
        <f t="shared" si="1077"/>
        <v/>
      </c>
      <c r="EE85" s="151" t="str">
        <f t="shared" si="1077"/>
        <v/>
      </c>
      <c r="EF85" s="105" t="str">
        <f t="shared" si="1077"/>
        <v/>
      </c>
      <c r="EG85" s="105" t="str">
        <f t="shared" si="1077"/>
        <v/>
      </c>
      <c r="EH85" s="106">
        <f>IF(EH84&gt;0,EH84/EH83,0)</f>
        <v>0</v>
      </c>
      <c r="EI85" s="151" t="str">
        <f t="shared" ref="EI85:EQ85" si="1078">IF(AND(EI83&gt;0,EI84&gt;0),ROUNDDOWN(EI84/EI83,4),"")</f>
        <v/>
      </c>
      <c r="EJ85" s="105" t="str">
        <f t="shared" si="1078"/>
        <v/>
      </c>
      <c r="EK85" s="105" t="str">
        <f t="shared" si="1078"/>
        <v/>
      </c>
      <c r="EL85" s="151" t="str">
        <f t="shared" si="1078"/>
        <v/>
      </c>
      <c r="EM85" s="105" t="str">
        <f t="shared" si="1078"/>
        <v/>
      </c>
      <c r="EN85" s="105" t="str">
        <f t="shared" si="1078"/>
        <v/>
      </c>
      <c r="EO85" s="151" t="str">
        <f t="shared" si="1078"/>
        <v/>
      </c>
      <c r="EP85" s="105" t="str">
        <f t="shared" si="1078"/>
        <v/>
      </c>
      <c r="EQ85" s="105" t="str">
        <f t="shared" si="1078"/>
        <v/>
      </c>
      <c r="ER85" s="106">
        <f>IF(ER84&gt;0,ER84/ER83,0)</f>
        <v>0</v>
      </c>
      <c r="ES85" s="146" t="str">
        <f>IF(AND(ES83&gt;0,ES84&gt;0),ROUNDDOWN(ES84/ES83,4),"")</f>
        <v/>
      </c>
      <c r="ET85" s="431" t="str">
        <f t="shared" ref="ET85:FA85" si="1079">IF(AND(ET83&gt;0,ET84&gt;0),ROUNDDOWN(ET84/ET83,4),"")</f>
        <v/>
      </c>
      <c r="EU85" s="432" t="str">
        <f t="shared" si="1079"/>
        <v/>
      </c>
      <c r="EV85" s="433" t="str">
        <f t="shared" si="1079"/>
        <v/>
      </c>
      <c r="EW85" s="299" t="str">
        <f t="shared" si="1079"/>
        <v/>
      </c>
      <c r="EX85" s="303" t="str">
        <f t="shared" si="1079"/>
        <v/>
      </c>
      <c r="EY85" s="157" t="str">
        <f t="shared" si="1079"/>
        <v/>
      </c>
      <c r="EZ85" s="307" t="str">
        <f t="shared" si="1079"/>
        <v/>
      </c>
      <c r="FA85" s="317" t="str">
        <f t="shared" si="1079"/>
        <v/>
      </c>
      <c r="FB85" s="327"/>
      <c r="FC85" s="161" t="str">
        <f t="shared" ref="FC85:FK85" si="1080">IF(AND(FC83&gt;0,FC84&gt;0),ROUNDDOWN(FC84/FC83,4),"")</f>
        <v/>
      </c>
      <c r="FD85" s="105" t="str">
        <f t="shared" si="1080"/>
        <v/>
      </c>
      <c r="FE85" s="105" t="str">
        <f t="shared" si="1080"/>
        <v/>
      </c>
      <c r="FF85" s="151" t="str">
        <f t="shared" si="1080"/>
        <v/>
      </c>
      <c r="FG85" s="105" t="str">
        <f t="shared" si="1080"/>
        <v/>
      </c>
      <c r="FH85" s="105" t="str">
        <f t="shared" si="1080"/>
        <v/>
      </c>
      <c r="FI85" s="151" t="str">
        <f t="shared" si="1080"/>
        <v/>
      </c>
      <c r="FJ85" s="105" t="str">
        <f t="shared" si="1080"/>
        <v/>
      </c>
      <c r="FK85" s="105" t="str">
        <f t="shared" si="1080"/>
        <v/>
      </c>
      <c r="FL85" s="106">
        <f>IF(FL84&gt;0,FL84/FL83,0)</f>
        <v>0</v>
      </c>
      <c r="FM85" s="151" t="str">
        <f t="shared" ref="FM85:FU85" si="1081">IF(AND(FM83&gt;0,FM84&gt;0),ROUNDDOWN(FM84/FM83,4),"")</f>
        <v/>
      </c>
      <c r="FN85" s="105" t="str">
        <f t="shared" si="1081"/>
        <v/>
      </c>
      <c r="FO85" s="105" t="str">
        <f t="shared" si="1081"/>
        <v/>
      </c>
      <c r="FP85" s="151" t="str">
        <f t="shared" si="1081"/>
        <v/>
      </c>
      <c r="FQ85" s="105" t="str">
        <f t="shared" si="1081"/>
        <v/>
      </c>
      <c r="FR85" s="105" t="str">
        <f t="shared" si="1081"/>
        <v/>
      </c>
      <c r="FS85" s="151" t="str">
        <f t="shared" si="1081"/>
        <v/>
      </c>
      <c r="FT85" s="105" t="str">
        <f t="shared" si="1081"/>
        <v/>
      </c>
      <c r="FU85" s="105" t="str">
        <f t="shared" si="1081"/>
        <v/>
      </c>
      <c r="FV85" s="106">
        <f>IF(FV84&gt;0,FV84/FV83,0)</f>
        <v>0</v>
      </c>
      <c r="FW85" s="151" t="str">
        <f t="shared" ref="FW85:GE85" si="1082">IF(AND(FW83&gt;0,FW84&gt;0),ROUNDDOWN(FW84/FW83,4),"")</f>
        <v/>
      </c>
      <c r="FX85" s="105" t="str">
        <f t="shared" si="1082"/>
        <v/>
      </c>
      <c r="FY85" s="105" t="str">
        <f t="shared" si="1082"/>
        <v/>
      </c>
      <c r="FZ85" s="151" t="str">
        <f t="shared" si="1082"/>
        <v/>
      </c>
      <c r="GA85" s="105" t="str">
        <f t="shared" si="1082"/>
        <v/>
      </c>
      <c r="GB85" s="105" t="str">
        <f t="shared" si="1082"/>
        <v/>
      </c>
      <c r="GC85" s="151" t="str">
        <f t="shared" si="1082"/>
        <v/>
      </c>
      <c r="GD85" s="105" t="str">
        <f t="shared" si="1082"/>
        <v/>
      </c>
      <c r="GE85" s="105" t="str">
        <f t="shared" si="1082"/>
        <v/>
      </c>
      <c r="GF85" s="106">
        <f>IF(GF84&gt;0,GF84/GF83,0)</f>
        <v>0</v>
      </c>
      <c r="GG85" s="146" t="str">
        <f>IF(AND(GG83&gt;0,GG84&gt;0),ROUNDDOWN(GG84/GG83,4),"")</f>
        <v/>
      </c>
      <c r="GH85" s="431" t="str">
        <f t="shared" ref="GH85:GO85" si="1083">IF(AND(GH83&gt;0,GH84&gt;0),ROUNDDOWN(GH84/GH83,4),"")</f>
        <v/>
      </c>
      <c r="GI85" s="432" t="str">
        <f t="shared" si="1083"/>
        <v/>
      </c>
      <c r="GJ85" s="433" t="str">
        <f t="shared" si="1083"/>
        <v/>
      </c>
      <c r="GK85" s="299" t="str">
        <f t="shared" si="1083"/>
        <v/>
      </c>
      <c r="GL85" s="303" t="str">
        <f t="shared" si="1083"/>
        <v/>
      </c>
      <c r="GM85" s="157" t="str">
        <f t="shared" si="1083"/>
        <v/>
      </c>
      <c r="GN85" s="307" t="str">
        <f t="shared" si="1083"/>
        <v/>
      </c>
      <c r="GO85" s="317" t="str">
        <f t="shared" si="1083"/>
        <v/>
      </c>
      <c r="GP85" s="327"/>
      <c r="GQ85" s="161" t="str">
        <f>IF(AND(GQ83&gt;0,GQ84&gt;0),ROUNDDOWN(GQ84/GQ83,4),"")</f>
        <v/>
      </c>
      <c r="GR85" s="340" t="str">
        <f>IF(AND(GR83&gt;0,GR84&gt;0),ROUNDDOWN(GR84/GR83,4),"")</f>
        <v/>
      </c>
      <c r="GS85" s="341" t="str">
        <f t="shared" ref="GS85:GT85" si="1084">IF(AND(GS83&gt;0,GS84&gt;0),ROUNDDOWN(GS84/GS83,4),"")</f>
        <v/>
      </c>
      <c r="GT85" s="165" t="str">
        <f t="shared" si="1084"/>
        <v/>
      </c>
      <c r="GU85" s="360" t="str">
        <f>IF(AND(GU83&gt;0,GU84&gt;0),ROUNDDOWN(GU84/GU83,4),"")</f>
        <v/>
      </c>
      <c r="GV85" s="361" t="str">
        <f>IF(AND(GV83&gt;0,GV84&gt;0),ROUNDDOWN(GV84/GV83,4),"")</f>
        <v/>
      </c>
      <c r="GW85" s="169" t="str">
        <f>IF(AND(GW83&gt;0,GW84&gt;0),ROUNDDOWN(GW84/GW83,4),"")</f>
        <v/>
      </c>
      <c r="GX85" s="491" t="str">
        <f t="shared" ref="GX85:HK85" si="1085">IF(AND(GX83&gt;0,GX84&gt;0),ROUNDDOWN(GX84/GX83,4),"")</f>
        <v/>
      </c>
      <c r="GY85" s="492" t="str">
        <f t="shared" si="1085"/>
        <v/>
      </c>
      <c r="GZ85" s="493" t="str">
        <f t="shared" si="1085"/>
        <v/>
      </c>
      <c r="HA85" s="494" t="str">
        <f t="shared" si="1085"/>
        <v/>
      </c>
      <c r="HB85" s="397" t="str">
        <f t="shared" si="1085"/>
        <v/>
      </c>
      <c r="HC85" s="398" t="str">
        <f t="shared" si="1085"/>
        <v/>
      </c>
      <c r="HD85" s="175" t="str">
        <f t="shared" si="1085"/>
        <v/>
      </c>
      <c r="HE85" s="397" t="str">
        <f t="shared" si="1085"/>
        <v/>
      </c>
      <c r="HF85" s="398" t="str">
        <f t="shared" si="1085"/>
        <v/>
      </c>
      <c r="HG85" s="175" t="str">
        <f t="shared" si="1085"/>
        <v/>
      </c>
      <c r="HH85" s="397" t="str">
        <f t="shared" si="1085"/>
        <v/>
      </c>
      <c r="HI85" s="398" t="str">
        <f t="shared" si="1085"/>
        <v/>
      </c>
      <c r="HJ85" s="375"/>
      <c r="HK85" s="174" t="str">
        <f t="shared" si="1085"/>
        <v/>
      </c>
      <c r="HL85" s="108"/>
      <c r="HM85" s="107" t="s">
        <v>139</v>
      </c>
      <c r="HN85" s="107"/>
      <c r="HO85" s="107"/>
      <c r="HP85" s="107"/>
      <c r="HQ85" s="107"/>
    </row>
    <row r="86" spans="1:225" s="25" customFormat="1" ht="21.75" thickTop="1">
      <c r="A86" s="24"/>
      <c r="C86" s="75" t="str">
        <f>_xlfn.XLOOKUP(D86,事業計画2026[営業所],事業計画2026[エリア],"",0)</f>
        <v/>
      </c>
      <c r="D86" s="76" t="s">
        <v>203</v>
      </c>
      <c r="E86" s="209"/>
      <c r="F86" s="209"/>
      <c r="G86" s="209" t="str">
        <f>_xlfn.XLOOKUP(D86,事業計画2026[営業所],事業計画2026[所長],"",0)</f>
        <v/>
      </c>
      <c r="H86" s="209" t="str">
        <f>_xlfn.XLOOKUP(D86,事業計画2026[営業所],事業計画2026[担当役員],"",0)</f>
        <v/>
      </c>
      <c r="I86" s="209" t="str">
        <f>_xlfn.XLOOKUP(D86,事業計画2026[営業所],事業計画2026[主要ブランド],"",0)</f>
        <v/>
      </c>
      <c r="J86" s="209"/>
      <c r="K86" s="211" t="str">
        <f>_xlfn.XLOOKUP(D86,事業計画2026[営業所],事業計画2026[人件費],"",0)</f>
        <v/>
      </c>
      <c r="L86" s="211" t="str">
        <f>_xlfn.XLOOKUP(D86,事業計画2026[営業所],事業計画2026[販売費],"",0)</f>
        <v/>
      </c>
      <c r="M86" s="211" t="str">
        <f>_xlfn.XLOOKUP(D86,事業計画2026[営業所],事業計画2026[減価償却費],"",0)</f>
        <v/>
      </c>
      <c r="N86" s="211" t="str">
        <f>_xlfn.XLOOKUP(D86,事業計画2026[営業所],事業計画2026[地代・家賃],"",0)</f>
        <v/>
      </c>
      <c r="O86" s="211" t="str">
        <f>_xlfn.XLOOKUP(D86,事業計画2026[営業所],事業計画2026[その他経費],"",0)</f>
        <v/>
      </c>
      <c r="P86" s="211" t="str">
        <f>_xlfn.XLOOKUP(D86,事業計画2026[営業所],事業計画2026[本社経費],"",0)</f>
        <v/>
      </c>
      <c r="Q86" s="211">
        <f>SUM(K86:P86)</f>
        <v>0</v>
      </c>
      <c r="R86" s="209"/>
      <c r="S86" s="26" t="s">
        <v>137</v>
      </c>
      <c r="T86" s="27" cm="1">
        <f t="array" ref="T86">_xlfn.XLOOKUP($D86&amp;T$2&amp;T$3,事業計画集計2026[営業所]&amp;事業計画集計2026[月]&amp;事業計画集計2026[受着完],事業計画集計2026[(当月)計画 請負金額],0,0)</f>
        <v>0</v>
      </c>
      <c r="U86" s="28" cm="1">
        <f t="array" ref="U86">_xlfn.XLOOKUP($D86&amp;T$2&amp;T$3,事業計画集計2026[営業所]&amp;事業計画集計2026[月]&amp;事業計画集計2026[受着完],事業計画集計2026[(当月)計画 利益額],0,0)</f>
        <v>0</v>
      </c>
      <c r="V86" s="142" cm="1">
        <f t="array" ref="V86">_xlfn.XLOOKUP($D86&amp;T$2&amp;T$3,事業計画集計2026[営業所]&amp;事業計画集計2026[月]&amp;事業計画集計2026[受着完],事業計画集計2026[(当月)計画 棟数],0,0)</f>
        <v>0</v>
      </c>
      <c r="W86" s="27" cm="1">
        <f t="array" ref="W86">_xlfn.XLOOKUP($D86&amp;W$2&amp;W$3,事業計画集計2026[営業所]&amp;事業計画集計2026[月]&amp;事業計画集計2026[受着完],事業計画集計2026[(当月)計画 請負金額],0,0)</f>
        <v>0</v>
      </c>
      <c r="X86" s="28" cm="1">
        <f t="array" ref="X86">_xlfn.XLOOKUP($D86&amp;W$2&amp;W$3,事業計画集計2026[営業所]&amp;事業計画集計2026[月]&amp;事業計画集計2026[受着完],事業計画集計2026[(当月)計画 利益額],0,0)</f>
        <v>0</v>
      </c>
      <c r="Y86" s="149" cm="1">
        <f t="array" ref="Y86">_xlfn.XLOOKUP($D86&amp;W$2&amp;W$3,事業計画集計2026[営業所]&amp;事業計画集計2026[月]&amp;事業計画集計2026[受着完],事業計画集計2026[(当月)計画 棟数],0,0)</f>
        <v>0</v>
      </c>
      <c r="Z86" s="28" cm="1">
        <f t="array" ref="Z86">_xlfn.XLOOKUP($D86&amp;Z$2&amp;Z$3,事業計画集計2026[営業所]&amp;事業計画集計2026[月]&amp;事業計画集計2026[受着完],事業計画集計2026[(当月)計画 請負金額],0,0)</f>
        <v>0</v>
      </c>
      <c r="AA86" s="28" cm="1">
        <f t="array" ref="AA86">_xlfn.XLOOKUP($D86&amp;Z$2&amp;Z$3,事業計画集計2026[営業所]&amp;事業計画集計2026[月]&amp;事業計画集計2026[受着完],事業計画集計2026[(当月)計画 利益額],0,0)</f>
        <v>0</v>
      </c>
      <c r="AB86" s="29">
        <f>AA86-($Q86*1000)</f>
        <v>0</v>
      </c>
      <c r="AC86" s="142" cm="1">
        <f t="array" ref="AC86">_xlfn.XLOOKUP($D86&amp;Z$2&amp;Z$3,事業計画集計2026[営業所]&amp;事業計画集計2026[月]&amp;事業計画集計2026[受着完],事業計画集計2026[(当月)計画 棟数],0,0)</f>
        <v>0</v>
      </c>
      <c r="AD86" s="27" cm="1">
        <f t="array" ref="AD86">_xlfn.XLOOKUP($D86&amp;AD$2&amp;AD$3,事業計画集計2026[営業所]&amp;事業計画集計2026[月]&amp;事業計画集計2026[受着完],事業計画集計2026[(当月)計画 請負金額],0,0)</f>
        <v>0</v>
      </c>
      <c r="AE86" s="28" cm="1">
        <f t="array" ref="AE86">_xlfn.XLOOKUP($D86&amp;AD$2&amp;AD$3,事業計画集計2026[営業所]&amp;事業計画集計2026[月]&amp;事業計画集計2026[受着完],事業計画集計2026[(当月)計画 利益額],0,0)</f>
        <v>0</v>
      </c>
      <c r="AF86" s="149" cm="1">
        <f t="array" ref="AF86">_xlfn.XLOOKUP($D86&amp;AD$2&amp;AD$3,事業計画集計2026[営業所]&amp;事業計画集計2026[月]&amp;事業計画集計2026[受着完],事業計画集計2026[(当月)計画 棟数],0,0)</f>
        <v>0</v>
      </c>
      <c r="AG86" s="28" cm="1">
        <f t="array" ref="AG86">_xlfn.XLOOKUP($D86&amp;AG$2&amp;AG$3,事業計画集計2026[営業所]&amp;事業計画集計2026[月]&amp;事業計画集計2026[受着完],事業計画集計2026[(当月)計画 請負金額],0,0)</f>
        <v>0</v>
      </c>
      <c r="AH86" s="28" cm="1">
        <f t="array" ref="AH86">_xlfn.XLOOKUP($D86&amp;AG$2&amp;AG$3,事業計画集計2026[営業所]&amp;事業計画集計2026[月]&amp;事業計画集計2026[受着完],事業計画集計2026[(当月)計画 利益額],0,0)</f>
        <v>0</v>
      </c>
      <c r="AI86" s="149" cm="1">
        <f t="array" ref="AI86">_xlfn.XLOOKUP($D86&amp;AG$2&amp;AG$3,事業計画集計2026[営業所]&amp;事業計画集計2026[月]&amp;事業計画集計2026[受着完],事業計画集計2026[(当月)計画 棟数],0,0)</f>
        <v>0</v>
      </c>
      <c r="AJ86" s="28" cm="1">
        <f t="array" ref="AJ86">_xlfn.XLOOKUP($D86&amp;AJ$2&amp;AJ$3,事業計画集計2026[営業所]&amp;事業計画集計2026[月]&amp;事業計画集計2026[受着完],事業計画集計2026[(当月)計画 請負金額],0,0)</f>
        <v>0</v>
      </c>
      <c r="AK86" s="28" cm="1">
        <f t="array" ref="AK86">_xlfn.XLOOKUP($D86&amp;AJ$2&amp;AJ$3,事業計画集計2026[営業所]&amp;事業計画集計2026[月]&amp;事業計画集計2026[受着完],事業計画集計2026[(当月)計画 利益額],0,0)</f>
        <v>0</v>
      </c>
      <c r="AL86" s="29">
        <f>AK86-($Q86*1000)</f>
        <v>0</v>
      </c>
      <c r="AM86" s="149" cm="1">
        <f t="array" ref="AM86">_xlfn.XLOOKUP($D86&amp;AJ$2&amp;AJ$3,事業計画集計2026[営業所]&amp;事業計画集計2026[月]&amp;事業計画集計2026[受着完],事業計画集計2026[(当月)計画 棟数],0,0)</f>
        <v>0</v>
      </c>
      <c r="AN86" s="28" cm="1">
        <f t="array" ref="AN86">_xlfn.XLOOKUP($D86&amp;AN$2&amp;AN$3,事業計画集計2026[営業所]&amp;事業計画集計2026[月]&amp;事業計画集計2026[受着完],事業計画集計2026[(当月)計画 請負金額],0,0)</f>
        <v>0</v>
      </c>
      <c r="AO86" s="28" cm="1">
        <f t="array" ref="AO86">_xlfn.XLOOKUP($D86&amp;AN$2&amp;AN$3,事業計画集計2026[営業所]&amp;事業計画集計2026[月]&amp;事業計画集計2026[受着完],事業計画集計2026[(当月)計画 利益額],0,0)</f>
        <v>0</v>
      </c>
      <c r="AP86" s="149" cm="1">
        <f t="array" ref="AP86">_xlfn.XLOOKUP($D86&amp;AN$2&amp;AN$3,事業計画集計2026[営業所]&amp;事業計画集計2026[月]&amp;事業計画集計2026[受着完],事業計画集計2026[(当月)計画 棟数],0,0)</f>
        <v>0</v>
      </c>
      <c r="AQ86" s="28" cm="1">
        <f t="array" ref="AQ86">_xlfn.XLOOKUP($D86&amp;AQ$2&amp;AQ$3,事業計画集計2026[営業所]&amp;事業計画集計2026[月]&amp;事業計画集計2026[受着完],事業計画集計2026[(当月)計画 請負金額],0,0)</f>
        <v>0</v>
      </c>
      <c r="AR86" s="28" cm="1">
        <f t="array" ref="AR86">_xlfn.XLOOKUP($D86&amp;AQ$2&amp;AQ$3,事業計画集計2026[営業所]&amp;事業計画集計2026[月]&amp;事業計画集計2026[受着完],事業計画集計2026[(当月)計画 利益額],0,0)</f>
        <v>0</v>
      </c>
      <c r="AS86" s="149" cm="1">
        <f t="array" ref="AS86">_xlfn.XLOOKUP($D86&amp;AQ$2&amp;AQ$3,事業計画集計2026[営業所]&amp;事業計画集計2026[月]&amp;事業計画集計2026[受着完],事業計画集計2026[(当月)計画 棟数],0,0)</f>
        <v>0</v>
      </c>
      <c r="AT86" s="28" cm="1">
        <f t="array" ref="AT86">_xlfn.XLOOKUP($D86&amp;AT$2&amp;AT$3,事業計画集計2026[営業所]&amp;事業計画集計2026[月]&amp;事業計画集計2026[受着完],事業計画集計2026[(当月)計画 請負金額],0,0)</f>
        <v>0</v>
      </c>
      <c r="AU86" s="28" cm="1">
        <f t="array" ref="AU86">_xlfn.XLOOKUP($D86&amp;AT$2&amp;AT$3,事業計画集計2026[営業所]&amp;事業計画集計2026[月]&amp;事業計画集計2026[受着完],事業計画集計2026[(当月)計画 利益額],0,0)</f>
        <v>0</v>
      </c>
      <c r="AV86" s="29">
        <f>AU86-($Q86*1000)</f>
        <v>0</v>
      </c>
      <c r="AW86" s="142" cm="1">
        <f t="array" ref="AW86">_xlfn.XLOOKUP($D86&amp;AT$2&amp;AT$3,事業計画集計2026[営業所]&amp;事業計画集計2026[月]&amp;事業計画集計2026[受着完],事業計画集計2026[(当月)計画 棟数],0,0)</f>
        <v>0</v>
      </c>
      <c r="AX86" s="421">
        <f t="shared" ref="AX86:BG87" si="1086">T86+AD86+AN86</f>
        <v>0</v>
      </c>
      <c r="AY86" s="422">
        <f t="shared" si="1086"/>
        <v>0</v>
      </c>
      <c r="AZ86" s="423">
        <f t="shared" si="1086"/>
        <v>0</v>
      </c>
      <c r="BA86" s="296">
        <f t="shared" si="1086"/>
        <v>0</v>
      </c>
      <c r="BB86" s="300">
        <f t="shared" si="1086"/>
        <v>0</v>
      </c>
      <c r="BC86" s="154">
        <f t="shared" si="1086"/>
        <v>0</v>
      </c>
      <c r="BD86" s="304">
        <f t="shared" si="1086"/>
        <v>0</v>
      </c>
      <c r="BE86" s="314">
        <f t="shared" si="1086"/>
        <v>0</v>
      </c>
      <c r="BF86" s="324">
        <f t="shared" si="1086"/>
        <v>0</v>
      </c>
      <c r="BG86" s="158">
        <f t="shared" si="1086"/>
        <v>0</v>
      </c>
      <c r="BH86" s="28" cm="1">
        <f t="array" ref="BH86">_xlfn.XLOOKUP($D86&amp;BH$2&amp;BH$3,事業計画集計2026[営業所]&amp;事業計画集計2026[月]&amp;事業計画集計2026[受着完],事業計画集計2026[(当月)計画 請負金額],0,0)</f>
        <v>0</v>
      </c>
      <c r="BI86" s="28" cm="1">
        <f t="array" ref="BI86">_xlfn.XLOOKUP($D86&amp;BH$2&amp;BH$3,事業計画集計2026[営業所]&amp;事業計画集計2026[月]&amp;事業計画集計2026[受着完],事業計画集計2026[(当月)計画 利益額],0,0)</f>
        <v>0</v>
      </c>
      <c r="BJ86" s="149" cm="1">
        <f t="array" ref="BJ86">_xlfn.XLOOKUP($D86&amp;BH$2&amp;BH$3,事業計画集計2026[営業所]&amp;事業計画集計2026[月]&amp;事業計画集計2026[受着完],事業計画集計2026[(当月)計画 棟数],0,0)</f>
        <v>0</v>
      </c>
      <c r="BK86" s="28" cm="1">
        <f t="array" ref="BK86">_xlfn.XLOOKUP($D86&amp;BK$2&amp;BK$3,事業計画集計2026[営業所]&amp;事業計画集計2026[月]&amp;事業計画集計2026[受着完],事業計画集計2026[(当月)計画 請負金額],0,0)</f>
        <v>0</v>
      </c>
      <c r="BL86" s="28" cm="1">
        <f t="array" ref="BL86">_xlfn.XLOOKUP($D86&amp;BK$2&amp;BK$3,事業計画集計2026[営業所]&amp;事業計画集計2026[月]&amp;事業計画集計2026[受着完],事業計画集計2026[(当月)計画 利益額],0,0)</f>
        <v>0</v>
      </c>
      <c r="BM86" s="149" cm="1">
        <f t="array" ref="BM86">_xlfn.XLOOKUP($D86&amp;BK$2&amp;BK$3,事業計画集計2026[営業所]&amp;事業計画集計2026[月]&amp;事業計画集計2026[受着完],事業計画集計2026[(当月)計画 棟数],0,0)</f>
        <v>0</v>
      </c>
      <c r="BN86" s="28" cm="1">
        <f t="array" ref="BN86">_xlfn.XLOOKUP($D86&amp;BN$2&amp;BN$3,事業計画集計2026[営業所]&amp;事業計画集計2026[月]&amp;事業計画集計2026[受着完],事業計画集計2026[(当月)計画 請負金額],0,0)</f>
        <v>0</v>
      </c>
      <c r="BO86" s="28" cm="1">
        <f t="array" ref="BO86">_xlfn.XLOOKUP($D86&amp;BN$2&amp;BN$3,事業計画集計2026[営業所]&amp;事業計画集計2026[月]&amp;事業計画集計2026[受着完],事業計画集計2026[(当月)計画 利益額],0,0)</f>
        <v>0</v>
      </c>
      <c r="BP86" s="29">
        <f>BO86-($Q86*1000)</f>
        <v>0</v>
      </c>
      <c r="BQ86" s="149" cm="1">
        <f t="array" ref="BQ86">_xlfn.XLOOKUP($D86&amp;BN$2&amp;BN$3,事業計画集計2026[営業所]&amp;事業計画集計2026[月]&amp;事業計画集計2026[受着完],事業計画集計2026[(当月)計画 棟数],0,0)</f>
        <v>0</v>
      </c>
      <c r="BR86" s="28" cm="1">
        <f t="array" ref="BR86">_xlfn.XLOOKUP($D86&amp;BR$2&amp;BR$3,事業計画集計2026[営業所]&amp;事業計画集計2026[月]&amp;事業計画集計2026[受着完],事業計画集計2026[(当月)計画 請負金額],0,0)</f>
        <v>0</v>
      </c>
      <c r="BS86" s="28" cm="1">
        <f t="array" ref="BS86">_xlfn.XLOOKUP($D86&amp;BR$2&amp;BR$3,事業計画集計2026[営業所]&amp;事業計画集計2026[月]&amp;事業計画集計2026[受着完],事業計画集計2026[(当月)計画 利益額],0,0)</f>
        <v>0</v>
      </c>
      <c r="BT86" s="149" cm="1">
        <f t="array" ref="BT86">_xlfn.XLOOKUP($D86&amp;BR$2&amp;BR$3,事業計画集計2026[営業所]&amp;事業計画集計2026[月]&amp;事業計画集計2026[受着完],事業計画集計2026[(当月)計画 棟数],0,0)</f>
        <v>0</v>
      </c>
      <c r="BU86" s="28" cm="1">
        <f t="array" ref="BU86">_xlfn.XLOOKUP($D86&amp;BU$2&amp;BU$3,事業計画集計2026[営業所]&amp;事業計画集計2026[月]&amp;事業計画集計2026[受着完],事業計画集計2026[(当月)計画 請負金額],0,0)</f>
        <v>0</v>
      </c>
      <c r="BV86" s="28" cm="1">
        <f t="array" ref="BV86">_xlfn.XLOOKUP($D86&amp;BU$2&amp;BU$3,事業計画集計2026[営業所]&amp;事業計画集計2026[月]&amp;事業計画集計2026[受着完],事業計画集計2026[(当月)計画 利益額],0,0)</f>
        <v>0</v>
      </c>
      <c r="BW86" s="149" cm="1">
        <f t="array" ref="BW86">_xlfn.XLOOKUP($D86&amp;BU$2&amp;BU$3,事業計画集計2026[営業所]&amp;事業計画集計2026[月]&amp;事業計画集計2026[受着完],事業計画集計2026[(当月)計画 棟数],0,0)</f>
        <v>0</v>
      </c>
      <c r="BX86" s="28" cm="1">
        <f t="array" ref="BX86">_xlfn.XLOOKUP($D86&amp;BX$2&amp;BX$3,事業計画集計2026[営業所]&amp;事業計画集計2026[月]&amp;事業計画集計2026[受着完],事業計画集計2026[(当月)計画 請負金額],0,0)</f>
        <v>0</v>
      </c>
      <c r="BY86" s="28" cm="1">
        <f t="array" ref="BY86">_xlfn.XLOOKUP($D86&amp;BX$2&amp;BX$3,事業計画集計2026[営業所]&amp;事業計画集計2026[月]&amp;事業計画集計2026[受着完],事業計画集計2026[(当月)計画 利益額],0,0)</f>
        <v>0</v>
      </c>
      <c r="BZ86" s="29">
        <f>BY86-($Q86*1000)</f>
        <v>0</v>
      </c>
      <c r="CA86" s="149" cm="1">
        <f t="array" ref="CA86">_xlfn.XLOOKUP($D86&amp;BX$2&amp;BX$3,事業計画集計2026[営業所]&amp;事業計画集計2026[月]&amp;事業計画集計2026[受着完],事業計画集計2026[(当月)計画 棟数],0,0)</f>
        <v>0</v>
      </c>
      <c r="CB86" s="28" cm="1">
        <f t="array" ref="CB86">_xlfn.XLOOKUP($D86&amp;CB$2&amp;CB$3,事業計画集計2026[営業所]&amp;事業計画集計2026[月]&amp;事業計画集計2026[受着完],事業計画集計2026[(当月)計画 請負金額],0,0)</f>
        <v>0</v>
      </c>
      <c r="CC86" s="28" cm="1">
        <f t="array" ref="CC86">_xlfn.XLOOKUP($D86&amp;CB$2&amp;CB$3,事業計画集計2026[営業所]&amp;事業計画集計2026[月]&amp;事業計画集計2026[受着完],事業計画集計2026[(当月)計画 利益額],0,0)</f>
        <v>0</v>
      </c>
      <c r="CD86" s="149" cm="1">
        <f t="array" ref="CD86">_xlfn.XLOOKUP($D86&amp;CB$2&amp;CB$3,事業計画集計2026[営業所]&amp;事業計画集計2026[月]&amp;事業計画集計2026[受着完],事業計画集計2026[(当月)計画 棟数],0,0)</f>
        <v>0</v>
      </c>
      <c r="CE86" s="28" cm="1">
        <f t="array" ref="CE86">_xlfn.XLOOKUP($D86&amp;CE$2&amp;CE$3,事業計画集計2026[営業所]&amp;事業計画集計2026[月]&amp;事業計画集計2026[受着完],事業計画集計2026[(当月)計画 請負金額],0,0)</f>
        <v>0</v>
      </c>
      <c r="CF86" s="28" cm="1">
        <f t="array" ref="CF86">_xlfn.XLOOKUP($D86&amp;CE$2&amp;CE$3,事業計画集計2026[営業所]&amp;事業計画集計2026[月]&amp;事業計画集計2026[受着完],事業計画集計2026[(当月)計画 利益額],0,0)</f>
        <v>0</v>
      </c>
      <c r="CG86" s="149" cm="1">
        <f t="array" ref="CG86">_xlfn.XLOOKUP($D86&amp;CE$2&amp;CE$3,事業計画集計2026[営業所]&amp;事業計画集計2026[月]&amp;事業計画集計2026[受着完],事業計画集計2026[(当月)計画 棟数],0,0)</f>
        <v>0</v>
      </c>
      <c r="CH86" s="28" cm="1">
        <f t="array" ref="CH86">_xlfn.XLOOKUP($D86&amp;CH$2&amp;CH$3,事業計画集計2026[営業所]&amp;事業計画集計2026[月]&amp;事業計画集計2026[受着完],事業計画集計2026[(当月)計画 請負金額],0,0)</f>
        <v>0</v>
      </c>
      <c r="CI86" s="28" cm="1">
        <f t="array" ref="CI86">_xlfn.XLOOKUP($D86&amp;CH$2&amp;CH$3,事業計画集計2026[営業所]&amp;事業計画集計2026[月]&amp;事業計画集計2026[受着完],事業計画集計2026[(当月)計画 利益額],0,0)</f>
        <v>0</v>
      </c>
      <c r="CJ86" s="29">
        <f>CI86-($Q86*1000)</f>
        <v>0</v>
      </c>
      <c r="CK86" s="142" cm="1">
        <f t="array" ref="CK86">_xlfn.XLOOKUP($D86&amp;CH$2&amp;CH$3,事業計画集計2026[営業所]&amp;事業計画集計2026[月]&amp;事業計画集計2026[受着完],事業計画集計2026[(当月)計画 棟数],0,0)</f>
        <v>0</v>
      </c>
      <c r="CL86" s="421">
        <f t="shared" ref="CL86:CU87" si="1087">BH86+BR86+CB86</f>
        <v>0</v>
      </c>
      <c r="CM86" s="422">
        <f t="shared" si="1087"/>
        <v>0</v>
      </c>
      <c r="CN86" s="423">
        <f t="shared" si="1087"/>
        <v>0</v>
      </c>
      <c r="CO86" s="296">
        <f t="shared" si="1087"/>
        <v>0</v>
      </c>
      <c r="CP86" s="300">
        <f t="shared" si="1087"/>
        <v>0</v>
      </c>
      <c r="CQ86" s="154">
        <f t="shared" si="1087"/>
        <v>0</v>
      </c>
      <c r="CR86" s="304">
        <f t="shared" si="1087"/>
        <v>0</v>
      </c>
      <c r="CS86" s="314">
        <f t="shared" si="1087"/>
        <v>0</v>
      </c>
      <c r="CT86" s="324">
        <f t="shared" si="1087"/>
        <v>0</v>
      </c>
      <c r="CU86" s="158">
        <f t="shared" si="1087"/>
        <v>0</v>
      </c>
      <c r="CV86" s="333">
        <f t="shared" ref="CV86:DE87" si="1088">AX86+CL86</f>
        <v>0</v>
      </c>
      <c r="CW86" s="334">
        <f t="shared" si="1088"/>
        <v>0</v>
      </c>
      <c r="CX86" s="162">
        <f t="shared" si="1088"/>
        <v>0</v>
      </c>
      <c r="CY86" s="354">
        <f t="shared" si="1088"/>
        <v>0</v>
      </c>
      <c r="CZ86" s="355">
        <f t="shared" si="1088"/>
        <v>0</v>
      </c>
      <c r="DA86" s="166">
        <f t="shared" si="1088"/>
        <v>0</v>
      </c>
      <c r="DB86" s="479">
        <f t="shared" si="1088"/>
        <v>0</v>
      </c>
      <c r="DC86" s="480">
        <f t="shared" si="1088"/>
        <v>0</v>
      </c>
      <c r="DD86" s="481">
        <f t="shared" si="1088"/>
        <v>0</v>
      </c>
      <c r="DE86" s="604">
        <f t="shared" si="1088"/>
        <v>0</v>
      </c>
      <c r="DF86" s="612">
        <f>実行度合表集計2025!GH86+実行度合表集計2026!CV86</f>
        <v>0</v>
      </c>
      <c r="DG86" s="334">
        <f>実行度合表集計2025!GI86+実行度合表集計2026!CW86</f>
        <v>0</v>
      </c>
      <c r="DH86" s="613">
        <f>実行度合表集計2025!GJ86+実行度合表集計2026!CX86</f>
        <v>0</v>
      </c>
      <c r="DI86" s="628">
        <f>実行度合表集計2025!GK86+実行度合表集計2026!CY86</f>
        <v>0</v>
      </c>
      <c r="DJ86" s="355">
        <f>実行度合表集計2025!GL86+実行度合表集計2026!CZ86</f>
        <v>0</v>
      </c>
      <c r="DK86" s="629">
        <f>実行度合表集計2025!GM86+実行度合表集計2026!DA86</f>
        <v>0</v>
      </c>
      <c r="DL86" s="641">
        <f>実行度合表集計2025!GN86+実行度合表集計2026!DB86</f>
        <v>25200000</v>
      </c>
      <c r="DM86" s="480">
        <f>実行度合表集計2025!GO86+実行度合表集計2026!DC86</f>
        <v>25200000</v>
      </c>
      <c r="DN86" s="481">
        <f>実行度合表集計2025!GP86+実行度合表集計2026!DD86</f>
        <v>192000</v>
      </c>
      <c r="DO86" s="642">
        <f>実行度合表集計2025!GQ86+実行度合表集計2026!DE86</f>
        <v>12</v>
      </c>
      <c r="DP86" s="28" cm="1">
        <f t="array" ref="DP86">_xlfn.XLOOKUP($D86&amp;DP$2&amp;DP$3,事業計画集計2026[営業所]&amp;事業計画集計2026[月]&amp;事業計画集計2026[受着完],事業計画集計2026[(当月)計画 請負金額],0,0)</f>
        <v>0</v>
      </c>
      <c r="DQ86" s="28" cm="1">
        <f t="array" ref="DQ86">_xlfn.XLOOKUP($D86&amp;DP$2&amp;DP$3,事業計画集計2026[営業所]&amp;事業計画集計2026[月]&amp;事業計画集計2026[受着完],事業計画集計2026[(当月)計画 利益額],0,0)</f>
        <v>0</v>
      </c>
      <c r="DR86" s="149" cm="1">
        <f t="array" ref="DR86">_xlfn.XLOOKUP($D86&amp;DP$2&amp;DP$3,事業計画集計2026[営業所]&amp;事業計画集計2026[月]&amp;事業計画集計2026[受着完],事業計画集計2026[(当月)計画 棟数],0,0)</f>
        <v>0</v>
      </c>
      <c r="DS86" s="28" cm="1">
        <f t="array" ref="DS86">_xlfn.XLOOKUP($D86&amp;DS$2&amp;DS$3,事業計画集計2026[営業所]&amp;事業計画集計2026[月]&amp;事業計画集計2026[受着完],事業計画集計2026[(当月)計画 請負金額],0,0)</f>
        <v>0</v>
      </c>
      <c r="DT86" s="28" cm="1">
        <f t="array" ref="DT86">_xlfn.XLOOKUP($D86&amp;DS$2&amp;DS$3,事業計画集計2026[営業所]&amp;事業計画集計2026[月]&amp;事業計画集計2026[受着完],事業計画集計2026[(当月)計画 利益額],0,0)</f>
        <v>0</v>
      </c>
      <c r="DU86" s="149" cm="1">
        <f t="array" ref="DU86">_xlfn.XLOOKUP($D86&amp;DS$2&amp;DS$3,事業計画集計2026[営業所]&amp;事業計画集計2026[月]&amp;事業計画集計2026[受着完],事業計画集計2026[(当月)計画 棟数],0,0)</f>
        <v>0</v>
      </c>
      <c r="DV86" s="28" cm="1">
        <f t="array" ref="DV86">_xlfn.XLOOKUP($D86&amp;DV$2&amp;DV$3,事業計画集計2026[営業所]&amp;事業計画集計2026[月]&amp;事業計画集計2026[受着完],事業計画集計2026[(当月)計画 請負金額],0,0)</f>
        <v>0</v>
      </c>
      <c r="DW86" s="28" cm="1">
        <f t="array" ref="DW86">_xlfn.XLOOKUP($D86&amp;DV$2&amp;DV$3,事業計画集計2026[営業所]&amp;事業計画集計2026[月]&amp;事業計画集計2026[受着完],事業計画集計2026[(当月)計画 利益額],0,0)</f>
        <v>0</v>
      </c>
      <c r="DX86" s="29">
        <f>DW86-($Q86*1000)</f>
        <v>0</v>
      </c>
      <c r="DY86" s="149" cm="1">
        <f t="array" ref="DY86">_xlfn.XLOOKUP($D86&amp;DV$2&amp;DV$3,事業計画集計2026[営業所]&amp;事業計画集計2026[月]&amp;事業計画集計2026[受着完],事業計画集計2026[(当月)計画 棟数],0,0)</f>
        <v>0</v>
      </c>
      <c r="DZ86" s="28" cm="1">
        <f t="array" ref="DZ86">_xlfn.XLOOKUP($D86&amp;DZ$2&amp;DZ$3,事業計画集計2026[営業所]&amp;事業計画集計2026[月]&amp;事業計画集計2026[受着完],事業計画集計2026[(当月)計画 請負金額],0,0)</f>
        <v>0</v>
      </c>
      <c r="EA86" s="28" cm="1">
        <f t="array" ref="EA86">_xlfn.XLOOKUP($D86&amp;DZ$2&amp;DZ$3,事業計画集計2026[営業所]&amp;事業計画集計2026[月]&amp;事業計画集計2026[受着完],事業計画集計2026[(当月)計画 利益額],0,0)</f>
        <v>0</v>
      </c>
      <c r="EB86" s="149" cm="1">
        <f t="array" ref="EB86">_xlfn.XLOOKUP($D86&amp;DZ$2&amp;DZ$3,事業計画集計2026[営業所]&amp;事業計画集計2026[月]&amp;事業計画集計2026[受着完],事業計画集計2026[(当月)計画 棟数],0,0)</f>
        <v>0</v>
      </c>
      <c r="EC86" s="28" cm="1">
        <f t="array" ref="EC86">_xlfn.XLOOKUP($D86&amp;EC$2&amp;EC$3,事業計画集計2026[営業所]&amp;事業計画集計2026[月]&amp;事業計画集計2026[受着完],事業計画集計2026[(当月)計画 請負金額],0,0)</f>
        <v>0</v>
      </c>
      <c r="ED86" s="28" cm="1">
        <f t="array" ref="ED86">_xlfn.XLOOKUP($D86&amp;EC$2&amp;EC$3,事業計画集計2026[営業所]&amp;事業計画集計2026[月]&amp;事業計画集計2026[受着完],事業計画集計2026[(当月)計画 利益額],0,0)</f>
        <v>0</v>
      </c>
      <c r="EE86" s="149" cm="1">
        <f t="array" ref="EE86">_xlfn.XLOOKUP($D86&amp;EC$2&amp;EC$3,事業計画集計2026[営業所]&amp;事業計画集計2026[月]&amp;事業計画集計2026[受着完],事業計画集計2026[(当月)計画 棟数],0,0)</f>
        <v>0</v>
      </c>
      <c r="EF86" s="28" cm="1">
        <f t="array" ref="EF86">_xlfn.XLOOKUP($D86&amp;EF$2&amp;EF$3,事業計画集計2026[営業所]&amp;事業計画集計2026[月]&amp;事業計画集計2026[受着完],事業計画集計2026[(当月)計画 請負金額],0,0)</f>
        <v>0</v>
      </c>
      <c r="EG86" s="28" cm="1">
        <f t="array" ref="EG86">_xlfn.XLOOKUP($D86&amp;EF$2&amp;EF$3,事業計画集計2026[営業所]&amp;事業計画集計2026[月]&amp;事業計画集計2026[受着完],事業計画集計2026[(当月)計画 利益額],0,0)</f>
        <v>0</v>
      </c>
      <c r="EH86" s="29">
        <f>EG86-($Q86*1000)</f>
        <v>0</v>
      </c>
      <c r="EI86" s="149" cm="1">
        <f t="array" ref="EI86">_xlfn.XLOOKUP($D86&amp;EF$2&amp;EF$3,事業計画集計2026[営業所]&amp;事業計画集計2026[月]&amp;事業計画集計2026[受着完],事業計画集計2026[(当月)計画 棟数],0,0)</f>
        <v>0</v>
      </c>
      <c r="EJ86" s="28" cm="1">
        <f t="array" ref="EJ86">_xlfn.XLOOKUP($D86&amp;EJ$2&amp;EJ$3,事業計画集計2026[営業所]&amp;事業計画集計2026[月]&amp;事業計画集計2026[受着完],事業計画集計2026[(当月)計画 請負金額],0,0)</f>
        <v>0</v>
      </c>
      <c r="EK86" s="28" cm="1">
        <f t="array" ref="EK86">_xlfn.XLOOKUP($D86&amp;EJ$2&amp;EJ$3,事業計画集計2026[営業所]&amp;事業計画集計2026[月]&amp;事業計画集計2026[受着完],事業計画集計2026[(当月)計画 利益額],0,0)</f>
        <v>0</v>
      </c>
      <c r="EL86" s="149" cm="1">
        <f t="array" ref="EL86">_xlfn.XLOOKUP($D86&amp;EJ$2&amp;EJ$3,事業計画集計2026[営業所]&amp;事業計画集計2026[月]&amp;事業計画集計2026[受着完],事業計画集計2026[(当月)計画 棟数],0,0)</f>
        <v>0</v>
      </c>
      <c r="EM86" s="28" cm="1">
        <f t="array" ref="EM86">_xlfn.XLOOKUP($D86&amp;EM$2&amp;EM$3,事業計画集計2026[営業所]&amp;事業計画集計2026[月]&amp;事業計画集計2026[受着完],事業計画集計2026[(当月)計画 請負金額],0,0)</f>
        <v>0</v>
      </c>
      <c r="EN86" s="28" cm="1">
        <f t="array" ref="EN86">_xlfn.XLOOKUP($D86&amp;EM$2&amp;EM$3,事業計画集計2026[営業所]&amp;事業計画集計2026[月]&amp;事業計画集計2026[受着完],事業計画集計2026[(当月)計画 利益額],0,0)</f>
        <v>0</v>
      </c>
      <c r="EO86" s="149" cm="1">
        <f t="array" ref="EO86">_xlfn.XLOOKUP($D86&amp;EM$2&amp;EM$3,事業計画集計2026[営業所]&amp;事業計画集計2026[月]&amp;事業計画集計2026[受着完],事業計画集計2026[(当月)計画 棟数],0,0)</f>
        <v>0</v>
      </c>
      <c r="EP86" s="28" cm="1">
        <f t="array" ref="EP86">_xlfn.XLOOKUP($D86&amp;EP$2&amp;EP$3,事業計画集計2026[営業所]&amp;事業計画集計2026[月]&amp;事業計画集計2026[受着完],事業計画集計2026[(当月)計画 請負金額],0,0)</f>
        <v>0</v>
      </c>
      <c r="EQ86" s="28" cm="1">
        <f t="array" ref="EQ86">_xlfn.XLOOKUP($D86&amp;EP$2&amp;EP$3,事業計画集計2026[営業所]&amp;事業計画集計2026[月]&amp;事業計画集計2026[受着完],事業計画集計2026[(当月)計画 利益額],0,0)</f>
        <v>0</v>
      </c>
      <c r="ER86" s="29">
        <f>EQ86-($Q86*1000)</f>
        <v>0</v>
      </c>
      <c r="ES86" s="142" cm="1">
        <f t="array" ref="ES86">_xlfn.XLOOKUP($D86&amp;EP$2&amp;EP$3,事業計画集計2026[営業所]&amp;事業計画集計2026[月]&amp;事業計画集計2026[受着完],事業計画集計2026[(当月)計画 棟数],0,0)</f>
        <v>0</v>
      </c>
      <c r="ET86" s="421">
        <f t="shared" ref="ET86:FC87" si="1089">DP86+DZ86+EJ86</f>
        <v>0</v>
      </c>
      <c r="EU86" s="422">
        <f t="shared" si="1089"/>
        <v>0</v>
      </c>
      <c r="EV86" s="423">
        <f t="shared" si="1089"/>
        <v>0</v>
      </c>
      <c r="EW86" s="296">
        <f t="shared" si="1089"/>
        <v>0</v>
      </c>
      <c r="EX86" s="300">
        <f t="shared" si="1089"/>
        <v>0</v>
      </c>
      <c r="EY86" s="154">
        <f t="shared" si="1089"/>
        <v>0</v>
      </c>
      <c r="EZ86" s="304">
        <f t="shared" si="1089"/>
        <v>0</v>
      </c>
      <c r="FA86" s="314">
        <f t="shared" si="1089"/>
        <v>0</v>
      </c>
      <c r="FB86" s="324">
        <f t="shared" si="1089"/>
        <v>0</v>
      </c>
      <c r="FC86" s="158">
        <f t="shared" si="1089"/>
        <v>0</v>
      </c>
      <c r="FD86" s="28" cm="1">
        <f t="array" ref="FD86">_xlfn.XLOOKUP($D86&amp;FD$2&amp;FD$3,事業計画集計2026[営業所]&amp;事業計画集計2026[月]&amp;事業計画集計2026[受着完],事業計画集計2026[(当月)計画 請負金額],0,0)</f>
        <v>0</v>
      </c>
      <c r="FE86" s="28" cm="1">
        <f t="array" ref="FE86">_xlfn.XLOOKUP($D86&amp;FD$2&amp;FD$3,事業計画集計2026[営業所]&amp;事業計画集計2026[月]&amp;事業計画集計2026[受着完],事業計画集計2026[(当月)計画 利益額],0,0)</f>
        <v>0</v>
      </c>
      <c r="FF86" s="149" cm="1">
        <f t="array" ref="FF86">_xlfn.XLOOKUP($D86&amp;FD$2&amp;FD$3,事業計画集計2026[営業所]&amp;事業計画集計2026[月]&amp;事業計画集計2026[受着完],事業計画集計2026[(当月)計画 棟数],0,0)</f>
        <v>0</v>
      </c>
      <c r="FG86" s="28" cm="1">
        <f t="array" ref="FG86">_xlfn.XLOOKUP($D86&amp;FG$2&amp;FG$3,事業計画集計2026[営業所]&amp;事業計画集計2026[月]&amp;事業計画集計2026[受着完],事業計画集計2026[(当月)計画 請負金額],0,0)</f>
        <v>0</v>
      </c>
      <c r="FH86" s="28" cm="1">
        <f t="array" ref="FH86">_xlfn.XLOOKUP($D86&amp;FG$2&amp;FG$3,事業計画集計2026[営業所]&amp;事業計画集計2026[月]&amp;事業計画集計2026[受着完],事業計画集計2026[(当月)計画 利益額],0,0)</f>
        <v>0</v>
      </c>
      <c r="FI86" s="149" cm="1">
        <f t="array" ref="FI86">_xlfn.XLOOKUP($D86&amp;FG$2&amp;FG$3,事業計画集計2026[営業所]&amp;事業計画集計2026[月]&amp;事業計画集計2026[受着完],事業計画集計2026[(当月)計画 棟数],0,0)</f>
        <v>0</v>
      </c>
      <c r="FJ86" s="28" cm="1">
        <f t="array" ref="FJ86">_xlfn.XLOOKUP($D86&amp;FJ$2&amp;FJ$3,事業計画集計2026[営業所]&amp;事業計画集計2026[月]&amp;事業計画集計2026[受着完],事業計画集計2026[(当月)計画 請負金額],0,0)</f>
        <v>0</v>
      </c>
      <c r="FK86" s="28" cm="1">
        <f t="array" ref="FK86">_xlfn.XLOOKUP($D86&amp;FJ$2&amp;FJ$3,事業計画集計2026[営業所]&amp;事業計画集計2026[月]&amp;事業計画集計2026[受着完],事業計画集計2026[(当月)計画 利益額],0,0)</f>
        <v>0</v>
      </c>
      <c r="FL86" s="29">
        <f>FK86-($Q86*1000)</f>
        <v>0</v>
      </c>
      <c r="FM86" s="149" cm="1">
        <f t="array" ref="FM86">_xlfn.XLOOKUP($D86&amp;FJ$2&amp;FJ$3,事業計画集計2026[営業所]&amp;事業計画集計2026[月]&amp;事業計画集計2026[受着完],事業計画集計2026[(当月)計画 棟数],0,0)</f>
        <v>0</v>
      </c>
      <c r="FN86" s="28" cm="1">
        <f t="array" ref="FN86">_xlfn.XLOOKUP($D86&amp;FN$2&amp;FN$3,事業計画集計2026[営業所]&amp;事業計画集計2026[月]&amp;事業計画集計2026[受着完],事業計画集計2026[(当月)計画 請負金額],0,0)</f>
        <v>0</v>
      </c>
      <c r="FO86" s="28" cm="1">
        <f t="array" ref="FO86">_xlfn.XLOOKUP($D86&amp;FN$2&amp;FN$3,事業計画集計2026[営業所]&amp;事業計画集計2026[月]&amp;事業計画集計2026[受着完],事業計画集計2026[(当月)計画 利益額],0,0)</f>
        <v>0</v>
      </c>
      <c r="FP86" s="149" cm="1">
        <f t="array" ref="FP86">_xlfn.XLOOKUP($D86&amp;FN$2&amp;FN$3,事業計画集計2026[営業所]&amp;事業計画集計2026[月]&amp;事業計画集計2026[受着完],事業計画集計2026[(当月)計画 棟数],0,0)</f>
        <v>0</v>
      </c>
      <c r="FQ86" s="28" cm="1">
        <f t="array" ref="FQ86">_xlfn.XLOOKUP($D86&amp;FQ$2&amp;FQ$3,事業計画集計2026[営業所]&amp;事業計画集計2026[月]&amp;事業計画集計2026[受着完],事業計画集計2026[(当月)計画 請負金額],0,0)</f>
        <v>0</v>
      </c>
      <c r="FR86" s="28" cm="1">
        <f t="array" ref="FR86">_xlfn.XLOOKUP($D86&amp;FQ$2&amp;FQ$3,事業計画集計2026[営業所]&amp;事業計画集計2026[月]&amp;事業計画集計2026[受着完],事業計画集計2026[(当月)計画 利益額],0,0)</f>
        <v>0</v>
      </c>
      <c r="FS86" s="149" cm="1">
        <f t="array" ref="FS86">_xlfn.XLOOKUP($D86&amp;FQ$2&amp;FQ$3,事業計画集計2026[営業所]&amp;事業計画集計2026[月]&amp;事業計画集計2026[受着完],事業計画集計2026[(当月)計画 棟数],0,0)</f>
        <v>0</v>
      </c>
      <c r="FT86" s="28" cm="1">
        <f t="array" ref="FT86">_xlfn.XLOOKUP($D86&amp;FT$2&amp;FT$3,事業計画集計2026[営業所]&amp;事業計画集計2026[月]&amp;事業計画集計2026[受着完],事業計画集計2026[(当月)計画 請負金額],0,0)</f>
        <v>0</v>
      </c>
      <c r="FU86" s="28" cm="1">
        <f t="array" ref="FU86">_xlfn.XLOOKUP($D86&amp;FT$2&amp;FT$3,事業計画集計2026[営業所]&amp;事業計画集計2026[月]&amp;事業計画集計2026[受着完],事業計画集計2026[(当月)計画 利益額],0,0)</f>
        <v>0</v>
      </c>
      <c r="FV86" s="29">
        <f>FU86-($Q86*1000)</f>
        <v>0</v>
      </c>
      <c r="FW86" s="149" cm="1">
        <f t="array" ref="FW86">_xlfn.XLOOKUP($D86&amp;FT$2&amp;FT$3,事業計画集計2026[営業所]&amp;事業計画集計2026[月]&amp;事業計画集計2026[受着完],事業計画集計2026[(当月)計画 棟数],0,0)</f>
        <v>0</v>
      </c>
      <c r="FX86" s="28" cm="1">
        <f t="array" ref="FX86">_xlfn.XLOOKUP($D86&amp;FX$2&amp;FX$3,事業計画集計2026[営業所]&amp;事業計画集計2026[月]&amp;事業計画集計2026[受着完],事業計画集計2026[(当月)計画 請負金額],0,0)</f>
        <v>0</v>
      </c>
      <c r="FY86" s="28" cm="1">
        <f t="array" ref="FY86">_xlfn.XLOOKUP($D86&amp;FX$2&amp;FX$3,事業計画集計2026[営業所]&amp;事業計画集計2026[月]&amp;事業計画集計2026[受着完],事業計画集計2026[(当月)計画 利益額],0,0)</f>
        <v>0</v>
      </c>
      <c r="FZ86" s="149" cm="1">
        <f t="array" ref="FZ86">_xlfn.XLOOKUP($D86&amp;FX$2&amp;FX$3,事業計画集計2026[営業所]&amp;事業計画集計2026[月]&amp;事業計画集計2026[受着完],事業計画集計2026[(当月)計画 棟数],0,0)</f>
        <v>0</v>
      </c>
      <c r="GA86" s="28" cm="1">
        <f t="array" ref="GA86">_xlfn.XLOOKUP($D86&amp;GA$2&amp;GA$3,事業計画集計2026[営業所]&amp;事業計画集計2026[月]&amp;事業計画集計2026[受着完],事業計画集計2026[(当月)計画 請負金額],0,0)</f>
        <v>0</v>
      </c>
      <c r="GB86" s="28" cm="1">
        <f t="array" ref="GB86">_xlfn.XLOOKUP($D86&amp;GA$2&amp;GA$3,事業計画集計2026[営業所]&amp;事業計画集計2026[月]&amp;事業計画集計2026[受着完],事業計画集計2026[(当月)計画 利益額],0,0)</f>
        <v>0</v>
      </c>
      <c r="GC86" s="149" cm="1">
        <f t="array" ref="GC86">_xlfn.XLOOKUP($D86&amp;GA$2&amp;GA$3,事業計画集計2026[営業所]&amp;事業計画集計2026[月]&amp;事業計画集計2026[受着完],事業計画集計2026[(当月)計画 棟数],0,0)</f>
        <v>0</v>
      </c>
      <c r="GD86" s="28" cm="1">
        <f t="array" ref="GD86">_xlfn.XLOOKUP($D86&amp;GD$2&amp;GD$3,事業計画集計2026[営業所]&amp;事業計画集計2026[月]&amp;事業計画集計2026[受着完],事業計画集計2026[(当月)計画 請負金額],0,0)</f>
        <v>0</v>
      </c>
      <c r="GE86" s="28" cm="1">
        <f t="array" ref="GE86">_xlfn.XLOOKUP($D86&amp;GD$2&amp;GD$3,事業計画集計2026[営業所]&amp;事業計画集計2026[月]&amp;事業計画集計2026[受着完],事業計画集計2026[(当月)計画 利益額],0,0)</f>
        <v>0</v>
      </c>
      <c r="GF86" s="29">
        <f>GE86-($Q86*1000)</f>
        <v>0</v>
      </c>
      <c r="GG86" s="142" cm="1">
        <f t="array" ref="GG86">_xlfn.XLOOKUP($D86&amp;GD$2&amp;GD$3,事業計画集計2026[営業所]&amp;事業計画集計2026[月]&amp;事業計画集計2026[受着完],事業計画集計2026[(当月)計画 棟数],0,0)</f>
        <v>0</v>
      </c>
      <c r="GH86" s="421">
        <f t="shared" ref="GH86:GQ87" si="1090">FD86+FN86+FX86</f>
        <v>0</v>
      </c>
      <c r="GI86" s="422">
        <f t="shared" si="1090"/>
        <v>0</v>
      </c>
      <c r="GJ86" s="423">
        <f t="shared" si="1090"/>
        <v>0</v>
      </c>
      <c r="GK86" s="296">
        <f t="shared" si="1090"/>
        <v>0</v>
      </c>
      <c r="GL86" s="300">
        <f t="shared" si="1090"/>
        <v>0</v>
      </c>
      <c r="GM86" s="154">
        <f t="shared" si="1090"/>
        <v>0</v>
      </c>
      <c r="GN86" s="304">
        <f t="shared" si="1090"/>
        <v>0</v>
      </c>
      <c r="GO86" s="314">
        <f t="shared" si="1090"/>
        <v>0</v>
      </c>
      <c r="GP86" s="324">
        <f t="shared" si="1090"/>
        <v>0</v>
      </c>
      <c r="GQ86" s="158">
        <f t="shared" si="1090"/>
        <v>0</v>
      </c>
      <c r="GR86" s="333">
        <f t="shared" ref="GR86:HA87" si="1091">ET86+GH86</f>
        <v>0</v>
      </c>
      <c r="GS86" s="334">
        <f t="shared" si="1091"/>
        <v>0</v>
      </c>
      <c r="GT86" s="162">
        <f t="shared" si="1091"/>
        <v>0</v>
      </c>
      <c r="GU86" s="354">
        <f t="shared" si="1091"/>
        <v>0</v>
      </c>
      <c r="GV86" s="355">
        <f t="shared" si="1091"/>
        <v>0</v>
      </c>
      <c r="GW86" s="166">
        <f t="shared" si="1091"/>
        <v>0</v>
      </c>
      <c r="GX86" s="479">
        <f t="shared" si="1091"/>
        <v>0</v>
      </c>
      <c r="GY86" s="480">
        <f t="shared" si="1091"/>
        <v>0</v>
      </c>
      <c r="GZ86" s="481">
        <f t="shared" si="1091"/>
        <v>0</v>
      </c>
      <c r="HA86" s="482">
        <f t="shared" si="1091"/>
        <v>0</v>
      </c>
      <c r="HB86" s="390">
        <f>CV86+GR86</f>
        <v>0</v>
      </c>
      <c r="HC86" s="391">
        <f>CW86+GS86</f>
        <v>0</v>
      </c>
      <c r="HD86" s="170">
        <f>CX86+GT86</f>
        <v>0</v>
      </c>
      <c r="HE86" s="390">
        <f>CY86+GU86</f>
        <v>0</v>
      </c>
      <c r="HF86" s="391">
        <f>CZ86+GV86</f>
        <v>0</v>
      </c>
      <c r="HG86" s="170">
        <f>DA86+GW86</f>
        <v>0</v>
      </c>
      <c r="HH86" s="390">
        <f>DB86+GX86</f>
        <v>0</v>
      </c>
      <c r="HI86" s="391">
        <f>DC86+GY86</f>
        <v>0</v>
      </c>
      <c r="HJ86" s="409">
        <f>DD86+GZ86</f>
        <v>0</v>
      </c>
      <c r="HK86" s="256">
        <f>DE86+HA86</f>
        <v>0</v>
      </c>
      <c r="HL86" s="31"/>
      <c r="HM86" s="30" t="s">
        <v>137</v>
      </c>
      <c r="HN86" s="30" t="s">
        <v>205</v>
      </c>
      <c r="HO86" s="519" t="s">
        <v>256</v>
      </c>
      <c r="HP86" s="30"/>
      <c r="HQ86" s="30"/>
    </row>
    <row r="87" spans="1:225" s="25" customFormat="1" ht="21">
      <c r="A87" s="24"/>
      <c r="C87" s="75"/>
      <c r="D87" s="76"/>
      <c r="E87" s="209"/>
      <c r="F87" s="209"/>
      <c r="G87" s="209"/>
      <c r="H87" s="209"/>
      <c r="I87" s="209"/>
      <c r="J87" s="209"/>
      <c r="K87" s="211" t="str">
        <f>K86</f>
        <v/>
      </c>
      <c r="L87" s="211" t="str">
        <f t="shared" ref="L87:Q87" si="1092">L86</f>
        <v/>
      </c>
      <c r="M87" s="211" t="str">
        <f t="shared" si="1092"/>
        <v/>
      </c>
      <c r="N87" s="211" t="str">
        <f t="shared" si="1092"/>
        <v/>
      </c>
      <c r="O87" s="211" t="str">
        <f t="shared" si="1092"/>
        <v/>
      </c>
      <c r="P87" s="211" t="str">
        <f t="shared" si="1092"/>
        <v/>
      </c>
      <c r="Q87" s="211">
        <f t="shared" si="1092"/>
        <v>0</v>
      </c>
      <c r="R87" s="209"/>
      <c r="S87" s="26" t="s">
        <v>138</v>
      </c>
      <c r="T87" s="27" cm="1">
        <f t="array" ref="T87">_xlfn.XLOOKUP($D86&amp;T$2&amp;T$3,事業計画集計2026[営業所]&amp;事業計画集計2026[月]&amp;事業計画集計2026[受着完],事業計画集計2026[(当月)実績 請負金額],0,0)</f>
        <v>0</v>
      </c>
      <c r="U87" s="28" cm="1">
        <f t="array" ref="U87">_xlfn.XLOOKUP($D86&amp;T$2&amp;T$3,事業計画集計2026[営業所]&amp;事業計画集計2026[月]&amp;事業計画集計2026[受着完],事業計画集計2026[(当月)実績 利益額],0,0)</f>
        <v>0</v>
      </c>
      <c r="V87" s="142" cm="1">
        <f t="array" ref="V87">_xlfn.XLOOKUP($D86&amp;T$2&amp;T$3,事業計画集計2026[営業所]&amp;事業計画集計2026[月]&amp;事業計画集計2026[受着完],事業計画集計2026[(当月)実績 棟数],0,0)</f>
        <v>0</v>
      </c>
      <c r="W87" s="27" cm="1">
        <f t="array" ref="W87">_xlfn.XLOOKUP($D86&amp;W$2&amp;W$3,事業計画集計2026[営業所]&amp;事業計画集計2026[月]&amp;事業計画集計2026[受着完],事業計画集計2026[(当月)実績 請負金額],0,0)</f>
        <v>0</v>
      </c>
      <c r="X87" s="28" cm="1">
        <f t="array" ref="X87">_xlfn.XLOOKUP($D86&amp;W$2&amp;W$3,事業計画集計2026[営業所]&amp;事業計画集計2026[月]&amp;事業計画集計2026[受着完],事業計画集計2026[(当月)実績 利益額],0,0)</f>
        <v>0</v>
      </c>
      <c r="Y87" s="149" cm="1">
        <f t="array" ref="Y87">_xlfn.XLOOKUP($D86&amp;W$2&amp;W$3,事業計画集計2026[営業所]&amp;事業計画集計2026[月]&amp;事業計画集計2026[受着完],事業計画集計2026[(当月)実績 棟数],0,0)</f>
        <v>0</v>
      </c>
      <c r="Z87" s="28" cm="1">
        <f t="array" ref="Z87">_xlfn.XLOOKUP($D86&amp;Z$2&amp;Z$3,事業計画集計2026[営業所]&amp;事業計画集計2026[月]&amp;事業計画集計2026[受着完],事業計画集計2026[(当月)実績 請負金額],0,0)</f>
        <v>0</v>
      </c>
      <c r="AA87" s="28" cm="1">
        <f t="array" ref="AA87">_xlfn.XLOOKUP($D86&amp;Z$2&amp;Z$3,事業計画集計2026[営業所]&amp;事業計画集計2026[月]&amp;事業計画集計2026[受着完],事業計画集計2026[(当月)実績 利益額],0,0)</f>
        <v>0</v>
      </c>
      <c r="AB87" s="133">
        <f>AA87-($Q86*1000)</f>
        <v>0</v>
      </c>
      <c r="AC87" s="142" cm="1">
        <f t="array" ref="AC87">_xlfn.XLOOKUP($D86&amp;Z$2&amp;Z$3,事業計画集計2026[営業所]&amp;事業計画集計2026[月]&amp;事業計画集計2026[受着完],事業計画集計2026[(当月)実績 棟数],0,0)</f>
        <v>0</v>
      </c>
      <c r="AD87" s="27" cm="1">
        <f t="array" ref="AD87">_xlfn.XLOOKUP($D86&amp;AD$2&amp;AD$3,事業計画集計2026[営業所]&amp;事業計画集計2026[月]&amp;事業計画集計2026[受着完],事業計画集計2026[(当月)実績 請負金額],0,0)</f>
        <v>0</v>
      </c>
      <c r="AE87" s="28" cm="1">
        <f t="array" ref="AE87">_xlfn.XLOOKUP($D86&amp;AD$2&amp;AD$3,事業計画集計2026[営業所]&amp;事業計画集計2026[月]&amp;事業計画集計2026[受着完],事業計画集計2026[(当月)実績 利益額],0,0)</f>
        <v>0</v>
      </c>
      <c r="AF87" s="149" cm="1">
        <f t="array" ref="AF87">_xlfn.XLOOKUP($D86&amp;AD$2&amp;AD$3,事業計画集計2026[営業所]&amp;事業計画集計2026[月]&amp;事業計画集計2026[受着完],事業計画集計2026[(当月)実績 棟数],0,0)</f>
        <v>0</v>
      </c>
      <c r="AG87" s="28" cm="1">
        <f t="array" ref="AG87">_xlfn.XLOOKUP($D86&amp;AG$2&amp;AG$3,事業計画集計2026[営業所]&amp;事業計画集計2026[月]&amp;事業計画集計2026[受着完],事業計画集計2026[(当月)実績 請負金額],0,0)</f>
        <v>0</v>
      </c>
      <c r="AH87" s="28" cm="1">
        <f t="array" ref="AH87">_xlfn.XLOOKUP($D86&amp;AG$2&amp;AG$3,事業計画集計2026[営業所]&amp;事業計画集計2026[月]&amp;事業計画集計2026[受着完],事業計画集計2026[(当月)実績 利益額],0,0)</f>
        <v>0</v>
      </c>
      <c r="AI87" s="149" cm="1">
        <f t="array" ref="AI87">_xlfn.XLOOKUP($D86&amp;AG$2&amp;AG$3,事業計画集計2026[営業所]&amp;事業計画集計2026[月]&amp;事業計画集計2026[受着完],事業計画集計2026[(当月)実績 棟数],0,0)</f>
        <v>0</v>
      </c>
      <c r="AJ87" s="28" cm="1">
        <f t="array" ref="AJ87">_xlfn.XLOOKUP($D86&amp;AJ$2&amp;AJ$3,事業計画集計2026[営業所]&amp;事業計画集計2026[月]&amp;事業計画集計2026[受着完],事業計画集計2026[(当月)実績 請負金額],0,0)</f>
        <v>0</v>
      </c>
      <c r="AK87" s="28" cm="1">
        <f t="array" ref="AK87">_xlfn.XLOOKUP($D86&amp;AJ$2&amp;AJ$3,事業計画集計2026[営業所]&amp;事業計画集計2026[月]&amp;事業計画集計2026[受着完],事業計画集計2026[(当月)実績 利益額],0,0)</f>
        <v>0</v>
      </c>
      <c r="AL87" s="133">
        <f>AK87-($Q86*1000)</f>
        <v>0</v>
      </c>
      <c r="AM87" s="149" cm="1">
        <f t="array" ref="AM87">_xlfn.XLOOKUP($D86&amp;AJ$2&amp;AJ$3,事業計画集計2026[営業所]&amp;事業計画集計2026[月]&amp;事業計画集計2026[受着完],事業計画集計2026[(当月)実績 棟数],0,0)</f>
        <v>0</v>
      </c>
      <c r="AN87" s="28" cm="1">
        <f t="array" ref="AN87">_xlfn.XLOOKUP($D86&amp;AN$2&amp;AN$3,事業計画集計2026[営業所]&amp;事業計画集計2026[月]&amp;事業計画集計2026[受着完],事業計画集計2026[(当月)実績 請負金額],0,0)</f>
        <v>0</v>
      </c>
      <c r="AO87" s="28" cm="1">
        <f t="array" ref="AO87">_xlfn.XLOOKUP($D86&amp;AN$2&amp;AN$3,事業計画集計2026[営業所]&amp;事業計画集計2026[月]&amp;事業計画集計2026[受着完],事業計画集計2026[(当月)実績 利益額],0,0)</f>
        <v>0</v>
      </c>
      <c r="AP87" s="149" cm="1">
        <f t="array" ref="AP87">_xlfn.XLOOKUP($D86&amp;AN$2&amp;AN$3,事業計画集計2026[営業所]&amp;事業計画集計2026[月]&amp;事業計画集計2026[受着完],事業計画集計2026[(当月)実績 棟数],0,0)</f>
        <v>0</v>
      </c>
      <c r="AQ87" s="28" cm="1">
        <f t="array" ref="AQ87">_xlfn.XLOOKUP($D86&amp;AQ$2&amp;AQ$3,事業計画集計2026[営業所]&amp;事業計画集計2026[月]&amp;事業計画集計2026[受着完],事業計画集計2026[(当月)実績 請負金額],0,0)</f>
        <v>0</v>
      </c>
      <c r="AR87" s="28" cm="1">
        <f t="array" ref="AR87">_xlfn.XLOOKUP($D86&amp;AQ$2&amp;AQ$3,事業計画集計2026[営業所]&amp;事業計画集計2026[月]&amp;事業計画集計2026[受着完],事業計画集計2026[(当月)実績 利益額],0,0)</f>
        <v>0</v>
      </c>
      <c r="AS87" s="149" cm="1">
        <f t="array" ref="AS87">_xlfn.XLOOKUP($D86&amp;AQ$2&amp;AQ$3,事業計画集計2026[営業所]&amp;事業計画集計2026[月]&amp;事業計画集計2026[受着完],事業計画集計2026[(当月)実績 棟数],0,0)</f>
        <v>0</v>
      </c>
      <c r="AT87" s="28" cm="1">
        <f t="array" ref="AT87">_xlfn.XLOOKUP($D86&amp;AT$2&amp;AT$3,事業計画集計2026[営業所]&amp;事業計画集計2026[月]&amp;事業計画集計2026[受着完],事業計画集計2026[(当月)実績 請負金額],0,0)</f>
        <v>0</v>
      </c>
      <c r="AU87" s="28" cm="1">
        <f t="array" ref="AU87">_xlfn.XLOOKUP($D86&amp;AT$2&amp;AT$3,事業計画集計2026[営業所]&amp;事業計画集計2026[月]&amp;事業計画集計2026[受着完],事業計画集計2026[(当月)実績 利益額],0,0)</f>
        <v>0</v>
      </c>
      <c r="AV87" s="29">
        <f>AU87-($Q86*1000)</f>
        <v>0</v>
      </c>
      <c r="AW87" s="142" cm="1">
        <f t="array" ref="AW87">_xlfn.XLOOKUP($D86&amp;AT$2&amp;AT$3,事業計画集計2026[営業所]&amp;事業計画集計2026[月]&amp;事業計画集計2026[受着完],事業計画集計2026[(当月)実績 棟数],0,0)</f>
        <v>0</v>
      </c>
      <c r="AX87" s="421">
        <f t="shared" si="1086"/>
        <v>0</v>
      </c>
      <c r="AY87" s="422">
        <f t="shared" si="1086"/>
        <v>0</v>
      </c>
      <c r="AZ87" s="423">
        <f t="shared" si="1086"/>
        <v>0</v>
      </c>
      <c r="BA87" s="296">
        <f t="shared" si="1086"/>
        <v>0</v>
      </c>
      <c r="BB87" s="300">
        <f t="shared" si="1086"/>
        <v>0</v>
      </c>
      <c r="BC87" s="154">
        <f t="shared" si="1086"/>
        <v>0</v>
      </c>
      <c r="BD87" s="304">
        <f>Z87+AJ87+AT87</f>
        <v>0</v>
      </c>
      <c r="BE87" s="314">
        <f>AA87+AK87+AU87</f>
        <v>0</v>
      </c>
      <c r="BF87" s="409">
        <f>BE87*(1+BF88)-(($Q86*1000)*3)</f>
        <v>0</v>
      </c>
      <c r="BG87" s="158">
        <f>AC87+AM87+AW87</f>
        <v>0</v>
      </c>
      <c r="BH87" s="28" cm="1">
        <f t="array" ref="BH87">_xlfn.XLOOKUP($D86&amp;BH$2&amp;BH$3,事業計画集計2026[営業所]&amp;事業計画集計2026[月]&amp;事業計画集計2026[受着完],事業計画集計2026[(当月)実績 請負金額],0,0)</f>
        <v>0</v>
      </c>
      <c r="BI87" s="28" cm="1">
        <f t="array" ref="BI87">_xlfn.XLOOKUP($D86&amp;BH$2&amp;BH$3,事業計画集計2026[営業所]&amp;事業計画集計2026[月]&amp;事業計画集計2026[受着完],事業計画集計2026[(当月)実績 利益額],0,0)</f>
        <v>0</v>
      </c>
      <c r="BJ87" s="149" cm="1">
        <f t="array" ref="BJ87">_xlfn.XLOOKUP($D86&amp;BH$2&amp;BH$3,事業計画集計2026[営業所]&amp;事業計画集計2026[月]&amp;事業計画集計2026[受着完],事業計画集計2026[(当月)実績 棟数],0,0)</f>
        <v>0</v>
      </c>
      <c r="BK87" s="28" cm="1">
        <f t="array" ref="BK87">_xlfn.XLOOKUP($D86&amp;BK$2&amp;BK$3,事業計画集計2026[営業所]&amp;事業計画集計2026[月]&amp;事業計画集計2026[受着完],事業計画集計2026[(当月)実績 請負金額],0,0)</f>
        <v>0</v>
      </c>
      <c r="BL87" s="28" cm="1">
        <f t="array" ref="BL87">_xlfn.XLOOKUP($D86&amp;BK$2&amp;BK$3,事業計画集計2026[営業所]&amp;事業計画集計2026[月]&amp;事業計画集計2026[受着完],事業計画集計2026[(当月)実績 利益額],0,0)</f>
        <v>0</v>
      </c>
      <c r="BM87" s="149" cm="1">
        <f t="array" ref="BM87">_xlfn.XLOOKUP($D86&amp;BK$2&amp;BK$3,事業計画集計2026[営業所]&amp;事業計画集計2026[月]&amp;事業計画集計2026[受着完],事業計画集計2026[(当月)実績 棟数],0,0)</f>
        <v>0</v>
      </c>
      <c r="BN87" s="28" cm="1">
        <f t="array" ref="BN87">_xlfn.XLOOKUP($D86&amp;BN$2&amp;BN$3,事業計画集計2026[営業所]&amp;事業計画集計2026[月]&amp;事業計画集計2026[受着完],事業計画集計2026[(当月)実績 請負金額],0,0)</f>
        <v>0</v>
      </c>
      <c r="BO87" s="28" cm="1">
        <f t="array" ref="BO87">_xlfn.XLOOKUP($D86&amp;BN$2&amp;BN$3,事業計画集計2026[営業所]&amp;事業計画集計2026[月]&amp;事業計画集計2026[受着完],事業計画集計2026[(当月)実績 利益額],0,0)</f>
        <v>0</v>
      </c>
      <c r="BP87" s="133">
        <f>BO87-($Q86*1000)</f>
        <v>0</v>
      </c>
      <c r="BQ87" s="149" cm="1">
        <f t="array" ref="BQ87">_xlfn.XLOOKUP($D86&amp;BN$2&amp;BN$3,事業計画集計2026[営業所]&amp;事業計画集計2026[月]&amp;事業計画集計2026[受着完],事業計画集計2026[(当月)実績 棟数],0,0)</f>
        <v>0</v>
      </c>
      <c r="BR87" s="28" cm="1">
        <f t="array" ref="BR87">_xlfn.XLOOKUP($D86&amp;BR$2&amp;BR$3,事業計画集計2026[営業所]&amp;事業計画集計2026[月]&amp;事業計画集計2026[受着完],事業計画集計2026[(当月)実績 請負金額],0,0)</f>
        <v>0</v>
      </c>
      <c r="BS87" s="28" cm="1">
        <f t="array" ref="BS87">_xlfn.XLOOKUP($D86&amp;BR$2&amp;BR$3,事業計画集計2026[営業所]&amp;事業計画集計2026[月]&amp;事業計画集計2026[受着完],事業計画集計2026[(当月)実績 利益額],0,0)</f>
        <v>0</v>
      </c>
      <c r="BT87" s="149" cm="1">
        <f t="array" ref="BT87">_xlfn.XLOOKUP($D86&amp;BR$2&amp;BR$3,事業計画集計2026[営業所]&amp;事業計画集計2026[月]&amp;事業計画集計2026[受着完],事業計画集計2026[(当月)実績 棟数],0,0)</f>
        <v>0</v>
      </c>
      <c r="BU87" s="28" cm="1">
        <f t="array" ref="BU87">_xlfn.XLOOKUP($D86&amp;BU$2&amp;BU$3,事業計画集計2026[営業所]&amp;事業計画集計2026[月]&amp;事業計画集計2026[受着完],事業計画集計2026[(当月)実績 請負金額],0,0)</f>
        <v>0</v>
      </c>
      <c r="BV87" s="28" cm="1">
        <f t="array" ref="BV87">_xlfn.XLOOKUP($D86&amp;BU$2&amp;BU$3,事業計画集計2026[営業所]&amp;事業計画集計2026[月]&amp;事業計画集計2026[受着完],事業計画集計2026[(当月)実績 利益額],0,0)</f>
        <v>0</v>
      </c>
      <c r="BW87" s="149" cm="1">
        <f t="array" ref="BW87">_xlfn.XLOOKUP($D86&amp;BU$2&amp;BU$3,事業計画集計2026[営業所]&amp;事業計画集計2026[月]&amp;事業計画集計2026[受着完],事業計画集計2026[(当月)実績 棟数],0,0)</f>
        <v>0</v>
      </c>
      <c r="BX87" s="28" cm="1">
        <f t="array" ref="BX87">_xlfn.XLOOKUP($D86&amp;BX$2&amp;BX$3,事業計画集計2026[営業所]&amp;事業計画集計2026[月]&amp;事業計画集計2026[受着完],事業計画集計2026[(当月)実績 請負金額],0,0)</f>
        <v>0</v>
      </c>
      <c r="BY87" s="28" cm="1">
        <f t="array" ref="BY87">_xlfn.XLOOKUP($D86&amp;BX$2&amp;BX$3,事業計画集計2026[営業所]&amp;事業計画集計2026[月]&amp;事業計画集計2026[受着完],事業計画集計2026[(当月)実績 利益額],0,0)</f>
        <v>0</v>
      </c>
      <c r="BZ87" s="133">
        <f>BY87-($Q86*1000)</f>
        <v>0</v>
      </c>
      <c r="CA87" s="149" cm="1">
        <f t="array" ref="CA87">_xlfn.XLOOKUP($D86&amp;BX$2&amp;BX$3,事業計画集計2026[営業所]&amp;事業計画集計2026[月]&amp;事業計画集計2026[受着完],事業計画集計2026[(当月)実績 棟数],0,0)</f>
        <v>0</v>
      </c>
      <c r="CB87" s="28" cm="1">
        <f t="array" ref="CB87">_xlfn.XLOOKUP($D86&amp;CB$2&amp;CB$3,事業計画集計2026[営業所]&amp;事業計画集計2026[月]&amp;事業計画集計2026[受着完],事業計画集計2026[(当月)実績 請負金額],0,0)</f>
        <v>0</v>
      </c>
      <c r="CC87" s="28" cm="1">
        <f t="array" ref="CC87">_xlfn.XLOOKUP($D86&amp;CB$2&amp;CB$3,事業計画集計2026[営業所]&amp;事業計画集計2026[月]&amp;事業計画集計2026[受着完],事業計画集計2026[(当月)実績 利益額],0,0)</f>
        <v>0</v>
      </c>
      <c r="CD87" s="149" cm="1">
        <f t="array" ref="CD87">_xlfn.XLOOKUP($D86&amp;CB$2&amp;CB$3,事業計画集計2026[営業所]&amp;事業計画集計2026[月]&amp;事業計画集計2026[受着完],事業計画集計2026[(当月)実績 棟数],0,0)</f>
        <v>0</v>
      </c>
      <c r="CE87" s="28" cm="1">
        <f t="array" ref="CE87">_xlfn.XLOOKUP($D86&amp;CE$2&amp;CE$3,事業計画集計2026[営業所]&amp;事業計画集計2026[月]&amp;事業計画集計2026[受着完],事業計画集計2026[(当月)実績 請負金額],0,0)</f>
        <v>0</v>
      </c>
      <c r="CF87" s="28" cm="1">
        <f t="array" ref="CF87">_xlfn.XLOOKUP($D86&amp;CE$2&amp;CE$3,事業計画集計2026[営業所]&amp;事業計画集計2026[月]&amp;事業計画集計2026[受着完],事業計画集計2026[(当月)実績 利益額],0,0)</f>
        <v>0</v>
      </c>
      <c r="CG87" s="149" cm="1">
        <f t="array" ref="CG87">_xlfn.XLOOKUP($D86&amp;CE$2&amp;CE$3,事業計画集計2026[営業所]&amp;事業計画集計2026[月]&amp;事業計画集計2026[受着完],事業計画集計2026[(当月)実績 棟数],0,0)</f>
        <v>0</v>
      </c>
      <c r="CH87" s="28" cm="1">
        <f t="array" ref="CH87">_xlfn.XLOOKUP($D86&amp;CH$2&amp;CH$3,事業計画集計2026[営業所]&amp;事業計画集計2026[月]&amp;事業計画集計2026[受着完],事業計画集計2026[(当月)実績 請負金額],0,0)</f>
        <v>0</v>
      </c>
      <c r="CI87" s="28" cm="1">
        <f t="array" ref="CI87">_xlfn.XLOOKUP($D86&amp;CH$2&amp;CH$3,事業計画集計2026[営業所]&amp;事業計画集計2026[月]&amp;事業計画集計2026[受着完],事業計画集計2026[(当月)実績 利益額],0,0)</f>
        <v>0</v>
      </c>
      <c r="CJ87" s="133">
        <f>CI87-($Q86*1000)</f>
        <v>0</v>
      </c>
      <c r="CK87" s="142" cm="1">
        <f t="array" ref="CK87">_xlfn.XLOOKUP($D86&amp;CH$2&amp;CH$3,事業計画集計2026[営業所]&amp;事業計画集計2026[月]&amp;事業計画集計2026[受着完],事業計画集計2026[(当月)実績 棟数],0,0)</f>
        <v>0</v>
      </c>
      <c r="CL87" s="421">
        <f t="shared" si="1087"/>
        <v>0</v>
      </c>
      <c r="CM87" s="422">
        <f t="shared" si="1087"/>
        <v>0</v>
      </c>
      <c r="CN87" s="423">
        <f t="shared" si="1087"/>
        <v>0</v>
      </c>
      <c r="CO87" s="296">
        <f t="shared" si="1087"/>
        <v>0</v>
      </c>
      <c r="CP87" s="300">
        <f t="shared" si="1087"/>
        <v>0</v>
      </c>
      <c r="CQ87" s="154">
        <f t="shared" si="1087"/>
        <v>0</v>
      </c>
      <c r="CR87" s="304">
        <f>BN87+BX87+CH87</f>
        <v>0</v>
      </c>
      <c r="CS87" s="314">
        <f>BO87+BY87+CI87</f>
        <v>0</v>
      </c>
      <c r="CT87" s="409">
        <f>CS87*(1+CT88)-(($Q86*1000)*3)</f>
        <v>0</v>
      </c>
      <c r="CU87" s="158">
        <f>BQ87+CA87+CK87</f>
        <v>0</v>
      </c>
      <c r="CV87" s="333">
        <f t="shared" si="1088"/>
        <v>0</v>
      </c>
      <c r="CW87" s="334">
        <f t="shared" si="1088"/>
        <v>0</v>
      </c>
      <c r="CX87" s="162">
        <f t="shared" si="1088"/>
        <v>0</v>
      </c>
      <c r="CY87" s="354">
        <f t="shared" si="1088"/>
        <v>0</v>
      </c>
      <c r="CZ87" s="355">
        <f t="shared" si="1088"/>
        <v>0</v>
      </c>
      <c r="DA87" s="166">
        <f t="shared" si="1088"/>
        <v>0</v>
      </c>
      <c r="DB87" s="479">
        <f t="shared" si="1088"/>
        <v>0</v>
      </c>
      <c r="DC87" s="480">
        <f t="shared" si="1088"/>
        <v>0</v>
      </c>
      <c r="DD87" s="409">
        <f t="shared" si="1088"/>
        <v>0</v>
      </c>
      <c r="DE87" s="604">
        <f t="shared" si="1088"/>
        <v>0</v>
      </c>
      <c r="DF87" s="612">
        <f>実行度合表集計2025!GH87+実行度合表集計2026!CV87</f>
        <v>0</v>
      </c>
      <c r="DG87" s="334">
        <f>実行度合表集計2025!GI87+実行度合表集計2026!CW87</f>
        <v>0</v>
      </c>
      <c r="DH87" s="613">
        <f>実行度合表集計2025!GJ87+実行度合表集計2026!CX87</f>
        <v>0</v>
      </c>
      <c r="DI87" s="628">
        <f>実行度合表集計2025!GK87+実行度合表集計2026!CY87</f>
        <v>0</v>
      </c>
      <c r="DJ87" s="355">
        <f>実行度合表集計2025!GL87+実行度合表集計2026!CZ87</f>
        <v>0</v>
      </c>
      <c r="DK87" s="629">
        <f>実行度合表集計2025!GM87+実行度合表集計2026!DA87</f>
        <v>0</v>
      </c>
      <c r="DL87" s="641">
        <f>実行度合表集計2025!GN87+実行度合表集計2026!DB87</f>
        <v>0</v>
      </c>
      <c r="DM87" s="480">
        <f>実行度合表集計2025!GO87+実行度合表集計2026!DC87</f>
        <v>0</v>
      </c>
      <c r="DN87" s="409">
        <f>実行度合表集計2025!GP87+実行度合表集計2026!DD87</f>
        <v>-25008000</v>
      </c>
      <c r="DO87" s="642">
        <f>実行度合表集計2025!GQ87+実行度合表集計2026!DE87</f>
        <v>0</v>
      </c>
      <c r="DP87" s="28" cm="1">
        <f t="array" ref="DP87">_xlfn.XLOOKUP($D86&amp;DP$2&amp;DP$3,事業計画集計2026[営業所]&amp;事業計画集計2026[月]&amp;事業計画集計2026[受着完],事業計画集計2026[(当月)実績 請負金額],0,0)</f>
        <v>0</v>
      </c>
      <c r="DQ87" s="28" cm="1">
        <f t="array" ref="DQ87">_xlfn.XLOOKUP($D86&amp;DP$2&amp;DP$3,事業計画集計2026[営業所]&amp;事業計画集計2026[月]&amp;事業計画集計2026[受着完],事業計画集計2026[(当月)実績 利益額],0,0)</f>
        <v>0</v>
      </c>
      <c r="DR87" s="149" cm="1">
        <f t="array" ref="DR87">_xlfn.XLOOKUP($D86&amp;DP$2&amp;DP$3,事業計画集計2026[営業所]&amp;事業計画集計2026[月]&amp;事業計画集計2026[受着完],事業計画集計2026[(当月)実績 棟数],0,0)</f>
        <v>0</v>
      </c>
      <c r="DS87" s="28" cm="1">
        <f t="array" ref="DS87">_xlfn.XLOOKUP($D86&amp;DS$2&amp;DS$3,事業計画集計2026[営業所]&amp;事業計画集計2026[月]&amp;事業計画集計2026[受着完],事業計画集計2026[(当月)実績 請負金額],0,0)</f>
        <v>0</v>
      </c>
      <c r="DT87" s="28" cm="1">
        <f t="array" ref="DT87">_xlfn.XLOOKUP($D86&amp;DS$2&amp;DS$3,事業計画集計2026[営業所]&amp;事業計画集計2026[月]&amp;事業計画集計2026[受着完],事業計画集計2026[(当月)実績 利益額],0,0)</f>
        <v>0</v>
      </c>
      <c r="DU87" s="149" cm="1">
        <f t="array" ref="DU87">_xlfn.XLOOKUP($D86&amp;DS$2&amp;DS$3,事業計画集計2026[営業所]&amp;事業計画集計2026[月]&amp;事業計画集計2026[受着完],事業計画集計2026[(当月)実績 棟数],0,0)</f>
        <v>0</v>
      </c>
      <c r="DV87" s="28" cm="1">
        <f t="array" ref="DV87">_xlfn.XLOOKUP($D86&amp;DV$2&amp;DV$3,事業計画集計2026[営業所]&amp;事業計画集計2026[月]&amp;事業計画集計2026[受着完],事業計画集計2026[(当月)実績 請負金額],0,0)</f>
        <v>0</v>
      </c>
      <c r="DW87" s="28" cm="1">
        <f t="array" ref="DW87">_xlfn.XLOOKUP($D86&amp;DV$2&amp;DV$3,事業計画集計2026[営業所]&amp;事業計画集計2026[月]&amp;事業計画集計2026[受着完],事業計画集計2026[(当月)実績 利益額],0,0)</f>
        <v>0</v>
      </c>
      <c r="DX87" s="133">
        <f>DW87-($Q86*1000)</f>
        <v>0</v>
      </c>
      <c r="DY87" s="149" cm="1">
        <f t="array" ref="DY87">_xlfn.XLOOKUP($D86&amp;DV$2&amp;DV$3,事業計画集計2026[営業所]&amp;事業計画集計2026[月]&amp;事業計画集計2026[受着完],事業計画集計2026[(当月)実績 棟数],0,0)</f>
        <v>0</v>
      </c>
      <c r="DZ87" s="28" cm="1">
        <f t="array" ref="DZ87">_xlfn.XLOOKUP($D86&amp;DZ$2&amp;DZ$3,事業計画集計2026[営業所]&amp;事業計画集計2026[月]&amp;事業計画集計2026[受着完],事業計画集計2026[(当月)実績 請負金額],0,0)</f>
        <v>0</v>
      </c>
      <c r="EA87" s="28" cm="1">
        <f t="array" ref="EA87">_xlfn.XLOOKUP($D86&amp;DZ$2&amp;DZ$3,事業計画集計2026[営業所]&amp;事業計画集計2026[月]&amp;事業計画集計2026[受着完],事業計画集計2026[(当月)実績 利益額],0,0)</f>
        <v>0</v>
      </c>
      <c r="EB87" s="149" cm="1">
        <f t="array" ref="EB87">_xlfn.XLOOKUP($D86&amp;DZ$2&amp;DZ$3,事業計画集計2026[営業所]&amp;事業計画集計2026[月]&amp;事業計画集計2026[受着完],事業計画集計2026[(当月)実績 棟数],0,0)</f>
        <v>0</v>
      </c>
      <c r="EC87" s="28" cm="1">
        <f t="array" ref="EC87">_xlfn.XLOOKUP($D86&amp;EC$2&amp;EC$3,事業計画集計2026[営業所]&amp;事業計画集計2026[月]&amp;事業計画集計2026[受着完],事業計画集計2026[(当月)実績 請負金額],0,0)</f>
        <v>0</v>
      </c>
      <c r="ED87" s="28" cm="1">
        <f t="array" ref="ED87">_xlfn.XLOOKUP($D86&amp;EC$2&amp;EC$3,事業計画集計2026[営業所]&amp;事業計画集計2026[月]&amp;事業計画集計2026[受着完],事業計画集計2026[(当月)実績 利益額],0,0)</f>
        <v>0</v>
      </c>
      <c r="EE87" s="149" cm="1">
        <f t="array" ref="EE87">_xlfn.XLOOKUP($D86&amp;EC$2&amp;EC$3,事業計画集計2026[営業所]&amp;事業計画集計2026[月]&amp;事業計画集計2026[受着完],事業計画集計2026[(当月)実績 棟数],0,0)</f>
        <v>0</v>
      </c>
      <c r="EF87" s="28" cm="1">
        <f t="array" ref="EF87">_xlfn.XLOOKUP($D86&amp;EF$2&amp;EF$3,事業計画集計2026[営業所]&amp;事業計画集計2026[月]&amp;事業計画集計2026[受着完],事業計画集計2026[(当月)実績 請負金額],0,0)</f>
        <v>0</v>
      </c>
      <c r="EG87" s="28" cm="1">
        <f t="array" ref="EG87">_xlfn.XLOOKUP($D86&amp;EF$2&amp;EF$3,事業計画集計2026[営業所]&amp;事業計画集計2026[月]&amp;事業計画集計2026[受着完],事業計画集計2026[(当月)実績 利益額],0,0)</f>
        <v>0</v>
      </c>
      <c r="EH87" s="133">
        <f>EG87-($Q86*1000)</f>
        <v>0</v>
      </c>
      <c r="EI87" s="149" cm="1">
        <f t="array" ref="EI87">_xlfn.XLOOKUP($D86&amp;EF$2&amp;EF$3,事業計画集計2026[営業所]&amp;事業計画集計2026[月]&amp;事業計画集計2026[受着完],事業計画集計2026[(当月)実績 棟数],0,0)</f>
        <v>0</v>
      </c>
      <c r="EJ87" s="28" cm="1">
        <f t="array" ref="EJ87">_xlfn.XLOOKUP($D86&amp;EJ$2&amp;EJ$3,事業計画集計2026[営業所]&amp;事業計画集計2026[月]&amp;事業計画集計2026[受着完],事業計画集計2026[(当月)実績 請負金額],0,0)</f>
        <v>0</v>
      </c>
      <c r="EK87" s="28" cm="1">
        <f t="array" ref="EK87">_xlfn.XLOOKUP($D86&amp;EJ$2&amp;EJ$3,事業計画集計2026[営業所]&amp;事業計画集計2026[月]&amp;事業計画集計2026[受着完],事業計画集計2026[(当月)実績 利益額],0,0)</f>
        <v>0</v>
      </c>
      <c r="EL87" s="149" cm="1">
        <f t="array" ref="EL87">_xlfn.XLOOKUP($D86&amp;EJ$2&amp;EJ$3,事業計画集計2026[営業所]&amp;事業計画集計2026[月]&amp;事業計画集計2026[受着完],事業計画集計2026[(当月)実績 棟数],0,0)</f>
        <v>0</v>
      </c>
      <c r="EM87" s="28" cm="1">
        <f t="array" ref="EM87">_xlfn.XLOOKUP($D86&amp;EM$2&amp;EM$3,事業計画集計2026[営業所]&amp;事業計画集計2026[月]&amp;事業計画集計2026[受着完],事業計画集計2026[(当月)実績 請負金額],0,0)</f>
        <v>0</v>
      </c>
      <c r="EN87" s="28" cm="1">
        <f t="array" ref="EN87">_xlfn.XLOOKUP($D86&amp;EM$2&amp;EM$3,事業計画集計2026[営業所]&amp;事業計画集計2026[月]&amp;事業計画集計2026[受着完],事業計画集計2026[(当月)実績 利益額],0,0)</f>
        <v>0</v>
      </c>
      <c r="EO87" s="149" cm="1">
        <f t="array" ref="EO87">_xlfn.XLOOKUP($D86&amp;EM$2&amp;EM$3,事業計画集計2026[営業所]&amp;事業計画集計2026[月]&amp;事業計画集計2026[受着完],事業計画集計2026[(当月)実績 棟数],0,0)</f>
        <v>0</v>
      </c>
      <c r="EP87" s="28" cm="1">
        <f t="array" ref="EP87">_xlfn.XLOOKUP($D86&amp;EP$2&amp;EP$3,事業計画集計2026[営業所]&amp;事業計画集計2026[月]&amp;事業計画集計2026[受着完],事業計画集計2026[(当月)実績 請負金額],0,0)</f>
        <v>0</v>
      </c>
      <c r="EQ87" s="28" cm="1">
        <f t="array" ref="EQ87">_xlfn.XLOOKUP($D86&amp;EP$2&amp;EP$3,事業計画集計2026[営業所]&amp;事業計画集計2026[月]&amp;事業計画集計2026[受着完],事業計画集計2026[(当月)実績 利益額],0,0)</f>
        <v>0</v>
      </c>
      <c r="ER87" s="133">
        <f>EQ87-($Q86*1000)</f>
        <v>0</v>
      </c>
      <c r="ES87" s="142" cm="1">
        <f t="array" ref="ES87">_xlfn.XLOOKUP($D86&amp;EP$2&amp;EP$3,事業計画集計2026[営業所]&amp;事業計画集計2026[月]&amp;事業計画集計2026[受着完],事業計画集計2026[(当月)実績 棟数],0,0)</f>
        <v>0</v>
      </c>
      <c r="ET87" s="421">
        <f t="shared" si="1089"/>
        <v>0</v>
      </c>
      <c r="EU87" s="422">
        <f t="shared" si="1089"/>
        <v>0</v>
      </c>
      <c r="EV87" s="423">
        <f t="shared" si="1089"/>
        <v>0</v>
      </c>
      <c r="EW87" s="296">
        <f t="shared" si="1089"/>
        <v>0</v>
      </c>
      <c r="EX87" s="300">
        <f t="shared" si="1089"/>
        <v>0</v>
      </c>
      <c r="EY87" s="154">
        <f t="shared" si="1089"/>
        <v>0</v>
      </c>
      <c r="EZ87" s="304">
        <f>DV87+EF87+EP87</f>
        <v>0</v>
      </c>
      <c r="FA87" s="314">
        <f>DW87+EG87+EQ87</f>
        <v>0</v>
      </c>
      <c r="FB87" s="409">
        <f>FA87*(1+FB88)-(($Q86*1000)*3)</f>
        <v>0</v>
      </c>
      <c r="FC87" s="158">
        <f>DY87+EI87+ES87</f>
        <v>0</v>
      </c>
      <c r="FD87" s="28" cm="1">
        <f t="array" ref="FD87">_xlfn.XLOOKUP($D86&amp;FD$2&amp;FD$3,事業計画集計2026[営業所]&amp;事業計画集計2026[月]&amp;事業計画集計2026[受着完],事業計画集計2026[(当月)実績 請負金額],0,0)</f>
        <v>0</v>
      </c>
      <c r="FE87" s="28" cm="1">
        <f t="array" ref="FE87">_xlfn.XLOOKUP($D86&amp;FD$2&amp;FD$3,事業計画集計2026[営業所]&amp;事業計画集計2026[月]&amp;事業計画集計2026[受着完],事業計画集計2026[(当月)実績 利益額],0,0)</f>
        <v>0</v>
      </c>
      <c r="FF87" s="149" cm="1">
        <f t="array" ref="FF87">_xlfn.XLOOKUP($D86&amp;FD$2&amp;FD$3,事業計画集計2026[営業所]&amp;事業計画集計2026[月]&amp;事業計画集計2026[受着完],事業計画集計2026[(当月)実績 棟数],0,0)</f>
        <v>0</v>
      </c>
      <c r="FG87" s="28" cm="1">
        <f t="array" ref="FG87">_xlfn.XLOOKUP($D86&amp;FG$2&amp;FG$3,事業計画集計2026[営業所]&amp;事業計画集計2026[月]&amp;事業計画集計2026[受着完],事業計画集計2026[(当月)実績 請負金額],0,0)</f>
        <v>0</v>
      </c>
      <c r="FH87" s="28" cm="1">
        <f t="array" ref="FH87">_xlfn.XLOOKUP($D86&amp;FG$2&amp;FG$3,事業計画集計2026[営業所]&amp;事業計画集計2026[月]&amp;事業計画集計2026[受着完],事業計画集計2026[(当月)実績 利益額],0,0)</f>
        <v>0</v>
      </c>
      <c r="FI87" s="149" cm="1">
        <f t="array" ref="FI87">_xlfn.XLOOKUP($D86&amp;FG$2&amp;FG$3,事業計画集計2026[営業所]&amp;事業計画集計2026[月]&amp;事業計画集計2026[受着完],事業計画集計2026[(当月)実績 棟数],0,0)</f>
        <v>0</v>
      </c>
      <c r="FJ87" s="28" cm="1">
        <f t="array" ref="FJ87">_xlfn.XLOOKUP($D86&amp;FJ$2&amp;FJ$3,事業計画集計2026[営業所]&amp;事業計画集計2026[月]&amp;事業計画集計2026[受着完],事業計画集計2026[(当月)実績 請負金額],0,0)</f>
        <v>0</v>
      </c>
      <c r="FK87" s="28" cm="1">
        <f t="array" ref="FK87">_xlfn.XLOOKUP($D86&amp;FJ$2&amp;FJ$3,事業計画集計2026[営業所]&amp;事業計画集計2026[月]&amp;事業計画集計2026[受着完],事業計画集計2026[(当月)実績 利益額],0,0)</f>
        <v>0</v>
      </c>
      <c r="FL87" s="133">
        <f>FK87-($Q86*1000)</f>
        <v>0</v>
      </c>
      <c r="FM87" s="149" cm="1">
        <f t="array" ref="FM87">_xlfn.XLOOKUP($D86&amp;FJ$2&amp;FJ$3,事業計画集計2026[営業所]&amp;事業計画集計2026[月]&amp;事業計画集計2026[受着完],事業計画集計2026[(当月)実績 棟数],0,0)</f>
        <v>0</v>
      </c>
      <c r="FN87" s="28" cm="1">
        <f t="array" ref="FN87">_xlfn.XLOOKUP($D86&amp;FN$2&amp;FN$3,事業計画集計2026[営業所]&amp;事業計画集計2026[月]&amp;事業計画集計2026[受着完],事業計画集計2026[(当月)実績 請負金額],0,0)</f>
        <v>0</v>
      </c>
      <c r="FO87" s="28" cm="1">
        <f t="array" ref="FO87">_xlfn.XLOOKUP($D86&amp;FN$2&amp;FN$3,事業計画集計2026[営業所]&amp;事業計画集計2026[月]&amp;事業計画集計2026[受着完],事業計画集計2026[(当月)実績 利益額],0,0)</f>
        <v>0</v>
      </c>
      <c r="FP87" s="149" cm="1">
        <f t="array" ref="FP87">_xlfn.XLOOKUP($D86&amp;FN$2&amp;FN$3,事業計画集計2026[営業所]&amp;事業計画集計2026[月]&amp;事業計画集計2026[受着完],事業計画集計2026[(当月)実績 棟数],0,0)</f>
        <v>0</v>
      </c>
      <c r="FQ87" s="28" cm="1">
        <f t="array" ref="FQ87">_xlfn.XLOOKUP($D86&amp;FQ$2&amp;FQ$3,事業計画集計2026[営業所]&amp;事業計画集計2026[月]&amp;事業計画集計2026[受着完],事業計画集計2026[(当月)実績 請負金額],0,0)</f>
        <v>0</v>
      </c>
      <c r="FR87" s="28" cm="1">
        <f t="array" ref="FR87">_xlfn.XLOOKUP($D86&amp;FQ$2&amp;FQ$3,事業計画集計2026[営業所]&amp;事業計画集計2026[月]&amp;事業計画集計2026[受着完],事業計画集計2026[(当月)実績 利益額],0,0)</f>
        <v>0</v>
      </c>
      <c r="FS87" s="149" cm="1">
        <f t="array" ref="FS87">_xlfn.XLOOKUP($D86&amp;FQ$2&amp;FQ$3,事業計画集計2026[営業所]&amp;事業計画集計2026[月]&amp;事業計画集計2026[受着完],事業計画集計2026[(当月)実績 棟数],0,0)</f>
        <v>0</v>
      </c>
      <c r="FT87" s="28" cm="1">
        <f t="array" ref="FT87">_xlfn.XLOOKUP($D86&amp;FT$2&amp;FT$3,事業計画集計2026[営業所]&amp;事業計画集計2026[月]&amp;事業計画集計2026[受着完],事業計画集計2026[(当月)実績 請負金額],0,0)</f>
        <v>0</v>
      </c>
      <c r="FU87" s="28" cm="1">
        <f t="array" ref="FU87">_xlfn.XLOOKUP($D86&amp;FT$2&amp;FT$3,事業計画集計2026[営業所]&amp;事業計画集計2026[月]&amp;事業計画集計2026[受着完],事業計画集計2026[(当月)実績 利益額],0,0)</f>
        <v>0</v>
      </c>
      <c r="FV87" s="133">
        <f>FU87-($Q86*1000)</f>
        <v>0</v>
      </c>
      <c r="FW87" s="149" cm="1">
        <f t="array" ref="FW87">_xlfn.XLOOKUP($D86&amp;FT$2&amp;FT$3,事業計画集計2026[営業所]&amp;事業計画集計2026[月]&amp;事業計画集計2026[受着完],事業計画集計2026[(当月)実績 棟数],0,0)</f>
        <v>0</v>
      </c>
      <c r="FX87" s="28" cm="1">
        <f t="array" ref="FX87">_xlfn.XLOOKUP($D86&amp;FX$2&amp;FX$3,事業計画集計2026[営業所]&amp;事業計画集計2026[月]&amp;事業計画集計2026[受着完],事業計画集計2026[(当月)実績 請負金額],0,0)</f>
        <v>0</v>
      </c>
      <c r="FY87" s="28" cm="1">
        <f t="array" ref="FY87">_xlfn.XLOOKUP($D86&amp;FX$2&amp;FX$3,事業計画集計2026[営業所]&amp;事業計画集計2026[月]&amp;事業計画集計2026[受着完],事業計画集計2026[(当月)実績 利益額],0,0)</f>
        <v>0</v>
      </c>
      <c r="FZ87" s="149" cm="1">
        <f t="array" ref="FZ87">_xlfn.XLOOKUP($D86&amp;FX$2&amp;FX$3,事業計画集計2026[営業所]&amp;事業計画集計2026[月]&amp;事業計画集計2026[受着完],事業計画集計2026[(当月)実績 棟数],0,0)</f>
        <v>0</v>
      </c>
      <c r="GA87" s="28" cm="1">
        <f t="array" ref="GA87">_xlfn.XLOOKUP($D86&amp;GA$2&amp;GA$3,事業計画集計2026[営業所]&amp;事業計画集計2026[月]&amp;事業計画集計2026[受着完],事業計画集計2026[(当月)実績 請負金額],0,0)</f>
        <v>0</v>
      </c>
      <c r="GB87" s="28" cm="1">
        <f t="array" ref="GB87">_xlfn.XLOOKUP($D86&amp;GA$2&amp;GA$3,事業計画集計2026[営業所]&amp;事業計画集計2026[月]&amp;事業計画集計2026[受着完],事業計画集計2026[(当月)実績 利益額],0,0)</f>
        <v>0</v>
      </c>
      <c r="GC87" s="149" cm="1">
        <f t="array" ref="GC87">_xlfn.XLOOKUP($D86&amp;GA$2&amp;GA$3,事業計画集計2026[営業所]&amp;事業計画集計2026[月]&amp;事業計画集計2026[受着完],事業計画集計2026[(当月)実績 棟数],0,0)</f>
        <v>0</v>
      </c>
      <c r="GD87" s="28" cm="1">
        <f t="array" ref="GD87">_xlfn.XLOOKUP($D86&amp;GD$2&amp;GD$3,事業計画集計2026[営業所]&amp;事業計画集計2026[月]&amp;事業計画集計2026[受着完],事業計画集計2026[(当月)実績 請負金額],0,0)</f>
        <v>0</v>
      </c>
      <c r="GE87" s="28" cm="1">
        <f t="array" ref="GE87">_xlfn.XLOOKUP($D86&amp;GD$2&amp;GD$3,事業計画集計2026[営業所]&amp;事業計画集計2026[月]&amp;事業計画集計2026[受着完],事業計画集計2026[(当月)実績 利益額],0,0)</f>
        <v>0</v>
      </c>
      <c r="GF87" s="133">
        <f>GE87-($Q86*1000)</f>
        <v>0</v>
      </c>
      <c r="GG87" s="142" cm="1">
        <f t="array" ref="GG87">_xlfn.XLOOKUP($D86&amp;GD$2&amp;GD$3,事業計画集計2026[営業所]&amp;事業計画集計2026[月]&amp;事業計画集計2026[受着完],事業計画集計2026[(当月)実績 棟数],0,0)</f>
        <v>0</v>
      </c>
      <c r="GH87" s="421">
        <f t="shared" si="1090"/>
        <v>0</v>
      </c>
      <c r="GI87" s="422">
        <f t="shared" si="1090"/>
        <v>0</v>
      </c>
      <c r="GJ87" s="423">
        <f t="shared" si="1090"/>
        <v>0</v>
      </c>
      <c r="GK87" s="296">
        <f t="shared" si="1090"/>
        <v>0</v>
      </c>
      <c r="GL87" s="300">
        <f t="shared" si="1090"/>
        <v>0</v>
      </c>
      <c r="GM87" s="154">
        <f t="shared" si="1090"/>
        <v>0</v>
      </c>
      <c r="GN87" s="304">
        <f>FJ87+FT87+GD87</f>
        <v>0</v>
      </c>
      <c r="GO87" s="314">
        <f>FK87+FU87+GE87</f>
        <v>0</v>
      </c>
      <c r="GP87" s="409">
        <f>GO87*(1+GP88)-(($Q86*1000)*3)</f>
        <v>0</v>
      </c>
      <c r="GQ87" s="158">
        <f>FM87+FW87+GG87</f>
        <v>0</v>
      </c>
      <c r="GR87" s="333">
        <f t="shared" si="1091"/>
        <v>0</v>
      </c>
      <c r="GS87" s="334">
        <f t="shared" si="1091"/>
        <v>0</v>
      </c>
      <c r="GT87" s="162">
        <f t="shared" si="1091"/>
        <v>0</v>
      </c>
      <c r="GU87" s="354">
        <f t="shared" si="1091"/>
        <v>0</v>
      </c>
      <c r="GV87" s="355">
        <f t="shared" si="1091"/>
        <v>0</v>
      </c>
      <c r="GW87" s="166">
        <f t="shared" si="1091"/>
        <v>0</v>
      </c>
      <c r="GX87" s="479">
        <f t="shared" si="1091"/>
        <v>0</v>
      </c>
      <c r="GY87" s="480">
        <f t="shared" si="1091"/>
        <v>0</v>
      </c>
      <c r="GZ87" s="409">
        <f t="shared" si="1091"/>
        <v>0</v>
      </c>
      <c r="HA87" s="482">
        <f t="shared" si="1091"/>
        <v>0</v>
      </c>
      <c r="HB87" s="390">
        <f>CV87+GR87</f>
        <v>0</v>
      </c>
      <c r="HC87" s="391">
        <f>CW87+GS87</f>
        <v>0</v>
      </c>
      <c r="HD87" s="170">
        <f>CX87+GT87</f>
        <v>0</v>
      </c>
      <c r="HE87" s="390">
        <f>CY87+GU87</f>
        <v>0</v>
      </c>
      <c r="HF87" s="391">
        <f>CZ87+GV87</f>
        <v>0</v>
      </c>
      <c r="HG87" s="170">
        <f>DA87+GW87</f>
        <v>0</v>
      </c>
      <c r="HH87" s="390">
        <f>DB87+GX87</f>
        <v>0</v>
      </c>
      <c r="HI87" s="391">
        <f>DC87+GY87</f>
        <v>0</v>
      </c>
      <c r="HJ87" s="409">
        <f>DD87+GZ87</f>
        <v>0</v>
      </c>
      <c r="HK87" s="256">
        <f>DE87+HA87</f>
        <v>0</v>
      </c>
      <c r="HL87" s="31"/>
      <c r="HM87" s="30" t="s">
        <v>138</v>
      </c>
      <c r="HN87" s="30" t="s">
        <v>205</v>
      </c>
      <c r="HO87" s="519" t="s">
        <v>256</v>
      </c>
      <c r="HP87" s="30"/>
      <c r="HQ87" s="30"/>
    </row>
    <row r="88" spans="1:225" s="38" customFormat="1" ht="21">
      <c r="A88" s="32"/>
      <c r="B88" s="33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139</v>
      </c>
      <c r="T88" s="35" t="str">
        <f t="shared" ref="T88:AA88" si="1093">IF(AND(T86&gt;0,T87&gt;0),ROUNDDOWN(T87/T86,4),"")</f>
        <v/>
      </c>
      <c r="U88" s="36" t="str">
        <f t="shared" si="1093"/>
        <v/>
      </c>
      <c r="V88" s="143" t="str">
        <f t="shared" si="1093"/>
        <v/>
      </c>
      <c r="W88" s="35" t="str">
        <f t="shared" si="1093"/>
        <v/>
      </c>
      <c r="X88" s="36" t="str">
        <f t="shared" si="1093"/>
        <v/>
      </c>
      <c r="Y88" s="150" t="str">
        <f t="shared" si="1093"/>
        <v/>
      </c>
      <c r="Z88" s="36" t="str">
        <f t="shared" si="1093"/>
        <v/>
      </c>
      <c r="AA88" s="36" t="str">
        <f t="shared" si="1093"/>
        <v/>
      </c>
      <c r="AB88" s="37">
        <f>IF(AB87&gt;0,AB87/AB86,0)</f>
        <v>0</v>
      </c>
      <c r="AC88" s="143" t="str">
        <f t="shared" ref="AC88:AK88" si="1094">IF(AND(AC86&gt;0,AC87&gt;0),ROUNDDOWN(AC87/AC86,4),"")</f>
        <v/>
      </c>
      <c r="AD88" s="35" t="str">
        <f t="shared" si="1094"/>
        <v/>
      </c>
      <c r="AE88" s="36" t="str">
        <f t="shared" si="1094"/>
        <v/>
      </c>
      <c r="AF88" s="150" t="str">
        <f t="shared" si="1094"/>
        <v/>
      </c>
      <c r="AG88" s="36" t="str">
        <f t="shared" si="1094"/>
        <v/>
      </c>
      <c r="AH88" s="36" t="str">
        <f t="shared" si="1094"/>
        <v/>
      </c>
      <c r="AI88" s="150" t="str">
        <f t="shared" si="1094"/>
        <v/>
      </c>
      <c r="AJ88" s="36" t="str">
        <f t="shared" si="1094"/>
        <v/>
      </c>
      <c r="AK88" s="36" t="str">
        <f t="shared" si="1094"/>
        <v/>
      </c>
      <c r="AL88" s="37">
        <f>IF(AL87&gt;0,AL87/AL86,0)</f>
        <v>0</v>
      </c>
      <c r="AM88" s="150" t="str">
        <f t="shared" ref="AM88:AU88" si="1095">IF(AND(AM86&gt;0,AM87&gt;0),ROUNDDOWN(AM87/AM86,4),"")</f>
        <v/>
      </c>
      <c r="AN88" s="36" t="str">
        <f t="shared" si="1095"/>
        <v/>
      </c>
      <c r="AO88" s="36" t="str">
        <f t="shared" si="1095"/>
        <v/>
      </c>
      <c r="AP88" s="150" t="str">
        <f t="shared" si="1095"/>
        <v/>
      </c>
      <c r="AQ88" s="36" t="str">
        <f t="shared" si="1095"/>
        <v/>
      </c>
      <c r="AR88" s="36" t="str">
        <f t="shared" si="1095"/>
        <v/>
      </c>
      <c r="AS88" s="150" t="str">
        <f t="shared" si="1095"/>
        <v/>
      </c>
      <c r="AT88" s="36" t="str">
        <f t="shared" si="1095"/>
        <v/>
      </c>
      <c r="AU88" s="36" t="str">
        <f t="shared" si="1095"/>
        <v/>
      </c>
      <c r="AV88" s="37">
        <f>IF(AV87&gt;0,AV87/AV86,0)</f>
        <v>0</v>
      </c>
      <c r="AW88" s="143" t="str">
        <f>IF(AND(AW86&gt;0,AW87&gt;0),ROUNDDOWN(AW87/AW86,4),"")</f>
        <v/>
      </c>
      <c r="AX88" s="424" t="str">
        <f t="shared" ref="AX88:BE88" si="1096">IF(AND(AX86&gt;0,AX87&gt;0),ROUNDDOWN(AX87/AX86,4),"")</f>
        <v/>
      </c>
      <c r="AY88" s="425" t="str">
        <f t="shared" si="1096"/>
        <v/>
      </c>
      <c r="AZ88" s="426" t="str">
        <f t="shared" si="1096"/>
        <v/>
      </c>
      <c r="BA88" s="297" t="str">
        <f t="shared" si="1096"/>
        <v/>
      </c>
      <c r="BB88" s="301" t="str">
        <f t="shared" si="1096"/>
        <v/>
      </c>
      <c r="BC88" s="155" t="str">
        <f t="shared" si="1096"/>
        <v/>
      </c>
      <c r="BD88" s="305" t="str">
        <f t="shared" si="1096"/>
        <v/>
      </c>
      <c r="BE88" s="315" t="str">
        <f t="shared" si="1096"/>
        <v/>
      </c>
      <c r="BF88" s="325"/>
      <c r="BG88" s="159" t="str">
        <f t="shared" ref="BG88:BO88" si="1097">IF(AND(BG86&gt;0,BG87&gt;0),ROUNDDOWN(BG87/BG86,4),"")</f>
        <v/>
      </c>
      <c r="BH88" s="36" t="str">
        <f t="shared" si="1097"/>
        <v/>
      </c>
      <c r="BI88" s="36" t="str">
        <f t="shared" si="1097"/>
        <v/>
      </c>
      <c r="BJ88" s="150" t="str">
        <f t="shared" si="1097"/>
        <v/>
      </c>
      <c r="BK88" s="36" t="str">
        <f t="shared" si="1097"/>
        <v/>
      </c>
      <c r="BL88" s="36" t="str">
        <f t="shared" si="1097"/>
        <v/>
      </c>
      <c r="BM88" s="150" t="str">
        <f t="shared" si="1097"/>
        <v/>
      </c>
      <c r="BN88" s="36" t="str">
        <f t="shared" si="1097"/>
        <v/>
      </c>
      <c r="BO88" s="36" t="str">
        <f t="shared" si="1097"/>
        <v/>
      </c>
      <c r="BP88" s="37">
        <f>IF(BP87&gt;0,BP87/BP86,0)</f>
        <v>0</v>
      </c>
      <c r="BQ88" s="150" t="str">
        <f t="shared" ref="BQ88:BY88" si="1098">IF(AND(BQ86&gt;0,BQ87&gt;0),ROUNDDOWN(BQ87/BQ86,4),"")</f>
        <v/>
      </c>
      <c r="BR88" s="36" t="str">
        <f t="shared" si="1098"/>
        <v/>
      </c>
      <c r="BS88" s="36" t="str">
        <f t="shared" si="1098"/>
        <v/>
      </c>
      <c r="BT88" s="150" t="str">
        <f t="shared" si="1098"/>
        <v/>
      </c>
      <c r="BU88" s="36" t="str">
        <f t="shared" si="1098"/>
        <v/>
      </c>
      <c r="BV88" s="36" t="str">
        <f t="shared" si="1098"/>
        <v/>
      </c>
      <c r="BW88" s="150" t="str">
        <f t="shared" si="1098"/>
        <v/>
      </c>
      <c r="BX88" s="36" t="str">
        <f t="shared" si="1098"/>
        <v/>
      </c>
      <c r="BY88" s="36" t="str">
        <f t="shared" si="1098"/>
        <v/>
      </c>
      <c r="BZ88" s="37">
        <f>IF(BZ87&gt;0,BZ87/BZ86,0)</f>
        <v>0</v>
      </c>
      <c r="CA88" s="150" t="str">
        <f t="shared" ref="CA88:CI88" si="1099">IF(AND(CA86&gt;0,CA87&gt;0),ROUNDDOWN(CA87/CA86,4),"")</f>
        <v/>
      </c>
      <c r="CB88" s="36" t="str">
        <f t="shared" si="1099"/>
        <v/>
      </c>
      <c r="CC88" s="36" t="str">
        <f t="shared" si="1099"/>
        <v/>
      </c>
      <c r="CD88" s="150" t="str">
        <f t="shared" si="1099"/>
        <v/>
      </c>
      <c r="CE88" s="36" t="str">
        <f t="shared" si="1099"/>
        <v/>
      </c>
      <c r="CF88" s="36" t="str">
        <f t="shared" si="1099"/>
        <v/>
      </c>
      <c r="CG88" s="150" t="str">
        <f t="shared" si="1099"/>
        <v/>
      </c>
      <c r="CH88" s="36" t="str">
        <f t="shared" si="1099"/>
        <v/>
      </c>
      <c r="CI88" s="36" t="str">
        <f t="shared" si="1099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1100">IF(AND(CL86&gt;0,CL87&gt;0),ROUNDDOWN(CL87/CL86,4),"")</f>
        <v/>
      </c>
      <c r="CM88" s="425" t="str">
        <f t="shared" si="1100"/>
        <v/>
      </c>
      <c r="CN88" s="426" t="str">
        <f t="shared" si="1100"/>
        <v/>
      </c>
      <c r="CO88" s="297" t="str">
        <f t="shared" si="1100"/>
        <v/>
      </c>
      <c r="CP88" s="301" t="str">
        <f t="shared" si="1100"/>
        <v/>
      </c>
      <c r="CQ88" s="155" t="str">
        <f t="shared" si="1100"/>
        <v/>
      </c>
      <c r="CR88" s="305" t="str">
        <f t="shared" si="1100"/>
        <v/>
      </c>
      <c r="CS88" s="315" t="str">
        <f t="shared" si="1100"/>
        <v/>
      </c>
      <c r="CT88" s="325"/>
      <c r="CU88" s="159" t="str">
        <f>IF(AND(CU86&gt;0,CU87&gt;0),ROUNDDOWN(CU87/CU86,4),"")</f>
        <v/>
      </c>
      <c r="CV88" s="335" t="str">
        <f>IF(AND(CV86&gt;0,CV87&gt;0),ROUNDDOWN(CV87/CV86,4),"")</f>
        <v/>
      </c>
      <c r="CW88" s="336" t="str">
        <f t="shared" ref="CW88:CX88" si="1101">IF(AND(CW86&gt;0,CW87&gt;0),ROUNDDOWN(CW87/CW86,4),"")</f>
        <v/>
      </c>
      <c r="CX88" s="163" t="str">
        <f t="shared" si="1101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 t="str">
        <f t="shared" ref="DB88:DW88" si="1102">IF(AND(DB86&gt;0,DB87&gt;0),ROUNDDOWN(DB87/DB86,4),"")</f>
        <v/>
      </c>
      <c r="DC88" s="484" t="str">
        <f t="shared" si="1102"/>
        <v/>
      </c>
      <c r="DD88" s="485"/>
      <c r="DE88" s="605" t="str">
        <f t="shared" si="1102"/>
        <v/>
      </c>
      <c r="DF88" s="614" t="str">
        <f>IF(AND(DF86&gt;0,DF87&gt;0),ROUNDDOWN(DF87/DF86,4),"")</f>
        <v/>
      </c>
      <c r="DG88" s="336" t="str">
        <f t="shared" ref="DG88:DH88" si="1103">IF(AND(DG86&gt;0,DG87&gt;0),ROUNDDOWN(DG87/DG86,4),"")</f>
        <v/>
      </c>
      <c r="DH88" s="615" t="str">
        <f t="shared" si="1103"/>
        <v/>
      </c>
      <c r="DI88" s="630" t="str">
        <f>IF(AND(DI86&gt;0,DI87&gt;0),ROUNDDOWN(DI87/DI86,4),"")</f>
        <v/>
      </c>
      <c r="DJ88" s="357" t="str">
        <f>IF(AND(DJ86&gt;0,DJ87&gt;0),ROUNDDOWN(DJ87/DJ86,4),"")</f>
        <v/>
      </c>
      <c r="DK88" s="631" t="str">
        <f>IF(AND(DK86&gt;0,DK87&gt;0),ROUNDDOWN(DK87/DK86,4),"")</f>
        <v/>
      </c>
      <c r="DL88" s="643" t="str">
        <f t="shared" ref="DL88:DO88" si="1104">IF(AND(DL86&gt;0,DL87&gt;0),ROUNDDOWN(DL87/DL86,4),"")</f>
        <v/>
      </c>
      <c r="DM88" s="484" t="str">
        <f t="shared" si="1104"/>
        <v/>
      </c>
      <c r="DN88" s="485"/>
      <c r="DO88" s="644" t="str">
        <f t="shared" ref="DO88" si="1105">IF(AND(DO86&gt;0,DO87&gt;0),ROUNDDOWN(DO87/DO86,4),"")</f>
        <v/>
      </c>
      <c r="DP88" s="36" t="str">
        <f t="shared" si="1102"/>
        <v/>
      </c>
      <c r="DQ88" s="36" t="str">
        <f t="shared" si="1102"/>
        <v/>
      </c>
      <c r="DR88" s="150" t="str">
        <f t="shared" si="1102"/>
        <v/>
      </c>
      <c r="DS88" s="36" t="str">
        <f t="shared" si="1102"/>
        <v/>
      </c>
      <c r="DT88" s="36" t="str">
        <f t="shared" si="1102"/>
        <v/>
      </c>
      <c r="DU88" s="150" t="str">
        <f t="shared" si="1102"/>
        <v/>
      </c>
      <c r="DV88" s="36" t="str">
        <f t="shared" si="1102"/>
        <v/>
      </c>
      <c r="DW88" s="36" t="str">
        <f t="shared" si="1102"/>
        <v/>
      </c>
      <c r="DX88" s="37">
        <f>IF(DX87&gt;0,DX87/DX86,0)</f>
        <v>0</v>
      </c>
      <c r="DY88" s="150" t="str">
        <f t="shared" ref="DY88:EG88" si="1106">IF(AND(DY86&gt;0,DY87&gt;0),ROUNDDOWN(DY87/DY86,4),"")</f>
        <v/>
      </c>
      <c r="DZ88" s="36" t="str">
        <f t="shared" si="1106"/>
        <v/>
      </c>
      <c r="EA88" s="36" t="str">
        <f t="shared" si="1106"/>
        <v/>
      </c>
      <c r="EB88" s="150" t="str">
        <f t="shared" si="1106"/>
        <v/>
      </c>
      <c r="EC88" s="36" t="str">
        <f t="shared" si="1106"/>
        <v/>
      </c>
      <c r="ED88" s="36" t="str">
        <f t="shared" si="1106"/>
        <v/>
      </c>
      <c r="EE88" s="150" t="str">
        <f t="shared" si="1106"/>
        <v/>
      </c>
      <c r="EF88" s="36" t="str">
        <f t="shared" si="1106"/>
        <v/>
      </c>
      <c r="EG88" s="36" t="str">
        <f t="shared" si="1106"/>
        <v/>
      </c>
      <c r="EH88" s="37">
        <f>IF(EH87&gt;0,EH87/EH86,0)</f>
        <v>0</v>
      </c>
      <c r="EI88" s="150" t="str">
        <f t="shared" ref="EI88:EQ88" si="1107">IF(AND(EI86&gt;0,EI87&gt;0),ROUNDDOWN(EI87/EI86,4),"")</f>
        <v/>
      </c>
      <c r="EJ88" s="36" t="str">
        <f t="shared" si="1107"/>
        <v/>
      </c>
      <c r="EK88" s="36" t="str">
        <f t="shared" si="1107"/>
        <v/>
      </c>
      <c r="EL88" s="150" t="str">
        <f t="shared" si="1107"/>
        <v/>
      </c>
      <c r="EM88" s="36" t="str">
        <f t="shared" si="1107"/>
        <v/>
      </c>
      <c r="EN88" s="36" t="str">
        <f t="shared" si="1107"/>
        <v/>
      </c>
      <c r="EO88" s="150" t="str">
        <f t="shared" si="1107"/>
        <v/>
      </c>
      <c r="EP88" s="36" t="str">
        <f t="shared" si="1107"/>
        <v/>
      </c>
      <c r="EQ88" s="36" t="str">
        <f t="shared" si="1107"/>
        <v/>
      </c>
      <c r="ER88" s="37">
        <f>IF(ER87&gt;0,ER87/ER86,0)</f>
        <v>0</v>
      </c>
      <c r="ES88" s="143" t="str">
        <f>IF(AND(ES86&gt;0,ES87&gt;0),ROUNDDOWN(ES87/ES86,4),"")</f>
        <v/>
      </c>
      <c r="ET88" s="424" t="str">
        <f t="shared" ref="ET88:FA88" si="1108">IF(AND(ET86&gt;0,ET87&gt;0),ROUNDDOWN(ET87/ET86,4),"")</f>
        <v/>
      </c>
      <c r="EU88" s="425" t="str">
        <f t="shared" si="1108"/>
        <v/>
      </c>
      <c r="EV88" s="426" t="str">
        <f t="shared" si="1108"/>
        <v/>
      </c>
      <c r="EW88" s="297" t="str">
        <f t="shared" si="1108"/>
        <v/>
      </c>
      <c r="EX88" s="301" t="str">
        <f t="shared" si="1108"/>
        <v/>
      </c>
      <c r="EY88" s="155" t="str">
        <f t="shared" si="1108"/>
        <v/>
      </c>
      <c r="EZ88" s="305" t="str">
        <f t="shared" si="1108"/>
        <v/>
      </c>
      <c r="FA88" s="315" t="str">
        <f t="shared" si="1108"/>
        <v/>
      </c>
      <c r="FB88" s="325"/>
      <c r="FC88" s="159" t="str">
        <f t="shared" ref="FC88:FK88" si="1109">IF(AND(FC86&gt;0,FC87&gt;0),ROUNDDOWN(FC87/FC86,4),"")</f>
        <v/>
      </c>
      <c r="FD88" s="36" t="str">
        <f t="shared" si="1109"/>
        <v/>
      </c>
      <c r="FE88" s="36" t="str">
        <f t="shared" si="1109"/>
        <v/>
      </c>
      <c r="FF88" s="150" t="str">
        <f t="shared" si="1109"/>
        <v/>
      </c>
      <c r="FG88" s="36" t="str">
        <f t="shared" si="1109"/>
        <v/>
      </c>
      <c r="FH88" s="36" t="str">
        <f t="shared" si="1109"/>
        <v/>
      </c>
      <c r="FI88" s="150" t="str">
        <f t="shared" si="1109"/>
        <v/>
      </c>
      <c r="FJ88" s="36" t="str">
        <f t="shared" si="1109"/>
        <v/>
      </c>
      <c r="FK88" s="36" t="str">
        <f t="shared" si="1109"/>
        <v/>
      </c>
      <c r="FL88" s="37">
        <f>IF(FL87&gt;0,FL87/FL86,0)</f>
        <v>0</v>
      </c>
      <c r="FM88" s="150" t="str">
        <f t="shared" ref="FM88:FU88" si="1110">IF(AND(FM86&gt;0,FM87&gt;0),ROUNDDOWN(FM87/FM86,4),"")</f>
        <v/>
      </c>
      <c r="FN88" s="36" t="str">
        <f t="shared" si="1110"/>
        <v/>
      </c>
      <c r="FO88" s="36" t="str">
        <f t="shared" si="1110"/>
        <v/>
      </c>
      <c r="FP88" s="150" t="str">
        <f t="shared" si="1110"/>
        <v/>
      </c>
      <c r="FQ88" s="36" t="str">
        <f t="shared" si="1110"/>
        <v/>
      </c>
      <c r="FR88" s="36" t="str">
        <f t="shared" si="1110"/>
        <v/>
      </c>
      <c r="FS88" s="150" t="str">
        <f t="shared" si="1110"/>
        <v/>
      </c>
      <c r="FT88" s="36" t="str">
        <f t="shared" si="1110"/>
        <v/>
      </c>
      <c r="FU88" s="36" t="str">
        <f t="shared" si="1110"/>
        <v/>
      </c>
      <c r="FV88" s="37">
        <f>IF(FV87&gt;0,FV87/FV86,0)</f>
        <v>0</v>
      </c>
      <c r="FW88" s="150" t="str">
        <f t="shared" ref="FW88:GE88" si="1111">IF(AND(FW86&gt;0,FW87&gt;0),ROUNDDOWN(FW87/FW86,4),"")</f>
        <v/>
      </c>
      <c r="FX88" s="36" t="str">
        <f t="shared" si="1111"/>
        <v/>
      </c>
      <c r="FY88" s="36" t="str">
        <f t="shared" si="1111"/>
        <v/>
      </c>
      <c r="FZ88" s="150" t="str">
        <f t="shared" si="1111"/>
        <v/>
      </c>
      <c r="GA88" s="36" t="str">
        <f t="shared" si="1111"/>
        <v/>
      </c>
      <c r="GB88" s="36" t="str">
        <f t="shared" si="1111"/>
        <v/>
      </c>
      <c r="GC88" s="150" t="str">
        <f t="shared" si="1111"/>
        <v/>
      </c>
      <c r="GD88" s="36" t="str">
        <f t="shared" si="1111"/>
        <v/>
      </c>
      <c r="GE88" s="36" t="str">
        <f t="shared" si="1111"/>
        <v/>
      </c>
      <c r="GF88" s="37">
        <f>IF(GF87&gt;0,GF87/GF86,0)</f>
        <v>0</v>
      </c>
      <c r="GG88" s="143" t="str">
        <f>IF(AND(GG86&gt;0,GG87&gt;0),ROUNDDOWN(GG87/GG86,4),"")</f>
        <v/>
      </c>
      <c r="GH88" s="424" t="str">
        <f t="shared" ref="GH88:GO88" si="1112">IF(AND(GH86&gt;0,GH87&gt;0),ROUNDDOWN(GH87/GH86,4),"")</f>
        <v/>
      </c>
      <c r="GI88" s="425" t="str">
        <f t="shared" si="1112"/>
        <v/>
      </c>
      <c r="GJ88" s="426" t="str">
        <f t="shared" si="1112"/>
        <v/>
      </c>
      <c r="GK88" s="297" t="str">
        <f t="shared" si="1112"/>
        <v/>
      </c>
      <c r="GL88" s="301" t="str">
        <f t="shared" si="1112"/>
        <v/>
      </c>
      <c r="GM88" s="155" t="str">
        <f t="shared" si="1112"/>
        <v/>
      </c>
      <c r="GN88" s="305" t="str">
        <f t="shared" si="1112"/>
        <v/>
      </c>
      <c r="GO88" s="315" t="str">
        <f t="shared" si="1112"/>
        <v/>
      </c>
      <c r="GP88" s="325"/>
      <c r="GQ88" s="159" t="str">
        <f>IF(AND(GQ86&gt;0,GQ87&gt;0),ROUNDDOWN(GQ87/GQ86,4),"")</f>
        <v/>
      </c>
      <c r="GR88" s="335" t="str">
        <f>IF(AND(GR86&gt;0,GR87&gt;0),ROUNDDOWN(GR87/GR86,4),"")</f>
        <v/>
      </c>
      <c r="GS88" s="336" t="str">
        <f t="shared" ref="GS88:GT88" si="1113">IF(AND(GS86&gt;0,GS87&gt;0),ROUNDDOWN(GS87/GS86,4),"")</f>
        <v/>
      </c>
      <c r="GT88" s="163" t="str">
        <f t="shared" si="1113"/>
        <v/>
      </c>
      <c r="GU88" s="356" t="str">
        <f>IF(AND(GU86&gt;0,GU87&gt;0),ROUNDDOWN(GU87/GU86,4),"")</f>
        <v/>
      </c>
      <c r="GV88" s="357" t="str">
        <f>IF(AND(GV86&gt;0,GV87&gt;0),ROUNDDOWN(GV87/GV86,4),"")</f>
        <v/>
      </c>
      <c r="GW88" s="167" t="str">
        <f>IF(AND(GW86&gt;0,GW87&gt;0),ROUNDDOWN(GW87/GW86,4),"")</f>
        <v/>
      </c>
      <c r="GX88" s="483" t="str">
        <f t="shared" ref="GX88:HK88" si="1114">IF(AND(GX86&gt;0,GX87&gt;0),ROUNDDOWN(GX87/GX86,4),"")</f>
        <v/>
      </c>
      <c r="GY88" s="484" t="str">
        <f t="shared" si="1114"/>
        <v/>
      </c>
      <c r="GZ88" s="485" t="str">
        <f t="shared" si="1114"/>
        <v/>
      </c>
      <c r="HA88" s="486" t="str">
        <f t="shared" si="1114"/>
        <v/>
      </c>
      <c r="HB88" s="392" t="str">
        <f t="shared" si="1114"/>
        <v/>
      </c>
      <c r="HC88" s="393" t="str">
        <f t="shared" si="1114"/>
        <v/>
      </c>
      <c r="HD88" s="172" t="str">
        <f t="shared" si="1114"/>
        <v/>
      </c>
      <c r="HE88" s="392" t="str">
        <f t="shared" si="1114"/>
        <v/>
      </c>
      <c r="HF88" s="393" t="str">
        <f t="shared" si="1114"/>
        <v/>
      </c>
      <c r="HG88" s="172" t="str">
        <f t="shared" si="1114"/>
        <v/>
      </c>
      <c r="HH88" s="392" t="str">
        <f t="shared" si="1114"/>
        <v/>
      </c>
      <c r="HI88" s="393" t="str">
        <f t="shared" si="1114"/>
        <v/>
      </c>
      <c r="HJ88" s="374"/>
      <c r="HK88" s="171" t="str">
        <f t="shared" si="1114"/>
        <v/>
      </c>
      <c r="HL88" s="40"/>
      <c r="HM88" s="39" t="s">
        <v>139</v>
      </c>
      <c r="HN88" s="39"/>
      <c r="HO88" s="39"/>
      <c r="HP88" s="39"/>
      <c r="HQ88" s="39"/>
    </row>
    <row r="89" spans="1:225" s="25" customFormat="1" ht="21">
      <c r="A89" s="24"/>
      <c r="C89" s="75" t="str">
        <f>_xlfn.XLOOKUP(D89,事業計画2026[営業所],事業計画2026[エリア],"",0)</f>
        <v/>
      </c>
      <c r="D89" s="76" t="s">
        <v>204</v>
      </c>
      <c r="E89" s="209"/>
      <c r="F89" s="209"/>
      <c r="G89" s="209" t="str">
        <f>_xlfn.XLOOKUP(D89,事業計画2026[営業所],事業計画2026[所長],"",0)</f>
        <v/>
      </c>
      <c r="H89" s="209" t="str">
        <f>_xlfn.XLOOKUP(D89,事業計画2026[営業所],事業計画2026[担当役員],"",0)</f>
        <v/>
      </c>
      <c r="I89" s="209" t="str">
        <f>_xlfn.XLOOKUP(D89,事業計画2026[営業所],事業計画2026[主要ブランド],"",0)</f>
        <v/>
      </c>
      <c r="J89" s="209"/>
      <c r="K89" s="211" t="str">
        <f>_xlfn.XLOOKUP(D89,事業計画2026[営業所],事業計画2026[人件費],"",0)</f>
        <v/>
      </c>
      <c r="L89" s="211" t="str">
        <f>_xlfn.XLOOKUP(D89,事業計画2026[営業所],事業計画2026[販売費],"",0)</f>
        <v/>
      </c>
      <c r="M89" s="211" t="str">
        <f>_xlfn.XLOOKUP(D89,事業計画2026[営業所],事業計画2026[減価償却費],"",0)</f>
        <v/>
      </c>
      <c r="N89" s="211" t="str">
        <f>_xlfn.XLOOKUP(D89,事業計画2026[営業所],事業計画2026[地代・家賃],"",0)</f>
        <v/>
      </c>
      <c r="O89" s="211" t="str">
        <f>_xlfn.XLOOKUP(D89,事業計画2026[営業所],事業計画2026[その他経費],"",0)</f>
        <v/>
      </c>
      <c r="P89" s="211" t="str">
        <f>_xlfn.XLOOKUP(D89,事業計画2026[営業所],事業計画2026[本社経費],"",0)</f>
        <v/>
      </c>
      <c r="Q89" s="211">
        <f>SUM(K89:P89)</f>
        <v>0</v>
      </c>
      <c r="R89" s="209"/>
      <c r="S89" s="26" t="s">
        <v>137</v>
      </c>
      <c r="T89" s="27" cm="1">
        <f t="array" ref="T89">_xlfn.XLOOKUP($D89&amp;T$2&amp;T$3,事業計画集計2026[営業所]&amp;事業計画集計2026[月]&amp;事業計画集計2026[受着完],事業計画集計2026[(当月)計画 請負金額],0,0)</f>
        <v>0</v>
      </c>
      <c r="U89" s="28" cm="1">
        <f t="array" ref="U89">_xlfn.XLOOKUP($D89&amp;T$2&amp;T$3,事業計画集計2026[営業所]&amp;事業計画集計2026[月]&amp;事業計画集計2026[受着完],事業計画集計2026[(当月)計画 利益額],0,0)</f>
        <v>0</v>
      </c>
      <c r="V89" s="142" cm="1">
        <f t="array" ref="V89">_xlfn.XLOOKUP($D89&amp;T$2&amp;T$3,事業計画集計2026[営業所]&amp;事業計画集計2026[月]&amp;事業計画集計2026[受着完],事業計画集計2026[(当月)計画 棟数],0,0)</f>
        <v>0</v>
      </c>
      <c r="W89" s="27" cm="1">
        <f t="array" ref="W89">_xlfn.XLOOKUP($D89&amp;W$2&amp;W$3,事業計画集計2026[営業所]&amp;事業計画集計2026[月]&amp;事業計画集計2026[受着完],事業計画集計2026[(当月)計画 請負金額],0,0)</f>
        <v>0</v>
      </c>
      <c r="X89" s="28" cm="1">
        <f t="array" ref="X89">_xlfn.XLOOKUP($D89&amp;W$2&amp;W$3,事業計画集計2026[営業所]&amp;事業計画集計2026[月]&amp;事業計画集計2026[受着完],事業計画集計2026[(当月)計画 利益額],0,0)</f>
        <v>0</v>
      </c>
      <c r="Y89" s="149" cm="1">
        <f t="array" ref="Y89">_xlfn.XLOOKUP($D89&amp;W$2&amp;W$3,事業計画集計2026[営業所]&amp;事業計画集計2026[月]&amp;事業計画集計2026[受着完],事業計画集計2026[(当月)計画 棟数],0,0)</f>
        <v>0</v>
      </c>
      <c r="Z89" s="28" cm="1">
        <f t="array" ref="Z89">_xlfn.XLOOKUP($D89&amp;Z$2&amp;Z$3,事業計画集計2026[営業所]&amp;事業計画集計2026[月]&amp;事業計画集計2026[受着完],事業計画集計2026[(当月)計画 請負金額],0,0)</f>
        <v>0</v>
      </c>
      <c r="AA89" s="28" cm="1">
        <f t="array" ref="AA89">_xlfn.XLOOKUP($D89&amp;Z$2&amp;Z$3,事業計画集計2026[営業所]&amp;事業計画集計2026[月]&amp;事業計画集計2026[受着完],事業計画集計2026[(当月)計画 利益額],0,0)</f>
        <v>0</v>
      </c>
      <c r="AB89" s="29">
        <f>AA89-($Q89*1000)</f>
        <v>0</v>
      </c>
      <c r="AC89" s="142" cm="1">
        <f t="array" ref="AC89">_xlfn.XLOOKUP($D89&amp;Z$2&amp;Z$3,事業計画集計2026[営業所]&amp;事業計画集計2026[月]&amp;事業計画集計2026[受着完],事業計画集計2026[(当月)計画 棟数],0,0)</f>
        <v>0</v>
      </c>
      <c r="AD89" s="27" cm="1">
        <f t="array" ref="AD89">_xlfn.XLOOKUP($D89&amp;AD$2&amp;AD$3,事業計画集計2026[営業所]&amp;事業計画集計2026[月]&amp;事業計画集計2026[受着完],事業計画集計2026[(当月)計画 請負金額],0,0)</f>
        <v>0</v>
      </c>
      <c r="AE89" s="28" cm="1">
        <f t="array" ref="AE89">_xlfn.XLOOKUP($D89&amp;AD$2&amp;AD$3,事業計画集計2026[営業所]&amp;事業計画集計2026[月]&amp;事業計画集計2026[受着完],事業計画集計2026[(当月)計画 利益額],0,0)</f>
        <v>0</v>
      </c>
      <c r="AF89" s="149" cm="1">
        <f t="array" ref="AF89">_xlfn.XLOOKUP($D89&amp;AD$2&amp;AD$3,事業計画集計2026[営業所]&amp;事業計画集計2026[月]&amp;事業計画集計2026[受着完],事業計画集計2026[(当月)計画 棟数],0,0)</f>
        <v>0</v>
      </c>
      <c r="AG89" s="28" cm="1">
        <f t="array" ref="AG89">_xlfn.XLOOKUP($D89&amp;AG$2&amp;AG$3,事業計画集計2026[営業所]&amp;事業計画集計2026[月]&amp;事業計画集計2026[受着完],事業計画集計2026[(当月)計画 請負金額],0,0)</f>
        <v>0</v>
      </c>
      <c r="AH89" s="28" cm="1">
        <f t="array" ref="AH89">_xlfn.XLOOKUP($D89&amp;AG$2&amp;AG$3,事業計画集計2026[営業所]&amp;事業計画集計2026[月]&amp;事業計画集計2026[受着完],事業計画集計2026[(当月)計画 利益額],0,0)</f>
        <v>0</v>
      </c>
      <c r="AI89" s="149" cm="1">
        <f t="array" ref="AI89">_xlfn.XLOOKUP($D89&amp;AG$2&amp;AG$3,事業計画集計2026[営業所]&amp;事業計画集計2026[月]&amp;事業計画集計2026[受着完],事業計画集計2026[(当月)計画 棟数],0,0)</f>
        <v>0</v>
      </c>
      <c r="AJ89" s="28" cm="1">
        <f t="array" ref="AJ89">_xlfn.XLOOKUP($D89&amp;AJ$2&amp;AJ$3,事業計画集計2026[営業所]&amp;事業計画集計2026[月]&amp;事業計画集計2026[受着完],事業計画集計2026[(当月)計画 請負金額],0,0)</f>
        <v>0</v>
      </c>
      <c r="AK89" s="28" cm="1">
        <f t="array" ref="AK89">_xlfn.XLOOKUP($D89&amp;AJ$2&amp;AJ$3,事業計画集計2026[営業所]&amp;事業計画集計2026[月]&amp;事業計画集計2026[受着完],事業計画集計2026[(当月)計画 利益額],0,0)</f>
        <v>0</v>
      </c>
      <c r="AL89" s="29">
        <f>AK89-($Q89*1000)</f>
        <v>0</v>
      </c>
      <c r="AM89" s="149" cm="1">
        <f t="array" ref="AM89">_xlfn.XLOOKUP($D89&amp;AJ$2&amp;AJ$3,事業計画集計2026[営業所]&amp;事業計画集計2026[月]&amp;事業計画集計2026[受着完],事業計画集計2026[(当月)計画 棟数],0,0)</f>
        <v>0</v>
      </c>
      <c r="AN89" s="28" cm="1">
        <f t="array" ref="AN89">_xlfn.XLOOKUP($D89&amp;AN$2&amp;AN$3,事業計画集計2026[営業所]&amp;事業計画集計2026[月]&amp;事業計画集計2026[受着完],事業計画集計2026[(当月)計画 請負金額],0,0)</f>
        <v>0</v>
      </c>
      <c r="AO89" s="28" cm="1">
        <f t="array" ref="AO89">_xlfn.XLOOKUP($D89&amp;AN$2&amp;AN$3,事業計画集計2026[営業所]&amp;事業計画集計2026[月]&amp;事業計画集計2026[受着完],事業計画集計2026[(当月)計画 利益額],0,0)</f>
        <v>0</v>
      </c>
      <c r="AP89" s="149" cm="1">
        <f t="array" ref="AP89">_xlfn.XLOOKUP($D89&amp;AN$2&amp;AN$3,事業計画集計2026[営業所]&amp;事業計画集計2026[月]&amp;事業計画集計2026[受着完],事業計画集計2026[(当月)計画 棟数],0,0)</f>
        <v>0</v>
      </c>
      <c r="AQ89" s="28" cm="1">
        <f t="array" ref="AQ89">_xlfn.XLOOKUP($D89&amp;AQ$2&amp;AQ$3,事業計画集計2026[営業所]&amp;事業計画集計2026[月]&amp;事業計画集計2026[受着完],事業計画集計2026[(当月)計画 請負金額],0,0)</f>
        <v>0</v>
      </c>
      <c r="AR89" s="28" cm="1">
        <f t="array" ref="AR89">_xlfn.XLOOKUP($D89&amp;AQ$2&amp;AQ$3,事業計画集計2026[営業所]&amp;事業計画集計2026[月]&amp;事業計画集計2026[受着完],事業計画集計2026[(当月)計画 利益額],0,0)</f>
        <v>0</v>
      </c>
      <c r="AS89" s="149" cm="1">
        <f t="array" ref="AS89">_xlfn.XLOOKUP($D89&amp;AQ$2&amp;AQ$3,事業計画集計2026[営業所]&amp;事業計画集計2026[月]&amp;事業計画集計2026[受着完],事業計画集計2026[(当月)計画 棟数],0,0)</f>
        <v>0</v>
      </c>
      <c r="AT89" s="28" cm="1">
        <f t="array" ref="AT89">_xlfn.XLOOKUP($D89&amp;AT$2&amp;AT$3,事業計画集計2026[営業所]&amp;事業計画集計2026[月]&amp;事業計画集計2026[受着完],事業計画集計2026[(当月)計画 請負金額],0,0)</f>
        <v>0</v>
      </c>
      <c r="AU89" s="28" cm="1">
        <f t="array" ref="AU89">_xlfn.XLOOKUP($D89&amp;AT$2&amp;AT$3,事業計画集計2026[営業所]&amp;事業計画集計2026[月]&amp;事業計画集計2026[受着完],事業計画集計2026[(当月)計画 利益額],0,0)</f>
        <v>0</v>
      </c>
      <c r="AV89" s="29">
        <f>AU89-($Q89*1000)</f>
        <v>0</v>
      </c>
      <c r="AW89" s="142" cm="1">
        <f t="array" ref="AW89">_xlfn.XLOOKUP($D89&amp;AT$2&amp;AT$3,事業計画集計2026[営業所]&amp;事業計画集計2026[月]&amp;事業計画集計2026[受着完],事業計画集計2026[(当月)計画 棟数],0,0)</f>
        <v>0</v>
      </c>
      <c r="AX89" s="421">
        <f t="shared" ref="AX89:BG90" si="1115">T89+AD89+AN89</f>
        <v>0</v>
      </c>
      <c r="AY89" s="422">
        <f t="shared" si="1115"/>
        <v>0</v>
      </c>
      <c r="AZ89" s="423">
        <f t="shared" si="1115"/>
        <v>0</v>
      </c>
      <c r="BA89" s="296">
        <f t="shared" si="1115"/>
        <v>0</v>
      </c>
      <c r="BB89" s="300">
        <f t="shared" si="1115"/>
        <v>0</v>
      </c>
      <c r="BC89" s="154">
        <f t="shared" si="1115"/>
        <v>0</v>
      </c>
      <c r="BD89" s="304">
        <f t="shared" si="1115"/>
        <v>0</v>
      </c>
      <c r="BE89" s="314">
        <f t="shared" si="1115"/>
        <v>0</v>
      </c>
      <c r="BF89" s="324">
        <f t="shared" si="1115"/>
        <v>0</v>
      </c>
      <c r="BG89" s="158">
        <f t="shared" si="1115"/>
        <v>0</v>
      </c>
      <c r="BH89" s="28" cm="1">
        <f t="array" ref="BH89">_xlfn.XLOOKUP($D89&amp;BH$2&amp;BH$3,事業計画集計2026[営業所]&amp;事業計画集計2026[月]&amp;事業計画集計2026[受着完],事業計画集計2026[(当月)計画 請負金額],0,0)</f>
        <v>0</v>
      </c>
      <c r="BI89" s="28" cm="1">
        <f t="array" ref="BI89">_xlfn.XLOOKUP($D89&amp;BH$2&amp;BH$3,事業計画集計2026[営業所]&amp;事業計画集計2026[月]&amp;事業計画集計2026[受着完],事業計画集計2026[(当月)計画 利益額],0,0)</f>
        <v>0</v>
      </c>
      <c r="BJ89" s="149" cm="1">
        <f t="array" ref="BJ89">_xlfn.XLOOKUP($D89&amp;BH$2&amp;BH$3,事業計画集計2026[営業所]&amp;事業計画集計2026[月]&amp;事業計画集計2026[受着完],事業計画集計2026[(当月)計画 棟数],0,0)</f>
        <v>0</v>
      </c>
      <c r="BK89" s="28" cm="1">
        <f t="array" ref="BK89">_xlfn.XLOOKUP($D89&amp;BK$2&amp;BK$3,事業計画集計2026[営業所]&amp;事業計画集計2026[月]&amp;事業計画集計2026[受着完],事業計画集計2026[(当月)計画 請負金額],0,0)</f>
        <v>0</v>
      </c>
      <c r="BL89" s="28" cm="1">
        <f t="array" ref="BL89">_xlfn.XLOOKUP($D89&amp;BK$2&amp;BK$3,事業計画集計2026[営業所]&amp;事業計画集計2026[月]&amp;事業計画集計2026[受着完],事業計画集計2026[(当月)計画 利益額],0,0)</f>
        <v>0</v>
      </c>
      <c r="BM89" s="149" cm="1">
        <f t="array" ref="BM89">_xlfn.XLOOKUP($D89&amp;BK$2&amp;BK$3,事業計画集計2026[営業所]&amp;事業計画集計2026[月]&amp;事業計画集計2026[受着完],事業計画集計2026[(当月)計画 棟数],0,0)</f>
        <v>0</v>
      </c>
      <c r="BN89" s="28" cm="1">
        <f t="array" ref="BN89">_xlfn.XLOOKUP($D89&amp;BN$2&amp;BN$3,事業計画集計2026[営業所]&amp;事業計画集計2026[月]&amp;事業計画集計2026[受着完],事業計画集計2026[(当月)計画 請負金額],0,0)</f>
        <v>0</v>
      </c>
      <c r="BO89" s="28" cm="1">
        <f t="array" ref="BO89">_xlfn.XLOOKUP($D89&amp;BN$2&amp;BN$3,事業計画集計2026[営業所]&amp;事業計画集計2026[月]&amp;事業計画集計2026[受着完],事業計画集計2026[(当月)計画 利益額],0,0)</f>
        <v>0</v>
      </c>
      <c r="BP89" s="29">
        <f>BO89-($Q89*1000)</f>
        <v>0</v>
      </c>
      <c r="BQ89" s="149" cm="1">
        <f t="array" ref="BQ89">_xlfn.XLOOKUP($D89&amp;BN$2&amp;BN$3,事業計画集計2026[営業所]&amp;事業計画集計2026[月]&amp;事業計画集計2026[受着完],事業計画集計2026[(当月)計画 棟数],0,0)</f>
        <v>0</v>
      </c>
      <c r="BR89" s="28" cm="1">
        <f t="array" ref="BR89">_xlfn.XLOOKUP($D89&amp;BR$2&amp;BR$3,事業計画集計2026[営業所]&amp;事業計画集計2026[月]&amp;事業計画集計2026[受着完],事業計画集計2026[(当月)計画 請負金額],0,0)</f>
        <v>0</v>
      </c>
      <c r="BS89" s="28" cm="1">
        <f t="array" ref="BS89">_xlfn.XLOOKUP($D89&amp;BR$2&amp;BR$3,事業計画集計2026[営業所]&amp;事業計画集計2026[月]&amp;事業計画集計2026[受着完],事業計画集計2026[(当月)計画 利益額],0,0)</f>
        <v>0</v>
      </c>
      <c r="BT89" s="149" cm="1">
        <f t="array" ref="BT89">_xlfn.XLOOKUP($D89&amp;BR$2&amp;BR$3,事業計画集計2026[営業所]&amp;事業計画集計2026[月]&amp;事業計画集計2026[受着完],事業計画集計2026[(当月)計画 棟数],0,0)</f>
        <v>0</v>
      </c>
      <c r="BU89" s="28" cm="1">
        <f t="array" ref="BU89">_xlfn.XLOOKUP($D89&amp;BU$2&amp;BU$3,事業計画集計2026[営業所]&amp;事業計画集計2026[月]&amp;事業計画集計2026[受着完],事業計画集計2026[(当月)計画 請負金額],0,0)</f>
        <v>0</v>
      </c>
      <c r="BV89" s="28" cm="1">
        <f t="array" ref="BV89">_xlfn.XLOOKUP($D89&amp;BU$2&amp;BU$3,事業計画集計2026[営業所]&amp;事業計画集計2026[月]&amp;事業計画集計2026[受着完],事業計画集計2026[(当月)計画 利益額],0,0)</f>
        <v>0</v>
      </c>
      <c r="BW89" s="149" cm="1">
        <f t="array" ref="BW89">_xlfn.XLOOKUP($D89&amp;BU$2&amp;BU$3,事業計画集計2026[営業所]&amp;事業計画集計2026[月]&amp;事業計画集計2026[受着完],事業計画集計2026[(当月)計画 棟数],0,0)</f>
        <v>0</v>
      </c>
      <c r="BX89" s="28" cm="1">
        <f t="array" ref="BX89">_xlfn.XLOOKUP($D89&amp;BX$2&amp;BX$3,事業計画集計2026[営業所]&amp;事業計画集計2026[月]&amp;事業計画集計2026[受着完],事業計画集計2026[(当月)計画 請負金額],0,0)</f>
        <v>0</v>
      </c>
      <c r="BY89" s="28" cm="1">
        <f t="array" ref="BY89">_xlfn.XLOOKUP($D89&amp;BX$2&amp;BX$3,事業計画集計2026[営業所]&amp;事業計画集計2026[月]&amp;事業計画集計2026[受着完],事業計画集計2026[(当月)計画 利益額],0,0)</f>
        <v>0</v>
      </c>
      <c r="BZ89" s="29">
        <f>BY89-($Q89*1000)</f>
        <v>0</v>
      </c>
      <c r="CA89" s="149" cm="1">
        <f t="array" ref="CA89">_xlfn.XLOOKUP($D89&amp;BX$2&amp;BX$3,事業計画集計2026[営業所]&amp;事業計画集計2026[月]&amp;事業計画集計2026[受着完],事業計画集計2026[(当月)計画 棟数],0,0)</f>
        <v>0</v>
      </c>
      <c r="CB89" s="28" cm="1">
        <f t="array" ref="CB89">_xlfn.XLOOKUP($D89&amp;CB$2&amp;CB$3,事業計画集計2026[営業所]&amp;事業計画集計2026[月]&amp;事業計画集計2026[受着完],事業計画集計2026[(当月)計画 請負金額],0,0)</f>
        <v>0</v>
      </c>
      <c r="CC89" s="28" cm="1">
        <f t="array" ref="CC89">_xlfn.XLOOKUP($D89&amp;CB$2&amp;CB$3,事業計画集計2026[営業所]&amp;事業計画集計2026[月]&amp;事業計画集計2026[受着完],事業計画集計2026[(当月)計画 利益額],0,0)</f>
        <v>0</v>
      </c>
      <c r="CD89" s="149" cm="1">
        <f t="array" ref="CD89">_xlfn.XLOOKUP($D89&amp;CB$2&amp;CB$3,事業計画集計2026[営業所]&amp;事業計画集計2026[月]&amp;事業計画集計2026[受着完],事業計画集計2026[(当月)計画 棟数],0,0)</f>
        <v>0</v>
      </c>
      <c r="CE89" s="28" cm="1">
        <f t="array" ref="CE89">_xlfn.XLOOKUP($D89&amp;CE$2&amp;CE$3,事業計画集計2026[営業所]&amp;事業計画集計2026[月]&amp;事業計画集計2026[受着完],事業計画集計2026[(当月)計画 請負金額],0,0)</f>
        <v>0</v>
      </c>
      <c r="CF89" s="28" cm="1">
        <f t="array" ref="CF89">_xlfn.XLOOKUP($D89&amp;CE$2&amp;CE$3,事業計画集計2026[営業所]&amp;事業計画集計2026[月]&amp;事業計画集計2026[受着完],事業計画集計2026[(当月)計画 利益額],0,0)</f>
        <v>0</v>
      </c>
      <c r="CG89" s="149" cm="1">
        <f t="array" ref="CG89">_xlfn.XLOOKUP($D89&amp;CE$2&amp;CE$3,事業計画集計2026[営業所]&amp;事業計画集計2026[月]&amp;事業計画集計2026[受着完],事業計画集計2026[(当月)計画 棟数],0,0)</f>
        <v>0</v>
      </c>
      <c r="CH89" s="28" cm="1">
        <f t="array" ref="CH89">_xlfn.XLOOKUP($D89&amp;CH$2&amp;CH$3,事業計画集計2026[営業所]&amp;事業計画集計2026[月]&amp;事業計画集計2026[受着完],事業計画集計2026[(当月)計画 請負金額],0,0)</f>
        <v>0</v>
      </c>
      <c r="CI89" s="28" cm="1">
        <f t="array" ref="CI89">_xlfn.XLOOKUP($D89&amp;CH$2&amp;CH$3,事業計画集計2026[営業所]&amp;事業計画集計2026[月]&amp;事業計画集計2026[受着完],事業計画集計2026[(当月)計画 利益額],0,0)</f>
        <v>0</v>
      </c>
      <c r="CJ89" s="29">
        <f>CI89-($Q89*1000)</f>
        <v>0</v>
      </c>
      <c r="CK89" s="142" cm="1">
        <f t="array" ref="CK89">_xlfn.XLOOKUP($D89&amp;CH$2&amp;CH$3,事業計画集計2026[営業所]&amp;事業計画集計2026[月]&amp;事業計画集計2026[受着完],事業計画集計2026[(当月)計画 棟数],0,0)</f>
        <v>0</v>
      </c>
      <c r="CL89" s="421">
        <f t="shared" ref="CL89:CU90" si="1116">BH89+BR89+CB89</f>
        <v>0</v>
      </c>
      <c r="CM89" s="422">
        <f t="shared" si="1116"/>
        <v>0</v>
      </c>
      <c r="CN89" s="423">
        <f t="shared" si="1116"/>
        <v>0</v>
      </c>
      <c r="CO89" s="296">
        <f t="shared" si="1116"/>
        <v>0</v>
      </c>
      <c r="CP89" s="300">
        <f t="shared" si="1116"/>
        <v>0</v>
      </c>
      <c r="CQ89" s="154">
        <f t="shared" si="1116"/>
        <v>0</v>
      </c>
      <c r="CR89" s="304">
        <f t="shared" si="1116"/>
        <v>0</v>
      </c>
      <c r="CS89" s="314">
        <f t="shared" si="1116"/>
        <v>0</v>
      </c>
      <c r="CT89" s="324">
        <f t="shared" si="1116"/>
        <v>0</v>
      </c>
      <c r="CU89" s="158">
        <f t="shared" si="1116"/>
        <v>0</v>
      </c>
      <c r="CV89" s="333">
        <f t="shared" ref="CV89:DE90" si="1117">AX89+CL89</f>
        <v>0</v>
      </c>
      <c r="CW89" s="334">
        <f t="shared" si="1117"/>
        <v>0</v>
      </c>
      <c r="CX89" s="162">
        <f t="shared" si="1117"/>
        <v>0</v>
      </c>
      <c r="CY89" s="354">
        <f t="shared" si="1117"/>
        <v>0</v>
      </c>
      <c r="CZ89" s="355">
        <f t="shared" si="1117"/>
        <v>0</v>
      </c>
      <c r="DA89" s="166">
        <f t="shared" si="1117"/>
        <v>0</v>
      </c>
      <c r="DB89" s="479">
        <f t="shared" si="1117"/>
        <v>0</v>
      </c>
      <c r="DC89" s="480">
        <f t="shared" si="1117"/>
        <v>0</v>
      </c>
      <c r="DD89" s="481">
        <f t="shared" si="1117"/>
        <v>0</v>
      </c>
      <c r="DE89" s="604">
        <f t="shared" si="1117"/>
        <v>0</v>
      </c>
      <c r="DF89" s="612">
        <f>実行度合表集計2025!GH89+実行度合表集計2026!CV89</f>
        <v>0</v>
      </c>
      <c r="DG89" s="334">
        <f>実行度合表集計2025!GI89+実行度合表集計2026!CW89</f>
        <v>0</v>
      </c>
      <c r="DH89" s="613">
        <f>実行度合表集計2025!GJ89+実行度合表集計2026!CX89</f>
        <v>0</v>
      </c>
      <c r="DI89" s="628">
        <f>実行度合表集計2025!GK89+実行度合表集計2026!CY89</f>
        <v>0</v>
      </c>
      <c r="DJ89" s="355">
        <f>実行度合表集計2025!GL89+実行度合表集計2026!CZ89</f>
        <v>0</v>
      </c>
      <c r="DK89" s="629">
        <f>実行度合表集計2025!GM89+実行度合表集計2026!DA89</f>
        <v>0</v>
      </c>
      <c r="DL89" s="641">
        <f>実行度合表集計2025!GN89+実行度合表集計2026!DB89</f>
        <v>152100000</v>
      </c>
      <c r="DM89" s="480">
        <f>実行度合表集計2025!GO89+実行度合表集計2026!DC89</f>
        <v>13950000</v>
      </c>
      <c r="DN89" s="481">
        <f>実行度合表集計2025!GP89+実行度合表集計2026!DD89</f>
        <v>10452000</v>
      </c>
      <c r="DO89" s="642">
        <f>実行度合表集計2025!GQ89+実行度合表集計2026!DE89</f>
        <v>3</v>
      </c>
      <c r="DP89" s="28" cm="1">
        <f t="array" ref="DP89">_xlfn.XLOOKUP($D89&amp;DP$2&amp;DP$3,事業計画集計2026[営業所]&amp;事業計画集計2026[月]&amp;事業計画集計2026[受着完],事業計画集計2026[(当月)計画 請負金額],0,0)</f>
        <v>0</v>
      </c>
      <c r="DQ89" s="28" cm="1">
        <f t="array" ref="DQ89">_xlfn.XLOOKUP($D89&amp;DP$2&amp;DP$3,事業計画集計2026[営業所]&amp;事業計画集計2026[月]&amp;事業計画集計2026[受着完],事業計画集計2026[(当月)計画 利益額],0,0)</f>
        <v>0</v>
      </c>
      <c r="DR89" s="149" cm="1">
        <f t="array" ref="DR89">_xlfn.XLOOKUP($D89&amp;DP$2&amp;DP$3,事業計画集計2026[営業所]&amp;事業計画集計2026[月]&amp;事業計画集計2026[受着完],事業計画集計2026[(当月)計画 棟数],0,0)</f>
        <v>0</v>
      </c>
      <c r="DS89" s="28" cm="1">
        <f t="array" ref="DS89">_xlfn.XLOOKUP($D89&amp;DS$2&amp;DS$3,事業計画集計2026[営業所]&amp;事業計画集計2026[月]&amp;事業計画集計2026[受着完],事業計画集計2026[(当月)計画 請負金額],0,0)</f>
        <v>0</v>
      </c>
      <c r="DT89" s="28" cm="1">
        <f t="array" ref="DT89">_xlfn.XLOOKUP($D89&amp;DS$2&amp;DS$3,事業計画集計2026[営業所]&amp;事業計画集計2026[月]&amp;事業計画集計2026[受着完],事業計画集計2026[(当月)計画 利益額],0,0)</f>
        <v>0</v>
      </c>
      <c r="DU89" s="149" cm="1">
        <f t="array" ref="DU89">_xlfn.XLOOKUP($D89&amp;DS$2&amp;DS$3,事業計画集計2026[営業所]&amp;事業計画集計2026[月]&amp;事業計画集計2026[受着完],事業計画集計2026[(当月)計画 棟数],0,0)</f>
        <v>0</v>
      </c>
      <c r="DV89" s="28" cm="1">
        <f t="array" ref="DV89">_xlfn.XLOOKUP($D89&amp;DV$2&amp;DV$3,事業計画集計2026[営業所]&amp;事業計画集計2026[月]&amp;事業計画集計2026[受着完],事業計画集計2026[(当月)計画 請負金額],0,0)</f>
        <v>0</v>
      </c>
      <c r="DW89" s="28" cm="1">
        <f t="array" ref="DW89">_xlfn.XLOOKUP($D89&amp;DV$2&amp;DV$3,事業計画集計2026[営業所]&amp;事業計画集計2026[月]&amp;事業計画集計2026[受着完],事業計画集計2026[(当月)計画 利益額],0,0)</f>
        <v>0</v>
      </c>
      <c r="DX89" s="29">
        <f>DW89-($Q89*1000)</f>
        <v>0</v>
      </c>
      <c r="DY89" s="149" cm="1">
        <f t="array" ref="DY89">_xlfn.XLOOKUP($D89&amp;DV$2&amp;DV$3,事業計画集計2026[営業所]&amp;事業計画集計2026[月]&amp;事業計画集計2026[受着完],事業計画集計2026[(当月)計画 棟数],0,0)</f>
        <v>0</v>
      </c>
      <c r="DZ89" s="28" cm="1">
        <f t="array" ref="DZ89">_xlfn.XLOOKUP($D89&amp;DZ$2&amp;DZ$3,事業計画集計2026[営業所]&amp;事業計画集計2026[月]&amp;事業計画集計2026[受着完],事業計画集計2026[(当月)計画 請負金額],0,0)</f>
        <v>0</v>
      </c>
      <c r="EA89" s="28" cm="1">
        <f t="array" ref="EA89">_xlfn.XLOOKUP($D89&amp;DZ$2&amp;DZ$3,事業計画集計2026[営業所]&amp;事業計画集計2026[月]&amp;事業計画集計2026[受着完],事業計画集計2026[(当月)計画 利益額],0,0)</f>
        <v>0</v>
      </c>
      <c r="EB89" s="149" cm="1">
        <f t="array" ref="EB89">_xlfn.XLOOKUP($D89&amp;DZ$2&amp;DZ$3,事業計画集計2026[営業所]&amp;事業計画集計2026[月]&amp;事業計画集計2026[受着完],事業計画集計2026[(当月)計画 棟数],0,0)</f>
        <v>0</v>
      </c>
      <c r="EC89" s="28" cm="1">
        <f t="array" ref="EC89">_xlfn.XLOOKUP($D89&amp;EC$2&amp;EC$3,事業計画集計2026[営業所]&amp;事業計画集計2026[月]&amp;事業計画集計2026[受着完],事業計画集計2026[(当月)計画 請負金額],0,0)</f>
        <v>0</v>
      </c>
      <c r="ED89" s="28" cm="1">
        <f t="array" ref="ED89">_xlfn.XLOOKUP($D89&amp;EC$2&amp;EC$3,事業計画集計2026[営業所]&amp;事業計画集計2026[月]&amp;事業計画集計2026[受着完],事業計画集計2026[(当月)計画 利益額],0,0)</f>
        <v>0</v>
      </c>
      <c r="EE89" s="149" cm="1">
        <f t="array" ref="EE89">_xlfn.XLOOKUP($D89&amp;EC$2&amp;EC$3,事業計画集計2026[営業所]&amp;事業計画集計2026[月]&amp;事業計画集計2026[受着完],事業計画集計2026[(当月)計画 棟数],0,0)</f>
        <v>0</v>
      </c>
      <c r="EF89" s="28" cm="1">
        <f t="array" ref="EF89">_xlfn.XLOOKUP($D89&amp;EF$2&amp;EF$3,事業計画集計2026[営業所]&amp;事業計画集計2026[月]&amp;事業計画集計2026[受着完],事業計画集計2026[(当月)計画 請負金額],0,0)</f>
        <v>0</v>
      </c>
      <c r="EG89" s="28" cm="1">
        <f t="array" ref="EG89">_xlfn.XLOOKUP($D89&amp;EF$2&amp;EF$3,事業計画集計2026[営業所]&amp;事業計画集計2026[月]&amp;事業計画集計2026[受着完],事業計画集計2026[(当月)計画 利益額],0,0)</f>
        <v>0</v>
      </c>
      <c r="EH89" s="29">
        <f>EG89-($Q89*1000)</f>
        <v>0</v>
      </c>
      <c r="EI89" s="149" cm="1">
        <f t="array" ref="EI89">_xlfn.XLOOKUP($D89&amp;EF$2&amp;EF$3,事業計画集計2026[営業所]&amp;事業計画集計2026[月]&amp;事業計画集計2026[受着完],事業計画集計2026[(当月)計画 棟数],0,0)</f>
        <v>0</v>
      </c>
      <c r="EJ89" s="28" cm="1">
        <f t="array" ref="EJ89">_xlfn.XLOOKUP($D89&amp;EJ$2&amp;EJ$3,事業計画集計2026[営業所]&amp;事業計画集計2026[月]&amp;事業計画集計2026[受着完],事業計画集計2026[(当月)計画 請負金額],0,0)</f>
        <v>0</v>
      </c>
      <c r="EK89" s="28" cm="1">
        <f t="array" ref="EK89">_xlfn.XLOOKUP($D89&amp;EJ$2&amp;EJ$3,事業計画集計2026[営業所]&amp;事業計画集計2026[月]&amp;事業計画集計2026[受着完],事業計画集計2026[(当月)計画 利益額],0,0)</f>
        <v>0</v>
      </c>
      <c r="EL89" s="149" cm="1">
        <f t="array" ref="EL89">_xlfn.XLOOKUP($D89&amp;EJ$2&amp;EJ$3,事業計画集計2026[営業所]&amp;事業計画集計2026[月]&amp;事業計画集計2026[受着完],事業計画集計2026[(当月)計画 棟数],0,0)</f>
        <v>0</v>
      </c>
      <c r="EM89" s="28" cm="1">
        <f t="array" ref="EM89">_xlfn.XLOOKUP($D89&amp;EM$2&amp;EM$3,事業計画集計2026[営業所]&amp;事業計画集計2026[月]&amp;事業計画集計2026[受着完],事業計画集計2026[(当月)計画 請負金額],0,0)</f>
        <v>0</v>
      </c>
      <c r="EN89" s="28" cm="1">
        <f t="array" ref="EN89">_xlfn.XLOOKUP($D89&amp;EM$2&amp;EM$3,事業計画集計2026[営業所]&amp;事業計画集計2026[月]&amp;事業計画集計2026[受着完],事業計画集計2026[(当月)計画 利益額],0,0)</f>
        <v>0</v>
      </c>
      <c r="EO89" s="149" cm="1">
        <f t="array" ref="EO89">_xlfn.XLOOKUP($D89&amp;EM$2&amp;EM$3,事業計画集計2026[営業所]&amp;事業計画集計2026[月]&amp;事業計画集計2026[受着完],事業計画集計2026[(当月)計画 棟数],0,0)</f>
        <v>0</v>
      </c>
      <c r="EP89" s="28" cm="1">
        <f t="array" ref="EP89">_xlfn.XLOOKUP($D89&amp;EP$2&amp;EP$3,事業計画集計2026[営業所]&amp;事業計画集計2026[月]&amp;事業計画集計2026[受着完],事業計画集計2026[(当月)計画 請負金額],0,0)</f>
        <v>0</v>
      </c>
      <c r="EQ89" s="28" cm="1">
        <f t="array" ref="EQ89">_xlfn.XLOOKUP($D89&amp;EP$2&amp;EP$3,事業計画集計2026[営業所]&amp;事業計画集計2026[月]&amp;事業計画集計2026[受着完],事業計画集計2026[(当月)計画 利益額],0,0)</f>
        <v>0</v>
      </c>
      <c r="ER89" s="29">
        <f>EQ89-($Q89*1000)</f>
        <v>0</v>
      </c>
      <c r="ES89" s="142" cm="1">
        <f t="array" ref="ES89">_xlfn.XLOOKUP($D89&amp;EP$2&amp;EP$3,事業計画集計2026[営業所]&amp;事業計画集計2026[月]&amp;事業計画集計2026[受着完],事業計画集計2026[(当月)計画 棟数],0,0)</f>
        <v>0</v>
      </c>
      <c r="ET89" s="421">
        <f t="shared" ref="ET89:FC90" si="1118">DP89+DZ89+EJ89</f>
        <v>0</v>
      </c>
      <c r="EU89" s="422">
        <f t="shared" si="1118"/>
        <v>0</v>
      </c>
      <c r="EV89" s="423">
        <f t="shared" si="1118"/>
        <v>0</v>
      </c>
      <c r="EW89" s="296">
        <f t="shared" si="1118"/>
        <v>0</v>
      </c>
      <c r="EX89" s="300">
        <f t="shared" si="1118"/>
        <v>0</v>
      </c>
      <c r="EY89" s="154">
        <f t="shared" si="1118"/>
        <v>0</v>
      </c>
      <c r="EZ89" s="304">
        <f t="shared" si="1118"/>
        <v>0</v>
      </c>
      <c r="FA89" s="314">
        <f t="shared" si="1118"/>
        <v>0</v>
      </c>
      <c r="FB89" s="324">
        <f t="shared" si="1118"/>
        <v>0</v>
      </c>
      <c r="FC89" s="158">
        <f t="shared" si="1118"/>
        <v>0</v>
      </c>
      <c r="FD89" s="28" cm="1">
        <f t="array" ref="FD89">_xlfn.XLOOKUP($D89&amp;FD$2&amp;FD$3,事業計画集計2026[営業所]&amp;事業計画集計2026[月]&amp;事業計画集計2026[受着完],事業計画集計2026[(当月)計画 請負金額],0,0)</f>
        <v>0</v>
      </c>
      <c r="FE89" s="28" cm="1">
        <f t="array" ref="FE89">_xlfn.XLOOKUP($D89&amp;FD$2&amp;FD$3,事業計画集計2026[営業所]&amp;事業計画集計2026[月]&amp;事業計画集計2026[受着完],事業計画集計2026[(当月)計画 利益額],0,0)</f>
        <v>0</v>
      </c>
      <c r="FF89" s="149" cm="1">
        <f t="array" ref="FF89">_xlfn.XLOOKUP($D89&amp;FD$2&amp;FD$3,事業計画集計2026[営業所]&amp;事業計画集計2026[月]&amp;事業計画集計2026[受着完],事業計画集計2026[(当月)計画 棟数],0,0)</f>
        <v>0</v>
      </c>
      <c r="FG89" s="28" cm="1">
        <f t="array" ref="FG89">_xlfn.XLOOKUP($D89&amp;FG$2&amp;FG$3,事業計画集計2026[営業所]&amp;事業計画集計2026[月]&amp;事業計画集計2026[受着完],事業計画集計2026[(当月)計画 請負金額],0,0)</f>
        <v>0</v>
      </c>
      <c r="FH89" s="28" cm="1">
        <f t="array" ref="FH89">_xlfn.XLOOKUP($D89&amp;FG$2&amp;FG$3,事業計画集計2026[営業所]&amp;事業計画集計2026[月]&amp;事業計画集計2026[受着完],事業計画集計2026[(当月)計画 利益額],0,0)</f>
        <v>0</v>
      </c>
      <c r="FI89" s="149" cm="1">
        <f t="array" ref="FI89">_xlfn.XLOOKUP($D89&amp;FG$2&amp;FG$3,事業計画集計2026[営業所]&amp;事業計画集計2026[月]&amp;事業計画集計2026[受着完],事業計画集計2026[(当月)計画 棟数],0,0)</f>
        <v>0</v>
      </c>
      <c r="FJ89" s="28" cm="1">
        <f t="array" ref="FJ89">_xlfn.XLOOKUP($D89&amp;FJ$2&amp;FJ$3,事業計画集計2026[営業所]&amp;事業計画集計2026[月]&amp;事業計画集計2026[受着完],事業計画集計2026[(当月)計画 請負金額],0,0)</f>
        <v>0</v>
      </c>
      <c r="FK89" s="28" cm="1">
        <f t="array" ref="FK89">_xlfn.XLOOKUP($D89&amp;FJ$2&amp;FJ$3,事業計画集計2026[営業所]&amp;事業計画集計2026[月]&amp;事業計画集計2026[受着完],事業計画集計2026[(当月)計画 利益額],0,0)</f>
        <v>0</v>
      </c>
      <c r="FL89" s="29">
        <f>FK89-($Q89*1000)</f>
        <v>0</v>
      </c>
      <c r="FM89" s="149" cm="1">
        <f t="array" ref="FM89">_xlfn.XLOOKUP($D89&amp;FJ$2&amp;FJ$3,事業計画集計2026[営業所]&amp;事業計画集計2026[月]&amp;事業計画集計2026[受着完],事業計画集計2026[(当月)計画 棟数],0,0)</f>
        <v>0</v>
      </c>
      <c r="FN89" s="28" cm="1">
        <f t="array" ref="FN89">_xlfn.XLOOKUP($D89&amp;FN$2&amp;FN$3,事業計画集計2026[営業所]&amp;事業計画集計2026[月]&amp;事業計画集計2026[受着完],事業計画集計2026[(当月)計画 請負金額],0,0)</f>
        <v>0</v>
      </c>
      <c r="FO89" s="28" cm="1">
        <f t="array" ref="FO89">_xlfn.XLOOKUP($D89&amp;FN$2&amp;FN$3,事業計画集計2026[営業所]&amp;事業計画集計2026[月]&amp;事業計画集計2026[受着完],事業計画集計2026[(当月)計画 利益額],0,0)</f>
        <v>0</v>
      </c>
      <c r="FP89" s="149" cm="1">
        <f t="array" ref="FP89">_xlfn.XLOOKUP($D89&amp;FN$2&amp;FN$3,事業計画集計2026[営業所]&amp;事業計画集計2026[月]&amp;事業計画集計2026[受着完],事業計画集計2026[(当月)計画 棟数],0,0)</f>
        <v>0</v>
      </c>
      <c r="FQ89" s="28" cm="1">
        <f t="array" ref="FQ89">_xlfn.XLOOKUP($D89&amp;FQ$2&amp;FQ$3,事業計画集計2026[営業所]&amp;事業計画集計2026[月]&amp;事業計画集計2026[受着完],事業計画集計2026[(当月)計画 請負金額],0,0)</f>
        <v>0</v>
      </c>
      <c r="FR89" s="28" cm="1">
        <f t="array" ref="FR89">_xlfn.XLOOKUP($D89&amp;FQ$2&amp;FQ$3,事業計画集計2026[営業所]&amp;事業計画集計2026[月]&amp;事業計画集計2026[受着完],事業計画集計2026[(当月)計画 利益額],0,0)</f>
        <v>0</v>
      </c>
      <c r="FS89" s="149" cm="1">
        <f t="array" ref="FS89">_xlfn.XLOOKUP($D89&amp;FQ$2&amp;FQ$3,事業計画集計2026[営業所]&amp;事業計画集計2026[月]&amp;事業計画集計2026[受着完],事業計画集計2026[(当月)計画 棟数],0,0)</f>
        <v>0</v>
      </c>
      <c r="FT89" s="28" cm="1">
        <f t="array" ref="FT89">_xlfn.XLOOKUP($D89&amp;FT$2&amp;FT$3,事業計画集計2026[営業所]&amp;事業計画集計2026[月]&amp;事業計画集計2026[受着完],事業計画集計2026[(当月)計画 請負金額],0,0)</f>
        <v>0</v>
      </c>
      <c r="FU89" s="28" cm="1">
        <f t="array" ref="FU89">_xlfn.XLOOKUP($D89&amp;FT$2&amp;FT$3,事業計画集計2026[営業所]&amp;事業計画集計2026[月]&amp;事業計画集計2026[受着完],事業計画集計2026[(当月)計画 利益額],0,0)</f>
        <v>0</v>
      </c>
      <c r="FV89" s="29">
        <f>FU89-($Q89*1000)</f>
        <v>0</v>
      </c>
      <c r="FW89" s="149" cm="1">
        <f t="array" ref="FW89">_xlfn.XLOOKUP($D89&amp;FT$2&amp;FT$3,事業計画集計2026[営業所]&amp;事業計画集計2026[月]&amp;事業計画集計2026[受着完],事業計画集計2026[(当月)計画 棟数],0,0)</f>
        <v>0</v>
      </c>
      <c r="FX89" s="28" cm="1">
        <f t="array" ref="FX89">_xlfn.XLOOKUP($D89&amp;FX$2&amp;FX$3,事業計画集計2026[営業所]&amp;事業計画集計2026[月]&amp;事業計画集計2026[受着完],事業計画集計2026[(当月)計画 請負金額],0,0)</f>
        <v>0</v>
      </c>
      <c r="FY89" s="28" cm="1">
        <f t="array" ref="FY89">_xlfn.XLOOKUP($D89&amp;FX$2&amp;FX$3,事業計画集計2026[営業所]&amp;事業計画集計2026[月]&amp;事業計画集計2026[受着完],事業計画集計2026[(当月)計画 利益額],0,0)</f>
        <v>0</v>
      </c>
      <c r="FZ89" s="149" cm="1">
        <f t="array" ref="FZ89">_xlfn.XLOOKUP($D89&amp;FX$2&amp;FX$3,事業計画集計2026[営業所]&amp;事業計画集計2026[月]&amp;事業計画集計2026[受着完],事業計画集計2026[(当月)計画 棟数],0,0)</f>
        <v>0</v>
      </c>
      <c r="GA89" s="28" cm="1">
        <f t="array" ref="GA89">_xlfn.XLOOKUP($D89&amp;GA$2&amp;GA$3,事業計画集計2026[営業所]&amp;事業計画集計2026[月]&amp;事業計画集計2026[受着完],事業計画集計2026[(当月)計画 請負金額],0,0)</f>
        <v>0</v>
      </c>
      <c r="GB89" s="28" cm="1">
        <f t="array" ref="GB89">_xlfn.XLOOKUP($D89&amp;GA$2&amp;GA$3,事業計画集計2026[営業所]&amp;事業計画集計2026[月]&amp;事業計画集計2026[受着完],事業計画集計2026[(当月)計画 利益額],0,0)</f>
        <v>0</v>
      </c>
      <c r="GC89" s="149" cm="1">
        <f t="array" ref="GC89">_xlfn.XLOOKUP($D89&amp;GA$2&amp;GA$3,事業計画集計2026[営業所]&amp;事業計画集計2026[月]&amp;事業計画集計2026[受着完],事業計画集計2026[(当月)計画 棟数],0,0)</f>
        <v>0</v>
      </c>
      <c r="GD89" s="28" cm="1">
        <f t="array" ref="GD89">_xlfn.XLOOKUP($D89&amp;GD$2&amp;GD$3,事業計画集計2026[営業所]&amp;事業計画集計2026[月]&amp;事業計画集計2026[受着完],事業計画集計2026[(当月)計画 請負金額],0,0)</f>
        <v>0</v>
      </c>
      <c r="GE89" s="28" cm="1">
        <f t="array" ref="GE89">_xlfn.XLOOKUP($D89&amp;GD$2&amp;GD$3,事業計画集計2026[営業所]&amp;事業計画集計2026[月]&amp;事業計画集計2026[受着完],事業計画集計2026[(当月)計画 利益額],0,0)</f>
        <v>0</v>
      </c>
      <c r="GF89" s="29">
        <f>GE89-($Q89*1000)</f>
        <v>0</v>
      </c>
      <c r="GG89" s="142" cm="1">
        <f t="array" ref="GG89">_xlfn.XLOOKUP($D89&amp;GD$2&amp;GD$3,事業計画集計2026[営業所]&amp;事業計画集計2026[月]&amp;事業計画集計2026[受着完],事業計画集計2026[(当月)計画 棟数],0,0)</f>
        <v>0</v>
      </c>
      <c r="GH89" s="421">
        <f t="shared" ref="GH89:GQ90" si="1119">FD89+FN89+FX89</f>
        <v>0</v>
      </c>
      <c r="GI89" s="422">
        <f t="shared" si="1119"/>
        <v>0</v>
      </c>
      <c r="GJ89" s="423">
        <f t="shared" si="1119"/>
        <v>0</v>
      </c>
      <c r="GK89" s="296">
        <f t="shared" si="1119"/>
        <v>0</v>
      </c>
      <c r="GL89" s="300">
        <f t="shared" si="1119"/>
        <v>0</v>
      </c>
      <c r="GM89" s="154">
        <f t="shared" si="1119"/>
        <v>0</v>
      </c>
      <c r="GN89" s="304">
        <f t="shared" si="1119"/>
        <v>0</v>
      </c>
      <c r="GO89" s="314">
        <f t="shared" si="1119"/>
        <v>0</v>
      </c>
      <c r="GP89" s="324">
        <f t="shared" si="1119"/>
        <v>0</v>
      </c>
      <c r="GQ89" s="158">
        <f t="shared" si="1119"/>
        <v>0</v>
      </c>
      <c r="GR89" s="333">
        <f t="shared" ref="GR89:HA90" si="1120">ET89+GH89</f>
        <v>0</v>
      </c>
      <c r="GS89" s="334">
        <f t="shared" si="1120"/>
        <v>0</v>
      </c>
      <c r="GT89" s="162">
        <f t="shared" si="1120"/>
        <v>0</v>
      </c>
      <c r="GU89" s="354">
        <f t="shared" si="1120"/>
        <v>0</v>
      </c>
      <c r="GV89" s="355">
        <f t="shared" si="1120"/>
        <v>0</v>
      </c>
      <c r="GW89" s="166">
        <f t="shared" si="1120"/>
        <v>0</v>
      </c>
      <c r="GX89" s="479">
        <f t="shared" si="1120"/>
        <v>0</v>
      </c>
      <c r="GY89" s="480">
        <f t="shared" si="1120"/>
        <v>0</v>
      </c>
      <c r="GZ89" s="481">
        <f t="shared" si="1120"/>
        <v>0</v>
      </c>
      <c r="HA89" s="482">
        <f t="shared" si="1120"/>
        <v>0</v>
      </c>
      <c r="HB89" s="390">
        <f>CV89+GR89</f>
        <v>0</v>
      </c>
      <c r="HC89" s="391">
        <f>CW89+GS89</f>
        <v>0</v>
      </c>
      <c r="HD89" s="170">
        <f>CX89+GT89</f>
        <v>0</v>
      </c>
      <c r="HE89" s="390">
        <f>CY89+GU89</f>
        <v>0</v>
      </c>
      <c r="HF89" s="391">
        <f>CZ89+GV89</f>
        <v>0</v>
      </c>
      <c r="HG89" s="170">
        <f>DA89+GW89</f>
        <v>0</v>
      </c>
      <c r="HH89" s="390">
        <f>DB89+GX89</f>
        <v>0</v>
      </c>
      <c r="HI89" s="391">
        <f>DC89+GY89</f>
        <v>0</v>
      </c>
      <c r="HJ89" s="409">
        <f>DD89+GZ89</f>
        <v>0</v>
      </c>
      <c r="HK89" s="256">
        <f>DE89+HA89</f>
        <v>0</v>
      </c>
      <c r="HL89" s="31"/>
      <c r="HM89" s="30" t="s">
        <v>137</v>
      </c>
      <c r="HN89" s="30" t="s">
        <v>205</v>
      </c>
      <c r="HO89" s="519" t="s">
        <v>256</v>
      </c>
      <c r="HP89" s="30"/>
      <c r="HQ89" s="30"/>
    </row>
    <row r="90" spans="1:225" s="25" customFormat="1" ht="21">
      <c r="A90" s="24"/>
      <c r="C90" s="75"/>
      <c r="D90" s="76"/>
      <c r="E90" s="209"/>
      <c r="F90" s="209"/>
      <c r="G90" s="209"/>
      <c r="H90" s="209"/>
      <c r="I90" s="209"/>
      <c r="J90" s="209"/>
      <c r="K90" s="211" t="str">
        <f>K89</f>
        <v/>
      </c>
      <c r="L90" s="211" t="str">
        <f t="shared" ref="L90:Q90" si="1121">L89</f>
        <v/>
      </c>
      <c r="M90" s="211" t="str">
        <f t="shared" si="1121"/>
        <v/>
      </c>
      <c r="N90" s="211" t="str">
        <f t="shared" si="1121"/>
        <v/>
      </c>
      <c r="O90" s="211" t="str">
        <f t="shared" si="1121"/>
        <v/>
      </c>
      <c r="P90" s="211" t="str">
        <f t="shared" si="1121"/>
        <v/>
      </c>
      <c r="Q90" s="211">
        <f t="shared" si="1121"/>
        <v>0</v>
      </c>
      <c r="R90" s="209"/>
      <c r="S90" s="26" t="s">
        <v>138</v>
      </c>
      <c r="T90" s="27" cm="1">
        <f t="array" ref="T90">_xlfn.XLOOKUP($D89&amp;T$2&amp;T$3,事業計画集計2026[営業所]&amp;事業計画集計2026[月]&amp;事業計画集計2026[受着完],事業計画集計2026[(当月)実績 請負金額],0,0)</f>
        <v>0</v>
      </c>
      <c r="U90" s="28" cm="1">
        <f t="array" ref="U90">_xlfn.XLOOKUP($D89&amp;T$2&amp;T$3,事業計画集計2026[営業所]&amp;事業計画集計2026[月]&amp;事業計画集計2026[受着完],事業計画集計2026[(当月)実績 利益額],0,0)</f>
        <v>0</v>
      </c>
      <c r="V90" s="142" cm="1">
        <f t="array" ref="V90">_xlfn.XLOOKUP($D89&amp;T$2&amp;T$3,事業計画集計2026[営業所]&amp;事業計画集計2026[月]&amp;事業計画集計2026[受着完],事業計画集計2026[(当月)実績 棟数],0,0)</f>
        <v>0</v>
      </c>
      <c r="W90" s="27" cm="1">
        <f t="array" ref="W90">_xlfn.XLOOKUP($D89&amp;W$2&amp;W$3,事業計画集計2026[営業所]&amp;事業計画集計2026[月]&amp;事業計画集計2026[受着完],事業計画集計2026[(当月)実績 請負金額],0,0)</f>
        <v>0</v>
      </c>
      <c r="X90" s="28" cm="1">
        <f t="array" ref="X90">_xlfn.XLOOKUP($D89&amp;W$2&amp;W$3,事業計画集計2026[営業所]&amp;事業計画集計2026[月]&amp;事業計画集計2026[受着完],事業計画集計2026[(当月)実績 利益額],0,0)</f>
        <v>0</v>
      </c>
      <c r="Y90" s="149" cm="1">
        <f t="array" ref="Y90">_xlfn.XLOOKUP($D89&amp;W$2&amp;W$3,事業計画集計2026[営業所]&amp;事業計画集計2026[月]&amp;事業計画集計2026[受着完],事業計画集計2026[(当月)実績 棟数],0,0)</f>
        <v>0</v>
      </c>
      <c r="Z90" s="28" cm="1">
        <f t="array" ref="Z90">_xlfn.XLOOKUP($D89&amp;Z$2&amp;Z$3,事業計画集計2026[営業所]&amp;事業計画集計2026[月]&amp;事業計画集計2026[受着完],事業計画集計2026[(当月)実績 請負金額],0,0)</f>
        <v>0</v>
      </c>
      <c r="AA90" s="28" cm="1">
        <f t="array" ref="AA90">_xlfn.XLOOKUP($D89&amp;Z$2&amp;Z$3,事業計画集計2026[営業所]&amp;事業計画集計2026[月]&amp;事業計画集計2026[受着完],事業計画集計2026[(当月)実績 利益額],0,0)</f>
        <v>0</v>
      </c>
      <c r="AB90" s="133">
        <f>AA90-($Q89*1000)</f>
        <v>0</v>
      </c>
      <c r="AC90" s="142" cm="1">
        <f t="array" ref="AC90">_xlfn.XLOOKUP($D89&amp;Z$2&amp;Z$3,事業計画集計2026[営業所]&amp;事業計画集計2026[月]&amp;事業計画集計2026[受着完],事業計画集計2026[(当月)実績 棟数],0,0)</f>
        <v>0</v>
      </c>
      <c r="AD90" s="27" cm="1">
        <f t="array" ref="AD90">_xlfn.XLOOKUP($D89&amp;AD$2&amp;AD$3,事業計画集計2026[営業所]&amp;事業計画集計2026[月]&amp;事業計画集計2026[受着完],事業計画集計2026[(当月)実績 請負金額],0,0)</f>
        <v>0</v>
      </c>
      <c r="AE90" s="28" cm="1">
        <f t="array" ref="AE90">_xlfn.XLOOKUP($D89&amp;AD$2&amp;AD$3,事業計画集計2026[営業所]&amp;事業計画集計2026[月]&amp;事業計画集計2026[受着完],事業計画集計2026[(当月)実績 利益額],0,0)</f>
        <v>0</v>
      </c>
      <c r="AF90" s="149" cm="1">
        <f t="array" ref="AF90">_xlfn.XLOOKUP($D89&amp;AD$2&amp;AD$3,事業計画集計2026[営業所]&amp;事業計画集計2026[月]&amp;事業計画集計2026[受着完],事業計画集計2026[(当月)実績 棟数],0,0)</f>
        <v>0</v>
      </c>
      <c r="AG90" s="28" cm="1">
        <f t="array" ref="AG90">_xlfn.XLOOKUP($D89&amp;AG$2&amp;AG$3,事業計画集計2026[営業所]&amp;事業計画集計2026[月]&amp;事業計画集計2026[受着完],事業計画集計2026[(当月)実績 請負金額],0,0)</f>
        <v>0</v>
      </c>
      <c r="AH90" s="28" cm="1">
        <f t="array" ref="AH90">_xlfn.XLOOKUP($D89&amp;AG$2&amp;AG$3,事業計画集計2026[営業所]&amp;事業計画集計2026[月]&amp;事業計画集計2026[受着完],事業計画集計2026[(当月)実績 利益額],0,0)</f>
        <v>0</v>
      </c>
      <c r="AI90" s="149" cm="1">
        <f t="array" ref="AI90">_xlfn.XLOOKUP($D89&amp;AG$2&amp;AG$3,事業計画集計2026[営業所]&amp;事業計画集計2026[月]&amp;事業計画集計2026[受着完],事業計画集計2026[(当月)実績 棟数],0,0)</f>
        <v>0</v>
      </c>
      <c r="AJ90" s="28" cm="1">
        <f t="array" ref="AJ90">_xlfn.XLOOKUP($D89&amp;AJ$2&amp;AJ$3,事業計画集計2026[営業所]&amp;事業計画集計2026[月]&amp;事業計画集計2026[受着完],事業計画集計2026[(当月)実績 請負金額],0,0)</f>
        <v>0</v>
      </c>
      <c r="AK90" s="28" cm="1">
        <f t="array" ref="AK90">_xlfn.XLOOKUP($D89&amp;AJ$2&amp;AJ$3,事業計画集計2026[営業所]&amp;事業計画集計2026[月]&amp;事業計画集計2026[受着完],事業計画集計2026[(当月)実績 利益額],0,0)</f>
        <v>0</v>
      </c>
      <c r="AL90" s="133">
        <f>AK90-($Q89*1000)</f>
        <v>0</v>
      </c>
      <c r="AM90" s="149" cm="1">
        <f t="array" ref="AM90">_xlfn.XLOOKUP($D89&amp;AJ$2&amp;AJ$3,事業計画集計2026[営業所]&amp;事業計画集計2026[月]&amp;事業計画集計2026[受着完],事業計画集計2026[(当月)実績 棟数],0,0)</f>
        <v>0</v>
      </c>
      <c r="AN90" s="28" cm="1">
        <f t="array" ref="AN90">_xlfn.XLOOKUP($D89&amp;AN$2&amp;AN$3,事業計画集計2026[営業所]&amp;事業計画集計2026[月]&amp;事業計画集計2026[受着完],事業計画集計2026[(当月)実績 請負金額],0,0)</f>
        <v>0</v>
      </c>
      <c r="AO90" s="28" cm="1">
        <f t="array" ref="AO90">_xlfn.XLOOKUP($D89&amp;AN$2&amp;AN$3,事業計画集計2026[営業所]&amp;事業計画集計2026[月]&amp;事業計画集計2026[受着完],事業計画集計2026[(当月)実績 利益額],0,0)</f>
        <v>0</v>
      </c>
      <c r="AP90" s="149" cm="1">
        <f t="array" ref="AP90">_xlfn.XLOOKUP($D89&amp;AN$2&amp;AN$3,事業計画集計2026[営業所]&amp;事業計画集計2026[月]&amp;事業計画集計2026[受着完],事業計画集計2026[(当月)実績 棟数],0,0)</f>
        <v>0</v>
      </c>
      <c r="AQ90" s="28" cm="1">
        <f t="array" ref="AQ90">_xlfn.XLOOKUP($D89&amp;AQ$2&amp;AQ$3,事業計画集計2026[営業所]&amp;事業計画集計2026[月]&amp;事業計画集計2026[受着完],事業計画集計2026[(当月)実績 請負金額],0,0)</f>
        <v>0</v>
      </c>
      <c r="AR90" s="28" cm="1">
        <f t="array" ref="AR90">_xlfn.XLOOKUP($D89&amp;AQ$2&amp;AQ$3,事業計画集計2026[営業所]&amp;事業計画集計2026[月]&amp;事業計画集計2026[受着完],事業計画集計2026[(当月)実績 利益額],0,0)</f>
        <v>0</v>
      </c>
      <c r="AS90" s="149" cm="1">
        <f t="array" ref="AS90">_xlfn.XLOOKUP($D89&amp;AQ$2&amp;AQ$3,事業計画集計2026[営業所]&amp;事業計画集計2026[月]&amp;事業計画集計2026[受着完],事業計画集計2026[(当月)実績 棟数],0,0)</f>
        <v>0</v>
      </c>
      <c r="AT90" s="28" cm="1">
        <f t="array" ref="AT90">_xlfn.XLOOKUP($D89&amp;AT$2&amp;AT$3,事業計画集計2026[営業所]&amp;事業計画集計2026[月]&amp;事業計画集計2026[受着完],事業計画集計2026[(当月)実績 請負金額],0,0)</f>
        <v>0</v>
      </c>
      <c r="AU90" s="28" cm="1">
        <f t="array" ref="AU90">_xlfn.XLOOKUP($D89&amp;AT$2&amp;AT$3,事業計画集計2026[営業所]&amp;事業計画集計2026[月]&amp;事業計画集計2026[受着完],事業計画集計2026[(当月)実績 利益額],0,0)</f>
        <v>0</v>
      </c>
      <c r="AV90" s="29">
        <f>AU90-($Q89*1000)</f>
        <v>0</v>
      </c>
      <c r="AW90" s="142" cm="1">
        <f t="array" ref="AW90">_xlfn.XLOOKUP($D89&amp;AT$2&amp;AT$3,事業計画集計2026[営業所]&amp;事業計画集計2026[月]&amp;事業計画集計2026[受着完],事業計画集計2026[(当月)実績 棟数],0,0)</f>
        <v>0</v>
      </c>
      <c r="AX90" s="421">
        <f t="shared" si="1115"/>
        <v>0</v>
      </c>
      <c r="AY90" s="422">
        <f t="shared" si="1115"/>
        <v>0</v>
      </c>
      <c r="AZ90" s="423">
        <f t="shared" si="1115"/>
        <v>0</v>
      </c>
      <c r="BA90" s="296">
        <f t="shared" si="1115"/>
        <v>0</v>
      </c>
      <c r="BB90" s="300">
        <f t="shared" si="1115"/>
        <v>0</v>
      </c>
      <c r="BC90" s="154">
        <f t="shared" si="1115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0</v>
      </c>
      <c r="BG90" s="158">
        <f>AC90+AM90+AW90</f>
        <v>0</v>
      </c>
      <c r="BH90" s="28" cm="1">
        <f t="array" ref="BH90">_xlfn.XLOOKUP($D89&amp;BH$2&amp;BH$3,事業計画集計2026[営業所]&amp;事業計画集計2026[月]&amp;事業計画集計2026[受着完],事業計画集計2026[(当月)実績 請負金額],0,0)</f>
        <v>0</v>
      </c>
      <c r="BI90" s="28" cm="1">
        <f t="array" ref="BI90">_xlfn.XLOOKUP($D89&amp;BH$2&amp;BH$3,事業計画集計2026[営業所]&amp;事業計画集計2026[月]&amp;事業計画集計2026[受着完],事業計画集計2026[(当月)実績 利益額],0,0)</f>
        <v>0</v>
      </c>
      <c r="BJ90" s="149" cm="1">
        <f t="array" ref="BJ90">_xlfn.XLOOKUP($D89&amp;BH$2&amp;BH$3,事業計画集計2026[営業所]&amp;事業計画集計2026[月]&amp;事業計画集計2026[受着完],事業計画集計2026[(当月)実績 棟数],0,0)</f>
        <v>0</v>
      </c>
      <c r="BK90" s="28" cm="1">
        <f t="array" ref="BK90">_xlfn.XLOOKUP($D89&amp;BK$2&amp;BK$3,事業計画集計2026[営業所]&amp;事業計画集計2026[月]&amp;事業計画集計2026[受着完],事業計画集計2026[(当月)実績 請負金額],0,0)</f>
        <v>0</v>
      </c>
      <c r="BL90" s="28" cm="1">
        <f t="array" ref="BL90">_xlfn.XLOOKUP($D89&amp;BK$2&amp;BK$3,事業計画集計2026[営業所]&amp;事業計画集計2026[月]&amp;事業計画集計2026[受着完],事業計画集計2026[(当月)実績 利益額],0,0)</f>
        <v>0</v>
      </c>
      <c r="BM90" s="149" cm="1">
        <f t="array" ref="BM90">_xlfn.XLOOKUP($D89&amp;BK$2&amp;BK$3,事業計画集計2026[営業所]&amp;事業計画集計2026[月]&amp;事業計画集計2026[受着完],事業計画集計2026[(当月)実績 棟数],0,0)</f>
        <v>0</v>
      </c>
      <c r="BN90" s="28" cm="1">
        <f t="array" ref="BN90">_xlfn.XLOOKUP($D89&amp;BN$2&amp;BN$3,事業計画集計2026[営業所]&amp;事業計画集計2026[月]&amp;事業計画集計2026[受着完],事業計画集計2026[(当月)実績 請負金額],0,0)</f>
        <v>0</v>
      </c>
      <c r="BO90" s="28" cm="1">
        <f t="array" ref="BO90">_xlfn.XLOOKUP($D89&amp;BN$2&amp;BN$3,事業計画集計2026[営業所]&amp;事業計画集計2026[月]&amp;事業計画集計2026[受着完],事業計画集計2026[(当月)実績 利益額],0,0)</f>
        <v>0</v>
      </c>
      <c r="BP90" s="133">
        <f>BO90-($Q89*1000)</f>
        <v>0</v>
      </c>
      <c r="BQ90" s="149" cm="1">
        <f t="array" ref="BQ90">_xlfn.XLOOKUP($D89&amp;BN$2&amp;BN$3,事業計画集計2026[営業所]&amp;事業計画集計2026[月]&amp;事業計画集計2026[受着完],事業計画集計2026[(当月)実績 棟数],0,0)</f>
        <v>0</v>
      </c>
      <c r="BR90" s="28" cm="1">
        <f t="array" ref="BR90">_xlfn.XLOOKUP($D89&amp;BR$2&amp;BR$3,事業計画集計2026[営業所]&amp;事業計画集計2026[月]&amp;事業計画集計2026[受着完],事業計画集計2026[(当月)実績 請負金額],0,0)</f>
        <v>0</v>
      </c>
      <c r="BS90" s="28" cm="1">
        <f t="array" ref="BS90">_xlfn.XLOOKUP($D89&amp;BR$2&amp;BR$3,事業計画集計2026[営業所]&amp;事業計画集計2026[月]&amp;事業計画集計2026[受着完],事業計画集計2026[(当月)実績 利益額],0,0)</f>
        <v>0</v>
      </c>
      <c r="BT90" s="149" cm="1">
        <f t="array" ref="BT90">_xlfn.XLOOKUP($D89&amp;BR$2&amp;BR$3,事業計画集計2026[営業所]&amp;事業計画集計2026[月]&amp;事業計画集計2026[受着完],事業計画集計2026[(当月)実績 棟数],0,0)</f>
        <v>0</v>
      </c>
      <c r="BU90" s="28" cm="1">
        <f t="array" ref="BU90">_xlfn.XLOOKUP($D89&amp;BU$2&amp;BU$3,事業計画集計2026[営業所]&amp;事業計画集計2026[月]&amp;事業計画集計2026[受着完],事業計画集計2026[(当月)実績 請負金額],0,0)</f>
        <v>0</v>
      </c>
      <c r="BV90" s="28" cm="1">
        <f t="array" ref="BV90">_xlfn.XLOOKUP($D89&amp;BU$2&amp;BU$3,事業計画集計2026[営業所]&amp;事業計画集計2026[月]&amp;事業計画集計2026[受着完],事業計画集計2026[(当月)実績 利益額],0,0)</f>
        <v>0</v>
      </c>
      <c r="BW90" s="149" cm="1">
        <f t="array" ref="BW90">_xlfn.XLOOKUP($D89&amp;BU$2&amp;BU$3,事業計画集計2026[営業所]&amp;事業計画集計2026[月]&amp;事業計画集計2026[受着完],事業計画集計2026[(当月)実績 棟数],0,0)</f>
        <v>0</v>
      </c>
      <c r="BX90" s="28" cm="1">
        <f t="array" ref="BX90">_xlfn.XLOOKUP($D89&amp;BX$2&amp;BX$3,事業計画集計2026[営業所]&amp;事業計画集計2026[月]&amp;事業計画集計2026[受着完],事業計画集計2026[(当月)実績 請負金額],0,0)</f>
        <v>0</v>
      </c>
      <c r="BY90" s="28" cm="1">
        <f t="array" ref="BY90">_xlfn.XLOOKUP($D89&amp;BX$2&amp;BX$3,事業計画集計2026[営業所]&amp;事業計画集計2026[月]&amp;事業計画集計2026[受着完],事業計画集計2026[(当月)実績 利益額],0,0)</f>
        <v>0</v>
      </c>
      <c r="BZ90" s="133">
        <f>BY90-($Q89*1000)</f>
        <v>0</v>
      </c>
      <c r="CA90" s="149" cm="1">
        <f t="array" ref="CA90">_xlfn.XLOOKUP($D89&amp;BX$2&amp;BX$3,事業計画集計2026[営業所]&amp;事業計画集計2026[月]&amp;事業計画集計2026[受着完],事業計画集計2026[(当月)実績 棟数],0,0)</f>
        <v>0</v>
      </c>
      <c r="CB90" s="28" cm="1">
        <f t="array" ref="CB90">_xlfn.XLOOKUP($D89&amp;CB$2&amp;CB$3,事業計画集計2026[営業所]&amp;事業計画集計2026[月]&amp;事業計画集計2026[受着完],事業計画集計2026[(当月)実績 請負金額],0,0)</f>
        <v>0</v>
      </c>
      <c r="CC90" s="28" cm="1">
        <f t="array" ref="CC90">_xlfn.XLOOKUP($D89&amp;CB$2&amp;CB$3,事業計画集計2026[営業所]&amp;事業計画集計2026[月]&amp;事業計画集計2026[受着完],事業計画集計2026[(当月)実績 利益額],0,0)</f>
        <v>0</v>
      </c>
      <c r="CD90" s="149" cm="1">
        <f t="array" ref="CD90">_xlfn.XLOOKUP($D89&amp;CB$2&amp;CB$3,事業計画集計2026[営業所]&amp;事業計画集計2026[月]&amp;事業計画集計2026[受着完],事業計画集計2026[(当月)実績 棟数],0,0)</f>
        <v>0</v>
      </c>
      <c r="CE90" s="28" cm="1">
        <f t="array" ref="CE90">_xlfn.XLOOKUP($D89&amp;CE$2&amp;CE$3,事業計画集計2026[営業所]&amp;事業計画集計2026[月]&amp;事業計画集計2026[受着完],事業計画集計2026[(当月)実績 請負金額],0,0)</f>
        <v>0</v>
      </c>
      <c r="CF90" s="28" cm="1">
        <f t="array" ref="CF90">_xlfn.XLOOKUP($D89&amp;CE$2&amp;CE$3,事業計画集計2026[営業所]&amp;事業計画集計2026[月]&amp;事業計画集計2026[受着完],事業計画集計2026[(当月)実績 利益額],0,0)</f>
        <v>0</v>
      </c>
      <c r="CG90" s="149" cm="1">
        <f t="array" ref="CG90">_xlfn.XLOOKUP($D89&amp;CE$2&amp;CE$3,事業計画集計2026[営業所]&amp;事業計画集計2026[月]&amp;事業計画集計2026[受着完],事業計画集計2026[(当月)実績 棟数],0,0)</f>
        <v>0</v>
      </c>
      <c r="CH90" s="28" cm="1">
        <f t="array" ref="CH90">_xlfn.XLOOKUP($D89&amp;CH$2&amp;CH$3,事業計画集計2026[営業所]&amp;事業計画集計2026[月]&amp;事業計画集計2026[受着完],事業計画集計2026[(当月)実績 請負金額],0,0)</f>
        <v>0</v>
      </c>
      <c r="CI90" s="28" cm="1">
        <f t="array" ref="CI90">_xlfn.XLOOKUP($D89&amp;CH$2&amp;CH$3,事業計画集計2026[営業所]&amp;事業計画集計2026[月]&amp;事業計画集計2026[受着完],事業計画集計2026[(当月)実績 利益額],0,0)</f>
        <v>0</v>
      </c>
      <c r="CJ90" s="133">
        <f>CI90-($Q89*1000)</f>
        <v>0</v>
      </c>
      <c r="CK90" s="142" cm="1">
        <f t="array" ref="CK90">_xlfn.XLOOKUP($D89&amp;CH$2&amp;CH$3,事業計画集計2026[営業所]&amp;事業計画集計2026[月]&amp;事業計画集計2026[受着完],事業計画集計2026[(当月)実績 棟数],0,0)</f>
        <v>0</v>
      </c>
      <c r="CL90" s="421">
        <f t="shared" si="1116"/>
        <v>0</v>
      </c>
      <c r="CM90" s="422">
        <f t="shared" si="1116"/>
        <v>0</v>
      </c>
      <c r="CN90" s="423">
        <f t="shared" si="1116"/>
        <v>0</v>
      </c>
      <c r="CO90" s="296">
        <f t="shared" si="1116"/>
        <v>0</v>
      </c>
      <c r="CP90" s="300">
        <f t="shared" si="1116"/>
        <v>0</v>
      </c>
      <c r="CQ90" s="154">
        <f t="shared" si="1116"/>
        <v>0</v>
      </c>
      <c r="CR90" s="304">
        <f>BN90+BX90+CH90</f>
        <v>0</v>
      </c>
      <c r="CS90" s="314">
        <f>BO90+BY90+CI90</f>
        <v>0</v>
      </c>
      <c r="CT90" s="409">
        <f>CS90*(1+CT91)-(($Q89*1000)*3)</f>
        <v>0</v>
      </c>
      <c r="CU90" s="158">
        <f>BQ90+CA90+CK90</f>
        <v>0</v>
      </c>
      <c r="CV90" s="333">
        <f t="shared" si="1117"/>
        <v>0</v>
      </c>
      <c r="CW90" s="334">
        <f t="shared" si="1117"/>
        <v>0</v>
      </c>
      <c r="CX90" s="162">
        <f t="shared" si="1117"/>
        <v>0</v>
      </c>
      <c r="CY90" s="354">
        <f t="shared" si="1117"/>
        <v>0</v>
      </c>
      <c r="CZ90" s="355">
        <f t="shared" si="1117"/>
        <v>0</v>
      </c>
      <c r="DA90" s="166">
        <f t="shared" si="1117"/>
        <v>0</v>
      </c>
      <c r="DB90" s="479">
        <f t="shared" si="1117"/>
        <v>0</v>
      </c>
      <c r="DC90" s="480">
        <f t="shared" si="1117"/>
        <v>0</v>
      </c>
      <c r="DD90" s="409">
        <f t="shared" si="1117"/>
        <v>0</v>
      </c>
      <c r="DE90" s="604">
        <f t="shared" si="1117"/>
        <v>0</v>
      </c>
      <c r="DF90" s="612">
        <f>実行度合表集計2025!GH90+実行度合表集計2026!CV90</f>
        <v>148000000</v>
      </c>
      <c r="DG90" s="334">
        <f>実行度合表集計2025!GI90+実行度合表集計2026!CW90</f>
        <v>9500000</v>
      </c>
      <c r="DH90" s="613">
        <f>実行度合表集計2025!GJ90+実行度合表集計2026!CX90</f>
        <v>1</v>
      </c>
      <c r="DI90" s="628">
        <f>実行度合表集計2025!GK90+実行度合表集計2026!CY90</f>
        <v>0</v>
      </c>
      <c r="DJ90" s="355">
        <f>実行度合表集計2025!GL90+実行度合表集計2026!CZ90</f>
        <v>0</v>
      </c>
      <c r="DK90" s="629">
        <f>実行度合表集計2025!GM90+実行度合表集計2026!DA90</f>
        <v>0</v>
      </c>
      <c r="DL90" s="641">
        <f>実行度合表集計2025!GN90+実行度合表集計2026!DB90</f>
        <v>148000000</v>
      </c>
      <c r="DM90" s="480">
        <f>実行度合表集計2025!GO90+実行度合表集計2026!DC90</f>
        <v>9500000</v>
      </c>
      <c r="DN90" s="409">
        <f>実行度合表集計2025!GP90+実行度合表集計2026!DD90</f>
        <v>6002000</v>
      </c>
      <c r="DO90" s="642">
        <f>実行度合表集計2025!GQ90+実行度合表集計2026!DE90</f>
        <v>1</v>
      </c>
      <c r="DP90" s="28" cm="1">
        <f t="array" ref="DP90">_xlfn.XLOOKUP($D89&amp;DP$2&amp;DP$3,事業計画集計2026[営業所]&amp;事業計画集計2026[月]&amp;事業計画集計2026[受着完],事業計画集計2026[(当月)実績 請負金額],0,0)</f>
        <v>0</v>
      </c>
      <c r="DQ90" s="28" cm="1">
        <f t="array" ref="DQ90">_xlfn.XLOOKUP($D89&amp;DP$2&amp;DP$3,事業計画集計2026[営業所]&amp;事業計画集計2026[月]&amp;事業計画集計2026[受着完],事業計画集計2026[(当月)実績 利益額],0,0)</f>
        <v>0</v>
      </c>
      <c r="DR90" s="149" cm="1">
        <f t="array" ref="DR90">_xlfn.XLOOKUP($D89&amp;DP$2&amp;DP$3,事業計画集計2026[営業所]&amp;事業計画集計2026[月]&amp;事業計画集計2026[受着完],事業計画集計2026[(当月)実績 棟数],0,0)</f>
        <v>0</v>
      </c>
      <c r="DS90" s="28" cm="1">
        <f t="array" ref="DS90">_xlfn.XLOOKUP($D89&amp;DS$2&amp;DS$3,事業計画集計2026[営業所]&amp;事業計画集計2026[月]&amp;事業計画集計2026[受着完],事業計画集計2026[(当月)実績 請負金額],0,0)</f>
        <v>0</v>
      </c>
      <c r="DT90" s="28" cm="1">
        <f t="array" ref="DT90">_xlfn.XLOOKUP($D89&amp;DS$2&amp;DS$3,事業計画集計2026[営業所]&amp;事業計画集計2026[月]&amp;事業計画集計2026[受着完],事業計画集計2026[(当月)実績 利益額],0,0)</f>
        <v>0</v>
      </c>
      <c r="DU90" s="149" cm="1">
        <f t="array" ref="DU90">_xlfn.XLOOKUP($D89&amp;DS$2&amp;DS$3,事業計画集計2026[営業所]&amp;事業計画集計2026[月]&amp;事業計画集計2026[受着完],事業計画集計2026[(当月)実績 棟数],0,0)</f>
        <v>0</v>
      </c>
      <c r="DV90" s="28" cm="1">
        <f t="array" ref="DV90">_xlfn.XLOOKUP($D89&amp;DV$2&amp;DV$3,事業計画集計2026[営業所]&amp;事業計画集計2026[月]&amp;事業計画集計2026[受着完],事業計画集計2026[(当月)実績 請負金額],0,0)</f>
        <v>0</v>
      </c>
      <c r="DW90" s="28" cm="1">
        <f t="array" ref="DW90">_xlfn.XLOOKUP($D89&amp;DV$2&amp;DV$3,事業計画集計2026[営業所]&amp;事業計画集計2026[月]&amp;事業計画集計2026[受着完],事業計画集計2026[(当月)実績 利益額],0,0)</f>
        <v>0</v>
      </c>
      <c r="DX90" s="133">
        <f>DW90-($Q89*1000)</f>
        <v>0</v>
      </c>
      <c r="DY90" s="149" cm="1">
        <f t="array" ref="DY90">_xlfn.XLOOKUP($D89&amp;DV$2&amp;DV$3,事業計画集計2026[営業所]&amp;事業計画集計2026[月]&amp;事業計画集計2026[受着完],事業計画集計2026[(当月)実績 棟数],0,0)</f>
        <v>0</v>
      </c>
      <c r="DZ90" s="28" cm="1">
        <f t="array" ref="DZ90">_xlfn.XLOOKUP($D89&amp;DZ$2&amp;DZ$3,事業計画集計2026[営業所]&amp;事業計画集計2026[月]&amp;事業計画集計2026[受着完],事業計画集計2026[(当月)実績 請負金額],0,0)</f>
        <v>0</v>
      </c>
      <c r="EA90" s="28" cm="1">
        <f t="array" ref="EA90">_xlfn.XLOOKUP($D89&amp;DZ$2&amp;DZ$3,事業計画集計2026[営業所]&amp;事業計画集計2026[月]&amp;事業計画集計2026[受着完],事業計画集計2026[(当月)実績 利益額],0,0)</f>
        <v>0</v>
      </c>
      <c r="EB90" s="149" cm="1">
        <f t="array" ref="EB90">_xlfn.XLOOKUP($D89&amp;DZ$2&amp;DZ$3,事業計画集計2026[営業所]&amp;事業計画集計2026[月]&amp;事業計画集計2026[受着完],事業計画集計2026[(当月)実績 棟数],0,0)</f>
        <v>0</v>
      </c>
      <c r="EC90" s="28" cm="1">
        <f t="array" ref="EC90">_xlfn.XLOOKUP($D89&amp;EC$2&amp;EC$3,事業計画集計2026[営業所]&amp;事業計画集計2026[月]&amp;事業計画集計2026[受着完],事業計画集計2026[(当月)実績 請負金額],0,0)</f>
        <v>0</v>
      </c>
      <c r="ED90" s="28" cm="1">
        <f t="array" ref="ED90">_xlfn.XLOOKUP($D89&amp;EC$2&amp;EC$3,事業計画集計2026[営業所]&amp;事業計画集計2026[月]&amp;事業計画集計2026[受着完],事業計画集計2026[(当月)実績 利益額],0,0)</f>
        <v>0</v>
      </c>
      <c r="EE90" s="149" cm="1">
        <f t="array" ref="EE90">_xlfn.XLOOKUP($D89&amp;EC$2&amp;EC$3,事業計画集計2026[営業所]&amp;事業計画集計2026[月]&amp;事業計画集計2026[受着完],事業計画集計2026[(当月)実績 棟数],0,0)</f>
        <v>0</v>
      </c>
      <c r="EF90" s="28" cm="1">
        <f t="array" ref="EF90">_xlfn.XLOOKUP($D89&amp;EF$2&amp;EF$3,事業計画集計2026[営業所]&amp;事業計画集計2026[月]&amp;事業計画集計2026[受着完],事業計画集計2026[(当月)実績 請負金額],0,0)</f>
        <v>0</v>
      </c>
      <c r="EG90" s="28" cm="1">
        <f t="array" ref="EG90">_xlfn.XLOOKUP($D89&amp;EF$2&amp;EF$3,事業計画集計2026[営業所]&amp;事業計画集計2026[月]&amp;事業計画集計2026[受着完],事業計画集計2026[(当月)実績 利益額],0,0)</f>
        <v>0</v>
      </c>
      <c r="EH90" s="133">
        <f>EG90-($Q89*1000)</f>
        <v>0</v>
      </c>
      <c r="EI90" s="149" cm="1">
        <f t="array" ref="EI90">_xlfn.XLOOKUP($D89&amp;EF$2&amp;EF$3,事業計画集計2026[営業所]&amp;事業計画集計2026[月]&amp;事業計画集計2026[受着完],事業計画集計2026[(当月)実績 棟数],0,0)</f>
        <v>0</v>
      </c>
      <c r="EJ90" s="28" cm="1">
        <f t="array" ref="EJ90">_xlfn.XLOOKUP($D89&amp;EJ$2&amp;EJ$3,事業計画集計2026[営業所]&amp;事業計画集計2026[月]&amp;事業計画集計2026[受着完],事業計画集計2026[(当月)実績 請負金額],0,0)</f>
        <v>0</v>
      </c>
      <c r="EK90" s="28" cm="1">
        <f t="array" ref="EK90">_xlfn.XLOOKUP($D89&amp;EJ$2&amp;EJ$3,事業計画集計2026[営業所]&amp;事業計画集計2026[月]&amp;事業計画集計2026[受着完],事業計画集計2026[(当月)実績 利益額],0,0)</f>
        <v>0</v>
      </c>
      <c r="EL90" s="149" cm="1">
        <f t="array" ref="EL90">_xlfn.XLOOKUP($D89&amp;EJ$2&amp;EJ$3,事業計画集計2026[営業所]&amp;事業計画集計2026[月]&amp;事業計画集計2026[受着完],事業計画集計2026[(当月)実績 棟数],0,0)</f>
        <v>0</v>
      </c>
      <c r="EM90" s="28" cm="1">
        <f t="array" ref="EM90">_xlfn.XLOOKUP($D89&amp;EM$2&amp;EM$3,事業計画集計2026[営業所]&amp;事業計画集計2026[月]&amp;事業計画集計2026[受着完],事業計画集計2026[(当月)実績 請負金額],0,0)</f>
        <v>0</v>
      </c>
      <c r="EN90" s="28" cm="1">
        <f t="array" ref="EN90">_xlfn.XLOOKUP($D89&amp;EM$2&amp;EM$3,事業計画集計2026[営業所]&amp;事業計画集計2026[月]&amp;事業計画集計2026[受着完],事業計画集計2026[(当月)実績 利益額],0,0)</f>
        <v>0</v>
      </c>
      <c r="EO90" s="149" cm="1">
        <f t="array" ref="EO90">_xlfn.XLOOKUP($D89&amp;EM$2&amp;EM$3,事業計画集計2026[営業所]&amp;事業計画集計2026[月]&amp;事業計画集計2026[受着完],事業計画集計2026[(当月)実績 棟数],0,0)</f>
        <v>0</v>
      </c>
      <c r="EP90" s="28" cm="1">
        <f t="array" ref="EP90">_xlfn.XLOOKUP($D89&amp;EP$2&amp;EP$3,事業計画集計2026[営業所]&amp;事業計画集計2026[月]&amp;事業計画集計2026[受着完],事業計画集計2026[(当月)実績 請負金額],0,0)</f>
        <v>0</v>
      </c>
      <c r="EQ90" s="28" cm="1">
        <f t="array" ref="EQ90">_xlfn.XLOOKUP($D89&amp;EP$2&amp;EP$3,事業計画集計2026[営業所]&amp;事業計画集計2026[月]&amp;事業計画集計2026[受着完],事業計画集計2026[(当月)実績 利益額],0,0)</f>
        <v>0</v>
      </c>
      <c r="ER90" s="133">
        <f>EQ90-($Q89*1000)</f>
        <v>0</v>
      </c>
      <c r="ES90" s="142" cm="1">
        <f t="array" ref="ES90">_xlfn.XLOOKUP($D89&amp;EP$2&amp;EP$3,事業計画集計2026[営業所]&amp;事業計画集計2026[月]&amp;事業計画集計2026[受着完],事業計画集計2026[(当月)実績 棟数],0,0)</f>
        <v>0</v>
      </c>
      <c r="ET90" s="421">
        <f t="shared" si="1118"/>
        <v>0</v>
      </c>
      <c r="EU90" s="422">
        <f t="shared" si="1118"/>
        <v>0</v>
      </c>
      <c r="EV90" s="423">
        <f t="shared" si="1118"/>
        <v>0</v>
      </c>
      <c r="EW90" s="296">
        <f t="shared" si="1118"/>
        <v>0</v>
      </c>
      <c r="EX90" s="300">
        <f t="shared" si="1118"/>
        <v>0</v>
      </c>
      <c r="EY90" s="154">
        <f t="shared" si="1118"/>
        <v>0</v>
      </c>
      <c r="EZ90" s="304">
        <f>DV90+EF90+EP90</f>
        <v>0</v>
      </c>
      <c r="FA90" s="314">
        <f>DW90+EG90+EQ90</f>
        <v>0</v>
      </c>
      <c r="FB90" s="409">
        <f>FA90*(1+FB91)-(($Q89*1000)*3)</f>
        <v>0</v>
      </c>
      <c r="FC90" s="158">
        <f>DY90+EI90+ES90</f>
        <v>0</v>
      </c>
      <c r="FD90" s="28" cm="1">
        <f t="array" ref="FD90">_xlfn.XLOOKUP($D89&amp;FD$2&amp;FD$3,事業計画集計2026[営業所]&amp;事業計画集計2026[月]&amp;事業計画集計2026[受着完],事業計画集計2026[(当月)実績 請負金額],0,0)</f>
        <v>0</v>
      </c>
      <c r="FE90" s="28" cm="1">
        <f t="array" ref="FE90">_xlfn.XLOOKUP($D89&amp;FD$2&amp;FD$3,事業計画集計2026[営業所]&amp;事業計画集計2026[月]&amp;事業計画集計2026[受着完],事業計画集計2026[(当月)実績 利益額],0,0)</f>
        <v>0</v>
      </c>
      <c r="FF90" s="149" cm="1">
        <f t="array" ref="FF90">_xlfn.XLOOKUP($D89&amp;FD$2&amp;FD$3,事業計画集計2026[営業所]&amp;事業計画集計2026[月]&amp;事業計画集計2026[受着完],事業計画集計2026[(当月)実績 棟数],0,0)</f>
        <v>0</v>
      </c>
      <c r="FG90" s="28" cm="1">
        <f t="array" ref="FG90">_xlfn.XLOOKUP($D89&amp;FG$2&amp;FG$3,事業計画集計2026[営業所]&amp;事業計画集計2026[月]&amp;事業計画集計2026[受着完],事業計画集計2026[(当月)実績 請負金額],0,0)</f>
        <v>0</v>
      </c>
      <c r="FH90" s="28" cm="1">
        <f t="array" ref="FH90">_xlfn.XLOOKUP($D89&amp;FG$2&amp;FG$3,事業計画集計2026[営業所]&amp;事業計画集計2026[月]&amp;事業計画集計2026[受着完],事業計画集計2026[(当月)実績 利益額],0,0)</f>
        <v>0</v>
      </c>
      <c r="FI90" s="149" cm="1">
        <f t="array" ref="FI90">_xlfn.XLOOKUP($D89&amp;FG$2&amp;FG$3,事業計画集計2026[営業所]&amp;事業計画集計2026[月]&amp;事業計画集計2026[受着完],事業計画集計2026[(当月)実績 棟数],0,0)</f>
        <v>0</v>
      </c>
      <c r="FJ90" s="28" cm="1">
        <f t="array" ref="FJ90">_xlfn.XLOOKUP($D89&amp;FJ$2&amp;FJ$3,事業計画集計2026[営業所]&amp;事業計画集計2026[月]&amp;事業計画集計2026[受着完],事業計画集計2026[(当月)実績 請負金額],0,0)</f>
        <v>0</v>
      </c>
      <c r="FK90" s="28" cm="1">
        <f t="array" ref="FK90">_xlfn.XLOOKUP($D89&amp;FJ$2&amp;FJ$3,事業計画集計2026[営業所]&amp;事業計画集計2026[月]&amp;事業計画集計2026[受着完],事業計画集計2026[(当月)実績 利益額],0,0)</f>
        <v>0</v>
      </c>
      <c r="FL90" s="133">
        <f>FK90-($Q89*1000)</f>
        <v>0</v>
      </c>
      <c r="FM90" s="149" cm="1">
        <f t="array" ref="FM90">_xlfn.XLOOKUP($D89&amp;FJ$2&amp;FJ$3,事業計画集計2026[営業所]&amp;事業計画集計2026[月]&amp;事業計画集計2026[受着完],事業計画集計2026[(当月)実績 棟数],0,0)</f>
        <v>0</v>
      </c>
      <c r="FN90" s="28" cm="1">
        <f t="array" ref="FN90">_xlfn.XLOOKUP($D89&amp;FN$2&amp;FN$3,事業計画集計2026[営業所]&amp;事業計画集計2026[月]&amp;事業計画集計2026[受着完],事業計画集計2026[(当月)実績 請負金額],0,0)</f>
        <v>0</v>
      </c>
      <c r="FO90" s="28" cm="1">
        <f t="array" ref="FO90">_xlfn.XLOOKUP($D89&amp;FN$2&amp;FN$3,事業計画集計2026[営業所]&amp;事業計画集計2026[月]&amp;事業計画集計2026[受着完],事業計画集計2026[(当月)実績 利益額],0,0)</f>
        <v>0</v>
      </c>
      <c r="FP90" s="149" cm="1">
        <f t="array" ref="FP90">_xlfn.XLOOKUP($D89&amp;FN$2&amp;FN$3,事業計画集計2026[営業所]&amp;事業計画集計2026[月]&amp;事業計画集計2026[受着完],事業計画集計2026[(当月)実績 棟数],0,0)</f>
        <v>0</v>
      </c>
      <c r="FQ90" s="28" cm="1">
        <f t="array" ref="FQ90">_xlfn.XLOOKUP($D89&amp;FQ$2&amp;FQ$3,事業計画集計2026[営業所]&amp;事業計画集計2026[月]&amp;事業計画集計2026[受着完],事業計画集計2026[(当月)実績 請負金額],0,0)</f>
        <v>0</v>
      </c>
      <c r="FR90" s="28" cm="1">
        <f t="array" ref="FR90">_xlfn.XLOOKUP($D89&amp;FQ$2&amp;FQ$3,事業計画集計2026[営業所]&amp;事業計画集計2026[月]&amp;事業計画集計2026[受着完],事業計画集計2026[(当月)実績 利益額],0,0)</f>
        <v>0</v>
      </c>
      <c r="FS90" s="149" cm="1">
        <f t="array" ref="FS90">_xlfn.XLOOKUP($D89&amp;FQ$2&amp;FQ$3,事業計画集計2026[営業所]&amp;事業計画集計2026[月]&amp;事業計画集計2026[受着完],事業計画集計2026[(当月)実績 棟数],0,0)</f>
        <v>0</v>
      </c>
      <c r="FT90" s="28" cm="1">
        <f t="array" ref="FT90">_xlfn.XLOOKUP($D89&amp;FT$2&amp;FT$3,事業計画集計2026[営業所]&amp;事業計画集計2026[月]&amp;事業計画集計2026[受着完],事業計画集計2026[(当月)実績 請負金額],0,0)</f>
        <v>0</v>
      </c>
      <c r="FU90" s="28" cm="1">
        <f t="array" ref="FU90">_xlfn.XLOOKUP($D89&amp;FT$2&amp;FT$3,事業計画集計2026[営業所]&amp;事業計画集計2026[月]&amp;事業計画集計2026[受着完],事業計画集計2026[(当月)実績 利益額],0,0)</f>
        <v>0</v>
      </c>
      <c r="FV90" s="133">
        <f>FU90-($Q89*1000)</f>
        <v>0</v>
      </c>
      <c r="FW90" s="149" cm="1">
        <f t="array" ref="FW90">_xlfn.XLOOKUP($D89&amp;FT$2&amp;FT$3,事業計画集計2026[営業所]&amp;事業計画集計2026[月]&amp;事業計画集計2026[受着完],事業計画集計2026[(当月)実績 棟数],0,0)</f>
        <v>0</v>
      </c>
      <c r="FX90" s="28" cm="1">
        <f t="array" ref="FX90">_xlfn.XLOOKUP($D89&amp;FX$2&amp;FX$3,事業計画集計2026[営業所]&amp;事業計画集計2026[月]&amp;事業計画集計2026[受着完],事業計画集計2026[(当月)実績 請負金額],0,0)</f>
        <v>0</v>
      </c>
      <c r="FY90" s="28" cm="1">
        <f t="array" ref="FY90">_xlfn.XLOOKUP($D89&amp;FX$2&amp;FX$3,事業計画集計2026[営業所]&amp;事業計画集計2026[月]&amp;事業計画集計2026[受着完],事業計画集計2026[(当月)実績 利益額],0,0)</f>
        <v>0</v>
      </c>
      <c r="FZ90" s="149" cm="1">
        <f t="array" ref="FZ90">_xlfn.XLOOKUP($D89&amp;FX$2&amp;FX$3,事業計画集計2026[営業所]&amp;事業計画集計2026[月]&amp;事業計画集計2026[受着完],事業計画集計2026[(当月)実績 棟数],0,0)</f>
        <v>0</v>
      </c>
      <c r="GA90" s="28" cm="1">
        <f t="array" ref="GA90">_xlfn.XLOOKUP($D89&amp;GA$2&amp;GA$3,事業計画集計2026[営業所]&amp;事業計画集計2026[月]&amp;事業計画集計2026[受着完],事業計画集計2026[(当月)実績 請負金額],0,0)</f>
        <v>0</v>
      </c>
      <c r="GB90" s="28" cm="1">
        <f t="array" ref="GB90">_xlfn.XLOOKUP($D89&amp;GA$2&amp;GA$3,事業計画集計2026[営業所]&amp;事業計画集計2026[月]&amp;事業計画集計2026[受着完],事業計画集計2026[(当月)実績 利益額],0,0)</f>
        <v>0</v>
      </c>
      <c r="GC90" s="149" cm="1">
        <f t="array" ref="GC90">_xlfn.XLOOKUP($D89&amp;GA$2&amp;GA$3,事業計画集計2026[営業所]&amp;事業計画集計2026[月]&amp;事業計画集計2026[受着完],事業計画集計2026[(当月)実績 棟数],0,0)</f>
        <v>0</v>
      </c>
      <c r="GD90" s="28" cm="1">
        <f t="array" ref="GD90">_xlfn.XLOOKUP($D89&amp;GD$2&amp;GD$3,事業計画集計2026[営業所]&amp;事業計画集計2026[月]&amp;事業計画集計2026[受着完],事業計画集計2026[(当月)実績 請負金額],0,0)</f>
        <v>0</v>
      </c>
      <c r="GE90" s="28" cm="1">
        <f t="array" ref="GE90">_xlfn.XLOOKUP($D89&amp;GD$2&amp;GD$3,事業計画集計2026[営業所]&amp;事業計画集計2026[月]&amp;事業計画集計2026[受着完],事業計画集計2026[(当月)実績 利益額],0,0)</f>
        <v>0</v>
      </c>
      <c r="GF90" s="133">
        <f>GE90-($Q89*1000)</f>
        <v>0</v>
      </c>
      <c r="GG90" s="142" cm="1">
        <f t="array" ref="GG90">_xlfn.XLOOKUP($D89&amp;GD$2&amp;GD$3,事業計画集計2026[営業所]&amp;事業計画集計2026[月]&amp;事業計画集計2026[受着完],事業計画集計2026[(当月)実績 棟数],0,0)</f>
        <v>0</v>
      </c>
      <c r="GH90" s="421">
        <f t="shared" si="1119"/>
        <v>0</v>
      </c>
      <c r="GI90" s="422">
        <f t="shared" si="1119"/>
        <v>0</v>
      </c>
      <c r="GJ90" s="423">
        <f t="shared" si="1119"/>
        <v>0</v>
      </c>
      <c r="GK90" s="296">
        <f t="shared" si="1119"/>
        <v>0</v>
      </c>
      <c r="GL90" s="300">
        <f t="shared" si="1119"/>
        <v>0</v>
      </c>
      <c r="GM90" s="154">
        <f t="shared" si="1119"/>
        <v>0</v>
      </c>
      <c r="GN90" s="304">
        <f>FJ90+FT90+GD90</f>
        <v>0</v>
      </c>
      <c r="GO90" s="314">
        <f>FK90+FU90+GE90</f>
        <v>0</v>
      </c>
      <c r="GP90" s="409">
        <f>GO90*(1+GP91)-(($Q89*1000)*3)</f>
        <v>0</v>
      </c>
      <c r="GQ90" s="158">
        <f>FM90+FW90+GG90</f>
        <v>0</v>
      </c>
      <c r="GR90" s="333">
        <f t="shared" si="1120"/>
        <v>0</v>
      </c>
      <c r="GS90" s="334">
        <f t="shared" si="1120"/>
        <v>0</v>
      </c>
      <c r="GT90" s="162">
        <f t="shared" si="1120"/>
        <v>0</v>
      </c>
      <c r="GU90" s="354">
        <f t="shared" si="1120"/>
        <v>0</v>
      </c>
      <c r="GV90" s="355">
        <f t="shared" si="1120"/>
        <v>0</v>
      </c>
      <c r="GW90" s="166">
        <f t="shared" si="1120"/>
        <v>0</v>
      </c>
      <c r="GX90" s="479">
        <f t="shared" si="1120"/>
        <v>0</v>
      </c>
      <c r="GY90" s="480">
        <f t="shared" si="1120"/>
        <v>0</v>
      </c>
      <c r="GZ90" s="409">
        <f t="shared" si="1120"/>
        <v>0</v>
      </c>
      <c r="HA90" s="482">
        <f t="shared" si="1120"/>
        <v>0</v>
      </c>
      <c r="HB90" s="390">
        <f>CV90+GR90</f>
        <v>0</v>
      </c>
      <c r="HC90" s="391">
        <f>CW90+GS90</f>
        <v>0</v>
      </c>
      <c r="HD90" s="170">
        <f>CX90+GT90</f>
        <v>0</v>
      </c>
      <c r="HE90" s="390">
        <f>CY90+GU90</f>
        <v>0</v>
      </c>
      <c r="HF90" s="391">
        <f>CZ90+GV90</f>
        <v>0</v>
      </c>
      <c r="HG90" s="170">
        <f>DA90+GW90</f>
        <v>0</v>
      </c>
      <c r="HH90" s="390">
        <f>DB90+GX90</f>
        <v>0</v>
      </c>
      <c r="HI90" s="391">
        <f>DC90+GY90</f>
        <v>0</v>
      </c>
      <c r="HJ90" s="409">
        <f>DD90+GZ90</f>
        <v>0</v>
      </c>
      <c r="HK90" s="256">
        <f>DE90+HA90</f>
        <v>0</v>
      </c>
      <c r="HL90" s="31"/>
      <c r="HM90" s="30" t="s">
        <v>138</v>
      </c>
      <c r="HN90" s="30" t="s">
        <v>205</v>
      </c>
      <c r="HO90" s="519" t="s">
        <v>256</v>
      </c>
      <c r="HP90" s="30"/>
      <c r="HQ90" s="30"/>
    </row>
    <row r="91" spans="1:225" s="38" customFormat="1" ht="21">
      <c r="A91" s="32"/>
      <c r="B91" s="33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139</v>
      </c>
      <c r="T91" s="35" t="str">
        <f t="shared" ref="T91:AA91" si="1122">IF(AND(T89&gt;0,T90&gt;0),ROUNDDOWN(T90/T89,4),"")</f>
        <v/>
      </c>
      <c r="U91" s="36" t="str">
        <f t="shared" si="1122"/>
        <v/>
      </c>
      <c r="V91" s="143" t="str">
        <f t="shared" si="1122"/>
        <v/>
      </c>
      <c r="W91" s="35" t="str">
        <f t="shared" si="1122"/>
        <v/>
      </c>
      <c r="X91" s="36" t="str">
        <f t="shared" si="1122"/>
        <v/>
      </c>
      <c r="Y91" s="150" t="str">
        <f t="shared" si="1122"/>
        <v/>
      </c>
      <c r="Z91" s="36" t="str">
        <f t="shared" si="1122"/>
        <v/>
      </c>
      <c r="AA91" s="36" t="str">
        <f t="shared" si="1122"/>
        <v/>
      </c>
      <c r="AB91" s="37">
        <f>IF(AB90&gt;0,AB90/AB89,0)</f>
        <v>0</v>
      </c>
      <c r="AC91" s="143" t="str">
        <f t="shared" ref="AC91:AK91" si="1123">IF(AND(AC89&gt;0,AC90&gt;0),ROUNDDOWN(AC90/AC89,4),"")</f>
        <v/>
      </c>
      <c r="AD91" s="35" t="str">
        <f t="shared" si="1123"/>
        <v/>
      </c>
      <c r="AE91" s="36" t="str">
        <f t="shared" si="1123"/>
        <v/>
      </c>
      <c r="AF91" s="150" t="str">
        <f t="shared" si="1123"/>
        <v/>
      </c>
      <c r="AG91" s="36" t="str">
        <f t="shared" si="1123"/>
        <v/>
      </c>
      <c r="AH91" s="36" t="str">
        <f t="shared" si="1123"/>
        <v/>
      </c>
      <c r="AI91" s="150" t="str">
        <f t="shared" si="1123"/>
        <v/>
      </c>
      <c r="AJ91" s="36" t="str">
        <f t="shared" si="1123"/>
        <v/>
      </c>
      <c r="AK91" s="36" t="str">
        <f t="shared" si="1123"/>
        <v/>
      </c>
      <c r="AL91" s="37">
        <f>IF(AL90&gt;0,AL90/AL89,0)</f>
        <v>0</v>
      </c>
      <c r="AM91" s="150" t="str">
        <f t="shared" ref="AM91:AU91" si="1124">IF(AND(AM89&gt;0,AM90&gt;0),ROUNDDOWN(AM90/AM89,4),"")</f>
        <v/>
      </c>
      <c r="AN91" s="36" t="str">
        <f t="shared" si="1124"/>
        <v/>
      </c>
      <c r="AO91" s="36" t="str">
        <f t="shared" si="1124"/>
        <v/>
      </c>
      <c r="AP91" s="150" t="str">
        <f t="shared" si="1124"/>
        <v/>
      </c>
      <c r="AQ91" s="36" t="str">
        <f t="shared" si="1124"/>
        <v/>
      </c>
      <c r="AR91" s="36" t="str">
        <f t="shared" si="1124"/>
        <v/>
      </c>
      <c r="AS91" s="150" t="str">
        <f t="shared" si="1124"/>
        <v/>
      </c>
      <c r="AT91" s="36" t="str">
        <f t="shared" si="1124"/>
        <v/>
      </c>
      <c r="AU91" s="36" t="str">
        <f t="shared" si="1124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1125">IF(AND(AX89&gt;0,AX90&gt;0),ROUNDDOWN(AX90/AX89,4),"")</f>
        <v/>
      </c>
      <c r="AY91" s="425" t="str">
        <f t="shared" si="1125"/>
        <v/>
      </c>
      <c r="AZ91" s="426" t="str">
        <f t="shared" si="1125"/>
        <v/>
      </c>
      <c r="BA91" s="297" t="str">
        <f t="shared" si="1125"/>
        <v/>
      </c>
      <c r="BB91" s="301" t="str">
        <f t="shared" si="1125"/>
        <v/>
      </c>
      <c r="BC91" s="155" t="str">
        <f t="shared" si="1125"/>
        <v/>
      </c>
      <c r="BD91" s="305" t="str">
        <f t="shared" si="1125"/>
        <v/>
      </c>
      <c r="BE91" s="315" t="str">
        <f t="shared" si="1125"/>
        <v/>
      </c>
      <c r="BF91" s="325"/>
      <c r="BG91" s="159" t="str">
        <f t="shared" ref="BG91:BO91" si="1126">IF(AND(BG89&gt;0,BG90&gt;0),ROUNDDOWN(BG90/BG89,4),"")</f>
        <v/>
      </c>
      <c r="BH91" s="36" t="str">
        <f t="shared" si="1126"/>
        <v/>
      </c>
      <c r="BI91" s="36" t="str">
        <f t="shared" si="1126"/>
        <v/>
      </c>
      <c r="BJ91" s="150" t="str">
        <f t="shared" si="1126"/>
        <v/>
      </c>
      <c r="BK91" s="36" t="str">
        <f t="shared" si="1126"/>
        <v/>
      </c>
      <c r="BL91" s="36" t="str">
        <f t="shared" si="1126"/>
        <v/>
      </c>
      <c r="BM91" s="150" t="str">
        <f t="shared" si="1126"/>
        <v/>
      </c>
      <c r="BN91" s="36" t="str">
        <f t="shared" si="1126"/>
        <v/>
      </c>
      <c r="BO91" s="36" t="str">
        <f t="shared" si="1126"/>
        <v/>
      </c>
      <c r="BP91" s="37">
        <f>IF(BP90&gt;0,BP90/BP89,0)</f>
        <v>0</v>
      </c>
      <c r="BQ91" s="150" t="str">
        <f t="shared" ref="BQ91:BY91" si="1127">IF(AND(BQ89&gt;0,BQ90&gt;0),ROUNDDOWN(BQ90/BQ89,4),"")</f>
        <v/>
      </c>
      <c r="BR91" s="36" t="str">
        <f t="shared" si="1127"/>
        <v/>
      </c>
      <c r="BS91" s="36" t="str">
        <f t="shared" si="1127"/>
        <v/>
      </c>
      <c r="BT91" s="150" t="str">
        <f t="shared" si="1127"/>
        <v/>
      </c>
      <c r="BU91" s="36" t="str">
        <f t="shared" si="1127"/>
        <v/>
      </c>
      <c r="BV91" s="36" t="str">
        <f t="shared" si="1127"/>
        <v/>
      </c>
      <c r="BW91" s="150" t="str">
        <f t="shared" si="1127"/>
        <v/>
      </c>
      <c r="BX91" s="36" t="str">
        <f t="shared" si="1127"/>
        <v/>
      </c>
      <c r="BY91" s="36" t="str">
        <f t="shared" si="1127"/>
        <v/>
      </c>
      <c r="BZ91" s="37">
        <f>IF(BZ90&gt;0,BZ90/BZ89,0)</f>
        <v>0</v>
      </c>
      <c r="CA91" s="150" t="str">
        <f t="shared" ref="CA91:CI91" si="1128">IF(AND(CA89&gt;0,CA90&gt;0),ROUNDDOWN(CA90/CA89,4),"")</f>
        <v/>
      </c>
      <c r="CB91" s="36" t="str">
        <f t="shared" si="1128"/>
        <v/>
      </c>
      <c r="CC91" s="36" t="str">
        <f t="shared" si="1128"/>
        <v/>
      </c>
      <c r="CD91" s="150" t="str">
        <f t="shared" si="1128"/>
        <v/>
      </c>
      <c r="CE91" s="36" t="str">
        <f t="shared" si="1128"/>
        <v/>
      </c>
      <c r="CF91" s="36" t="str">
        <f t="shared" si="1128"/>
        <v/>
      </c>
      <c r="CG91" s="150" t="str">
        <f t="shared" si="1128"/>
        <v/>
      </c>
      <c r="CH91" s="36" t="str">
        <f t="shared" si="1128"/>
        <v/>
      </c>
      <c r="CI91" s="36" t="str">
        <f t="shared" si="1128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1129">IF(AND(CL89&gt;0,CL90&gt;0),ROUNDDOWN(CL90/CL89,4),"")</f>
        <v/>
      </c>
      <c r="CM91" s="425" t="str">
        <f t="shared" si="1129"/>
        <v/>
      </c>
      <c r="CN91" s="426" t="str">
        <f t="shared" si="1129"/>
        <v/>
      </c>
      <c r="CO91" s="297" t="str">
        <f t="shared" si="1129"/>
        <v/>
      </c>
      <c r="CP91" s="301" t="str">
        <f t="shared" si="1129"/>
        <v/>
      </c>
      <c r="CQ91" s="155" t="str">
        <f t="shared" si="1129"/>
        <v/>
      </c>
      <c r="CR91" s="305" t="str">
        <f t="shared" si="1129"/>
        <v/>
      </c>
      <c r="CS91" s="315" t="str">
        <f t="shared" si="1129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1130">IF(AND(CW89&gt;0,CW90&gt;0),ROUNDDOWN(CW90/CW89,4),"")</f>
        <v/>
      </c>
      <c r="CX91" s="163" t="str">
        <f t="shared" si="1130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 t="str">
        <f t="shared" ref="DB91:DW91" si="1131">IF(AND(DB89&gt;0,DB90&gt;0),ROUNDDOWN(DB90/DB89,4),"")</f>
        <v/>
      </c>
      <c r="DC91" s="484" t="str">
        <f t="shared" si="1131"/>
        <v/>
      </c>
      <c r="DD91" s="485"/>
      <c r="DE91" s="605" t="str">
        <f t="shared" si="1131"/>
        <v/>
      </c>
      <c r="DF91" s="614" t="str">
        <f>IF(AND(DF89&gt;0,DF90&gt;0),ROUNDDOWN(DF90/DF89,4),"")</f>
        <v/>
      </c>
      <c r="DG91" s="336" t="str">
        <f t="shared" ref="DG91:DH91" si="1132">IF(AND(DG89&gt;0,DG90&gt;0),ROUNDDOWN(DG90/DG89,4),"")</f>
        <v/>
      </c>
      <c r="DH91" s="615" t="str">
        <f t="shared" si="1132"/>
        <v/>
      </c>
      <c r="DI91" s="630" t="str">
        <f>IF(AND(DI89&gt;0,DI90&gt;0),ROUNDDOWN(DI90/DI89,4),"")</f>
        <v/>
      </c>
      <c r="DJ91" s="357" t="str">
        <f>IF(AND(DJ89&gt;0,DJ90&gt;0),ROUNDDOWN(DJ90/DJ89,4),"")</f>
        <v/>
      </c>
      <c r="DK91" s="631" t="str">
        <f>IF(AND(DK89&gt;0,DK90&gt;0),ROUNDDOWN(DK90/DK89,4),"")</f>
        <v/>
      </c>
      <c r="DL91" s="643">
        <f t="shared" ref="DL91:DO91" si="1133">IF(AND(DL89&gt;0,DL90&gt;0),ROUNDDOWN(DL90/DL89,4),"")</f>
        <v>0.97299999999999998</v>
      </c>
      <c r="DM91" s="484">
        <f t="shared" si="1133"/>
        <v>0.68100000000000005</v>
      </c>
      <c r="DN91" s="485"/>
      <c r="DO91" s="644">
        <f t="shared" ref="DO91" si="1134">IF(AND(DO89&gt;0,DO90&gt;0),ROUNDDOWN(DO90/DO89,4),"")</f>
        <v>0.33329999999999999</v>
      </c>
      <c r="DP91" s="36" t="str">
        <f t="shared" si="1131"/>
        <v/>
      </c>
      <c r="DQ91" s="36" t="str">
        <f t="shared" si="1131"/>
        <v/>
      </c>
      <c r="DR91" s="150" t="str">
        <f t="shared" si="1131"/>
        <v/>
      </c>
      <c r="DS91" s="36" t="str">
        <f t="shared" si="1131"/>
        <v/>
      </c>
      <c r="DT91" s="36" t="str">
        <f t="shared" si="1131"/>
        <v/>
      </c>
      <c r="DU91" s="150" t="str">
        <f t="shared" si="1131"/>
        <v/>
      </c>
      <c r="DV91" s="36" t="str">
        <f t="shared" si="1131"/>
        <v/>
      </c>
      <c r="DW91" s="36" t="str">
        <f t="shared" si="1131"/>
        <v/>
      </c>
      <c r="DX91" s="37">
        <f>IF(DX90&gt;0,DX90/DX89,0)</f>
        <v>0</v>
      </c>
      <c r="DY91" s="150" t="str">
        <f t="shared" ref="DY91:EG91" si="1135">IF(AND(DY89&gt;0,DY90&gt;0),ROUNDDOWN(DY90/DY89,4),"")</f>
        <v/>
      </c>
      <c r="DZ91" s="36" t="str">
        <f t="shared" si="1135"/>
        <v/>
      </c>
      <c r="EA91" s="36" t="str">
        <f t="shared" si="1135"/>
        <v/>
      </c>
      <c r="EB91" s="150" t="str">
        <f t="shared" si="1135"/>
        <v/>
      </c>
      <c r="EC91" s="36" t="str">
        <f t="shared" si="1135"/>
        <v/>
      </c>
      <c r="ED91" s="36" t="str">
        <f t="shared" si="1135"/>
        <v/>
      </c>
      <c r="EE91" s="150" t="str">
        <f t="shared" si="1135"/>
        <v/>
      </c>
      <c r="EF91" s="36" t="str">
        <f t="shared" si="1135"/>
        <v/>
      </c>
      <c r="EG91" s="36" t="str">
        <f t="shared" si="1135"/>
        <v/>
      </c>
      <c r="EH91" s="37">
        <f>IF(EH90&gt;0,EH90/EH89,0)</f>
        <v>0</v>
      </c>
      <c r="EI91" s="150" t="str">
        <f t="shared" ref="EI91:EQ91" si="1136">IF(AND(EI89&gt;0,EI90&gt;0),ROUNDDOWN(EI90/EI89,4),"")</f>
        <v/>
      </c>
      <c r="EJ91" s="36" t="str">
        <f t="shared" si="1136"/>
        <v/>
      </c>
      <c r="EK91" s="36" t="str">
        <f t="shared" si="1136"/>
        <v/>
      </c>
      <c r="EL91" s="150" t="str">
        <f t="shared" si="1136"/>
        <v/>
      </c>
      <c r="EM91" s="36" t="str">
        <f t="shared" si="1136"/>
        <v/>
      </c>
      <c r="EN91" s="36" t="str">
        <f t="shared" si="1136"/>
        <v/>
      </c>
      <c r="EO91" s="150" t="str">
        <f t="shared" si="1136"/>
        <v/>
      </c>
      <c r="EP91" s="36" t="str">
        <f t="shared" si="1136"/>
        <v/>
      </c>
      <c r="EQ91" s="36" t="str">
        <f t="shared" si="1136"/>
        <v/>
      </c>
      <c r="ER91" s="37">
        <f>IF(ER90&gt;0,ER90/ER89,0)</f>
        <v>0</v>
      </c>
      <c r="ES91" s="143" t="str">
        <f>IF(AND(ES89&gt;0,ES90&gt;0),ROUNDDOWN(ES90/ES89,4),"")</f>
        <v/>
      </c>
      <c r="ET91" s="424" t="str">
        <f t="shared" ref="ET91:FA91" si="1137">IF(AND(ET89&gt;0,ET90&gt;0),ROUNDDOWN(ET90/ET89,4),"")</f>
        <v/>
      </c>
      <c r="EU91" s="425" t="str">
        <f t="shared" si="1137"/>
        <v/>
      </c>
      <c r="EV91" s="426" t="str">
        <f t="shared" si="1137"/>
        <v/>
      </c>
      <c r="EW91" s="297" t="str">
        <f t="shared" si="1137"/>
        <v/>
      </c>
      <c r="EX91" s="301" t="str">
        <f t="shared" si="1137"/>
        <v/>
      </c>
      <c r="EY91" s="155" t="str">
        <f t="shared" si="1137"/>
        <v/>
      </c>
      <c r="EZ91" s="305" t="str">
        <f t="shared" si="1137"/>
        <v/>
      </c>
      <c r="FA91" s="315" t="str">
        <f t="shared" si="1137"/>
        <v/>
      </c>
      <c r="FB91" s="325"/>
      <c r="FC91" s="159" t="str">
        <f t="shared" ref="FC91:FK91" si="1138">IF(AND(FC89&gt;0,FC90&gt;0),ROUNDDOWN(FC90/FC89,4),"")</f>
        <v/>
      </c>
      <c r="FD91" s="36" t="str">
        <f t="shared" si="1138"/>
        <v/>
      </c>
      <c r="FE91" s="36" t="str">
        <f t="shared" si="1138"/>
        <v/>
      </c>
      <c r="FF91" s="150" t="str">
        <f t="shared" si="1138"/>
        <v/>
      </c>
      <c r="FG91" s="36" t="str">
        <f t="shared" si="1138"/>
        <v/>
      </c>
      <c r="FH91" s="36" t="str">
        <f t="shared" si="1138"/>
        <v/>
      </c>
      <c r="FI91" s="150" t="str">
        <f t="shared" si="1138"/>
        <v/>
      </c>
      <c r="FJ91" s="36" t="str">
        <f t="shared" si="1138"/>
        <v/>
      </c>
      <c r="FK91" s="36" t="str">
        <f t="shared" si="1138"/>
        <v/>
      </c>
      <c r="FL91" s="37">
        <f>IF(FL90&gt;0,FL90/FL89,0)</f>
        <v>0</v>
      </c>
      <c r="FM91" s="150" t="str">
        <f t="shared" ref="FM91:FU91" si="1139">IF(AND(FM89&gt;0,FM90&gt;0),ROUNDDOWN(FM90/FM89,4),"")</f>
        <v/>
      </c>
      <c r="FN91" s="36" t="str">
        <f t="shared" si="1139"/>
        <v/>
      </c>
      <c r="FO91" s="36" t="str">
        <f t="shared" si="1139"/>
        <v/>
      </c>
      <c r="FP91" s="150" t="str">
        <f t="shared" si="1139"/>
        <v/>
      </c>
      <c r="FQ91" s="36" t="str">
        <f t="shared" si="1139"/>
        <v/>
      </c>
      <c r="FR91" s="36" t="str">
        <f t="shared" si="1139"/>
        <v/>
      </c>
      <c r="FS91" s="150" t="str">
        <f t="shared" si="1139"/>
        <v/>
      </c>
      <c r="FT91" s="36" t="str">
        <f t="shared" si="1139"/>
        <v/>
      </c>
      <c r="FU91" s="36" t="str">
        <f t="shared" si="1139"/>
        <v/>
      </c>
      <c r="FV91" s="37">
        <f>IF(FV90&gt;0,FV90/FV89,0)</f>
        <v>0</v>
      </c>
      <c r="FW91" s="150" t="str">
        <f t="shared" ref="FW91:GE91" si="1140">IF(AND(FW89&gt;0,FW90&gt;0),ROUNDDOWN(FW90/FW89,4),"")</f>
        <v/>
      </c>
      <c r="FX91" s="36" t="str">
        <f t="shared" si="1140"/>
        <v/>
      </c>
      <c r="FY91" s="36" t="str">
        <f t="shared" si="1140"/>
        <v/>
      </c>
      <c r="FZ91" s="150" t="str">
        <f t="shared" si="1140"/>
        <v/>
      </c>
      <c r="GA91" s="36" t="str">
        <f t="shared" si="1140"/>
        <v/>
      </c>
      <c r="GB91" s="36" t="str">
        <f t="shared" si="1140"/>
        <v/>
      </c>
      <c r="GC91" s="150" t="str">
        <f t="shared" si="1140"/>
        <v/>
      </c>
      <c r="GD91" s="36" t="str">
        <f t="shared" si="1140"/>
        <v/>
      </c>
      <c r="GE91" s="36" t="str">
        <f t="shared" si="1140"/>
        <v/>
      </c>
      <c r="GF91" s="37">
        <f>IF(GF90&gt;0,GF90/GF89,0)</f>
        <v>0</v>
      </c>
      <c r="GG91" s="143" t="str">
        <f>IF(AND(GG89&gt;0,GG90&gt;0),ROUNDDOWN(GG90/GG89,4),"")</f>
        <v/>
      </c>
      <c r="GH91" s="424" t="str">
        <f t="shared" ref="GH91:GO91" si="1141">IF(AND(GH89&gt;0,GH90&gt;0),ROUNDDOWN(GH90/GH89,4),"")</f>
        <v/>
      </c>
      <c r="GI91" s="425" t="str">
        <f t="shared" si="1141"/>
        <v/>
      </c>
      <c r="GJ91" s="426" t="str">
        <f t="shared" si="1141"/>
        <v/>
      </c>
      <c r="GK91" s="297" t="str">
        <f t="shared" si="1141"/>
        <v/>
      </c>
      <c r="GL91" s="301" t="str">
        <f t="shared" si="1141"/>
        <v/>
      </c>
      <c r="GM91" s="155" t="str">
        <f t="shared" si="1141"/>
        <v/>
      </c>
      <c r="GN91" s="305" t="str">
        <f t="shared" si="1141"/>
        <v/>
      </c>
      <c r="GO91" s="315" t="str">
        <f t="shared" si="1141"/>
        <v/>
      </c>
      <c r="GP91" s="325"/>
      <c r="GQ91" s="159" t="str">
        <f>IF(AND(GQ89&gt;0,GQ90&gt;0),ROUNDDOWN(GQ90/GQ89,4),"")</f>
        <v/>
      </c>
      <c r="GR91" s="335" t="str">
        <f>IF(AND(GR89&gt;0,GR90&gt;0),ROUNDDOWN(GR90/GR89,4),"")</f>
        <v/>
      </c>
      <c r="GS91" s="336" t="str">
        <f t="shared" ref="GS91:GT91" si="1142">IF(AND(GS89&gt;0,GS90&gt;0),ROUNDDOWN(GS90/GS89,4),"")</f>
        <v/>
      </c>
      <c r="GT91" s="163" t="str">
        <f t="shared" si="1142"/>
        <v/>
      </c>
      <c r="GU91" s="356" t="str">
        <f>IF(AND(GU89&gt;0,GU90&gt;0),ROUNDDOWN(GU90/GU89,4),"")</f>
        <v/>
      </c>
      <c r="GV91" s="357" t="str">
        <f>IF(AND(GV89&gt;0,GV90&gt;0),ROUNDDOWN(GV90/GV89,4),"")</f>
        <v/>
      </c>
      <c r="GW91" s="167" t="str">
        <f>IF(AND(GW89&gt;0,GW90&gt;0),ROUNDDOWN(GW90/GW89,4),"")</f>
        <v/>
      </c>
      <c r="GX91" s="483" t="str">
        <f t="shared" ref="GX91:HK91" si="1143">IF(AND(GX89&gt;0,GX90&gt;0),ROUNDDOWN(GX90/GX89,4),"")</f>
        <v/>
      </c>
      <c r="GY91" s="484" t="str">
        <f t="shared" si="1143"/>
        <v/>
      </c>
      <c r="GZ91" s="485" t="str">
        <f t="shared" si="1143"/>
        <v/>
      </c>
      <c r="HA91" s="486" t="str">
        <f t="shared" si="1143"/>
        <v/>
      </c>
      <c r="HB91" s="392" t="str">
        <f t="shared" si="1143"/>
        <v/>
      </c>
      <c r="HC91" s="393" t="str">
        <f t="shared" si="1143"/>
        <v/>
      </c>
      <c r="HD91" s="172" t="str">
        <f t="shared" si="1143"/>
        <v/>
      </c>
      <c r="HE91" s="392" t="str">
        <f t="shared" si="1143"/>
        <v/>
      </c>
      <c r="HF91" s="393" t="str">
        <f t="shared" si="1143"/>
        <v/>
      </c>
      <c r="HG91" s="172" t="str">
        <f t="shared" si="1143"/>
        <v/>
      </c>
      <c r="HH91" s="392" t="str">
        <f t="shared" si="1143"/>
        <v/>
      </c>
      <c r="HI91" s="393" t="str">
        <f t="shared" si="1143"/>
        <v/>
      </c>
      <c r="HJ91" s="374"/>
      <c r="HK91" s="171" t="str">
        <f t="shared" si="1143"/>
        <v/>
      </c>
      <c r="HL91" s="40"/>
      <c r="HM91" s="39" t="s">
        <v>139</v>
      </c>
      <c r="HN91" s="39"/>
      <c r="HO91" s="39"/>
      <c r="HP91" s="39"/>
      <c r="HQ91" s="39"/>
    </row>
    <row r="92" spans="1:225" s="25" customFormat="1" ht="21">
      <c r="A92" s="24"/>
      <c r="C92" s="75" t="str">
        <f>_xlfn.XLOOKUP(D92,事業計画2026[営業所],事業計画2026[エリア],"",0)</f>
        <v/>
      </c>
      <c r="D92" s="76" t="s">
        <v>107</v>
      </c>
      <c r="E92" s="209"/>
      <c r="F92" s="209"/>
      <c r="G92" s="209" t="str">
        <f>_xlfn.XLOOKUP(D92,事業計画2026[営業所],事業計画2026[所長],"",0)</f>
        <v/>
      </c>
      <c r="H92" s="209" t="str">
        <f>_xlfn.XLOOKUP(D92,事業計画2026[営業所],事業計画2026[担当役員],"",0)</f>
        <v/>
      </c>
      <c r="I92" s="209" t="str">
        <f>_xlfn.XLOOKUP(D92,事業計画2026[営業所],事業計画2026[主要ブランド],"",0)</f>
        <v/>
      </c>
      <c r="J92" s="209"/>
      <c r="K92" s="211" t="str">
        <f>_xlfn.XLOOKUP(D92,事業計画2026[営業所],事業計画2026[人件費],"",0)</f>
        <v/>
      </c>
      <c r="L92" s="211" t="str">
        <f>_xlfn.XLOOKUP(D92,事業計画2026[営業所],事業計画2026[販売費],"",0)</f>
        <v/>
      </c>
      <c r="M92" s="211" t="str">
        <f>_xlfn.XLOOKUP(D92,事業計画2026[営業所],事業計画2026[減価償却費],"",0)</f>
        <v/>
      </c>
      <c r="N92" s="211" t="str">
        <f>_xlfn.XLOOKUP(D92,事業計画2026[営業所],事業計画2026[地代・家賃],"",0)</f>
        <v/>
      </c>
      <c r="O92" s="211" t="str">
        <f>_xlfn.XLOOKUP(D92,事業計画2026[営業所],事業計画2026[その他経費],"",0)</f>
        <v/>
      </c>
      <c r="P92" s="211" t="str">
        <f>_xlfn.XLOOKUP(D92,事業計画2026[営業所],事業計画2026[本社経費],"",0)</f>
        <v/>
      </c>
      <c r="Q92" s="211">
        <f>SUM(K92:P92)</f>
        <v>0</v>
      </c>
      <c r="R92" s="209"/>
      <c r="S92" s="26" t="s">
        <v>137</v>
      </c>
      <c r="T92" s="27" cm="1">
        <f t="array" ref="T92">_xlfn.XLOOKUP($D92&amp;T$2&amp;T$3,事業計画集計2026[営業所]&amp;事業計画集計2026[月]&amp;事業計画集計2026[受着完],事業計画集計2026[(当月)計画 請負金額],0,0)</f>
        <v>0</v>
      </c>
      <c r="U92" s="28" cm="1">
        <f t="array" ref="U92">_xlfn.XLOOKUP($D92&amp;T$2&amp;T$3,事業計画集計2026[営業所]&amp;事業計画集計2026[月]&amp;事業計画集計2026[受着完],事業計画集計2026[(当月)計画 利益額],0,0)</f>
        <v>0</v>
      </c>
      <c r="V92" s="142" cm="1">
        <f t="array" ref="V92">_xlfn.XLOOKUP($D92&amp;T$2&amp;T$3,事業計画集計2026[営業所]&amp;事業計画集計2026[月]&amp;事業計画集計2026[受着完],事業計画集計2026[(当月)計画 棟数],0,0)</f>
        <v>0</v>
      </c>
      <c r="W92" s="27" cm="1">
        <f t="array" ref="W92">_xlfn.XLOOKUP($D92&amp;W$2&amp;W$3,事業計画集計2026[営業所]&amp;事業計画集計2026[月]&amp;事業計画集計2026[受着完],事業計画集計2026[(当月)計画 請負金額],0,0)</f>
        <v>0</v>
      </c>
      <c r="X92" s="28" cm="1">
        <f t="array" ref="X92">_xlfn.XLOOKUP($D92&amp;W$2&amp;W$3,事業計画集計2026[営業所]&amp;事業計画集計2026[月]&amp;事業計画集計2026[受着完],事業計画集計2026[(当月)計画 利益額],0,0)</f>
        <v>0</v>
      </c>
      <c r="Y92" s="149" cm="1">
        <f t="array" ref="Y92">_xlfn.XLOOKUP($D92&amp;W$2&amp;W$3,事業計画集計2026[営業所]&amp;事業計画集計2026[月]&amp;事業計画集計2026[受着完],事業計画集計2026[(当月)計画 棟数],0,0)</f>
        <v>0</v>
      </c>
      <c r="Z92" s="28" cm="1">
        <f t="array" ref="Z92">_xlfn.XLOOKUP($D92&amp;Z$2&amp;Z$3,事業計画集計2026[営業所]&amp;事業計画集計2026[月]&amp;事業計画集計2026[受着完],事業計画集計2026[(当月)計画 請負金額],0,0)</f>
        <v>0</v>
      </c>
      <c r="AA92" s="28" cm="1">
        <f t="array" ref="AA92">_xlfn.XLOOKUP($D92&amp;Z$2&amp;Z$3,事業計画集計2026[営業所]&amp;事業計画集計2026[月]&amp;事業計画集計2026[受着完],事業計画集計2026[(当月)計画 利益額],0,0)</f>
        <v>0</v>
      </c>
      <c r="AB92" s="29">
        <f>AA92-($Q92*1000)</f>
        <v>0</v>
      </c>
      <c r="AC92" s="142" cm="1">
        <f t="array" ref="AC92">_xlfn.XLOOKUP($D92&amp;Z$2&amp;Z$3,事業計画集計2026[営業所]&amp;事業計画集計2026[月]&amp;事業計画集計2026[受着完],事業計画集計2026[(当月)計画 棟数],0,0)</f>
        <v>0</v>
      </c>
      <c r="AD92" s="27" cm="1">
        <f t="array" ref="AD92">_xlfn.XLOOKUP($D92&amp;AD$2&amp;AD$3,事業計画集計2026[営業所]&amp;事業計画集計2026[月]&amp;事業計画集計2026[受着完],事業計画集計2026[(当月)計画 請負金額],0,0)</f>
        <v>0</v>
      </c>
      <c r="AE92" s="28" cm="1">
        <f t="array" ref="AE92">_xlfn.XLOOKUP($D92&amp;AD$2&amp;AD$3,事業計画集計2026[営業所]&amp;事業計画集計2026[月]&amp;事業計画集計2026[受着完],事業計画集計2026[(当月)計画 利益額],0,0)</f>
        <v>0</v>
      </c>
      <c r="AF92" s="149" cm="1">
        <f t="array" ref="AF92">_xlfn.XLOOKUP($D92&amp;AD$2&amp;AD$3,事業計画集計2026[営業所]&amp;事業計画集計2026[月]&amp;事業計画集計2026[受着完],事業計画集計2026[(当月)計画 棟数],0,0)</f>
        <v>0</v>
      </c>
      <c r="AG92" s="28" cm="1">
        <f t="array" ref="AG92">_xlfn.XLOOKUP($D92&amp;AG$2&amp;AG$3,事業計画集計2026[営業所]&amp;事業計画集計2026[月]&amp;事業計画集計2026[受着完],事業計画集計2026[(当月)計画 請負金額],0,0)</f>
        <v>0</v>
      </c>
      <c r="AH92" s="28" cm="1">
        <f t="array" ref="AH92">_xlfn.XLOOKUP($D92&amp;AG$2&amp;AG$3,事業計画集計2026[営業所]&amp;事業計画集計2026[月]&amp;事業計画集計2026[受着完],事業計画集計2026[(当月)計画 利益額],0,0)</f>
        <v>0</v>
      </c>
      <c r="AI92" s="149" cm="1">
        <f t="array" ref="AI92">_xlfn.XLOOKUP($D92&amp;AG$2&amp;AG$3,事業計画集計2026[営業所]&amp;事業計画集計2026[月]&amp;事業計画集計2026[受着完],事業計画集計2026[(当月)計画 棟数],0,0)</f>
        <v>0</v>
      </c>
      <c r="AJ92" s="28" cm="1">
        <f t="array" ref="AJ92">_xlfn.XLOOKUP($D92&amp;AJ$2&amp;AJ$3,事業計画集計2026[営業所]&amp;事業計画集計2026[月]&amp;事業計画集計2026[受着完],事業計画集計2026[(当月)計画 請負金額],0,0)</f>
        <v>0</v>
      </c>
      <c r="AK92" s="28" cm="1">
        <f t="array" ref="AK92">_xlfn.XLOOKUP($D92&amp;AJ$2&amp;AJ$3,事業計画集計2026[営業所]&amp;事業計画集計2026[月]&amp;事業計画集計2026[受着完],事業計画集計2026[(当月)計画 利益額],0,0)</f>
        <v>0</v>
      </c>
      <c r="AL92" s="29">
        <f>AK92-($Q92*1000)</f>
        <v>0</v>
      </c>
      <c r="AM92" s="149" cm="1">
        <f t="array" ref="AM92">_xlfn.XLOOKUP($D92&amp;AJ$2&amp;AJ$3,事業計画集計2026[営業所]&amp;事業計画集計2026[月]&amp;事業計画集計2026[受着完],事業計画集計2026[(当月)計画 棟数],0,0)</f>
        <v>0</v>
      </c>
      <c r="AN92" s="28" cm="1">
        <f t="array" ref="AN92">_xlfn.XLOOKUP($D92&amp;AN$2&amp;AN$3,事業計画集計2026[営業所]&amp;事業計画集計2026[月]&amp;事業計画集計2026[受着完],事業計画集計2026[(当月)計画 請負金額],0,0)</f>
        <v>0</v>
      </c>
      <c r="AO92" s="28" cm="1">
        <f t="array" ref="AO92">_xlfn.XLOOKUP($D92&amp;AN$2&amp;AN$3,事業計画集計2026[営業所]&amp;事業計画集計2026[月]&amp;事業計画集計2026[受着完],事業計画集計2026[(当月)計画 利益額],0,0)</f>
        <v>0</v>
      </c>
      <c r="AP92" s="149" cm="1">
        <f t="array" ref="AP92">_xlfn.XLOOKUP($D92&amp;AN$2&amp;AN$3,事業計画集計2026[営業所]&amp;事業計画集計2026[月]&amp;事業計画集計2026[受着完],事業計画集計2026[(当月)計画 棟数],0,0)</f>
        <v>0</v>
      </c>
      <c r="AQ92" s="28" cm="1">
        <f t="array" ref="AQ92">_xlfn.XLOOKUP($D92&amp;AQ$2&amp;AQ$3,事業計画集計2026[営業所]&amp;事業計画集計2026[月]&amp;事業計画集計2026[受着完],事業計画集計2026[(当月)計画 請負金額],0,0)</f>
        <v>0</v>
      </c>
      <c r="AR92" s="28" cm="1">
        <f t="array" ref="AR92">_xlfn.XLOOKUP($D92&amp;AQ$2&amp;AQ$3,事業計画集計2026[営業所]&amp;事業計画集計2026[月]&amp;事業計画集計2026[受着完],事業計画集計2026[(当月)計画 利益額],0,0)</f>
        <v>0</v>
      </c>
      <c r="AS92" s="149" cm="1">
        <f t="array" ref="AS92">_xlfn.XLOOKUP($D92&amp;AQ$2&amp;AQ$3,事業計画集計2026[営業所]&amp;事業計画集計2026[月]&amp;事業計画集計2026[受着完],事業計画集計2026[(当月)計画 棟数],0,0)</f>
        <v>0</v>
      </c>
      <c r="AT92" s="28" cm="1">
        <f t="array" ref="AT92">_xlfn.XLOOKUP($D92&amp;AT$2&amp;AT$3,事業計画集計2026[営業所]&amp;事業計画集計2026[月]&amp;事業計画集計2026[受着完],事業計画集計2026[(当月)計画 請負金額],0,0)</f>
        <v>0</v>
      </c>
      <c r="AU92" s="28" cm="1">
        <f t="array" ref="AU92">_xlfn.XLOOKUP($D92&amp;AT$2&amp;AT$3,事業計画集計2026[営業所]&amp;事業計画集計2026[月]&amp;事業計画集計2026[受着完],事業計画集計2026[(当月)計画 利益額],0,0)</f>
        <v>0</v>
      </c>
      <c r="AV92" s="29">
        <f>AU92-($Q92*1000)</f>
        <v>0</v>
      </c>
      <c r="AW92" s="142" cm="1">
        <f t="array" ref="AW92">_xlfn.XLOOKUP($D92&amp;AT$2&amp;AT$3,事業計画集計2026[営業所]&amp;事業計画集計2026[月]&amp;事業計画集計2026[受着完],事業計画集計2026[(当月)計画 棟数],0,0)</f>
        <v>0</v>
      </c>
      <c r="AX92" s="421">
        <f t="shared" ref="AX92:BG93" si="1144">T92+AD92+AN92</f>
        <v>0</v>
      </c>
      <c r="AY92" s="422">
        <f t="shared" si="1144"/>
        <v>0</v>
      </c>
      <c r="AZ92" s="423">
        <f t="shared" si="1144"/>
        <v>0</v>
      </c>
      <c r="BA92" s="296">
        <f t="shared" si="1144"/>
        <v>0</v>
      </c>
      <c r="BB92" s="300">
        <f t="shared" si="1144"/>
        <v>0</v>
      </c>
      <c r="BC92" s="154">
        <f t="shared" si="1144"/>
        <v>0</v>
      </c>
      <c r="BD92" s="304">
        <f t="shared" si="1144"/>
        <v>0</v>
      </c>
      <c r="BE92" s="314">
        <f t="shared" si="1144"/>
        <v>0</v>
      </c>
      <c r="BF92" s="324">
        <f t="shared" si="1144"/>
        <v>0</v>
      </c>
      <c r="BG92" s="158">
        <f t="shared" si="1144"/>
        <v>0</v>
      </c>
      <c r="BH92" s="28" cm="1">
        <f t="array" ref="BH92">_xlfn.XLOOKUP($D92&amp;BH$2&amp;BH$3,事業計画集計2026[営業所]&amp;事業計画集計2026[月]&amp;事業計画集計2026[受着完],事業計画集計2026[(当月)計画 請負金額],0,0)</f>
        <v>0</v>
      </c>
      <c r="BI92" s="28" cm="1">
        <f t="array" ref="BI92">_xlfn.XLOOKUP($D92&amp;BH$2&amp;BH$3,事業計画集計2026[営業所]&amp;事業計画集計2026[月]&amp;事業計画集計2026[受着完],事業計画集計2026[(当月)計画 利益額],0,0)</f>
        <v>0</v>
      </c>
      <c r="BJ92" s="149" cm="1">
        <f t="array" ref="BJ92">_xlfn.XLOOKUP($D92&amp;BH$2&amp;BH$3,事業計画集計2026[営業所]&amp;事業計画集計2026[月]&amp;事業計画集計2026[受着完],事業計画集計2026[(当月)計画 棟数],0,0)</f>
        <v>0</v>
      </c>
      <c r="BK92" s="28" cm="1">
        <f t="array" ref="BK92">_xlfn.XLOOKUP($D92&amp;BK$2&amp;BK$3,事業計画集計2026[営業所]&amp;事業計画集計2026[月]&amp;事業計画集計2026[受着完],事業計画集計2026[(当月)計画 請負金額],0,0)</f>
        <v>0</v>
      </c>
      <c r="BL92" s="28" cm="1">
        <f t="array" ref="BL92">_xlfn.XLOOKUP($D92&amp;BK$2&amp;BK$3,事業計画集計2026[営業所]&amp;事業計画集計2026[月]&amp;事業計画集計2026[受着完],事業計画集計2026[(当月)計画 利益額],0,0)</f>
        <v>0</v>
      </c>
      <c r="BM92" s="149" cm="1">
        <f t="array" ref="BM92">_xlfn.XLOOKUP($D92&amp;BK$2&amp;BK$3,事業計画集計2026[営業所]&amp;事業計画集計2026[月]&amp;事業計画集計2026[受着完],事業計画集計2026[(当月)計画 棟数],0,0)</f>
        <v>0</v>
      </c>
      <c r="BN92" s="28" cm="1">
        <f t="array" ref="BN92">_xlfn.XLOOKUP($D92&amp;BN$2&amp;BN$3,事業計画集計2026[営業所]&amp;事業計画集計2026[月]&amp;事業計画集計2026[受着完],事業計画集計2026[(当月)計画 請負金額],0,0)</f>
        <v>0</v>
      </c>
      <c r="BO92" s="28" cm="1">
        <f t="array" ref="BO92">_xlfn.XLOOKUP($D92&amp;BN$2&amp;BN$3,事業計画集計2026[営業所]&amp;事業計画集計2026[月]&amp;事業計画集計2026[受着完],事業計画集計2026[(当月)計画 利益額],0,0)</f>
        <v>0</v>
      </c>
      <c r="BP92" s="29">
        <f>BO92-($Q92*1000)</f>
        <v>0</v>
      </c>
      <c r="BQ92" s="149" cm="1">
        <f t="array" ref="BQ92">_xlfn.XLOOKUP($D92&amp;BN$2&amp;BN$3,事業計画集計2026[営業所]&amp;事業計画集計2026[月]&amp;事業計画集計2026[受着完],事業計画集計2026[(当月)計画 棟数],0,0)</f>
        <v>0</v>
      </c>
      <c r="BR92" s="28" cm="1">
        <f t="array" ref="BR92">_xlfn.XLOOKUP($D92&amp;BR$2&amp;BR$3,事業計画集計2026[営業所]&amp;事業計画集計2026[月]&amp;事業計画集計2026[受着完],事業計画集計2026[(当月)計画 請負金額],0,0)</f>
        <v>0</v>
      </c>
      <c r="BS92" s="28" cm="1">
        <f t="array" ref="BS92">_xlfn.XLOOKUP($D92&amp;BR$2&amp;BR$3,事業計画集計2026[営業所]&amp;事業計画集計2026[月]&amp;事業計画集計2026[受着完],事業計画集計2026[(当月)計画 利益額],0,0)</f>
        <v>0</v>
      </c>
      <c r="BT92" s="149" cm="1">
        <f t="array" ref="BT92">_xlfn.XLOOKUP($D92&amp;BR$2&amp;BR$3,事業計画集計2026[営業所]&amp;事業計画集計2026[月]&amp;事業計画集計2026[受着完],事業計画集計2026[(当月)計画 棟数],0,0)</f>
        <v>0</v>
      </c>
      <c r="BU92" s="28" cm="1">
        <f t="array" ref="BU92">_xlfn.XLOOKUP($D92&amp;BU$2&amp;BU$3,事業計画集計2026[営業所]&amp;事業計画集計2026[月]&amp;事業計画集計2026[受着完],事業計画集計2026[(当月)計画 請負金額],0,0)</f>
        <v>0</v>
      </c>
      <c r="BV92" s="28" cm="1">
        <f t="array" ref="BV92">_xlfn.XLOOKUP($D92&amp;BU$2&amp;BU$3,事業計画集計2026[営業所]&amp;事業計画集計2026[月]&amp;事業計画集計2026[受着完],事業計画集計2026[(当月)計画 利益額],0,0)</f>
        <v>0</v>
      </c>
      <c r="BW92" s="149" cm="1">
        <f t="array" ref="BW92">_xlfn.XLOOKUP($D92&amp;BU$2&amp;BU$3,事業計画集計2026[営業所]&amp;事業計画集計2026[月]&amp;事業計画集計2026[受着完],事業計画集計2026[(当月)計画 棟数],0,0)</f>
        <v>0</v>
      </c>
      <c r="BX92" s="28" cm="1">
        <f t="array" ref="BX92">_xlfn.XLOOKUP($D92&amp;BX$2&amp;BX$3,事業計画集計2026[営業所]&amp;事業計画集計2026[月]&amp;事業計画集計2026[受着完],事業計画集計2026[(当月)計画 請負金額],0,0)</f>
        <v>0</v>
      </c>
      <c r="BY92" s="28" cm="1">
        <f t="array" ref="BY92">_xlfn.XLOOKUP($D92&amp;BX$2&amp;BX$3,事業計画集計2026[営業所]&amp;事業計画集計2026[月]&amp;事業計画集計2026[受着完],事業計画集計2026[(当月)計画 利益額],0,0)</f>
        <v>0</v>
      </c>
      <c r="BZ92" s="29">
        <f>BY92-($Q92*1000)</f>
        <v>0</v>
      </c>
      <c r="CA92" s="149" cm="1">
        <f t="array" ref="CA92">_xlfn.XLOOKUP($D92&amp;BX$2&amp;BX$3,事業計画集計2026[営業所]&amp;事業計画集計2026[月]&amp;事業計画集計2026[受着完],事業計画集計2026[(当月)計画 棟数],0,0)</f>
        <v>0</v>
      </c>
      <c r="CB92" s="28" cm="1">
        <f t="array" ref="CB92">_xlfn.XLOOKUP($D92&amp;CB$2&amp;CB$3,事業計画集計2026[営業所]&amp;事業計画集計2026[月]&amp;事業計画集計2026[受着完],事業計画集計2026[(当月)計画 請負金額],0,0)</f>
        <v>0</v>
      </c>
      <c r="CC92" s="28" cm="1">
        <f t="array" ref="CC92">_xlfn.XLOOKUP($D92&amp;CB$2&amp;CB$3,事業計画集計2026[営業所]&amp;事業計画集計2026[月]&amp;事業計画集計2026[受着完],事業計画集計2026[(当月)計画 利益額],0,0)</f>
        <v>0</v>
      </c>
      <c r="CD92" s="149" cm="1">
        <f t="array" ref="CD92">_xlfn.XLOOKUP($D92&amp;CB$2&amp;CB$3,事業計画集計2026[営業所]&amp;事業計画集計2026[月]&amp;事業計画集計2026[受着完],事業計画集計2026[(当月)計画 棟数],0,0)</f>
        <v>0</v>
      </c>
      <c r="CE92" s="28" cm="1">
        <f t="array" ref="CE92">_xlfn.XLOOKUP($D92&amp;CE$2&amp;CE$3,事業計画集計2026[営業所]&amp;事業計画集計2026[月]&amp;事業計画集計2026[受着完],事業計画集計2026[(当月)計画 請負金額],0,0)</f>
        <v>0</v>
      </c>
      <c r="CF92" s="28" cm="1">
        <f t="array" ref="CF92">_xlfn.XLOOKUP($D92&amp;CE$2&amp;CE$3,事業計画集計2026[営業所]&amp;事業計画集計2026[月]&amp;事業計画集計2026[受着完],事業計画集計2026[(当月)計画 利益額],0,0)</f>
        <v>0</v>
      </c>
      <c r="CG92" s="149" cm="1">
        <f t="array" ref="CG92">_xlfn.XLOOKUP($D92&amp;CE$2&amp;CE$3,事業計画集計2026[営業所]&amp;事業計画集計2026[月]&amp;事業計画集計2026[受着完],事業計画集計2026[(当月)計画 棟数],0,0)</f>
        <v>0</v>
      </c>
      <c r="CH92" s="28" cm="1">
        <f t="array" ref="CH92">_xlfn.XLOOKUP($D92&amp;CH$2&amp;CH$3,事業計画集計2026[営業所]&amp;事業計画集計2026[月]&amp;事業計画集計2026[受着完],事業計画集計2026[(当月)計画 請負金額],0,0)</f>
        <v>0</v>
      </c>
      <c r="CI92" s="28" cm="1">
        <f t="array" ref="CI92">_xlfn.XLOOKUP($D92&amp;CH$2&amp;CH$3,事業計画集計2026[営業所]&amp;事業計画集計2026[月]&amp;事業計画集計2026[受着完],事業計画集計2026[(当月)計画 利益額],0,0)</f>
        <v>0</v>
      </c>
      <c r="CJ92" s="29">
        <f>CI92-($Q92*1000)</f>
        <v>0</v>
      </c>
      <c r="CK92" s="142" cm="1">
        <f t="array" ref="CK92">_xlfn.XLOOKUP($D92&amp;CH$2&amp;CH$3,事業計画集計2026[営業所]&amp;事業計画集計2026[月]&amp;事業計画集計2026[受着完],事業計画集計2026[(当月)計画 棟数],0,0)</f>
        <v>0</v>
      </c>
      <c r="CL92" s="421">
        <f t="shared" ref="CL92:CU93" si="1145">BH92+BR92+CB92</f>
        <v>0</v>
      </c>
      <c r="CM92" s="422">
        <f t="shared" si="1145"/>
        <v>0</v>
      </c>
      <c r="CN92" s="423">
        <f t="shared" si="1145"/>
        <v>0</v>
      </c>
      <c r="CO92" s="296">
        <f t="shared" si="1145"/>
        <v>0</v>
      </c>
      <c r="CP92" s="300">
        <f t="shared" si="1145"/>
        <v>0</v>
      </c>
      <c r="CQ92" s="154">
        <f t="shared" si="1145"/>
        <v>0</v>
      </c>
      <c r="CR92" s="304">
        <f t="shared" si="1145"/>
        <v>0</v>
      </c>
      <c r="CS92" s="314">
        <f t="shared" si="1145"/>
        <v>0</v>
      </c>
      <c r="CT92" s="324">
        <f t="shared" si="1145"/>
        <v>0</v>
      </c>
      <c r="CU92" s="158">
        <f t="shared" si="1145"/>
        <v>0</v>
      </c>
      <c r="CV92" s="333">
        <f t="shared" ref="CV92:DE93" si="1146">AX92+CL92</f>
        <v>0</v>
      </c>
      <c r="CW92" s="334">
        <f t="shared" si="1146"/>
        <v>0</v>
      </c>
      <c r="CX92" s="162">
        <f t="shared" si="1146"/>
        <v>0</v>
      </c>
      <c r="CY92" s="354">
        <f t="shared" si="1146"/>
        <v>0</v>
      </c>
      <c r="CZ92" s="355">
        <f t="shared" si="1146"/>
        <v>0</v>
      </c>
      <c r="DA92" s="166">
        <f t="shared" si="1146"/>
        <v>0</v>
      </c>
      <c r="DB92" s="479">
        <f t="shared" si="1146"/>
        <v>0</v>
      </c>
      <c r="DC92" s="480">
        <f t="shared" si="1146"/>
        <v>0</v>
      </c>
      <c r="DD92" s="481">
        <f t="shared" si="1146"/>
        <v>0</v>
      </c>
      <c r="DE92" s="604">
        <f t="shared" si="1146"/>
        <v>0</v>
      </c>
      <c r="DF92" s="612">
        <f>実行度合表集計2025!GH92+実行度合表集計2026!CV92</f>
        <v>0</v>
      </c>
      <c r="DG92" s="334">
        <f>実行度合表集計2025!GI92+実行度合表集計2026!CW92</f>
        <v>0</v>
      </c>
      <c r="DH92" s="613">
        <f>実行度合表集計2025!GJ92+実行度合表集計2026!CX92</f>
        <v>0</v>
      </c>
      <c r="DI92" s="628">
        <f>実行度合表集計2025!GK92+実行度合表集計2026!CY92</f>
        <v>0</v>
      </c>
      <c r="DJ92" s="355">
        <f>実行度合表集計2025!GL92+実行度合表集計2026!CZ92</f>
        <v>0</v>
      </c>
      <c r="DK92" s="629">
        <f>実行度合表集計2025!GM92+実行度合表集計2026!DA92</f>
        <v>0</v>
      </c>
      <c r="DL92" s="641">
        <f>実行度合表集計2025!GN92+実行度合表集計2026!DB92</f>
        <v>177300000</v>
      </c>
      <c r="DM92" s="480">
        <f>実行度合表集計2025!GO92+実行度合表集計2026!DC92</f>
        <v>39150000</v>
      </c>
      <c r="DN92" s="481">
        <f>実行度合表集計2025!GP92+実行度合表集計2026!DD92</f>
        <v>-15858000</v>
      </c>
      <c r="DO92" s="642">
        <f>実行度合表集計2025!GQ92+実行度合表集計2026!DE92</f>
        <v>15</v>
      </c>
      <c r="DP92" s="28" cm="1">
        <f t="array" ref="DP92">_xlfn.XLOOKUP($D92&amp;DP$2&amp;DP$3,事業計画集計2026[営業所]&amp;事業計画集計2026[月]&amp;事業計画集計2026[受着完],事業計画集計2026[(当月)計画 請負金額],0,0)</f>
        <v>0</v>
      </c>
      <c r="DQ92" s="28" cm="1">
        <f t="array" ref="DQ92">_xlfn.XLOOKUP($D92&amp;DP$2&amp;DP$3,事業計画集計2026[営業所]&amp;事業計画集計2026[月]&amp;事業計画集計2026[受着完],事業計画集計2026[(当月)計画 利益額],0,0)</f>
        <v>0</v>
      </c>
      <c r="DR92" s="149" cm="1">
        <f t="array" ref="DR92">_xlfn.XLOOKUP($D92&amp;DP$2&amp;DP$3,事業計画集計2026[営業所]&amp;事業計画集計2026[月]&amp;事業計画集計2026[受着完],事業計画集計2026[(当月)計画 棟数],0,0)</f>
        <v>0</v>
      </c>
      <c r="DS92" s="28" cm="1">
        <f t="array" ref="DS92">_xlfn.XLOOKUP($D92&amp;DS$2&amp;DS$3,事業計画集計2026[営業所]&amp;事業計画集計2026[月]&amp;事業計画集計2026[受着完],事業計画集計2026[(当月)計画 請負金額],0,0)</f>
        <v>0</v>
      </c>
      <c r="DT92" s="28" cm="1">
        <f t="array" ref="DT92">_xlfn.XLOOKUP($D92&amp;DS$2&amp;DS$3,事業計画集計2026[営業所]&amp;事業計画集計2026[月]&amp;事業計画集計2026[受着完],事業計画集計2026[(当月)計画 利益額],0,0)</f>
        <v>0</v>
      </c>
      <c r="DU92" s="149" cm="1">
        <f t="array" ref="DU92">_xlfn.XLOOKUP($D92&amp;DS$2&amp;DS$3,事業計画集計2026[営業所]&amp;事業計画集計2026[月]&amp;事業計画集計2026[受着完],事業計画集計2026[(当月)計画 棟数],0,0)</f>
        <v>0</v>
      </c>
      <c r="DV92" s="28" cm="1">
        <f t="array" ref="DV92">_xlfn.XLOOKUP($D92&amp;DV$2&amp;DV$3,事業計画集計2026[営業所]&amp;事業計画集計2026[月]&amp;事業計画集計2026[受着完],事業計画集計2026[(当月)計画 請負金額],0,0)</f>
        <v>0</v>
      </c>
      <c r="DW92" s="28" cm="1">
        <f t="array" ref="DW92">_xlfn.XLOOKUP($D92&amp;DV$2&amp;DV$3,事業計画集計2026[営業所]&amp;事業計画集計2026[月]&amp;事業計画集計2026[受着完],事業計画集計2026[(当月)計画 利益額],0,0)</f>
        <v>0</v>
      </c>
      <c r="DX92" s="29">
        <f>DW92-($Q92*1000)</f>
        <v>0</v>
      </c>
      <c r="DY92" s="149" cm="1">
        <f t="array" ref="DY92">_xlfn.XLOOKUP($D92&amp;DV$2&amp;DV$3,事業計画集計2026[営業所]&amp;事業計画集計2026[月]&amp;事業計画集計2026[受着完],事業計画集計2026[(当月)計画 棟数],0,0)</f>
        <v>0</v>
      </c>
      <c r="DZ92" s="28" cm="1">
        <f t="array" ref="DZ92">_xlfn.XLOOKUP($D92&amp;DZ$2&amp;DZ$3,事業計画集計2026[営業所]&amp;事業計画集計2026[月]&amp;事業計画集計2026[受着完],事業計画集計2026[(当月)計画 請負金額],0,0)</f>
        <v>0</v>
      </c>
      <c r="EA92" s="28" cm="1">
        <f t="array" ref="EA92">_xlfn.XLOOKUP($D92&amp;DZ$2&amp;DZ$3,事業計画集計2026[営業所]&amp;事業計画集計2026[月]&amp;事業計画集計2026[受着完],事業計画集計2026[(当月)計画 利益額],0,0)</f>
        <v>0</v>
      </c>
      <c r="EB92" s="149" cm="1">
        <f t="array" ref="EB92">_xlfn.XLOOKUP($D92&amp;DZ$2&amp;DZ$3,事業計画集計2026[営業所]&amp;事業計画集計2026[月]&amp;事業計画集計2026[受着完],事業計画集計2026[(当月)計画 棟数],0,0)</f>
        <v>0</v>
      </c>
      <c r="EC92" s="28" cm="1">
        <f t="array" ref="EC92">_xlfn.XLOOKUP($D92&amp;EC$2&amp;EC$3,事業計画集計2026[営業所]&amp;事業計画集計2026[月]&amp;事業計画集計2026[受着完],事業計画集計2026[(当月)計画 請負金額],0,0)</f>
        <v>0</v>
      </c>
      <c r="ED92" s="28" cm="1">
        <f t="array" ref="ED92">_xlfn.XLOOKUP($D92&amp;EC$2&amp;EC$3,事業計画集計2026[営業所]&amp;事業計画集計2026[月]&amp;事業計画集計2026[受着完],事業計画集計2026[(当月)計画 利益額],0,0)</f>
        <v>0</v>
      </c>
      <c r="EE92" s="149" cm="1">
        <f t="array" ref="EE92">_xlfn.XLOOKUP($D92&amp;EC$2&amp;EC$3,事業計画集計2026[営業所]&amp;事業計画集計2026[月]&amp;事業計画集計2026[受着完],事業計画集計2026[(当月)計画 棟数],0,0)</f>
        <v>0</v>
      </c>
      <c r="EF92" s="28" cm="1">
        <f t="array" ref="EF92">_xlfn.XLOOKUP($D92&amp;EF$2&amp;EF$3,事業計画集計2026[営業所]&amp;事業計画集計2026[月]&amp;事業計画集計2026[受着完],事業計画集計2026[(当月)計画 請負金額],0,0)</f>
        <v>0</v>
      </c>
      <c r="EG92" s="28" cm="1">
        <f t="array" ref="EG92">_xlfn.XLOOKUP($D92&amp;EF$2&amp;EF$3,事業計画集計2026[営業所]&amp;事業計画集計2026[月]&amp;事業計画集計2026[受着完],事業計画集計2026[(当月)計画 利益額],0,0)</f>
        <v>0</v>
      </c>
      <c r="EH92" s="29">
        <f>EG92-($Q92*1000)</f>
        <v>0</v>
      </c>
      <c r="EI92" s="149" cm="1">
        <f t="array" ref="EI92">_xlfn.XLOOKUP($D92&amp;EF$2&amp;EF$3,事業計画集計2026[営業所]&amp;事業計画集計2026[月]&amp;事業計画集計2026[受着完],事業計画集計2026[(当月)計画 棟数],0,0)</f>
        <v>0</v>
      </c>
      <c r="EJ92" s="28" cm="1">
        <f t="array" ref="EJ92">_xlfn.XLOOKUP($D92&amp;EJ$2&amp;EJ$3,事業計画集計2026[営業所]&amp;事業計画集計2026[月]&amp;事業計画集計2026[受着完],事業計画集計2026[(当月)計画 請負金額],0,0)</f>
        <v>0</v>
      </c>
      <c r="EK92" s="28" cm="1">
        <f t="array" ref="EK92">_xlfn.XLOOKUP($D92&amp;EJ$2&amp;EJ$3,事業計画集計2026[営業所]&amp;事業計画集計2026[月]&amp;事業計画集計2026[受着完],事業計画集計2026[(当月)計画 利益額],0,0)</f>
        <v>0</v>
      </c>
      <c r="EL92" s="149" cm="1">
        <f t="array" ref="EL92">_xlfn.XLOOKUP($D92&amp;EJ$2&amp;EJ$3,事業計画集計2026[営業所]&amp;事業計画集計2026[月]&amp;事業計画集計2026[受着完],事業計画集計2026[(当月)計画 棟数],0,0)</f>
        <v>0</v>
      </c>
      <c r="EM92" s="28" cm="1">
        <f t="array" ref="EM92">_xlfn.XLOOKUP($D92&amp;EM$2&amp;EM$3,事業計画集計2026[営業所]&amp;事業計画集計2026[月]&amp;事業計画集計2026[受着完],事業計画集計2026[(当月)計画 請負金額],0,0)</f>
        <v>0</v>
      </c>
      <c r="EN92" s="28" cm="1">
        <f t="array" ref="EN92">_xlfn.XLOOKUP($D92&amp;EM$2&amp;EM$3,事業計画集計2026[営業所]&amp;事業計画集計2026[月]&amp;事業計画集計2026[受着完],事業計画集計2026[(当月)計画 利益額],0,0)</f>
        <v>0</v>
      </c>
      <c r="EO92" s="149" cm="1">
        <f t="array" ref="EO92">_xlfn.XLOOKUP($D92&amp;EM$2&amp;EM$3,事業計画集計2026[営業所]&amp;事業計画集計2026[月]&amp;事業計画集計2026[受着完],事業計画集計2026[(当月)計画 棟数],0,0)</f>
        <v>0</v>
      </c>
      <c r="EP92" s="28" cm="1">
        <f t="array" ref="EP92">_xlfn.XLOOKUP($D92&amp;EP$2&amp;EP$3,事業計画集計2026[営業所]&amp;事業計画集計2026[月]&amp;事業計画集計2026[受着完],事業計画集計2026[(当月)計画 請負金額],0,0)</f>
        <v>0</v>
      </c>
      <c r="EQ92" s="28" cm="1">
        <f t="array" ref="EQ92">_xlfn.XLOOKUP($D92&amp;EP$2&amp;EP$3,事業計画集計2026[営業所]&amp;事業計画集計2026[月]&amp;事業計画集計2026[受着完],事業計画集計2026[(当月)計画 利益額],0,0)</f>
        <v>0</v>
      </c>
      <c r="ER92" s="29">
        <f>EQ92-($Q92*1000)</f>
        <v>0</v>
      </c>
      <c r="ES92" s="142" cm="1">
        <f t="array" ref="ES92">_xlfn.XLOOKUP($D92&amp;EP$2&amp;EP$3,事業計画集計2026[営業所]&amp;事業計画集計2026[月]&amp;事業計画集計2026[受着完],事業計画集計2026[(当月)計画 棟数],0,0)</f>
        <v>0</v>
      </c>
      <c r="ET92" s="421">
        <f t="shared" ref="ET92:FC93" si="1147">DP92+DZ92+EJ92</f>
        <v>0</v>
      </c>
      <c r="EU92" s="422">
        <f t="shared" si="1147"/>
        <v>0</v>
      </c>
      <c r="EV92" s="423">
        <f t="shared" si="1147"/>
        <v>0</v>
      </c>
      <c r="EW92" s="296">
        <f t="shared" si="1147"/>
        <v>0</v>
      </c>
      <c r="EX92" s="300">
        <f t="shared" si="1147"/>
        <v>0</v>
      </c>
      <c r="EY92" s="154">
        <f t="shared" si="1147"/>
        <v>0</v>
      </c>
      <c r="EZ92" s="304">
        <f t="shared" si="1147"/>
        <v>0</v>
      </c>
      <c r="FA92" s="314">
        <f t="shared" si="1147"/>
        <v>0</v>
      </c>
      <c r="FB92" s="324">
        <f t="shared" si="1147"/>
        <v>0</v>
      </c>
      <c r="FC92" s="158">
        <f t="shared" si="1147"/>
        <v>0</v>
      </c>
      <c r="FD92" s="28" cm="1">
        <f t="array" ref="FD92">_xlfn.XLOOKUP($D92&amp;FD$2&amp;FD$3,事業計画集計2026[営業所]&amp;事業計画集計2026[月]&amp;事業計画集計2026[受着完],事業計画集計2026[(当月)計画 請負金額],0,0)</f>
        <v>0</v>
      </c>
      <c r="FE92" s="28" cm="1">
        <f t="array" ref="FE92">_xlfn.XLOOKUP($D92&amp;FD$2&amp;FD$3,事業計画集計2026[営業所]&amp;事業計画集計2026[月]&amp;事業計画集計2026[受着完],事業計画集計2026[(当月)計画 利益額],0,0)</f>
        <v>0</v>
      </c>
      <c r="FF92" s="149" cm="1">
        <f t="array" ref="FF92">_xlfn.XLOOKUP($D92&amp;FD$2&amp;FD$3,事業計画集計2026[営業所]&amp;事業計画集計2026[月]&amp;事業計画集計2026[受着完],事業計画集計2026[(当月)計画 棟数],0,0)</f>
        <v>0</v>
      </c>
      <c r="FG92" s="28" cm="1">
        <f t="array" ref="FG92">_xlfn.XLOOKUP($D92&amp;FG$2&amp;FG$3,事業計画集計2026[営業所]&amp;事業計画集計2026[月]&amp;事業計画集計2026[受着完],事業計画集計2026[(当月)計画 請負金額],0,0)</f>
        <v>0</v>
      </c>
      <c r="FH92" s="28" cm="1">
        <f t="array" ref="FH92">_xlfn.XLOOKUP($D92&amp;FG$2&amp;FG$3,事業計画集計2026[営業所]&amp;事業計画集計2026[月]&amp;事業計画集計2026[受着完],事業計画集計2026[(当月)計画 利益額],0,0)</f>
        <v>0</v>
      </c>
      <c r="FI92" s="149" cm="1">
        <f t="array" ref="FI92">_xlfn.XLOOKUP($D92&amp;FG$2&amp;FG$3,事業計画集計2026[営業所]&amp;事業計画集計2026[月]&amp;事業計画集計2026[受着完],事業計画集計2026[(当月)計画 棟数],0,0)</f>
        <v>0</v>
      </c>
      <c r="FJ92" s="28" cm="1">
        <f t="array" ref="FJ92">_xlfn.XLOOKUP($D92&amp;FJ$2&amp;FJ$3,事業計画集計2026[営業所]&amp;事業計画集計2026[月]&amp;事業計画集計2026[受着完],事業計画集計2026[(当月)計画 請負金額],0,0)</f>
        <v>0</v>
      </c>
      <c r="FK92" s="28" cm="1">
        <f t="array" ref="FK92">_xlfn.XLOOKUP($D92&amp;FJ$2&amp;FJ$3,事業計画集計2026[営業所]&amp;事業計画集計2026[月]&amp;事業計画集計2026[受着完],事業計画集計2026[(当月)計画 利益額],0,0)</f>
        <v>0</v>
      </c>
      <c r="FL92" s="29">
        <f>FK92-($Q92*1000)</f>
        <v>0</v>
      </c>
      <c r="FM92" s="149" cm="1">
        <f t="array" ref="FM92">_xlfn.XLOOKUP($D92&amp;FJ$2&amp;FJ$3,事業計画集計2026[営業所]&amp;事業計画集計2026[月]&amp;事業計画集計2026[受着完],事業計画集計2026[(当月)計画 棟数],0,0)</f>
        <v>0</v>
      </c>
      <c r="FN92" s="28" cm="1">
        <f t="array" ref="FN92">_xlfn.XLOOKUP($D92&amp;FN$2&amp;FN$3,事業計画集計2026[営業所]&amp;事業計画集計2026[月]&amp;事業計画集計2026[受着完],事業計画集計2026[(当月)計画 請負金額],0,0)</f>
        <v>0</v>
      </c>
      <c r="FO92" s="28" cm="1">
        <f t="array" ref="FO92">_xlfn.XLOOKUP($D92&amp;FN$2&amp;FN$3,事業計画集計2026[営業所]&amp;事業計画集計2026[月]&amp;事業計画集計2026[受着完],事業計画集計2026[(当月)計画 利益額],0,0)</f>
        <v>0</v>
      </c>
      <c r="FP92" s="149" cm="1">
        <f t="array" ref="FP92">_xlfn.XLOOKUP($D92&amp;FN$2&amp;FN$3,事業計画集計2026[営業所]&amp;事業計画集計2026[月]&amp;事業計画集計2026[受着完],事業計画集計2026[(当月)計画 棟数],0,0)</f>
        <v>0</v>
      </c>
      <c r="FQ92" s="28" cm="1">
        <f t="array" ref="FQ92">_xlfn.XLOOKUP($D92&amp;FQ$2&amp;FQ$3,事業計画集計2026[営業所]&amp;事業計画集計2026[月]&amp;事業計画集計2026[受着完],事業計画集計2026[(当月)計画 請負金額],0,0)</f>
        <v>0</v>
      </c>
      <c r="FR92" s="28" cm="1">
        <f t="array" ref="FR92">_xlfn.XLOOKUP($D92&amp;FQ$2&amp;FQ$3,事業計画集計2026[営業所]&amp;事業計画集計2026[月]&amp;事業計画集計2026[受着完],事業計画集計2026[(当月)計画 利益額],0,0)</f>
        <v>0</v>
      </c>
      <c r="FS92" s="149" cm="1">
        <f t="array" ref="FS92">_xlfn.XLOOKUP($D92&amp;FQ$2&amp;FQ$3,事業計画集計2026[営業所]&amp;事業計画集計2026[月]&amp;事業計画集計2026[受着完],事業計画集計2026[(当月)計画 棟数],0,0)</f>
        <v>0</v>
      </c>
      <c r="FT92" s="28" cm="1">
        <f t="array" ref="FT92">_xlfn.XLOOKUP($D92&amp;FT$2&amp;FT$3,事業計画集計2026[営業所]&amp;事業計画集計2026[月]&amp;事業計画集計2026[受着完],事業計画集計2026[(当月)計画 請負金額],0,0)</f>
        <v>0</v>
      </c>
      <c r="FU92" s="28" cm="1">
        <f t="array" ref="FU92">_xlfn.XLOOKUP($D92&amp;FT$2&amp;FT$3,事業計画集計2026[営業所]&amp;事業計画集計2026[月]&amp;事業計画集計2026[受着完],事業計画集計2026[(当月)計画 利益額],0,0)</f>
        <v>0</v>
      </c>
      <c r="FV92" s="29">
        <f>FU92-($Q92*1000)</f>
        <v>0</v>
      </c>
      <c r="FW92" s="149" cm="1">
        <f t="array" ref="FW92">_xlfn.XLOOKUP($D92&amp;FT$2&amp;FT$3,事業計画集計2026[営業所]&amp;事業計画集計2026[月]&amp;事業計画集計2026[受着完],事業計画集計2026[(当月)計画 棟数],0,0)</f>
        <v>0</v>
      </c>
      <c r="FX92" s="28" cm="1">
        <f t="array" ref="FX92">_xlfn.XLOOKUP($D92&amp;FX$2&amp;FX$3,事業計画集計2026[営業所]&amp;事業計画集計2026[月]&amp;事業計画集計2026[受着完],事業計画集計2026[(当月)計画 請負金額],0,0)</f>
        <v>0</v>
      </c>
      <c r="FY92" s="28" cm="1">
        <f t="array" ref="FY92">_xlfn.XLOOKUP($D92&amp;FX$2&amp;FX$3,事業計画集計2026[営業所]&amp;事業計画集計2026[月]&amp;事業計画集計2026[受着完],事業計画集計2026[(当月)計画 利益額],0,0)</f>
        <v>0</v>
      </c>
      <c r="FZ92" s="149" cm="1">
        <f t="array" ref="FZ92">_xlfn.XLOOKUP($D92&amp;FX$2&amp;FX$3,事業計画集計2026[営業所]&amp;事業計画集計2026[月]&amp;事業計画集計2026[受着完],事業計画集計2026[(当月)計画 棟数],0,0)</f>
        <v>0</v>
      </c>
      <c r="GA92" s="28" cm="1">
        <f t="array" ref="GA92">_xlfn.XLOOKUP($D92&amp;GA$2&amp;GA$3,事業計画集計2026[営業所]&amp;事業計画集計2026[月]&amp;事業計画集計2026[受着完],事業計画集計2026[(当月)計画 請負金額],0,0)</f>
        <v>0</v>
      </c>
      <c r="GB92" s="28" cm="1">
        <f t="array" ref="GB92">_xlfn.XLOOKUP($D92&amp;GA$2&amp;GA$3,事業計画集計2026[営業所]&amp;事業計画集計2026[月]&amp;事業計画集計2026[受着完],事業計画集計2026[(当月)計画 利益額],0,0)</f>
        <v>0</v>
      </c>
      <c r="GC92" s="149" cm="1">
        <f t="array" ref="GC92">_xlfn.XLOOKUP($D92&amp;GA$2&amp;GA$3,事業計画集計2026[営業所]&amp;事業計画集計2026[月]&amp;事業計画集計2026[受着完],事業計画集計2026[(当月)計画 棟数],0,0)</f>
        <v>0</v>
      </c>
      <c r="GD92" s="28" cm="1">
        <f t="array" ref="GD92">_xlfn.XLOOKUP($D92&amp;GD$2&amp;GD$3,事業計画集計2026[営業所]&amp;事業計画集計2026[月]&amp;事業計画集計2026[受着完],事業計画集計2026[(当月)計画 請負金額],0,0)</f>
        <v>0</v>
      </c>
      <c r="GE92" s="28" cm="1">
        <f t="array" ref="GE92">_xlfn.XLOOKUP($D92&amp;GD$2&amp;GD$3,事業計画集計2026[営業所]&amp;事業計画集計2026[月]&amp;事業計画集計2026[受着完],事業計画集計2026[(当月)計画 利益額],0,0)</f>
        <v>0</v>
      </c>
      <c r="GF92" s="29">
        <f>GE92-($Q92*1000)</f>
        <v>0</v>
      </c>
      <c r="GG92" s="142" cm="1">
        <f t="array" ref="GG92">_xlfn.XLOOKUP($D92&amp;GD$2&amp;GD$3,事業計画集計2026[営業所]&amp;事業計画集計2026[月]&amp;事業計画集計2026[受着完],事業計画集計2026[(当月)計画 棟数],0,0)</f>
        <v>0</v>
      </c>
      <c r="GH92" s="421">
        <f t="shared" ref="GH92:GQ93" si="1148">FD92+FN92+FX92</f>
        <v>0</v>
      </c>
      <c r="GI92" s="422">
        <f t="shared" si="1148"/>
        <v>0</v>
      </c>
      <c r="GJ92" s="423">
        <f t="shared" si="1148"/>
        <v>0</v>
      </c>
      <c r="GK92" s="296">
        <f t="shared" si="1148"/>
        <v>0</v>
      </c>
      <c r="GL92" s="300">
        <f t="shared" si="1148"/>
        <v>0</v>
      </c>
      <c r="GM92" s="154">
        <f t="shared" si="1148"/>
        <v>0</v>
      </c>
      <c r="GN92" s="304">
        <f t="shared" si="1148"/>
        <v>0</v>
      </c>
      <c r="GO92" s="314">
        <f t="shared" si="1148"/>
        <v>0</v>
      </c>
      <c r="GP92" s="324">
        <f t="shared" si="1148"/>
        <v>0</v>
      </c>
      <c r="GQ92" s="158">
        <f t="shared" si="1148"/>
        <v>0</v>
      </c>
      <c r="GR92" s="333">
        <f t="shared" ref="GR92:HA93" si="1149">ET92+GH92</f>
        <v>0</v>
      </c>
      <c r="GS92" s="334">
        <f t="shared" si="1149"/>
        <v>0</v>
      </c>
      <c r="GT92" s="162">
        <f t="shared" si="1149"/>
        <v>0</v>
      </c>
      <c r="GU92" s="354">
        <f t="shared" si="1149"/>
        <v>0</v>
      </c>
      <c r="GV92" s="355">
        <f t="shared" si="1149"/>
        <v>0</v>
      </c>
      <c r="GW92" s="166">
        <f t="shared" si="1149"/>
        <v>0</v>
      </c>
      <c r="GX92" s="479">
        <f t="shared" si="1149"/>
        <v>0</v>
      </c>
      <c r="GY92" s="480">
        <f t="shared" si="1149"/>
        <v>0</v>
      </c>
      <c r="GZ92" s="481">
        <f t="shared" si="1149"/>
        <v>0</v>
      </c>
      <c r="HA92" s="482">
        <f t="shared" si="1149"/>
        <v>0</v>
      </c>
      <c r="HB92" s="390">
        <f>CV92+GR92</f>
        <v>0</v>
      </c>
      <c r="HC92" s="391">
        <f>CW92+GS92</f>
        <v>0</v>
      </c>
      <c r="HD92" s="170">
        <f>CX92+GT92</f>
        <v>0</v>
      </c>
      <c r="HE92" s="390">
        <f>CY92+GU92</f>
        <v>0</v>
      </c>
      <c r="HF92" s="391">
        <f>CZ92+GV92</f>
        <v>0</v>
      </c>
      <c r="HG92" s="170">
        <f>DA92+GW92</f>
        <v>0</v>
      </c>
      <c r="HH92" s="390">
        <f>DB92+GX92</f>
        <v>0</v>
      </c>
      <c r="HI92" s="391">
        <f>DC92+GY92</f>
        <v>0</v>
      </c>
      <c r="HJ92" s="409">
        <f>DD92+GZ92</f>
        <v>0</v>
      </c>
      <c r="HK92" s="256">
        <f>DE92+HA92</f>
        <v>0</v>
      </c>
      <c r="HL92" s="31"/>
      <c r="HM92" s="30" t="s">
        <v>137</v>
      </c>
      <c r="HN92" s="30" t="s">
        <v>209</v>
      </c>
      <c r="HO92" s="519" t="s">
        <v>256</v>
      </c>
      <c r="HP92" s="30"/>
      <c r="HQ92" s="30"/>
    </row>
    <row r="93" spans="1:225" s="25" customFormat="1" ht="21">
      <c r="A93" s="24"/>
      <c r="C93" s="75"/>
      <c r="D93" s="79"/>
      <c r="E93" s="209"/>
      <c r="F93" s="209"/>
      <c r="G93" s="209"/>
      <c r="H93" s="209"/>
      <c r="I93" s="209"/>
      <c r="J93" s="209"/>
      <c r="K93" s="211" t="str">
        <f>K92</f>
        <v/>
      </c>
      <c r="L93" s="211" t="str">
        <f t="shared" ref="L93:Q93" si="1150">L92</f>
        <v/>
      </c>
      <c r="M93" s="211" t="str">
        <f t="shared" si="1150"/>
        <v/>
      </c>
      <c r="N93" s="211" t="str">
        <f t="shared" si="1150"/>
        <v/>
      </c>
      <c r="O93" s="211" t="str">
        <f t="shared" si="1150"/>
        <v/>
      </c>
      <c r="P93" s="211" t="str">
        <f t="shared" si="1150"/>
        <v/>
      </c>
      <c r="Q93" s="211">
        <f t="shared" si="1150"/>
        <v>0</v>
      </c>
      <c r="R93" s="209"/>
      <c r="S93" s="26" t="s">
        <v>138</v>
      </c>
      <c r="T93" s="27" cm="1">
        <f t="array" ref="T93">_xlfn.XLOOKUP($D92&amp;T$2&amp;T$3,事業計画集計2026[営業所]&amp;事業計画集計2026[月]&amp;事業計画集計2026[受着完],事業計画集計2026[(当月)実績 請負金額],0,0)</f>
        <v>0</v>
      </c>
      <c r="U93" s="28" cm="1">
        <f t="array" ref="U93">_xlfn.XLOOKUP($D92&amp;T$2&amp;T$3,事業計画集計2026[営業所]&amp;事業計画集計2026[月]&amp;事業計画集計2026[受着完],事業計画集計2026[(当月)実績 利益額],0,0)</f>
        <v>0</v>
      </c>
      <c r="V93" s="142" cm="1">
        <f t="array" ref="V93">_xlfn.XLOOKUP($D92&amp;T$2&amp;T$3,事業計画集計2026[営業所]&amp;事業計画集計2026[月]&amp;事業計画集計2026[受着完],事業計画集計2026[(当月)実績 棟数],0,0)</f>
        <v>0</v>
      </c>
      <c r="W93" s="27" cm="1">
        <f t="array" ref="W93">_xlfn.XLOOKUP($D92&amp;W$2&amp;W$3,事業計画集計2026[営業所]&amp;事業計画集計2026[月]&amp;事業計画集計2026[受着完],事業計画集計2026[(当月)実績 請負金額],0,0)</f>
        <v>0</v>
      </c>
      <c r="X93" s="28" cm="1">
        <f t="array" ref="X93">_xlfn.XLOOKUP($D92&amp;W$2&amp;W$3,事業計画集計2026[営業所]&amp;事業計画集計2026[月]&amp;事業計画集計2026[受着完],事業計画集計2026[(当月)実績 利益額],0,0)</f>
        <v>0</v>
      </c>
      <c r="Y93" s="149" cm="1">
        <f t="array" ref="Y93">_xlfn.XLOOKUP($D92&amp;W$2&amp;W$3,事業計画集計2026[営業所]&amp;事業計画集計2026[月]&amp;事業計画集計2026[受着完],事業計画集計2026[(当月)実績 棟数],0,0)</f>
        <v>0</v>
      </c>
      <c r="Z93" s="28" cm="1">
        <f t="array" ref="Z93">_xlfn.XLOOKUP($D92&amp;Z$2&amp;Z$3,事業計画集計2026[営業所]&amp;事業計画集計2026[月]&amp;事業計画集計2026[受着完],事業計画集計2026[(当月)実績 請負金額],0,0)</f>
        <v>0</v>
      </c>
      <c r="AA93" s="28" cm="1">
        <f t="array" ref="AA93">_xlfn.XLOOKUP($D92&amp;Z$2&amp;Z$3,事業計画集計2026[営業所]&amp;事業計画集計2026[月]&amp;事業計画集計2026[受着完],事業計画集計2026[(当月)実績 利益額],0,0)</f>
        <v>0</v>
      </c>
      <c r="AB93" s="133">
        <f>AA93-($Q92*1000)</f>
        <v>0</v>
      </c>
      <c r="AC93" s="142" cm="1">
        <f t="array" ref="AC93">_xlfn.XLOOKUP($D92&amp;Z$2&amp;Z$3,事業計画集計2026[営業所]&amp;事業計画集計2026[月]&amp;事業計画集計2026[受着完],事業計画集計2026[(当月)実績 棟数],0,0)</f>
        <v>0</v>
      </c>
      <c r="AD93" s="27" cm="1">
        <f t="array" ref="AD93">_xlfn.XLOOKUP($D92&amp;AD$2&amp;AD$3,事業計画集計2026[営業所]&amp;事業計画集計2026[月]&amp;事業計画集計2026[受着完],事業計画集計2026[(当月)実績 請負金額],0,0)</f>
        <v>0</v>
      </c>
      <c r="AE93" s="28" cm="1">
        <f t="array" ref="AE93">_xlfn.XLOOKUP($D92&amp;AD$2&amp;AD$3,事業計画集計2026[営業所]&amp;事業計画集計2026[月]&amp;事業計画集計2026[受着完],事業計画集計2026[(当月)実績 利益額],0,0)</f>
        <v>0</v>
      </c>
      <c r="AF93" s="149" cm="1">
        <f t="array" ref="AF93">_xlfn.XLOOKUP($D92&amp;AD$2&amp;AD$3,事業計画集計2026[営業所]&amp;事業計画集計2026[月]&amp;事業計画集計2026[受着完],事業計画集計2026[(当月)実績 棟数],0,0)</f>
        <v>0</v>
      </c>
      <c r="AG93" s="28" cm="1">
        <f t="array" ref="AG93">_xlfn.XLOOKUP($D92&amp;AG$2&amp;AG$3,事業計画集計2026[営業所]&amp;事業計画集計2026[月]&amp;事業計画集計2026[受着完],事業計画集計2026[(当月)実績 請負金額],0,0)</f>
        <v>0</v>
      </c>
      <c r="AH93" s="28" cm="1">
        <f t="array" ref="AH93">_xlfn.XLOOKUP($D92&amp;AG$2&amp;AG$3,事業計画集計2026[営業所]&amp;事業計画集計2026[月]&amp;事業計画集計2026[受着完],事業計画集計2026[(当月)実績 利益額],0,0)</f>
        <v>0</v>
      </c>
      <c r="AI93" s="149" cm="1">
        <f t="array" ref="AI93">_xlfn.XLOOKUP($D92&amp;AG$2&amp;AG$3,事業計画集計2026[営業所]&amp;事業計画集計2026[月]&amp;事業計画集計2026[受着完],事業計画集計2026[(当月)実績 棟数],0,0)</f>
        <v>0</v>
      </c>
      <c r="AJ93" s="28" cm="1">
        <f t="array" ref="AJ93">_xlfn.XLOOKUP($D92&amp;AJ$2&amp;AJ$3,事業計画集計2026[営業所]&amp;事業計画集計2026[月]&amp;事業計画集計2026[受着完],事業計画集計2026[(当月)実績 請負金額],0,0)</f>
        <v>0</v>
      </c>
      <c r="AK93" s="28" cm="1">
        <f t="array" ref="AK93">_xlfn.XLOOKUP($D92&amp;AJ$2&amp;AJ$3,事業計画集計2026[営業所]&amp;事業計画集計2026[月]&amp;事業計画集計2026[受着完],事業計画集計2026[(当月)実績 利益額],0,0)</f>
        <v>0</v>
      </c>
      <c r="AL93" s="133">
        <f>AK93-($Q92*1000)</f>
        <v>0</v>
      </c>
      <c r="AM93" s="149" cm="1">
        <f t="array" ref="AM93">_xlfn.XLOOKUP($D92&amp;AJ$2&amp;AJ$3,事業計画集計2026[営業所]&amp;事業計画集計2026[月]&amp;事業計画集計2026[受着完],事業計画集計2026[(当月)実績 棟数],0,0)</f>
        <v>0</v>
      </c>
      <c r="AN93" s="28" cm="1">
        <f t="array" ref="AN93">_xlfn.XLOOKUP($D92&amp;AN$2&amp;AN$3,事業計画集計2026[営業所]&amp;事業計画集計2026[月]&amp;事業計画集計2026[受着完],事業計画集計2026[(当月)実績 請負金額],0,0)</f>
        <v>0</v>
      </c>
      <c r="AO93" s="28" cm="1">
        <f t="array" ref="AO93">_xlfn.XLOOKUP($D92&amp;AN$2&amp;AN$3,事業計画集計2026[営業所]&amp;事業計画集計2026[月]&amp;事業計画集計2026[受着完],事業計画集計2026[(当月)実績 利益額],0,0)</f>
        <v>0</v>
      </c>
      <c r="AP93" s="149" cm="1">
        <f t="array" ref="AP93">_xlfn.XLOOKUP($D92&amp;AN$2&amp;AN$3,事業計画集計2026[営業所]&amp;事業計画集計2026[月]&amp;事業計画集計2026[受着完],事業計画集計2026[(当月)実績 棟数],0,0)</f>
        <v>0</v>
      </c>
      <c r="AQ93" s="28" cm="1">
        <f t="array" ref="AQ93">_xlfn.XLOOKUP($D92&amp;AQ$2&amp;AQ$3,事業計画集計2026[営業所]&amp;事業計画集計2026[月]&amp;事業計画集計2026[受着完],事業計画集計2026[(当月)実績 請負金額],0,0)</f>
        <v>0</v>
      </c>
      <c r="AR93" s="28" cm="1">
        <f t="array" ref="AR93">_xlfn.XLOOKUP($D92&amp;AQ$2&amp;AQ$3,事業計画集計2026[営業所]&amp;事業計画集計2026[月]&amp;事業計画集計2026[受着完],事業計画集計2026[(当月)実績 利益額],0,0)</f>
        <v>0</v>
      </c>
      <c r="AS93" s="149" cm="1">
        <f t="array" ref="AS93">_xlfn.XLOOKUP($D92&amp;AQ$2&amp;AQ$3,事業計画集計2026[営業所]&amp;事業計画集計2026[月]&amp;事業計画集計2026[受着完],事業計画集計2026[(当月)実績 棟数],0,0)</f>
        <v>0</v>
      </c>
      <c r="AT93" s="28" cm="1">
        <f t="array" ref="AT93">_xlfn.XLOOKUP($D92&amp;AT$2&amp;AT$3,事業計画集計2026[営業所]&amp;事業計画集計2026[月]&amp;事業計画集計2026[受着完],事業計画集計2026[(当月)実績 請負金額],0,0)</f>
        <v>0</v>
      </c>
      <c r="AU93" s="28" cm="1">
        <f t="array" ref="AU93">_xlfn.XLOOKUP($D92&amp;AT$2&amp;AT$3,事業計画集計2026[営業所]&amp;事業計画集計2026[月]&amp;事業計画集計2026[受着完],事業計画集計2026[(当月)実績 利益額],0,0)</f>
        <v>0</v>
      </c>
      <c r="AV93" s="29">
        <f>AU93-($Q92*1000)</f>
        <v>0</v>
      </c>
      <c r="AW93" s="142" cm="1">
        <f t="array" ref="AW93">_xlfn.XLOOKUP($D92&amp;AT$2&amp;AT$3,事業計画集計2026[営業所]&amp;事業計画集計2026[月]&amp;事業計画集計2026[受着完],事業計画集計2026[(当月)実績 棟数],0,0)</f>
        <v>0</v>
      </c>
      <c r="AX93" s="421">
        <f t="shared" si="1144"/>
        <v>0</v>
      </c>
      <c r="AY93" s="422">
        <f t="shared" si="1144"/>
        <v>0</v>
      </c>
      <c r="AZ93" s="423">
        <f t="shared" si="1144"/>
        <v>0</v>
      </c>
      <c r="BA93" s="296">
        <f t="shared" si="1144"/>
        <v>0</v>
      </c>
      <c r="BB93" s="300">
        <f t="shared" si="1144"/>
        <v>0</v>
      </c>
      <c r="BC93" s="154">
        <f t="shared" si="1144"/>
        <v>0</v>
      </c>
      <c r="BD93" s="304">
        <f>Z93+AJ93+AT93</f>
        <v>0</v>
      </c>
      <c r="BE93" s="314">
        <f>AA93+AK93+AU93</f>
        <v>0</v>
      </c>
      <c r="BF93" s="409">
        <f>BE93*(1+BF94)-(($Q92*1000)*3)</f>
        <v>0</v>
      </c>
      <c r="BG93" s="158">
        <f>AC93+AM93+AW93</f>
        <v>0</v>
      </c>
      <c r="BH93" s="28" cm="1">
        <f t="array" ref="BH93">_xlfn.XLOOKUP($D92&amp;BH$2&amp;BH$3,事業計画集計2026[営業所]&amp;事業計画集計2026[月]&amp;事業計画集計2026[受着完],事業計画集計2026[(当月)実績 請負金額],0,0)</f>
        <v>0</v>
      </c>
      <c r="BI93" s="28" cm="1">
        <f t="array" ref="BI93">_xlfn.XLOOKUP($D92&amp;BH$2&amp;BH$3,事業計画集計2026[営業所]&amp;事業計画集計2026[月]&amp;事業計画集計2026[受着完],事業計画集計2026[(当月)実績 利益額],0,0)</f>
        <v>0</v>
      </c>
      <c r="BJ93" s="149" cm="1">
        <f t="array" ref="BJ93">_xlfn.XLOOKUP($D92&amp;BH$2&amp;BH$3,事業計画集計2026[営業所]&amp;事業計画集計2026[月]&amp;事業計画集計2026[受着完],事業計画集計2026[(当月)実績 棟数],0,0)</f>
        <v>0</v>
      </c>
      <c r="BK93" s="28" cm="1">
        <f t="array" ref="BK93">_xlfn.XLOOKUP($D92&amp;BK$2&amp;BK$3,事業計画集計2026[営業所]&amp;事業計画集計2026[月]&amp;事業計画集計2026[受着完],事業計画集計2026[(当月)実績 請負金額],0,0)</f>
        <v>0</v>
      </c>
      <c r="BL93" s="28" cm="1">
        <f t="array" ref="BL93">_xlfn.XLOOKUP($D92&amp;BK$2&amp;BK$3,事業計画集計2026[営業所]&amp;事業計画集計2026[月]&amp;事業計画集計2026[受着完],事業計画集計2026[(当月)実績 利益額],0,0)</f>
        <v>0</v>
      </c>
      <c r="BM93" s="149" cm="1">
        <f t="array" ref="BM93">_xlfn.XLOOKUP($D92&amp;BK$2&amp;BK$3,事業計画集計2026[営業所]&amp;事業計画集計2026[月]&amp;事業計画集計2026[受着完],事業計画集計2026[(当月)実績 棟数],0,0)</f>
        <v>0</v>
      </c>
      <c r="BN93" s="28" cm="1">
        <f t="array" ref="BN93">_xlfn.XLOOKUP($D92&amp;BN$2&amp;BN$3,事業計画集計2026[営業所]&amp;事業計画集計2026[月]&amp;事業計画集計2026[受着完],事業計画集計2026[(当月)実績 請負金額],0,0)</f>
        <v>0</v>
      </c>
      <c r="BO93" s="28" cm="1">
        <f t="array" ref="BO93">_xlfn.XLOOKUP($D92&amp;BN$2&amp;BN$3,事業計画集計2026[営業所]&amp;事業計画集計2026[月]&amp;事業計画集計2026[受着完],事業計画集計2026[(当月)実績 利益額],0,0)</f>
        <v>0</v>
      </c>
      <c r="BP93" s="133">
        <f>BO93-($Q92*1000)</f>
        <v>0</v>
      </c>
      <c r="BQ93" s="149" cm="1">
        <f t="array" ref="BQ93">_xlfn.XLOOKUP($D92&amp;BN$2&amp;BN$3,事業計画集計2026[営業所]&amp;事業計画集計2026[月]&amp;事業計画集計2026[受着完],事業計画集計2026[(当月)実績 棟数],0,0)</f>
        <v>0</v>
      </c>
      <c r="BR93" s="28" cm="1">
        <f t="array" ref="BR93">_xlfn.XLOOKUP($D92&amp;BR$2&amp;BR$3,事業計画集計2026[営業所]&amp;事業計画集計2026[月]&amp;事業計画集計2026[受着完],事業計画集計2026[(当月)実績 請負金額],0,0)</f>
        <v>0</v>
      </c>
      <c r="BS93" s="28" cm="1">
        <f t="array" ref="BS93">_xlfn.XLOOKUP($D92&amp;BR$2&amp;BR$3,事業計画集計2026[営業所]&amp;事業計画集計2026[月]&amp;事業計画集計2026[受着完],事業計画集計2026[(当月)実績 利益額],0,0)</f>
        <v>0</v>
      </c>
      <c r="BT93" s="149" cm="1">
        <f t="array" ref="BT93">_xlfn.XLOOKUP($D92&amp;BR$2&amp;BR$3,事業計画集計2026[営業所]&amp;事業計画集計2026[月]&amp;事業計画集計2026[受着完],事業計画集計2026[(当月)実績 棟数],0,0)</f>
        <v>0</v>
      </c>
      <c r="BU93" s="28" cm="1">
        <f t="array" ref="BU93">_xlfn.XLOOKUP($D92&amp;BU$2&amp;BU$3,事業計画集計2026[営業所]&amp;事業計画集計2026[月]&amp;事業計画集計2026[受着完],事業計画集計2026[(当月)実績 請負金額],0,0)</f>
        <v>0</v>
      </c>
      <c r="BV93" s="28" cm="1">
        <f t="array" ref="BV93">_xlfn.XLOOKUP($D92&amp;BU$2&amp;BU$3,事業計画集計2026[営業所]&amp;事業計画集計2026[月]&amp;事業計画集計2026[受着完],事業計画集計2026[(当月)実績 利益額],0,0)</f>
        <v>0</v>
      </c>
      <c r="BW93" s="149" cm="1">
        <f t="array" ref="BW93">_xlfn.XLOOKUP($D92&amp;BU$2&amp;BU$3,事業計画集計2026[営業所]&amp;事業計画集計2026[月]&amp;事業計画集計2026[受着完],事業計画集計2026[(当月)実績 棟数],0,0)</f>
        <v>0</v>
      </c>
      <c r="BX93" s="28" cm="1">
        <f t="array" ref="BX93">_xlfn.XLOOKUP($D92&amp;BX$2&amp;BX$3,事業計画集計2026[営業所]&amp;事業計画集計2026[月]&amp;事業計画集計2026[受着完],事業計画集計2026[(当月)実績 請負金額],0,0)</f>
        <v>0</v>
      </c>
      <c r="BY93" s="28" cm="1">
        <f t="array" ref="BY93">_xlfn.XLOOKUP($D92&amp;BX$2&amp;BX$3,事業計画集計2026[営業所]&amp;事業計画集計2026[月]&amp;事業計画集計2026[受着完],事業計画集計2026[(当月)実績 利益額],0,0)</f>
        <v>0</v>
      </c>
      <c r="BZ93" s="133">
        <f>BY93-($Q92*1000)</f>
        <v>0</v>
      </c>
      <c r="CA93" s="149" cm="1">
        <f t="array" ref="CA93">_xlfn.XLOOKUP($D92&amp;BX$2&amp;BX$3,事業計画集計2026[営業所]&amp;事業計画集計2026[月]&amp;事業計画集計2026[受着完],事業計画集計2026[(当月)実績 棟数],0,0)</f>
        <v>0</v>
      </c>
      <c r="CB93" s="28" cm="1">
        <f t="array" ref="CB93">_xlfn.XLOOKUP($D92&amp;CB$2&amp;CB$3,事業計画集計2026[営業所]&amp;事業計画集計2026[月]&amp;事業計画集計2026[受着完],事業計画集計2026[(当月)実績 請負金額],0,0)</f>
        <v>0</v>
      </c>
      <c r="CC93" s="28" cm="1">
        <f t="array" ref="CC93">_xlfn.XLOOKUP($D92&amp;CB$2&amp;CB$3,事業計画集計2026[営業所]&amp;事業計画集計2026[月]&amp;事業計画集計2026[受着完],事業計画集計2026[(当月)実績 利益額],0,0)</f>
        <v>0</v>
      </c>
      <c r="CD93" s="149" cm="1">
        <f t="array" ref="CD93">_xlfn.XLOOKUP($D92&amp;CB$2&amp;CB$3,事業計画集計2026[営業所]&amp;事業計画集計2026[月]&amp;事業計画集計2026[受着完],事業計画集計2026[(当月)実績 棟数],0,0)</f>
        <v>0</v>
      </c>
      <c r="CE93" s="28" cm="1">
        <f t="array" ref="CE93">_xlfn.XLOOKUP($D92&amp;CE$2&amp;CE$3,事業計画集計2026[営業所]&amp;事業計画集計2026[月]&amp;事業計画集計2026[受着完],事業計画集計2026[(当月)実績 請負金額],0,0)</f>
        <v>0</v>
      </c>
      <c r="CF93" s="28" cm="1">
        <f t="array" ref="CF93">_xlfn.XLOOKUP($D92&amp;CE$2&amp;CE$3,事業計画集計2026[営業所]&amp;事業計画集計2026[月]&amp;事業計画集計2026[受着完],事業計画集計2026[(当月)実績 利益額],0,0)</f>
        <v>0</v>
      </c>
      <c r="CG93" s="149" cm="1">
        <f t="array" ref="CG93">_xlfn.XLOOKUP($D92&amp;CE$2&amp;CE$3,事業計画集計2026[営業所]&amp;事業計画集計2026[月]&amp;事業計画集計2026[受着完],事業計画集計2026[(当月)実績 棟数],0,0)</f>
        <v>0</v>
      </c>
      <c r="CH93" s="28" cm="1">
        <f t="array" ref="CH93">_xlfn.XLOOKUP($D92&amp;CH$2&amp;CH$3,事業計画集計2026[営業所]&amp;事業計画集計2026[月]&amp;事業計画集計2026[受着完],事業計画集計2026[(当月)実績 請負金額],0,0)</f>
        <v>0</v>
      </c>
      <c r="CI93" s="28" cm="1">
        <f t="array" ref="CI93">_xlfn.XLOOKUP($D92&amp;CH$2&amp;CH$3,事業計画集計2026[営業所]&amp;事業計画集計2026[月]&amp;事業計画集計2026[受着完],事業計画集計2026[(当月)実績 利益額],0,0)</f>
        <v>0</v>
      </c>
      <c r="CJ93" s="133">
        <f>CI93-($Q92*1000)</f>
        <v>0</v>
      </c>
      <c r="CK93" s="142" cm="1">
        <f t="array" ref="CK93">_xlfn.XLOOKUP($D92&amp;CH$2&amp;CH$3,事業計画集計2026[営業所]&amp;事業計画集計2026[月]&amp;事業計画集計2026[受着完],事業計画集計2026[(当月)実績 棟数],0,0)</f>
        <v>0</v>
      </c>
      <c r="CL93" s="421">
        <f t="shared" si="1145"/>
        <v>0</v>
      </c>
      <c r="CM93" s="422">
        <f t="shared" si="1145"/>
        <v>0</v>
      </c>
      <c r="CN93" s="423">
        <f t="shared" si="1145"/>
        <v>0</v>
      </c>
      <c r="CO93" s="296">
        <f t="shared" si="1145"/>
        <v>0</v>
      </c>
      <c r="CP93" s="300">
        <f t="shared" si="1145"/>
        <v>0</v>
      </c>
      <c r="CQ93" s="154">
        <f t="shared" si="1145"/>
        <v>0</v>
      </c>
      <c r="CR93" s="304">
        <f>BN93+BX93+CH93</f>
        <v>0</v>
      </c>
      <c r="CS93" s="314">
        <f>BO93+BY93+CI93</f>
        <v>0</v>
      </c>
      <c r="CT93" s="409">
        <f>CS93*(1+CT94)-(($Q92*1000)*3)</f>
        <v>0</v>
      </c>
      <c r="CU93" s="158">
        <f>BQ93+CA93+CK93</f>
        <v>0</v>
      </c>
      <c r="CV93" s="333">
        <f t="shared" si="1146"/>
        <v>0</v>
      </c>
      <c r="CW93" s="334">
        <f t="shared" si="1146"/>
        <v>0</v>
      </c>
      <c r="CX93" s="162">
        <f t="shared" si="1146"/>
        <v>0</v>
      </c>
      <c r="CY93" s="354">
        <f t="shared" si="1146"/>
        <v>0</v>
      </c>
      <c r="CZ93" s="355">
        <f t="shared" si="1146"/>
        <v>0</v>
      </c>
      <c r="DA93" s="166">
        <f t="shared" si="1146"/>
        <v>0</v>
      </c>
      <c r="DB93" s="479">
        <f t="shared" si="1146"/>
        <v>0</v>
      </c>
      <c r="DC93" s="480">
        <f t="shared" si="1146"/>
        <v>0</v>
      </c>
      <c r="DD93" s="409">
        <f t="shared" si="1146"/>
        <v>0</v>
      </c>
      <c r="DE93" s="604">
        <f t="shared" si="1146"/>
        <v>0</v>
      </c>
      <c r="DF93" s="612">
        <f>実行度合表集計2025!GH93+実行度合表集計2026!CV93</f>
        <v>148000000</v>
      </c>
      <c r="DG93" s="334">
        <f>実行度合表集計2025!GI93+実行度合表集計2026!CW93</f>
        <v>9500000</v>
      </c>
      <c r="DH93" s="613">
        <f>実行度合表集計2025!GJ93+実行度合表集計2026!CX93</f>
        <v>1</v>
      </c>
      <c r="DI93" s="628">
        <f>実行度合表集計2025!GK93+実行度合表集計2026!CY93</f>
        <v>0</v>
      </c>
      <c r="DJ93" s="355">
        <f>実行度合表集計2025!GL93+実行度合表集計2026!CZ93</f>
        <v>0</v>
      </c>
      <c r="DK93" s="629">
        <f>実行度合表集計2025!GM93+実行度合表集計2026!DA93</f>
        <v>0</v>
      </c>
      <c r="DL93" s="641">
        <f>実行度合表集計2025!GN93+実行度合表集計2026!DB93</f>
        <v>148000000</v>
      </c>
      <c r="DM93" s="480">
        <f>実行度合表集計2025!GO93+実行度合表集計2026!DC93</f>
        <v>9500000</v>
      </c>
      <c r="DN93" s="409">
        <f>実行度合表集計2025!GP93+実行度合表集計2026!DD93</f>
        <v>-45508000</v>
      </c>
      <c r="DO93" s="642">
        <f>実行度合表集計2025!GQ93+実行度合表集計2026!DE93</f>
        <v>1</v>
      </c>
      <c r="DP93" s="28" cm="1">
        <f t="array" ref="DP93">_xlfn.XLOOKUP($D92&amp;DP$2&amp;DP$3,事業計画集計2026[営業所]&amp;事業計画集計2026[月]&amp;事業計画集計2026[受着完],事業計画集計2026[(当月)実績 請負金額],0,0)</f>
        <v>0</v>
      </c>
      <c r="DQ93" s="28" cm="1">
        <f t="array" ref="DQ93">_xlfn.XLOOKUP($D92&amp;DP$2&amp;DP$3,事業計画集計2026[営業所]&amp;事業計画集計2026[月]&amp;事業計画集計2026[受着完],事業計画集計2026[(当月)実績 利益額],0,0)</f>
        <v>0</v>
      </c>
      <c r="DR93" s="149" cm="1">
        <f t="array" ref="DR93">_xlfn.XLOOKUP($D92&amp;DP$2&amp;DP$3,事業計画集計2026[営業所]&amp;事業計画集計2026[月]&amp;事業計画集計2026[受着完],事業計画集計2026[(当月)実績 棟数],0,0)</f>
        <v>0</v>
      </c>
      <c r="DS93" s="28" cm="1">
        <f t="array" ref="DS93">_xlfn.XLOOKUP($D92&amp;DS$2&amp;DS$3,事業計画集計2026[営業所]&amp;事業計画集計2026[月]&amp;事業計画集計2026[受着完],事業計画集計2026[(当月)実績 請負金額],0,0)</f>
        <v>0</v>
      </c>
      <c r="DT93" s="28" cm="1">
        <f t="array" ref="DT93">_xlfn.XLOOKUP($D92&amp;DS$2&amp;DS$3,事業計画集計2026[営業所]&amp;事業計画集計2026[月]&amp;事業計画集計2026[受着完],事業計画集計2026[(当月)実績 利益額],0,0)</f>
        <v>0</v>
      </c>
      <c r="DU93" s="149" cm="1">
        <f t="array" ref="DU93">_xlfn.XLOOKUP($D92&amp;DS$2&amp;DS$3,事業計画集計2026[営業所]&amp;事業計画集計2026[月]&amp;事業計画集計2026[受着完],事業計画集計2026[(当月)実績 棟数],0,0)</f>
        <v>0</v>
      </c>
      <c r="DV93" s="28" cm="1">
        <f t="array" ref="DV93">_xlfn.XLOOKUP($D92&amp;DV$2&amp;DV$3,事業計画集計2026[営業所]&amp;事業計画集計2026[月]&amp;事業計画集計2026[受着完],事業計画集計2026[(当月)実績 請負金額],0,0)</f>
        <v>0</v>
      </c>
      <c r="DW93" s="28" cm="1">
        <f t="array" ref="DW93">_xlfn.XLOOKUP($D92&amp;DV$2&amp;DV$3,事業計画集計2026[営業所]&amp;事業計画集計2026[月]&amp;事業計画集計2026[受着完],事業計画集計2026[(当月)実績 利益額],0,0)</f>
        <v>0</v>
      </c>
      <c r="DX93" s="133">
        <f>DW93-($Q92*1000)</f>
        <v>0</v>
      </c>
      <c r="DY93" s="149" cm="1">
        <f t="array" ref="DY93">_xlfn.XLOOKUP($D92&amp;DV$2&amp;DV$3,事業計画集計2026[営業所]&amp;事業計画集計2026[月]&amp;事業計画集計2026[受着完],事業計画集計2026[(当月)実績 棟数],0,0)</f>
        <v>0</v>
      </c>
      <c r="DZ93" s="28" cm="1">
        <f t="array" ref="DZ93">_xlfn.XLOOKUP($D92&amp;DZ$2&amp;DZ$3,事業計画集計2026[営業所]&amp;事業計画集計2026[月]&amp;事業計画集計2026[受着完],事業計画集計2026[(当月)実績 請負金額],0,0)</f>
        <v>0</v>
      </c>
      <c r="EA93" s="28" cm="1">
        <f t="array" ref="EA93">_xlfn.XLOOKUP($D92&amp;DZ$2&amp;DZ$3,事業計画集計2026[営業所]&amp;事業計画集計2026[月]&amp;事業計画集計2026[受着完],事業計画集計2026[(当月)実績 利益額],0,0)</f>
        <v>0</v>
      </c>
      <c r="EB93" s="149" cm="1">
        <f t="array" ref="EB93">_xlfn.XLOOKUP($D92&amp;DZ$2&amp;DZ$3,事業計画集計2026[営業所]&amp;事業計画集計2026[月]&amp;事業計画集計2026[受着完],事業計画集計2026[(当月)実績 棟数],0,0)</f>
        <v>0</v>
      </c>
      <c r="EC93" s="28" cm="1">
        <f t="array" ref="EC93">_xlfn.XLOOKUP($D92&amp;EC$2&amp;EC$3,事業計画集計2026[営業所]&amp;事業計画集計2026[月]&amp;事業計画集計2026[受着完],事業計画集計2026[(当月)実績 請負金額],0,0)</f>
        <v>0</v>
      </c>
      <c r="ED93" s="28" cm="1">
        <f t="array" ref="ED93">_xlfn.XLOOKUP($D92&amp;EC$2&amp;EC$3,事業計画集計2026[営業所]&amp;事業計画集計2026[月]&amp;事業計画集計2026[受着完],事業計画集計2026[(当月)実績 利益額],0,0)</f>
        <v>0</v>
      </c>
      <c r="EE93" s="149" cm="1">
        <f t="array" ref="EE93">_xlfn.XLOOKUP($D92&amp;EC$2&amp;EC$3,事業計画集計2026[営業所]&amp;事業計画集計2026[月]&amp;事業計画集計2026[受着完],事業計画集計2026[(当月)実績 棟数],0,0)</f>
        <v>0</v>
      </c>
      <c r="EF93" s="28" cm="1">
        <f t="array" ref="EF93">_xlfn.XLOOKUP($D92&amp;EF$2&amp;EF$3,事業計画集計2026[営業所]&amp;事業計画集計2026[月]&amp;事業計画集計2026[受着完],事業計画集計2026[(当月)実績 請負金額],0,0)</f>
        <v>0</v>
      </c>
      <c r="EG93" s="28" cm="1">
        <f t="array" ref="EG93">_xlfn.XLOOKUP($D92&amp;EF$2&amp;EF$3,事業計画集計2026[営業所]&amp;事業計画集計2026[月]&amp;事業計画集計2026[受着完],事業計画集計2026[(当月)実績 利益額],0,0)</f>
        <v>0</v>
      </c>
      <c r="EH93" s="133">
        <f>EG93-($Q92*1000)</f>
        <v>0</v>
      </c>
      <c r="EI93" s="149" cm="1">
        <f t="array" ref="EI93">_xlfn.XLOOKUP($D92&amp;EF$2&amp;EF$3,事業計画集計2026[営業所]&amp;事業計画集計2026[月]&amp;事業計画集計2026[受着完],事業計画集計2026[(当月)実績 棟数],0,0)</f>
        <v>0</v>
      </c>
      <c r="EJ93" s="28" cm="1">
        <f t="array" ref="EJ93">_xlfn.XLOOKUP($D92&amp;EJ$2&amp;EJ$3,事業計画集計2026[営業所]&amp;事業計画集計2026[月]&amp;事業計画集計2026[受着完],事業計画集計2026[(当月)実績 請負金額],0,0)</f>
        <v>0</v>
      </c>
      <c r="EK93" s="28" cm="1">
        <f t="array" ref="EK93">_xlfn.XLOOKUP($D92&amp;EJ$2&amp;EJ$3,事業計画集計2026[営業所]&amp;事業計画集計2026[月]&amp;事業計画集計2026[受着完],事業計画集計2026[(当月)実績 利益額],0,0)</f>
        <v>0</v>
      </c>
      <c r="EL93" s="149" cm="1">
        <f t="array" ref="EL93">_xlfn.XLOOKUP($D92&amp;EJ$2&amp;EJ$3,事業計画集計2026[営業所]&amp;事業計画集計2026[月]&amp;事業計画集計2026[受着完],事業計画集計2026[(当月)実績 棟数],0,0)</f>
        <v>0</v>
      </c>
      <c r="EM93" s="28" cm="1">
        <f t="array" ref="EM93">_xlfn.XLOOKUP($D92&amp;EM$2&amp;EM$3,事業計画集計2026[営業所]&amp;事業計画集計2026[月]&amp;事業計画集計2026[受着完],事業計画集計2026[(当月)実績 請負金額],0,0)</f>
        <v>0</v>
      </c>
      <c r="EN93" s="28" cm="1">
        <f t="array" ref="EN93">_xlfn.XLOOKUP($D92&amp;EM$2&amp;EM$3,事業計画集計2026[営業所]&amp;事業計画集計2026[月]&amp;事業計画集計2026[受着完],事業計画集計2026[(当月)実績 利益額],0,0)</f>
        <v>0</v>
      </c>
      <c r="EO93" s="149" cm="1">
        <f t="array" ref="EO93">_xlfn.XLOOKUP($D92&amp;EM$2&amp;EM$3,事業計画集計2026[営業所]&amp;事業計画集計2026[月]&amp;事業計画集計2026[受着完],事業計画集計2026[(当月)実績 棟数],0,0)</f>
        <v>0</v>
      </c>
      <c r="EP93" s="28" cm="1">
        <f t="array" ref="EP93">_xlfn.XLOOKUP($D92&amp;EP$2&amp;EP$3,事業計画集計2026[営業所]&amp;事業計画集計2026[月]&amp;事業計画集計2026[受着完],事業計画集計2026[(当月)実績 請負金額],0,0)</f>
        <v>0</v>
      </c>
      <c r="EQ93" s="28" cm="1">
        <f t="array" ref="EQ93">_xlfn.XLOOKUP($D92&amp;EP$2&amp;EP$3,事業計画集計2026[営業所]&amp;事業計画集計2026[月]&amp;事業計画集計2026[受着完],事業計画集計2026[(当月)実績 利益額],0,0)</f>
        <v>0</v>
      </c>
      <c r="ER93" s="133">
        <f>EQ93-($Q92*1000)</f>
        <v>0</v>
      </c>
      <c r="ES93" s="142" cm="1">
        <f t="array" ref="ES93">_xlfn.XLOOKUP($D92&amp;EP$2&amp;EP$3,事業計画集計2026[営業所]&amp;事業計画集計2026[月]&amp;事業計画集計2026[受着完],事業計画集計2026[(当月)実績 棟数],0,0)</f>
        <v>0</v>
      </c>
      <c r="ET93" s="421">
        <f t="shared" si="1147"/>
        <v>0</v>
      </c>
      <c r="EU93" s="422">
        <f t="shared" si="1147"/>
        <v>0</v>
      </c>
      <c r="EV93" s="423">
        <f t="shared" si="1147"/>
        <v>0</v>
      </c>
      <c r="EW93" s="296">
        <f t="shared" si="1147"/>
        <v>0</v>
      </c>
      <c r="EX93" s="300">
        <f t="shared" si="1147"/>
        <v>0</v>
      </c>
      <c r="EY93" s="154">
        <f t="shared" si="1147"/>
        <v>0</v>
      </c>
      <c r="EZ93" s="304">
        <f>DV93+EF93+EP93</f>
        <v>0</v>
      </c>
      <c r="FA93" s="314">
        <f>DW93+EG93+EQ93</f>
        <v>0</v>
      </c>
      <c r="FB93" s="409">
        <f>FA93*(1+FB94)-(($Q92*1000)*3)</f>
        <v>0</v>
      </c>
      <c r="FC93" s="158">
        <f>DY93+EI93+ES93</f>
        <v>0</v>
      </c>
      <c r="FD93" s="28" cm="1">
        <f t="array" ref="FD93">_xlfn.XLOOKUP($D92&amp;FD$2&amp;FD$3,事業計画集計2026[営業所]&amp;事業計画集計2026[月]&amp;事業計画集計2026[受着完],事業計画集計2026[(当月)実績 請負金額],0,0)</f>
        <v>0</v>
      </c>
      <c r="FE93" s="28" cm="1">
        <f t="array" ref="FE93">_xlfn.XLOOKUP($D92&amp;FD$2&amp;FD$3,事業計画集計2026[営業所]&amp;事業計画集計2026[月]&amp;事業計画集計2026[受着完],事業計画集計2026[(当月)実績 利益額],0,0)</f>
        <v>0</v>
      </c>
      <c r="FF93" s="149" cm="1">
        <f t="array" ref="FF93">_xlfn.XLOOKUP($D92&amp;FD$2&amp;FD$3,事業計画集計2026[営業所]&amp;事業計画集計2026[月]&amp;事業計画集計2026[受着完],事業計画集計2026[(当月)実績 棟数],0,0)</f>
        <v>0</v>
      </c>
      <c r="FG93" s="28" cm="1">
        <f t="array" ref="FG93">_xlfn.XLOOKUP($D92&amp;FG$2&amp;FG$3,事業計画集計2026[営業所]&amp;事業計画集計2026[月]&amp;事業計画集計2026[受着完],事業計画集計2026[(当月)実績 請負金額],0,0)</f>
        <v>0</v>
      </c>
      <c r="FH93" s="28" cm="1">
        <f t="array" ref="FH93">_xlfn.XLOOKUP($D92&amp;FG$2&amp;FG$3,事業計画集計2026[営業所]&amp;事業計画集計2026[月]&amp;事業計画集計2026[受着完],事業計画集計2026[(当月)実績 利益額],0,0)</f>
        <v>0</v>
      </c>
      <c r="FI93" s="149" cm="1">
        <f t="array" ref="FI93">_xlfn.XLOOKUP($D92&amp;FG$2&amp;FG$3,事業計画集計2026[営業所]&amp;事業計画集計2026[月]&amp;事業計画集計2026[受着完],事業計画集計2026[(当月)実績 棟数],0,0)</f>
        <v>0</v>
      </c>
      <c r="FJ93" s="28" cm="1">
        <f t="array" ref="FJ93">_xlfn.XLOOKUP($D92&amp;FJ$2&amp;FJ$3,事業計画集計2026[営業所]&amp;事業計画集計2026[月]&amp;事業計画集計2026[受着完],事業計画集計2026[(当月)実績 請負金額],0,0)</f>
        <v>0</v>
      </c>
      <c r="FK93" s="28" cm="1">
        <f t="array" ref="FK93">_xlfn.XLOOKUP($D92&amp;FJ$2&amp;FJ$3,事業計画集計2026[営業所]&amp;事業計画集計2026[月]&amp;事業計画集計2026[受着完],事業計画集計2026[(当月)実績 利益額],0,0)</f>
        <v>0</v>
      </c>
      <c r="FL93" s="133">
        <f>FK93-($Q92*1000)</f>
        <v>0</v>
      </c>
      <c r="FM93" s="149" cm="1">
        <f t="array" ref="FM93">_xlfn.XLOOKUP($D92&amp;FJ$2&amp;FJ$3,事業計画集計2026[営業所]&amp;事業計画集計2026[月]&amp;事業計画集計2026[受着完],事業計画集計2026[(当月)実績 棟数],0,0)</f>
        <v>0</v>
      </c>
      <c r="FN93" s="28" cm="1">
        <f t="array" ref="FN93">_xlfn.XLOOKUP($D92&amp;FN$2&amp;FN$3,事業計画集計2026[営業所]&amp;事業計画集計2026[月]&amp;事業計画集計2026[受着完],事業計画集計2026[(当月)実績 請負金額],0,0)</f>
        <v>0</v>
      </c>
      <c r="FO93" s="28" cm="1">
        <f t="array" ref="FO93">_xlfn.XLOOKUP($D92&amp;FN$2&amp;FN$3,事業計画集計2026[営業所]&amp;事業計画集計2026[月]&amp;事業計画集計2026[受着完],事業計画集計2026[(当月)実績 利益額],0,0)</f>
        <v>0</v>
      </c>
      <c r="FP93" s="149" cm="1">
        <f t="array" ref="FP93">_xlfn.XLOOKUP($D92&amp;FN$2&amp;FN$3,事業計画集計2026[営業所]&amp;事業計画集計2026[月]&amp;事業計画集計2026[受着完],事業計画集計2026[(当月)実績 棟数],0,0)</f>
        <v>0</v>
      </c>
      <c r="FQ93" s="28" cm="1">
        <f t="array" ref="FQ93">_xlfn.XLOOKUP($D92&amp;FQ$2&amp;FQ$3,事業計画集計2026[営業所]&amp;事業計画集計2026[月]&amp;事業計画集計2026[受着完],事業計画集計2026[(当月)実績 請負金額],0,0)</f>
        <v>0</v>
      </c>
      <c r="FR93" s="28" cm="1">
        <f t="array" ref="FR93">_xlfn.XLOOKUP($D92&amp;FQ$2&amp;FQ$3,事業計画集計2026[営業所]&amp;事業計画集計2026[月]&amp;事業計画集計2026[受着完],事業計画集計2026[(当月)実績 利益額],0,0)</f>
        <v>0</v>
      </c>
      <c r="FS93" s="149" cm="1">
        <f t="array" ref="FS93">_xlfn.XLOOKUP($D92&amp;FQ$2&amp;FQ$3,事業計画集計2026[営業所]&amp;事業計画集計2026[月]&amp;事業計画集計2026[受着完],事業計画集計2026[(当月)実績 棟数],0,0)</f>
        <v>0</v>
      </c>
      <c r="FT93" s="28" cm="1">
        <f t="array" ref="FT93">_xlfn.XLOOKUP($D92&amp;FT$2&amp;FT$3,事業計画集計2026[営業所]&amp;事業計画集計2026[月]&amp;事業計画集計2026[受着完],事業計画集計2026[(当月)実績 請負金額],0,0)</f>
        <v>0</v>
      </c>
      <c r="FU93" s="28" cm="1">
        <f t="array" ref="FU93">_xlfn.XLOOKUP($D92&amp;FT$2&amp;FT$3,事業計画集計2026[営業所]&amp;事業計画集計2026[月]&amp;事業計画集計2026[受着完],事業計画集計2026[(当月)実績 利益額],0,0)</f>
        <v>0</v>
      </c>
      <c r="FV93" s="133">
        <f>FU93-($Q92*1000)</f>
        <v>0</v>
      </c>
      <c r="FW93" s="149" cm="1">
        <f t="array" ref="FW93">_xlfn.XLOOKUP($D92&amp;FT$2&amp;FT$3,事業計画集計2026[営業所]&amp;事業計画集計2026[月]&amp;事業計画集計2026[受着完],事業計画集計2026[(当月)実績 棟数],0,0)</f>
        <v>0</v>
      </c>
      <c r="FX93" s="28" cm="1">
        <f t="array" ref="FX93">_xlfn.XLOOKUP($D92&amp;FX$2&amp;FX$3,事業計画集計2026[営業所]&amp;事業計画集計2026[月]&amp;事業計画集計2026[受着完],事業計画集計2026[(当月)実績 請負金額],0,0)</f>
        <v>0</v>
      </c>
      <c r="FY93" s="28" cm="1">
        <f t="array" ref="FY93">_xlfn.XLOOKUP($D92&amp;FX$2&amp;FX$3,事業計画集計2026[営業所]&amp;事業計画集計2026[月]&amp;事業計画集計2026[受着完],事業計画集計2026[(当月)実績 利益額],0,0)</f>
        <v>0</v>
      </c>
      <c r="FZ93" s="149" cm="1">
        <f t="array" ref="FZ93">_xlfn.XLOOKUP($D92&amp;FX$2&amp;FX$3,事業計画集計2026[営業所]&amp;事業計画集計2026[月]&amp;事業計画集計2026[受着完],事業計画集計2026[(当月)実績 棟数],0,0)</f>
        <v>0</v>
      </c>
      <c r="GA93" s="28" cm="1">
        <f t="array" ref="GA93">_xlfn.XLOOKUP($D92&amp;GA$2&amp;GA$3,事業計画集計2026[営業所]&amp;事業計画集計2026[月]&amp;事業計画集計2026[受着完],事業計画集計2026[(当月)実績 請負金額],0,0)</f>
        <v>0</v>
      </c>
      <c r="GB93" s="28" cm="1">
        <f t="array" ref="GB93">_xlfn.XLOOKUP($D92&amp;GA$2&amp;GA$3,事業計画集計2026[営業所]&amp;事業計画集計2026[月]&amp;事業計画集計2026[受着完],事業計画集計2026[(当月)実績 利益額],0,0)</f>
        <v>0</v>
      </c>
      <c r="GC93" s="149" cm="1">
        <f t="array" ref="GC93">_xlfn.XLOOKUP($D92&amp;GA$2&amp;GA$3,事業計画集計2026[営業所]&amp;事業計画集計2026[月]&amp;事業計画集計2026[受着完],事業計画集計2026[(当月)実績 棟数],0,0)</f>
        <v>0</v>
      </c>
      <c r="GD93" s="28" cm="1">
        <f t="array" ref="GD93">_xlfn.XLOOKUP($D92&amp;GD$2&amp;GD$3,事業計画集計2026[営業所]&amp;事業計画集計2026[月]&amp;事業計画集計2026[受着完],事業計画集計2026[(当月)実績 請負金額],0,0)</f>
        <v>0</v>
      </c>
      <c r="GE93" s="28" cm="1">
        <f t="array" ref="GE93">_xlfn.XLOOKUP($D92&amp;GD$2&amp;GD$3,事業計画集計2026[営業所]&amp;事業計画集計2026[月]&amp;事業計画集計2026[受着完],事業計画集計2026[(当月)実績 利益額],0,0)</f>
        <v>0</v>
      </c>
      <c r="GF93" s="133">
        <f>GE93-($Q92*1000)</f>
        <v>0</v>
      </c>
      <c r="GG93" s="142" cm="1">
        <f t="array" ref="GG93">_xlfn.XLOOKUP($D92&amp;GD$2&amp;GD$3,事業計画集計2026[営業所]&amp;事業計画集計2026[月]&amp;事業計画集計2026[受着完],事業計画集計2026[(当月)実績 棟数],0,0)</f>
        <v>0</v>
      </c>
      <c r="GH93" s="421">
        <f t="shared" si="1148"/>
        <v>0</v>
      </c>
      <c r="GI93" s="422">
        <f t="shared" si="1148"/>
        <v>0</v>
      </c>
      <c r="GJ93" s="423">
        <f t="shared" si="1148"/>
        <v>0</v>
      </c>
      <c r="GK93" s="296">
        <f t="shared" si="1148"/>
        <v>0</v>
      </c>
      <c r="GL93" s="300">
        <f t="shared" si="1148"/>
        <v>0</v>
      </c>
      <c r="GM93" s="154">
        <f t="shared" si="1148"/>
        <v>0</v>
      </c>
      <c r="GN93" s="304">
        <f>FJ93+FT93+GD93</f>
        <v>0</v>
      </c>
      <c r="GO93" s="314">
        <f>FK93+FU93+GE93</f>
        <v>0</v>
      </c>
      <c r="GP93" s="409">
        <f>GO93*(1+GP94)-(($Q92*1000)*3)</f>
        <v>0</v>
      </c>
      <c r="GQ93" s="158">
        <f>FM93+FW93+GG93</f>
        <v>0</v>
      </c>
      <c r="GR93" s="333">
        <f t="shared" si="1149"/>
        <v>0</v>
      </c>
      <c r="GS93" s="334">
        <f t="shared" si="1149"/>
        <v>0</v>
      </c>
      <c r="GT93" s="162">
        <f t="shared" si="1149"/>
        <v>0</v>
      </c>
      <c r="GU93" s="354">
        <f t="shared" si="1149"/>
        <v>0</v>
      </c>
      <c r="GV93" s="355">
        <f t="shared" si="1149"/>
        <v>0</v>
      </c>
      <c r="GW93" s="166">
        <f t="shared" si="1149"/>
        <v>0</v>
      </c>
      <c r="GX93" s="479">
        <f t="shared" si="1149"/>
        <v>0</v>
      </c>
      <c r="GY93" s="480">
        <f t="shared" si="1149"/>
        <v>0</v>
      </c>
      <c r="GZ93" s="409">
        <f t="shared" si="1149"/>
        <v>0</v>
      </c>
      <c r="HA93" s="482">
        <f t="shared" si="1149"/>
        <v>0</v>
      </c>
      <c r="HB93" s="390">
        <f>CV93+GR93</f>
        <v>0</v>
      </c>
      <c r="HC93" s="391">
        <f>CW93+GS93</f>
        <v>0</v>
      </c>
      <c r="HD93" s="170">
        <f>CX93+GT93</f>
        <v>0</v>
      </c>
      <c r="HE93" s="390">
        <f>CY93+GU93</f>
        <v>0</v>
      </c>
      <c r="HF93" s="391">
        <f>CZ93+GV93</f>
        <v>0</v>
      </c>
      <c r="HG93" s="170">
        <f>DA93+GW93</f>
        <v>0</v>
      </c>
      <c r="HH93" s="390">
        <f>DB93+GX93</f>
        <v>0</v>
      </c>
      <c r="HI93" s="391">
        <f>DC93+GY93</f>
        <v>0</v>
      </c>
      <c r="HJ93" s="409">
        <f>DD93+GZ93</f>
        <v>0</v>
      </c>
      <c r="HK93" s="256">
        <f>DE93+HA93</f>
        <v>0</v>
      </c>
      <c r="HL93" s="31"/>
      <c r="HM93" s="30" t="s">
        <v>138</v>
      </c>
      <c r="HN93" s="30" t="s">
        <v>205</v>
      </c>
      <c r="HO93" s="519" t="s">
        <v>256</v>
      </c>
      <c r="HP93" s="30"/>
      <c r="HQ93" s="30"/>
    </row>
    <row r="94" spans="1:225" s="38" customFormat="1" ht="21">
      <c r="A94" s="32"/>
      <c r="B94" s="33"/>
      <c r="C94" s="77"/>
      <c r="D94" s="78"/>
      <c r="E94" s="210"/>
      <c r="F94" s="210"/>
      <c r="G94" s="210"/>
      <c r="H94" s="210"/>
      <c r="I94" s="210"/>
      <c r="J94" s="210"/>
      <c r="K94" s="212"/>
      <c r="L94" s="212"/>
      <c r="M94" s="212"/>
      <c r="N94" s="212"/>
      <c r="O94" s="212"/>
      <c r="P94" s="212"/>
      <c r="Q94" s="212"/>
      <c r="R94" s="210"/>
      <c r="S94" s="34" t="s">
        <v>139</v>
      </c>
      <c r="T94" s="35" t="str">
        <f t="shared" ref="T94:AA94" si="1151">IF(AND(T92&gt;0,T93&gt;0),ROUNDDOWN(T93/T92,4),"")</f>
        <v/>
      </c>
      <c r="U94" s="36" t="str">
        <f t="shared" si="1151"/>
        <v/>
      </c>
      <c r="V94" s="143" t="str">
        <f t="shared" si="1151"/>
        <v/>
      </c>
      <c r="W94" s="35" t="str">
        <f t="shared" si="1151"/>
        <v/>
      </c>
      <c r="X94" s="36" t="str">
        <f t="shared" si="1151"/>
        <v/>
      </c>
      <c r="Y94" s="150" t="str">
        <f t="shared" si="1151"/>
        <v/>
      </c>
      <c r="Z94" s="36" t="str">
        <f t="shared" si="1151"/>
        <v/>
      </c>
      <c r="AA94" s="36" t="str">
        <f t="shared" si="1151"/>
        <v/>
      </c>
      <c r="AB94" s="37">
        <f>IF(AB93&gt;0,AB93/AB92,0)</f>
        <v>0</v>
      </c>
      <c r="AC94" s="143" t="str">
        <f t="shared" ref="AC94:AK94" si="1152">IF(AND(AC92&gt;0,AC93&gt;0),ROUNDDOWN(AC93/AC92,4),"")</f>
        <v/>
      </c>
      <c r="AD94" s="35" t="str">
        <f t="shared" si="1152"/>
        <v/>
      </c>
      <c r="AE94" s="36" t="str">
        <f t="shared" si="1152"/>
        <v/>
      </c>
      <c r="AF94" s="150" t="str">
        <f t="shared" si="1152"/>
        <v/>
      </c>
      <c r="AG94" s="36" t="str">
        <f t="shared" si="1152"/>
        <v/>
      </c>
      <c r="AH94" s="36" t="str">
        <f t="shared" si="1152"/>
        <v/>
      </c>
      <c r="AI94" s="150" t="str">
        <f t="shared" si="1152"/>
        <v/>
      </c>
      <c r="AJ94" s="36" t="str">
        <f t="shared" si="1152"/>
        <v/>
      </c>
      <c r="AK94" s="36" t="str">
        <f t="shared" si="1152"/>
        <v/>
      </c>
      <c r="AL94" s="37">
        <f>IF(AL93&gt;0,AL93/AL92,0)</f>
        <v>0</v>
      </c>
      <c r="AM94" s="150" t="str">
        <f t="shared" ref="AM94:AU94" si="1153">IF(AND(AM92&gt;0,AM93&gt;0),ROUNDDOWN(AM93/AM92,4),"")</f>
        <v/>
      </c>
      <c r="AN94" s="36" t="str">
        <f t="shared" si="1153"/>
        <v/>
      </c>
      <c r="AO94" s="36" t="str">
        <f t="shared" si="1153"/>
        <v/>
      </c>
      <c r="AP94" s="150" t="str">
        <f t="shared" si="1153"/>
        <v/>
      </c>
      <c r="AQ94" s="36" t="str">
        <f t="shared" si="1153"/>
        <v/>
      </c>
      <c r="AR94" s="36" t="str">
        <f t="shared" si="1153"/>
        <v/>
      </c>
      <c r="AS94" s="150" t="str">
        <f t="shared" si="1153"/>
        <v/>
      </c>
      <c r="AT94" s="36" t="str">
        <f t="shared" si="1153"/>
        <v/>
      </c>
      <c r="AU94" s="36" t="str">
        <f t="shared" si="1153"/>
        <v/>
      </c>
      <c r="AV94" s="37">
        <f>IF(AV93&gt;0,AV93/AV92,0)</f>
        <v>0</v>
      </c>
      <c r="AW94" s="143" t="str">
        <f>IF(AND(AW92&gt;0,AW93&gt;0),ROUNDDOWN(AW93/AW92,4),"")</f>
        <v/>
      </c>
      <c r="AX94" s="424" t="str">
        <f t="shared" ref="AX94:BE94" si="1154">IF(AND(AX92&gt;0,AX93&gt;0),ROUNDDOWN(AX93/AX92,4),"")</f>
        <v/>
      </c>
      <c r="AY94" s="425" t="str">
        <f t="shared" si="1154"/>
        <v/>
      </c>
      <c r="AZ94" s="426" t="str">
        <f t="shared" si="1154"/>
        <v/>
      </c>
      <c r="BA94" s="297" t="str">
        <f t="shared" si="1154"/>
        <v/>
      </c>
      <c r="BB94" s="301" t="str">
        <f t="shared" si="1154"/>
        <v/>
      </c>
      <c r="BC94" s="155" t="str">
        <f t="shared" si="1154"/>
        <v/>
      </c>
      <c r="BD94" s="305" t="str">
        <f t="shared" si="1154"/>
        <v/>
      </c>
      <c r="BE94" s="315" t="str">
        <f t="shared" si="1154"/>
        <v/>
      </c>
      <c r="BF94" s="325"/>
      <c r="BG94" s="159" t="str">
        <f t="shared" ref="BG94:BO94" si="1155">IF(AND(BG92&gt;0,BG93&gt;0),ROUNDDOWN(BG93/BG92,4),"")</f>
        <v/>
      </c>
      <c r="BH94" s="36" t="str">
        <f t="shared" si="1155"/>
        <v/>
      </c>
      <c r="BI94" s="36" t="str">
        <f t="shared" si="1155"/>
        <v/>
      </c>
      <c r="BJ94" s="150" t="str">
        <f t="shared" si="1155"/>
        <v/>
      </c>
      <c r="BK94" s="36" t="str">
        <f t="shared" si="1155"/>
        <v/>
      </c>
      <c r="BL94" s="36" t="str">
        <f t="shared" si="1155"/>
        <v/>
      </c>
      <c r="BM94" s="150" t="str">
        <f t="shared" si="1155"/>
        <v/>
      </c>
      <c r="BN94" s="36" t="str">
        <f t="shared" si="1155"/>
        <v/>
      </c>
      <c r="BO94" s="36" t="str">
        <f t="shared" si="1155"/>
        <v/>
      </c>
      <c r="BP94" s="37">
        <f>IF(BP93&gt;0,BP93/BP92,0)</f>
        <v>0</v>
      </c>
      <c r="BQ94" s="150" t="str">
        <f t="shared" ref="BQ94:BY94" si="1156">IF(AND(BQ92&gt;0,BQ93&gt;0),ROUNDDOWN(BQ93/BQ92,4),"")</f>
        <v/>
      </c>
      <c r="BR94" s="36" t="str">
        <f t="shared" si="1156"/>
        <v/>
      </c>
      <c r="BS94" s="36" t="str">
        <f t="shared" si="1156"/>
        <v/>
      </c>
      <c r="BT94" s="150" t="str">
        <f t="shared" si="1156"/>
        <v/>
      </c>
      <c r="BU94" s="36" t="str">
        <f t="shared" si="1156"/>
        <v/>
      </c>
      <c r="BV94" s="36" t="str">
        <f t="shared" si="1156"/>
        <v/>
      </c>
      <c r="BW94" s="150" t="str">
        <f t="shared" si="1156"/>
        <v/>
      </c>
      <c r="BX94" s="36" t="str">
        <f t="shared" si="1156"/>
        <v/>
      </c>
      <c r="BY94" s="36" t="str">
        <f t="shared" si="1156"/>
        <v/>
      </c>
      <c r="BZ94" s="37">
        <f>IF(BZ93&gt;0,BZ93/BZ92,0)</f>
        <v>0</v>
      </c>
      <c r="CA94" s="150" t="str">
        <f t="shared" ref="CA94:CI94" si="1157">IF(AND(CA92&gt;0,CA93&gt;0),ROUNDDOWN(CA93/CA92,4),"")</f>
        <v/>
      </c>
      <c r="CB94" s="36" t="str">
        <f t="shared" si="1157"/>
        <v/>
      </c>
      <c r="CC94" s="36" t="str">
        <f t="shared" si="1157"/>
        <v/>
      </c>
      <c r="CD94" s="150" t="str">
        <f t="shared" si="1157"/>
        <v/>
      </c>
      <c r="CE94" s="36" t="str">
        <f t="shared" si="1157"/>
        <v/>
      </c>
      <c r="CF94" s="36" t="str">
        <f t="shared" si="1157"/>
        <v/>
      </c>
      <c r="CG94" s="150" t="str">
        <f t="shared" si="1157"/>
        <v/>
      </c>
      <c r="CH94" s="36" t="str">
        <f t="shared" si="1157"/>
        <v/>
      </c>
      <c r="CI94" s="36" t="str">
        <f t="shared" si="1157"/>
        <v/>
      </c>
      <c r="CJ94" s="37">
        <f>IF(CJ93&gt;0,CJ93/CJ92,0)</f>
        <v>0</v>
      </c>
      <c r="CK94" s="143" t="str">
        <f>IF(AND(CK92&gt;0,CK93&gt;0),ROUNDDOWN(CK93/CK92,4),"")</f>
        <v/>
      </c>
      <c r="CL94" s="424" t="str">
        <f t="shared" ref="CL94:CS94" si="1158">IF(AND(CL92&gt;0,CL93&gt;0),ROUNDDOWN(CL93/CL92,4),"")</f>
        <v/>
      </c>
      <c r="CM94" s="425" t="str">
        <f t="shared" si="1158"/>
        <v/>
      </c>
      <c r="CN94" s="426" t="str">
        <f t="shared" si="1158"/>
        <v/>
      </c>
      <c r="CO94" s="297" t="str">
        <f t="shared" si="1158"/>
        <v/>
      </c>
      <c r="CP94" s="301" t="str">
        <f t="shared" si="1158"/>
        <v/>
      </c>
      <c r="CQ94" s="155" t="str">
        <f t="shared" si="1158"/>
        <v/>
      </c>
      <c r="CR94" s="305" t="str">
        <f t="shared" si="1158"/>
        <v/>
      </c>
      <c r="CS94" s="315" t="str">
        <f t="shared" si="1158"/>
        <v/>
      </c>
      <c r="CT94" s="325"/>
      <c r="CU94" s="159" t="str">
        <f>IF(AND(CU92&gt;0,CU93&gt;0),ROUNDDOWN(CU93/CU92,4),"")</f>
        <v/>
      </c>
      <c r="CV94" s="335" t="str">
        <f>IF(AND(CV92&gt;0,CV93&gt;0),ROUNDDOWN(CV93/CV92,4),"")</f>
        <v/>
      </c>
      <c r="CW94" s="336" t="str">
        <f t="shared" ref="CW94:CX94" si="1159">IF(AND(CW92&gt;0,CW93&gt;0),ROUNDDOWN(CW93/CW92,4),"")</f>
        <v/>
      </c>
      <c r="CX94" s="163" t="str">
        <f t="shared" si="1159"/>
        <v/>
      </c>
      <c r="CY94" s="356" t="str">
        <f>IF(AND(CY92&gt;0,CY93&gt;0),ROUNDDOWN(CY93/CY92,4),"")</f>
        <v/>
      </c>
      <c r="CZ94" s="357" t="str">
        <f>IF(AND(CZ92&gt;0,CZ93&gt;0),ROUNDDOWN(CZ93/CZ92,4),"")</f>
        <v/>
      </c>
      <c r="DA94" s="167" t="str">
        <f>IF(AND(DA92&gt;0,DA93&gt;0),ROUNDDOWN(DA93/DA92,4),"")</f>
        <v/>
      </c>
      <c r="DB94" s="483" t="str">
        <f t="shared" ref="DB94:DW94" si="1160">IF(AND(DB92&gt;0,DB93&gt;0),ROUNDDOWN(DB93/DB92,4),"")</f>
        <v/>
      </c>
      <c r="DC94" s="484" t="str">
        <f t="shared" si="1160"/>
        <v/>
      </c>
      <c r="DD94" s="485"/>
      <c r="DE94" s="605" t="str">
        <f t="shared" si="1160"/>
        <v/>
      </c>
      <c r="DF94" s="614" t="str">
        <f>IF(AND(DF92&gt;0,DF93&gt;0),ROUNDDOWN(DF93/DF92,4),"")</f>
        <v/>
      </c>
      <c r="DG94" s="336" t="str">
        <f t="shared" ref="DG94:DH94" si="1161">IF(AND(DG92&gt;0,DG93&gt;0),ROUNDDOWN(DG93/DG92,4),"")</f>
        <v/>
      </c>
      <c r="DH94" s="615" t="str">
        <f t="shared" si="1161"/>
        <v/>
      </c>
      <c r="DI94" s="630" t="str">
        <f>IF(AND(DI92&gt;0,DI93&gt;0),ROUNDDOWN(DI93/DI92,4),"")</f>
        <v/>
      </c>
      <c r="DJ94" s="357" t="str">
        <f>IF(AND(DJ92&gt;0,DJ93&gt;0),ROUNDDOWN(DJ93/DJ92,4),"")</f>
        <v/>
      </c>
      <c r="DK94" s="631" t="str">
        <f>IF(AND(DK92&gt;0,DK93&gt;0),ROUNDDOWN(DK93/DK92,4),"")</f>
        <v/>
      </c>
      <c r="DL94" s="643">
        <f t="shared" ref="DL94:DO94" si="1162">IF(AND(DL92&gt;0,DL93&gt;0),ROUNDDOWN(DL93/DL92,4),"")</f>
        <v>0.8347</v>
      </c>
      <c r="DM94" s="484">
        <f t="shared" si="1162"/>
        <v>0.24260000000000001</v>
      </c>
      <c r="DN94" s="485"/>
      <c r="DO94" s="644">
        <f t="shared" ref="DO94" si="1163">IF(AND(DO92&gt;0,DO93&gt;0),ROUNDDOWN(DO93/DO92,4),"")</f>
        <v>6.6600000000000006E-2</v>
      </c>
      <c r="DP94" s="36" t="str">
        <f t="shared" si="1160"/>
        <v/>
      </c>
      <c r="DQ94" s="36" t="str">
        <f t="shared" si="1160"/>
        <v/>
      </c>
      <c r="DR94" s="150" t="str">
        <f t="shared" si="1160"/>
        <v/>
      </c>
      <c r="DS94" s="36" t="str">
        <f t="shared" si="1160"/>
        <v/>
      </c>
      <c r="DT94" s="36" t="str">
        <f t="shared" si="1160"/>
        <v/>
      </c>
      <c r="DU94" s="150" t="str">
        <f t="shared" si="1160"/>
        <v/>
      </c>
      <c r="DV94" s="36" t="str">
        <f t="shared" si="1160"/>
        <v/>
      </c>
      <c r="DW94" s="36" t="str">
        <f t="shared" si="1160"/>
        <v/>
      </c>
      <c r="DX94" s="37">
        <f>IF(DX93&gt;0,DX93/DX92,0)</f>
        <v>0</v>
      </c>
      <c r="DY94" s="150" t="str">
        <f t="shared" ref="DY94:EG94" si="1164">IF(AND(DY92&gt;0,DY93&gt;0),ROUNDDOWN(DY93/DY92,4),"")</f>
        <v/>
      </c>
      <c r="DZ94" s="36" t="str">
        <f t="shared" si="1164"/>
        <v/>
      </c>
      <c r="EA94" s="36" t="str">
        <f t="shared" si="1164"/>
        <v/>
      </c>
      <c r="EB94" s="150" t="str">
        <f t="shared" si="1164"/>
        <v/>
      </c>
      <c r="EC94" s="36" t="str">
        <f t="shared" si="1164"/>
        <v/>
      </c>
      <c r="ED94" s="36" t="str">
        <f t="shared" si="1164"/>
        <v/>
      </c>
      <c r="EE94" s="150" t="str">
        <f t="shared" si="1164"/>
        <v/>
      </c>
      <c r="EF94" s="36" t="str">
        <f t="shared" si="1164"/>
        <v/>
      </c>
      <c r="EG94" s="36" t="str">
        <f t="shared" si="1164"/>
        <v/>
      </c>
      <c r="EH94" s="37">
        <f>IF(EH93&gt;0,EH93/EH92,0)</f>
        <v>0</v>
      </c>
      <c r="EI94" s="150" t="str">
        <f t="shared" ref="EI94:EQ94" si="1165">IF(AND(EI92&gt;0,EI93&gt;0),ROUNDDOWN(EI93/EI92,4),"")</f>
        <v/>
      </c>
      <c r="EJ94" s="36" t="str">
        <f t="shared" si="1165"/>
        <v/>
      </c>
      <c r="EK94" s="36" t="str">
        <f t="shared" si="1165"/>
        <v/>
      </c>
      <c r="EL94" s="150" t="str">
        <f t="shared" si="1165"/>
        <v/>
      </c>
      <c r="EM94" s="36" t="str">
        <f t="shared" si="1165"/>
        <v/>
      </c>
      <c r="EN94" s="36" t="str">
        <f t="shared" si="1165"/>
        <v/>
      </c>
      <c r="EO94" s="150" t="str">
        <f t="shared" si="1165"/>
        <v/>
      </c>
      <c r="EP94" s="36" t="str">
        <f t="shared" si="1165"/>
        <v/>
      </c>
      <c r="EQ94" s="36" t="str">
        <f t="shared" si="1165"/>
        <v/>
      </c>
      <c r="ER94" s="37">
        <f>IF(ER93&gt;0,ER93/ER92,0)</f>
        <v>0</v>
      </c>
      <c r="ES94" s="143" t="str">
        <f>IF(AND(ES92&gt;0,ES93&gt;0),ROUNDDOWN(ES93/ES92,4),"")</f>
        <v/>
      </c>
      <c r="ET94" s="424" t="str">
        <f t="shared" ref="ET94:FA94" si="1166">IF(AND(ET92&gt;0,ET93&gt;0),ROUNDDOWN(ET93/ET92,4),"")</f>
        <v/>
      </c>
      <c r="EU94" s="425" t="str">
        <f t="shared" si="1166"/>
        <v/>
      </c>
      <c r="EV94" s="426" t="str">
        <f t="shared" si="1166"/>
        <v/>
      </c>
      <c r="EW94" s="297" t="str">
        <f t="shared" si="1166"/>
        <v/>
      </c>
      <c r="EX94" s="301" t="str">
        <f t="shared" si="1166"/>
        <v/>
      </c>
      <c r="EY94" s="155" t="str">
        <f t="shared" si="1166"/>
        <v/>
      </c>
      <c r="EZ94" s="305" t="str">
        <f t="shared" si="1166"/>
        <v/>
      </c>
      <c r="FA94" s="315" t="str">
        <f t="shared" si="1166"/>
        <v/>
      </c>
      <c r="FB94" s="325"/>
      <c r="FC94" s="159" t="str">
        <f t="shared" ref="FC94:FK94" si="1167">IF(AND(FC92&gt;0,FC93&gt;0),ROUNDDOWN(FC93/FC92,4),"")</f>
        <v/>
      </c>
      <c r="FD94" s="36" t="str">
        <f t="shared" si="1167"/>
        <v/>
      </c>
      <c r="FE94" s="36" t="str">
        <f t="shared" si="1167"/>
        <v/>
      </c>
      <c r="FF94" s="150" t="str">
        <f t="shared" si="1167"/>
        <v/>
      </c>
      <c r="FG94" s="36" t="str">
        <f t="shared" si="1167"/>
        <v/>
      </c>
      <c r="FH94" s="36" t="str">
        <f t="shared" si="1167"/>
        <v/>
      </c>
      <c r="FI94" s="150" t="str">
        <f t="shared" si="1167"/>
        <v/>
      </c>
      <c r="FJ94" s="36" t="str">
        <f t="shared" si="1167"/>
        <v/>
      </c>
      <c r="FK94" s="36" t="str">
        <f t="shared" si="1167"/>
        <v/>
      </c>
      <c r="FL94" s="37">
        <f>IF(FL93&gt;0,FL93/FL92,0)</f>
        <v>0</v>
      </c>
      <c r="FM94" s="150" t="str">
        <f t="shared" ref="FM94:FU94" si="1168">IF(AND(FM92&gt;0,FM93&gt;0),ROUNDDOWN(FM93/FM92,4),"")</f>
        <v/>
      </c>
      <c r="FN94" s="36" t="str">
        <f t="shared" si="1168"/>
        <v/>
      </c>
      <c r="FO94" s="36" t="str">
        <f t="shared" si="1168"/>
        <v/>
      </c>
      <c r="FP94" s="150" t="str">
        <f t="shared" si="1168"/>
        <v/>
      </c>
      <c r="FQ94" s="36" t="str">
        <f t="shared" si="1168"/>
        <v/>
      </c>
      <c r="FR94" s="36" t="str">
        <f t="shared" si="1168"/>
        <v/>
      </c>
      <c r="FS94" s="150" t="str">
        <f t="shared" si="1168"/>
        <v/>
      </c>
      <c r="FT94" s="36" t="str">
        <f t="shared" si="1168"/>
        <v/>
      </c>
      <c r="FU94" s="36" t="str">
        <f t="shared" si="1168"/>
        <v/>
      </c>
      <c r="FV94" s="37">
        <f>IF(FV93&gt;0,FV93/FV92,0)</f>
        <v>0</v>
      </c>
      <c r="FW94" s="150" t="str">
        <f t="shared" ref="FW94:GE94" si="1169">IF(AND(FW92&gt;0,FW93&gt;0),ROUNDDOWN(FW93/FW92,4),"")</f>
        <v/>
      </c>
      <c r="FX94" s="36" t="str">
        <f t="shared" si="1169"/>
        <v/>
      </c>
      <c r="FY94" s="36" t="str">
        <f t="shared" si="1169"/>
        <v/>
      </c>
      <c r="FZ94" s="150" t="str">
        <f t="shared" si="1169"/>
        <v/>
      </c>
      <c r="GA94" s="36" t="str">
        <f t="shared" si="1169"/>
        <v/>
      </c>
      <c r="GB94" s="36" t="str">
        <f t="shared" si="1169"/>
        <v/>
      </c>
      <c r="GC94" s="150" t="str">
        <f t="shared" si="1169"/>
        <v/>
      </c>
      <c r="GD94" s="36" t="str">
        <f t="shared" si="1169"/>
        <v/>
      </c>
      <c r="GE94" s="36" t="str">
        <f t="shared" si="1169"/>
        <v/>
      </c>
      <c r="GF94" s="37">
        <f>IF(GF93&gt;0,GF93/GF92,0)</f>
        <v>0</v>
      </c>
      <c r="GG94" s="143" t="str">
        <f>IF(AND(GG92&gt;0,GG93&gt;0),ROUNDDOWN(GG93/GG92,4),"")</f>
        <v/>
      </c>
      <c r="GH94" s="424" t="str">
        <f t="shared" ref="GH94:GO94" si="1170">IF(AND(GH92&gt;0,GH93&gt;0),ROUNDDOWN(GH93/GH92,4),"")</f>
        <v/>
      </c>
      <c r="GI94" s="425" t="str">
        <f t="shared" si="1170"/>
        <v/>
      </c>
      <c r="GJ94" s="426" t="str">
        <f t="shared" si="1170"/>
        <v/>
      </c>
      <c r="GK94" s="297" t="str">
        <f t="shared" si="1170"/>
        <v/>
      </c>
      <c r="GL94" s="301" t="str">
        <f t="shared" si="1170"/>
        <v/>
      </c>
      <c r="GM94" s="155" t="str">
        <f t="shared" si="1170"/>
        <v/>
      </c>
      <c r="GN94" s="305" t="str">
        <f t="shared" si="1170"/>
        <v/>
      </c>
      <c r="GO94" s="315" t="str">
        <f t="shared" si="1170"/>
        <v/>
      </c>
      <c r="GP94" s="325"/>
      <c r="GQ94" s="159" t="str">
        <f>IF(AND(GQ92&gt;0,GQ93&gt;0),ROUNDDOWN(GQ93/GQ92,4),"")</f>
        <v/>
      </c>
      <c r="GR94" s="335" t="str">
        <f>IF(AND(GR92&gt;0,GR93&gt;0),ROUNDDOWN(GR93/GR92,4),"")</f>
        <v/>
      </c>
      <c r="GS94" s="336" t="str">
        <f t="shared" ref="GS94:GT94" si="1171">IF(AND(GS92&gt;0,GS93&gt;0),ROUNDDOWN(GS93/GS92,4),"")</f>
        <v/>
      </c>
      <c r="GT94" s="163" t="str">
        <f t="shared" si="1171"/>
        <v/>
      </c>
      <c r="GU94" s="356" t="str">
        <f>IF(AND(GU92&gt;0,GU93&gt;0),ROUNDDOWN(GU93/GU92,4),"")</f>
        <v/>
      </c>
      <c r="GV94" s="357" t="str">
        <f>IF(AND(GV92&gt;0,GV93&gt;0),ROUNDDOWN(GV93/GV92,4),"")</f>
        <v/>
      </c>
      <c r="GW94" s="167" t="str">
        <f>IF(AND(GW92&gt;0,GW93&gt;0),ROUNDDOWN(GW93/GW92,4),"")</f>
        <v/>
      </c>
      <c r="GX94" s="483" t="str">
        <f t="shared" ref="GX94:HK94" si="1172">IF(AND(GX92&gt;0,GX93&gt;0),ROUNDDOWN(GX93/GX92,4),"")</f>
        <v/>
      </c>
      <c r="GY94" s="484" t="str">
        <f t="shared" si="1172"/>
        <v/>
      </c>
      <c r="GZ94" s="485" t="str">
        <f t="shared" si="1172"/>
        <v/>
      </c>
      <c r="HA94" s="486" t="str">
        <f t="shared" si="1172"/>
        <v/>
      </c>
      <c r="HB94" s="392" t="str">
        <f t="shared" si="1172"/>
        <v/>
      </c>
      <c r="HC94" s="393" t="str">
        <f t="shared" si="1172"/>
        <v/>
      </c>
      <c r="HD94" s="172" t="str">
        <f t="shared" si="1172"/>
        <v/>
      </c>
      <c r="HE94" s="392" t="str">
        <f t="shared" si="1172"/>
        <v/>
      </c>
      <c r="HF94" s="393" t="str">
        <f t="shared" si="1172"/>
        <v/>
      </c>
      <c r="HG94" s="172" t="str">
        <f t="shared" si="1172"/>
        <v/>
      </c>
      <c r="HH94" s="392" t="str">
        <f t="shared" si="1172"/>
        <v/>
      </c>
      <c r="HI94" s="393" t="str">
        <f t="shared" si="1172"/>
        <v/>
      </c>
      <c r="HJ94" s="374"/>
      <c r="HK94" s="171" t="str">
        <f t="shared" si="1172"/>
        <v/>
      </c>
      <c r="HL94" s="40"/>
      <c r="HM94" s="39" t="s">
        <v>139</v>
      </c>
      <c r="HN94" s="39"/>
      <c r="HO94" s="39"/>
      <c r="HP94" s="39"/>
      <c r="HQ94" s="39"/>
    </row>
    <row r="95" spans="1:225" s="42" customFormat="1" ht="21">
      <c r="A95" s="41"/>
      <c r="C95" s="43" t="s">
        <v>208</v>
      </c>
      <c r="D95" s="44" t="s">
        <v>210</v>
      </c>
      <c r="E95" s="200"/>
      <c r="F95" s="201"/>
      <c r="G95" s="201"/>
      <c r="H95" s="201"/>
      <c r="I95" s="201"/>
      <c r="J95" s="201"/>
      <c r="K95" s="202"/>
      <c r="L95" s="202"/>
      <c r="M95" s="202"/>
      <c r="N95" s="202"/>
      <c r="O95" s="202"/>
      <c r="P95" s="202"/>
      <c r="Q95" s="202"/>
      <c r="R95" s="201"/>
      <c r="S95" s="45" t="s">
        <v>137</v>
      </c>
      <c r="T95" s="46">
        <f>SUMIFS(T:T,$S:$S,$S95,$HN:$HN,$D95)</f>
        <v>0</v>
      </c>
      <c r="U95" s="47">
        <f>SUMIFS(U:U,$S:$S,$S95,$HN:$HN,$D95)</f>
        <v>0</v>
      </c>
      <c r="V95" s="144">
        <f>SUMIFS(V:V,$S:$S,$S95,$HN:$HN,$D95)</f>
        <v>0</v>
      </c>
      <c r="W95" s="46">
        <f>SUMIFS(W:W,$S:$S,$S95,$HN:$HN,$D95)</f>
        <v>0</v>
      </c>
      <c r="X95" s="47">
        <f>SUMIFS(X:X,$S:$S,$S95,$HN:$HN,$D95)</f>
        <v>0</v>
      </c>
      <c r="Y95" s="144">
        <f>SUMIFS(Y:Y,$S:$S,$S95,$HN:$HN,$D95)</f>
        <v>0</v>
      </c>
      <c r="Z95" s="46">
        <f>SUMIFS(Z:Z,$S:$S,$S95,$HN:$HN,$D95)</f>
        <v>0</v>
      </c>
      <c r="AA95" s="47">
        <f>SUMIFS(AA:AA,$S:$S,$S95,$HN:$HN,$D95)</f>
        <v>0</v>
      </c>
      <c r="AB95" s="48">
        <f>SUMIFS(AB:AB,$S:$S,$S95,$HN:$HN,$D95)</f>
        <v>0</v>
      </c>
      <c r="AC95" s="144">
        <f>SUMIFS(AC:AC,$S:$S,$S95,$HN:$HN,$D95)</f>
        <v>0</v>
      </c>
      <c r="AD95" s="46">
        <f>SUMIFS(AD:AD,$S:$S,$S95,$HN:$HN,$D95)</f>
        <v>0</v>
      </c>
      <c r="AE95" s="47">
        <f>SUMIFS(AE:AE,$S:$S,$S95,$HN:$HN,$D95)</f>
        <v>0</v>
      </c>
      <c r="AF95" s="144">
        <f>SUMIFS(AF:AF,$S:$S,$S95,$HN:$HN,$D95)</f>
        <v>0</v>
      </c>
      <c r="AG95" s="46">
        <f>SUMIFS(AG:AG,$S:$S,$S95,$HN:$HN,$D95)</f>
        <v>0</v>
      </c>
      <c r="AH95" s="47">
        <f>SUMIFS(AH:AH,$S:$S,$S95,$HN:$HN,$D95)</f>
        <v>0</v>
      </c>
      <c r="AI95" s="144">
        <f>SUMIFS(AI:AI,$S:$S,$S95,$HN:$HN,$D95)</f>
        <v>0</v>
      </c>
      <c r="AJ95" s="46">
        <f>SUMIFS(AJ:AJ,$S:$S,$S95,$HN:$HN,$D95)</f>
        <v>0</v>
      </c>
      <c r="AK95" s="47">
        <f>SUMIFS(AK:AK,$S:$S,$S95,$HN:$HN,$D95)</f>
        <v>0</v>
      </c>
      <c r="AL95" s="48">
        <f>SUMIFS(AL:AL,$S:$S,$S95,$HN:$HN,$D95)</f>
        <v>0</v>
      </c>
      <c r="AM95" s="144">
        <f>SUMIFS(AM:AM,$S:$S,$S95,$HN:$HN,$D95)</f>
        <v>0</v>
      </c>
      <c r="AN95" s="46">
        <f>SUMIFS(AN:AN,$S:$S,$S95,$HN:$HN,$D95)</f>
        <v>0</v>
      </c>
      <c r="AO95" s="47">
        <f>SUMIFS(AO:AO,$S:$S,$S95,$HN:$HN,$D95)</f>
        <v>0</v>
      </c>
      <c r="AP95" s="144">
        <f>SUMIFS(AP:AP,$S:$S,$S95,$HN:$HN,$D95)</f>
        <v>0</v>
      </c>
      <c r="AQ95" s="46">
        <f>SUMIFS(AQ:AQ,$S:$S,$S95,$HN:$HN,$D95)</f>
        <v>0</v>
      </c>
      <c r="AR95" s="47">
        <f>SUMIFS(AR:AR,$S:$S,$S95,$HN:$HN,$D95)</f>
        <v>0</v>
      </c>
      <c r="AS95" s="144">
        <f>SUMIFS(AS:AS,$S:$S,$S95,$HN:$HN,$D95)</f>
        <v>0</v>
      </c>
      <c r="AT95" s="46">
        <f>SUMIFS(AT:AT,$S:$S,$S95,$HN:$HN,$D95)</f>
        <v>0</v>
      </c>
      <c r="AU95" s="47">
        <f>SUMIFS(AU:AU,$S:$S,$S95,$HN:$HN,$D95)</f>
        <v>0</v>
      </c>
      <c r="AV95" s="48">
        <f>SUMIFS(AV:AV,$S:$S,$S95,$HN:$HN,$D95)</f>
        <v>0</v>
      </c>
      <c r="AW95" s="144">
        <f>SUMIFS(AW:AW,$S:$S,$S95,$HN:$HN,$D95)</f>
        <v>0</v>
      </c>
      <c r="AX95" s="427">
        <f>SUMIFS(AX:AX,$S:$S,$S95,$HN:$HN,$D95)</f>
        <v>0</v>
      </c>
      <c r="AY95" s="428">
        <f>SUMIFS(AY:AY,$S:$S,$S95,$HN:$HN,$D95)</f>
        <v>0</v>
      </c>
      <c r="AZ95" s="429">
        <f>SUMIFS(AZ:AZ,$S:$S,$S95,$HN:$HN,$D95)</f>
        <v>0</v>
      </c>
      <c r="BA95" s="298">
        <f>SUMIFS(BA:BA,$S:$S,$S95,$HN:$HN,$D95)</f>
        <v>0</v>
      </c>
      <c r="BB95" s="302">
        <f>SUMIFS(BB:BB,$S:$S,$S95,$HN:$HN,$D95)</f>
        <v>0</v>
      </c>
      <c r="BC95" s="156">
        <f>SUMIFS(BC:BC,$S:$S,$S95,$HN:$HN,$D95)</f>
        <v>0</v>
      </c>
      <c r="BD95" s="306">
        <f>SUMIFS(BD:BD,$S:$S,$S95,$HN:$HN,$D95)</f>
        <v>0</v>
      </c>
      <c r="BE95" s="316">
        <f>SUMIFS(BE:BE,$S:$S,$S95,$HN:$HN,$D95)</f>
        <v>0</v>
      </c>
      <c r="BF95" s="326">
        <f>SUMIFS(BF:BF,$S:$S,$S95,$HN:$HN,$D95)</f>
        <v>0</v>
      </c>
      <c r="BG95" s="160">
        <f>SUMIFS(BG:BG,$S:$S,$S95,$HN:$HN,$D95)</f>
        <v>0</v>
      </c>
      <c r="BH95" s="47">
        <f>SUMIFS(BH:BH,$S:$S,$S95,$HN:$HN,$D95)</f>
        <v>0</v>
      </c>
      <c r="BI95" s="47">
        <f>SUMIFS(BI:BI,$S:$S,$S95,$HN:$HN,$D95)</f>
        <v>0</v>
      </c>
      <c r="BJ95" s="144">
        <f>SUMIFS(BJ:BJ,$S:$S,$S95,$HN:$HN,$D95)</f>
        <v>0</v>
      </c>
      <c r="BK95" s="46">
        <f>SUMIFS(BK:BK,$S:$S,$S95,$HN:$HN,$D95)</f>
        <v>0</v>
      </c>
      <c r="BL95" s="47">
        <f>SUMIFS(BL:BL,$S:$S,$S95,$HN:$HN,$D95)</f>
        <v>0</v>
      </c>
      <c r="BM95" s="144">
        <f>SUMIFS(BM:BM,$S:$S,$S95,$HN:$HN,$D95)</f>
        <v>0</v>
      </c>
      <c r="BN95" s="46">
        <f>SUMIFS(BN:BN,$S:$S,$S95,$HN:$HN,$D95)</f>
        <v>0</v>
      </c>
      <c r="BO95" s="47">
        <f>SUMIFS(BO:BO,$S:$S,$S95,$HN:$HN,$D95)</f>
        <v>0</v>
      </c>
      <c r="BP95" s="48">
        <f>SUMIFS(BP:BP,$S:$S,$S95,$HN:$HN,$D95)</f>
        <v>0</v>
      </c>
      <c r="BQ95" s="144">
        <f>SUMIFS(BQ:BQ,$S:$S,$S95,$HN:$HN,$D95)</f>
        <v>0</v>
      </c>
      <c r="BR95" s="46">
        <f>SUMIFS(BR:BR,$S:$S,$S95,$HN:$HN,$D95)</f>
        <v>0</v>
      </c>
      <c r="BS95" s="47">
        <f>SUMIFS(BS:BS,$S:$S,$S95,$HN:$HN,$D95)</f>
        <v>0</v>
      </c>
      <c r="BT95" s="144">
        <f>SUMIFS(BT:BT,$S:$S,$S95,$HN:$HN,$D95)</f>
        <v>0</v>
      </c>
      <c r="BU95" s="46">
        <f>SUMIFS(BU:BU,$S:$S,$S95,$HN:$HN,$D95)</f>
        <v>0</v>
      </c>
      <c r="BV95" s="47">
        <f>SUMIFS(BV:BV,$S:$S,$S95,$HN:$HN,$D95)</f>
        <v>0</v>
      </c>
      <c r="BW95" s="144">
        <f>SUMIFS(BW:BW,$S:$S,$S95,$HN:$HN,$D95)</f>
        <v>0</v>
      </c>
      <c r="BX95" s="46">
        <f>SUMIFS(BX:BX,$S:$S,$S95,$HN:$HN,$D95)</f>
        <v>0</v>
      </c>
      <c r="BY95" s="47">
        <f>SUMIFS(BY:BY,$S:$S,$S95,$HN:$HN,$D95)</f>
        <v>0</v>
      </c>
      <c r="BZ95" s="48">
        <f>SUMIFS(BZ:BZ,$S:$S,$S95,$HN:$HN,$D95)</f>
        <v>0</v>
      </c>
      <c r="CA95" s="144">
        <f>SUMIFS(CA:CA,$S:$S,$S95,$HN:$HN,$D95)</f>
        <v>0</v>
      </c>
      <c r="CB95" s="46">
        <f>SUMIFS(CB:CB,$S:$S,$S95,$HN:$HN,$D95)</f>
        <v>0</v>
      </c>
      <c r="CC95" s="47">
        <f>SUMIFS(CC:CC,$S:$S,$S95,$HN:$HN,$D95)</f>
        <v>0</v>
      </c>
      <c r="CD95" s="144">
        <f>SUMIFS(CD:CD,$S:$S,$S95,$HN:$HN,$D95)</f>
        <v>0</v>
      </c>
      <c r="CE95" s="46">
        <f>SUMIFS(CE:CE,$S:$S,$S95,$HN:$HN,$D95)</f>
        <v>0</v>
      </c>
      <c r="CF95" s="47">
        <f>SUMIFS(CF:CF,$S:$S,$S95,$HN:$HN,$D95)</f>
        <v>0</v>
      </c>
      <c r="CG95" s="144">
        <f>SUMIFS(CG:CG,$S:$S,$S95,$HN:$HN,$D95)</f>
        <v>0</v>
      </c>
      <c r="CH95" s="46">
        <f>SUMIFS(CH:CH,$S:$S,$S95,$HN:$HN,$D95)</f>
        <v>0</v>
      </c>
      <c r="CI95" s="47">
        <f>SUMIFS(CI:CI,$S:$S,$S95,$HN:$HN,$D95)</f>
        <v>0</v>
      </c>
      <c r="CJ95" s="48">
        <f>SUMIFS(CJ:CJ,$S:$S,$S95,$HN:$HN,$D95)</f>
        <v>0</v>
      </c>
      <c r="CK95" s="144">
        <f>SUMIFS(CK:CK,$S:$S,$S95,$HN:$HN,$D95)</f>
        <v>0</v>
      </c>
      <c r="CL95" s="427">
        <f>SUMIFS(CL:CL,$S:$S,$S95,$HN:$HN,$D95)</f>
        <v>0</v>
      </c>
      <c r="CM95" s="428">
        <f>SUMIFS(CM:CM,$S:$S,$S95,$HN:$HN,$D95)</f>
        <v>0</v>
      </c>
      <c r="CN95" s="429">
        <f>SUMIFS(CN:CN,$S:$S,$S95,$HN:$HN,$D95)</f>
        <v>0</v>
      </c>
      <c r="CO95" s="298">
        <f>SUMIFS(CO:CO,$S:$S,$S95,$HN:$HN,$D95)</f>
        <v>0</v>
      </c>
      <c r="CP95" s="302">
        <f>SUMIFS(CP:CP,$S:$S,$S95,$HN:$HN,$D95)</f>
        <v>0</v>
      </c>
      <c r="CQ95" s="156">
        <f>SUMIFS(CQ:CQ,$S:$S,$S95,$HN:$HN,$D95)</f>
        <v>0</v>
      </c>
      <c r="CR95" s="306">
        <f>SUMIFS(CR:CR,$S:$S,$S95,$HN:$HN,$D95)</f>
        <v>0</v>
      </c>
      <c r="CS95" s="316">
        <f>SUMIFS(CS:CS,$S:$S,$S95,$HN:$HN,$D95)</f>
        <v>0</v>
      </c>
      <c r="CT95" s="326">
        <f>SUMIFS(CT:CT,$S:$S,$S95,$HN:$HN,$D95)</f>
        <v>0</v>
      </c>
      <c r="CU95" s="160">
        <f>SUMIFS(CU:CU,$S:$S,$S95,$HN:$HN,$D95)</f>
        <v>0</v>
      </c>
      <c r="CV95" s="337">
        <f>SUMIFS(CV:CV,$S:$S,$S95,$HN:$HN,$D95)</f>
        <v>0</v>
      </c>
      <c r="CW95" s="338">
        <f>SUMIFS(CW:CW,$S:$S,$S95,$HN:$HN,$D95)</f>
        <v>0</v>
      </c>
      <c r="CX95" s="164">
        <f>SUMIFS(CX:CX,$S:$S,$S95,$HN:$HN,$D95)</f>
        <v>0</v>
      </c>
      <c r="CY95" s="358">
        <f>SUMIFS(CY:CY,$S:$S,$S95,$HN:$HN,$D95)</f>
        <v>0</v>
      </c>
      <c r="CZ95" s="359">
        <f>SUMIFS(CZ:CZ,$S:$S,$S95,$HN:$HN,$D95)</f>
        <v>0</v>
      </c>
      <c r="DA95" s="168">
        <f>SUMIFS(DA:DA,$S:$S,$S95,$HN:$HN,$D95)</f>
        <v>0</v>
      </c>
      <c r="DB95" s="487">
        <f>SUMIFS(DB:DB,$S:$S,$S95,$HN:$HN,$D95)</f>
        <v>0</v>
      </c>
      <c r="DC95" s="488">
        <f>SUMIFS(DC:DC,$S:$S,$S95,$HN:$HN,$D95)</f>
        <v>0</v>
      </c>
      <c r="DD95" s="489">
        <f>SUMIFS(DD:DD,$S:$S,$S95,$HN:$HN,$D95)</f>
        <v>0</v>
      </c>
      <c r="DE95" s="606">
        <f>SUMIFS(DE:DE,$S:$S,$S95,$HN:$HN,$D95)</f>
        <v>0</v>
      </c>
      <c r="DF95" s="616">
        <f>SUMIFS(DF:DF,$S:$S,$S95,$HN:$HN,$D95)</f>
        <v>0</v>
      </c>
      <c r="DG95" s="617">
        <f>SUMIFS(DG:DG,$S:$S,$S95,$HN:$HN,$D95)</f>
        <v>0</v>
      </c>
      <c r="DH95" s="618">
        <f>SUMIFS(DH:DH,$S:$S,$S95,$HN:$HN,$D95)</f>
        <v>0</v>
      </c>
      <c r="DI95" s="632">
        <f>SUMIFS(DI:DI,$S:$S,$S95,$HN:$HN,$D95)</f>
        <v>0</v>
      </c>
      <c r="DJ95" s="609">
        <f>SUMIFS(DJ:DJ,$S:$S,$S95,$HN:$HN,$D95)</f>
        <v>0</v>
      </c>
      <c r="DK95" s="633">
        <f>SUMIFS(DK:DK,$S:$S,$S95,$HN:$HN,$D95)</f>
        <v>0</v>
      </c>
      <c r="DL95" s="645">
        <f>SUMIFS(DL:DL,$S:$S,$S95,$HN:$HN,$D95)</f>
        <v>354600000</v>
      </c>
      <c r="DM95" s="625">
        <f>SUMIFS(DM:DM,$S:$S,$S95,$HN:$HN,$D95)</f>
        <v>78300000</v>
      </c>
      <c r="DN95" s="489">
        <f>SUMIFS(DN:DN,$S:$S,$S95,$HN:$HN,$D95)</f>
        <v>-5214000</v>
      </c>
      <c r="DO95" s="646">
        <f>SUMIFS(DO:DO,$S:$S,$S95,$HN:$HN,$D95)</f>
        <v>30</v>
      </c>
      <c r="DP95" s="47">
        <f>SUMIFS(DP:DP,$S:$S,$S95,$HN:$HN,$D95)</f>
        <v>0</v>
      </c>
      <c r="DQ95" s="47">
        <f>SUMIFS(DQ:DQ,$S:$S,$S95,$HN:$HN,$D95)</f>
        <v>0</v>
      </c>
      <c r="DR95" s="144">
        <f>SUMIFS(DR:DR,$S:$S,$S95,$HN:$HN,$D95)</f>
        <v>0</v>
      </c>
      <c r="DS95" s="46">
        <f>SUMIFS(DS:DS,$S:$S,$S95,$HN:$HN,$D95)</f>
        <v>0</v>
      </c>
      <c r="DT95" s="47">
        <f>SUMIFS(DT:DT,$S:$S,$S95,$HN:$HN,$D95)</f>
        <v>0</v>
      </c>
      <c r="DU95" s="144">
        <f>SUMIFS(DU:DU,$S:$S,$S95,$HN:$HN,$D95)</f>
        <v>0</v>
      </c>
      <c r="DV95" s="46">
        <f>SUMIFS(DV:DV,$S:$S,$S95,$HN:$HN,$D95)</f>
        <v>0</v>
      </c>
      <c r="DW95" s="47">
        <f>SUMIFS(DW:DW,$S:$S,$S95,$HN:$HN,$D95)</f>
        <v>0</v>
      </c>
      <c r="DX95" s="48">
        <f>SUMIFS(DX:DX,$S:$S,$S95,$HN:$HN,$D95)</f>
        <v>0</v>
      </c>
      <c r="DY95" s="144">
        <f>SUMIFS(DY:DY,$S:$S,$S95,$HN:$HN,$D95)</f>
        <v>0</v>
      </c>
      <c r="DZ95" s="46">
        <f>SUMIFS(DZ:DZ,$S:$S,$S95,$HN:$HN,$D95)</f>
        <v>0</v>
      </c>
      <c r="EA95" s="47">
        <f>SUMIFS(EA:EA,$S:$S,$S95,$HN:$HN,$D95)</f>
        <v>0</v>
      </c>
      <c r="EB95" s="144">
        <f>SUMIFS(EB:EB,$S:$S,$S95,$HN:$HN,$D95)</f>
        <v>0</v>
      </c>
      <c r="EC95" s="46">
        <f>SUMIFS(EC:EC,$S:$S,$S95,$HN:$HN,$D95)</f>
        <v>0</v>
      </c>
      <c r="ED95" s="47">
        <f>SUMIFS(ED:ED,$S:$S,$S95,$HN:$HN,$D95)</f>
        <v>0</v>
      </c>
      <c r="EE95" s="144">
        <f>SUMIFS(EE:EE,$S:$S,$S95,$HN:$HN,$D95)</f>
        <v>0</v>
      </c>
      <c r="EF95" s="46">
        <f>SUMIFS(EF:EF,$S:$S,$S95,$HN:$HN,$D95)</f>
        <v>0</v>
      </c>
      <c r="EG95" s="47">
        <f>SUMIFS(EG:EG,$S:$S,$S95,$HN:$HN,$D95)</f>
        <v>0</v>
      </c>
      <c r="EH95" s="48">
        <f>SUMIFS(EH:EH,$S:$S,$S95,$HN:$HN,$D95)</f>
        <v>0</v>
      </c>
      <c r="EI95" s="144">
        <f>SUMIFS(EI:EI,$S:$S,$S95,$HN:$HN,$D95)</f>
        <v>0</v>
      </c>
      <c r="EJ95" s="46">
        <f>SUMIFS(EJ:EJ,$S:$S,$S95,$HN:$HN,$D95)</f>
        <v>0</v>
      </c>
      <c r="EK95" s="47">
        <f>SUMIFS(EK:EK,$S:$S,$S95,$HN:$HN,$D95)</f>
        <v>0</v>
      </c>
      <c r="EL95" s="144">
        <f>SUMIFS(EL:EL,$S:$S,$S95,$HN:$HN,$D95)</f>
        <v>0</v>
      </c>
      <c r="EM95" s="46">
        <f>SUMIFS(EM:EM,$S:$S,$S95,$HN:$HN,$D95)</f>
        <v>0</v>
      </c>
      <c r="EN95" s="47">
        <f>SUMIFS(EN:EN,$S:$S,$S95,$HN:$HN,$D95)</f>
        <v>0</v>
      </c>
      <c r="EO95" s="144">
        <f>SUMIFS(EO:EO,$S:$S,$S95,$HN:$HN,$D95)</f>
        <v>0</v>
      </c>
      <c r="EP95" s="46">
        <f>SUMIFS(EP:EP,$S:$S,$S95,$HN:$HN,$D95)</f>
        <v>0</v>
      </c>
      <c r="EQ95" s="47">
        <f>SUMIFS(EQ:EQ,$S:$S,$S95,$HN:$HN,$D95)</f>
        <v>0</v>
      </c>
      <c r="ER95" s="48">
        <f>SUMIFS(ER:ER,$S:$S,$S95,$HN:$HN,$D95)</f>
        <v>0</v>
      </c>
      <c r="ES95" s="144">
        <f>SUMIFS(ES:ES,$S:$S,$S95,$HN:$HN,$D95)</f>
        <v>0</v>
      </c>
      <c r="ET95" s="427">
        <f>SUMIFS(ET:ET,$S:$S,$S95,$HN:$HN,$D95)</f>
        <v>0</v>
      </c>
      <c r="EU95" s="428">
        <f>SUMIFS(EU:EU,$S:$S,$S95,$HN:$HN,$D95)</f>
        <v>0</v>
      </c>
      <c r="EV95" s="429">
        <f>SUMIFS(EV:EV,$S:$S,$S95,$HN:$HN,$D95)</f>
        <v>0</v>
      </c>
      <c r="EW95" s="298">
        <f>SUMIFS(EW:EW,$S:$S,$S95,$HN:$HN,$D95)</f>
        <v>0</v>
      </c>
      <c r="EX95" s="302">
        <f>SUMIFS(EX:EX,$S:$S,$S95,$HN:$HN,$D95)</f>
        <v>0</v>
      </c>
      <c r="EY95" s="156">
        <f>SUMIFS(EY:EY,$S:$S,$S95,$HN:$HN,$D95)</f>
        <v>0</v>
      </c>
      <c r="EZ95" s="306">
        <f>SUMIFS(EZ:EZ,$S:$S,$S95,$HN:$HN,$D95)</f>
        <v>0</v>
      </c>
      <c r="FA95" s="316">
        <f>SUMIFS(FA:FA,$S:$S,$S95,$HN:$HN,$D95)</f>
        <v>0</v>
      </c>
      <c r="FB95" s="326">
        <f>SUMIFS(FB:FB,$S:$S,$S95,$HN:$HN,$D95)</f>
        <v>0</v>
      </c>
      <c r="FC95" s="160">
        <f>SUMIFS(FC:FC,$S:$S,$S95,$HN:$HN,$D95)</f>
        <v>0</v>
      </c>
      <c r="FD95" s="47">
        <f>SUMIFS(FD:FD,$S:$S,$S95,$HN:$HN,$D95)</f>
        <v>0</v>
      </c>
      <c r="FE95" s="47">
        <f>SUMIFS(FE:FE,$S:$S,$S95,$HN:$HN,$D95)</f>
        <v>0</v>
      </c>
      <c r="FF95" s="144">
        <f>SUMIFS(FF:FF,$S:$S,$S95,$HN:$HN,$D95)</f>
        <v>0</v>
      </c>
      <c r="FG95" s="46">
        <f>SUMIFS(FG:FG,$S:$S,$S95,$HN:$HN,$D95)</f>
        <v>0</v>
      </c>
      <c r="FH95" s="47">
        <f>SUMIFS(FH:FH,$S:$S,$S95,$HN:$HN,$D95)</f>
        <v>0</v>
      </c>
      <c r="FI95" s="144">
        <f>SUMIFS(FI:FI,$S:$S,$S95,$HN:$HN,$D95)</f>
        <v>0</v>
      </c>
      <c r="FJ95" s="46">
        <f>SUMIFS(FJ:FJ,$S:$S,$S95,$HN:$HN,$D95)</f>
        <v>0</v>
      </c>
      <c r="FK95" s="47">
        <f>SUMIFS(FK:FK,$S:$S,$S95,$HN:$HN,$D95)</f>
        <v>0</v>
      </c>
      <c r="FL95" s="48">
        <f>SUMIFS(FL:FL,$S:$S,$S95,$HN:$HN,$D95)</f>
        <v>0</v>
      </c>
      <c r="FM95" s="144">
        <f>SUMIFS(FM:FM,$S:$S,$S95,$HN:$HN,$D95)</f>
        <v>0</v>
      </c>
      <c r="FN95" s="46">
        <f>SUMIFS(FN:FN,$S:$S,$S95,$HN:$HN,$D95)</f>
        <v>0</v>
      </c>
      <c r="FO95" s="47">
        <f>SUMIFS(FO:FO,$S:$S,$S95,$HN:$HN,$D95)</f>
        <v>0</v>
      </c>
      <c r="FP95" s="144">
        <f>SUMIFS(FP:FP,$S:$S,$S95,$HN:$HN,$D95)</f>
        <v>0</v>
      </c>
      <c r="FQ95" s="46">
        <f>SUMIFS(FQ:FQ,$S:$S,$S95,$HN:$HN,$D95)</f>
        <v>0</v>
      </c>
      <c r="FR95" s="47">
        <f>SUMIFS(FR:FR,$S:$S,$S95,$HN:$HN,$D95)</f>
        <v>0</v>
      </c>
      <c r="FS95" s="144">
        <f>SUMIFS(FS:FS,$S:$S,$S95,$HN:$HN,$D95)</f>
        <v>0</v>
      </c>
      <c r="FT95" s="46">
        <f>SUMIFS(FT:FT,$S:$S,$S95,$HN:$HN,$D95)</f>
        <v>0</v>
      </c>
      <c r="FU95" s="47">
        <f>SUMIFS(FU:FU,$S:$S,$S95,$HN:$HN,$D95)</f>
        <v>0</v>
      </c>
      <c r="FV95" s="48">
        <f>SUMIFS(FV:FV,$S:$S,$S95,$HN:$HN,$D95)</f>
        <v>0</v>
      </c>
      <c r="FW95" s="144">
        <f>SUMIFS(FW:FW,$S:$S,$S95,$HN:$HN,$D95)</f>
        <v>0</v>
      </c>
      <c r="FX95" s="46">
        <f>SUMIFS(FX:FX,$S:$S,$S95,$HN:$HN,$D95)</f>
        <v>0</v>
      </c>
      <c r="FY95" s="47">
        <f>SUMIFS(FY:FY,$S:$S,$S95,$HN:$HN,$D95)</f>
        <v>0</v>
      </c>
      <c r="FZ95" s="144">
        <f>SUMIFS(FZ:FZ,$S:$S,$S95,$HN:$HN,$D95)</f>
        <v>0</v>
      </c>
      <c r="GA95" s="46">
        <f>SUMIFS(GA:GA,$S:$S,$S95,$HN:$HN,$D95)</f>
        <v>0</v>
      </c>
      <c r="GB95" s="47">
        <f>SUMIFS(GB:GB,$S:$S,$S95,$HN:$HN,$D95)</f>
        <v>0</v>
      </c>
      <c r="GC95" s="144">
        <f>SUMIFS(GC:GC,$S:$S,$S95,$HN:$HN,$D95)</f>
        <v>0</v>
      </c>
      <c r="GD95" s="46">
        <f>SUMIFS(GD:GD,$S:$S,$S95,$HN:$HN,$D95)</f>
        <v>0</v>
      </c>
      <c r="GE95" s="47">
        <f>SUMIFS(GE:GE,$S:$S,$S95,$HN:$HN,$D95)</f>
        <v>0</v>
      </c>
      <c r="GF95" s="48">
        <f>SUMIFS(GF:GF,$S:$S,$S95,$HN:$HN,$D95)</f>
        <v>0</v>
      </c>
      <c r="GG95" s="144">
        <f>SUMIFS(GG:GG,$S:$S,$S95,$HN:$HN,$D95)</f>
        <v>0</v>
      </c>
      <c r="GH95" s="427">
        <f>SUMIFS(GH:GH,$S:$S,$S95,$HN:$HN,$D95)</f>
        <v>0</v>
      </c>
      <c r="GI95" s="428">
        <f>SUMIFS(GI:GI,$S:$S,$S95,$HN:$HN,$D95)</f>
        <v>0</v>
      </c>
      <c r="GJ95" s="429">
        <f>SUMIFS(GJ:GJ,$S:$S,$S95,$HN:$HN,$D95)</f>
        <v>0</v>
      </c>
      <c r="GK95" s="298">
        <f>SUMIFS(GK:GK,$S:$S,$S95,$HN:$HN,$D95)</f>
        <v>0</v>
      </c>
      <c r="GL95" s="302">
        <f>SUMIFS(GL:GL,$S:$S,$S95,$HN:$HN,$D95)</f>
        <v>0</v>
      </c>
      <c r="GM95" s="156">
        <f>SUMIFS(GM:GM,$S:$S,$S95,$HN:$HN,$D95)</f>
        <v>0</v>
      </c>
      <c r="GN95" s="306">
        <f>SUMIFS(GN:GN,$S:$S,$S95,$HN:$HN,$D95)</f>
        <v>0</v>
      </c>
      <c r="GO95" s="316">
        <f>SUMIFS(GO:GO,$S:$S,$S95,$HN:$HN,$D95)</f>
        <v>0</v>
      </c>
      <c r="GP95" s="326">
        <f>SUMIFS(GP:GP,$S:$S,$S95,$HN:$HN,$D95)</f>
        <v>0</v>
      </c>
      <c r="GQ95" s="160">
        <f>SUMIFS(GQ:GQ,$S:$S,$S95,$HN:$HN,$D95)</f>
        <v>0</v>
      </c>
      <c r="GR95" s="337">
        <f>SUMIFS(GR:GR,$S:$S,$S95,$HN:$HN,$D95)</f>
        <v>0</v>
      </c>
      <c r="GS95" s="338">
        <f>SUMIFS(GS:GS,$S:$S,$S95,$HN:$HN,$D95)</f>
        <v>0</v>
      </c>
      <c r="GT95" s="164">
        <f>SUMIFS(GT:GT,$S:$S,$S95,$HN:$HN,$D95)</f>
        <v>0</v>
      </c>
      <c r="GU95" s="358">
        <f>SUMIFS(GU:GU,$S:$S,$S95,$HN:$HN,$D95)</f>
        <v>0</v>
      </c>
      <c r="GV95" s="359">
        <f>SUMIFS(GV:GV,$S:$S,$S95,$HN:$HN,$D95)</f>
        <v>0</v>
      </c>
      <c r="GW95" s="168">
        <f>SUMIFS(GW:GW,$S:$S,$S95,$HN:$HN,$D95)</f>
        <v>0</v>
      </c>
      <c r="GX95" s="487">
        <f>SUMIFS(GX:GX,$S:$S,$S95,$HN:$HN,$D95)</f>
        <v>0</v>
      </c>
      <c r="GY95" s="488">
        <f>SUMIFS(GY:GY,$S:$S,$S95,$HN:$HN,$D95)</f>
        <v>0</v>
      </c>
      <c r="GZ95" s="489">
        <f>SUMIFS(GZ:GZ,$S:$S,$S95,$HN:$HN,$D95)</f>
        <v>0</v>
      </c>
      <c r="HA95" s="490">
        <f>SUMIFS(HA:HA,$S:$S,$S95,$HN:$HN,$D95)</f>
        <v>0</v>
      </c>
      <c r="HB95" s="394">
        <f>SUMIFS(HB:HB,$S:$S,$S95,$HN:$HN,$D95)</f>
        <v>0</v>
      </c>
      <c r="HC95" s="395">
        <f>SUMIFS(HC:HC,$S:$S,$S95,$HN:$HN,$D95)</f>
        <v>0</v>
      </c>
      <c r="HD95" s="173">
        <f>SUMIFS(HD:HD,$S:$S,$S95,$HN:$HN,$D95)</f>
        <v>0</v>
      </c>
      <c r="HE95" s="396">
        <f>SUMIFS(HE:HE,$S:$S,$S95,$HN:$HN,$D95)</f>
        <v>0</v>
      </c>
      <c r="HF95" s="395">
        <f>SUMIFS(HF:HF,$S:$S,$S95,$HN:$HN,$D95)</f>
        <v>0</v>
      </c>
      <c r="HG95" s="173">
        <f>SUMIFS(HG:HG,$S:$S,$S95,$HN:$HN,$D95)</f>
        <v>0</v>
      </c>
      <c r="HH95" s="396">
        <f>SUMIFS(HH:HH,$S:$S,$S95,$HN:$HN,$D95)</f>
        <v>0</v>
      </c>
      <c r="HI95" s="395">
        <f>SUMIFS(HI:HI,$S:$S,$S95,$HN:$HN,$D95)</f>
        <v>0</v>
      </c>
      <c r="HJ95" s="410">
        <f>SUMIFS(HJ:HJ,$S:$S,$S95,$HN:$HN,$D95)</f>
        <v>0</v>
      </c>
      <c r="HK95" s="257">
        <f>SUMIFS(HK:HK,$S:$S,$S95,$HN:$HN,$D95)</f>
        <v>0</v>
      </c>
      <c r="HL95" s="49"/>
      <c r="HM95" s="30"/>
      <c r="HN95" s="52"/>
      <c r="HO95" s="52"/>
      <c r="HP95" s="52"/>
      <c r="HQ95" s="52"/>
    </row>
    <row r="96" spans="1:225" s="42" customFormat="1" ht="21">
      <c r="A96" s="41"/>
      <c r="C96" s="50" t="str">
        <f>C95</f>
        <v>小計</v>
      </c>
      <c r="D96" s="51" t="str">
        <f>D95</f>
        <v>東京・不動産事業</v>
      </c>
      <c r="E96" s="203"/>
      <c r="F96" s="204"/>
      <c r="G96" s="204"/>
      <c r="H96" s="204"/>
      <c r="I96" s="204"/>
      <c r="J96" s="204"/>
      <c r="K96" s="205"/>
      <c r="L96" s="205"/>
      <c r="M96" s="205"/>
      <c r="N96" s="205"/>
      <c r="O96" s="205"/>
      <c r="P96" s="205"/>
      <c r="Q96" s="205"/>
      <c r="R96" s="204"/>
      <c r="S96" s="52" t="s">
        <v>138</v>
      </c>
      <c r="T96" s="27">
        <f>SUMIFS(T:T,$S:$S,$S96,$HN:$HN,$D96)</f>
        <v>0</v>
      </c>
      <c r="U96" s="53">
        <f>SUMIFS(U:U,$S:$S,$S96,$HN:$HN,$D96)</f>
        <v>0</v>
      </c>
      <c r="V96" s="145">
        <f>SUMIFS(V:V,$S:$S,$S96,$HN:$HN,$D96)</f>
        <v>0</v>
      </c>
      <c r="W96" s="27">
        <f>SUMIFS(W:W,$S:$S,$S96,$HN:$HN,$D96)</f>
        <v>0</v>
      </c>
      <c r="X96" s="53">
        <f>SUMIFS(X:X,$S:$S,$S96,$HN:$HN,$D96)</f>
        <v>0</v>
      </c>
      <c r="Y96" s="145">
        <f>SUMIFS(Y:Y,$S:$S,$S96,$HN:$HN,$D96)</f>
        <v>0</v>
      </c>
      <c r="Z96" s="27">
        <f>SUMIFS(Z:Z,$S:$S,$S96,$HN:$HN,$D96)</f>
        <v>0</v>
      </c>
      <c r="AA96" s="53">
        <f>SUMIFS(AA:AA,$S:$S,$S96,$HN:$HN,$D96)</f>
        <v>0</v>
      </c>
      <c r="AB96" s="133">
        <f>SUMIFS(AB:AB,$S:$S,$S96,$HN:$HN,$D96)</f>
        <v>0</v>
      </c>
      <c r="AC96" s="145">
        <f>SUMIFS(AC:AC,$S:$S,$S96,$HN:$HN,$D96)</f>
        <v>0</v>
      </c>
      <c r="AD96" s="27">
        <f>SUMIFS(AD:AD,$S:$S,$S96,$HN:$HN,$D96)</f>
        <v>0</v>
      </c>
      <c r="AE96" s="53">
        <f>SUMIFS(AE:AE,$S:$S,$S96,$HN:$HN,$D96)</f>
        <v>0</v>
      </c>
      <c r="AF96" s="145">
        <f>SUMIFS(AF:AF,$S:$S,$S96,$HN:$HN,$D96)</f>
        <v>0</v>
      </c>
      <c r="AG96" s="27">
        <f>SUMIFS(AG:AG,$S:$S,$S96,$HN:$HN,$D96)</f>
        <v>0</v>
      </c>
      <c r="AH96" s="53">
        <f>SUMIFS(AH:AH,$S:$S,$S96,$HN:$HN,$D96)</f>
        <v>0</v>
      </c>
      <c r="AI96" s="145">
        <f>SUMIFS(AI:AI,$S:$S,$S96,$HN:$HN,$D96)</f>
        <v>0</v>
      </c>
      <c r="AJ96" s="27">
        <f>SUMIFS(AJ:AJ,$S:$S,$S96,$HN:$HN,$D96)</f>
        <v>0</v>
      </c>
      <c r="AK96" s="53">
        <f>SUMIFS(AK:AK,$S:$S,$S96,$HN:$HN,$D96)</f>
        <v>0</v>
      </c>
      <c r="AL96" s="133">
        <f>SUMIFS(AL:AL,$S:$S,$S96,$HN:$HN,$D96)</f>
        <v>0</v>
      </c>
      <c r="AM96" s="145">
        <f>SUMIFS(AM:AM,$S:$S,$S96,$HN:$HN,$D96)</f>
        <v>0</v>
      </c>
      <c r="AN96" s="27">
        <f>SUMIFS(AN:AN,$S:$S,$S96,$HN:$HN,$D96)</f>
        <v>0</v>
      </c>
      <c r="AO96" s="53">
        <f>SUMIFS(AO:AO,$S:$S,$S96,$HN:$HN,$D96)</f>
        <v>0</v>
      </c>
      <c r="AP96" s="145">
        <f>SUMIFS(AP:AP,$S:$S,$S96,$HN:$HN,$D96)</f>
        <v>0</v>
      </c>
      <c r="AQ96" s="27">
        <f>SUMIFS(AQ:AQ,$S:$S,$S96,$HN:$HN,$D96)</f>
        <v>0</v>
      </c>
      <c r="AR96" s="53">
        <f>SUMIFS(AR:AR,$S:$S,$S96,$HN:$HN,$D96)</f>
        <v>0</v>
      </c>
      <c r="AS96" s="145">
        <f>SUMIFS(AS:AS,$S:$S,$S96,$HN:$HN,$D96)</f>
        <v>0</v>
      </c>
      <c r="AT96" s="27">
        <f>SUMIFS(AT:AT,$S:$S,$S96,$HN:$HN,$D96)</f>
        <v>0</v>
      </c>
      <c r="AU96" s="53">
        <f>SUMIFS(AU:AU,$S:$S,$S96,$HN:$HN,$D96)</f>
        <v>0</v>
      </c>
      <c r="AV96" s="29">
        <f>SUMIFS(AV:AV,$S:$S,$S96,$HN:$HN,$D96)</f>
        <v>0</v>
      </c>
      <c r="AW96" s="145">
        <f>SUMIFS(AW:AW,$S:$S,$S96,$HN:$HN,$D96)</f>
        <v>0</v>
      </c>
      <c r="AX96" s="430">
        <f>SUMIFS(AX:AX,$S:$S,$S96,$HN:$HN,$D96)</f>
        <v>0</v>
      </c>
      <c r="AY96" s="428">
        <f>SUMIFS(AY:AY,$S:$S,$S96,$HN:$HN,$D96)</f>
        <v>0</v>
      </c>
      <c r="AZ96" s="429">
        <f>SUMIFS(AZ:AZ,$S:$S,$S96,$HN:$HN,$D96)</f>
        <v>0</v>
      </c>
      <c r="BA96" s="298">
        <f>SUMIFS(BA:BA,$S:$S,$S96,$HN:$HN,$D96)</f>
        <v>0</v>
      </c>
      <c r="BB96" s="302">
        <f>SUMIFS(BB:BB,$S:$S,$S96,$HN:$HN,$D96)</f>
        <v>0</v>
      </c>
      <c r="BC96" s="156">
        <f>SUMIFS(BC:BC,$S:$S,$S96,$HN:$HN,$D96)</f>
        <v>0</v>
      </c>
      <c r="BD96" s="306">
        <f>SUMIFS(BD:BD,$S:$S,$S96,$HN:$HN,$D96)</f>
        <v>0</v>
      </c>
      <c r="BE96" s="316">
        <f>SUMIFS(BE:BE,$S:$S,$S96,$HN:$HN,$D96)</f>
        <v>0</v>
      </c>
      <c r="BF96" s="410">
        <f>SUMIFS(BF:BF,$S:$S,$S96,$HN:$HN,$D96)</f>
        <v>0</v>
      </c>
      <c r="BG96" s="160">
        <f>SUMIFS(BG:BG,$S:$S,$S96,$HN:$HN,$D96)</f>
        <v>0</v>
      </c>
      <c r="BH96" s="53">
        <f>SUMIFS(BH:BH,$S:$S,$S96,$HN:$HN,$D96)</f>
        <v>0</v>
      </c>
      <c r="BI96" s="53">
        <f>SUMIFS(BI:BI,$S:$S,$S96,$HN:$HN,$D96)</f>
        <v>0</v>
      </c>
      <c r="BJ96" s="145">
        <f>SUMIFS(BJ:BJ,$S:$S,$S96,$HN:$HN,$D96)</f>
        <v>0</v>
      </c>
      <c r="BK96" s="27">
        <f>SUMIFS(BK:BK,$S:$S,$S96,$HN:$HN,$D96)</f>
        <v>0</v>
      </c>
      <c r="BL96" s="53">
        <f>SUMIFS(BL:BL,$S:$S,$S96,$HN:$HN,$D96)</f>
        <v>0</v>
      </c>
      <c r="BM96" s="145">
        <f>SUMIFS(BM:BM,$S:$S,$S96,$HN:$HN,$D96)</f>
        <v>0</v>
      </c>
      <c r="BN96" s="27">
        <f>SUMIFS(BN:BN,$S:$S,$S96,$HN:$HN,$D96)</f>
        <v>0</v>
      </c>
      <c r="BO96" s="53">
        <f>SUMIFS(BO:BO,$S:$S,$S96,$HN:$HN,$D96)</f>
        <v>0</v>
      </c>
      <c r="BP96" s="133">
        <f>SUMIFS(BP:BP,$S:$S,$S96,$HN:$HN,$D96)</f>
        <v>0</v>
      </c>
      <c r="BQ96" s="145">
        <f>SUMIFS(BQ:BQ,$S:$S,$S96,$HN:$HN,$D96)</f>
        <v>0</v>
      </c>
      <c r="BR96" s="27">
        <f>SUMIFS(BR:BR,$S:$S,$S96,$HN:$HN,$D96)</f>
        <v>0</v>
      </c>
      <c r="BS96" s="53">
        <f>SUMIFS(BS:BS,$S:$S,$S96,$HN:$HN,$D96)</f>
        <v>0</v>
      </c>
      <c r="BT96" s="145">
        <f>SUMIFS(BT:BT,$S:$S,$S96,$HN:$HN,$D96)</f>
        <v>0</v>
      </c>
      <c r="BU96" s="27">
        <f>SUMIFS(BU:BU,$S:$S,$S96,$HN:$HN,$D96)</f>
        <v>0</v>
      </c>
      <c r="BV96" s="53">
        <f>SUMIFS(BV:BV,$S:$S,$S96,$HN:$HN,$D96)</f>
        <v>0</v>
      </c>
      <c r="BW96" s="145">
        <f>SUMIFS(BW:BW,$S:$S,$S96,$HN:$HN,$D96)</f>
        <v>0</v>
      </c>
      <c r="BX96" s="27">
        <f>SUMIFS(BX:BX,$S:$S,$S96,$HN:$HN,$D96)</f>
        <v>0</v>
      </c>
      <c r="BY96" s="53">
        <f>SUMIFS(BY:BY,$S:$S,$S96,$HN:$HN,$D96)</f>
        <v>0</v>
      </c>
      <c r="BZ96" s="133">
        <f>SUMIFS(BZ:BZ,$S:$S,$S96,$HN:$HN,$D96)</f>
        <v>0</v>
      </c>
      <c r="CA96" s="145">
        <f>SUMIFS(CA:CA,$S:$S,$S96,$HN:$HN,$D96)</f>
        <v>0</v>
      </c>
      <c r="CB96" s="27">
        <f>SUMIFS(CB:CB,$S:$S,$S96,$HN:$HN,$D96)</f>
        <v>0</v>
      </c>
      <c r="CC96" s="53">
        <f>SUMIFS(CC:CC,$S:$S,$S96,$HN:$HN,$D96)</f>
        <v>0</v>
      </c>
      <c r="CD96" s="145">
        <f>SUMIFS(CD:CD,$S:$S,$S96,$HN:$HN,$D96)</f>
        <v>0</v>
      </c>
      <c r="CE96" s="27">
        <f>SUMIFS(CE:CE,$S:$S,$S96,$HN:$HN,$D96)</f>
        <v>0</v>
      </c>
      <c r="CF96" s="53">
        <f>SUMIFS(CF:CF,$S:$S,$S96,$HN:$HN,$D96)</f>
        <v>0</v>
      </c>
      <c r="CG96" s="145">
        <f>SUMIFS(CG:CG,$S:$S,$S96,$HN:$HN,$D96)</f>
        <v>0</v>
      </c>
      <c r="CH96" s="27">
        <f>SUMIFS(CH:CH,$S:$S,$S96,$HN:$HN,$D96)</f>
        <v>0</v>
      </c>
      <c r="CI96" s="53">
        <f>SUMIFS(CI:CI,$S:$S,$S96,$HN:$HN,$D96)</f>
        <v>0</v>
      </c>
      <c r="CJ96" s="133">
        <f>SUMIFS(CJ:CJ,$S:$S,$S96,$HN:$HN,$D96)</f>
        <v>0</v>
      </c>
      <c r="CK96" s="145">
        <f>SUMIFS(CK:CK,$S:$S,$S96,$HN:$HN,$D96)</f>
        <v>0</v>
      </c>
      <c r="CL96" s="430">
        <f>SUMIFS(CL:CL,$S:$S,$S96,$HN:$HN,$D96)</f>
        <v>0</v>
      </c>
      <c r="CM96" s="428">
        <f>SUMIFS(CM:CM,$S:$S,$S96,$HN:$HN,$D96)</f>
        <v>0</v>
      </c>
      <c r="CN96" s="429">
        <f>SUMIFS(CN:CN,$S:$S,$S96,$HN:$HN,$D96)</f>
        <v>0</v>
      </c>
      <c r="CO96" s="298">
        <f>SUMIFS(CO:CO,$S:$S,$S96,$HN:$HN,$D96)</f>
        <v>0</v>
      </c>
      <c r="CP96" s="302">
        <f>SUMIFS(CP:CP,$S:$S,$S96,$HN:$HN,$D96)</f>
        <v>0</v>
      </c>
      <c r="CQ96" s="156">
        <f>SUMIFS(CQ:CQ,$S:$S,$S96,$HN:$HN,$D96)</f>
        <v>0</v>
      </c>
      <c r="CR96" s="306">
        <f>SUMIFS(CR:CR,$S:$S,$S96,$HN:$HN,$D96)</f>
        <v>0</v>
      </c>
      <c r="CS96" s="316">
        <f>SUMIFS(CS:CS,$S:$S,$S96,$HN:$HN,$D96)</f>
        <v>0</v>
      </c>
      <c r="CT96" s="410">
        <f>SUMIFS(CT:CT,$S:$S,$S96,$HN:$HN,$D96)</f>
        <v>0</v>
      </c>
      <c r="CU96" s="160">
        <f>SUMIFS(CU:CU,$S:$S,$S96,$HN:$HN,$D96)</f>
        <v>0</v>
      </c>
      <c r="CV96" s="339">
        <f>SUMIFS(CV:CV,$S:$S,$S96,$HN:$HN,$D96)</f>
        <v>0</v>
      </c>
      <c r="CW96" s="338">
        <f>SUMIFS(CW:CW,$S:$S,$S96,$HN:$HN,$D96)</f>
        <v>0</v>
      </c>
      <c r="CX96" s="164">
        <f>SUMIFS(CX:CX,$S:$S,$S96,$HN:$HN,$D96)</f>
        <v>0</v>
      </c>
      <c r="CY96" s="358">
        <f>SUMIFS(CY:CY,$S:$S,$S96,$HN:$HN,$D96)</f>
        <v>0</v>
      </c>
      <c r="CZ96" s="359">
        <f>SUMIFS(CZ:CZ,$S:$S,$S96,$HN:$HN,$D96)</f>
        <v>0</v>
      </c>
      <c r="DA96" s="168">
        <f>SUMIFS(DA:DA,$S:$S,$S96,$HN:$HN,$D96)</f>
        <v>0</v>
      </c>
      <c r="DB96" s="487">
        <f>SUMIFS(DB:DB,$S:$S,$S96,$HN:$HN,$D96)</f>
        <v>0</v>
      </c>
      <c r="DC96" s="488">
        <f>SUMIFS(DC:DC,$S:$S,$S96,$HN:$HN,$D96)</f>
        <v>0</v>
      </c>
      <c r="DD96" s="410">
        <f>SUMIFS(DD:DD,$S:$S,$S96,$HN:$HN,$D96)</f>
        <v>0</v>
      </c>
      <c r="DE96" s="606">
        <f>SUMIFS(DE:DE,$S:$S,$S96,$HN:$HN,$D96)</f>
        <v>0</v>
      </c>
      <c r="DF96" s="619">
        <f>SUMIFS(DF:DF,$S:$S,$S96,$HN:$HN,$D96)</f>
        <v>296000000</v>
      </c>
      <c r="DG96" s="617">
        <f>SUMIFS(DG:DG,$S:$S,$S96,$HN:$HN,$D96)</f>
        <v>19000000</v>
      </c>
      <c r="DH96" s="618">
        <f>SUMIFS(DH:DH,$S:$S,$S96,$HN:$HN,$D96)</f>
        <v>2</v>
      </c>
      <c r="DI96" s="632">
        <f>SUMIFS(DI:DI,$S:$S,$S96,$HN:$HN,$D96)</f>
        <v>0</v>
      </c>
      <c r="DJ96" s="609">
        <f>SUMIFS(DJ:DJ,$S:$S,$S96,$HN:$HN,$D96)</f>
        <v>0</v>
      </c>
      <c r="DK96" s="633">
        <f>SUMIFS(DK:DK,$S:$S,$S96,$HN:$HN,$D96)</f>
        <v>0</v>
      </c>
      <c r="DL96" s="645">
        <f>SUMIFS(DL:DL,$S:$S,$S96,$HN:$HN,$D96)</f>
        <v>296000000</v>
      </c>
      <c r="DM96" s="625">
        <f>SUMIFS(DM:DM,$S:$S,$S96,$HN:$HN,$D96)</f>
        <v>19000000</v>
      </c>
      <c r="DN96" s="410">
        <f>SUMIFS(DN:DN,$S:$S,$S96,$HN:$HN,$D96)</f>
        <v>-64514000</v>
      </c>
      <c r="DO96" s="646">
        <f>SUMIFS(DO:DO,$S:$S,$S96,$HN:$HN,$D96)</f>
        <v>2</v>
      </c>
      <c r="DP96" s="53">
        <f>SUMIFS(DP:DP,$S:$S,$S96,$HN:$HN,$D96)</f>
        <v>0</v>
      </c>
      <c r="DQ96" s="53">
        <f>SUMIFS(DQ:DQ,$S:$S,$S96,$HN:$HN,$D96)</f>
        <v>0</v>
      </c>
      <c r="DR96" s="145">
        <f>SUMIFS(DR:DR,$S:$S,$S96,$HN:$HN,$D96)</f>
        <v>0</v>
      </c>
      <c r="DS96" s="27">
        <f>SUMIFS(DS:DS,$S:$S,$S96,$HN:$HN,$D96)</f>
        <v>0</v>
      </c>
      <c r="DT96" s="53">
        <f>SUMIFS(DT:DT,$S:$S,$S96,$HN:$HN,$D96)</f>
        <v>0</v>
      </c>
      <c r="DU96" s="145">
        <f>SUMIFS(DU:DU,$S:$S,$S96,$HN:$HN,$D96)</f>
        <v>0</v>
      </c>
      <c r="DV96" s="27">
        <f>SUMIFS(DV:DV,$S:$S,$S96,$HN:$HN,$D96)</f>
        <v>0</v>
      </c>
      <c r="DW96" s="53">
        <f>SUMIFS(DW:DW,$S:$S,$S96,$HN:$HN,$D96)</f>
        <v>0</v>
      </c>
      <c r="DX96" s="133">
        <f>SUMIFS(DX:DX,$S:$S,$S96,$HN:$HN,$D96)</f>
        <v>0</v>
      </c>
      <c r="DY96" s="145">
        <f>SUMIFS(DY:DY,$S:$S,$S96,$HN:$HN,$D96)</f>
        <v>0</v>
      </c>
      <c r="DZ96" s="27">
        <f>SUMIFS(DZ:DZ,$S:$S,$S96,$HN:$HN,$D96)</f>
        <v>0</v>
      </c>
      <c r="EA96" s="53">
        <f>SUMIFS(EA:EA,$S:$S,$S96,$HN:$HN,$D96)</f>
        <v>0</v>
      </c>
      <c r="EB96" s="145">
        <f>SUMIFS(EB:EB,$S:$S,$S96,$HN:$HN,$D96)</f>
        <v>0</v>
      </c>
      <c r="EC96" s="27">
        <f>SUMIFS(EC:EC,$S:$S,$S96,$HN:$HN,$D96)</f>
        <v>0</v>
      </c>
      <c r="ED96" s="53">
        <f>SUMIFS(ED:ED,$S:$S,$S96,$HN:$HN,$D96)</f>
        <v>0</v>
      </c>
      <c r="EE96" s="145">
        <f>SUMIFS(EE:EE,$S:$S,$S96,$HN:$HN,$D96)</f>
        <v>0</v>
      </c>
      <c r="EF96" s="27">
        <f>SUMIFS(EF:EF,$S:$S,$S96,$HN:$HN,$D96)</f>
        <v>0</v>
      </c>
      <c r="EG96" s="53">
        <f>SUMIFS(EG:EG,$S:$S,$S96,$HN:$HN,$D96)</f>
        <v>0</v>
      </c>
      <c r="EH96" s="133">
        <f>SUMIFS(EH:EH,$S:$S,$S96,$HN:$HN,$D96)</f>
        <v>0</v>
      </c>
      <c r="EI96" s="145">
        <f>SUMIFS(EI:EI,$S:$S,$S96,$HN:$HN,$D96)</f>
        <v>0</v>
      </c>
      <c r="EJ96" s="27">
        <f>SUMIFS(EJ:EJ,$S:$S,$S96,$HN:$HN,$D96)</f>
        <v>0</v>
      </c>
      <c r="EK96" s="53">
        <f>SUMIFS(EK:EK,$S:$S,$S96,$HN:$HN,$D96)</f>
        <v>0</v>
      </c>
      <c r="EL96" s="145">
        <f>SUMIFS(EL:EL,$S:$S,$S96,$HN:$HN,$D96)</f>
        <v>0</v>
      </c>
      <c r="EM96" s="27">
        <f>SUMIFS(EM:EM,$S:$S,$S96,$HN:$HN,$D96)</f>
        <v>0</v>
      </c>
      <c r="EN96" s="53">
        <f>SUMIFS(EN:EN,$S:$S,$S96,$HN:$HN,$D96)</f>
        <v>0</v>
      </c>
      <c r="EO96" s="145">
        <f>SUMIFS(EO:EO,$S:$S,$S96,$HN:$HN,$D96)</f>
        <v>0</v>
      </c>
      <c r="EP96" s="27">
        <f>SUMIFS(EP:EP,$S:$S,$S96,$HN:$HN,$D96)</f>
        <v>0</v>
      </c>
      <c r="EQ96" s="53">
        <f>SUMIFS(EQ:EQ,$S:$S,$S96,$HN:$HN,$D96)</f>
        <v>0</v>
      </c>
      <c r="ER96" s="133">
        <f>SUMIFS(ER:ER,$S:$S,$S96,$HN:$HN,$D96)</f>
        <v>0</v>
      </c>
      <c r="ES96" s="145">
        <f>SUMIFS(ES:ES,$S:$S,$S96,$HN:$HN,$D96)</f>
        <v>0</v>
      </c>
      <c r="ET96" s="430">
        <f>SUMIFS(ET:ET,$S:$S,$S96,$HN:$HN,$D96)</f>
        <v>0</v>
      </c>
      <c r="EU96" s="428">
        <f>SUMIFS(EU:EU,$S:$S,$S96,$HN:$HN,$D96)</f>
        <v>0</v>
      </c>
      <c r="EV96" s="429">
        <f>SUMIFS(EV:EV,$S:$S,$S96,$HN:$HN,$D96)</f>
        <v>0</v>
      </c>
      <c r="EW96" s="298">
        <f>SUMIFS(EW:EW,$S:$S,$S96,$HN:$HN,$D96)</f>
        <v>0</v>
      </c>
      <c r="EX96" s="302">
        <f>SUMIFS(EX:EX,$S:$S,$S96,$HN:$HN,$D96)</f>
        <v>0</v>
      </c>
      <c r="EY96" s="156">
        <f>SUMIFS(EY:EY,$S:$S,$S96,$HN:$HN,$D96)</f>
        <v>0</v>
      </c>
      <c r="EZ96" s="306">
        <f>SUMIFS(EZ:EZ,$S:$S,$S96,$HN:$HN,$D96)</f>
        <v>0</v>
      </c>
      <c r="FA96" s="316">
        <f>SUMIFS(FA:FA,$S:$S,$S96,$HN:$HN,$D96)</f>
        <v>0</v>
      </c>
      <c r="FB96" s="410">
        <f>SUMIFS(FB:FB,$S:$S,$S96,$HN:$HN,$D96)</f>
        <v>0</v>
      </c>
      <c r="FC96" s="160">
        <f>SUMIFS(FC:FC,$S:$S,$S96,$HN:$HN,$D96)</f>
        <v>0</v>
      </c>
      <c r="FD96" s="53">
        <f>SUMIFS(FD:FD,$S:$S,$S96,$HN:$HN,$D96)</f>
        <v>0</v>
      </c>
      <c r="FE96" s="53">
        <f>SUMIFS(FE:FE,$S:$S,$S96,$HN:$HN,$D96)</f>
        <v>0</v>
      </c>
      <c r="FF96" s="145">
        <f>SUMIFS(FF:FF,$S:$S,$S96,$HN:$HN,$D96)</f>
        <v>0</v>
      </c>
      <c r="FG96" s="27">
        <f>SUMIFS(FG:FG,$S:$S,$S96,$HN:$HN,$D96)</f>
        <v>0</v>
      </c>
      <c r="FH96" s="53">
        <f>SUMIFS(FH:FH,$S:$S,$S96,$HN:$HN,$D96)</f>
        <v>0</v>
      </c>
      <c r="FI96" s="145">
        <f>SUMIFS(FI:FI,$S:$S,$S96,$HN:$HN,$D96)</f>
        <v>0</v>
      </c>
      <c r="FJ96" s="27">
        <f>SUMIFS(FJ:FJ,$S:$S,$S96,$HN:$HN,$D96)</f>
        <v>0</v>
      </c>
      <c r="FK96" s="53">
        <f>SUMIFS(FK:FK,$S:$S,$S96,$HN:$HN,$D96)</f>
        <v>0</v>
      </c>
      <c r="FL96" s="133">
        <f>SUMIFS(FL:FL,$S:$S,$S96,$HN:$HN,$D96)</f>
        <v>0</v>
      </c>
      <c r="FM96" s="145">
        <f>SUMIFS(FM:FM,$S:$S,$S96,$HN:$HN,$D96)</f>
        <v>0</v>
      </c>
      <c r="FN96" s="27">
        <f>SUMIFS(FN:FN,$S:$S,$S96,$HN:$HN,$D96)</f>
        <v>0</v>
      </c>
      <c r="FO96" s="53">
        <f>SUMIFS(FO:FO,$S:$S,$S96,$HN:$HN,$D96)</f>
        <v>0</v>
      </c>
      <c r="FP96" s="145">
        <f>SUMIFS(FP:FP,$S:$S,$S96,$HN:$HN,$D96)</f>
        <v>0</v>
      </c>
      <c r="FQ96" s="27">
        <f>SUMIFS(FQ:FQ,$S:$S,$S96,$HN:$HN,$D96)</f>
        <v>0</v>
      </c>
      <c r="FR96" s="53">
        <f>SUMIFS(FR:FR,$S:$S,$S96,$HN:$HN,$D96)</f>
        <v>0</v>
      </c>
      <c r="FS96" s="145">
        <f>SUMIFS(FS:FS,$S:$S,$S96,$HN:$HN,$D96)</f>
        <v>0</v>
      </c>
      <c r="FT96" s="27">
        <f>SUMIFS(FT:FT,$S:$S,$S96,$HN:$HN,$D96)</f>
        <v>0</v>
      </c>
      <c r="FU96" s="53">
        <f>SUMIFS(FU:FU,$S:$S,$S96,$HN:$HN,$D96)</f>
        <v>0</v>
      </c>
      <c r="FV96" s="133">
        <f>SUMIFS(FV:FV,$S:$S,$S96,$HN:$HN,$D96)</f>
        <v>0</v>
      </c>
      <c r="FW96" s="145">
        <f>SUMIFS(FW:FW,$S:$S,$S96,$HN:$HN,$D96)</f>
        <v>0</v>
      </c>
      <c r="FX96" s="27">
        <f>SUMIFS(FX:FX,$S:$S,$S96,$HN:$HN,$D96)</f>
        <v>0</v>
      </c>
      <c r="FY96" s="53">
        <f>SUMIFS(FY:FY,$S:$S,$S96,$HN:$HN,$D96)</f>
        <v>0</v>
      </c>
      <c r="FZ96" s="145">
        <f>SUMIFS(FZ:FZ,$S:$S,$S96,$HN:$HN,$D96)</f>
        <v>0</v>
      </c>
      <c r="GA96" s="27">
        <f>SUMIFS(GA:GA,$S:$S,$S96,$HN:$HN,$D96)</f>
        <v>0</v>
      </c>
      <c r="GB96" s="53">
        <f>SUMIFS(GB:GB,$S:$S,$S96,$HN:$HN,$D96)</f>
        <v>0</v>
      </c>
      <c r="GC96" s="145">
        <f>SUMIFS(GC:GC,$S:$S,$S96,$HN:$HN,$D96)</f>
        <v>0</v>
      </c>
      <c r="GD96" s="27">
        <f>SUMIFS(GD:GD,$S:$S,$S96,$HN:$HN,$D96)</f>
        <v>0</v>
      </c>
      <c r="GE96" s="53">
        <f>SUMIFS(GE:GE,$S:$S,$S96,$HN:$HN,$D96)</f>
        <v>0</v>
      </c>
      <c r="GF96" s="133">
        <f>SUMIFS(GF:GF,$S:$S,$S96,$HN:$HN,$D96)</f>
        <v>0</v>
      </c>
      <c r="GG96" s="145">
        <f>SUMIFS(GG:GG,$S:$S,$S96,$HN:$HN,$D96)</f>
        <v>0</v>
      </c>
      <c r="GH96" s="430">
        <f>SUMIFS(GH:GH,$S:$S,$S96,$HN:$HN,$D96)</f>
        <v>0</v>
      </c>
      <c r="GI96" s="428">
        <f>SUMIFS(GI:GI,$S:$S,$S96,$HN:$HN,$D96)</f>
        <v>0</v>
      </c>
      <c r="GJ96" s="429">
        <f>SUMIFS(GJ:GJ,$S:$S,$S96,$HN:$HN,$D96)</f>
        <v>0</v>
      </c>
      <c r="GK96" s="298">
        <f>SUMIFS(GK:GK,$S:$S,$S96,$HN:$HN,$D96)</f>
        <v>0</v>
      </c>
      <c r="GL96" s="302">
        <f>SUMIFS(GL:GL,$S:$S,$S96,$HN:$HN,$D96)</f>
        <v>0</v>
      </c>
      <c r="GM96" s="156">
        <f>SUMIFS(GM:GM,$S:$S,$S96,$HN:$HN,$D96)</f>
        <v>0</v>
      </c>
      <c r="GN96" s="306">
        <f>SUMIFS(GN:GN,$S:$S,$S96,$HN:$HN,$D96)</f>
        <v>0</v>
      </c>
      <c r="GO96" s="316">
        <f>SUMIFS(GO:GO,$S:$S,$S96,$HN:$HN,$D96)</f>
        <v>0</v>
      </c>
      <c r="GP96" s="410">
        <f>SUMIFS(GP:GP,$S:$S,$S96,$HN:$HN,$D96)</f>
        <v>0</v>
      </c>
      <c r="GQ96" s="160">
        <f>SUMIFS(GQ:GQ,$S:$S,$S96,$HN:$HN,$D96)</f>
        <v>0</v>
      </c>
      <c r="GR96" s="339">
        <f>SUMIFS(GR:GR,$S:$S,$S96,$HN:$HN,$D96)</f>
        <v>0</v>
      </c>
      <c r="GS96" s="338">
        <f>SUMIFS(GS:GS,$S:$S,$S96,$HN:$HN,$D96)</f>
        <v>0</v>
      </c>
      <c r="GT96" s="164">
        <f>SUMIFS(GT:GT,$S:$S,$S96,$HN:$HN,$D96)</f>
        <v>0</v>
      </c>
      <c r="GU96" s="358">
        <f>SUMIFS(GU:GU,$S:$S,$S96,$HN:$HN,$D96)</f>
        <v>0</v>
      </c>
      <c r="GV96" s="359">
        <f>SUMIFS(GV:GV,$S:$S,$S96,$HN:$HN,$D96)</f>
        <v>0</v>
      </c>
      <c r="GW96" s="168">
        <f>SUMIFS(GW:GW,$S:$S,$S96,$HN:$HN,$D96)</f>
        <v>0</v>
      </c>
      <c r="GX96" s="487">
        <f>SUMIFS(GX:GX,$S:$S,$S96,$HN:$HN,$D96)</f>
        <v>0</v>
      </c>
      <c r="GY96" s="488">
        <f>SUMIFS(GY:GY,$S:$S,$S96,$HN:$HN,$D96)</f>
        <v>0</v>
      </c>
      <c r="GZ96" s="410">
        <f>SUMIFS(GZ:GZ,$S:$S,$S96,$HN:$HN,$D96)</f>
        <v>0</v>
      </c>
      <c r="HA96" s="490">
        <f>SUMIFS(HA:HA,$S:$S,$S96,$HN:$HN,$D96)</f>
        <v>0</v>
      </c>
      <c r="HB96" s="396">
        <f>SUMIFS(HB:HB,$S:$S,$S96,$HN:$HN,$D96)</f>
        <v>0</v>
      </c>
      <c r="HC96" s="395">
        <f>SUMIFS(HC:HC,$S:$S,$S96,$HN:$HN,$D96)</f>
        <v>0</v>
      </c>
      <c r="HD96" s="173">
        <f>SUMIFS(HD:HD,$S:$S,$S96,$HN:$HN,$D96)</f>
        <v>0</v>
      </c>
      <c r="HE96" s="396">
        <f>SUMIFS(HE:HE,$S:$S,$S96,$HN:$HN,$D96)</f>
        <v>0</v>
      </c>
      <c r="HF96" s="395">
        <f>SUMIFS(HF:HF,$S:$S,$S96,$HN:$HN,$D96)</f>
        <v>0</v>
      </c>
      <c r="HG96" s="173">
        <f>SUMIFS(HG:HG,$S:$S,$S96,$HN:$HN,$D96)</f>
        <v>0</v>
      </c>
      <c r="HH96" s="396">
        <f>SUMIFS(HH:HH,$S:$S,$S96,$HN:$HN,$D96)</f>
        <v>0</v>
      </c>
      <c r="HI96" s="395">
        <f>SUMIFS(HI:HI,$S:$S,$S96,$HN:$HN,$D96)</f>
        <v>0</v>
      </c>
      <c r="HJ96" s="410">
        <f>SUMIFS(HJ:HJ,$S:$S,$S96,$HN:$HN,$D96)</f>
        <v>0</v>
      </c>
      <c r="HK96" s="257">
        <f>SUMIFS(HK:HK,$S:$S,$S96,$HN:$HN,$D96)</f>
        <v>0</v>
      </c>
      <c r="HL96" s="49"/>
      <c r="HM96" s="30"/>
      <c r="HN96" s="52"/>
      <c r="HO96" s="52"/>
      <c r="HP96" s="52"/>
      <c r="HQ96" s="52"/>
    </row>
    <row r="97" spans="1:225" s="110" customFormat="1" ht="21.75" thickBot="1">
      <c r="A97" s="109"/>
      <c r="C97" s="111" t="str">
        <f>C96</f>
        <v>小計</v>
      </c>
      <c r="D97" s="112"/>
      <c r="E97" s="206"/>
      <c r="F97" s="207"/>
      <c r="G97" s="207"/>
      <c r="H97" s="207"/>
      <c r="I97" s="207"/>
      <c r="J97" s="207"/>
      <c r="K97" s="208"/>
      <c r="L97" s="208"/>
      <c r="M97" s="208"/>
      <c r="N97" s="208"/>
      <c r="O97" s="208"/>
      <c r="P97" s="208"/>
      <c r="Q97" s="208"/>
      <c r="R97" s="207"/>
      <c r="S97" s="113" t="s">
        <v>139</v>
      </c>
      <c r="T97" s="104" t="str">
        <f t="shared" ref="T97:AA97" si="1173">IF(AND(T95&gt;0,T96&gt;0),ROUNDDOWN(T96/T95,4),"")</f>
        <v/>
      </c>
      <c r="U97" s="105" t="str">
        <f t="shared" si="1173"/>
        <v/>
      </c>
      <c r="V97" s="146" t="str">
        <f t="shared" si="1173"/>
        <v/>
      </c>
      <c r="W97" s="104" t="str">
        <f t="shared" si="1173"/>
        <v/>
      </c>
      <c r="X97" s="105" t="str">
        <f t="shared" si="1173"/>
        <v/>
      </c>
      <c r="Y97" s="146" t="str">
        <f t="shared" si="1173"/>
        <v/>
      </c>
      <c r="Z97" s="104" t="str">
        <f t="shared" si="1173"/>
        <v/>
      </c>
      <c r="AA97" s="105" t="str">
        <f t="shared" si="1173"/>
        <v/>
      </c>
      <c r="AB97" s="106"/>
      <c r="AC97" s="146" t="str">
        <f t="shared" ref="AC97:AK97" si="1174">IF(AND(AC95&gt;0,AC96&gt;0),ROUNDDOWN(AC96/AC95,4),"")</f>
        <v/>
      </c>
      <c r="AD97" s="104" t="str">
        <f t="shared" si="1174"/>
        <v/>
      </c>
      <c r="AE97" s="105" t="str">
        <f t="shared" si="1174"/>
        <v/>
      </c>
      <c r="AF97" s="146" t="str">
        <f t="shared" si="1174"/>
        <v/>
      </c>
      <c r="AG97" s="104" t="str">
        <f t="shared" si="1174"/>
        <v/>
      </c>
      <c r="AH97" s="105" t="str">
        <f t="shared" si="1174"/>
        <v/>
      </c>
      <c r="AI97" s="146" t="str">
        <f t="shared" si="1174"/>
        <v/>
      </c>
      <c r="AJ97" s="104" t="str">
        <f t="shared" si="1174"/>
        <v/>
      </c>
      <c r="AK97" s="105" t="str">
        <f t="shared" si="1174"/>
        <v/>
      </c>
      <c r="AL97" s="106"/>
      <c r="AM97" s="146" t="str">
        <f t="shared" ref="AM97:AU97" si="1175">IF(AND(AM95&gt;0,AM96&gt;0),ROUNDDOWN(AM96/AM95,4),"")</f>
        <v/>
      </c>
      <c r="AN97" s="104" t="str">
        <f t="shared" si="1175"/>
        <v/>
      </c>
      <c r="AO97" s="105" t="str">
        <f t="shared" si="1175"/>
        <v/>
      </c>
      <c r="AP97" s="146" t="str">
        <f t="shared" si="1175"/>
        <v/>
      </c>
      <c r="AQ97" s="104" t="str">
        <f t="shared" si="1175"/>
        <v/>
      </c>
      <c r="AR97" s="105" t="str">
        <f t="shared" si="1175"/>
        <v/>
      </c>
      <c r="AS97" s="146" t="str">
        <f t="shared" si="1175"/>
        <v/>
      </c>
      <c r="AT97" s="104" t="str">
        <f t="shared" si="1175"/>
        <v/>
      </c>
      <c r="AU97" s="105" t="str">
        <f t="shared" si="1175"/>
        <v/>
      </c>
      <c r="AV97" s="106"/>
      <c r="AW97" s="146" t="str">
        <f t="shared" ref="AW97:BE97" si="1176">IF(AND(AW95&gt;0,AW96&gt;0),ROUNDDOWN(AW96/AW95,4),"")</f>
        <v/>
      </c>
      <c r="AX97" s="431" t="str">
        <f t="shared" si="1176"/>
        <v/>
      </c>
      <c r="AY97" s="432" t="str">
        <f t="shared" si="1176"/>
        <v/>
      </c>
      <c r="AZ97" s="433" t="str">
        <f t="shared" si="1176"/>
        <v/>
      </c>
      <c r="BA97" s="299" t="str">
        <f t="shared" si="1176"/>
        <v/>
      </c>
      <c r="BB97" s="303" t="str">
        <f t="shared" si="1176"/>
        <v/>
      </c>
      <c r="BC97" s="157" t="str">
        <f t="shared" si="1176"/>
        <v/>
      </c>
      <c r="BD97" s="307" t="str">
        <f t="shared" si="1176"/>
        <v/>
      </c>
      <c r="BE97" s="317" t="str">
        <f t="shared" si="1176"/>
        <v/>
      </c>
      <c r="BF97" s="327"/>
      <c r="BG97" s="161" t="str">
        <f t="shared" ref="BG97:BO97" si="1177">IF(AND(BG95&gt;0,BG96&gt;0),ROUNDDOWN(BG96/BG95,4),"")</f>
        <v/>
      </c>
      <c r="BH97" s="105" t="str">
        <f t="shared" si="1177"/>
        <v/>
      </c>
      <c r="BI97" s="105" t="str">
        <f t="shared" si="1177"/>
        <v/>
      </c>
      <c r="BJ97" s="146" t="str">
        <f t="shared" si="1177"/>
        <v/>
      </c>
      <c r="BK97" s="104" t="str">
        <f t="shared" si="1177"/>
        <v/>
      </c>
      <c r="BL97" s="105" t="str">
        <f t="shared" si="1177"/>
        <v/>
      </c>
      <c r="BM97" s="146" t="str">
        <f t="shared" si="1177"/>
        <v/>
      </c>
      <c r="BN97" s="104" t="str">
        <f t="shared" si="1177"/>
        <v/>
      </c>
      <c r="BO97" s="105" t="str">
        <f t="shared" si="1177"/>
        <v/>
      </c>
      <c r="BP97" s="106"/>
      <c r="BQ97" s="146" t="str">
        <f t="shared" ref="BQ97:BY97" si="1178">IF(AND(BQ95&gt;0,BQ96&gt;0),ROUNDDOWN(BQ96/BQ95,4),"")</f>
        <v/>
      </c>
      <c r="BR97" s="104" t="str">
        <f t="shared" si="1178"/>
        <v/>
      </c>
      <c r="BS97" s="105" t="str">
        <f t="shared" si="1178"/>
        <v/>
      </c>
      <c r="BT97" s="146" t="str">
        <f t="shared" si="1178"/>
        <v/>
      </c>
      <c r="BU97" s="104" t="str">
        <f t="shared" si="1178"/>
        <v/>
      </c>
      <c r="BV97" s="105" t="str">
        <f t="shared" si="1178"/>
        <v/>
      </c>
      <c r="BW97" s="146" t="str">
        <f t="shared" si="1178"/>
        <v/>
      </c>
      <c r="BX97" s="104" t="str">
        <f t="shared" si="1178"/>
        <v/>
      </c>
      <c r="BY97" s="105" t="str">
        <f t="shared" si="1178"/>
        <v/>
      </c>
      <c r="BZ97" s="106"/>
      <c r="CA97" s="146" t="str">
        <f t="shared" ref="CA97:CI97" si="1179">IF(AND(CA95&gt;0,CA96&gt;0),ROUNDDOWN(CA96/CA95,4),"")</f>
        <v/>
      </c>
      <c r="CB97" s="104" t="str">
        <f t="shared" si="1179"/>
        <v/>
      </c>
      <c r="CC97" s="105" t="str">
        <f t="shared" si="1179"/>
        <v/>
      </c>
      <c r="CD97" s="146" t="str">
        <f t="shared" si="1179"/>
        <v/>
      </c>
      <c r="CE97" s="104" t="str">
        <f t="shared" si="1179"/>
        <v/>
      </c>
      <c r="CF97" s="105" t="str">
        <f t="shared" si="1179"/>
        <v/>
      </c>
      <c r="CG97" s="146" t="str">
        <f t="shared" si="1179"/>
        <v/>
      </c>
      <c r="CH97" s="104" t="str">
        <f t="shared" si="1179"/>
        <v/>
      </c>
      <c r="CI97" s="105" t="str">
        <f t="shared" si="1179"/>
        <v/>
      </c>
      <c r="CJ97" s="106"/>
      <c r="CK97" s="146" t="str">
        <f t="shared" ref="CK97:CS97" si="1180">IF(AND(CK95&gt;0,CK96&gt;0),ROUNDDOWN(CK96/CK95,4),"")</f>
        <v/>
      </c>
      <c r="CL97" s="431" t="str">
        <f t="shared" si="1180"/>
        <v/>
      </c>
      <c r="CM97" s="432" t="str">
        <f t="shared" si="1180"/>
        <v/>
      </c>
      <c r="CN97" s="433" t="str">
        <f t="shared" si="1180"/>
        <v/>
      </c>
      <c r="CO97" s="299" t="str">
        <f t="shared" si="1180"/>
        <v/>
      </c>
      <c r="CP97" s="303" t="str">
        <f t="shared" si="1180"/>
        <v/>
      </c>
      <c r="CQ97" s="157" t="str">
        <f t="shared" si="1180"/>
        <v/>
      </c>
      <c r="CR97" s="307" t="str">
        <f t="shared" si="1180"/>
        <v/>
      </c>
      <c r="CS97" s="317" t="str">
        <f t="shared" si="1180"/>
        <v/>
      </c>
      <c r="CT97" s="327"/>
      <c r="CU97" s="161" t="str">
        <f t="shared" ref="CU97:DC97" si="1181">IF(AND(CU95&gt;0,CU96&gt;0),ROUNDDOWN(CU96/CU95,4),"")</f>
        <v/>
      </c>
      <c r="CV97" s="340" t="str">
        <f t="shared" si="1181"/>
        <v/>
      </c>
      <c r="CW97" s="341" t="str">
        <f t="shared" si="1181"/>
        <v/>
      </c>
      <c r="CX97" s="165" t="str">
        <f t="shared" si="1181"/>
        <v/>
      </c>
      <c r="CY97" s="360" t="str">
        <f t="shared" si="1181"/>
        <v/>
      </c>
      <c r="CZ97" s="361" t="str">
        <f t="shared" si="1181"/>
        <v/>
      </c>
      <c r="DA97" s="169" t="str">
        <f t="shared" si="1181"/>
        <v/>
      </c>
      <c r="DB97" s="491" t="str">
        <f t="shared" si="1181"/>
        <v/>
      </c>
      <c r="DC97" s="492" t="str">
        <f t="shared" si="1181"/>
        <v/>
      </c>
      <c r="DD97" s="493"/>
      <c r="DE97" s="607" t="str">
        <f t="shared" ref="DE97:DW97" si="1182">IF(AND(DE95&gt;0,DE96&gt;0),ROUNDDOWN(DE96/DE95,4),"")</f>
        <v/>
      </c>
      <c r="DF97" s="620" t="str">
        <f t="shared" si="1182"/>
        <v/>
      </c>
      <c r="DG97" s="341" t="str">
        <f t="shared" si="1182"/>
        <v/>
      </c>
      <c r="DH97" s="621" t="str">
        <f t="shared" si="1182"/>
        <v/>
      </c>
      <c r="DI97" s="634" t="str">
        <f t="shared" si="1182"/>
        <v/>
      </c>
      <c r="DJ97" s="361" t="str">
        <f t="shared" si="1182"/>
        <v/>
      </c>
      <c r="DK97" s="635" t="str">
        <f t="shared" si="1182"/>
        <v/>
      </c>
      <c r="DL97" s="647">
        <f t="shared" si="1182"/>
        <v>0.8347</v>
      </c>
      <c r="DM97" s="492">
        <f t="shared" si="1182"/>
        <v>0.24260000000000001</v>
      </c>
      <c r="DN97" s="493"/>
      <c r="DO97" s="648">
        <f t="shared" ref="DO97" si="1183">IF(AND(DO95&gt;0,DO96&gt;0),ROUNDDOWN(DO96/DO95,4),"")</f>
        <v>6.6600000000000006E-2</v>
      </c>
      <c r="DP97" s="105" t="str">
        <f t="shared" si="1182"/>
        <v/>
      </c>
      <c r="DQ97" s="105" t="str">
        <f t="shared" si="1182"/>
        <v/>
      </c>
      <c r="DR97" s="146" t="str">
        <f t="shared" si="1182"/>
        <v/>
      </c>
      <c r="DS97" s="104" t="str">
        <f t="shared" si="1182"/>
        <v/>
      </c>
      <c r="DT97" s="105" t="str">
        <f t="shared" si="1182"/>
        <v/>
      </c>
      <c r="DU97" s="146" t="str">
        <f t="shared" si="1182"/>
        <v/>
      </c>
      <c r="DV97" s="104" t="str">
        <f t="shared" si="1182"/>
        <v/>
      </c>
      <c r="DW97" s="105" t="str">
        <f t="shared" si="1182"/>
        <v/>
      </c>
      <c r="DX97" s="106"/>
      <c r="DY97" s="146" t="str">
        <f t="shared" ref="DY97:EG97" si="1184">IF(AND(DY95&gt;0,DY96&gt;0),ROUNDDOWN(DY96/DY95,4),"")</f>
        <v/>
      </c>
      <c r="DZ97" s="104" t="str">
        <f t="shared" si="1184"/>
        <v/>
      </c>
      <c r="EA97" s="105" t="str">
        <f t="shared" si="1184"/>
        <v/>
      </c>
      <c r="EB97" s="146" t="str">
        <f t="shared" si="1184"/>
        <v/>
      </c>
      <c r="EC97" s="104" t="str">
        <f t="shared" si="1184"/>
        <v/>
      </c>
      <c r="ED97" s="105" t="str">
        <f t="shared" si="1184"/>
        <v/>
      </c>
      <c r="EE97" s="146" t="str">
        <f t="shared" si="1184"/>
        <v/>
      </c>
      <c r="EF97" s="104" t="str">
        <f t="shared" si="1184"/>
        <v/>
      </c>
      <c r="EG97" s="105" t="str">
        <f t="shared" si="1184"/>
        <v/>
      </c>
      <c r="EH97" s="106"/>
      <c r="EI97" s="146" t="str">
        <f t="shared" ref="EI97:EQ97" si="1185">IF(AND(EI95&gt;0,EI96&gt;0),ROUNDDOWN(EI96/EI95,4),"")</f>
        <v/>
      </c>
      <c r="EJ97" s="104" t="str">
        <f t="shared" si="1185"/>
        <v/>
      </c>
      <c r="EK97" s="105" t="str">
        <f t="shared" si="1185"/>
        <v/>
      </c>
      <c r="EL97" s="146" t="str">
        <f t="shared" si="1185"/>
        <v/>
      </c>
      <c r="EM97" s="104" t="str">
        <f t="shared" si="1185"/>
        <v/>
      </c>
      <c r="EN97" s="105" t="str">
        <f t="shared" si="1185"/>
        <v/>
      </c>
      <c r="EO97" s="146" t="str">
        <f t="shared" si="1185"/>
        <v/>
      </c>
      <c r="EP97" s="104" t="str">
        <f t="shared" si="1185"/>
        <v/>
      </c>
      <c r="EQ97" s="105" t="str">
        <f t="shared" si="1185"/>
        <v/>
      </c>
      <c r="ER97" s="106"/>
      <c r="ES97" s="146" t="str">
        <f t="shared" ref="ES97:FA97" si="1186">IF(AND(ES95&gt;0,ES96&gt;0),ROUNDDOWN(ES96/ES95,4),"")</f>
        <v/>
      </c>
      <c r="ET97" s="431" t="str">
        <f t="shared" si="1186"/>
        <v/>
      </c>
      <c r="EU97" s="432" t="str">
        <f t="shared" si="1186"/>
        <v/>
      </c>
      <c r="EV97" s="433" t="str">
        <f t="shared" si="1186"/>
        <v/>
      </c>
      <c r="EW97" s="299" t="str">
        <f t="shared" si="1186"/>
        <v/>
      </c>
      <c r="EX97" s="303" t="str">
        <f t="shared" si="1186"/>
        <v/>
      </c>
      <c r="EY97" s="157" t="str">
        <f t="shared" si="1186"/>
        <v/>
      </c>
      <c r="EZ97" s="307" t="str">
        <f t="shared" si="1186"/>
        <v/>
      </c>
      <c r="FA97" s="317" t="str">
        <f t="shared" si="1186"/>
        <v/>
      </c>
      <c r="FB97" s="327"/>
      <c r="FC97" s="161" t="str">
        <f t="shared" ref="FC97:FK97" si="1187">IF(AND(FC95&gt;0,FC96&gt;0),ROUNDDOWN(FC96/FC95,4),"")</f>
        <v/>
      </c>
      <c r="FD97" s="105" t="str">
        <f t="shared" si="1187"/>
        <v/>
      </c>
      <c r="FE97" s="105" t="str">
        <f t="shared" si="1187"/>
        <v/>
      </c>
      <c r="FF97" s="146" t="str">
        <f t="shared" si="1187"/>
        <v/>
      </c>
      <c r="FG97" s="104" t="str">
        <f t="shared" si="1187"/>
        <v/>
      </c>
      <c r="FH97" s="105" t="str">
        <f t="shared" si="1187"/>
        <v/>
      </c>
      <c r="FI97" s="146" t="str">
        <f t="shared" si="1187"/>
        <v/>
      </c>
      <c r="FJ97" s="104" t="str">
        <f t="shared" si="1187"/>
        <v/>
      </c>
      <c r="FK97" s="105" t="str">
        <f t="shared" si="1187"/>
        <v/>
      </c>
      <c r="FL97" s="106"/>
      <c r="FM97" s="146" t="str">
        <f t="shared" ref="FM97:FU97" si="1188">IF(AND(FM95&gt;0,FM96&gt;0),ROUNDDOWN(FM96/FM95,4),"")</f>
        <v/>
      </c>
      <c r="FN97" s="104" t="str">
        <f t="shared" si="1188"/>
        <v/>
      </c>
      <c r="FO97" s="105" t="str">
        <f t="shared" si="1188"/>
        <v/>
      </c>
      <c r="FP97" s="146" t="str">
        <f t="shared" si="1188"/>
        <v/>
      </c>
      <c r="FQ97" s="104" t="str">
        <f t="shared" si="1188"/>
        <v/>
      </c>
      <c r="FR97" s="105" t="str">
        <f t="shared" si="1188"/>
        <v/>
      </c>
      <c r="FS97" s="146" t="str">
        <f t="shared" si="1188"/>
        <v/>
      </c>
      <c r="FT97" s="104" t="str">
        <f t="shared" si="1188"/>
        <v/>
      </c>
      <c r="FU97" s="105" t="str">
        <f t="shared" si="1188"/>
        <v/>
      </c>
      <c r="FV97" s="106"/>
      <c r="FW97" s="146" t="str">
        <f t="shared" ref="FW97:GE97" si="1189">IF(AND(FW95&gt;0,FW96&gt;0),ROUNDDOWN(FW96/FW95,4),"")</f>
        <v/>
      </c>
      <c r="FX97" s="104" t="str">
        <f t="shared" si="1189"/>
        <v/>
      </c>
      <c r="FY97" s="105" t="str">
        <f t="shared" si="1189"/>
        <v/>
      </c>
      <c r="FZ97" s="146" t="str">
        <f t="shared" si="1189"/>
        <v/>
      </c>
      <c r="GA97" s="104" t="str">
        <f t="shared" si="1189"/>
        <v/>
      </c>
      <c r="GB97" s="105" t="str">
        <f t="shared" si="1189"/>
        <v/>
      </c>
      <c r="GC97" s="146" t="str">
        <f t="shared" si="1189"/>
        <v/>
      </c>
      <c r="GD97" s="104" t="str">
        <f t="shared" si="1189"/>
        <v/>
      </c>
      <c r="GE97" s="105" t="str">
        <f t="shared" si="1189"/>
        <v/>
      </c>
      <c r="GF97" s="106"/>
      <c r="GG97" s="146" t="str">
        <f t="shared" ref="GG97:GO97" si="1190">IF(AND(GG95&gt;0,GG96&gt;0),ROUNDDOWN(GG96/GG95,4),"")</f>
        <v/>
      </c>
      <c r="GH97" s="431" t="str">
        <f t="shared" si="1190"/>
        <v/>
      </c>
      <c r="GI97" s="432" t="str">
        <f t="shared" si="1190"/>
        <v/>
      </c>
      <c r="GJ97" s="433" t="str">
        <f t="shared" si="1190"/>
        <v/>
      </c>
      <c r="GK97" s="299" t="str">
        <f t="shared" si="1190"/>
        <v/>
      </c>
      <c r="GL97" s="303" t="str">
        <f t="shared" si="1190"/>
        <v/>
      </c>
      <c r="GM97" s="157" t="str">
        <f t="shared" si="1190"/>
        <v/>
      </c>
      <c r="GN97" s="307" t="str">
        <f t="shared" si="1190"/>
        <v/>
      </c>
      <c r="GO97" s="317" t="str">
        <f t="shared" si="1190"/>
        <v/>
      </c>
      <c r="GP97" s="327"/>
      <c r="GQ97" s="161" t="str">
        <f t="shared" ref="GQ97:GY97" si="1191">IF(AND(GQ95&gt;0,GQ96&gt;0),ROUNDDOWN(GQ96/GQ95,4),"")</f>
        <v/>
      </c>
      <c r="GR97" s="340" t="str">
        <f t="shared" si="1191"/>
        <v/>
      </c>
      <c r="GS97" s="341" t="str">
        <f t="shared" si="1191"/>
        <v/>
      </c>
      <c r="GT97" s="165" t="str">
        <f t="shared" si="1191"/>
        <v/>
      </c>
      <c r="GU97" s="360" t="str">
        <f t="shared" si="1191"/>
        <v/>
      </c>
      <c r="GV97" s="361" t="str">
        <f t="shared" si="1191"/>
        <v/>
      </c>
      <c r="GW97" s="169" t="str">
        <f t="shared" si="1191"/>
        <v/>
      </c>
      <c r="GX97" s="491" t="str">
        <f t="shared" si="1191"/>
        <v/>
      </c>
      <c r="GY97" s="492" t="str">
        <f t="shared" si="1191"/>
        <v/>
      </c>
      <c r="GZ97" s="493"/>
      <c r="HA97" s="494" t="str">
        <f t="shared" ref="HA97:HI97" si="1192">IF(AND(HA95&gt;0,HA96&gt;0),ROUNDDOWN(HA96/HA95,4),"")</f>
        <v/>
      </c>
      <c r="HB97" s="397" t="str">
        <f t="shared" si="1192"/>
        <v/>
      </c>
      <c r="HC97" s="398" t="str">
        <f t="shared" si="1192"/>
        <v/>
      </c>
      <c r="HD97" s="175" t="str">
        <f t="shared" si="1192"/>
        <v/>
      </c>
      <c r="HE97" s="397" t="str">
        <f t="shared" si="1192"/>
        <v/>
      </c>
      <c r="HF97" s="398" t="str">
        <f t="shared" si="1192"/>
        <v/>
      </c>
      <c r="HG97" s="175" t="str">
        <f t="shared" si="1192"/>
        <v/>
      </c>
      <c r="HH97" s="397" t="str">
        <f t="shared" si="1192"/>
        <v/>
      </c>
      <c r="HI97" s="398" t="str">
        <f t="shared" si="1192"/>
        <v/>
      </c>
      <c r="HJ97" s="375"/>
      <c r="HK97" s="174" t="str">
        <f>IF(AND(HK95&gt;0,HK96&gt;0),ROUNDDOWN(HK96/HK95,4),"")</f>
        <v/>
      </c>
      <c r="HL97" s="114"/>
      <c r="HM97" s="107"/>
      <c r="HN97" s="113"/>
      <c r="HO97" s="113"/>
      <c r="HP97" s="113"/>
      <c r="HQ97" s="113"/>
    </row>
    <row r="98" spans="1:225" s="25" customFormat="1" ht="21.75" thickTop="1">
      <c r="A98" s="24"/>
      <c r="C98" s="80" t="str">
        <f>_xlfn.XLOOKUP(D98,事業計画2026[営業所],事業計画2026[エリア],"",0)</f>
        <v/>
      </c>
      <c r="D98" s="81" t="s">
        <v>65</v>
      </c>
      <c r="E98" s="196"/>
      <c r="F98" s="196"/>
      <c r="G98" s="196" t="str">
        <f>_xlfn.XLOOKUP(D98,事業計画2026[営業所],事業計画2026[所長],"",0)</f>
        <v/>
      </c>
      <c r="H98" s="196" t="str">
        <f>_xlfn.XLOOKUP(D98,事業計画2026[営業所],事業計画2026[担当役員],"",0)</f>
        <v/>
      </c>
      <c r="I98" s="196" t="str">
        <f>_xlfn.XLOOKUP(D98,事業計画2026[営業所],事業計画2026[主要ブランド],"",0)</f>
        <v/>
      </c>
      <c r="J98" s="196"/>
      <c r="K98" s="197" t="str">
        <f>_xlfn.XLOOKUP(D98,事業計画2026[営業所],事業計画2026[人件費],"",0)</f>
        <v/>
      </c>
      <c r="L98" s="197" t="str">
        <f>_xlfn.XLOOKUP(D98,事業計画2026[営業所],事業計画2026[販売費],"",0)</f>
        <v/>
      </c>
      <c r="M98" s="197" t="str">
        <f>_xlfn.XLOOKUP(D98,事業計画2026[営業所],事業計画2026[減価償却費],"",0)</f>
        <v/>
      </c>
      <c r="N98" s="197" t="str">
        <f>_xlfn.XLOOKUP(D98,事業計画2026[営業所],事業計画2026[地代・家賃],"",0)</f>
        <v/>
      </c>
      <c r="O98" s="197" t="str">
        <f>_xlfn.XLOOKUP(D98,事業計画2026[営業所],事業計画2026[その他経費],"",0)</f>
        <v/>
      </c>
      <c r="P98" s="197" t="str">
        <f>_xlfn.XLOOKUP(D98,事業計画2026[営業所],事業計画2026[本社経費],"",0)</f>
        <v/>
      </c>
      <c r="Q98" s="197">
        <f>SUM(K98:P98)</f>
        <v>0</v>
      </c>
      <c r="R98" s="196"/>
      <c r="S98" s="26" t="s">
        <v>137</v>
      </c>
      <c r="T98" s="27" cm="1">
        <f t="array" ref="T98">_xlfn.XLOOKUP($D98&amp;T$2&amp;T$3,事業計画集計2026[営業所]&amp;事業計画集計2026[月]&amp;事業計画集計2026[受着完],事業計画集計2026[(当月)計画 請負金額],0,0)</f>
        <v>0</v>
      </c>
      <c r="U98" s="28" cm="1">
        <f t="array" ref="U98">_xlfn.XLOOKUP($D98&amp;T$2&amp;T$3,事業計画集計2026[営業所]&amp;事業計画集計2026[月]&amp;事業計画集計2026[受着完],事業計画集計2026[(当月)計画 利益額],0,0)</f>
        <v>0</v>
      </c>
      <c r="V98" s="142" cm="1">
        <f t="array" ref="V98">_xlfn.XLOOKUP($D98&amp;T$2&amp;T$3,事業計画集計2026[営業所]&amp;事業計画集計2026[月]&amp;事業計画集計2026[受着完],事業計画集計2026[(当月)計画 棟数],0,0)</f>
        <v>0</v>
      </c>
      <c r="W98" s="27" cm="1">
        <f t="array" ref="W98">_xlfn.XLOOKUP($D98&amp;W$2&amp;W$3,事業計画集計2026[営業所]&amp;事業計画集計2026[月]&amp;事業計画集計2026[受着完],事業計画集計2026[(当月)計画 請負金額],0,0)</f>
        <v>0</v>
      </c>
      <c r="X98" s="28" cm="1">
        <f t="array" ref="X98">_xlfn.XLOOKUP($D98&amp;W$2&amp;W$3,事業計画集計2026[営業所]&amp;事業計画集計2026[月]&amp;事業計画集計2026[受着完],事業計画集計2026[(当月)計画 利益額],0,0)</f>
        <v>0</v>
      </c>
      <c r="Y98" s="149" cm="1">
        <f t="array" ref="Y98">_xlfn.XLOOKUP($D98&amp;W$2&amp;W$3,事業計画集計2026[営業所]&amp;事業計画集計2026[月]&amp;事業計画集計2026[受着完],事業計画集計2026[(当月)計画 棟数],0,0)</f>
        <v>0</v>
      </c>
      <c r="Z98" s="28" cm="1">
        <f t="array" ref="Z98">_xlfn.XLOOKUP($D98&amp;Z$2&amp;Z$3,事業計画集計2026[営業所]&amp;事業計画集計2026[月]&amp;事業計画集計2026[受着完],事業計画集計2026[(当月)計画 請負金額],0,0)</f>
        <v>0</v>
      </c>
      <c r="AA98" s="28" cm="1">
        <f t="array" ref="AA98">_xlfn.XLOOKUP($D98&amp;Z$2&amp;Z$3,事業計画集計2026[営業所]&amp;事業計画集計2026[月]&amp;事業計画集計2026[受着完],事業計画集計2026[(当月)計画 利益額],0,0)</f>
        <v>0</v>
      </c>
      <c r="AB98" s="29">
        <f>AA98-($Q98*1000)</f>
        <v>0</v>
      </c>
      <c r="AC98" s="142" cm="1">
        <f t="array" ref="AC98">_xlfn.XLOOKUP($D98&amp;Z$2&amp;Z$3,事業計画集計2026[営業所]&amp;事業計画集計2026[月]&amp;事業計画集計2026[受着完],事業計画集計2026[(当月)計画 棟数],0,0)</f>
        <v>0</v>
      </c>
      <c r="AD98" s="27" cm="1">
        <f t="array" ref="AD98">_xlfn.XLOOKUP($D98&amp;AD$2&amp;AD$3,事業計画集計2026[営業所]&amp;事業計画集計2026[月]&amp;事業計画集計2026[受着完],事業計画集計2026[(当月)計画 請負金額],0,0)</f>
        <v>0</v>
      </c>
      <c r="AE98" s="28" cm="1">
        <f t="array" ref="AE98">_xlfn.XLOOKUP($D98&amp;AD$2&amp;AD$3,事業計画集計2026[営業所]&amp;事業計画集計2026[月]&amp;事業計画集計2026[受着完],事業計画集計2026[(当月)計画 利益額],0,0)</f>
        <v>0</v>
      </c>
      <c r="AF98" s="149" cm="1">
        <f t="array" ref="AF98">_xlfn.XLOOKUP($D98&amp;AD$2&amp;AD$3,事業計画集計2026[営業所]&amp;事業計画集計2026[月]&amp;事業計画集計2026[受着完],事業計画集計2026[(当月)計画 棟数],0,0)</f>
        <v>0</v>
      </c>
      <c r="AG98" s="28" cm="1">
        <f t="array" ref="AG98">_xlfn.XLOOKUP($D98&amp;AG$2&amp;AG$3,事業計画集計2026[営業所]&amp;事業計画集計2026[月]&amp;事業計画集計2026[受着完],事業計画集計2026[(当月)計画 請負金額],0,0)</f>
        <v>0</v>
      </c>
      <c r="AH98" s="28" cm="1">
        <f t="array" ref="AH98">_xlfn.XLOOKUP($D98&amp;AG$2&amp;AG$3,事業計画集計2026[営業所]&amp;事業計画集計2026[月]&amp;事業計画集計2026[受着完],事業計画集計2026[(当月)計画 利益額],0,0)</f>
        <v>0</v>
      </c>
      <c r="AI98" s="149" cm="1">
        <f t="array" ref="AI98">_xlfn.XLOOKUP($D98&amp;AG$2&amp;AG$3,事業計画集計2026[営業所]&amp;事業計画集計2026[月]&amp;事業計画集計2026[受着完],事業計画集計2026[(当月)計画 棟数],0,0)</f>
        <v>0</v>
      </c>
      <c r="AJ98" s="28" cm="1">
        <f t="array" ref="AJ98">_xlfn.XLOOKUP($D98&amp;AJ$2&amp;AJ$3,事業計画集計2026[営業所]&amp;事業計画集計2026[月]&amp;事業計画集計2026[受着完],事業計画集計2026[(当月)計画 請負金額],0,0)</f>
        <v>0</v>
      </c>
      <c r="AK98" s="28" cm="1">
        <f t="array" ref="AK98">_xlfn.XLOOKUP($D98&amp;AJ$2&amp;AJ$3,事業計画集計2026[営業所]&amp;事業計画集計2026[月]&amp;事業計画集計2026[受着完],事業計画集計2026[(当月)計画 利益額],0,0)</f>
        <v>0</v>
      </c>
      <c r="AL98" s="29">
        <f>AK98-($Q98*1000)</f>
        <v>0</v>
      </c>
      <c r="AM98" s="149" cm="1">
        <f t="array" ref="AM98">_xlfn.XLOOKUP($D98&amp;AJ$2&amp;AJ$3,事業計画集計2026[営業所]&amp;事業計画集計2026[月]&amp;事業計画集計2026[受着完],事業計画集計2026[(当月)計画 棟数],0,0)</f>
        <v>0</v>
      </c>
      <c r="AN98" s="28" cm="1">
        <f t="array" ref="AN98">_xlfn.XLOOKUP($D98&amp;AN$2&amp;AN$3,事業計画集計2026[営業所]&amp;事業計画集計2026[月]&amp;事業計画集計2026[受着完],事業計画集計2026[(当月)計画 請負金額],0,0)</f>
        <v>0</v>
      </c>
      <c r="AO98" s="28" cm="1">
        <f t="array" ref="AO98">_xlfn.XLOOKUP($D98&amp;AN$2&amp;AN$3,事業計画集計2026[営業所]&amp;事業計画集計2026[月]&amp;事業計画集計2026[受着完],事業計画集計2026[(当月)計画 利益額],0,0)</f>
        <v>0</v>
      </c>
      <c r="AP98" s="149" cm="1">
        <f t="array" ref="AP98">_xlfn.XLOOKUP($D98&amp;AN$2&amp;AN$3,事業計画集計2026[営業所]&amp;事業計画集計2026[月]&amp;事業計画集計2026[受着完],事業計画集計2026[(当月)計画 棟数],0,0)</f>
        <v>0</v>
      </c>
      <c r="AQ98" s="28" cm="1">
        <f t="array" ref="AQ98">_xlfn.XLOOKUP($D98&amp;AQ$2&amp;AQ$3,事業計画集計2026[営業所]&amp;事業計画集計2026[月]&amp;事業計画集計2026[受着完],事業計画集計2026[(当月)計画 請負金額],0,0)</f>
        <v>0</v>
      </c>
      <c r="AR98" s="28" cm="1">
        <f t="array" ref="AR98">_xlfn.XLOOKUP($D98&amp;AQ$2&amp;AQ$3,事業計画集計2026[営業所]&amp;事業計画集計2026[月]&amp;事業計画集計2026[受着完],事業計画集計2026[(当月)計画 利益額],0,0)</f>
        <v>0</v>
      </c>
      <c r="AS98" s="149" cm="1">
        <f t="array" ref="AS98">_xlfn.XLOOKUP($D98&amp;AQ$2&amp;AQ$3,事業計画集計2026[営業所]&amp;事業計画集計2026[月]&amp;事業計画集計2026[受着完],事業計画集計2026[(当月)計画 棟数],0,0)</f>
        <v>0</v>
      </c>
      <c r="AT98" s="28" cm="1">
        <f t="array" ref="AT98">_xlfn.XLOOKUP($D98&amp;AT$2&amp;AT$3,事業計画集計2026[営業所]&amp;事業計画集計2026[月]&amp;事業計画集計2026[受着完],事業計画集計2026[(当月)計画 請負金額],0,0)</f>
        <v>0</v>
      </c>
      <c r="AU98" s="28" cm="1">
        <f t="array" ref="AU98">_xlfn.XLOOKUP($D98&amp;AT$2&amp;AT$3,事業計画集計2026[営業所]&amp;事業計画集計2026[月]&amp;事業計画集計2026[受着完],事業計画集計2026[(当月)計画 利益額],0,0)</f>
        <v>0</v>
      </c>
      <c r="AV98" s="29">
        <f>AU98-($Q98*1000)</f>
        <v>0</v>
      </c>
      <c r="AW98" s="142" cm="1">
        <f t="array" ref="AW98">_xlfn.XLOOKUP($D98&amp;AT$2&amp;AT$3,事業計画集計2026[営業所]&amp;事業計画集計2026[月]&amp;事業計画集計2026[受着完],事業計画集計2026[(当月)計画 棟数],0,0)</f>
        <v>0</v>
      </c>
      <c r="AX98" s="421">
        <f t="shared" ref="AX98:BG99" si="1193">T98+AD98+AN98</f>
        <v>0</v>
      </c>
      <c r="AY98" s="422">
        <f t="shared" si="1193"/>
        <v>0</v>
      </c>
      <c r="AZ98" s="423">
        <f t="shared" si="1193"/>
        <v>0</v>
      </c>
      <c r="BA98" s="296">
        <f t="shared" si="1193"/>
        <v>0</v>
      </c>
      <c r="BB98" s="300">
        <f t="shared" si="1193"/>
        <v>0</v>
      </c>
      <c r="BC98" s="154">
        <f t="shared" si="1193"/>
        <v>0</v>
      </c>
      <c r="BD98" s="304">
        <f t="shared" si="1193"/>
        <v>0</v>
      </c>
      <c r="BE98" s="314">
        <f t="shared" si="1193"/>
        <v>0</v>
      </c>
      <c r="BF98" s="324">
        <f t="shared" si="1193"/>
        <v>0</v>
      </c>
      <c r="BG98" s="158">
        <f t="shared" si="1193"/>
        <v>0</v>
      </c>
      <c r="BH98" s="28" cm="1">
        <f t="array" ref="BH98">_xlfn.XLOOKUP($D98&amp;BH$2&amp;BH$3,事業計画集計2026[営業所]&amp;事業計画集計2026[月]&amp;事業計画集計2026[受着完],事業計画集計2026[(当月)計画 請負金額],0,0)</f>
        <v>0</v>
      </c>
      <c r="BI98" s="28" cm="1">
        <f t="array" ref="BI98">_xlfn.XLOOKUP($D98&amp;BH$2&amp;BH$3,事業計画集計2026[営業所]&amp;事業計画集計2026[月]&amp;事業計画集計2026[受着完],事業計画集計2026[(当月)計画 利益額],0,0)</f>
        <v>0</v>
      </c>
      <c r="BJ98" s="149" cm="1">
        <f t="array" ref="BJ98">_xlfn.XLOOKUP($D98&amp;BH$2&amp;BH$3,事業計画集計2026[営業所]&amp;事業計画集計2026[月]&amp;事業計画集計2026[受着完],事業計画集計2026[(当月)計画 棟数],0,0)</f>
        <v>0</v>
      </c>
      <c r="BK98" s="28" cm="1">
        <f t="array" ref="BK98">_xlfn.XLOOKUP($D98&amp;BK$2&amp;BK$3,事業計画集計2026[営業所]&amp;事業計画集計2026[月]&amp;事業計画集計2026[受着完],事業計画集計2026[(当月)計画 請負金額],0,0)</f>
        <v>0</v>
      </c>
      <c r="BL98" s="28" cm="1">
        <f t="array" ref="BL98">_xlfn.XLOOKUP($D98&amp;BK$2&amp;BK$3,事業計画集計2026[営業所]&amp;事業計画集計2026[月]&amp;事業計画集計2026[受着完],事業計画集計2026[(当月)計画 利益額],0,0)</f>
        <v>0</v>
      </c>
      <c r="BM98" s="149" cm="1">
        <f t="array" ref="BM98">_xlfn.XLOOKUP($D98&amp;BK$2&amp;BK$3,事業計画集計2026[営業所]&amp;事業計画集計2026[月]&amp;事業計画集計2026[受着完],事業計画集計2026[(当月)計画 棟数],0,0)</f>
        <v>0</v>
      </c>
      <c r="BN98" s="28" cm="1">
        <f t="array" ref="BN98">_xlfn.XLOOKUP($D98&amp;BN$2&amp;BN$3,事業計画集計2026[営業所]&amp;事業計画集計2026[月]&amp;事業計画集計2026[受着完],事業計画集計2026[(当月)計画 請負金額],0,0)</f>
        <v>0</v>
      </c>
      <c r="BO98" s="28" cm="1">
        <f t="array" ref="BO98">_xlfn.XLOOKUP($D98&amp;BN$2&amp;BN$3,事業計画集計2026[営業所]&amp;事業計画集計2026[月]&amp;事業計画集計2026[受着完],事業計画集計2026[(当月)計画 利益額],0,0)</f>
        <v>0</v>
      </c>
      <c r="BP98" s="29">
        <f>BO98-($Q98*1000)</f>
        <v>0</v>
      </c>
      <c r="BQ98" s="149" cm="1">
        <f t="array" ref="BQ98">_xlfn.XLOOKUP($D98&amp;BN$2&amp;BN$3,事業計画集計2026[営業所]&amp;事業計画集計2026[月]&amp;事業計画集計2026[受着完],事業計画集計2026[(当月)計画 棟数],0,0)</f>
        <v>0</v>
      </c>
      <c r="BR98" s="28" cm="1">
        <f t="array" ref="BR98">_xlfn.XLOOKUP($D98&amp;BR$2&amp;BR$3,事業計画集計2026[営業所]&amp;事業計画集計2026[月]&amp;事業計画集計2026[受着完],事業計画集計2026[(当月)計画 請負金額],0,0)</f>
        <v>0</v>
      </c>
      <c r="BS98" s="28" cm="1">
        <f t="array" ref="BS98">_xlfn.XLOOKUP($D98&amp;BR$2&amp;BR$3,事業計画集計2026[営業所]&amp;事業計画集計2026[月]&amp;事業計画集計2026[受着完],事業計画集計2026[(当月)計画 利益額],0,0)</f>
        <v>0</v>
      </c>
      <c r="BT98" s="149" cm="1">
        <f t="array" ref="BT98">_xlfn.XLOOKUP($D98&amp;BR$2&amp;BR$3,事業計画集計2026[営業所]&amp;事業計画集計2026[月]&amp;事業計画集計2026[受着完],事業計画集計2026[(当月)計画 棟数],0,0)</f>
        <v>0</v>
      </c>
      <c r="BU98" s="28" cm="1">
        <f t="array" ref="BU98">_xlfn.XLOOKUP($D98&amp;BU$2&amp;BU$3,事業計画集計2026[営業所]&amp;事業計画集計2026[月]&amp;事業計画集計2026[受着完],事業計画集計2026[(当月)計画 請負金額],0,0)</f>
        <v>0</v>
      </c>
      <c r="BV98" s="28" cm="1">
        <f t="array" ref="BV98">_xlfn.XLOOKUP($D98&amp;BU$2&amp;BU$3,事業計画集計2026[営業所]&amp;事業計画集計2026[月]&amp;事業計画集計2026[受着完],事業計画集計2026[(当月)計画 利益額],0,0)</f>
        <v>0</v>
      </c>
      <c r="BW98" s="149" cm="1">
        <f t="array" ref="BW98">_xlfn.XLOOKUP($D98&amp;BU$2&amp;BU$3,事業計画集計2026[営業所]&amp;事業計画集計2026[月]&amp;事業計画集計2026[受着完],事業計画集計2026[(当月)計画 棟数],0,0)</f>
        <v>0</v>
      </c>
      <c r="BX98" s="28" cm="1">
        <f t="array" ref="BX98">_xlfn.XLOOKUP($D98&amp;BX$2&amp;BX$3,事業計画集計2026[営業所]&amp;事業計画集計2026[月]&amp;事業計画集計2026[受着完],事業計画集計2026[(当月)計画 請負金額],0,0)</f>
        <v>0</v>
      </c>
      <c r="BY98" s="28" cm="1">
        <f t="array" ref="BY98">_xlfn.XLOOKUP($D98&amp;BX$2&amp;BX$3,事業計画集計2026[営業所]&amp;事業計画集計2026[月]&amp;事業計画集計2026[受着完],事業計画集計2026[(当月)計画 利益額],0,0)</f>
        <v>0</v>
      </c>
      <c r="BZ98" s="29">
        <f>BY98-($Q98*1000)</f>
        <v>0</v>
      </c>
      <c r="CA98" s="149" cm="1">
        <f t="array" ref="CA98">_xlfn.XLOOKUP($D98&amp;BX$2&amp;BX$3,事業計画集計2026[営業所]&amp;事業計画集計2026[月]&amp;事業計画集計2026[受着完],事業計画集計2026[(当月)計画 棟数],0,0)</f>
        <v>0</v>
      </c>
      <c r="CB98" s="28" cm="1">
        <f t="array" ref="CB98">_xlfn.XLOOKUP($D98&amp;CB$2&amp;CB$3,事業計画集計2026[営業所]&amp;事業計画集計2026[月]&amp;事業計画集計2026[受着完],事業計画集計2026[(当月)計画 請負金額],0,0)</f>
        <v>0</v>
      </c>
      <c r="CC98" s="28" cm="1">
        <f t="array" ref="CC98">_xlfn.XLOOKUP($D98&amp;CB$2&amp;CB$3,事業計画集計2026[営業所]&amp;事業計画集計2026[月]&amp;事業計画集計2026[受着完],事業計画集計2026[(当月)計画 利益額],0,0)</f>
        <v>0</v>
      </c>
      <c r="CD98" s="149" cm="1">
        <f t="array" ref="CD98">_xlfn.XLOOKUP($D98&amp;CB$2&amp;CB$3,事業計画集計2026[営業所]&amp;事業計画集計2026[月]&amp;事業計画集計2026[受着完],事業計画集計2026[(当月)計画 棟数],0,0)</f>
        <v>0</v>
      </c>
      <c r="CE98" s="28" cm="1">
        <f t="array" ref="CE98">_xlfn.XLOOKUP($D98&amp;CE$2&amp;CE$3,事業計画集計2026[営業所]&amp;事業計画集計2026[月]&amp;事業計画集計2026[受着完],事業計画集計2026[(当月)計画 請負金額],0,0)</f>
        <v>0</v>
      </c>
      <c r="CF98" s="28" cm="1">
        <f t="array" ref="CF98">_xlfn.XLOOKUP($D98&amp;CE$2&amp;CE$3,事業計画集計2026[営業所]&amp;事業計画集計2026[月]&amp;事業計画集計2026[受着完],事業計画集計2026[(当月)計画 利益額],0,0)</f>
        <v>0</v>
      </c>
      <c r="CG98" s="149" cm="1">
        <f t="array" ref="CG98">_xlfn.XLOOKUP($D98&amp;CE$2&amp;CE$3,事業計画集計2026[営業所]&amp;事業計画集計2026[月]&amp;事業計画集計2026[受着完],事業計画集計2026[(当月)計画 棟数],0,0)</f>
        <v>0</v>
      </c>
      <c r="CH98" s="28" cm="1">
        <f t="array" ref="CH98">_xlfn.XLOOKUP($D98&amp;CH$2&amp;CH$3,事業計画集計2026[営業所]&amp;事業計画集計2026[月]&amp;事業計画集計2026[受着完],事業計画集計2026[(当月)計画 請負金額],0,0)</f>
        <v>0</v>
      </c>
      <c r="CI98" s="28" cm="1">
        <f t="array" ref="CI98">_xlfn.XLOOKUP($D98&amp;CH$2&amp;CH$3,事業計画集計2026[営業所]&amp;事業計画集計2026[月]&amp;事業計画集計2026[受着完],事業計画集計2026[(当月)計画 利益額],0,0)</f>
        <v>0</v>
      </c>
      <c r="CJ98" s="29">
        <f>CI98-($Q98*1000)</f>
        <v>0</v>
      </c>
      <c r="CK98" s="142" cm="1">
        <f t="array" ref="CK98">_xlfn.XLOOKUP($D98&amp;CH$2&amp;CH$3,事業計画集計2026[営業所]&amp;事業計画集計2026[月]&amp;事業計画集計2026[受着完],事業計画集計2026[(当月)計画 棟数],0,0)</f>
        <v>0</v>
      </c>
      <c r="CL98" s="421">
        <f t="shared" ref="CL98:CU99" si="1194">BH98+BR98+CB98</f>
        <v>0</v>
      </c>
      <c r="CM98" s="422">
        <f t="shared" si="1194"/>
        <v>0</v>
      </c>
      <c r="CN98" s="423">
        <f t="shared" si="1194"/>
        <v>0</v>
      </c>
      <c r="CO98" s="296">
        <f t="shared" si="1194"/>
        <v>0</v>
      </c>
      <c r="CP98" s="300">
        <f t="shared" si="1194"/>
        <v>0</v>
      </c>
      <c r="CQ98" s="154">
        <f t="shared" si="1194"/>
        <v>0</v>
      </c>
      <c r="CR98" s="304">
        <f t="shared" si="1194"/>
        <v>0</v>
      </c>
      <c r="CS98" s="314">
        <f t="shared" si="1194"/>
        <v>0</v>
      </c>
      <c r="CT98" s="324">
        <f t="shared" si="1194"/>
        <v>0</v>
      </c>
      <c r="CU98" s="158">
        <f t="shared" si="1194"/>
        <v>0</v>
      </c>
      <c r="CV98" s="333">
        <f t="shared" ref="CV98:DE99" si="1195">AX98+CL98</f>
        <v>0</v>
      </c>
      <c r="CW98" s="334">
        <f t="shared" si="1195"/>
        <v>0</v>
      </c>
      <c r="CX98" s="162">
        <f t="shared" si="1195"/>
        <v>0</v>
      </c>
      <c r="CY98" s="354">
        <f t="shared" si="1195"/>
        <v>0</v>
      </c>
      <c r="CZ98" s="355">
        <f t="shared" si="1195"/>
        <v>0</v>
      </c>
      <c r="DA98" s="166">
        <f t="shared" si="1195"/>
        <v>0</v>
      </c>
      <c r="DB98" s="479">
        <f t="shared" si="1195"/>
        <v>0</v>
      </c>
      <c r="DC98" s="480">
        <f t="shared" si="1195"/>
        <v>0</v>
      </c>
      <c r="DD98" s="481">
        <f t="shared" si="1195"/>
        <v>0</v>
      </c>
      <c r="DE98" s="604">
        <f t="shared" si="1195"/>
        <v>0</v>
      </c>
      <c r="DF98" s="612">
        <f>実行度合表集計2025!GH98+実行度合表集計2026!CV98</f>
        <v>10000000</v>
      </c>
      <c r="DG98" s="334">
        <f>実行度合表集計2025!GI98+実行度合表集計2026!CW98</f>
        <v>10000000</v>
      </c>
      <c r="DH98" s="613">
        <f>実行度合表集計2025!GJ98+実行度合表集計2026!CX98</f>
        <v>5</v>
      </c>
      <c r="DI98" s="628">
        <f>実行度合表集計2025!GK98+実行度合表集計2026!CY98</f>
        <v>0</v>
      </c>
      <c r="DJ98" s="355">
        <f>実行度合表集計2025!GL98+実行度合表集計2026!CZ98</f>
        <v>0</v>
      </c>
      <c r="DK98" s="629">
        <f>実行度合表集計2025!GM98+実行度合表集計2026!DA98</f>
        <v>0</v>
      </c>
      <c r="DL98" s="641">
        <f>実行度合表集計2025!GN98+実行度合表集計2026!DB98</f>
        <v>13000000</v>
      </c>
      <c r="DM98" s="480">
        <f>実行度合表集計2025!GO98+実行度合表集計2026!DC98</f>
        <v>13000000</v>
      </c>
      <c r="DN98" s="481">
        <f>実行度合表集計2025!GP98+実行度合表集計2026!DD98</f>
        <v>-7826000</v>
      </c>
      <c r="DO98" s="642">
        <f>実行度合表集計2025!GQ98+実行度合表集計2026!DE98</f>
        <v>6</v>
      </c>
      <c r="DP98" s="28" cm="1">
        <f t="array" ref="DP98">_xlfn.XLOOKUP($D98&amp;DP$2&amp;DP$3,事業計画集計2026[営業所]&amp;事業計画集計2026[月]&amp;事業計画集計2026[受着完],事業計画集計2026[(当月)計画 請負金額],0,0)</f>
        <v>0</v>
      </c>
      <c r="DQ98" s="28" cm="1">
        <f t="array" ref="DQ98">_xlfn.XLOOKUP($D98&amp;DP$2&amp;DP$3,事業計画集計2026[営業所]&amp;事業計画集計2026[月]&amp;事業計画集計2026[受着完],事業計画集計2026[(当月)計画 利益額],0,0)</f>
        <v>0</v>
      </c>
      <c r="DR98" s="149" cm="1">
        <f t="array" ref="DR98">_xlfn.XLOOKUP($D98&amp;DP$2&amp;DP$3,事業計画集計2026[営業所]&amp;事業計画集計2026[月]&amp;事業計画集計2026[受着完],事業計画集計2026[(当月)計画 棟数],0,0)</f>
        <v>0</v>
      </c>
      <c r="DS98" s="28" cm="1">
        <f t="array" ref="DS98">_xlfn.XLOOKUP($D98&amp;DS$2&amp;DS$3,事業計画集計2026[営業所]&amp;事業計画集計2026[月]&amp;事業計画集計2026[受着完],事業計画集計2026[(当月)計画 請負金額],0,0)</f>
        <v>0</v>
      </c>
      <c r="DT98" s="28" cm="1">
        <f t="array" ref="DT98">_xlfn.XLOOKUP($D98&amp;DS$2&amp;DS$3,事業計画集計2026[営業所]&amp;事業計画集計2026[月]&amp;事業計画集計2026[受着完],事業計画集計2026[(当月)計画 利益額],0,0)</f>
        <v>0</v>
      </c>
      <c r="DU98" s="149" cm="1">
        <f t="array" ref="DU98">_xlfn.XLOOKUP($D98&amp;DS$2&amp;DS$3,事業計画集計2026[営業所]&amp;事業計画集計2026[月]&amp;事業計画集計2026[受着完],事業計画集計2026[(当月)計画 棟数],0,0)</f>
        <v>0</v>
      </c>
      <c r="DV98" s="28" cm="1">
        <f t="array" ref="DV98">_xlfn.XLOOKUP($D98&amp;DV$2&amp;DV$3,事業計画集計2026[営業所]&amp;事業計画集計2026[月]&amp;事業計画集計2026[受着完],事業計画集計2026[(当月)計画 請負金額],0,0)</f>
        <v>0</v>
      </c>
      <c r="DW98" s="28" cm="1">
        <f t="array" ref="DW98">_xlfn.XLOOKUP($D98&amp;DV$2&amp;DV$3,事業計画集計2026[営業所]&amp;事業計画集計2026[月]&amp;事業計画集計2026[受着完],事業計画集計2026[(当月)計画 利益額],0,0)</f>
        <v>0</v>
      </c>
      <c r="DX98" s="29">
        <f>DW98-($Q98*1000)</f>
        <v>0</v>
      </c>
      <c r="DY98" s="149" cm="1">
        <f t="array" ref="DY98">_xlfn.XLOOKUP($D98&amp;DV$2&amp;DV$3,事業計画集計2026[営業所]&amp;事業計画集計2026[月]&amp;事業計画集計2026[受着完],事業計画集計2026[(当月)計画 棟数],0,0)</f>
        <v>0</v>
      </c>
      <c r="DZ98" s="28" cm="1">
        <f t="array" ref="DZ98">_xlfn.XLOOKUP($D98&amp;DZ$2&amp;DZ$3,事業計画集計2026[営業所]&amp;事業計画集計2026[月]&amp;事業計画集計2026[受着完],事業計画集計2026[(当月)計画 請負金額],0,0)</f>
        <v>0</v>
      </c>
      <c r="EA98" s="28" cm="1">
        <f t="array" ref="EA98">_xlfn.XLOOKUP($D98&amp;DZ$2&amp;DZ$3,事業計画集計2026[営業所]&amp;事業計画集計2026[月]&amp;事業計画集計2026[受着完],事業計画集計2026[(当月)計画 利益額],0,0)</f>
        <v>0</v>
      </c>
      <c r="EB98" s="149" cm="1">
        <f t="array" ref="EB98">_xlfn.XLOOKUP($D98&amp;DZ$2&amp;DZ$3,事業計画集計2026[営業所]&amp;事業計画集計2026[月]&amp;事業計画集計2026[受着完],事業計画集計2026[(当月)計画 棟数],0,0)</f>
        <v>0</v>
      </c>
      <c r="EC98" s="28" cm="1">
        <f t="array" ref="EC98">_xlfn.XLOOKUP($D98&amp;EC$2&amp;EC$3,事業計画集計2026[営業所]&amp;事業計画集計2026[月]&amp;事業計画集計2026[受着完],事業計画集計2026[(当月)計画 請負金額],0,0)</f>
        <v>0</v>
      </c>
      <c r="ED98" s="28" cm="1">
        <f t="array" ref="ED98">_xlfn.XLOOKUP($D98&amp;EC$2&amp;EC$3,事業計画集計2026[営業所]&amp;事業計画集計2026[月]&amp;事業計画集計2026[受着完],事業計画集計2026[(当月)計画 利益額],0,0)</f>
        <v>0</v>
      </c>
      <c r="EE98" s="149" cm="1">
        <f t="array" ref="EE98">_xlfn.XLOOKUP($D98&amp;EC$2&amp;EC$3,事業計画集計2026[営業所]&amp;事業計画集計2026[月]&amp;事業計画集計2026[受着完],事業計画集計2026[(当月)計画 棟数],0,0)</f>
        <v>0</v>
      </c>
      <c r="EF98" s="28" cm="1">
        <f t="array" ref="EF98">_xlfn.XLOOKUP($D98&amp;EF$2&amp;EF$3,事業計画集計2026[営業所]&amp;事業計画集計2026[月]&amp;事業計画集計2026[受着完],事業計画集計2026[(当月)計画 請負金額],0,0)</f>
        <v>0</v>
      </c>
      <c r="EG98" s="28" cm="1">
        <f t="array" ref="EG98">_xlfn.XLOOKUP($D98&amp;EF$2&amp;EF$3,事業計画集計2026[営業所]&amp;事業計画集計2026[月]&amp;事業計画集計2026[受着完],事業計画集計2026[(当月)計画 利益額],0,0)</f>
        <v>0</v>
      </c>
      <c r="EH98" s="29">
        <f>EG98-($Q98*1000)</f>
        <v>0</v>
      </c>
      <c r="EI98" s="149" cm="1">
        <f t="array" ref="EI98">_xlfn.XLOOKUP($D98&amp;EF$2&amp;EF$3,事業計画集計2026[営業所]&amp;事業計画集計2026[月]&amp;事業計画集計2026[受着完],事業計画集計2026[(当月)計画 棟数],0,0)</f>
        <v>0</v>
      </c>
      <c r="EJ98" s="28" cm="1">
        <f t="array" ref="EJ98">_xlfn.XLOOKUP($D98&amp;EJ$2&amp;EJ$3,事業計画集計2026[営業所]&amp;事業計画集計2026[月]&amp;事業計画集計2026[受着完],事業計画集計2026[(当月)計画 請負金額],0,0)</f>
        <v>0</v>
      </c>
      <c r="EK98" s="28" cm="1">
        <f t="array" ref="EK98">_xlfn.XLOOKUP($D98&amp;EJ$2&amp;EJ$3,事業計画集計2026[営業所]&amp;事業計画集計2026[月]&amp;事業計画集計2026[受着完],事業計画集計2026[(当月)計画 利益額],0,0)</f>
        <v>0</v>
      </c>
      <c r="EL98" s="149" cm="1">
        <f t="array" ref="EL98">_xlfn.XLOOKUP($D98&amp;EJ$2&amp;EJ$3,事業計画集計2026[営業所]&amp;事業計画集計2026[月]&amp;事業計画集計2026[受着完],事業計画集計2026[(当月)計画 棟数],0,0)</f>
        <v>0</v>
      </c>
      <c r="EM98" s="28" cm="1">
        <f t="array" ref="EM98">_xlfn.XLOOKUP($D98&amp;EM$2&amp;EM$3,事業計画集計2026[営業所]&amp;事業計画集計2026[月]&amp;事業計画集計2026[受着完],事業計画集計2026[(当月)計画 請負金額],0,0)</f>
        <v>0</v>
      </c>
      <c r="EN98" s="28" cm="1">
        <f t="array" ref="EN98">_xlfn.XLOOKUP($D98&amp;EM$2&amp;EM$3,事業計画集計2026[営業所]&amp;事業計画集計2026[月]&amp;事業計画集計2026[受着完],事業計画集計2026[(当月)計画 利益額],0,0)</f>
        <v>0</v>
      </c>
      <c r="EO98" s="149" cm="1">
        <f t="array" ref="EO98">_xlfn.XLOOKUP($D98&amp;EM$2&amp;EM$3,事業計画集計2026[営業所]&amp;事業計画集計2026[月]&amp;事業計画集計2026[受着完],事業計画集計2026[(当月)計画 棟数],0,0)</f>
        <v>0</v>
      </c>
      <c r="EP98" s="28" cm="1">
        <f t="array" ref="EP98">_xlfn.XLOOKUP($D98&amp;EP$2&amp;EP$3,事業計画集計2026[営業所]&amp;事業計画集計2026[月]&amp;事業計画集計2026[受着完],事業計画集計2026[(当月)計画 請負金額],0,0)</f>
        <v>0</v>
      </c>
      <c r="EQ98" s="28" cm="1">
        <f t="array" ref="EQ98">_xlfn.XLOOKUP($D98&amp;EP$2&amp;EP$3,事業計画集計2026[営業所]&amp;事業計画集計2026[月]&amp;事業計画集計2026[受着完],事業計画集計2026[(当月)計画 利益額],0,0)</f>
        <v>0</v>
      </c>
      <c r="ER98" s="29">
        <f>EQ98-($Q98*1000)</f>
        <v>0</v>
      </c>
      <c r="ES98" s="142" cm="1">
        <f t="array" ref="ES98">_xlfn.XLOOKUP($D98&amp;EP$2&amp;EP$3,事業計画集計2026[営業所]&amp;事業計画集計2026[月]&amp;事業計画集計2026[受着完],事業計画集計2026[(当月)計画 棟数],0,0)</f>
        <v>0</v>
      </c>
      <c r="ET98" s="421">
        <f t="shared" ref="ET98:FC99" si="1196">DP98+DZ98+EJ98</f>
        <v>0</v>
      </c>
      <c r="EU98" s="422">
        <f t="shared" si="1196"/>
        <v>0</v>
      </c>
      <c r="EV98" s="423">
        <f t="shared" si="1196"/>
        <v>0</v>
      </c>
      <c r="EW98" s="296">
        <f t="shared" si="1196"/>
        <v>0</v>
      </c>
      <c r="EX98" s="300">
        <f t="shared" si="1196"/>
        <v>0</v>
      </c>
      <c r="EY98" s="154">
        <f t="shared" si="1196"/>
        <v>0</v>
      </c>
      <c r="EZ98" s="304">
        <f t="shared" si="1196"/>
        <v>0</v>
      </c>
      <c r="FA98" s="314">
        <f t="shared" si="1196"/>
        <v>0</v>
      </c>
      <c r="FB98" s="324">
        <f t="shared" si="1196"/>
        <v>0</v>
      </c>
      <c r="FC98" s="158">
        <f t="shared" si="1196"/>
        <v>0</v>
      </c>
      <c r="FD98" s="28" cm="1">
        <f t="array" ref="FD98">_xlfn.XLOOKUP($D98&amp;FD$2&amp;FD$3,事業計画集計2026[営業所]&amp;事業計画集計2026[月]&amp;事業計画集計2026[受着完],事業計画集計2026[(当月)計画 請負金額],0,0)</f>
        <v>0</v>
      </c>
      <c r="FE98" s="28" cm="1">
        <f t="array" ref="FE98">_xlfn.XLOOKUP($D98&amp;FD$2&amp;FD$3,事業計画集計2026[営業所]&amp;事業計画集計2026[月]&amp;事業計画集計2026[受着完],事業計画集計2026[(当月)計画 利益額],0,0)</f>
        <v>0</v>
      </c>
      <c r="FF98" s="149" cm="1">
        <f t="array" ref="FF98">_xlfn.XLOOKUP($D98&amp;FD$2&amp;FD$3,事業計画集計2026[営業所]&amp;事業計画集計2026[月]&amp;事業計画集計2026[受着完],事業計画集計2026[(当月)計画 棟数],0,0)</f>
        <v>0</v>
      </c>
      <c r="FG98" s="28" cm="1">
        <f t="array" ref="FG98">_xlfn.XLOOKUP($D98&amp;FG$2&amp;FG$3,事業計画集計2026[営業所]&amp;事業計画集計2026[月]&amp;事業計画集計2026[受着完],事業計画集計2026[(当月)計画 請負金額],0,0)</f>
        <v>0</v>
      </c>
      <c r="FH98" s="28" cm="1">
        <f t="array" ref="FH98">_xlfn.XLOOKUP($D98&amp;FG$2&amp;FG$3,事業計画集計2026[営業所]&amp;事業計画集計2026[月]&amp;事業計画集計2026[受着完],事業計画集計2026[(当月)計画 利益額],0,0)</f>
        <v>0</v>
      </c>
      <c r="FI98" s="149" cm="1">
        <f t="array" ref="FI98">_xlfn.XLOOKUP($D98&amp;FG$2&amp;FG$3,事業計画集計2026[営業所]&amp;事業計画集計2026[月]&amp;事業計画集計2026[受着完],事業計画集計2026[(当月)計画 棟数],0,0)</f>
        <v>0</v>
      </c>
      <c r="FJ98" s="28" cm="1">
        <f t="array" ref="FJ98">_xlfn.XLOOKUP($D98&amp;FJ$2&amp;FJ$3,事業計画集計2026[営業所]&amp;事業計画集計2026[月]&amp;事業計画集計2026[受着完],事業計画集計2026[(当月)計画 請負金額],0,0)</f>
        <v>0</v>
      </c>
      <c r="FK98" s="28" cm="1">
        <f t="array" ref="FK98">_xlfn.XLOOKUP($D98&amp;FJ$2&amp;FJ$3,事業計画集計2026[営業所]&amp;事業計画集計2026[月]&amp;事業計画集計2026[受着完],事業計画集計2026[(当月)計画 利益額],0,0)</f>
        <v>0</v>
      </c>
      <c r="FL98" s="29">
        <f>FK98-($Q98*1000)</f>
        <v>0</v>
      </c>
      <c r="FM98" s="149" cm="1">
        <f t="array" ref="FM98">_xlfn.XLOOKUP($D98&amp;FJ$2&amp;FJ$3,事業計画集計2026[営業所]&amp;事業計画集計2026[月]&amp;事業計画集計2026[受着完],事業計画集計2026[(当月)計画 棟数],0,0)</f>
        <v>0</v>
      </c>
      <c r="FN98" s="28" cm="1">
        <f t="array" ref="FN98">_xlfn.XLOOKUP($D98&amp;FN$2&amp;FN$3,事業計画集計2026[営業所]&amp;事業計画集計2026[月]&amp;事業計画集計2026[受着完],事業計画集計2026[(当月)計画 請負金額],0,0)</f>
        <v>0</v>
      </c>
      <c r="FO98" s="28" cm="1">
        <f t="array" ref="FO98">_xlfn.XLOOKUP($D98&amp;FN$2&amp;FN$3,事業計画集計2026[営業所]&amp;事業計画集計2026[月]&amp;事業計画集計2026[受着完],事業計画集計2026[(当月)計画 利益額],0,0)</f>
        <v>0</v>
      </c>
      <c r="FP98" s="149" cm="1">
        <f t="array" ref="FP98">_xlfn.XLOOKUP($D98&amp;FN$2&amp;FN$3,事業計画集計2026[営業所]&amp;事業計画集計2026[月]&amp;事業計画集計2026[受着完],事業計画集計2026[(当月)計画 棟数],0,0)</f>
        <v>0</v>
      </c>
      <c r="FQ98" s="28" cm="1">
        <f t="array" ref="FQ98">_xlfn.XLOOKUP($D98&amp;FQ$2&amp;FQ$3,事業計画集計2026[営業所]&amp;事業計画集計2026[月]&amp;事業計画集計2026[受着完],事業計画集計2026[(当月)計画 請負金額],0,0)</f>
        <v>0</v>
      </c>
      <c r="FR98" s="28" cm="1">
        <f t="array" ref="FR98">_xlfn.XLOOKUP($D98&amp;FQ$2&amp;FQ$3,事業計画集計2026[営業所]&amp;事業計画集計2026[月]&amp;事業計画集計2026[受着完],事業計画集計2026[(当月)計画 利益額],0,0)</f>
        <v>0</v>
      </c>
      <c r="FS98" s="149" cm="1">
        <f t="array" ref="FS98">_xlfn.XLOOKUP($D98&amp;FQ$2&amp;FQ$3,事業計画集計2026[営業所]&amp;事業計画集計2026[月]&amp;事業計画集計2026[受着完],事業計画集計2026[(当月)計画 棟数],0,0)</f>
        <v>0</v>
      </c>
      <c r="FT98" s="28" cm="1">
        <f t="array" ref="FT98">_xlfn.XLOOKUP($D98&amp;FT$2&amp;FT$3,事業計画集計2026[営業所]&amp;事業計画集計2026[月]&amp;事業計画集計2026[受着完],事業計画集計2026[(当月)計画 請負金額],0,0)</f>
        <v>0</v>
      </c>
      <c r="FU98" s="28" cm="1">
        <f t="array" ref="FU98">_xlfn.XLOOKUP($D98&amp;FT$2&amp;FT$3,事業計画集計2026[営業所]&amp;事業計画集計2026[月]&amp;事業計画集計2026[受着完],事業計画集計2026[(当月)計画 利益額],0,0)</f>
        <v>0</v>
      </c>
      <c r="FV98" s="29">
        <f>FU98-($Q98*1000)</f>
        <v>0</v>
      </c>
      <c r="FW98" s="149" cm="1">
        <f t="array" ref="FW98">_xlfn.XLOOKUP($D98&amp;FT$2&amp;FT$3,事業計画集計2026[営業所]&amp;事業計画集計2026[月]&amp;事業計画集計2026[受着完],事業計画集計2026[(当月)計画 棟数],0,0)</f>
        <v>0</v>
      </c>
      <c r="FX98" s="28" cm="1">
        <f t="array" ref="FX98">_xlfn.XLOOKUP($D98&amp;FX$2&amp;FX$3,事業計画集計2026[営業所]&amp;事業計画集計2026[月]&amp;事業計画集計2026[受着完],事業計画集計2026[(当月)計画 請負金額],0,0)</f>
        <v>0</v>
      </c>
      <c r="FY98" s="28" cm="1">
        <f t="array" ref="FY98">_xlfn.XLOOKUP($D98&amp;FX$2&amp;FX$3,事業計画集計2026[営業所]&amp;事業計画集計2026[月]&amp;事業計画集計2026[受着完],事業計画集計2026[(当月)計画 利益額],0,0)</f>
        <v>0</v>
      </c>
      <c r="FZ98" s="149" cm="1">
        <f t="array" ref="FZ98">_xlfn.XLOOKUP($D98&amp;FX$2&amp;FX$3,事業計画集計2026[営業所]&amp;事業計画集計2026[月]&amp;事業計画集計2026[受着完],事業計画集計2026[(当月)計画 棟数],0,0)</f>
        <v>0</v>
      </c>
      <c r="GA98" s="28" cm="1">
        <f t="array" ref="GA98">_xlfn.XLOOKUP($D98&amp;GA$2&amp;GA$3,事業計画集計2026[営業所]&amp;事業計画集計2026[月]&amp;事業計画集計2026[受着完],事業計画集計2026[(当月)計画 請負金額],0,0)</f>
        <v>0</v>
      </c>
      <c r="GB98" s="28" cm="1">
        <f t="array" ref="GB98">_xlfn.XLOOKUP($D98&amp;GA$2&amp;GA$3,事業計画集計2026[営業所]&amp;事業計画集計2026[月]&amp;事業計画集計2026[受着完],事業計画集計2026[(当月)計画 利益額],0,0)</f>
        <v>0</v>
      </c>
      <c r="GC98" s="149" cm="1">
        <f t="array" ref="GC98">_xlfn.XLOOKUP($D98&amp;GA$2&amp;GA$3,事業計画集計2026[営業所]&amp;事業計画集計2026[月]&amp;事業計画集計2026[受着完],事業計画集計2026[(当月)計画 棟数],0,0)</f>
        <v>0</v>
      </c>
      <c r="GD98" s="28" cm="1">
        <f t="array" ref="GD98">_xlfn.XLOOKUP($D98&amp;GD$2&amp;GD$3,事業計画集計2026[営業所]&amp;事業計画集計2026[月]&amp;事業計画集計2026[受着完],事業計画集計2026[(当月)計画 請負金額],0,0)</f>
        <v>0</v>
      </c>
      <c r="GE98" s="28" cm="1">
        <f t="array" ref="GE98">_xlfn.XLOOKUP($D98&amp;GD$2&amp;GD$3,事業計画集計2026[営業所]&amp;事業計画集計2026[月]&amp;事業計画集計2026[受着完],事業計画集計2026[(当月)計画 利益額],0,0)</f>
        <v>0</v>
      </c>
      <c r="GF98" s="29">
        <f>GE98-($Q98*1000)</f>
        <v>0</v>
      </c>
      <c r="GG98" s="142" cm="1">
        <f t="array" ref="GG98">_xlfn.XLOOKUP($D98&amp;GD$2&amp;GD$3,事業計画集計2026[営業所]&amp;事業計画集計2026[月]&amp;事業計画集計2026[受着完],事業計画集計2026[(当月)計画 棟数],0,0)</f>
        <v>0</v>
      </c>
      <c r="GH98" s="421">
        <f t="shared" ref="GH98:GQ99" si="1197">FD98+FN98+FX98</f>
        <v>0</v>
      </c>
      <c r="GI98" s="422">
        <f t="shared" si="1197"/>
        <v>0</v>
      </c>
      <c r="GJ98" s="423">
        <f t="shared" si="1197"/>
        <v>0</v>
      </c>
      <c r="GK98" s="296">
        <f t="shared" si="1197"/>
        <v>0</v>
      </c>
      <c r="GL98" s="300">
        <f t="shared" si="1197"/>
        <v>0</v>
      </c>
      <c r="GM98" s="154">
        <f t="shared" si="1197"/>
        <v>0</v>
      </c>
      <c r="GN98" s="304">
        <f t="shared" si="1197"/>
        <v>0</v>
      </c>
      <c r="GO98" s="314">
        <f t="shared" si="1197"/>
        <v>0</v>
      </c>
      <c r="GP98" s="324">
        <f t="shared" si="1197"/>
        <v>0</v>
      </c>
      <c r="GQ98" s="158">
        <f t="shared" si="1197"/>
        <v>0</v>
      </c>
      <c r="GR98" s="333">
        <f t="shared" ref="GR98:HA99" si="1198">ET98+GH98</f>
        <v>0</v>
      </c>
      <c r="GS98" s="334">
        <f t="shared" si="1198"/>
        <v>0</v>
      </c>
      <c r="GT98" s="162">
        <f t="shared" si="1198"/>
        <v>0</v>
      </c>
      <c r="GU98" s="354">
        <f t="shared" si="1198"/>
        <v>0</v>
      </c>
      <c r="GV98" s="355">
        <f t="shared" si="1198"/>
        <v>0</v>
      </c>
      <c r="GW98" s="166">
        <f t="shared" si="1198"/>
        <v>0</v>
      </c>
      <c r="GX98" s="479">
        <f t="shared" si="1198"/>
        <v>0</v>
      </c>
      <c r="GY98" s="480">
        <f t="shared" si="1198"/>
        <v>0</v>
      </c>
      <c r="GZ98" s="481">
        <f t="shared" si="1198"/>
        <v>0</v>
      </c>
      <c r="HA98" s="482">
        <f t="shared" si="1198"/>
        <v>0</v>
      </c>
      <c r="HB98" s="390">
        <f>CV98+GR98</f>
        <v>0</v>
      </c>
      <c r="HC98" s="391">
        <f>CW98+GS98</f>
        <v>0</v>
      </c>
      <c r="HD98" s="170">
        <f>CX98+GT98</f>
        <v>0</v>
      </c>
      <c r="HE98" s="390">
        <f>CY98+GU98</f>
        <v>0</v>
      </c>
      <c r="HF98" s="391">
        <f>CZ98+GV98</f>
        <v>0</v>
      </c>
      <c r="HG98" s="170">
        <f>DA98+GW98</f>
        <v>0</v>
      </c>
      <c r="HH98" s="390">
        <f>DB98+GX98</f>
        <v>0</v>
      </c>
      <c r="HI98" s="391">
        <f>DC98+GY98</f>
        <v>0</v>
      </c>
      <c r="HJ98" s="409">
        <f>DD98+GZ98</f>
        <v>0</v>
      </c>
      <c r="HK98" s="256">
        <f>DE98+HA98</f>
        <v>0</v>
      </c>
      <c r="HL98" s="31"/>
      <c r="HM98" s="30" t="s">
        <v>137</v>
      </c>
      <c r="HN98" s="30" t="s">
        <v>206</v>
      </c>
      <c r="HO98" s="30" t="s">
        <v>269</v>
      </c>
      <c r="HP98" s="30"/>
      <c r="HQ98" s="30"/>
    </row>
    <row r="99" spans="1:225" s="25" customFormat="1" ht="21">
      <c r="A99" s="24"/>
      <c r="C99" s="80"/>
      <c r="D99" s="81"/>
      <c r="E99" s="196"/>
      <c r="F99" s="196"/>
      <c r="G99" s="196"/>
      <c r="H99" s="196"/>
      <c r="I99" s="196"/>
      <c r="J99" s="196"/>
      <c r="K99" s="197" t="str">
        <f>K98</f>
        <v/>
      </c>
      <c r="L99" s="197" t="str">
        <f t="shared" ref="L99:Q99" si="1199">L98</f>
        <v/>
      </c>
      <c r="M99" s="197" t="str">
        <f t="shared" si="1199"/>
        <v/>
      </c>
      <c r="N99" s="197" t="str">
        <f t="shared" si="1199"/>
        <v/>
      </c>
      <c r="O99" s="197" t="str">
        <f t="shared" si="1199"/>
        <v/>
      </c>
      <c r="P99" s="197" t="str">
        <f t="shared" si="1199"/>
        <v/>
      </c>
      <c r="Q99" s="197">
        <f t="shared" si="1199"/>
        <v>0</v>
      </c>
      <c r="R99" s="196"/>
      <c r="S99" s="26" t="s">
        <v>138</v>
      </c>
      <c r="T99" s="27" cm="1">
        <f t="array" ref="T99">_xlfn.XLOOKUP($D98&amp;T$2&amp;T$3,事業計画集計2026[営業所]&amp;事業計画集計2026[月]&amp;事業計画集計2026[受着完],事業計画集計2026[(当月)実績 請負金額],0,0)</f>
        <v>0</v>
      </c>
      <c r="U99" s="28" cm="1">
        <f t="array" ref="U99">_xlfn.XLOOKUP($D98&amp;T$2&amp;T$3,事業計画集計2026[営業所]&amp;事業計画集計2026[月]&amp;事業計画集計2026[受着完],事業計画集計2026[(当月)実績 利益額],0,0)</f>
        <v>0</v>
      </c>
      <c r="V99" s="142" cm="1">
        <f t="array" ref="V99">_xlfn.XLOOKUP($D98&amp;T$2&amp;T$3,事業計画集計2026[営業所]&amp;事業計画集計2026[月]&amp;事業計画集計2026[受着完],事業計画集計2026[(当月)実績 棟数],0,0)</f>
        <v>0</v>
      </c>
      <c r="W99" s="27" cm="1">
        <f t="array" ref="W99">_xlfn.XLOOKUP($D98&amp;W$2&amp;W$3,事業計画集計2026[営業所]&amp;事業計画集計2026[月]&amp;事業計画集計2026[受着完],事業計画集計2026[(当月)実績 請負金額],0,0)</f>
        <v>0</v>
      </c>
      <c r="X99" s="28" cm="1">
        <f t="array" ref="X99">_xlfn.XLOOKUP($D98&amp;W$2&amp;W$3,事業計画集計2026[営業所]&amp;事業計画集計2026[月]&amp;事業計画集計2026[受着完],事業計画集計2026[(当月)実績 利益額],0,0)</f>
        <v>0</v>
      </c>
      <c r="Y99" s="149" cm="1">
        <f t="array" ref="Y99">_xlfn.XLOOKUP($D98&amp;W$2&amp;W$3,事業計画集計2026[営業所]&amp;事業計画集計2026[月]&amp;事業計画集計2026[受着完],事業計画集計2026[(当月)実績 棟数],0,0)</f>
        <v>0</v>
      </c>
      <c r="Z99" s="28" cm="1">
        <f t="array" ref="Z99">_xlfn.XLOOKUP($D98&amp;Z$2&amp;Z$3,事業計画集計2026[営業所]&amp;事業計画集計2026[月]&amp;事業計画集計2026[受着完],事業計画集計2026[(当月)実績 請負金額],0,0)</f>
        <v>0</v>
      </c>
      <c r="AA99" s="28" cm="1">
        <f t="array" ref="AA99">_xlfn.XLOOKUP($D98&amp;Z$2&amp;Z$3,事業計画集計2026[営業所]&amp;事業計画集計2026[月]&amp;事業計画集計2026[受着完],事業計画集計2026[(当月)実績 利益額],0,0)</f>
        <v>0</v>
      </c>
      <c r="AB99" s="133">
        <f>AA99-($Q98*1000)</f>
        <v>0</v>
      </c>
      <c r="AC99" s="142" cm="1">
        <f t="array" ref="AC99">_xlfn.XLOOKUP($D98&amp;Z$2&amp;Z$3,事業計画集計2026[営業所]&amp;事業計画集計2026[月]&amp;事業計画集計2026[受着完],事業計画集計2026[(当月)実績 棟数],0,0)</f>
        <v>0</v>
      </c>
      <c r="AD99" s="27" cm="1">
        <f t="array" ref="AD99">_xlfn.XLOOKUP($D98&amp;AD$2&amp;AD$3,事業計画集計2026[営業所]&amp;事業計画集計2026[月]&amp;事業計画集計2026[受着完],事業計画集計2026[(当月)実績 請負金額],0,0)</f>
        <v>0</v>
      </c>
      <c r="AE99" s="28" cm="1">
        <f t="array" ref="AE99">_xlfn.XLOOKUP($D98&amp;AD$2&amp;AD$3,事業計画集計2026[営業所]&amp;事業計画集計2026[月]&amp;事業計画集計2026[受着完],事業計画集計2026[(当月)実績 利益額],0,0)</f>
        <v>0</v>
      </c>
      <c r="AF99" s="149" cm="1">
        <f t="array" ref="AF99">_xlfn.XLOOKUP($D98&amp;AD$2&amp;AD$3,事業計画集計2026[営業所]&amp;事業計画集計2026[月]&amp;事業計画集計2026[受着完],事業計画集計2026[(当月)実績 棟数],0,0)</f>
        <v>0</v>
      </c>
      <c r="AG99" s="28" cm="1">
        <f t="array" ref="AG99">_xlfn.XLOOKUP($D98&amp;AG$2&amp;AG$3,事業計画集計2026[営業所]&amp;事業計画集計2026[月]&amp;事業計画集計2026[受着完],事業計画集計2026[(当月)実績 請負金額],0,0)</f>
        <v>0</v>
      </c>
      <c r="AH99" s="28" cm="1">
        <f t="array" ref="AH99">_xlfn.XLOOKUP($D98&amp;AG$2&amp;AG$3,事業計画集計2026[営業所]&amp;事業計画集計2026[月]&amp;事業計画集計2026[受着完],事業計画集計2026[(当月)実績 利益額],0,0)</f>
        <v>0</v>
      </c>
      <c r="AI99" s="149" cm="1">
        <f t="array" ref="AI99">_xlfn.XLOOKUP($D98&amp;AG$2&amp;AG$3,事業計画集計2026[営業所]&amp;事業計画集計2026[月]&amp;事業計画集計2026[受着完],事業計画集計2026[(当月)実績 棟数],0,0)</f>
        <v>0</v>
      </c>
      <c r="AJ99" s="28" cm="1">
        <f t="array" ref="AJ99">_xlfn.XLOOKUP($D98&amp;AJ$2&amp;AJ$3,事業計画集計2026[営業所]&amp;事業計画集計2026[月]&amp;事業計画集計2026[受着完],事業計画集計2026[(当月)実績 請負金額],0,0)</f>
        <v>0</v>
      </c>
      <c r="AK99" s="28" cm="1">
        <f t="array" ref="AK99">_xlfn.XLOOKUP($D98&amp;AJ$2&amp;AJ$3,事業計画集計2026[営業所]&amp;事業計画集計2026[月]&amp;事業計画集計2026[受着完],事業計画集計2026[(当月)実績 利益額],0,0)</f>
        <v>0</v>
      </c>
      <c r="AL99" s="133">
        <f>AK99-($Q98*1000)</f>
        <v>0</v>
      </c>
      <c r="AM99" s="149" cm="1">
        <f t="array" ref="AM99">_xlfn.XLOOKUP($D98&amp;AJ$2&amp;AJ$3,事業計画集計2026[営業所]&amp;事業計画集計2026[月]&amp;事業計画集計2026[受着完],事業計画集計2026[(当月)実績 棟数],0,0)</f>
        <v>0</v>
      </c>
      <c r="AN99" s="28" cm="1">
        <f t="array" ref="AN99">_xlfn.XLOOKUP($D98&amp;AN$2&amp;AN$3,事業計画集計2026[営業所]&amp;事業計画集計2026[月]&amp;事業計画集計2026[受着完],事業計画集計2026[(当月)実績 請負金額],0,0)</f>
        <v>0</v>
      </c>
      <c r="AO99" s="28" cm="1">
        <f t="array" ref="AO99">_xlfn.XLOOKUP($D98&amp;AN$2&amp;AN$3,事業計画集計2026[営業所]&amp;事業計画集計2026[月]&amp;事業計画集計2026[受着完],事業計画集計2026[(当月)実績 利益額],0,0)</f>
        <v>0</v>
      </c>
      <c r="AP99" s="149" cm="1">
        <f t="array" ref="AP99">_xlfn.XLOOKUP($D98&amp;AN$2&amp;AN$3,事業計画集計2026[営業所]&amp;事業計画集計2026[月]&amp;事業計画集計2026[受着完],事業計画集計2026[(当月)実績 棟数],0,0)</f>
        <v>0</v>
      </c>
      <c r="AQ99" s="28" cm="1">
        <f t="array" ref="AQ99">_xlfn.XLOOKUP($D98&amp;AQ$2&amp;AQ$3,事業計画集計2026[営業所]&amp;事業計画集計2026[月]&amp;事業計画集計2026[受着完],事業計画集計2026[(当月)実績 請負金額],0,0)</f>
        <v>0</v>
      </c>
      <c r="AR99" s="28" cm="1">
        <f t="array" ref="AR99">_xlfn.XLOOKUP($D98&amp;AQ$2&amp;AQ$3,事業計画集計2026[営業所]&amp;事業計画集計2026[月]&amp;事業計画集計2026[受着完],事業計画集計2026[(当月)実績 利益額],0,0)</f>
        <v>0</v>
      </c>
      <c r="AS99" s="149" cm="1">
        <f t="array" ref="AS99">_xlfn.XLOOKUP($D98&amp;AQ$2&amp;AQ$3,事業計画集計2026[営業所]&amp;事業計画集計2026[月]&amp;事業計画集計2026[受着完],事業計画集計2026[(当月)実績 棟数],0,0)</f>
        <v>0</v>
      </c>
      <c r="AT99" s="28" cm="1">
        <f t="array" ref="AT99">_xlfn.XLOOKUP($D98&amp;AT$2&amp;AT$3,事業計画集計2026[営業所]&amp;事業計画集計2026[月]&amp;事業計画集計2026[受着完],事業計画集計2026[(当月)実績 請負金額],0,0)</f>
        <v>0</v>
      </c>
      <c r="AU99" s="28" cm="1">
        <f t="array" ref="AU99">_xlfn.XLOOKUP($D98&amp;AT$2&amp;AT$3,事業計画集計2026[営業所]&amp;事業計画集計2026[月]&amp;事業計画集計2026[受着完],事業計画集計2026[(当月)実績 利益額],0,0)</f>
        <v>0</v>
      </c>
      <c r="AV99" s="29">
        <f>AU99-($Q98*1000)</f>
        <v>0</v>
      </c>
      <c r="AW99" s="142" cm="1">
        <f t="array" ref="AW99">_xlfn.XLOOKUP($D98&amp;AT$2&amp;AT$3,事業計画集計2026[営業所]&amp;事業計画集計2026[月]&amp;事業計画集計2026[受着完],事業計画集計2026[(当月)実績 棟数],0,0)</f>
        <v>0</v>
      </c>
      <c r="AX99" s="421">
        <f t="shared" si="1193"/>
        <v>0</v>
      </c>
      <c r="AY99" s="422">
        <f t="shared" si="1193"/>
        <v>0</v>
      </c>
      <c r="AZ99" s="423">
        <f t="shared" si="1193"/>
        <v>0</v>
      </c>
      <c r="BA99" s="296">
        <f t="shared" si="1193"/>
        <v>0</v>
      </c>
      <c r="BB99" s="300">
        <f t="shared" si="1193"/>
        <v>0</v>
      </c>
      <c r="BC99" s="154">
        <f t="shared" si="1193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0</v>
      </c>
      <c r="BG99" s="158">
        <f>AC99+AM99+AW99</f>
        <v>0</v>
      </c>
      <c r="BH99" s="28" cm="1">
        <f t="array" ref="BH99">_xlfn.XLOOKUP($D98&amp;BH$2&amp;BH$3,事業計画集計2026[営業所]&amp;事業計画集計2026[月]&amp;事業計画集計2026[受着完],事業計画集計2026[(当月)実績 請負金額],0,0)</f>
        <v>0</v>
      </c>
      <c r="BI99" s="28" cm="1">
        <f t="array" ref="BI99">_xlfn.XLOOKUP($D98&amp;BH$2&amp;BH$3,事業計画集計2026[営業所]&amp;事業計画集計2026[月]&amp;事業計画集計2026[受着完],事業計画集計2026[(当月)実績 利益額],0,0)</f>
        <v>0</v>
      </c>
      <c r="BJ99" s="149" cm="1">
        <f t="array" ref="BJ99">_xlfn.XLOOKUP($D98&amp;BH$2&amp;BH$3,事業計画集計2026[営業所]&amp;事業計画集計2026[月]&amp;事業計画集計2026[受着完],事業計画集計2026[(当月)実績 棟数],0,0)</f>
        <v>0</v>
      </c>
      <c r="BK99" s="28" cm="1">
        <f t="array" ref="BK99">_xlfn.XLOOKUP($D98&amp;BK$2&amp;BK$3,事業計画集計2026[営業所]&amp;事業計画集計2026[月]&amp;事業計画集計2026[受着完],事業計画集計2026[(当月)実績 請負金額],0,0)</f>
        <v>0</v>
      </c>
      <c r="BL99" s="28" cm="1">
        <f t="array" ref="BL99">_xlfn.XLOOKUP($D98&amp;BK$2&amp;BK$3,事業計画集計2026[営業所]&amp;事業計画集計2026[月]&amp;事業計画集計2026[受着完],事業計画集計2026[(当月)実績 利益額],0,0)</f>
        <v>0</v>
      </c>
      <c r="BM99" s="149" cm="1">
        <f t="array" ref="BM99">_xlfn.XLOOKUP($D98&amp;BK$2&amp;BK$3,事業計画集計2026[営業所]&amp;事業計画集計2026[月]&amp;事業計画集計2026[受着完],事業計画集計2026[(当月)実績 棟数],0,0)</f>
        <v>0</v>
      </c>
      <c r="BN99" s="28" cm="1">
        <f t="array" ref="BN99">_xlfn.XLOOKUP($D98&amp;BN$2&amp;BN$3,事業計画集計2026[営業所]&amp;事業計画集計2026[月]&amp;事業計画集計2026[受着完],事業計画集計2026[(当月)実績 請負金額],0,0)</f>
        <v>0</v>
      </c>
      <c r="BO99" s="28" cm="1">
        <f t="array" ref="BO99">_xlfn.XLOOKUP($D98&amp;BN$2&amp;BN$3,事業計画集計2026[営業所]&amp;事業計画集計2026[月]&amp;事業計画集計2026[受着完],事業計画集計2026[(当月)実績 利益額],0,0)</f>
        <v>0</v>
      </c>
      <c r="BP99" s="133">
        <f>BO99-($Q98*1000)</f>
        <v>0</v>
      </c>
      <c r="BQ99" s="149" cm="1">
        <f t="array" ref="BQ99">_xlfn.XLOOKUP($D98&amp;BN$2&amp;BN$3,事業計画集計2026[営業所]&amp;事業計画集計2026[月]&amp;事業計画集計2026[受着完],事業計画集計2026[(当月)実績 棟数],0,0)</f>
        <v>0</v>
      </c>
      <c r="BR99" s="28" cm="1">
        <f t="array" ref="BR99">_xlfn.XLOOKUP($D98&amp;BR$2&amp;BR$3,事業計画集計2026[営業所]&amp;事業計画集計2026[月]&amp;事業計画集計2026[受着完],事業計画集計2026[(当月)実績 請負金額],0,0)</f>
        <v>0</v>
      </c>
      <c r="BS99" s="28" cm="1">
        <f t="array" ref="BS99">_xlfn.XLOOKUP($D98&amp;BR$2&amp;BR$3,事業計画集計2026[営業所]&amp;事業計画集計2026[月]&amp;事業計画集計2026[受着完],事業計画集計2026[(当月)実績 利益額],0,0)</f>
        <v>0</v>
      </c>
      <c r="BT99" s="149" cm="1">
        <f t="array" ref="BT99">_xlfn.XLOOKUP($D98&amp;BR$2&amp;BR$3,事業計画集計2026[営業所]&amp;事業計画集計2026[月]&amp;事業計画集計2026[受着完],事業計画集計2026[(当月)実績 棟数],0,0)</f>
        <v>0</v>
      </c>
      <c r="BU99" s="28" cm="1">
        <f t="array" ref="BU99">_xlfn.XLOOKUP($D98&amp;BU$2&amp;BU$3,事業計画集計2026[営業所]&amp;事業計画集計2026[月]&amp;事業計画集計2026[受着完],事業計画集計2026[(当月)実績 請負金額],0,0)</f>
        <v>0</v>
      </c>
      <c r="BV99" s="28" cm="1">
        <f t="array" ref="BV99">_xlfn.XLOOKUP($D98&amp;BU$2&amp;BU$3,事業計画集計2026[営業所]&amp;事業計画集計2026[月]&amp;事業計画集計2026[受着完],事業計画集計2026[(当月)実績 利益額],0,0)</f>
        <v>0</v>
      </c>
      <c r="BW99" s="149" cm="1">
        <f t="array" ref="BW99">_xlfn.XLOOKUP($D98&amp;BU$2&amp;BU$3,事業計画集計2026[営業所]&amp;事業計画集計2026[月]&amp;事業計画集計2026[受着完],事業計画集計2026[(当月)実績 棟数],0,0)</f>
        <v>0</v>
      </c>
      <c r="BX99" s="28" cm="1">
        <f t="array" ref="BX99">_xlfn.XLOOKUP($D98&amp;BX$2&amp;BX$3,事業計画集計2026[営業所]&amp;事業計画集計2026[月]&amp;事業計画集計2026[受着完],事業計画集計2026[(当月)実績 請負金額],0,0)</f>
        <v>0</v>
      </c>
      <c r="BY99" s="28" cm="1">
        <f t="array" ref="BY99">_xlfn.XLOOKUP($D98&amp;BX$2&amp;BX$3,事業計画集計2026[営業所]&amp;事業計画集計2026[月]&amp;事業計画集計2026[受着完],事業計画集計2026[(当月)実績 利益額],0,0)</f>
        <v>0</v>
      </c>
      <c r="BZ99" s="133">
        <f>BY99-($Q98*1000)</f>
        <v>0</v>
      </c>
      <c r="CA99" s="149" cm="1">
        <f t="array" ref="CA99">_xlfn.XLOOKUP($D98&amp;BX$2&amp;BX$3,事業計画集計2026[営業所]&amp;事業計画集計2026[月]&amp;事業計画集計2026[受着完],事業計画集計2026[(当月)実績 棟数],0,0)</f>
        <v>0</v>
      </c>
      <c r="CB99" s="28" cm="1">
        <f t="array" ref="CB99">_xlfn.XLOOKUP($D98&amp;CB$2&amp;CB$3,事業計画集計2026[営業所]&amp;事業計画集計2026[月]&amp;事業計画集計2026[受着完],事業計画集計2026[(当月)実績 請負金額],0,0)</f>
        <v>0</v>
      </c>
      <c r="CC99" s="28" cm="1">
        <f t="array" ref="CC99">_xlfn.XLOOKUP($D98&amp;CB$2&amp;CB$3,事業計画集計2026[営業所]&amp;事業計画集計2026[月]&amp;事業計画集計2026[受着完],事業計画集計2026[(当月)実績 利益額],0,0)</f>
        <v>0</v>
      </c>
      <c r="CD99" s="149" cm="1">
        <f t="array" ref="CD99">_xlfn.XLOOKUP($D98&amp;CB$2&amp;CB$3,事業計画集計2026[営業所]&amp;事業計画集計2026[月]&amp;事業計画集計2026[受着完],事業計画集計2026[(当月)実績 棟数],0,0)</f>
        <v>0</v>
      </c>
      <c r="CE99" s="28" cm="1">
        <f t="array" ref="CE99">_xlfn.XLOOKUP($D98&amp;CE$2&amp;CE$3,事業計画集計2026[営業所]&amp;事業計画集計2026[月]&amp;事業計画集計2026[受着完],事業計画集計2026[(当月)実績 請負金額],0,0)</f>
        <v>0</v>
      </c>
      <c r="CF99" s="28" cm="1">
        <f t="array" ref="CF99">_xlfn.XLOOKUP($D98&amp;CE$2&amp;CE$3,事業計画集計2026[営業所]&amp;事業計画集計2026[月]&amp;事業計画集計2026[受着完],事業計画集計2026[(当月)実績 利益額],0,0)</f>
        <v>0</v>
      </c>
      <c r="CG99" s="149" cm="1">
        <f t="array" ref="CG99">_xlfn.XLOOKUP($D98&amp;CE$2&amp;CE$3,事業計画集計2026[営業所]&amp;事業計画集計2026[月]&amp;事業計画集計2026[受着完],事業計画集計2026[(当月)実績 棟数],0,0)</f>
        <v>0</v>
      </c>
      <c r="CH99" s="28" cm="1">
        <f t="array" ref="CH99">_xlfn.XLOOKUP($D98&amp;CH$2&amp;CH$3,事業計画集計2026[営業所]&amp;事業計画集計2026[月]&amp;事業計画集計2026[受着完],事業計画集計2026[(当月)実績 請負金額],0,0)</f>
        <v>0</v>
      </c>
      <c r="CI99" s="28" cm="1">
        <f t="array" ref="CI99">_xlfn.XLOOKUP($D98&amp;CH$2&amp;CH$3,事業計画集計2026[営業所]&amp;事業計画集計2026[月]&amp;事業計画集計2026[受着完],事業計画集計2026[(当月)実績 利益額],0,0)</f>
        <v>0</v>
      </c>
      <c r="CJ99" s="133">
        <f>CI99-($Q98*1000)</f>
        <v>0</v>
      </c>
      <c r="CK99" s="142" cm="1">
        <f t="array" ref="CK99">_xlfn.XLOOKUP($D98&amp;CH$2&amp;CH$3,事業計画集計2026[営業所]&amp;事業計画集計2026[月]&amp;事業計画集計2026[受着完],事業計画集計2026[(当月)実績 棟数],0,0)</f>
        <v>0</v>
      </c>
      <c r="CL99" s="421">
        <f t="shared" si="1194"/>
        <v>0</v>
      </c>
      <c r="CM99" s="422">
        <f t="shared" si="1194"/>
        <v>0</v>
      </c>
      <c r="CN99" s="423">
        <f t="shared" si="1194"/>
        <v>0</v>
      </c>
      <c r="CO99" s="296">
        <f t="shared" si="1194"/>
        <v>0</v>
      </c>
      <c r="CP99" s="300">
        <f t="shared" si="1194"/>
        <v>0</v>
      </c>
      <c r="CQ99" s="154">
        <f t="shared" si="1194"/>
        <v>0</v>
      </c>
      <c r="CR99" s="304">
        <f>BN99+BX99+CH99</f>
        <v>0</v>
      </c>
      <c r="CS99" s="314">
        <f>BO99+BY99+CI99</f>
        <v>0</v>
      </c>
      <c r="CT99" s="409">
        <f>CS99*(1+CT100)-(($Q98*1000)*3)</f>
        <v>0</v>
      </c>
      <c r="CU99" s="158">
        <f>BQ99+CA99+CK99</f>
        <v>0</v>
      </c>
      <c r="CV99" s="333">
        <f t="shared" si="1195"/>
        <v>0</v>
      </c>
      <c r="CW99" s="334">
        <f t="shared" si="1195"/>
        <v>0</v>
      </c>
      <c r="CX99" s="162">
        <f t="shared" si="1195"/>
        <v>0</v>
      </c>
      <c r="CY99" s="354">
        <f t="shared" si="1195"/>
        <v>0</v>
      </c>
      <c r="CZ99" s="355">
        <f t="shared" si="1195"/>
        <v>0</v>
      </c>
      <c r="DA99" s="166">
        <f t="shared" si="1195"/>
        <v>0</v>
      </c>
      <c r="DB99" s="479">
        <f t="shared" si="1195"/>
        <v>0</v>
      </c>
      <c r="DC99" s="480">
        <f t="shared" si="1195"/>
        <v>0</v>
      </c>
      <c r="DD99" s="409">
        <f t="shared" si="1195"/>
        <v>0</v>
      </c>
      <c r="DE99" s="604">
        <f t="shared" si="1195"/>
        <v>0</v>
      </c>
      <c r="DF99" s="612">
        <f>実行度合表集計2025!GH99+実行度合表集計2026!CV99</f>
        <v>0</v>
      </c>
      <c r="DG99" s="334">
        <f>実行度合表集計2025!GI99+実行度合表集計2026!CW99</f>
        <v>0</v>
      </c>
      <c r="DH99" s="613">
        <f>実行度合表集計2025!GJ99+実行度合表集計2026!CX99</f>
        <v>0</v>
      </c>
      <c r="DI99" s="628">
        <f>実行度合表集計2025!GK99+実行度合表集計2026!CY99</f>
        <v>0</v>
      </c>
      <c r="DJ99" s="355">
        <f>実行度合表集計2025!GL99+実行度合表集計2026!CZ99</f>
        <v>0</v>
      </c>
      <c r="DK99" s="629">
        <f>実行度合表集計2025!GM99+実行度合表集計2026!DA99</f>
        <v>0</v>
      </c>
      <c r="DL99" s="641">
        <f>実行度合表集計2025!GN99+実行度合表集計2026!DB99</f>
        <v>0</v>
      </c>
      <c r="DM99" s="480">
        <f>実行度合表集計2025!GO99+実行度合表集計2026!DC99</f>
        <v>0</v>
      </c>
      <c r="DN99" s="409">
        <f>実行度合表集計2025!GP99+実行度合表集計2026!DD99</f>
        <v>-20826000</v>
      </c>
      <c r="DO99" s="642">
        <f>実行度合表集計2025!GQ99+実行度合表集計2026!DE99</f>
        <v>0</v>
      </c>
      <c r="DP99" s="28" cm="1">
        <f t="array" ref="DP99">_xlfn.XLOOKUP($D98&amp;DP$2&amp;DP$3,事業計画集計2026[営業所]&amp;事業計画集計2026[月]&amp;事業計画集計2026[受着完],事業計画集計2026[(当月)実績 請負金額],0,0)</f>
        <v>0</v>
      </c>
      <c r="DQ99" s="28" cm="1">
        <f t="array" ref="DQ99">_xlfn.XLOOKUP($D98&amp;DP$2&amp;DP$3,事業計画集計2026[営業所]&amp;事業計画集計2026[月]&amp;事業計画集計2026[受着完],事業計画集計2026[(当月)実績 利益額],0,0)</f>
        <v>0</v>
      </c>
      <c r="DR99" s="149" cm="1">
        <f t="array" ref="DR99">_xlfn.XLOOKUP($D98&amp;DP$2&amp;DP$3,事業計画集計2026[営業所]&amp;事業計画集計2026[月]&amp;事業計画集計2026[受着完],事業計画集計2026[(当月)実績 棟数],0,0)</f>
        <v>0</v>
      </c>
      <c r="DS99" s="28" cm="1">
        <f t="array" ref="DS99">_xlfn.XLOOKUP($D98&amp;DS$2&amp;DS$3,事業計画集計2026[営業所]&amp;事業計画集計2026[月]&amp;事業計画集計2026[受着完],事業計画集計2026[(当月)実績 請負金額],0,0)</f>
        <v>0</v>
      </c>
      <c r="DT99" s="28" cm="1">
        <f t="array" ref="DT99">_xlfn.XLOOKUP($D98&amp;DS$2&amp;DS$3,事業計画集計2026[営業所]&amp;事業計画集計2026[月]&amp;事業計画集計2026[受着完],事業計画集計2026[(当月)実績 利益額],0,0)</f>
        <v>0</v>
      </c>
      <c r="DU99" s="149" cm="1">
        <f t="array" ref="DU99">_xlfn.XLOOKUP($D98&amp;DS$2&amp;DS$3,事業計画集計2026[営業所]&amp;事業計画集計2026[月]&amp;事業計画集計2026[受着完],事業計画集計2026[(当月)実績 棟数],0,0)</f>
        <v>0</v>
      </c>
      <c r="DV99" s="28" cm="1">
        <f t="array" ref="DV99">_xlfn.XLOOKUP($D98&amp;DV$2&amp;DV$3,事業計画集計2026[営業所]&amp;事業計画集計2026[月]&amp;事業計画集計2026[受着完],事業計画集計2026[(当月)実績 請負金額],0,0)</f>
        <v>0</v>
      </c>
      <c r="DW99" s="28" cm="1">
        <f t="array" ref="DW99">_xlfn.XLOOKUP($D98&amp;DV$2&amp;DV$3,事業計画集計2026[営業所]&amp;事業計画集計2026[月]&amp;事業計画集計2026[受着完],事業計画集計2026[(当月)実績 利益額],0,0)</f>
        <v>0</v>
      </c>
      <c r="DX99" s="133">
        <f>DW99-($Q98*1000)</f>
        <v>0</v>
      </c>
      <c r="DY99" s="149" cm="1">
        <f t="array" ref="DY99">_xlfn.XLOOKUP($D98&amp;DV$2&amp;DV$3,事業計画集計2026[営業所]&amp;事業計画集計2026[月]&amp;事業計画集計2026[受着完],事業計画集計2026[(当月)実績 棟数],0,0)</f>
        <v>0</v>
      </c>
      <c r="DZ99" s="28" cm="1">
        <f t="array" ref="DZ99">_xlfn.XLOOKUP($D98&amp;DZ$2&amp;DZ$3,事業計画集計2026[営業所]&amp;事業計画集計2026[月]&amp;事業計画集計2026[受着完],事業計画集計2026[(当月)実績 請負金額],0,0)</f>
        <v>0</v>
      </c>
      <c r="EA99" s="28" cm="1">
        <f t="array" ref="EA99">_xlfn.XLOOKUP($D98&amp;DZ$2&amp;DZ$3,事業計画集計2026[営業所]&amp;事業計画集計2026[月]&amp;事業計画集計2026[受着完],事業計画集計2026[(当月)実績 利益額],0,0)</f>
        <v>0</v>
      </c>
      <c r="EB99" s="149" cm="1">
        <f t="array" ref="EB99">_xlfn.XLOOKUP($D98&amp;DZ$2&amp;DZ$3,事業計画集計2026[営業所]&amp;事業計画集計2026[月]&amp;事業計画集計2026[受着完],事業計画集計2026[(当月)実績 棟数],0,0)</f>
        <v>0</v>
      </c>
      <c r="EC99" s="28" cm="1">
        <f t="array" ref="EC99">_xlfn.XLOOKUP($D98&amp;EC$2&amp;EC$3,事業計画集計2026[営業所]&amp;事業計画集計2026[月]&amp;事業計画集計2026[受着完],事業計画集計2026[(当月)実績 請負金額],0,0)</f>
        <v>0</v>
      </c>
      <c r="ED99" s="28" cm="1">
        <f t="array" ref="ED99">_xlfn.XLOOKUP($D98&amp;EC$2&amp;EC$3,事業計画集計2026[営業所]&amp;事業計画集計2026[月]&amp;事業計画集計2026[受着完],事業計画集計2026[(当月)実績 利益額],0,0)</f>
        <v>0</v>
      </c>
      <c r="EE99" s="149" cm="1">
        <f t="array" ref="EE99">_xlfn.XLOOKUP($D98&amp;EC$2&amp;EC$3,事業計画集計2026[営業所]&amp;事業計画集計2026[月]&amp;事業計画集計2026[受着完],事業計画集計2026[(当月)実績 棟数],0,0)</f>
        <v>0</v>
      </c>
      <c r="EF99" s="28" cm="1">
        <f t="array" ref="EF99">_xlfn.XLOOKUP($D98&amp;EF$2&amp;EF$3,事業計画集計2026[営業所]&amp;事業計画集計2026[月]&amp;事業計画集計2026[受着完],事業計画集計2026[(当月)実績 請負金額],0,0)</f>
        <v>0</v>
      </c>
      <c r="EG99" s="28" cm="1">
        <f t="array" ref="EG99">_xlfn.XLOOKUP($D98&amp;EF$2&amp;EF$3,事業計画集計2026[営業所]&amp;事業計画集計2026[月]&amp;事業計画集計2026[受着完],事業計画集計2026[(当月)実績 利益額],0,0)</f>
        <v>0</v>
      </c>
      <c r="EH99" s="133">
        <f>EG99-($Q98*1000)</f>
        <v>0</v>
      </c>
      <c r="EI99" s="149" cm="1">
        <f t="array" ref="EI99">_xlfn.XLOOKUP($D98&amp;EF$2&amp;EF$3,事業計画集計2026[営業所]&amp;事業計画集計2026[月]&amp;事業計画集計2026[受着完],事業計画集計2026[(当月)実績 棟数],0,0)</f>
        <v>0</v>
      </c>
      <c r="EJ99" s="28" cm="1">
        <f t="array" ref="EJ99">_xlfn.XLOOKUP($D98&amp;EJ$2&amp;EJ$3,事業計画集計2026[営業所]&amp;事業計画集計2026[月]&amp;事業計画集計2026[受着完],事業計画集計2026[(当月)実績 請負金額],0,0)</f>
        <v>0</v>
      </c>
      <c r="EK99" s="28" cm="1">
        <f t="array" ref="EK99">_xlfn.XLOOKUP($D98&amp;EJ$2&amp;EJ$3,事業計画集計2026[営業所]&amp;事業計画集計2026[月]&amp;事業計画集計2026[受着完],事業計画集計2026[(当月)実績 利益額],0,0)</f>
        <v>0</v>
      </c>
      <c r="EL99" s="149" cm="1">
        <f t="array" ref="EL99">_xlfn.XLOOKUP($D98&amp;EJ$2&amp;EJ$3,事業計画集計2026[営業所]&amp;事業計画集計2026[月]&amp;事業計画集計2026[受着完],事業計画集計2026[(当月)実績 棟数],0,0)</f>
        <v>0</v>
      </c>
      <c r="EM99" s="28" cm="1">
        <f t="array" ref="EM99">_xlfn.XLOOKUP($D98&amp;EM$2&amp;EM$3,事業計画集計2026[営業所]&amp;事業計画集計2026[月]&amp;事業計画集計2026[受着完],事業計画集計2026[(当月)実績 請負金額],0,0)</f>
        <v>0</v>
      </c>
      <c r="EN99" s="28" cm="1">
        <f t="array" ref="EN99">_xlfn.XLOOKUP($D98&amp;EM$2&amp;EM$3,事業計画集計2026[営業所]&amp;事業計画集計2026[月]&amp;事業計画集計2026[受着完],事業計画集計2026[(当月)実績 利益額],0,0)</f>
        <v>0</v>
      </c>
      <c r="EO99" s="149" cm="1">
        <f t="array" ref="EO99">_xlfn.XLOOKUP($D98&amp;EM$2&amp;EM$3,事業計画集計2026[営業所]&amp;事業計画集計2026[月]&amp;事業計画集計2026[受着完],事業計画集計2026[(当月)実績 棟数],0,0)</f>
        <v>0</v>
      </c>
      <c r="EP99" s="28" cm="1">
        <f t="array" ref="EP99">_xlfn.XLOOKUP($D98&amp;EP$2&amp;EP$3,事業計画集計2026[営業所]&amp;事業計画集計2026[月]&amp;事業計画集計2026[受着完],事業計画集計2026[(当月)実績 請負金額],0,0)</f>
        <v>0</v>
      </c>
      <c r="EQ99" s="28" cm="1">
        <f t="array" ref="EQ99">_xlfn.XLOOKUP($D98&amp;EP$2&amp;EP$3,事業計画集計2026[営業所]&amp;事業計画集計2026[月]&amp;事業計画集計2026[受着完],事業計画集計2026[(当月)実績 利益額],0,0)</f>
        <v>0</v>
      </c>
      <c r="ER99" s="133">
        <f>EQ99-($Q98*1000)</f>
        <v>0</v>
      </c>
      <c r="ES99" s="142" cm="1">
        <f t="array" ref="ES99">_xlfn.XLOOKUP($D98&amp;EP$2&amp;EP$3,事業計画集計2026[営業所]&amp;事業計画集計2026[月]&amp;事業計画集計2026[受着完],事業計画集計2026[(当月)実績 棟数],0,0)</f>
        <v>0</v>
      </c>
      <c r="ET99" s="421">
        <f t="shared" si="1196"/>
        <v>0</v>
      </c>
      <c r="EU99" s="422">
        <f t="shared" si="1196"/>
        <v>0</v>
      </c>
      <c r="EV99" s="423">
        <f t="shared" si="1196"/>
        <v>0</v>
      </c>
      <c r="EW99" s="296">
        <f t="shared" si="1196"/>
        <v>0</v>
      </c>
      <c r="EX99" s="300">
        <f t="shared" si="1196"/>
        <v>0</v>
      </c>
      <c r="EY99" s="154">
        <f t="shared" si="1196"/>
        <v>0</v>
      </c>
      <c r="EZ99" s="304">
        <f>DV99+EF99+EP99</f>
        <v>0</v>
      </c>
      <c r="FA99" s="314">
        <f>DW99+EG99+EQ99</f>
        <v>0</v>
      </c>
      <c r="FB99" s="409">
        <f>FA99*(1+FB100)-(($Q98*1000)*3)</f>
        <v>0</v>
      </c>
      <c r="FC99" s="158">
        <f>DY99+EI99+ES99</f>
        <v>0</v>
      </c>
      <c r="FD99" s="28" cm="1">
        <f t="array" ref="FD99">_xlfn.XLOOKUP($D98&amp;FD$2&amp;FD$3,事業計画集計2026[営業所]&amp;事業計画集計2026[月]&amp;事業計画集計2026[受着完],事業計画集計2026[(当月)実績 請負金額],0,0)</f>
        <v>0</v>
      </c>
      <c r="FE99" s="28" cm="1">
        <f t="array" ref="FE99">_xlfn.XLOOKUP($D98&amp;FD$2&amp;FD$3,事業計画集計2026[営業所]&amp;事業計画集計2026[月]&amp;事業計画集計2026[受着完],事業計画集計2026[(当月)実績 利益額],0,0)</f>
        <v>0</v>
      </c>
      <c r="FF99" s="149" cm="1">
        <f t="array" ref="FF99">_xlfn.XLOOKUP($D98&amp;FD$2&amp;FD$3,事業計画集計2026[営業所]&amp;事業計画集計2026[月]&amp;事業計画集計2026[受着完],事業計画集計2026[(当月)実績 棟数],0,0)</f>
        <v>0</v>
      </c>
      <c r="FG99" s="28" cm="1">
        <f t="array" ref="FG99">_xlfn.XLOOKUP($D98&amp;FG$2&amp;FG$3,事業計画集計2026[営業所]&amp;事業計画集計2026[月]&amp;事業計画集計2026[受着完],事業計画集計2026[(当月)実績 請負金額],0,0)</f>
        <v>0</v>
      </c>
      <c r="FH99" s="28" cm="1">
        <f t="array" ref="FH99">_xlfn.XLOOKUP($D98&amp;FG$2&amp;FG$3,事業計画集計2026[営業所]&amp;事業計画集計2026[月]&amp;事業計画集計2026[受着完],事業計画集計2026[(当月)実績 利益額],0,0)</f>
        <v>0</v>
      </c>
      <c r="FI99" s="149" cm="1">
        <f t="array" ref="FI99">_xlfn.XLOOKUP($D98&amp;FG$2&amp;FG$3,事業計画集計2026[営業所]&amp;事業計画集計2026[月]&amp;事業計画集計2026[受着完],事業計画集計2026[(当月)実績 棟数],0,0)</f>
        <v>0</v>
      </c>
      <c r="FJ99" s="28" cm="1">
        <f t="array" ref="FJ99">_xlfn.XLOOKUP($D98&amp;FJ$2&amp;FJ$3,事業計画集計2026[営業所]&amp;事業計画集計2026[月]&amp;事業計画集計2026[受着完],事業計画集計2026[(当月)実績 請負金額],0,0)</f>
        <v>0</v>
      </c>
      <c r="FK99" s="28" cm="1">
        <f t="array" ref="FK99">_xlfn.XLOOKUP($D98&amp;FJ$2&amp;FJ$3,事業計画集計2026[営業所]&amp;事業計画集計2026[月]&amp;事業計画集計2026[受着完],事業計画集計2026[(当月)実績 利益額],0,0)</f>
        <v>0</v>
      </c>
      <c r="FL99" s="133">
        <f>FK99-($Q98*1000)</f>
        <v>0</v>
      </c>
      <c r="FM99" s="149" cm="1">
        <f t="array" ref="FM99">_xlfn.XLOOKUP($D98&amp;FJ$2&amp;FJ$3,事業計画集計2026[営業所]&amp;事業計画集計2026[月]&amp;事業計画集計2026[受着完],事業計画集計2026[(当月)実績 棟数],0,0)</f>
        <v>0</v>
      </c>
      <c r="FN99" s="28" cm="1">
        <f t="array" ref="FN99">_xlfn.XLOOKUP($D98&amp;FN$2&amp;FN$3,事業計画集計2026[営業所]&amp;事業計画集計2026[月]&amp;事業計画集計2026[受着完],事業計画集計2026[(当月)実績 請負金額],0,0)</f>
        <v>0</v>
      </c>
      <c r="FO99" s="28" cm="1">
        <f t="array" ref="FO99">_xlfn.XLOOKUP($D98&amp;FN$2&amp;FN$3,事業計画集計2026[営業所]&amp;事業計画集計2026[月]&amp;事業計画集計2026[受着完],事業計画集計2026[(当月)実績 利益額],0,0)</f>
        <v>0</v>
      </c>
      <c r="FP99" s="149" cm="1">
        <f t="array" ref="FP99">_xlfn.XLOOKUP($D98&amp;FN$2&amp;FN$3,事業計画集計2026[営業所]&amp;事業計画集計2026[月]&amp;事業計画集計2026[受着完],事業計画集計2026[(当月)実績 棟数],0,0)</f>
        <v>0</v>
      </c>
      <c r="FQ99" s="28" cm="1">
        <f t="array" ref="FQ99">_xlfn.XLOOKUP($D98&amp;FQ$2&amp;FQ$3,事業計画集計2026[営業所]&amp;事業計画集計2026[月]&amp;事業計画集計2026[受着完],事業計画集計2026[(当月)実績 請負金額],0,0)</f>
        <v>0</v>
      </c>
      <c r="FR99" s="28" cm="1">
        <f t="array" ref="FR99">_xlfn.XLOOKUP($D98&amp;FQ$2&amp;FQ$3,事業計画集計2026[営業所]&amp;事業計画集計2026[月]&amp;事業計画集計2026[受着完],事業計画集計2026[(当月)実績 利益額],0,0)</f>
        <v>0</v>
      </c>
      <c r="FS99" s="149" cm="1">
        <f t="array" ref="FS99">_xlfn.XLOOKUP($D98&amp;FQ$2&amp;FQ$3,事業計画集計2026[営業所]&amp;事業計画集計2026[月]&amp;事業計画集計2026[受着完],事業計画集計2026[(当月)実績 棟数],0,0)</f>
        <v>0</v>
      </c>
      <c r="FT99" s="28" cm="1">
        <f t="array" ref="FT99">_xlfn.XLOOKUP($D98&amp;FT$2&amp;FT$3,事業計画集計2026[営業所]&amp;事業計画集計2026[月]&amp;事業計画集計2026[受着完],事業計画集計2026[(当月)実績 請負金額],0,0)</f>
        <v>0</v>
      </c>
      <c r="FU99" s="28" cm="1">
        <f t="array" ref="FU99">_xlfn.XLOOKUP($D98&amp;FT$2&amp;FT$3,事業計画集計2026[営業所]&amp;事業計画集計2026[月]&amp;事業計画集計2026[受着完],事業計画集計2026[(当月)実績 利益額],0,0)</f>
        <v>0</v>
      </c>
      <c r="FV99" s="133">
        <f>FU99-($Q98*1000)</f>
        <v>0</v>
      </c>
      <c r="FW99" s="149" cm="1">
        <f t="array" ref="FW99">_xlfn.XLOOKUP($D98&amp;FT$2&amp;FT$3,事業計画集計2026[営業所]&amp;事業計画集計2026[月]&amp;事業計画集計2026[受着完],事業計画集計2026[(当月)実績 棟数],0,0)</f>
        <v>0</v>
      </c>
      <c r="FX99" s="28" cm="1">
        <f t="array" ref="FX99">_xlfn.XLOOKUP($D98&amp;FX$2&amp;FX$3,事業計画集計2026[営業所]&amp;事業計画集計2026[月]&amp;事業計画集計2026[受着完],事業計画集計2026[(当月)実績 請負金額],0,0)</f>
        <v>0</v>
      </c>
      <c r="FY99" s="28" cm="1">
        <f t="array" ref="FY99">_xlfn.XLOOKUP($D98&amp;FX$2&amp;FX$3,事業計画集計2026[営業所]&amp;事業計画集計2026[月]&amp;事業計画集計2026[受着完],事業計画集計2026[(当月)実績 利益額],0,0)</f>
        <v>0</v>
      </c>
      <c r="FZ99" s="149" cm="1">
        <f t="array" ref="FZ99">_xlfn.XLOOKUP($D98&amp;FX$2&amp;FX$3,事業計画集計2026[営業所]&amp;事業計画集計2026[月]&amp;事業計画集計2026[受着完],事業計画集計2026[(当月)実績 棟数],0,0)</f>
        <v>0</v>
      </c>
      <c r="GA99" s="28" cm="1">
        <f t="array" ref="GA99">_xlfn.XLOOKUP($D98&amp;GA$2&amp;GA$3,事業計画集計2026[営業所]&amp;事業計画集計2026[月]&amp;事業計画集計2026[受着完],事業計画集計2026[(当月)実績 請負金額],0,0)</f>
        <v>0</v>
      </c>
      <c r="GB99" s="28" cm="1">
        <f t="array" ref="GB99">_xlfn.XLOOKUP($D98&amp;GA$2&amp;GA$3,事業計画集計2026[営業所]&amp;事業計画集計2026[月]&amp;事業計画集計2026[受着完],事業計画集計2026[(当月)実績 利益額],0,0)</f>
        <v>0</v>
      </c>
      <c r="GC99" s="149" cm="1">
        <f t="array" ref="GC99">_xlfn.XLOOKUP($D98&amp;GA$2&amp;GA$3,事業計画集計2026[営業所]&amp;事業計画集計2026[月]&amp;事業計画集計2026[受着完],事業計画集計2026[(当月)実績 棟数],0,0)</f>
        <v>0</v>
      </c>
      <c r="GD99" s="28" cm="1">
        <f t="array" ref="GD99">_xlfn.XLOOKUP($D98&amp;GD$2&amp;GD$3,事業計画集計2026[営業所]&amp;事業計画集計2026[月]&amp;事業計画集計2026[受着完],事業計画集計2026[(当月)実績 請負金額],0,0)</f>
        <v>0</v>
      </c>
      <c r="GE99" s="28" cm="1">
        <f t="array" ref="GE99">_xlfn.XLOOKUP($D98&amp;GD$2&amp;GD$3,事業計画集計2026[営業所]&amp;事業計画集計2026[月]&amp;事業計画集計2026[受着完],事業計画集計2026[(当月)実績 利益額],0,0)</f>
        <v>0</v>
      </c>
      <c r="GF99" s="133">
        <f>GE99-($Q98*1000)</f>
        <v>0</v>
      </c>
      <c r="GG99" s="142" cm="1">
        <f t="array" ref="GG99">_xlfn.XLOOKUP($D98&amp;GD$2&amp;GD$3,事業計画集計2026[営業所]&amp;事業計画集計2026[月]&amp;事業計画集計2026[受着完],事業計画集計2026[(当月)実績 棟数],0,0)</f>
        <v>0</v>
      </c>
      <c r="GH99" s="421">
        <f t="shared" si="1197"/>
        <v>0</v>
      </c>
      <c r="GI99" s="422">
        <f t="shared" si="1197"/>
        <v>0</v>
      </c>
      <c r="GJ99" s="423">
        <f t="shared" si="1197"/>
        <v>0</v>
      </c>
      <c r="GK99" s="296">
        <f t="shared" si="1197"/>
        <v>0</v>
      </c>
      <c r="GL99" s="300">
        <f t="shared" si="1197"/>
        <v>0</v>
      </c>
      <c r="GM99" s="154">
        <f t="shared" si="1197"/>
        <v>0</v>
      </c>
      <c r="GN99" s="304">
        <f>FJ99+FT99+GD99</f>
        <v>0</v>
      </c>
      <c r="GO99" s="314">
        <f>FK99+FU99+GE99</f>
        <v>0</v>
      </c>
      <c r="GP99" s="409">
        <f>GO99*(1+GP100)-(($Q98*1000)*3)</f>
        <v>0</v>
      </c>
      <c r="GQ99" s="158">
        <f>FM99+FW99+GG99</f>
        <v>0</v>
      </c>
      <c r="GR99" s="333">
        <f t="shared" si="1198"/>
        <v>0</v>
      </c>
      <c r="GS99" s="334">
        <f t="shared" si="1198"/>
        <v>0</v>
      </c>
      <c r="GT99" s="162">
        <f t="shared" si="1198"/>
        <v>0</v>
      </c>
      <c r="GU99" s="354">
        <f t="shared" si="1198"/>
        <v>0</v>
      </c>
      <c r="GV99" s="355">
        <f t="shared" si="1198"/>
        <v>0</v>
      </c>
      <c r="GW99" s="166">
        <f t="shared" si="1198"/>
        <v>0</v>
      </c>
      <c r="GX99" s="479">
        <f t="shared" si="1198"/>
        <v>0</v>
      </c>
      <c r="GY99" s="480">
        <f t="shared" si="1198"/>
        <v>0</v>
      </c>
      <c r="GZ99" s="409">
        <f t="shared" si="1198"/>
        <v>0</v>
      </c>
      <c r="HA99" s="482">
        <f t="shared" si="1198"/>
        <v>0</v>
      </c>
      <c r="HB99" s="390">
        <f>CV99+GR99</f>
        <v>0</v>
      </c>
      <c r="HC99" s="391">
        <f>CW99+GS99</f>
        <v>0</v>
      </c>
      <c r="HD99" s="170">
        <f>CX99+GT99</f>
        <v>0</v>
      </c>
      <c r="HE99" s="390">
        <f>CY99+GU99</f>
        <v>0</v>
      </c>
      <c r="HF99" s="391">
        <f>CZ99+GV99</f>
        <v>0</v>
      </c>
      <c r="HG99" s="170">
        <f>DA99+GW99</f>
        <v>0</v>
      </c>
      <c r="HH99" s="390">
        <f>DB99+GX99</f>
        <v>0</v>
      </c>
      <c r="HI99" s="391">
        <f>DC99+GY99</f>
        <v>0</v>
      </c>
      <c r="HJ99" s="409">
        <f>DD99+GZ99</f>
        <v>0</v>
      </c>
      <c r="HK99" s="256">
        <f>DE99+HA99</f>
        <v>0</v>
      </c>
      <c r="HL99" s="31"/>
      <c r="HM99" s="30" t="s">
        <v>138</v>
      </c>
      <c r="HN99" s="30" t="s">
        <v>206</v>
      </c>
      <c r="HO99" s="30" t="s">
        <v>269</v>
      </c>
      <c r="HP99" s="30"/>
      <c r="HQ99" s="30"/>
    </row>
    <row r="100" spans="1:225" s="38" customFormat="1" ht="21">
      <c r="A100" s="32"/>
      <c r="B100" s="33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139</v>
      </c>
      <c r="T100" s="35" t="str">
        <f t="shared" ref="T100:AA100" si="1200">IF(AND(T98&gt;0,T99&gt;0),ROUNDDOWN(T99/T98,4),"")</f>
        <v/>
      </c>
      <c r="U100" s="36" t="str">
        <f t="shared" si="1200"/>
        <v/>
      </c>
      <c r="V100" s="143" t="str">
        <f t="shared" si="1200"/>
        <v/>
      </c>
      <c r="W100" s="35" t="str">
        <f t="shared" si="1200"/>
        <v/>
      </c>
      <c r="X100" s="36" t="str">
        <f t="shared" si="1200"/>
        <v/>
      </c>
      <c r="Y100" s="150" t="str">
        <f t="shared" si="1200"/>
        <v/>
      </c>
      <c r="Z100" s="36" t="str">
        <f t="shared" si="1200"/>
        <v/>
      </c>
      <c r="AA100" s="36" t="str">
        <f t="shared" si="1200"/>
        <v/>
      </c>
      <c r="AB100" s="37">
        <f>IF(AB99&gt;0,AB99/AB98,0)</f>
        <v>0</v>
      </c>
      <c r="AC100" s="143" t="str">
        <f t="shared" ref="AC100:AK100" si="1201">IF(AND(AC98&gt;0,AC99&gt;0),ROUNDDOWN(AC99/AC98,4),"")</f>
        <v/>
      </c>
      <c r="AD100" s="35" t="str">
        <f t="shared" si="1201"/>
        <v/>
      </c>
      <c r="AE100" s="36" t="str">
        <f t="shared" si="1201"/>
        <v/>
      </c>
      <c r="AF100" s="150" t="str">
        <f t="shared" si="1201"/>
        <v/>
      </c>
      <c r="AG100" s="36" t="str">
        <f t="shared" si="1201"/>
        <v/>
      </c>
      <c r="AH100" s="36" t="str">
        <f t="shared" si="1201"/>
        <v/>
      </c>
      <c r="AI100" s="150" t="str">
        <f t="shared" si="1201"/>
        <v/>
      </c>
      <c r="AJ100" s="36" t="str">
        <f t="shared" si="1201"/>
        <v/>
      </c>
      <c r="AK100" s="36" t="str">
        <f t="shared" si="1201"/>
        <v/>
      </c>
      <c r="AL100" s="37">
        <f>IF(AL99&gt;0,AL99/AL98,0)</f>
        <v>0</v>
      </c>
      <c r="AM100" s="150" t="str">
        <f t="shared" ref="AM100:AU100" si="1202">IF(AND(AM98&gt;0,AM99&gt;0),ROUNDDOWN(AM99/AM98,4),"")</f>
        <v/>
      </c>
      <c r="AN100" s="36" t="str">
        <f t="shared" si="1202"/>
        <v/>
      </c>
      <c r="AO100" s="36" t="str">
        <f t="shared" si="1202"/>
        <v/>
      </c>
      <c r="AP100" s="150" t="str">
        <f t="shared" si="1202"/>
        <v/>
      </c>
      <c r="AQ100" s="36" t="str">
        <f t="shared" si="1202"/>
        <v/>
      </c>
      <c r="AR100" s="36" t="str">
        <f t="shared" si="1202"/>
        <v/>
      </c>
      <c r="AS100" s="150" t="str">
        <f t="shared" si="1202"/>
        <v/>
      </c>
      <c r="AT100" s="36" t="str">
        <f t="shared" si="1202"/>
        <v/>
      </c>
      <c r="AU100" s="36" t="str">
        <f t="shared" si="1202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 t="str">
        <f t="shared" ref="AX100:BE100" si="1203">IF(AND(AX98&gt;0,AX99&gt;0),ROUNDDOWN(AX99/AX98,4),"")</f>
        <v/>
      </c>
      <c r="AY100" s="425" t="str">
        <f t="shared" si="1203"/>
        <v/>
      </c>
      <c r="AZ100" s="426" t="str">
        <f t="shared" si="1203"/>
        <v/>
      </c>
      <c r="BA100" s="297" t="str">
        <f t="shared" si="1203"/>
        <v/>
      </c>
      <c r="BB100" s="301" t="str">
        <f t="shared" si="1203"/>
        <v/>
      </c>
      <c r="BC100" s="155" t="str">
        <f t="shared" si="1203"/>
        <v/>
      </c>
      <c r="BD100" s="305" t="str">
        <f t="shared" si="1203"/>
        <v/>
      </c>
      <c r="BE100" s="315" t="str">
        <f t="shared" si="1203"/>
        <v/>
      </c>
      <c r="BF100" s="325"/>
      <c r="BG100" s="159" t="str">
        <f t="shared" ref="BG100:BO100" si="1204">IF(AND(BG98&gt;0,BG99&gt;0),ROUNDDOWN(BG99/BG98,4),"")</f>
        <v/>
      </c>
      <c r="BH100" s="36" t="str">
        <f t="shared" si="1204"/>
        <v/>
      </c>
      <c r="BI100" s="36" t="str">
        <f t="shared" si="1204"/>
        <v/>
      </c>
      <c r="BJ100" s="150" t="str">
        <f t="shared" si="1204"/>
        <v/>
      </c>
      <c r="BK100" s="36" t="str">
        <f t="shared" si="1204"/>
        <v/>
      </c>
      <c r="BL100" s="36" t="str">
        <f t="shared" si="1204"/>
        <v/>
      </c>
      <c r="BM100" s="150" t="str">
        <f t="shared" si="1204"/>
        <v/>
      </c>
      <c r="BN100" s="36" t="str">
        <f t="shared" si="1204"/>
        <v/>
      </c>
      <c r="BO100" s="36" t="str">
        <f t="shared" si="1204"/>
        <v/>
      </c>
      <c r="BP100" s="37">
        <f>IF(BP99&gt;0,BP99/BP98,0)</f>
        <v>0</v>
      </c>
      <c r="BQ100" s="150" t="str">
        <f t="shared" ref="BQ100:BY100" si="1205">IF(AND(BQ98&gt;0,BQ99&gt;0),ROUNDDOWN(BQ99/BQ98,4),"")</f>
        <v/>
      </c>
      <c r="BR100" s="36" t="str">
        <f t="shared" si="1205"/>
        <v/>
      </c>
      <c r="BS100" s="36" t="str">
        <f t="shared" si="1205"/>
        <v/>
      </c>
      <c r="BT100" s="150" t="str">
        <f t="shared" si="1205"/>
        <v/>
      </c>
      <c r="BU100" s="36" t="str">
        <f t="shared" si="1205"/>
        <v/>
      </c>
      <c r="BV100" s="36" t="str">
        <f t="shared" si="1205"/>
        <v/>
      </c>
      <c r="BW100" s="150" t="str">
        <f t="shared" si="1205"/>
        <v/>
      </c>
      <c r="BX100" s="36" t="str">
        <f t="shared" si="1205"/>
        <v/>
      </c>
      <c r="BY100" s="36" t="str">
        <f t="shared" si="1205"/>
        <v/>
      </c>
      <c r="BZ100" s="37">
        <f>IF(BZ99&gt;0,BZ99/BZ98,0)</f>
        <v>0</v>
      </c>
      <c r="CA100" s="150" t="str">
        <f t="shared" ref="CA100:CI100" si="1206">IF(AND(CA98&gt;0,CA99&gt;0),ROUNDDOWN(CA99/CA98,4),"")</f>
        <v/>
      </c>
      <c r="CB100" s="36" t="str">
        <f t="shared" si="1206"/>
        <v/>
      </c>
      <c r="CC100" s="36" t="str">
        <f t="shared" si="1206"/>
        <v/>
      </c>
      <c r="CD100" s="150" t="str">
        <f t="shared" si="1206"/>
        <v/>
      </c>
      <c r="CE100" s="36" t="str">
        <f t="shared" si="1206"/>
        <v/>
      </c>
      <c r="CF100" s="36" t="str">
        <f t="shared" si="1206"/>
        <v/>
      </c>
      <c r="CG100" s="150" t="str">
        <f t="shared" si="1206"/>
        <v/>
      </c>
      <c r="CH100" s="36" t="str">
        <f t="shared" si="1206"/>
        <v/>
      </c>
      <c r="CI100" s="36" t="str">
        <f t="shared" si="1206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 t="str">
        <f t="shared" ref="CL100:CS100" si="1207">IF(AND(CL98&gt;0,CL99&gt;0),ROUNDDOWN(CL99/CL98,4),"")</f>
        <v/>
      </c>
      <c r="CM100" s="425" t="str">
        <f t="shared" si="1207"/>
        <v/>
      </c>
      <c r="CN100" s="426" t="str">
        <f t="shared" si="1207"/>
        <v/>
      </c>
      <c r="CO100" s="297" t="str">
        <f t="shared" si="1207"/>
        <v/>
      </c>
      <c r="CP100" s="301" t="str">
        <f t="shared" si="1207"/>
        <v/>
      </c>
      <c r="CQ100" s="155" t="str">
        <f t="shared" si="1207"/>
        <v/>
      </c>
      <c r="CR100" s="305" t="str">
        <f t="shared" si="1207"/>
        <v/>
      </c>
      <c r="CS100" s="315" t="str">
        <f t="shared" si="1207"/>
        <v/>
      </c>
      <c r="CT100" s="325"/>
      <c r="CU100" s="159" t="str">
        <f>IF(AND(CU98&gt;0,CU99&gt;0),ROUNDDOWN(CU99/CU98,4),"")</f>
        <v/>
      </c>
      <c r="CV100" s="335" t="str">
        <f>IF(AND(CV98&gt;0,CV99&gt;0),ROUNDDOWN(CV99/CV98,4),"")</f>
        <v/>
      </c>
      <c r="CW100" s="336" t="str">
        <f t="shared" ref="CW100:CX100" si="1208">IF(AND(CW98&gt;0,CW99&gt;0),ROUNDDOWN(CW99/CW98,4),"")</f>
        <v/>
      </c>
      <c r="CX100" s="163" t="str">
        <f t="shared" si="1208"/>
        <v/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 t="str">
        <f t="shared" ref="DB100:DW100" si="1209">IF(AND(DB98&gt;0,DB99&gt;0),ROUNDDOWN(DB99/DB98,4),"")</f>
        <v/>
      </c>
      <c r="DC100" s="484" t="str">
        <f t="shared" si="1209"/>
        <v/>
      </c>
      <c r="DD100" s="485"/>
      <c r="DE100" s="605" t="str">
        <f t="shared" si="1209"/>
        <v/>
      </c>
      <c r="DF100" s="614" t="str">
        <f>IF(AND(DF98&gt;0,DF99&gt;0),ROUNDDOWN(DF99/DF98,4),"")</f>
        <v/>
      </c>
      <c r="DG100" s="336" t="str">
        <f t="shared" ref="DG100:DH100" si="1210">IF(AND(DG98&gt;0,DG99&gt;0),ROUNDDOWN(DG99/DG98,4),"")</f>
        <v/>
      </c>
      <c r="DH100" s="615" t="str">
        <f t="shared" si="1210"/>
        <v/>
      </c>
      <c r="DI100" s="630" t="str">
        <f>IF(AND(DI98&gt;0,DI99&gt;0),ROUNDDOWN(DI99/DI98,4),"")</f>
        <v/>
      </c>
      <c r="DJ100" s="357" t="str">
        <f>IF(AND(DJ98&gt;0,DJ99&gt;0),ROUNDDOWN(DJ99/DJ98,4),"")</f>
        <v/>
      </c>
      <c r="DK100" s="631" t="str">
        <f>IF(AND(DK98&gt;0,DK99&gt;0),ROUNDDOWN(DK99/DK98,4),"")</f>
        <v/>
      </c>
      <c r="DL100" s="643" t="str">
        <f t="shared" ref="DL100:DO100" si="1211">IF(AND(DL98&gt;0,DL99&gt;0),ROUNDDOWN(DL99/DL98,4),"")</f>
        <v/>
      </c>
      <c r="DM100" s="484" t="str">
        <f t="shared" si="1211"/>
        <v/>
      </c>
      <c r="DN100" s="485"/>
      <c r="DO100" s="644" t="str">
        <f t="shared" ref="DO100" si="1212">IF(AND(DO98&gt;0,DO99&gt;0),ROUNDDOWN(DO99/DO98,4),"")</f>
        <v/>
      </c>
      <c r="DP100" s="36" t="str">
        <f t="shared" si="1209"/>
        <v/>
      </c>
      <c r="DQ100" s="36" t="str">
        <f t="shared" si="1209"/>
        <v/>
      </c>
      <c r="DR100" s="150" t="str">
        <f t="shared" si="1209"/>
        <v/>
      </c>
      <c r="DS100" s="36" t="str">
        <f t="shared" si="1209"/>
        <v/>
      </c>
      <c r="DT100" s="36" t="str">
        <f t="shared" si="1209"/>
        <v/>
      </c>
      <c r="DU100" s="150" t="str">
        <f t="shared" si="1209"/>
        <v/>
      </c>
      <c r="DV100" s="36" t="str">
        <f t="shared" si="1209"/>
        <v/>
      </c>
      <c r="DW100" s="36" t="str">
        <f t="shared" si="1209"/>
        <v/>
      </c>
      <c r="DX100" s="37">
        <f>IF(DX99&gt;0,DX99/DX98,0)</f>
        <v>0</v>
      </c>
      <c r="DY100" s="150" t="str">
        <f t="shared" ref="DY100:EG100" si="1213">IF(AND(DY98&gt;0,DY99&gt;0),ROUNDDOWN(DY99/DY98,4),"")</f>
        <v/>
      </c>
      <c r="DZ100" s="36" t="str">
        <f t="shared" si="1213"/>
        <v/>
      </c>
      <c r="EA100" s="36" t="str">
        <f t="shared" si="1213"/>
        <v/>
      </c>
      <c r="EB100" s="150" t="str">
        <f t="shared" si="1213"/>
        <v/>
      </c>
      <c r="EC100" s="36" t="str">
        <f t="shared" si="1213"/>
        <v/>
      </c>
      <c r="ED100" s="36" t="str">
        <f t="shared" si="1213"/>
        <v/>
      </c>
      <c r="EE100" s="150" t="str">
        <f t="shared" si="1213"/>
        <v/>
      </c>
      <c r="EF100" s="36" t="str">
        <f t="shared" si="1213"/>
        <v/>
      </c>
      <c r="EG100" s="36" t="str">
        <f t="shared" si="1213"/>
        <v/>
      </c>
      <c r="EH100" s="37">
        <f>IF(EH99&gt;0,EH99/EH98,0)</f>
        <v>0</v>
      </c>
      <c r="EI100" s="150" t="str">
        <f t="shared" ref="EI100:EQ100" si="1214">IF(AND(EI98&gt;0,EI99&gt;0),ROUNDDOWN(EI99/EI98,4),"")</f>
        <v/>
      </c>
      <c r="EJ100" s="36" t="str">
        <f t="shared" si="1214"/>
        <v/>
      </c>
      <c r="EK100" s="36" t="str">
        <f t="shared" si="1214"/>
        <v/>
      </c>
      <c r="EL100" s="150" t="str">
        <f t="shared" si="1214"/>
        <v/>
      </c>
      <c r="EM100" s="36" t="str">
        <f t="shared" si="1214"/>
        <v/>
      </c>
      <c r="EN100" s="36" t="str">
        <f t="shared" si="1214"/>
        <v/>
      </c>
      <c r="EO100" s="150" t="str">
        <f t="shared" si="1214"/>
        <v/>
      </c>
      <c r="EP100" s="36" t="str">
        <f t="shared" si="1214"/>
        <v/>
      </c>
      <c r="EQ100" s="36" t="str">
        <f t="shared" si="1214"/>
        <v/>
      </c>
      <c r="ER100" s="37">
        <f>IF(ER99&gt;0,ER99/ER98,0)</f>
        <v>0</v>
      </c>
      <c r="ES100" s="143" t="str">
        <f>IF(AND(ES98&gt;0,ES99&gt;0),ROUNDDOWN(ES99/ES98,4),"")</f>
        <v/>
      </c>
      <c r="ET100" s="424" t="str">
        <f t="shared" ref="ET100:FA100" si="1215">IF(AND(ET98&gt;0,ET99&gt;0),ROUNDDOWN(ET99/ET98,4),"")</f>
        <v/>
      </c>
      <c r="EU100" s="425" t="str">
        <f t="shared" si="1215"/>
        <v/>
      </c>
      <c r="EV100" s="426" t="str">
        <f t="shared" si="1215"/>
        <v/>
      </c>
      <c r="EW100" s="297" t="str">
        <f t="shared" si="1215"/>
        <v/>
      </c>
      <c r="EX100" s="301" t="str">
        <f t="shared" si="1215"/>
        <v/>
      </c>
      <c r="EY100" s="155" t="str">
        <f t="shared" si="1215"/>
        <v/>
      </c>
      <c r="EZ100" s="305" t="str">
        <f t="shared" si="1215"/>
        <v/>
      </c>
      <c r="FA100" s="315" t="str">
        <f t="shared" si="1215"/>
        <v/>
      </c>
      <c r="FB100" s="325"/>
      <c r="FC100" s="159" t="str">
        <f t="shared" ref="FC100:FK100" si="1216">IF(AND(FC98&gt;0,FC99&gt;0),ROUNDDOWN(FC99/FC98,4),"")</f>
        <v/>
      </c>
      <c r="FD100" s="36" t="str">
        <f t="shared" si="1216"/>
        <v/>
      </c>
      <c r="FE100" s="36" t="str">
        <f t="shared" si="1216"/>
        <v/>
      </c>
      <c r="FF100" s="150" t="str">
        <f t="shared" si="1216"/>
        <v/>
      </c>
      <c r="FG100" s="36" t="str">
        <f t="shared" si="1216"/>
        <v/>
      </c>
      <c r="FH100" s="36" t="str">
        <f t="shared" si="1216"/>
        <v/>
      </c>
      <c r="FI100" s="150" t="str">
        <f t="shared" si="1216"/>
        <v/>
      </c>
      <c r="FJ100" s="36" t="str">
        <f t="shared" si="1216"/>
        <v/>
      </c>
      <c r="FK100" s="36" t="str">
        <f t="shared" si="1216"/>
        <v/>
      </c>
      <c r="FL100" s="37">
        <f>IF(FL99&gt;0,FL99/FL98,0)</f>
        <v>0</v>
      </c>
      <c r="FM100" s="150" t="str">
        <f t="shared" ref="FM100:FU100" si="1217">IF(AND(FM98&gt;0,FM99&gt;0),ROUNDDOWN(FM99/FM98,4),"")</f>
        <v/>
      </c>
      <c r="FN100" s="36" t="str">
        <f t="shared" si="1217"/>
        <v/>
      </c>
      <c r="FO100" s="36" t="str">
        <f t="shared" si="1217"/>
        <v/>
      </c>
      <c r="FP100" s="150" t="str">
        <f t="shared" si="1217"/>
        <v/>
      </c>
      <c r="FQ100" s="36" t="str">
        <f t="shared" si="1217"/>
        <v/>
      </c>
      <c r="FR100" s="36" t="str">
        <f t="shared" si="1217"/>
        <v/>
      </c>
      <c r="FS100" s="150" t="str">
        <f t="shared" si="1217"/>
        <v/>
      </c>
      <c r="FT100" s="36" t="str">
        <f t="shared" si="1217"/>
        <v/>
      </c>
      <c r="FU100" s="36" t="str">
        <f t="shared" si="1217"/>
        <v/>
      </c>
      <c r="FV100" s="37">
        <f>IF(FV99&gt;0,FV99/FV98,0)</f>
        <v>0</v>
      </c>
      <c r="FW100" s="150" t="str">
        <f t="shared" ref="FW100:GE100" si="1218">IF(AND(FW98&gt;0,FW99&gt;0),ROUNDDOWN(FW99/FW98,4),"")</f>
        <v/>
      </c>
      <c r="FX100" s="36" t="str">
        <f t="shared" si="1218"/>
        <v/>
      </c>
      <c r="FY100" s="36" t="str">
        <f t="shared" si="1218"/>
        <v/>
      </c>
      <c r="FZ100" s="150" t="str">
        <f t="shared" si="1218"/>
        <v/>
      </c>
      <c r="GA100" s="36" t="str">
        <f t="shared" si="1218"/>
        <v/>
      </c>
      <c r="GB100" s="36" t="str">
        <f t="shared" si="1218"/>
        <v/>
      </c>
      <c r="GC100" s="150" t="str">
        <f t="shared" si="1218"/>
        <v/>
      </c>
      <c r="GD100" s="36" t="str">
        <f t="shared" si="1218"/>
        <v/>
      </c>
      <c r="GE100" s="36" t="str">
        <f t="shared" si="1218"/>
        <v/>
      </c>
      <c r="GF100" s="37">
        <f>IF(GF99&gt;0,GF99/GF98,0)</f>
        <v>0</v>
      </c>
      <c r="GG100" s="143" t="str">
        <f>IF(AND(GG98&gt;0,GG99&gt;0),ROUNDDOWN(GG99/GG98,4),"")</f>
        <v/>
      </c>
      <c r="GH100" s="424" t="str">
        <f t="shared" ref="GH100:GO100" si="1219">IF(AND(GH98&gt;0,GH99&gt;0),ROUNDDOWN(GH99/GH98,4),"")</f>
        <v/>
      </c>
      <c r="GI100" s="425" t="str">
        <f t="shared" si="1219"/>
        <v/>
      </c>
      <c r="GJ100" s="426" t="str">
        <f t="shared" si="1219"/>
        <v/>
      </c>
      <c r="GK100" s="297" t="str">
        <f t="shared" si="1219"/>
        <v/>
      </c>
      <c r="GL100" s="301" t="str">
        <f t="shared" si="1219"/>
        <v/>
      </c>
      <c r="GM100" s="155" t="str">
        <f t="shared" si="1219"/>
        <v/>
      </c>
      <c r="GN100" s="305" t="str">
        <f t="shared" si="1219"/>
        <v/>
      </c>
      <c r="GO100" s="315" t="str">
        <f t="shared" si="1219"/>
        <v/>
      </c>
      <c r="GP100" s="325"/>
      <c r="GQ100" s="159" t="str">
        <f>IF(AND(GQ98&gt;0,GQ99&gt;0),ROUNDDOWN(GQ99/GQ98,4),"")</f>
        <v/>
      </c>
      <c r="GR100" s="335" t="str">
        <f>IF(AND(GR98&gt;0,GR99&gt;0),ROUNDDOWN(GR99/GR98,4),"")</f>
        <v/>
      </c>
      <c r="GS100" s="336" t="str">
        <f t="shared" ref="GS100:GT100" si="1220">IF(AND(GS98&gt;0,GS99&gt;0),ROUNDDOWN(GS99/GS98,4),"")</f>
        <v/>
      </c>
      <c r="GT100" s="163" t="str">
        <f t="shared" si="1220"/>
        <v/>
      </c>
      <c r="GU100" s="356" t="str">
        <f>IF(AND(GU98&gt;0,GU99&gt;0),ROUNDDOWN(GU99/GU98,4),"")</f>
        <v/>
      </c>
      <c r="GV100" s="357" t="str">
        <f>IF(AND(GV98&gt;0,GV99&gt;0),ROUNDDOWN(GV99/GV98,4),"")</f>
        <v/>
      </c>
      <c r="GW100" s="167" t="str">
        <f>IF(AND(GW98&gt;0,GW99&gt;0),ROUNDDOWN(GW99/GW98,4),"")</f>
        <v/>
      </c>
      <c r="GX100" s="483" t="str">
        <f t="shared" ref="GX100:HK100" si="1221">IF(AND(GX98&gt;0,GX99&gt;0),ROUNDDOWN(GX99/GX98,4),"")</f>
        <v/>
      </c>
      <c r="GY100" s="484" t="str">
        <f t="shared" si="1221"/>
        <v/>
      </c>
      <c r="GZ100" s="485" t="str">
        <f t="shared" si="1221"/>
        <v/>
      </c>
      <c r="HA100" s="486" t="str">
        <f t="shared" si="1221"/>
        <v/>
      </c>
      <c r="HB100" s="392" t="str">
        <f t="shared" si="1221"/>
        <v/>
      </c>
      <c r="HC100" s="393" t="str">
        <f t="shared" si="1221"/>
        <v/>
      </c>
      <c r="HD100" s="172" t="str">
        <f t="shared" si="1221"/>
        <v/>
      </c>
      <c r="HE100" s="392" t="str">
        <f t="shared" si="1221"/>
        <v/>
      </c>
      <c r="HF100" s="393" t="str">
        <f t="shared" si="1221"/>
        <v/>
      </c>
      <c r="HG100" s="172" t="str">
        <f t="shared" si="1221"/>
        <v/>
      </c>
      <c r="HH100" s="392" t="str">
        <f t="shared" si="1221"/>
        <v/>
      </c>
      <c r="HI100" s="393" t="str">
        <f t="shared" si="1221"/>
        <v/>
      </c>
      <c r="HJ100" s="374"/>
      <c r="HK100" s="171" t="str">
        <f t="shared" si="1221"/>
        <v/>
      </c>
      <c r="HL100" s="40"/>
      <c r="HM100" s="39" t="s">
        <v>139</v>
      </c>
      <c r="HN100" s="39"/>
      <c r="HO100" s="39"/>
      <c r="HP100" s="39"/>
      <c r="HQ100" s="39"/>
    </row>
    <row r="101" spans="1:225" s="25" customFormat="1" ht="21">
      <c r="A101" s="24"/>
      <c r="C101" s="80" t="str">
        <f>_xlfn.XLOOKUP(D101,事業計画2026[営業所],事業計画2026[エリア],"",0)</f>
        <v/>
      </c>
      <c r="D101" s="81" t="s">
        <v>75</v>
      </c>
      <c r="E101" s="196"/>
      <c r="F101" s="196"/>
      <c r="G101" s="196" t="str">
        <f>_xlfn.XLOOKUP(D101,事業計画2026[営業所],事業計画2026[所長],"",0)</f>
        <v/>
      </c>
      <c r="H101" s="196" t="str">
        <f>_xlfn.XLOOKUP(D101,事業計画2026[営業所],事業計画2026[担当役員],"",0)</f>
        <v/>
      </c>
      <c r="I101" s="196" t="str">
        <f>_xlfn.XLOOKUP(D101,事業計画2026[営業所],事業計画2026[主要ブランド],"",0)</f>
        <v/>
      </c>
      <c r="J101" s="196"/>
      <c r="K101" s="197" t="str">
        <f>_xlfn.XLOOKUP(D101,事業計画2026[営業所],事業計画2026[人件費],"",0)</f>
        <v/>
      </c>
      <c r="L101" s="197" t="str">
        <f>_xlfn.XLOOKUP(D101,事業計画2026[営業所],事業計画2026[販売費],"",0)</f>
        <v/>
      </c>
      <c r="M101" s="197" t="str">
        <f>_xlfn.XLOOKUP(D101,事業計画2026[営業所],事業計画2026[減価償却費],"",0)</f>
        <v/>
      </c>
      <c r="N101" s="197" t="str">
        <f>_xlfn.XLOOKUP(D101,事業計画2026[営業所],事業計画2026[地代・家賃],"",0)</f>
        <v/>
      </c>
      <c r="O101" s="197" t="str">
        <f>_xlfn.XLOOKUP(D101,事業計画2026[営業所],事業計画2026[その他経費],"",0)</f>
        <v/>
      </c>
      <c r="P101" s="197" t="str">
        <f>_xlfn.XLOOKUP(D101,事業計画2026[営業所],事業計画2026[本社経費],"",0)</f>
        <v/>
      </c>
      <c r="Q101" s="197">
        <f>SUM(K101:P101)</f>
        <v>0</v>
      </c>
      <c r="R101" s="196"/>
      <c r="S101" s="26" t="s">
        <v>137</v>
      </c>
      <c r="T101" s="27" cm="1">
        <f t="array" ref="T101">_xlfn.XLOOKUP($D101&amp;T$2&amp;T$3,事業計画集計2026[営業所]&amp;事業計画集計2026[月]&amp;事業計画集計2026[受着完],事業計画集計2026[(当月)計画 請負金額],0,0)</f>
        <v>0</v>
      </c>
      <c r="U101" s="28" cm="1">
        <f t="array" ref="U101">_xlfn.XLOOKUP($D101&amp;T$2&amp;T$3,事業計画集計2026[営業所]&amp;事業計画集計2026[月]&amp;事業計画集計2026[受着完],事業計画集計2026[(当月)計画 利益額],0,0)</f>
        <v>0</v>
      </c>
      <c r="V101" s="142" cm="1">
        <f t="array" ref="V101">_xlfn.XLOOKUP($D101&amp;T$2&amp;T$3,事業計画集計2026[営業所]&amp;事業計画集計2026[月]&amp;事業計画集計2026[受着完],事業計画集計2026[(当月)計画 棟数],0,0)</f>
        <v>0</v>
      </c>
      <c r="W101" s="27" cm="1">
        <f t="array" ref="W101">_xlfn.XLOOKUP($D101&amp;W$2&amp;W$3,事業計画集計2026[営業所]&amp;事業計画集計2026[月]&amp;事業計画集計2026[受着完],事業計画集計2026[(当月)計画 請負金額],0,0)</f>
        <v>0</v>
      </c>
      <c r="X101" s="28" cm="1">
        <f t="array" ref="X101">_xlfn.XLOOKUP($D101&amp;W$2&amp;W$3,事業計画集計2026[営業所]&amp;事業計画集計2026[月]&amp;事業計画集計2026[受着完],事業計画集計2026[(当月)計画 利益額],0,0)</f>
        <v>0</v>
      </c>
      <c r="Y101" s="149" cm="1">
        <f t="array" ref="Y101">_xlfn.XLOOKUP($D101&amp;W$2&amp;W$3,事業計画集計2026[営業所]&amp;事業計画集計2026[月]&amp;事業計画集計2026[受着完],事業計画集計2026[(当月)計画 棟数],0,0)</f>
        <v>0</v>
      </c>
      <c r="Z101" s="28" cm="1">
        <f t="array" ref="Z101">_xlfn.XLOOKUP($D101&amp;Z$2&amp;Z$3,事業計画集計2026[営業所]&amp;事業計画集計2026[月]&amp;事業計画集計2026[受着完],事業計画集計2026[(当月)計画 請負金額],0,0)</f>
        <v>0</v>
      </c>
      <c r="AA101" s="28" cm="1">
        <f t="array" ref="AA101">_xlfn.XLOOKUP($D101&amp;Z$2&amp;Z$3,事業計画集計2026[営業所]&amp;事業計画集計2026[月]&amp;事業計画集計2026[受着完],事業計画集計2026[(当月)計画 利益額],0,0)</f>
        <v>0</v>
      </c>
      <c r="AB101" s="29">
        <f>AA101-($Q101*1000)</f>
        <v>0</v>
      </c>
      <c r="AC101" s="142" cm="1">
        <f t="array" ref="AC101">_xlfn.XLOOKUP($D101&amp;Z$2&amp;Z$3,事業計画集計2026[営業所]&amp;事業計画集計2026[月]&amp;事業計画集計2026[受着完],事業計画集計2026[(当月)計画 棟数],0,0)</f>
        <v>0</v>
      </c>
      <c r="AD101" s="27" cm="1">
        <f t="array" ref="AD101">_xlfn.XLOOKUP($D101&amp;AD$2&amp;AD$3,事業計画集計2026[営業所]&amp;事業計画集計2026[月]&amp;事業計画集計2026[受着完],事業計画集計2026[(当月)計画 請負金額],0,0)</f>
        <v>0</v>
      </c>
      <c r="AE101" s="28" cm="1">
        <f t="array" ref="AE101">_xlfn.XLOOKUP($D101&amp;AD$2&amp;AD$3,事業計画集計2026[営業所]&amp;事業計画集計2026[月]&amp;事業計画集計2026[受着完],事業計画集計2026[(当月)計画 利益額],0,0)</f>
        <v>0</v>
      </c>
      <c r="AF101" s="149" cm="1">
        <f t="array" ref="AF101">_xlfn.XLOOKUP($D101&amp;AD$2&amp;AD$3,事業計画集計2026[営業所]&amp;事業計画集計2026[月]&amp;事業計画集計2026[受着完],事業計画集計2026[(当月)計画 棟数],0,0)</f>
        <v>0</v>
      </c>
      <c r="AG101" s="28" cm="1">
        <f t="array" ref="AG101">_xlfn.XLOOKUP($D101&amp;AG$2&amp;AG$3,事業計画集計2026[営業所]&amp;事業計画集計2026[月]&amp;事業計画集計2026[受着完],事業計画集計2026[(当月)計画 請負金額],0,0)</f>
        <v>0</v>
      </c>
      <c r="AH101" s="28" cm="1">
        <f t="array" ref="AH101">_xlfn.XLOOKUP($D101&amp;AG$2&amp;AG$3,事業計画集計2026[営業所]&amp;事業計画集計2026[月]&amp;事業計画集計2026[受着完],事業計画集計2026[(当月)計画 利益額],0,0)</f>
        <v>0</v>
      </c>
      <c r="AI101" s="149" cm="1">
        <f t="array" ref="AI101">_xlfn.XLOOKUP($D101&amp;AG$2&amp;AG$3,事業計画集計2026[営業所]&amp;事業計画集計2026[月]&amp;事業計画集計2026[受着完],事業計画集計2026[(当月)計画 棟数],0,0)</f>
        <v>0</v>
      </c>
      <c r="AJ101" s="28" cm="1">
        <f t="array" ref="AJ101">_xlfn.XLOOKUP($D101&amp;AJ$2&amp;AJ$3,事業計画集計2026[営業所]&amp;事業計画集計2026[月]&amp;事業計画集計2026[受着完],事業計画集計2026[(当月)計画 請負金額],0,0)</f>
        <v>0</v>
      </c>
      <c r="AK101" s="28" cm="1">
        <f t="array" ref="AK101">_xlfn.XLOOKUP($D101&amp;AJ$2&amp;AJ$3,事業計画集計2026[営業所]&amp;事業計画集計2026[月]&amp;事業計画集計2026[受着完],事業計画集計2026[(当月)計画 利益額],0,0)</f>
        <v>0</v>
      </c>
      <c r="AL101" s="29">
        <f>AK101-($Q101*1000)</f>
        <v>0</v>
      </c>
      <c r="AM101" s="149" cm="1">
        <f t="array" ref="AM101">_xlfn.XLOOKUP($D101&amp;AJ$2&amp;AJ$3,事業計画集計2026[営業所]&amp;事業計画集計2026[月]&amp;事業計画集計2026[受着完],事業計画集計2026[(当月)計画 棟数],0,0)</f>
        <v>0</v>
      </c>
      <c r="AN101" s="28" cm="1">
        <f t="array" ref="AN101">_xlfn.XLOOKUP($D101&amp;AN$2&amp;AN$3,事業計画集計2026[営業所]&amp;事業計画集計2026[月]&amp;事業計画集計2026[受着完],事業計画集計2026[(当月)計画 請負金額],0,0)</f>
        <v>0</v>
      </c>
      <c r="AO101" s="28" cm="1">
        <f t="array" ref="AO101">_xlfn.XLOOKUP($D101&amp;AN$2&amp;AN$3,事業計画集計2026[営業所]&amp;事業計画集計2026[月]&amp;事業計画集計2026[受着完],事業計画集計2026[(当月)計画 利益額],0,0)</f>
        <v>0</v>
      </c>
      <c r="AP101" s="149" cm="1">
        <f t="array" ref="AP101">_xlfn.XLOOKUP($D101&amp;AN$2&amp;AN$3,事業計画集計2026[営業所]&amp;事業計画集計2026[月]&amp;事業計画集計2026[受着完],事業計画集計2026[(当月)計画 棟数],0,0)</f>
        <v>0</v>
      </c>
      <c r="AQ101" s="28" cm="1">
        <f t="array" ref="AQ101">_xlfn.XLOOKUP($D101&amp;AQ$2&amp;AQ$3,事業計画集計2026[営業所]&amp;事業計画集計2026[月]&amp;事業計画集計2026[受着完],事業計画集計2026[(当月)計画 請負金額],0,0)</f>
        <v>0</v>
      </c>
      <c r="AR101" s="28" cm="1">
        <f t="array" ref="AR101">_xlfn.XLOOKUP($D101&amp;AQ$2&amp;AQ$3,事業計画集計2026[営業所]&amp;事業計画集計2026[月]&amp;事業計画集計2026[受着完],事業計画集計2026[(当月)計画 利益額],0,0)</f>
        <v>0</v>
      </c>
      <c r="AS101" s="149" cm="1">
        <f t="array" ref="AS101">_xlfn.XLOOKUP($D101&amp;AQ$2&amp;AQ$3,事業計画集計2026[営業所]&amp;事業計画集計2026[月]&amp;事業計画集計2026[受着完],事業計画集計2026[(当月)計画 棟数],0,0)</f>
        <v>0</v>
      </c>
      <c r="AT101" s="28" cm="1">
        <f t="array" ref="AT101">_xlfn.XLOOKUP($D101&amp;AT$2&amp;AT$3,事業計画集計2026[営業所]&amp;事業計画集計2026[月]&amp;事業計画集計2026[受着完],事業計画集計2026[(当月)計画 請負金額],0,0)</f>
        <v>0</v>
      </c>
      <c r="AU101" s="28" cm="1">
        <f t="array" ref="AU101">_xlfn.XLOOKUP($D101&amp;AT$2&amp;AT$3,事業計画集計2026[営業所]&amp;事業計画集計2026[月]&amp;事業計画集計2026[受着完],事業計画集計2026[(当月)計画 利益額],0,0)</f>
        <v>0</v>
      </c>
      <c r="AV101" s="29">
        <f>AU101-($Q101*1000)</f>
        <v>0</v>
      </c>
      <c r="AW101" s="142" cm="1">
        <f t="array" ref="AW101">_xlfn.XLOOKUP($D101&amp;AT$2&amp;AT$3,事業計画集計2026[営業所]&amp;事業計画集計2026[月]&amp;事業計画集計2026[受着完],事業計画集計2026[(当月)計画 棟数],0,0)</f>
        <v>0</v>
      </c>
      <c r="AX101" s="421">
        <f t="shared" ref="AX101:BG102" si="1222">T101+AD101+AN101</f>
        <v>0</v>
      </c>
      <c r="AY101" s="422">
        <f t="shared" si="1222"/>
        <v>0</v>
      </c>
      <c r="AZ101" s="423">
        <f t="shared" si="1222"/>
        <v>0</v>
      </c>
      <c r="BA101" s="296">
        <f t="shared" si="1222"/>
        <v>0</v>
      </c>
      <c r="BB101" s="300">
        <f t="shared" si="1222"/>
        <v>0</v>
      </c>
      <c r="BC101" s="154">
        <f t="shared" si="1222"/>
        <v>0</v>
      </c>
      <c r="BD101" s="304">
        <f t="shared" si="1222"/>
        <v>0</v>
      </c>
      <c r="BE101" s="314">
        <f t="shared" si="1222"/>
        <v>0</v>
      </c>
      <c r="BF101" s="324">
        <f t="shared" si="1222"/>
        <v>0</v>
      </c>
      <c r="BG101" s="158">
        <f t="shared" si="1222"/>
        <v>0</v>
      </c>
      <c r="BH101" s="28" cm="1">
        <f t="array" ref="BH101">_xlfn.XLOOKUP($D101&amp;BH$2&amp;BH$3,事業計画集計2026[営業所]&amp;事業計画集計2026[月]&amp;事業計画集計2026[受着完],事業計画集計2026[(当月)計画 請負金額],0,0)</f>
        <v>0</v>
      </c>
      <c r="BI101" s="28" cm="1">
        <f t="array" ref="BI101">_xlfn.XLOOKUP($D101&amp;BH$2&amp;BH$3,事業計画集計2026[営業所]&amp;事業計画集計2026[月]&amp;事業計画集計2026[受着完],事業計画集計2026[(当月)計画 利益額],0,0)</f>
        <v>0</v>
      </c>
      <c r="BJ101" s="149" cm="1">
        <f t="array" ref="BJ101">_xlfn.XLOOKUP($D101&amp;BH$2&amp;BH$3,事業計画集計2026[営業所]&amp;事業計画集計2026[月]&amp;事業計画集計2026[受着完],事業計画集計2026[(当月)計画 棟数],0,0)</f>
        <v>0</v>
      </c>
      <c r="BK101" s="28" cm="1">
        <f t="array" ref="BK101">_xlfn.XLOOKUP($D101&amp;BK$2&amp;BK$3,事業計画集計2026[営業所]&amp;事業計画集計2026[月]&amp;事業計画集計2026[受着完],事業計画集計2026[(当月)計画 請負金額],0,0)</f>
        <v>0</v>
      </c>
      <c r="BL101" s="28" cm="1">
        <f t="array" ref="BL101">_xlfn.XLOOKUP($D101&amp;BK$2&amp;BK$3,事業計画集計2026[営業所]&amp;事業計画集計2026[月]&amp;事業計画集計2026[受着完],事業計画集計2026[(当月)計画 利益額],0,0)</f>
        <v>0</v>
      </c>
      <c r="BM101" s="149" cm="1">
        <f t="array" ref="BM101">_xlfn.XLOOKUP($D101&amp;BK$2&amp;BK$3,事業計画集計2026[営業所]&amp;事業計画集計2026[月]&amp;事業計画集計2026[受着完],事業計画集計2026[(当月)計画 棟数],0,0)</f>
        <v>0</v>
      </c>
      <c r="BN101" s="28" cm="1">
        <f t="array" ref="BN101">_xlfn.XLOOKUP($D101&amp;BN$2&amp;BN$3,事業計画集計2026[営業所]&amp;事業計画集計2026[月]&amp;事業計画集計2026[受着完],事業計画集計2026[(当月)計画 請負金額],0,0)</f>
        <v>0</v>
      </c>
      <c r="BO101" s="28" cm="1">
        <f t="array" ref="BO101">_xlfn.XLOOKUP($D101&amp;BN$2&amp;BN$3,事業計画集計2026[営業所]&amp;事業計画集計2026[月]&amp;事業計画集計2026[受着完],事業計画集計2026[(当月)計画 利益額],0,0)</f>
        <v>0</v>
      </c>
      <c r="BP101" s="29">
        <f>BO101-($Q101*1000)</f>
        <v>0</v>
      </c>
      <c r="BQ101" s="149" cm="1">
        <f t="array" ref="BQ101">_xlfn.XLOOKUP($D101&amp;BN$2&amp;BN$3,事業計画集計2026[営業所]&amp;事業計画集計2026[月]&amp;事業計画集計2026[受着完],事業計画集計2026[(当月)計画 棟数],0,0)</f>
        <v>0</v>
      </c>
      <c r="BR101" s="28" cm="1">
        <f t="array" ref="BR101">_xlfn.XLOOKUP($D101&amp;BR$2&amp;BR$3,事業計画集計2026[営業所]&amp;事業計画集計2026[月]&amp;事業計画集計2026[受着完],事業計画集計2026[(当月)計画 請負金額],0,0)</f>
        <v>0</v>
      </c>
      <c r="BS101" s="28" cm="1">
        <f t="array" ref="BS101">_xlfn.XLOOKUP($D101&amp;BR$2&amp;BR$3,事業計画集計2026[営業所]&amp;事業計画集計2026[月]&amp;事業計画集計2026[受着完],事業計画集計2026[(当月)計画 利益額],0,0)</f>
        <v>0</v>
      </c>
      <c r="BT101" s="149" cm="1">
        <f t="array" ref="BT101">_xlfn.XLOOKUP($D101&amp;BR$2&amp;BR$3,事業計画集計2026[営業所]&amp;事業計画集計2026[月]&amp;事業計画集計2026[受着完],事業計画集計2026[(当月)計画 棟数],0,0)</f>
        <v>0</v>
      </c>
      <c r="BU101" s="28" cm="1">
        <f t="array" ref="BU101">_xlfn.XLOOKUP($D101&amp;BU$2&amp;BU$3,事業計画集計2026[営業所]&amp;事業計画集計2026[月]&amp;事業計画集計2026[受着完],事業計画集計2026[(当月)計画 請負金額],0,0)</f>
        <v>0</v>
      </c>
      <c r="BV101" s="28" cm="1">
        <f t="array" ref="BV101">_xlfn.XLOOKUP($D101&amp;BU$2&amp;BU$3,事業計画集計2026[営業所]&amp;事業計画集計2026[月]&amp;事業計画集計2026[受着完],事業計画集計2026[(当月)計画 利益額],0,0)</f>
        <v>0</v>
      </c>
      <c r="BW101" s="149" cm="1">
        <f t="array" ref="BW101">_xlfn.XLOOKUP($D101&amp;BU$2&amp;BU$3,事業計画集計2026[営業所]&amp;事業計画集計2026[月]&amp;事業計画集計2026[受着完],事業計画集計2026[(当月)計画 棟数],0,0)</f>
        <v>0</v>
      </c>
      <c r="BX101" s="28" cm="1">
        <f t="array" ref="BX101">_xlfn.XLOOKUP($D101&amp;BX$2&amp;BX$3,事業計画集計2026[営業所]&amp;事業計画集計2026[月]&amp;事業計画集計2026[受着完],事業計画集計2026[(当月)計画 請負金額],0,0)</f>
        <v>0</v>
      </c>
      <c r="BY101" s="28" cm="1">
        <f t="array" ref="BY101">_xlfn.XLOOKUP($D101&amp;BX$2&amp;BX$3,事業計画集計2026[営業所]&amp;事業計画集計2026[月]&amp;事業計画集計2026[受着完],事業計画集計2026[(当月)計画 利益額],0,0)</f>
        <v>0</v>
      </c>
      <c r="BZ101" s="29">
        <f>BY101-($Q101*1000)</f>
        <v>0</v>
      </c>
      <c r="CA101" s="149" cm="1">
        <f t="array" ref="CA101">_xlfn.XLOOKUP($D101&amp;BX$2&amp;BX$3,事業計画集計2026[営業所]&amp;事業計画集計2026[月]&amp;事業計画集計2026[受着完],事業計画集計2026[(当月)計画 棟数],0,0)</f>
        <v>0</v>
      </c>
      <c r="CB101" s="28" cm="1">
        <f t="array" ref="CB101">_xlfn.XLOOKUP($D101&amp;CB$2&amp;CB$3,事業計画集計2026[営業所]&amp;事業計画集計2026[月]&amp;事業計画集計2026[受着完],事業計画集計2026[(当月)計画 請負金額],0,0)</f>
        <v>0</v>
      </c>
      <c r="CC101" s="28" cm="1">
        <f t="array" ref="CC101">_xlfn.XLOOKUP($D101&amp;CB$2&amp;CB$3,事業計画集計2026[営業所]&amp;事業計画集計2026[月]&amp;事業計画集計2026[受着完],事業計画集計2026[(当月)計画 利益額],0,0)</f>
        <v>0</v>
      </c>
      <c r="CD101" s="149" cm="1">
        <f t="array" ref="CD101">_xlfn.XLOOKUP($D101&amp;CB$2&amp;CB$3,事業計画集計2026[営業所]&amp;事業計画集計2026[月]&amp;事業計画集計2026[受着完],事業計画集計2026[(当月)計画 棟数],0,0)</f>
        <v>0</v>
      </c>
      <c r="CE101" s="28" cm="1">
        <f t="array" ref="CE101">_xlfn.XLOOKUP($D101&amp;CE$2&amp;CE$3,事業計画集計2026[営業所]&amp;事業計画集計2026[月]&amp;事業計画集計2026[受着完],事業計画集計2026[(当月)計画 請負金額],0,0)</f>
        <v>0</v>
      </c>
      <c r="CF101" s="28" cm="1">
        <f t="array" ref="CF101">_xlfn.XLOOKUP($D101&amp;CE$2&amp;CE$3,事業計画集計2026[営業所]&amp;事業計画集計2026[月]&amp;事業計画集計2026[受着完],事業計画集計2026[(当月)計画 利益額],0,0)</f>
        <v>0</v>
      </c>
      <c r="CG101" s="149" cm="1">
        <f t="array" ref="CG101">_xlfn.XLOOKUP($D101&amp;CE$2&amp;CE$3,事業計画集計2026[営業所]&amp;事業計画集計2026[月]&amp;事業計画集計2026[受着完],事業計画集計2026[(当月)計画 棟数],0,0)</f>
        <v>0</v>
      </c>
      <c r="CH101" s="28" cm="1">
        <f t="array" ref="CH101">_xlfn.XLOOKUP($D101&amp;CH$2&amp;CH$3,事業計画集計2026[営業所]&amp;事業計画集計2026[月]&amp;事業計画集計2026[受着完],事業計画集計2026[(当月)計画 請負金額],0,0)</f>
        <v>0</v>
      </c>
      <c r="CI101" s="28" cm="1">
        <f t="array" ref="CI101">_xlfn.XLOOKUP($D101&amp;CH$2&amp;CH$3,事業計画集計2026[営業所]&amp;事業計画集計2026[月]&amp;事業計画集計2026[受着完],事業計画集計2026[(当月)計画 利益額],0,0)</f>
        <v>0</v>
      </c>
      <c r="CJ101" s="29">
        <f>CI101-($Q101*1000)</f>
        <v>0</v>
      </c>
      <c r="CK101" s="142" cm="1">
        <f t="array" ref="CK101">_xlfn.XLOOKUP($D101&amp;CH$2&amp;CH$3,事業計画集計2026[営業所]&amp;事業計画集計2026[月]&amp;事業計画集計2026[受着完],事業計画集計2026[(当月)計画 棟数],0,0)</f>
        <v>0</v>
      </c>
      <c r="CL101" s="421">
        <f t="shared" ref="CL101:CU102" si="1223">BH101+BR101+CB101</f>
        <v>0</v>
      </c>
      <c r="CM101" s="422">
        <f t="shared" si="1223"/>
        <v>0</v>
      </c>
      <c r="CN101" s="423">
        <f t="shared" si="1223"/>
        <v>0</v>
      </c>
      <c r="CO101" s="296">
        <f t="shared" si="1223"/>
        <v>0</v>
      </c>
      <c r="CP101" s="300">
        <f t="shared" si="1223"/>
        <v>0</v>
      </c>
      <c r="CQ101" s="154">
        <f t="shared" si="1223"/>
        <v>0</v>
      </c>
      <c r="CR101" s="304">
        <f t="shared" si="1223"/>
        <v>0</v>
      </c>
      <c r="CS101" s="314">
        <f t="shared" si="1223"/>
        <v>0</v>
      </c>
      <c r="CT101" s="324">
        <f t="shared" si="1223"/>
        <v>0</v>
      </c>
      <c r="CU101" s="158">
        <f t="shared" si="1223"/>
        <v>0</v>
      </c>
      <c r="CV101" s="333">
        <f t="shared" ref="CV101:DE102" si="1224">AX101+CL101</f>
        <v>0</v>
      </c>
      <c r="CW101" s="334">
        <f t="shared" si="1224"/>
        <v>0</v>
      </c>
      <c r="CX101" s="162">
        <f t="shared" si="1224"/>
        <v>0</v>
      </c>
      <c r="CY101" s="354">
        <f t="shared" si="1224"/>
        <v>0</v>
      </c>
      <c r="CZ101" s="355">
        <f t="shared" si="1224"/>
        <v>0</v>
      </c>
      <c r="DA101" s="166">
        <f t="shared" si="1224"/>
        <v>0</v>
      </c>
      <c r="DB101" s="479">
        <f t="shared" si="1224"/>
        <v>0</v>
      </c>
      <c r="DC101" s="480">
        <f t="shared" si="1224"/>
        <v>0</v>
      </c>
      <c r="DD101" s="481">
        <f t="shared" si="1224"/>
        <v>0</v>
      </c>
      <c r="DE101" s="604">
        <f t="shared" si="1224"/>
        <v>0</v>
      </c>
      <c r="DF101" s="612">
        <f>実行度合表集計2025!GH101+実行度合表集計2026!CV101</f>
        <v>46000000</v>
      </c>
      <c r="DG101" s="334">
        <f>実行度合表集計2025!GI101+実行度合表集計2026!CW101</f>
        <v>43600000</v>
      </c>
      <c r="DH101" s="613">
        <f>実行度合表集計2025!GJ101+実行度合表集計2026!CX101</f>
        <v>23</v>
      </c>
      <c r="DI101" s="628">
        <f>実行度合表集計2025!GK101+実行度合表集計2026!CY101</f>
        <v>0</v>
      </c>
      <c r="DJ101" s="355">
        <f>実行度合表集計2025!GL101+実行度合表集計2026!CZ101</f>
        <v>0</v>
      </c>
      <c r="DK101" s="629">
        <f>実行度合表集計2025!GM101+実行度合表集計2026!DA101</f>
        <v>0</v>
      </c>
      <c r="DL101" s="641">
        <f>実行度合表集計2025!GN101+実行度合表集計2026!DB101</f>
        <v>49000000</v>
      </c>
      <c r="DM101" s="480">
        <f>実行度合表集計2025!GO101+実行度合表集計2026!DC101</f>
        <v>49000000</v>
      </c>
      <c r="DN101" s="481">
        <f>実行度合表集計2025!GP101+実行度合表集計2026!DD101</f>
        <v>-4766000</v>
      </c>
      <c r="DO101" s="642">
        <f>実行度合表集計2025!GQ101+実行度合表集計2026!DE101</f>
        <v>24</v>
      </c>
      <c r="DP101" s="28" cm="1">
        <f t="array" ref="DP101">_xlfn.XLOOKUP($D101&amp;DP$2&amp;DP$3,事業計画集計2026[営業所]&amp;事業計画集計2026[月]&amp;事業計画集計2026[受着完],事業計画集計2026[(当月)計画 請負金額],0,0)</f>
        <v>0</v>
      </c>
      <c r="DQ101" s="28" cm="1">
        <f t="array" ref="DQ101">_xlfn.XLOOKUP($D101&amp;DP$2&amp;DP$3,事業計画集計2026[営業所]&amp;事業計画集計2026[月]&amp;事業計画集計2026[受着完],事業計画集計2026[(当月)計画 利益額],0,0)</f>
        <v>0</v>
      </c>
      <c r="DR101" s="149" cm="1">
        <f t="array" ref="DR101">_xlfn.XLOOKUP($D101&amp;DP$2&amp;DP$3,事業計画集計2026[営業所]&amp;事業計画集計2026[月]&amp;事業計画集計2026[受着完],事業計画集計2026[(当月)計画 棟数],0,0)</f>
        <v>0</v>
      </c>
      <c r="DS101" s="28" cm="1">
        <f t="array" ref="DS101">_xlfn.XLOOKUP($D101&amp;DS$2&amp;DS$3,事業計画集計2026[営業所]&amp;事業計画集計2026[月]&amp;事業計画集計2026[受着完],事業計画集計2026[(当月)計画 請負金額],0,0)</f>
        <v>0</v>
      </c>
      <c r="DT101" s="28" cm="1">
        <f t="array" ref="DT101">_xlfn.XLOOKUP($D101&amp;DS$2&amp;DS$3,事業計画集計2026[営業所]&amp;事業計画集計2026[月]&amp;事業計画集計2026[受着完],事業計画集計2026[(当月)計画 利益額],0,0)</f>
        <v>0</v>
      </c>
      <c r="DU101" s="149" cm="1">
        <f t="array" ref="DU101">_xlfn.XLOOKUP($D101&amp;DS$2&amp;DS$3,事業計画集計2026[営業所]&amp;事業計画集計2026[月]&amp;事業計画集計2026[受着完],事業計画集計2026[(当月)計画 棟数],0,0)</f>
        <v>0</v>
      </c>
      <c r="DV101" s="28" cm="1">
        <f t="array" ref="DV101">_xlfn.XLOOKUP($D101&amp;DV$2&amp;DV$3,事業計画集計2026[営業所]&amp;事業計画集計2026[月]&amp;事業計画集計2026[受着完],事業計画集計2026[(当月)計画 請負金額],0,0)</f>
        <v>0</v>
      </c>
      <c r="DW101" s="28" cm="1">
        <f t="array" ref="DW101">_xlfn.XLOOKUP($D101&amp;DV$2&amp;DV$3,事業計画集計2026[営業所]&amp;事業計画集計2026[月]&amp;事業計画集計2026[受着完],事業計画集計2026[(当月)計画 利益額],0,0)</f>
        <v>0</v>
      </c>
      <c r="DX101" s="29">
        <f>DW101-($Q101*1000)</f>
        <v>0</v>
      </c>
      <c r="DY101" s="149" cm="1">
        <f t="array" ref="DY101">_xlfn.XLOOKUP($D101&amp;DV$2&amp;DV$3,事業計画集計2026[営業所]&amp;事業計画集計2026[月]&amp;事業計画集計2026[受着完],事業計画集計2026[(当月)計画 棟数],0,0)</f>
        <v>0</v>
      </c>
      <c r="DZ101" s="28" cm="1">
        <f t="array" ref="DZ101">_xlfn.XLOOKUP($D101&amp;DZ$2&amp;DZ$3,事業計画集計2026[営業所]&amp;事業計画集計2026[月]&amp;事業計画集計2026[受着完],事業計画集計2026[(当月)計画 請負金額],0,0)</f>
        <v>0</v>
      </c>
      <c r="EA101" s="28" cm="1">
        <f t="array" ref="EA101">_xlfn.XLOOKUP($D101&amp;DZ$2&amp;DZ$3,事業計画集計2026[営業所]&amp;事業計画集計2026[月]&amp;事業計画集計2026[受着完],事業計画集計2026[(当月)計画 利益額],0,0)</f>
        <v>0</v>
      </c>
      <c r="EB101" s="149" cm="1">
        <f t="array" ref="EB101">_xlfn.XLOOKUP($D101&amp;DZ$2&amp;DZ$3,事業計画集計2026[営業所]&amp;事業計画集計2026[月]&amp;事業計画集計2026[受着完],事業計画集計2026[(当月)計画 棟数],0,0)</f>
        <v>0</v>
      </c>
      <c r="EC101" s="28" cm="1">
        <f t="array" ref="EC101">_xlfn.XLOOKUP($D101&amp;EC$2&amp;EC$3,事業計画集計2026[営業所]&amp;事業計画集計2026[月]&amp;事業計画集計2026[受着完],事業計画集計2026[(当月)計画 請負金額],0,0)</f>
        <v>0</v>
      </c>
      <c r="ED101" s="28" cm="1">
        <f t="array" ref="ED101">_xlfn.XLOOKUP($D101&amp;EC$2&amp;EC$3,事業計画集計2026[営業所]&amp;事業計画集計2026[月]&amp;事業計画集計2026[受着完],事業計画集計2026[(当月)計画 利益額],0,0)</f>
        <v>0</v>
      </c>
      <c r="EE101" s="149" cm="1">
        <f t="array" ref="EE101">_xlfn.XLOOKUP($D101&amp;EC$2&amp;EC$3,事業計画集計2026[営業所]&amp;事業計画集計2026[月]&amp;事業計画集計2026[受着完],事業計画集計2026[(当月)計画 棟数],0,0)</f>
        <v>0</v>
      </c>
      <c r="EF101" s="28" cm="1">
        <f t="array" ref="EF101">_xlfn.XLOOKUP($D101&amp;EF$2&amp;EF$3,事業計画集計2026[営業所]&amp;事業計画集計2026[月]&amp;事業計画集計2026[受着完],事業計画集計2026[(当月)計画 請負金額],0,0)</f>
        <v>0</v>
      </c>
      <c r="EG101" s="28" cm="1">
        <f t="array" ref="EG101">_xlfn.XLOOKUP($D101&amp;EF$2&amp;EF$3,事業計画集計2026[営業所]&amp;事業計画集計2026[月]&amp;事業計画集計2026[受着完],事業計画集計2026[(当月)計画 利益額],0,0)</f>
        <v>0</v>
      </c>
      <c r="EH101" s="29">
        <f>EG101-($Q101*1000)</f>
        <v>0</v>
      </c>
      <c r="EI101" s="149" cm="1">
        <f t="array" ref="EI101">_xlfn.XLOOKUP($D101&amp;EF$2&amp;EF$3,事業計画集計2026[営業所]&amp;事業計画集計2026[月]&amp;事業計画集計2026[受着完],事業計画集計2026[(当月)計画 棟数],0,0)</f>
        <v>0</v>
      </c>
      <c r="EJ101" s="28" cm="1">
        <f t="array" ref="EJ101">_xlfn.XLOOKUP($D101&amp;EJ$2&amp;EJ$3,事業計画集計2026[営業所]&amp;事業計画集計2026[月]&amp;事業計画集計2026[受着完],事業計画集計2026[(当月)計画 請負金額],0,0)</f>
        <v>0</v>
      </c>
      <c r="EK101" s="28" cm="1">
        <f t="array" ref="EK101">_xlfn.XLOOKUP($D101&amp;EJ$2&amp;EJ$3,事業計画集計2026[営業所]&amp;事業計画集計2026[月]&amp;事業計画集計2026[受着完],事業計画集計2026[(当月)計画 利益額],0,0)</f>
        <v>0</v>
      </c>
      <c r="EL101" s="149" cm="1">
        <f t="array" ref="EL101">_xlfn.XLOOKUP($D101&amp;EJ$2&amp;EJ$3,事業計画集計2026[営業所]&amp;事業計画集計2026[月]&amp;事業計画集計2026[受着完],事業計画集計2026[(当月)計画 棟数],0,0)</f>
        <v>0</v>
      </c>
      <c r="EM101" s="28" cm="1">
        <f t="array" ref="EM101">_xlfn.XLOOKUP($D101&amp;EM$2&amp;EM$3,事業計画集計2026[営業所]&amp;事業計画集計2026[月]&amp;事業計画集計2026[受着完],事業計画集計2026[(当月)計画 請負金額],0,0)</f>
        <v>0</v>
      </c>
      <c r="EN101" s="28" cm="1">
        <f t="array" ref="EN101">_xlfn.XLOOKUP($D101&amp;EM$2&amp;EM$3,事業計画集計2026[営業所]&amp;事業計画集計2026[月]&amp;事業計画集計2026[受着完],事業計画集計2026[(当月)計画 利益額],0,0)</f>
        <v>0</v>
      </c>
      <c r="EO101" s="149" cm="1">
        <f t="array" ref="EO101">_xlfn.XLOOKUP($D101&amp;EM$2&amp;EM$3,事業計画集計2026[営業所]&amp;事業計画集計2026[月]&amp;事業計画集計2026[受着完],事業計画集計2026[(当月)計画 棟数],0,0)</f>
        <v>0</v>
      </c>
      <c r="EP101" s="28" cm="1">
        <f t="array" ref="EP101">_xlfn.XLOOKUP($D101&amp;EP$2&amp;EP$3,事業計画集計2026[営業所]&amp;事業計画集計2026[月]&amp;事業計画集計2026[受着完],事業計画集計2026[(当月)計画 請負金額],0,0)</f>
        <v>0</v>
      </c>
      <c r="EQ101" s="28" cm="1">
        <f t="array" ref="EQ101">_xlfn.XLOOKUP($D101&amp;EP$2&amp;EP$3,事業計画集計2026[営業所]&amp;事業計画集計2026[月]&amp;事業計画集計2026[受着完],事業計画集計2026[(当月)計画 利益額],0,0)</f>
        <v>0</v>
      </c>
      <c r="ER101" s="29">
        <f>EQ101-($Q101*1000)</f>
        <v>0</v>
      </c>
      <c r="ES101" s="142" cm="1">
        <f t="array" ref="ES101">_xlfn.XLOOKUP($D101&amp;EP$2&amp;EP$3,事業計画集計2026[営業所]&amp;事業計画集計2026[月]&amp;事業計画集計2026[受着完],事業計画集計2026[(当月)計画 棟数],0,0)</f>
        <v>0</v>
      </c>
      <c r="ET101" s="421">
        <f t="shared" ref="ET101:FC102" si="1225">DP101+DZ101+EJ101</f>
        <v>0</v>
      </c>
      <c r="EU101" s="422">
        <f t="shared" si="1225"/>
        <v>0</v>
      </c>
      <c r="EV101" s="423">
        <f t="shared" si="1225"/>
        <v>0</v>
      </c>
      <c r="EW101" s="296">
        <f t="shared" si="1225"/>
        <v>0</v>
      </c>
      <c r="EX101" s="300">
        <f t="shared" si="1225"/>
        <v>0</v>
      </c>
      <c r="EY101" s="154">
        <f t="shared" si="1225"/>
        <v>0</v>
      </c>
      <c r="EZ101" s="304">
        <f t="shared" si="1225"/>
        <v>0</v>
      </c>
      <c r="FA101" s="314">
        <f t="shared" si="1225"/>
        <v>0</v>
      </c>
      <c r="FB101" s="324">
        <f t="shared" si="1225"/>
        <v>0</v>
      </c>
      <c r="FC101" s="158">
        <f t="shared" si="1225"/>
        <v>0</v>
      </c>
      <c r="FD101" s="28" cm="1">
        <f t="array" ref="FD101">_xlfn.XLOOKUP($D101&amp;FD$2&amp;FD$3,事業計画集計2026[営業所]&amp;事業計画集計2026[月]&amp;事業計画集計2026[受着完],事業計画集計2026[(当月)計画 請負金額],0,0)</f>
        <v>0</v>
      </c>
      <c r="FE101" s="28" cm="1">
        <f t="array" ref="FE101">_xlfn.XLOOKUP($D101&amp;FD$2&amp;FD$3,事業計画集計2026[営業所]&amp;事業計画集計2026[月]&amp;事業計画集計2026[受着完],事業計画集計2026[(当月)計画 利益額],0,0)</f>
        <v>0</v>
      </c>
      <c r="FF101" s="149" cm="1">
        <f t="array" ref="FF101">_xlfn.XLOOKUP($D101&amp;FD$2&amp;FD$3,事業計画集計2026[営業所]&amp;事業計画集計2026[月]&amp;事業計画集計2026[受着完],事業計画集計2026[(当月)計画 棟数],0,0)</f>
        <v>0</v>
      </c>
      <c r="FG101" s="28" cm="1">
        <f t="array" ref="FG101">_xlfn.XLOOKUP($D101&amp;FG$2&amp;FG$3,事業計画集計2026[営業所]&amp;事業計画集計2026[月]&amp;事業計画集計2026[受着完],事業計画集計2026[(当月)計画 請負金額],0,0)</f>
        <v>0</v>
      </c>
      <c r="FH101" s="28" cm="1">
        <f t="array" ref="FH101">_xlfn.XLOOKUP($D101&amp;FG$2&amp;FG$3,事業計画集計2026[営業所]&amp;事業計画集計2026[月]&amp;事業計画集計2026[受着完],事業計画集計2026[(当月)計画 利益額],0,0)</f>
        <v>0</v>
      </c>
      <c r="FI101" s="149" cm="1">
        <f t="array" ref="FI101">_xlfn.XLOOKUP($D101&amp;FG$2&amp;FG$3,事業計画集計2026[営業所]&amp;事業計画集計2026[月]&amp;事業計画集計2026[受着完],事業計画集計2026[(当月)計画 棟数],0,0)</f>
        <v>0</v>
      </c>
      <c r="FJ101" s="28" cm="1">
        <f t="array" ref="FJ101">_xlfn.XLOOKUP($D101&amp;FJ$2&amp;FJ$3,事業計画集計2026[営業所]&amp;事業計画集計2026[月]&amp;事業計画集計2026[受着完],事業計画集計2026[(当月)計画 請負金額],0,0)</f>
        <v>0</v>
      </c>
      <c r="FK101" s="28" cm="1">
        <f t="array" ref="FK101">_xlfn.XLOOKUP($D101&amp;FJ$2&amp;FJ$3,事業計画集計2026[営業所]&amp;事業計画集計2026[月]&amp;事業計画集計2026[受着完],事業計画集計2026[(当月)計画 利益額],0,0)</f>
        <v>0</v>
      </c>
      <c r="FL101" s="29">
        <f>FK101-($Q101*1000)</f>
        <v>0</v>
      </c>
      <c r="FM101" s="149" cm="1">
        <f t="array" ref="FM101">_xlfn.XLOOKUP($D101&amp;FJ$2&amp;FJ$3,事業計画集計2026[営業所]&amp;事業計画集計2026[月]&amp;事業計画集計2026[受着完],事業計画集計2026[(当月)計画 棟数],0,0)</f>
        <v>0</v>
      </c>
      <c r="FN101" s="28" cm="1">
        <f t="array" ref="FN101">_xlfn.XLOOKUP($D101&amp;FN$2&amp;FN$3,事業計画集計2026[営業所]&amp;事業計画集計2026[月]&amp;事業計画集計2026[受着完],事業計画集計2026[(当月)計画 請負金額],0,0)</f>
        <v>0</v>
      </c>
      <c r="FO101" s="28" cm="1">
        <f t="array" ref="FO101">_xlfn.XLOOKUP($D101&amp;FN$2&amp;FN$3,事業計画集計2026[営業所]&amp;事業計画集計2026[月]&amp;事業計画集計2026[受着完],事業計画集計2026[(当月)計画 利益額],0,0)</f>
        <v>0</v>
      </c>
      <c r="FP101" s="149" cm="1">
        <f t="array" ref="FP101">_xlfn.XLOOKUP($D101&amp;FN$2&amp;FN$3,事業計画集計2026[営業所]&amp;事業計画集計2026[月]&amp;事業計画集計2026[受着完],事業計画集計2026[(当月)計画 棟数],0,0)</f>
        <v>0</v>
      </c>
      <c r="FQ101" s="28" cm="1">
        <f t="array" ref="FQ101">_xlfn.XLOOKUP($D101&amp;FQ$2&amp;FQ$3,事業計画集計2026[営業所]&amp;事業計画集計2026[月]&amp;事業計画集計2026[受着完],事業計画集計2026[(当月)計画 請負金額],0,0)</f>
        <v>0</v>
      </c>
      <c r="FR101" s="28" cm="1">
        <f t="array" ref="FR101">_xlfn.XLOOKUP($D101&amp;FQ$2&amp;FQ$3,事業計画集計2026[営業所]&amp;事業計画集計2026[月]&amp;事業計画集計2026[受着完],事業計画集計2026[(当月)計画 利益額],0,0)</f>
        <v>0</v>
      </c>
      <c r="FS101" s="149" cm="1">
        <f t="array" ref="FS101">_xlfn.XLOOKUP($D101&amp;FQ$2&amp;FQ$3,事業計画集計2026[営業所]&amp;事業計画集計2026[月]&amp;事業計画集計2026[受着完],事業計画集計2026[(当月)計画 棟数],0,0)</f>
        <v>0</v>
      </c>
      <c r="FT101" s="28" cm="1">
        <f t="array" ref="FT101">_xlfn.XLOOKUP($D101&amp;FT$2&amp;FT$3,事業計画集計2026[営業所]&amp;事業計画集計2026[月]&amp;事業計画集計2026[受着完],事業計画集計2026[(当月)計画 請負金額],0,0)</f>
        <v>0</v>
      </c>
      <c r="FU101" s="28" cm="1">
        <f t="array" ref="FU101">_xlfn.XLOOKUP($D101&amp;FT$2&amp;FT$3,事業計画集計2026[営業所]&amp;事業計画集計2026[月]&amp;事業計画集計2026[受着完],事業計画集計2026[(当月)計画 利益額],0,0)</f>
        <v>0</v>
      </c>
      <c r="FV101" s="29">
        <f>FU101-($Q101*1000)</f>
        <v>0</v>
      </c>
      <c r="FW101" s="149" cm="1">
        <f t="array" ref="FW101">_xlfn.XLOOKUP($D101&amp;FT$2&amp;FT$3,事業計画集計2026[営業所]&amp;事業計画集計2026[月]&amp;事業計画集計2026[受着完],事業計画集計2026[(当月)計画 棟数],0,0)</f>
        <v>0</v>
      </c>
      <c r="FX101" s="28" cm="1">
        <f t="array" ref="FX101">_xlfn.XLOOKUP($D101&amp;FX$2&amp;FX$3,事業計画集計2026[営業所]&amp;事業計画集計2026[月]&amp;事業計画集計2026[受着完],事業計画集計2026[(当月)計画 請負金額],0,0)</f>
        <v>0</v>
      </c>
      <c r="FY101" s="28" cm="1">
        <f t="array" ref="FY101">_xlfn.XLOOKUP($D101&amp;FX$2&amp;FX$3,事業計画集計2026[営業所]&amp;事業計画集計2026[月]&amp;事業計画集計2026[受着完],事業計画集計2026[(当月)計画 利益額],0,0)</f>
        <v>0</v>
      </c>
      <c r="FZ101" s="149" cm="1">
        <f t="array" ref="FZ101">_xlfn.XLOOKUP($D101&amp;FX$2&amp;FX$3,事業計画集計2026[営業所]&amp;事業計画集計2026[月]&amp;事業計画集計2026[受着完],事業計画集計2026[(当月)計画 棟数],0,0)</f>
        <v>0</v>
      </c>
      <c r="GA101" s="28" cm="1">
        <f t="array" ref="GA101">_xlfn.XLOOKUP($D101&amp;GA$2&amp;GA$3,事業計画集計2026[営業所]&amp;事業計画集計2026[月]&amp;事業計画集計2026[受着完],事業計画集計2026[(当月)計画 請負金額],0,0)</f>
        <v>0</v>
      </c>
      <c r="GB101" s="28" cm="1">
        <f t="array" ref="GB101">_xlfn.XLOOKUP($D101&amp;GA$2&amp;GA$3,事業計画集計2026[営業所]&amp;事業計画集計2026[月]&amp;事業計画集計2026[受着完],事業計画集計2026[(当月)計画 利益額],0,0)</f>
        <v>0</v>
      </c>
      <c r="GC101" s="149" cm="1">
        <f t="array" ref="GC101">_xlfn.XLOOKUP($D101&amp;GA$2&amp;GA$3,事業計画集計2026[営業所]&amp;事業計画集計2026[月]&amp;事業計画集計2026[受着完],事業計画集計2026[(当月)計画 棟数],0,0)</f>
        <v>0</v>
      </c>
      <c r="GD101" s="28" cm="1">
        <f t="array" ref="GD101">_xlfn.XLOOKUP($D101&amp;GD$2&amp;GD$3,事業計画集計2026[営業所]&amp;事業計画集計2026[月]&amp;事業計画集計2026[受着完],事業計画集計2026[(当月)計画 請負金額],0,0)</f>
        <v>0</v>
      </c>
      <c r="GE101" s="28" cm="1">
        <f t="array" ref="GE101">_xlfn.XLOOKUP($D101&amp;GD$2&amp;GD$3,事業計画集計2026[営業所]&amp;事業計画集計2026[月]&amp;事業計画集計2026[受着完],事業計画集計2026[(当月)計画 利益額],0,0)</f>
        <v>0</v>
      </c>
      <c r="GF101" s="29">
        <f>GE101-($Q101*1000)</f>
        <v>0</v>
      </c>
      <c r="GG101" s="142" cm="1">
        <f t="array" ref="GG101">_xlfn.XLOOKUP($D101&amp;GD$2&amp;GD$3,事業計画集計2026[営業所]&amp;事業計画集計2026[月]&amp;事業計画集計2026[受着完],事業計画集計2026[(当月)計画 棟数],0,0)</f>
        <v>0</v>
      </c>
      <c r="GH101" s="421">
        <f t="shared" ref="GH101:GQ102" si="1226">FD101+FN101+FX101</f>
        <v>0</v>
      </c>
      <c r="GI101" s="422">
        <f t="shared" si="1226"/>
        <v>0</v>
      </c>
      <c r="GJ101" s="423">
        <f t="shared" si="1226"/>
        <v>0</v>
      </c>
      <c r="GK101" s="296">
        <f t="shared" si="1226"/>
        <v>0</v>
      </c>
      <c r="GL101" s="300">
        <f t="shared" si="1226"/>
        <v>0</v>
      </c>
      <c r="GM101" s="154">
        <f t="shared" si="1226"/>
        <v>0</v>
      </c>
      <c r="GN101" s="304">
        <f t="shared" si="1226"/>
        <v>0</v>
      </c>
      <c r="GO101" s="314">
        <f t="shared" si="1226"/>
        <v>0</v>
      </c>
      <c r="GP101" s="324">
        <f t="shared" si="1226"/>
        <v>0</v>
      </c>
      <c r="GQ101" s="158">
        <f t="shared" si="1226"/>
        <v>0</v>
      </c>
      <c r="GR101" s="333">
        <f t="shared" ref="GR101:HA102" si="1227">ET101+GH101</f>
        <v>0</v>
      </c>
      <c r="GS101" s="334">
        <f t="shared" si="1227"/>
        <v>0</v>
      </c>
      <c r="GT101" s="162">
        <f t="shared" si="1227"/>
        <v>0</v>
      </c>
      <c r="GU101" s="354">
        <f t="shared" si="1227"/>
        <v>0</v>
      </c>
      <c r="GV101" s="355">
        <f t="shared" si="1227"/>
        <v>0</v>
      </c>
      <c r="GW101" s="166">
        <f t="shared" si="1227"/>
        <v>0</v>
      </c>
      <c r="GX101" s="479">
        <f t="shared" si="1227"/>
        <v>0</v>
      </c>
      <c r="GY101" s="480">
        <f t="shared" si="1227"/>
        <v>0</v>
      </c>
      <c r="GZ101" s="481">
        <f t="shared" si="1227"/>
        <v>0</v>
      </c>
      <c r="HA101" s="482">
        <f t="shared" si="1227"/>
        <v>0</v>
      </c>
      <c r="HB101" s="390">
        <f>CV101+GR101</f>
        <v>0</v>
      </c>
      <c r="HC101" s="391">
        <f>CW101+GS101</f>
        <v>0</v>
      </c>
      <c r="HD101" s="170">
        <f>CX101+GT101</f>
        <v>0</v>
      </c>
      <c r="HE101" s="390">
        <f>CY101+GU101</f>
        <v>0</v>
      </c>
      <c r="HF101" s="391">
        <f>CZ101+GV101</f>
        <v>0</v>
      </c>
      <c r="HG101" s="170">
        <f>DA101+GW101</f>
        <v>0</v>
      </c>
      <c r="HH101" s="390">
        <f>DB101+GX101</f>
        <v>0</v>
      </c>
      <c r="HI101" s="391">
        <f>DC101+GY101</f>
        <v>0</v>
      </c>
      <c r="HJ101" s="409">
        <f>DD101+GZ101</f>
        <v>0</v>
      </c>
      <c r="HK101" s="256">
        <f>DE101+HA101</f>
        <v>0</v>
      </c>
      <c r="HL101" s="31"/>
      <c r="HM101" s="30" t="s">
        <v>137</v>
      </c>
      <c r="HN101" s="30" t="s">
        <v>211</v>
      </c>
      <c r="HO101" s="30" t="s">
        <v>269</v>
      </c>
      <c r="HP101" s="30"/>
      <c r="HQ101" s="30"/>
    </row>
    <row r="102" spans="1:225" s="25" customFormat="1" ht="21">
      <c r="A102" s="24"/>
      <c r="C102" s="80"/>
      <c r="D102" s="84"/>
      <c r="E102" s="196"/>
      <c r="F102" s="196"/>
      <c r="G102" s="196"/>
      <c r="H102" s="196"/>
      <c r="I102" s="196"/>
      <c r="J102" s="196"/>
      <c r="K102" s="197" t="str">
        <f>K101</f>
        <v/>
      </c>
      <c r="L102" s="197" t="str">
        <f t="shared" ref="L102:Q102" si="1228">L101</f>
        <v/>
      </c>
      <c r="M102" s="197" t="str">
        <f t="shared" si="1228"/>
        <v/>
      </c>
      <c r="N102" s="197" t="str">
        <f t="shared" si="1228"/>
        <v/>
      </c>
      <c r="O102" s="197" t="str">
        <f t="shared" si="1228"/>
        <v/>
      </c>
      <c r="P102" s="197" t="str">
        <f t="shared" si="1228"/>
        <v/>
      </c>
      <c r="Q102" s="197">
        <f t="shared" si="1228"/>
        <v>0</v>
      </c>
      <c r="R102" s="196"/>
      <c r="S102" s="26" t="s">
        <v>138</v>
      </c>
      <c r="T102" s="27" cm="1">
        <f t="array" ref="T102">_xlfn.XLOOKUP($D101&amp;T$2&amp;T$3,事業計画集計2026[営業所]&amp;事業計画集計2026[月]&amp;事業計画集計2026[受着完],事業計画集計2026[(当月)実績 請負金額],0,0)</f>
        <v>0</v>
      </c>
      <c r="U102" s="28" cm="1">
        <f t="array" ref="U102">_xlfn.XLOOKUP($D101&amp;T$2&amp;T$3,事業計画集計2026[営業所]&amp;事業計画集計2026[月]&amp;事業計画集計2026[受着完],事業計画集計2026[(当月)実績 利益額],0,0)</f>
        <v>0</v>
      </c>
      <c r="V102" s="142" cm="1">
        <f t="array" ref="V102">_xlfn.XLOOKUP($D101&amp;T$2&amp;T$3,事業計画集計2026[営業所]&amp;事業計画集計2026[月]&amp;事業計画集計2026[受着完],事業計画集計2026[(当月)実績 棟数],0,0)</f>
        <v>0</v>
      </c>
      <c r="W102" s="27" cm="1">
        <f t="array" ref="W102">_xlfn.XLOOKUP($D101&amp;W$2&amp;W$3,事業計画集計2026[営業所]&amp;事業計画集計2026[月]&amp;事業計画集計2026[受着完],事業計画集計2026[(当月)実績 請負金額],0,0)</f>
        <v>0</v>
      </c>
      <c r="X102" s="28" cm="1">
        <f t="array" ref="X102">_xlfn.XLOOKUP($D101&amp;W$2&amp;W$3,事業計画集計2026[営業所]&amp;事業計画集計2026[月]&amp;事業計画集計2026[受着完],事業計画集計2026[(当月)実績 利益額],0,0)</f>
        <v>0</v>
      </c>
      <c r="Y102" s="149" cm="1">
        <f t="array" ref="Y102">_xlfn.XLOOKUP($D101&amp;W$2&amp;W$3,事業計画集計2026[営業所]&amp;事業計画集計2026[月]&amp;事業計画集計2026[受着完],事業計画集計2026[(当月)実績 棟数],0,0)</f>
        <v>0</v>
      </c>
      <c r="Z102" s="28" cm="1">
        <f t="array" ref="Z102">_xlfn.XLOOKUP($D101&amp;Z$2&amp;Z$3,事業計画集計2026[営業所]&amp;事業計画集計2026[月]&amp;事業計画集計2026[受着完],事業計画集計2026[(当月)実績 請負金額],0,0)</f>
        <v>0</v>
      </c>
      <c r="AA102" s="28" cm="1">
        <f t="array" ref="AA102">_xlfn.XLOOKUP($D101&amp;Z$2&amp;Z$3,事業計画集計2026[営業所]&amp;事業計画集計2026[月]&amp;事業計画集計2026[受着完],事業計画集計2026[(当月)実績 利益額],0,0)</f>
        <v>0</v>
      </c>
      <c r="AB102" s="133">
        <f>AA102-($Q101*1000)</f>
        <v>0</v>
      </c>
      <c r="AC102" s="142" cm="1">
        <f t="array" ref="AC102">_xlfn.XLOOKUP($D101&amp;Z$2&amp;Z$3,事業計画集計2026[営業所]&amp;事業計画集計2026[月]&amp;事業計画集計2026[受着完],事業計画集計2026[(当月)実績 棟数],0,0)</f>
        <v>0</v>
      </c>
      <c r="AD102" s="27" cm="1">
        <f t="array" ref="AD102">_xlfn.XLOOKUP($D101&amp;AD$2&amp;AD$3,事業計画集計2026[営業所]&amp;事業計画集計2026[月]&amp;事業計画集計2026[受着完],事業計画集計2026[(当月)実績 請負金額],0,0)</f>
        <v>0</v>
      </c>
      <c r="AE102" s="28" cm="1">
        <f t="array" ref="AE102">_xlfn.XLOOKUP($D101&amp;AD$2&amp;AD$3,事業計画集計2026[営業所]&amp;事業計画集計2026[月]&amp;事業計画集計2026[受着完],事業計画集計2026[(当月)実績 利益額],0,0)</f>
        <v>0</v>
      </c>
      <c r="AF102" s="149" cm="1">
        <f t="array" ref="AF102">_xlfn.XLOOKUP($D101&amp;AD$2&amp;AD$3,事業計画集計2026[営業所]&amp;事業計画集計2026[月]&amp;事業計画集計2026[受着完],事業計画集計2026[(当月)実績 棟数],0,0)</f>
        <v>0</v>
      </c>
      <c r="AG102" s="28" cm="1">
        <f t="array" ref="AG102">_xlfn.XLOOKUP($D101&amp;AG$2&amp;AG$3,事業計画集計2026[営業所]&amp;事業計画集計2026[月]&amp;事業計画集計2026[受着完],事業計画集計2026[(当月)実績 請負金額],0,0)</f>
        <v>0</v>
      </c>
      <c r="AH102" s="28" cm="1">
        <f t="array" ref="AH102">_xlfn.XLOOKUP($D101&amp;AG$2&amp;AG$3,事業計画集計2026[営業所]&amp;事業計画集計2026[月]&amp;事業計画集計2026[受着完],事業計画集計2026[(当月)実績 利益額],0,0)</f>
        <v>0</v>
      </c>
      <c r="AI102" s="149" cm="1">
        <f t="array" ref="AI102">_xlfn.XLOOKUP($D101&amp;AG$2&amp;AG$3,事業計画集計2026[営業所]&amp;事業計画集計2026[月]&amp;事業計画集計2026[受着完],事業計画集計2026[(当月)実績 棟数],0,0)</f>
        <v>0</v>
      </c>
      <c r="AJ102" s="28" cm="1">
        <f t="array" ref="AJ102">_xlfn.XLOOKUP($D101&amp;AJ$2&amp;AJ$3,事業計画集計2026[営業所]&amp;事業計画集計2026[月]&amp;事業計画集計2026[受着完],事業計画集計2026[(当月)実績 請負金額],0,0)</f>
        <v>0</v>
      </c>
      <c r="AK102" s="28" cm="1">
        <f t="array" ref="AK102">_xlfn.XLOOKUP($D101&amp;AJ$2&amp;AJ$3,事業計画集計2026[営業所]&amp;事業計画集計2026[月]&amp;事業計画集計2026[受着完],事業計画集計2026[(当月)実績 利益額],0,0)</f>
        <v>0</v>
      </c>
      <c r="AL102" s="133">
        <f>AK102-($Q101*1000)</f>
        <v>0</v>
      </c>
      <c r="AM102" s="149" cm="1">
        <f t="array" ref="AM102">_xlfn.XLOOKUP($D101&amp;AJ$2&amp;AJ$3,事業計画集計2026[営業所]&amp;事業計画集計2026[月]&amp;事業計画集計2026[受着完],事業計画集計2026[(当月)実績 棟数],0,0)</f>
        <v>0</v>
      </c>
      <c r="AN102" s="28" cm="1">
        <f t="array" ref="AN102">_xlfn.XLOOKUP($D101&amp;AN$2&amp;AN$3,事業計画集計2026[営業所]&amp;事業計画集計2026[月]&amp;事業計画集計2026[受着完],事業計画集計2026[(当月)実績 請負金額],0,0)</f>
        <v>0</v>
      </c>
      <c r="AO102" s="28" cm="1">
        <f t="array" ref="AO102">_xlfn.XLOOKUP($D101&amp;AN$2&amp;AN$3,事業計画集計2026[営業所]&amp;事業計画集計2026[月]&amp;事業計画集計2026[受着完],事業計画集計2026[(当月)実績 利益額],0,0)</f>
        <v>0</v>
      </c>
      <c r="AP102" s="149" cm="1">
        <f t="array" ref="AP102">_xlfn.XLOOKUP($D101&amp;AN$2&amp;AN$3,事業計画集計2026[営業所]&amp;事業計画集計2026[月]&amp;事業計画集計2026[受着完],事業計画集計2026[(当月)実績 棟数],0,0)</f>
        <v>0</v>
      </c>
      <c r="AQ102" s="28" cm="1">
        <f t="array" ref="AQ102">_xlfn.XLOOKUP($D101&amp;AQ$2&amp;AQ$3,事業計画集計2026[営業所]&amp;事業計画集計2026[月]&amp;事業計画集計2026[受着完],事業計画集計2026[(当月)実績 請負金額],0,0)</f>
        <v>0</v>
      </c>
      <c r="AR102" s="28" cm="1">
        <f t="array" ref="AR102">_xlfn.XLOOKUP($D101&amp;AQ$2&amp;AQ$3,事業計画集計2026[営業所]&amp;事業計画集計2026[月]&amp;事業計画集計2026[受着完],事業計画集計2026[(当月)実績 利益額],0,0)</f>
        <v>0</v>
      </c>
      <c r="AS102" s="149" cm="1">
        <f t="array" ref="AS102">_xlfn.XLOOKUP($D101&amp;AQ$2&amp;AQ$3,事業計画集計2026[営業所]&amp;事業計画集計2026[月]&amp;事業計画集計2026[受着完],事業計画集計2026[(当月)実績 棟数],0,0)</f>
        <v>0</v>
      </c>
      <c r="AT102" s="28" cm="1">
        <f t="array" ref="AT102">_xlfn.XLOOKUP($D101&amp;AT$2&amp;AT$3,事業計画集計2026[営業所]&amp;事業計画集計2026[月]&amp;事業計画集計2026[受着完],事業計画集計2026[(当月)実績 請負金額],0,0)</f>
        <v>0</v>
      </c>
      <c r="AU102" s="28" cm="1">
        <f t="array" ref="AU102">_xlfn.XLOOKUP($D101&amp;AT$2&amp;AT$3,事業計画集計2026[営業所]&amp;事業計画集計2026[月]&amp;事業計画集計2026[受着完],事業計画集計2026[(当月)実績 利益額],0,0)</f>
        <v>0</v>
      </c>
      <c r="AV102" s="29">
        <f>AU102-($Q101*1000)</f>
        <v>0</v>
      </c>
      <c r="AW102" s="142" cm="1">
        <f t="array" ref="AW102">_xlfn.XLOOKUP($D101&amp;AT$2&amp;AT$3,事業計画集計2026[営業所]&amp;事業計画集計2026[月]&amp;事業計画集計2026[受着完],事業計画集計2026[(当月)実績 棟数],0,0)</f>
        <v>0</v>
      </c>
      <c r="AX102" s="421">
        <f t="shared" si="1222"/>
        <v>0</v>
      </c>
      <c r="AY102" s="422">
        <f t="shared" si="1222"/>
        <v>0</v>
      </c>
      <c r="AZ102" s="423">
        <f t="shared" si="1222"/>
        <v>0</v>
      </c>
      <c r="BA102" s="296">
        <f t="shared" si="1222"/>
        <v>0</v>
      </c>
      <c r="BB102" s="300">
        <f t="shared" si="1222"/>
        <v>0</v>
      </c>
      <c r="BC102" s="154">
        <f t="shared" si="1222"/>
        <v>0</v>
      </c>
      <c r="BD102" s="304">
        <f>Z102+AJ102+AT102</f>
        <v>0</v>
      </c>
      <c r="BE102" s="314">
        <f>AA102+AK102+AU102</f>
        <v>0</v>
      </c>
      <c r="BF102" s="409">
        <f>BE102*(1+BF103)-(($Q101*1000)*3)</f>
        <v>0</v>
      </c>
      <c r="BG102" s="158">
        <f>AC102+AM102+AW102</f>
        <v>0</v>
      </c>
      <c r="BH102" s="28" cm="1">
        <f t="array" ref="BH102">_xlfn.XLOOKUP($D101&amp;BH$2&amp;BH$3,事業計画集計2026[営業所]&amp;事業計画集計2026[月]&amp;事業計画集計2026[受着完],事業計画集計2026[(当月)実績 請負金額],0,0)</f>
        <v>0</v>
      </c>
      <c r="BI102" s="28" cm="1">
        <f t="array" ref="BI102">_xlfn.XLOOKUP($D101&amp;BH$2&amp;BH$3,事業計画集計2026[営業所]&amp;事業計画集計2026[月]&amp;事業計画集計2026[受着完],事業計画集計2026[(当月)実績 利益額],0,0)</f>
        <v>0</v>
      </c>
      <c r="BJ102" s="149" cm="1">
        <f t="array" ref="BJ102">_xlfn.XLOOKUP($D101&amp;BH$2&amp;BH$3,事業計画集計2026[営業所]&amp;事業計画集計2026[月]&amp;事業計画集計2026[受着完],事業計画集計2026[(当月)実績 棟数],0,0)</f>
        <v>0</v>
      </c>
      <c r="BK102" s="28" cm="1">
        <f t="array" ref="BK102">_xlfn.XLOOKUP($D101&amp;BK$2&amp;BK$3,事業計画集計2026[営業所]&amp;事業計画集計2026[月]&amp;事業計画集計2026[受着完],事業計画集計2026[(当月)実績 請負金額],0,0)</f>
        <v>0</v>
      </c>
      <c r="BL102" s="28" cm="1">
        <f t="array" ref="BL102">_xlfn.XLOOKUP($D101&amp;BK$2&amp;BK$3,事業計画集計2026[営業所]&amp;事業計画集計2026[月]&amp;事業計画集計2026[受着完],事業計画集計2026[(当月)実績 利益額],0,0)</f>
        <v>0</v>
      </c>
      <c r="BM102" s="149" cm="1">
        <f t="array" ref="BM102">_xlfn.XLOOKUP($D101&amp;BK$2&amp;BK$3,事業計画集計2026[営業所]&amp;事業計画集計2026[月]&amp;事業計画集計2026[受着完],事業計画集計2026[(当月)実績 棟数],0,0)</f>
        <v>0</v>
      </c>
      <c r="BN102" s="28" cm="1">
        <f t="array" ref="BN102">_xlfn.XLOOKUP($D101&amp;BN$2&amp;BN$3,事業計画集計2026[営業所]&amp;事業計画集計2026[月]&amp;事業計画集計2026[受着完],事業計画集計2026[(当月)実績 請負金額],0,0)</f>
        <v>0</v>
      </c>
      <c r="BO102" s="28" cm="1">
        <f t="array" ref="BO102">_xlfn.XLOOKUP($D101&amp;BN$2&amp;BN$3,事業計画集計2026[営業所]&amp;事業計画集計2026[月]&amp;事業計画集計2026[受着完],事業計画集計2026[(当月)実績 利益額],0,0)</f>
        <v>0</v>
      </c>
      <c r="BP102" s="133">
        <f>BO102-($Q101*1000)</f>
        <v>0</v>
      </c>
      <c r="BQ102" s="149" cm="1">
        <f t="array" ref="BQ102">_xlfn.XLOOKUP($D101&amp;BN$2&amp;BN$3,事業計画集計2026[営業所]&amp;事業計画集計2026[月]&amp;事業計画集計2026[受着完],事業計画集計2026[(当月)実績 棟数],0,0)</f>
        <v>0</v>
      </c>
      <c r="BR102" s="28" cm="1">
        <f t="array" ref="BR102">_xlfn.XLOOKUP($D101&amp;BR$2&amp;BR$3,事業計画集計2026[営業所]&amp;事業計画集計2026[月]&amp;事業計画集計2026[受着完],事業計画集計2026[(当月)実績 請負金額],0,0)</f>
        <v>0</v>
      </c>
      <c r="BS102" s="28" cm="1">
        <f t="array" ref="BS102">_xlfn.XLOOKUP($D101&amp;BR$2&amp;BR$3,事業計画集計2026[営業所]&amp;事業計画集計2026[月]&amp;事業計画集計2026[受着完],事業計画集計2026[(当月)実績 利益額],0,0)</f>
        <v>0</v>
      </c>
      <c r="BT102" s="149" cm="1">
        <f t="array" ref="BT102">_xlfn.XLOOKUP($D101&amp;BR$2&amp;BR$3,事業計画集計2026[営業所]&amp;事業計画集計2026[月]&amp;事業計画集計2026[受着完],事業計画集計2026[(当月)実績 棟数],0,0)</f>
        <v>0</v>
      </c>
      <c r="BU102" s="28" cm="1">
        <f t="array" ref="BU102">_xlfn.XLOOKUP($D101&amp;BU$2&amp;BU$3,事業計画集計2026[営業所]&amp;事業計画集計2026[月]&amp;事業計画集計2026[受着完],事業計画集計2026[(当月)実績 請負金額],0,0)</f>
        <v>0</v>
      </c>
      <c r="BV102" s="28" cm="1">
        <f t="array" ref="BV102">_xlfn.XLOOKUP($D101&amp;BU$2&amp;BU$3,事業計画集計2026[営業所]&amp;事業計画集計2026[月]&amp;事業計画集計2026[受着完],事業計画集計2026[(当月)実績 利益額],0,0)</f>
        <v>0</v>
      </c>
      <c r="BW102" s="149" cm="1">
        <f t="array" ref="BW102">_xlfn.XLOOKUP($D101&amp;BU$2&amp;BU$3,事業計画集計2026[営業所]&amp;事業計画集計2026[月]&amp;事業計画集計2026[受着完],事業計画集計2026[(当月)実績 棟数],0,0)</f>
        <v>0</v>
      </c>
      <c r="BX102" s="28" cm="1">
        <f t="array" ref="BX102">_xlfn.XLOOKUP($D101&amp;BX$2&amp;BX$3,事業計画集計2026[営業所]&amp;事業計画集計2026[月]&amp;事業計画集計2026[受着完],事業計画集計2026[(当月)実績 請負金額],0,0)</f>
        <v>0</v>
      </c>
      <c r="BY102" s="28" cm="1">
        <f t="array" ref="BY102">_xlfn.XLOOKUP($D101&amp;BX$2&amp;BX$3,事業計画集計2026[営業所]&amp;事業計画集計2026[月]&amp;事業計画集計2026[受着完],事業計画集計2026[(当月)実績 利益額],0,0)</f>
        <v>0</v>
      </c>
      <c r="BZ102" s="133">
        <f>BY102-($Q101*1000)</f>
        <v>0</v>
      </c>
      <c r="CA102" s="149" cm="1">
        <f t="array" ref="CA102">_xlfn.XLOOKUP($D101&amp;BX$2&amp;BX$3,事業計画集計2026[営業所]&amp;事業計画集計2026[月]&amp;事業計画集計2026[受着完],事業計画集計2026[(当月)実績 棟数],0,0)</f>
        <v>0</v>
      </c>
      <c r="CB102" s="28" cm="1">
        <f t="array" ref="CB102">_xlfn.XLOOKUP($D101&amp;CB$2&amp;CB$3,事業計画集計2026[営業所]&amp;事業計画集計2026[月]&amp;事業計画集計2026[受着完],事業計画集計2026[(当月)実績 請負金額],0,0)</f>
        <v>0</v>
      </c>
      <c r="CC102" s="28" cm="1">
        <f t="array" ref="CC102">_xlfn.XLOOKUP($D101&amp;CB$2&amp;CB$3,事業計画集計2026[営業所]&amp;事業計画集計2026[月]&amp;事業計画集計2026[受着完],事業計画集計2026[(当月)実績 利益額],0,0)</f>
        <v>0</v>
      </c>
      <c r="CD102" s="149" cm="1">
        <f t="array" ref="CD102">_xlfn.XLOOKUP($D101&amp;CB$2&amp;CB$3,事業計画集計2026[営業所]&amp;事業計画集計2026[月]&amp;事業計画集計2026[受着完],事業計画集計2026[(当月)実績 棟数],0,0)</f>
        <v>0</v>
      </c>
      <c r="CE102" s="28" cm="1">
        <f t="array" ref="CE102">_xlfn.XLOOKUP($D101&amp;CE$2&amp;CE$3,事業計画集計2026[営業所]&amp;事業計画集計2026[月]&amp;事業計画集計2026[受着完],事業計画集計2026[(当月)実績 請負金額],0,0)</f>
        <v>0</v>
      </c>
      <c r="CF102" s="28" cm="1">
        <f t="array" ref="CF102">_xlfn.XLOOKUP($D101&amp;CE$2&amp;CE$3,事業計画集計2026[営業所]&amp;事業計画集計2026[月]&amp;事業計画集計2026[受着完],事業計画集計2026[(当月)実績 利益額],0,0)</f>
        <v>0</v>
      </c>
      <c r="CG102" s="149" cm="1">
        <f t="array" ref="CG102">_xlfn.XLOOKUP($D101&amp;CE$2&amp;CE$3,事業計画集計2026[営業所]&amp;事業計画集計2026[月]&amp;事業計画集計2026[受着完],事業計画集計2026[(当月)実績 棟数],0,0)</f>
        <v>0</v>
      </c>
      <c r="CH102" s="28" cm="1">
        <f t="array" ref="CH102">_xlfn.XLOOKUP($D101&amp;CH$2&amp;CH$3,事業計画集計2026[営業所]&amp;事業計画集計2026[月]&amp;事業計画集計2026[受着完],事業計画集計2026[(当月)実績 請負金額],0,0)</f>
        <v>0</v>
      </c>
      <c r="CI102" s="28" cm="1">
        <f t="array" ref="CI102">_xlfn.XLOOKUP($D101&amp;CH$2&amp;CH$3,事業計画集計2026[営業所]&amp;事業計画集計2026[月]&amp;事業計画集計2026[受着完],事業計画集計2026[(当月)実績 利益額],0,0)</f>
        <v>0</v>
      </c>
      <c r="CJ102" s="133">
        <f>CI102-($Q101*1000)</f>
        <v>0</v>
      </c>
      <c r="CK102" s="142" cm="1">
        <f t="array" ref="CK102">_xlfn.XLOOKUP($D101&amp;CH$2&amp;CH$3,事業計画集計2026[営業所]&amp;事業計画集計2026[月]&amp;事業計画集計2026[受着完],事業計画集計2026[(当月)実績 棟数],0,0)</f>
        <v>0</v>
      </c>
      <c r="CL102" s="421">
        <f t="shared" si="1223"/>
        <v>0</v>
      </c>
      <c r="CM102" s="422">
        <f t="shared" si="1223"/>
        <v>0</v>
      </c>
      <c r="CN102" s="423">
        <f t="shared" si="1223"/>
        <v>0</v>
      </c>
      <c r="CO102" s="296">
        <f t="shared" si="1223"/>
        <v>0</v>
      </c>
      <c r="CP102" s="300">
        <f t="shared" si="1223"/>
        <v>0</v>
      </c>
      <c r="CQ102" s="154">
        <f t="shared" si="1223"/>
        <v>0</v>
      </c>
      <c r="CR102" s="304">
        <f>BN102+BX102+CH102</f>
        <v>0</v>
      </c>
      <c r="CS102" s="314">
        <f>BO102+BY102+CI102</f>
        <v>0</v>
      </c>
      <c r="CT102" s="409">
        <f>CS102*(1+CT103)-(($Q101*1000)*3)</f>
        <v>0</v>
      </c>
      <c r="CU102" s="158">
        <f>BQ102+CA102+CK102</f>
        <v>0</v>
      </c>
      <c r="CV102" s="333">
        <f t="shared" si="1224"/>
        <v>0</v>
      </c>
      <c r="CW102" s="334">
        <f t="shared" si="1224"/>
        <v>0</v>
      </c>
      <c r="CX102" s="162">
        <f t="shared" si="1224"/>
        <v>0</v>
      </c>
      <c r="CY102" s="354">
        <f t="shared" si="1224"/>
        <v>0</v>
      </c>
      <c r="CZ102" s="355">
        <f t="shared" si="1224"/>
        <v>0</v>
      </c>
      <c r="DA102" s="166">
        <f t="shared" si="1224"/>
        <v>0</v>
      </c>
      <c r="DB102" s="479">
        <f t="shared" si="1224"/>
        <v>0</v>
      </c>
      <c r="DC102" s="480">
        <f t="shared" si="1224"/>
        <v>0</v>
      </c>
      <c r="DD102" s="409">
        <f t="shared" si="1224"/>
        <v>0</v>
      </c>
      <c r="DE102" s="604">
        <f t="shared" si="1224"/>
        <v>0</v>
      </c>
      <c r="DF102" s="612">
        <f>実行度合表集計2025!GH102+実行度合表集計2026!CV102</f>
        <v>292300000</v>
      </c>
      <c r="DG102" s="334">
        <f>実行度合表集計2025!GI102+実行度合表集計2026!CW102</f>
        <v>14565971</v>
      </c>
      <c r="DH102" s="613">
        <f>実行度合表集計2025!GJ102+実行度合表集計2026!CX102</f>
        <v>12</v>
      </c>
      <c r="DI102" s="628">
        <f>実行度合表集計2025!GK102+実行度合表集計2026!CY102</f>
        <v>0</v>
      </c>
      <c r="DJ102" s="355">
        <f>実行度合表集計2025!GL102+実行度合表集計2026!CZ102</f>
        <v>0</v>
      </c>
      <c r="DK102" s="629">
        <f>実行度合表集計2025!GM102+実行度合表集計2026!DA102</f>
        <v>0</v>
      </c>
      <c r="DL102" s="641">
        <f>実行度合表集計2025!GN102+実行度合表集計2026!DB102</f>
        <v>443900000</v>
      </c>
      <c r="DM102" s="480">
        <f>実行度合表集計2025!GO102+実行度合表集計2026!DC102</f>
        <v>23159562</v>
      </c>
      <c r="DN102" s="409">
        <f>実行度合表集計2025!GP102+実行度合表集計2026!DD102</f>
        <v>-30606438</v>
      </c>
      <c r="DO102" s="642">
        <f>実行度合表集計2025!GQ102+実行度合表集計2026!DE102</f>
        <v>17</v>
      </c>
      <c r="DP102" s="28" cm="1">
        <f t="array" ref="DP102">_xlfn.XLOOKUP($D101&amp;DP$2&amp;DP$3,事業計画集計2026[営業所]&amp;事業計画集計2026[月]&amp;事業計画集計2026[受着完],事業計画集計2026[(当月)実績 請負金額],0,0)</f>
        <v>0</v>
      </c>
      <c r="DQ102" s="28" cm="1">
        <f t="array" ref="DQ102">_xlfn.XLOOKUP($D101&amp;DP$2&amp;DP$3,事業計画集計2026[営業所]&amp;事業計画集計2026[月]&amp;事業計画集計2026[受着完],事業計画集計2026[(当月)実績 利益額],0,0)</f>
        <v>0</v>
      </c>
      <c r="DR102" s="149" cm="1">
        <f t="array" ref="DR102">_xlfn.XLOOKUP($D101&amp;DP$2&amp;DP$3,事業計画集計2026[営業所]&amp;事業計画集計2026[月]&amp;事業計画集計2026[受着完],事業計画集計2026[(当月)実績 棟数],0,0)</f>
        <v>0</v>
      </c>
      <c r="DS102" s="28" cm="1">
        <f t="array" ref="DS102">_xlfn.XLOOKUP($D101&amp;DS$2&amp;DS$3,事業計画集計2026[営業所]&amp;事業計画集計2026[月]&amp;事業計画集計2026[受着完],事業計画集計2026[(当月)実績 請負金額],0,0)</f>
        <v>0</v>
      </c>
      <c r="DT102" s="28" cm="1">
        <f t="array" ref="DT102">_xlfn.XLOOKUP($D101&amp;DS$2&amp;DS$3,事業計画集計2026[営業所]&amp;事業計画集計2026[月]&amp;事業計画集計2026[受着完],事業計画集計2026[(当月)実績 利益額],0,0)</f>
        <v>0</v>
      </c>
      <c r="DU102" s="149" cm="1">
        <f t="array" ref="DU102">_xlfn.XLOOKUP($D101&amp;DS$2&amp;DS$3,事業計画集計2026[営業所]&amp;事業計画集計2026[月]&amp;事業計画集計2026[受着完],事業計画集計2026[(当月)実績 棟数],0,0)</f>
        <v>0</v>
      </c>
      <c r="DV102" s="28" cm="1">
        <f t="array" ref="DV102">_xlfn.XLOOKUP($D101&amp;DV$2&amp;DV$3,事業計画集計2026[営業所]&amp;事業計画集計2026[月]&amp;事業計画集計2026[受着完],事業計画集計2026[(当月)実績 請負金額],0,0)</f>
        <v>0</v>
      </c>
      <c r="DW102" s="28" cm="1">
        <f t="array" ref="DW102">_xlfn.XLOOKUP($D101&amp;DV$2&amp;DV$3,事業計画集計2026[営業所]&amp;事業計画集計2026[月]&amp;事業計画集計2026[受着完],事業計画集計2026[(当月)実績 利益額],0,0)</f>
        <v>0</v>
      </c>
      <c r="DX102" s="133">
        <f>DW102-($Q101*1000)</f>
        <v>0</v>
      </c>
      <c r="DY102" s="149" cm="1">
        <f t="array" ref="DY102">_xlfn.XLOOKUP($D101&amp;DV$2&amp;DV$3,事業計画集計2026[営業所]&amp;事業計画集計2026[月]&amp;事業計画集計2026[受着完],事業計画集計2026[(当月)実績 棟数],0,0)</f>
        <v>0</v>
      </c>
      <c r="DZ102" s="28" cm="1">
        <f t="array" ref="DZ102">_xlfn.XLOOKUP($D101&amp;DZ$2&amp;DZ$3,事業計画集計2026[営業所]&amp;事業計画集計2026[月]&amp;事業計画集計2026[受着完],事業計画集計2026[(当月)実績 請負金額],0,0)</f>
        <v>0</v>
      </c>
      <c r="EA102" s="28" cm="1">
        <f t="array" ref="EA102">_xlfn.XLOOKUP($D101&amp;DZ$2&amp;DZ$3,事業計画集計2026[営業所]&amp;事業計画集計2026[月]&amp;事業計画集計2026[受着完],事業計画集計2026[(当月)実績 利益額],0,0)</f>
        <v>0</v>
      </c>
      <c r="EB102" s="149" cm="1">
        <f t="array" ref="EB102">_xlfn.XLOOKUP($D101&amp;DZ$2&amp;DZ$3,事業計画集計2026[営業所]&amp;事業計画集計2026[月]&amp;事業計画集計2026[受着完],事業計画集計2026[(当月)実績 棟数],0,0)</f>
        <v>0</v>
      </c>
      <c r="EC102" s="28" cm="1">
        <f t="array" ref="EC102">_xlfn.XLOOKUP($D101&amp;EC$2&amp;EC$3,事業計画集計2026[営業所]&amp;事業計画集計2026[月]&amp;事業計画集計2026[受着完],事業計画集計2026[(当月)実績 請負金額],0,0)</f>
        <v>0</v>
      </c>
      <c r="ED102" s="28" cm="1">
        <f t="array" ref="ED102">_xlfn.XLOOKUP($D101&amp;EC$2&amp;EC$3,事業計画集計2026[営業所]&amp;事業計画集計2026[月]&amp;事業計画集計2026[受着完],事業計画集計2026[(当月)実績 利益額],0,0)</f>
        <v>0</v>
      </c>
      <c r="EE102" s="149" cm="1">
        <f t="array" ref="EE102">_xlfn.XLOOKUP($D101&amp;EC$2&amp;EC$3,事業計画集計2026[営業所]&amp;事業計画集計2026[月]&amp;事業計画集計2026[受着完],事業計画集計2026[(当月)実績 棟数],0,0)</f>
        <v>0</v>
      </c>
      <c r="EF102" s="28" cm="1">
        <f t="array" ref="EF102">_xlfn.XLOOKUP($D101&amp;EF$2&amp;EF$3,事業計画集計2026[営業所]&amp;事業計画集計2026[月]&amp;事業計画集計2026[受着完],事業計画集計2026[(当月)実績 請負金額],0,0)</f>
        <v>0</v>
      </c>
      <c r="EG102" s="28" cm="1">
        <f t="array" ref="EG102">_xlfn.XLOOKUP($D101&amp;EF$2&amp;EF$3,事業計画集計2026[営業所]&amp;事業計画集計2026[月]&amp;事業計画集計2026[受着完],事業計画集計2026[(当月)実績 利益額],0,0)</f>
        <v>0</v>
      </c>
      <c r="EH102" s="133">
        <f>EG102-($Q101*1000)</f>
        <v>0</v>
      </c>
      <c r="EI102" s="149" cm="1">
        <f t="array" ref="EI102">_xlfn.XLOOKUP($D101&amp;EF$2&amp;EF$3,事業計画集計2026[営業所]&amp;事業計画集計2026[月]&amp;事業計画集計2026[受着完],事業計画集計2026[(当月)実績 棟数],0,0)</f>
        <v>0</v>
      </c>
      <c r="EJ102" s="28" cm="1">
        <f t="array" ref="EJ102">_xlfn.XLOOKUP($D101&amp;EJ$2&amp;EJ$3,事業計画集計2026[営業所]&amp;事業計画集計2026[月]&amp;事業計画集計2026[受着完],事業計画集計2026[(当月)実績 請負金額],0,0)</f>
        <v>0</v>
      </c>
      <c r="EK102" s="28" cm="1">
        <f t="array" ref="EK102">_xlfn.XLOOKUP($D101&amp;EJ$2&amp;EJ$3,事業計画集計2026[営業所]&amp;事業計画集計2026[月]&amp;事業計画集計2026[受着完],事業計画集計2026[(当月)実績 利益額],0,0)</f>
        <v>0</v>
      </c>
      <c r="EL102" s="149" cm="1">
        <f t="array" ref="EL102">_xlfn.XLOOKUP($D101&amp;EJ$2&amp;EJ$3,事業計画集計2026[営業所]&amp;事業計画集計2026[月]&amp;事業計画集計2026[受着完],事業計画集計2026[(当月)実績 棟数],0,0)</f>
        <v>0</v>
      </c>
      <c r="EM102" s="28" cm="1">
        <f t="array" ref="EM102">_xlfn.XLOOKUP($D101&amp;EM$2&amp;EM$3,事業計画集計2026[営業所]&amp;事業計画集計2026[月]&amp;事業計画集計2026[受着完],事業計画集計2026[(当月)実績 請負金額],0,0)</f>
        <v>0</v>
      </c>
      <c r="EN102" s="28" cm="1">
        <f t="array" ref="EN102">_xlfn.XLOOKUP($D101&amp;EM$2&amp;EM$3,事業計画集計2026[営業所]&amp;事業計画集計2026[月]&amp;事業計画集計2026[受着完],事業計画集計2026[(当月)実績 利益額],0,0)</f>
        <v>0</v>
      </c>
      <c r="EO102" s="149" cm="1">
        <f t="array" ref="EO102">_xlfn.XLOOKUP($D101&amp;EM$2&amp;EM$3,事業計画集計2026[営業所]&amp;事業計画集計2026[月]&amp;事業計画集計2026[受着完],事業計画集計2026[(当月)実績 棟数],0,0)</f>
        <v>0</v>
      </c>
      <c r="EP102" s="28" cm="1">
        <f t="array" ref="EP102">_xlfn.XLOOKUP($D101&amp;EP$2&amp;EP$3,事業計画集計2026[営業所]&amp;事業計画集計2026[月]&amp;事業計画集計2026[受着完],事業計画集計2026[(当月)実績 請負金額],0,0)</f>
        <v>0</v>
      </c>
      <c r="EQ102" s="28" cm="1">
        <f t="array" ref="EQ102">_xlfn.XLOOKUP($D101&amp;EP$2&amp;EP$3,事業計画集計2026[営業所]&amp;事業計画集計2026[月]&amp;事業計画集計2026[受着完],事業計画集計2026[(当月)実績 利益額],0,0)</f>
        <v>0</v>
      </c>
      <c r="ER102" s="133">
        <f>EQ102-($Q101*1000)</f>
        <v>0</v>
      </c>
      <c r="ES102" s="142" cm="1">
        <f t="array" ref="ES102">_xlfn.XLOOKUP($D101&amp;EP$2&amp;EP$3,事業計画集計2026[営業所]&amp;事業計画集計2026[月]&amp;事業計画集計2026[受着完],事業計画集計2026[(当月)実績 棟数],0,0)</f>
        <v>0</v>
      </c>
      <c r="ET102" s="421">
        <f t="shared" si="1225"/>
        <v>0</v>
      </c>
      <c r="EU102" s="422">
        <f t="shared" si="1225"/>
        <v>0</v>
      </c>
      <c r="EV102" s="423">
        <f t="shared" si="1225"/>
        <v>0</v>
      </c>
      <c r="EW102" s="296">
        <f t="shared" si="1225"/>
        <v>0</v>
      </c>
      <c r="EX102" s="300">
        <f t="shared" si="1225"/>
        <v>0</v>
      </c>
      <c r="EY102" s="154">
        <f t="shared" si="1225"/>
        <v>0</v>
      </c>
      <c r="EZ102" s="304">
        <f>DV102+EF102+EP102</f>
        <v>0</v>
      </c>
      <c r="FA102" s="314">
        <f>DW102+EG102+EQ102</f>
        <v>0</v>
      </c>
      <c r="FB102" s="409">
        <f>FA102*(1+FB103)-(($Q101*1000)*3)</f>
        <v>0</v>
      </c>
      <c r="FC102" s="158">
        <f>DY102+EI102+ES102</f>
        <v>0</v>
      </c>
      <c r="FD102" s="28" cm="1">
        <f t="array" ref="FD102">_xlfn.XLOOKUP($D101&amp;FD$2&amp;FD$3,事業計画集計2026[営業所]&amp;事業計画集計2026[月]&amp;事業計画集計2026[受着完],事業計画集計2026[(当月)実績 請負金額],0,0)</f>
        <v>0</v>
      </c>
      <c r="FE102" s="28" cm="1">
        <f t="array" ref="FE102">_xlfn.XLOOKUP($D101&amp;FD$2&amp;FD$3,事業計画集計2026[営業所]&amp;事業計画集計2026[月]&amp;事業計画集計2026[受着完],事業計画集計2026[(当月)実績 利益額],0,0)</f>
        <v>0</v>
      </c>
      <c r="FF102" s="149" cm="1">
        <f t="array" ref="FF102">_xlfn.XLOOKUP($D101&amp;FD$2&amp;FD$3,事業計画集計2026[営業所]&amp;事業計画集計2026[月]&amp;事業計画集計2026[受着完],事業計画集計2026[(当月)実績 棟数],0,0)</f>
        <v>0</v>
      </c>
      <c r="FG102" s="28" cm="1">
        <f t="array" ref="FG102">_xlfn.XLOOKUP($D101&amp;FG$2&amp;FG$3,事業計画集計2026[営業所]&amp;事業計画集計2026[月]&amp;事業計画集計2026[受着完],事業計画集計2026[(当月)実績 請負金額],0,0)</f>
        <v>0</v>
      </c>
      <c r="FH102" s="28" cm="1">
        <f t="array" ref="FH102">_xlfn.XLOOKUP($D101&amp;FG$2&amp;FG$3,事業計画集計2026[営業所]&amp;事業計画集計2026[月]&amp;事業計画集計2026[受着完],事業計画集計2026[(当月)実績 利益額],0,0)</f>
        <v>0</v>
      </c>
      <c r="FI102" s="149" cm="1">
        <f t="array" ref="FI102">_xlfn.XLOOKUP($D101&amp;FG$2&amp;FG$3,事業計画集計2026[営業所]&amp;事業計画集計2026[月]&amp;事業計画集計2026[受着完],事業計画集計2026[(当月)実績 棟数],0,0)</f>
        <v>0</v>
      </c>
      <c r="FJ102" s="28" cm="1">
        <f t="array" ref="FJ102">_xlfn.XLOOKUP($D101&amp;FJ$2&amp;FJ$3,事業計画集計2026[営業所]&amp;事業計画集計2026[月]&amp;事業計画集計2026[受着完],事業計画集計2026[(当月)実績 請負金額],0,0)</f>
        <v>0</v>
      </c>
      <c r="FK102" s="28" cm="1">
        <f t="array" ref="FK102">_xlfn.XLOOKUP($D101&amp;FJ$2&amp;FJ$3,事業計画集計2026[営業所]&amp;事業計画集計2026[月]&amp;事業計画集計2026[受着完],事業計画集計2026[(当月)実績 利益額],0,0)</f>
        <v>0</v>
      </c>
      <c r="FL102" s="133">
        <f>FK102-($Q101*1000)</f>
        <v>0</v>
      </c>
      <c r="FM102" s="149" cm="1">
        <f t="array" ref="FM102">_xlfn.XLOOKUP($D101&amp;FJ$2&amp;FJ$3,事業計画集計2026[営業所]&amp;事業計画集計2026[月]&amp;事業計画集計2026[受着完],事業計画集計2026[(当月)実績 棟数],0,0)</f>
        <v>0</v>
      </c>
      <c r="FN102" s="28" cm="1">
        <f t="array" ref="FN102">_xlfn.XLOOKUP($D101&amp;FN$2&amp;FN$3,事業計画集計2026[営業所]&amp;事業計画集計2026[月]&amp;事業計画集計2026[受着完],事業計画集計2026[(当月)実績 請負金額],0,0)</f>
        <v>0</v>
      </c>
      <c r="FO102" s="28" cm="1">
        <f t="array" ref="FO102">_xlfn.XLOOKUP($D101&amp;FN$2&amp;FN$3,事業計画集計2026[営業所]&amp;事業計画集計2026[月]&amp;事業計画集計2026[受着完],事業計画集計2026[(当月)実績 利益額],0,0)</f>
        <v>0</v>
      </c>
      <c r="FP102" s="149" cm="1">
        <f t="array" ref="FP102">_xlfn.XLOOKUP($D101&amp;FN$2&amp;FN$3,事業計画集計2026[営業所]&amp;事業計画集計2026[月]&amp;事業計画集計2026[受着完],事業計画集計2026[(当月)実績 棟数],0,0)</f>
        <v>0</v>
      </c>
      <c r="FQ102" s="28" cm="1">
        <f t="array" ref="FQ102">_xlfn.XLOOKUP($D101&amp;FQ$2&amp;FQ$3,事業計画集計2026[営業所]&amp;事業計画集計2026[月]&amp;事業計画集計2026[受着完],事業計画集計2026[(当月)実績 請負金額],0,0)</f>
        <v>0</v>
      </c>
      <c r="FR102" s="28" cm="1">
        <f t="array" ref="FR102">_xlfn.XLOOKUP($D101&amp;FQ$2&amp;FQ$3,事業計画集計2026[営業所]&amp;事業計画集計2026[月]&amp;事業計画集計2026[受着完],事業計画集計2026[(当月)実績 利益額],0,0)</f>
        <v>0</v>
      </c>
      <c r="FS102" s="149" cm="1">
        <f t="array" ref="FS102">_xlfn.XLOOKUP($D101&amp;FQ$2&amp;FQ$3,事業計画集計2026[営業所]&amp;事業計画集計2026[月]&amp;事業計画集計2026[受着完],事業計画集計2026[(当月)実績 棟数],0,0)</f>
        <v>0</v>
      </c>
      <c r="FT102" s="28" cm="1">
        <f t="array" ref="FT102">_xlfn.XLOOKUP($D101&amp;FT$2&amp;FT$3,事業計画集計2026[営業所]&amp;事業計画集計2026[月]&amp;事業計画集計2026[受着完],事業計画集計2026[(当月)実績 請負金額],0,0)</f>
        <v>0</v>
      </c>
      <c r="FU102" s="28" cm="1">
        <f t="array" ref="FU102">_xlfn.XLOOKUP($D101&amp;FT$2&amp;FT$3,事業計画集計2026[営業所]&amp;事業計画集計2026[月]&amp;事業計画集計2026[受着完],事業計画集計2026[(当月)実績 利益額],0,0)</f>
        <v>0</v>
      </c>
      <c r="FV102" s="133">
        <f>FU102-($Q101*1000)</f>
        <v>0</v>
      </c>
      <c r="FW102" s="149" cm="1">
        <f t="array" ref="FW102">_xlfn.XLOOKUP($D101&amp;FT$2&amp;FT$3,事業計画集計2026[営業所]&amp;事業計画集計2026[月]&amp;事業計画集計2026[受着完],事業計画集計2026[(当月)実績 棟数],0,0)</f>
        <v>0</v>
      </c>
      <c r="FX102" s="28" cm="1">
        <f t="array" ref="FX102">_xlfn.XLOOKUP($D101&amp;FX$2&amp;FX$3,事業計画集計2026[営業所]&amp;事業計画集計2026[月]&amp;事業計画集計2026[受着完],事業計画集計2026[(当月)実績 請負金額],0,0)</f>
        <v>0</v>
      </c>
      <c r="FY102" s="28" cm="1">
        <f t="array" ref="FY102">_xlfn.XLOOKUP($D101&amp;FX$2&amp;FX$3,事業計画集計2026[営業所]&amp;事業計画集計2026[月]&amp;事業計画集計2026[受着完],事業計画集計2026[(当月)実績 利益額],0,0)</f>
        <v>0</v>
      </c>
      <c r="FZ102" s="149" cm="1">
        <f t="array" ref="FZ102">_xlfn.XLOOKUP($D101&amp;FX$2&amp;FX$3,事業計画集計2026[営業所]&amp;事業計画集計2026[月]&amp;事業計画集計2026[受着完],事業計画集計2026[(当月)実績 棟数],0,0)</f>
        <v>0</v>
      </c>
      <c r="GA102" s="28" cm="1">
        <f t="array" ref="GA102">_xlfn.XLOOKUP($D101&amp;GA$2&amp;GA$3,事業計画集計2026[営業所]&amp;事業計画集計2026[月]&amp;事業計画集計2026[受着完],事業計画集計2026[(当月)実績 請負金額],0,0)</f>
        <v>0</v>
      </c>
      <c r="GB102" s="28" cm="1">
        <f t="array" ref="GB102">_xlfn.XLOOKUP($D101&amp;GA$2&amp;GA$3,事業計画集計2026[営業所]&amp;事業計画集計2026[月]&amp;事業計画集計2026[受着完],事業計画集計2026[(当月)実績 利益額],0,0)</f>
        <v>0</v>
      </c>
      <c r="GC102" s="149" cm="1">
        <f t="array" ref="GC102">_xlfn.XLOOKUP($D101&amp;GA$2&amp;GA$3,事業計画集計2026[営業所]&amp;事業計画集計2026[月]&amp;事業計画集計2026[受着完],事業計画集計2026[(当月)実績 棟数],0,0)</f>
        <v>0</v>
      </c>
      <c r="GD102" s="28" cm="1">
        <f t="array" ref="GD102">_xlfn.XLOOKUP($D101&amp;GD$2&amp;GD$3,事業計画集計2026[営業所]&amp;事業計画集計2026[月]&amp;事業計画集計2026[受着完],事業計画集計2026[(当月)実績 請負金額],0,0)</f>
        <v>0</v>
      </c>
      <c r="GE102" s="28" cm="1">
        <f t="array" ref="GE102">_xlfn.XLOOKUP($D101&amp;GD$2&amp;GD$3,事業計画集計2026[営業所]&amp;事業計画集計2026[月]&amp;事業計画集計2026[受着完],事業計画集計2026[(当月)実績 利益額],0,0)</f>
        <v>0</v>
      </c>
      <c r="GF102" s="133">
        <f>GE102-($Q101*1000)</f>
        <v>0</v>
      </c>
      <c r="GG102" s="142" cm="1">
        <f t="array" ref="GG102">_xlfn.XLOOKUP($D101&amp;GD$2&amp;GD$3,事業計画集計2026[営業所]&amp;事業計画集計2026[月]&amp;事業計画集計2026[受着完],事業計画集計2026[(当月)実績 棟数],0,0)</f>
        <v>0</v>
      </c>
      <c r="GH102" s="421">
        <f t="shared" si="1226"/>
        <v>0</v>
      </c>
      <c r="GI102" s="422">
        <f t="shared" si="1226"/>
        <v>0</v>
      </c>
      <c r="GJ102" s="423">
        <f t="shared" si="1226"/>
        <v>0</v>
      </c>
      <c r="GK102" s="296">
        <f t="shared" si="1226"/>
        <v>0</v>
      </c>
      <c r="GL102" s="300">
        <f t="shared" si="1226"/>
        <v>0</v>
      </c>
      <c r="GM102" s="154">
        <f t="shared" si="1226"/>
        <v>0</v>
      </c>
      <c r="GN102" s="304">
        <f>FJ102+FT102+GD102</f>
        <v>0</v>
      </c>
      <c r="GO102" s="314">
        <f>FK102+FU102+GE102</f>
        <v>0</v>
      </c>
      <c r="GP102" s="409">
        <f>GO102*(1+GP103)-(($Q101*1000)*3)</f>
        <v>0</v>
      </c>
      <c r="GQ102" s="158">
        <f>FM102+FW102+GG102</f>
        <v>0</v>
      </c>
      <c r="GR102" s="333">
        <f t="shared" si="1227"/>
        <v>0</v>
      </c>
      <c r="GS102" s="334">
        <f t="shared" si="1227"/>
        <v>0</v>
      </c>
      <c r="GT102" s="162">
        <f t="shared" si="1227"/>
        <v>0</v>
      </c>
      <c r="GU102" s="354">
        <f t="shared" si="1227"/>
        <v>0</v>
      </c>
      <c r="GV102" s="355">
        <f t="shared" si="1227"/>
        <v>0</v>
      </c>
      <c r="GW102" s="166">
        <f t="shared" si="1227"/>
        <v>0</v>
      </c>
      <c r="GX102" s="479">
        <f t="shared" si="1227"/>
        <v>0</v>
      </c>
      <c r="GY102" s="480">
        <f t="shared" si="1227"/>
        <v>0</v>
      </c>
      <c r="GZ102" s="409">
        <f t="shared" si="1227"/>
        <v>0</v>
      </c>
      <c r="HA102" s="482">
        <f t="shared" si="1227"/>
        <v>0</v>
      </c>
      <c r="HB102" s="390">
        <f>CV102+GR102</f>
        <v>0</v>
      </c>
      <c r="HC102" s="391">
        <f>CW102+GS102</f>
        <v>0</v>
      </c>
      <c r="HD102" s="170">
        <f>CX102+GT102</f>
        <v>0</v>
      </c>
      <c r="HE102" s="390">
        <f>CY102+GU102</f>
        <v>0</v>
      </c>
      <c r="HF102" s="391">
        <f>CZ102+GV102</f>
        <v>0</v>
      </c>
      <c r="HG102" s="170">
        <f>DA102+GW102</f>
        <v>0</v>
      </c>
      <c r="HH102" s="390">
        <f>DB102+GX102</f>
        <v>0</v>
      </c>
      <c r="HI102" s="391">
        <f>DC102+GY102</f>
        <v>0</v>
      </c>
      <c r="HJ102" s="409">
        <f>DD102+GZ102</f>
        <v>0</v>
      </c>
      <c r="HK102" s="256">
        <f>DE102+HA102</f>
        <v>0</v>
      </c>
      <c r="HL102" s="31"/>
      <c r="HM102" s="30" t="s">
        <v>138</v>
      </c>
      <c r="HN102" s="30" t="s">
        <v>206</v>
      </c>
      <c r="HO102" s="30" t="s">
        <v>269</v>
      </c>
      <c r="HP102" s="30"/>
      <c r="HQ102" s="30"/>
    </row>
    <row r="103" spans="1:225" s="38" customFormat="1" ht="21">
      <c r="A103" s="32"/>
      <c r="B103" s="33"/>
      <c r="C103" s="82"/>
      <c r="D103" s="83"/>
      <c r="E103" s="198"/>
      <c r="F103" s="198"/>
      <c r="G103" s="198"/>
      <c r="H103" s="198"/>
      <c r="I103" s="198"/>
      <c r="J103" s="198"/>
      <c r="K103" s="199"/>
      <c r="L103" s="199"/>
      <c r="M103" s="199"/>
      <c r="N103" s="199"/>
      <c r="O103" s="199"/>
      <c r="P103" s="199"/>
      <c r="Q103" s="199"/>
      <c r="R103" s="198"/>
      <c r="S103" s="34" t="s">
        <v>139</v>
      </c>
      <c r="T103" s="35" t="str">
        <f t="shared" ref="T103:AA103" si="1229">IF(AND(T101&gt;0,T102&gt;0),ROUNDDOWN(T102/T101,4),"")</f>
        <v/>
      </c>
      <c r="U103" s="36" t="str">
        <f t="shared" si="1229"/>
        <v/>
      </c>
      <c r="V103" s="143" t="str">
        <f t="shared" si="1229"/>
        <v/>
      </c>
      <c r="W103" s="35" t="str">
        <f t="shared" si="1229"/>
        <v/>
      </c>
      <c r="X103" s="36" t="str">
        <f t="shared" si="1229"/>
        <v/>
      </c>
      <c r="Y103" s="150" t="str">
        <f t="shared" si="1229"/>
        <v/>
      </c>
      <c r="Z103" s="36" t="str">
        <f t="shared" si="1229"/>
        <v/>
      </c>
      <c r="AA103" s="36" t="str">
        <f t="shared" si="1229"/>
        <v/>
      </c>
      <c r="AB103" s="37">
        <f>IF(AB102&gt;0,AB102/AB101,0)</f>
        <v>0</v>
      </c>
      <c r="AC103" s="143" t="str">
        <f t="shared" ref="AC103:AK103" si="1230">IF(AND(AC101&gt;0,AC102&gt;0),ROUNDDOWN(AC102/AC101,4),"")</f>
        <v/>
      </c>
      <c r="AD103" s="35" t="str">
        <f t="shared" si="1230"/>
        <v/>
      </c>
      <c r="AE103" s="36" t="str">
        <f t="shared" si="1230"/>
        <v/>
      </c>
      <c r="AF103" s="150" t="str">
        <f t="shared" si="1230"/>
        <v/>
      </c>
      <c r="AG103" s="36" t="str">
        <f t="shared" si="1230"/>
        <v/>
      </c>
      <c r="AH103" s="36" t="str">
        <f t="shared" si="1230"/>
        <v/>
      </c>
      <c r="AI103" s="150" t="str">
        <f t="shared" si="1230"/>
        <v/>
      </c>
      <c r="AJ103" s="36" t="str">
        <f t="shared" si="1230"/>
        <v/>
      </c>
      <c r="AK103" s="36" t="str">
        <f t="shared" si="1230"/>
        <v/>
      </c>
      <c r="AL103" s="37">
        <f>IF(AL102&gt;0,AL102/AL101,0)</f>
        <v>0</v>
      </c>
      <c r="AM103" s="150" t="str">
        <f t="shared" ref="AM103:AU103" si="1231">IF(AND(AM101&gt;0,AM102&gt;0),ROUNDDOWN(AM102/AM101,4),"")</f>
        <v/>
      </c>
      <c r="AN103" s="36" t="str">
        <f t="shared" si="1231"/>
        <v/>
      </c>
      <c r="AO103" s="36" t="str">
        <f t="shared" si="1231"/>
        <v/>
      </c>
      <c r="AP103" s="150" t="str">
        <f t="shared" si="1231"/>
        <v/>
      </c>
      <c r="AQ103" s="36" t="str">
        <f t="shared" si="1231"/>
        <v/>
      </c>
      <c r="AR103" s="36" t="str">
        <f t="shared" si="1231"/>
        <v/>
      </c>
      <c r="AS103" s="150" t="str">
        <f t="shared" si="1231"/>
        <v/>
      </c>
      <c r="AT103" s="36" t="str">
        <f t="shared" si="1231"/>
        <v/>
      </c>
      <c r="AU103" s="36" t="str">
        <f t="shared" si="1231"/>
        <v/>
      </c>
      <c r="AV103" s="37">
        <f>IF(AV102&gt;0,AV102/AV101,0)</f>
        <v>0</v>
      </c>
      <c r="AW103" s="143" t="str">
        <f>IF(AND(AW101&gt;0,AW102&gt;0),ROUNDDOWN(AW102/AW101,4),"")</f>
        <v/>
      </c>
      <c r="AX103" s="424" t="str">
        <f t="shared" ref="AX103:BE103" si="1232">IF(AND(AX101&gt;0,AX102&gt;0),ROUNDDOWN(AX102/AX101,4),"")</f>
        <v/>
      </c>
      <c r="AY103" s="425" t="str">
        <f t="shared" si="1232"/>
        <v/>
      </c>
      <c r="AZ103" s="426" t="str">
        <f t="shared" si="1232"/>
        <v/>
      </c>
      <c r="BA103" s="297" t="str">
        <f t="shared" si="1232"/>
        <v/>
      </c>
      <c r="BB103" s="301" t="str">
        <f t="shared" si="1232"/>
        <v/>
      </c>
      <c r="BC103" s="155" t="str">
        <f t="shared" si="1232"/>
        <v/>
      </c>
      <c r="BD103" s="305" t="str">
        <f t="shared" si="1232"/>
        <v/>
      </c>
      <c r="BE103" s="315" t="str">
        <f t="shared" si="1232"/>
        <v/>
      </c>
      <c r="BF103" s="325"/>
      <c r="BG103" s="159" t="str">
        <f t="shared" ref="BG103:BO103" si="1233">IF(AND(BG101&gt;0,BG102&gt;0),ROUNDDOWN(BG102/BG101,4),"")</f>
        <v/>
      </c>
      <c r="BH103" s="36" t="str">
        <f t="shared" si="1233"/>
        <v/>
      </c>
      <c r="BI103" s="36" t="str">
        <f t="shared" si="1233"/>
        <v/>
      </c>
      <c r="BJ103" s="150" t="str">
        <f t="shared" si="1233"/>
        <v/>
      </c>
      <c r="BK103" s="36" t="str">
        <f t="shared" si="1233"/>
        <v/>
      </c>
      <c r="BL103" s="36" t="str">
        <f t="shared" si="1233"/>
        <v/>
      </c>
      <c r="BM103" s="150" t="str">
        <f t="shared" si="1233"/>
        <v/>
      </c>
      <c r="BN103" s="36" t="str">
        <f t="shared" si="1233"/>
        <v/>
      </c>
      <c r="BO103" s="36" t="str">
        <f t="shared" si="1233"/>
        <v/>
      </c>
      <c r="BP103" s="37">
        <f>IF(BP102&gt;0,BP102/BP101,0)</f>
        <v>0</v>
      </c>
      <c r="BQ103" s="150" t="str">
        <f t="shared" ref="BQ103:BY103" si="1234">IF(AND(BQ101&gt;0,BQ102&gt;0),ROUNDDOWN(BQ102/BQ101,4),"")</f>
        <v/>
      </c>
      <c r="BR103" s="36" t="str">
        <f t="shared" si="1234"/>
        <v/>
      </c>
      <c r="BS103" s="36" t="str">
        <f t="shared" si="1234"/>
        <v/>
      </c>
      <c r="BT103" s="150" t="str">
        <f t="shared" si="1234"/>
        <v/>
      </c>
      <c r="BU103" s="36" t="str">
        <f t="shared" si="1234"/>
        <v/>
      </c>
      <c r="BV103" s="36" t="str">
        <f t="shared" si="1234"/>
        <v/>
      </c>
      <c r="BW103" s="150" t="str">
        <f t="shared" si="1234"/>
        <v/>
      </c>
      <c r="BX103" s="36" t="str">
        <f t="shared" si="1234"/>
        <v/>
      </c>
      <c r="BY103" s="36" t="str">
        <f t="shared" si="1234"/>
        <v/>
      </c>
      <c r="BZ103" s="37">
        <f>IF(BZ102&gt;0,BZ102/BZ101,0)</f>
        <v>0</v>
      </c>
      <c r="CA103" s="150" t="str">
        <f t="shared" ref="CA103:CI103" si="1235">IF(AND(CA101&gt;0,CA102&gt;0),ROUNDDOWN(CA102/CA101,4),"")</f>
        <v/>
      </c>
      <c r="CB103" s="36" t="str">
        <f t="shared" si="1235"/>
        <v/>
      </c>
      <c r="CC103" s="36" t="str">
        <f t="shared" si="1235"/>
        <v/>
      </c>
      <c r="CD103" s="150" t="str">
        <f t="shared" si="1235"/>
        <v/>
      </c>
      <c r="CE103" s="36" t="str">
        <f t="shared" si="1235"/>
        <v/>
      </c>
      <c r="CF103" s="36" t="str">
        <f t="shared" si="1235"/>
        <v/>
      </c>
      <c r="CG103" s="150" t="str">
        <f t="shared" si="1235"/>
        <v/>
      </c>
      <c r="CH103" s="36" t="str">
        <f t="shared" si="1235"/>
        <v/>
      </c>
      <c r="CI103" s="36" t="str">
        <f t="shared" si="1235"/>
        <v/>
      </c>
      <c r="CJ103" s="37">
        <f>IF(CJ102&gt;0,CJ102/CJ101,0)</f>
        <v>0</v>
      </c>
      <c r="CK103" s="143" t="str">
        <f>IF(AND(CK101&gt;0,CK102&gt;0),ROUNDDOWN(CK102/CK101,4),"")</f>
        <v/>
      </c>
      <c r="CL103" s="424" t="str">
        <f t="shared" ref="CL103:CS103" si="1236">IF(AND(CL101&gt;0,CL102&gt;0),ROUNDDOWN(CL102/CL101,4),"")</f>
        <v/>
      </c>
      <c r="CM103" s="425" t="str">
        <f t="shared" si="1236"/>
        <v/>
      </c>
      <c r="CN103" s="426" t="str">
        <f t="shared" si="1236"/>
        <v/>
      </c>
      <c r="CO103" s="297" t="str">
        <f t="shared" si="1236"/>
        <v/>
      </c>
      <c r="CP103" s="301" t="str">
        <f t="shared" si="1236"/>
        <v/>
      </c>
      <c r="CQ103" s="155" t="str">
        <f t="shared" si="1236"/>
        <v/>
      </c>
      <c r="CR103" s="305" t="str">
        <f t="shared" si="1236"/>
        <v/>
      </c>
      <c r="CS103" s="315" t="str">
        <f t="shared" si="1236"/>
        <v/>
      </c>
      <c r="CT103" s="325"/>
      <c r="CU103" s="159" t="str">
        <f>IF(AND(CU101&gt;0,CU102&gt;0),ROUNDDOWN(CU102/CU101,4),"")</f>
        <v/>
      </c>
      <c r="CV103" s="335" t="str">
        <f>IF(AND(CV101&gt;0,CV102&gt;0),ROUNDDOWN(CV102/CV101,4),"")</f>
        <v/>
      </c>
      <c r="CW103" s="336" t="str">
        <f t="shared" ref="CW103:CX103" si="1237">IF(AND(CW101&gt;0,CW102&gt;0),ROUNDDOWN(CW102/CW101,4),"")</f>
        <v/>
      </c>
      <c r="CX103" s="163" t="str">
        <f t="shared" si="1237"/>
        <v/>
      </c>
      <c r="CY103" s="356" t="str">
        <f>IF(AND(CY101&gt;0,CY102&gt;0),ROUNDDOWN(CY102/CY101,4),"")</f>
        <v/>
      </c>
      <c r="CZ103" s="357" t="str">
        <f>IF(AND(CZ101&gt;0,CZ102&gt;0),ROUNDDOWN(CZ102/CZ101,4),"")</f>
        <v/>
      </c>
      <c r="DA103" s="167" t="str">
        <f>IF(AND(DA101&gt;0,DA102&gt;0),ROUNDDOWN(DA102/DA101,4),"")</f>
        <v/>
      </c>
      <c r="DB103" s="483" t="str">
        <f t="shared" ref="DB103:DW103" si="1238">IF(AND(DB101&gt;0,DB102&gt;0),ROUNDDOWN(DB102/DB101,4),"")</f>
        <v/>
      </c>
      <c r="DC103" s="484" t="str">
        <f t="shared" si="1238"/>
        <v/>
      </c>
      <c r="DD103" s="485"/>
      <c r="DE103" s="605" t="str">
        <f t="shared" si="1238"/>
        <v/>
      </c>
      <c r="DF103" s="614">
        <f>IF(AND(DF101&gt;0,DF102&gt;0),ROUNDDOWN(DF102/DF101,4),"")</f>
        <v>6.3543000000000003</v>
      </c>
      <c r="DG103" s="336">
        <f t="shared" ref="DG103:DH103" si="1239">IF(AND(DG101&gt;0,DG102&gt;0),ROUNDDOWN(DG102/DG101,4),"")</f>
        <v>0.33400000000000002</v>
      </c>
      <c r="DH103" s="615">
        <f t="shared" si="1239"/>
        <v>0.52170000000000005</v>
      </c>
      <c r="DI103" s="630" t="str">
        <f>IF(AND(DI101&gt;0,DI102&gt;0),ROUNDDOWN(DI102/DI101,4),"")</f>
        <v/>
      </c>
      <c r="DJ103" s="357" t="str">
        <f>IF(AND(DJ101&gt;0,DJ102&gt;0),ROUNDDOWN(DJ102/DJ101,4),"")</f>
        <v/>
      </c>
      <c r="DK103" s="631" t="str">
        <f>IF(AND(DK101&gt;0,DK102&gt;0),ROUNDDOWN(DK102/DK101,4),"")</f>
        <v/>
      </c>
      <c r="DL103" s="643">
        <f t="shared" ref="DL103:DO103" si="1240">IF(AND(DL101&gt;0,DL102&gt;0),ROUNDDOWN(DL102/DL101,4),"")</f>
        <v>9.0591000000000008</v>
      </c>
      <c r="DM103" s="484">
        <f t="shared" si="1240"/>
        <v>0.47260000000000002</v>
      </c>
      <c r="DN103" s="485"/>
      <c r="DO103" s="644">
        <f t="shared" ref="DO103" si="1241">IF(AND(DO101&gt;0,DO102&gt;0),ROUNDDOWN(DO102/DO101,4),"")</f>
        <v>0.70830000000000004</v>
      </c>
      <c r="DP103" s="36" t="str">
        <f t="shared" si="1238"/>
        <v/>
      </c>
      <c r="DQ103" s="36" t="str">
        <f t="shared" si="1238"/>
        <v/>
      </c>
      <c r="DR103" s="150" t="str">
        <f t="shared" si="1238"/>
        <v/>
      </c>
      <c r="DS103" s="36" t="str">
        <f t="shared" si="1238"/>
        <v/>
      </c>
      <c r="DT103" s="36" t="str">
        <f t="shared" si="1238"/>
        <v/>
      </c>
      <c r="DU103" s="150" t="str">
        <f t="shared" si="1238"/>
        <v/>
      </c>
      <c r="DV103" s="36" t="str">
        <f t="shared" si="1238"/>
        <v/>
      </c>
      <c r="DW103" s="36" t="str">
        <f t="shared" si="1238"/>
        <v/>
      </c>
      <c r="DX103" s="37">
        <f>IF(DX102&gt;0,DX102/DX101,0)</f>
        <v>0</v>
      </c>
      <c r="DY103" s="150" t="str">
        <f t="shared" ref="DY103:EG103" si="1242">IF(AND(DY101&gt;0,DY102&gt;0),ROUNDDOWN(DY102/DY101,4),"")</f>
        <v/>
      </c>
      <c r="DZ103" s="36" t="str">
        <f t="shared" si="1242"/>
        <v/>
      </c>
      <c r="EA103" s="36" t="str">
        <f t="shared" si="1242"/>
        <v/>
      </c>
      <c r="EB103" s="150" t="str">
        <f t="shared" si="1242"/>
        <v/>
      </c>
      <c r="EC103" s="36" t="str">
        <f t="shared" si="1242"/>
        <v/>
      </c>
      <c r="ED103" s="36" t="str">
        <f t="shared" si="1242"/>
        <v/>
      </c>
      <c r="EE103" s="150" t="str">
        <f t="shared" si="1242"/>
        <v/>
      </c>
      <c r="EF103" s="36" t="str">
        <f t="shared" si="1242"/>
        <v/>
      </c>
      <c r="EG103" s="36" t="str">
        <f t="shared" si="1242"/>
        <v/>
      </c>
      <c r="EH103" s="37">
        <f>IF(EH102&gt;0,EH102/EH101,0)</f>
        <v>0</v>
      </c>
      <c r="EI103" s="150" t="str">
        <f t="shared" ref="EI103:EQ103" si="1243">IF(AND(EI101&gt;0,EI102&gt;0),ROUNDDOWN(EI102/EI101,4),"")</f>
        <v/>
      </c>
      <c r="EJ103" s="36" t="str">
        <f t="shared" si="1243"/>
        <v/>
      </c>
      <c r="EK103" s="36" t="str">
        <f t="shared" si="1243"/>
        <v/>
      </c>
      <c r="EL103" s="150" t="str">
        <f t="shared" si="1243"/>
        <v/>
      </c>
      <c r="EM103" s="36" t="str">
        <f t="shared" si="1243"/>
        <v/>
      </c>
      <c r="EN103" s="36" t="str">
        <f t="shared" si="1243"/>
        <v/>
      </c>
      <c r="EO103" s="150" t="str">
        <f t="shared" si="1243"/>
        <v/>
      </c>
      <c r="EP103" s="36" t="str">
        <f t="shared" si="1243"/>
        <v/>
      </c>
      <c r="EQ103" s="36" t="str">
        <f t="shared" si="1243"/>
        <v/>
      </c>
      <c r="ER103" s="37">
        <f>IF(ER102&gt;0,ER102/ER101,0)</f>
        <v>0</v>
      </c>
      <c r="ES103" s="143" t="str">
        <f>IF(AND(ES101&gt;0,ES102&gt;0),ROUNDDOWN(ES102/ES101,4),"")</f>
        <v/>
      </c>
      <c r="ET103" s="424" t="str">
        <f t="shared" ref="ET103:FA103" si="1244">IF(AND(ET101&gt;0,ET102&gt;0),ROUNDDOWN(ET102/ET101,4),"")</f>
        <v/>
      </c>
      <c r="EU103" s="425" t="str">
        <f t="shared" si="1244"/>
        <v/>
      </c>
      <c r="EV103" s="426" t="str">
        <f t="shared" si="1244"/>
        <v/>
      </c>
      <c r="EW103" s="297" t="str">
        <f t="shared" si="1244"/>
        <v/>
      </c>
      <c r="EX103" s="301" t="str">
        <f t="shared" si="1244"/>
        <v/>
      </c>
      <c r="EY103" s="155" t="str">
        <f t="shared" si="1244"/>
        <v/>
      </c>
      <c r="EZ103" s="305" t="str">
        <f t="shared" si="1244"/>
        <v/>
      </c>
      <c r="FA103" s="315" t="str">
        <f t="shared" si="1244"/>
        <v/>
      </c>
      <c r="FB103" s="325"/>
      <c r="FC103" s="159" t="str">
        <f t="shared" ref="FC103:FK103" si="1245">IF(AND(FC101&gt;0,FC102&gt;0),ROUNDDOWN(FC102/FC101,4),"")</f>
        <v/>
      </c>
      <c r="FD103" s="36" t="str">
        <f t="shared" si="1245"/>
        <v/>
      </c>
      <c r="FE103" s="36" t="str">
        <f t="shared" si="1245"/>
        <v/>
      </c>
      <c r="FF103" s="150" t="str">
        <f t="shared" si="1245"/>
        <v/>
      </c>
      <c r="FG103" s="36" t="str">
        <f t="shared" si="1245"/>
        <v/>
      </c>
      <c r="FH103" s="36" t="str">
        <f t="shared" si="1245"/>
        <v/>
      </c>
      <c r="FI103" s="150" t="str">
        <f t="shared" si="1245"/>
        <v/>
      </c>
      <c r="FJ103" s="36" t="str">
        <f t="shared" si="1245"/>
        <v/>
      </c>
      <c r="FK103" s="36" t="str">
        <f t="shared" si="1245"/>
        <v/>
      </c>
      <c r="FL103" s="37">
        <f>IF(FL102&gt;0,FL102/FL101,0)</f>
        <v>0</v>
      </c>
      <c r="FM103" s="150" t="str">
        <f t="shared" ref="FM103:FU103" si="1246">IF(AND(FM101&gt;0,FM102&gt;0),ROUNDDOWN(FM102/FM101,4),"")</f>
        <v/>
      </c>
      <c r="FN103" s="36" t="str">
        <f t="shared" si="1246"/>
        <v/>
      </c>
      <c r="FO103" s="36" t="str">
        <f t="shared" si="1246"/>
        <v/>
      </c>
      <c r="FP103" s="150" t="str">
        <f t="shared" si="1246"/>
        <v/>
      </c>
      <c r="FQ103" s="36" t="str">
        <f t="shared" si="1246"/>
        <v/>
      </c>
      <c r="FR103" s="36" t="str">
        <f t="shared" si="1246"/>
        <v/>
      </c>
      <c r="FS103" s="150" t="str">
        <f t="shared" si="1246"/>
        <v/>
      </c>
      <c r="FT103" s="36" t="str">
        <f t="shared" si="1246"/>
        <v/>
      </c>
      <c r="FU103" s="36" t="str">
        <f t="shared" si="1246"/>
        <v/>
      </c>
      <c r="FV103" s="37">
        <f>IF(FV102&gt;0,FV102/FV101,0)</f>
        <v>0</v>
      </c>
      <c r="FW103" s="150" t="str">
        <f t="shared" ref="FW103:GE103" si="1247">IF(AND(FW101&gt;0,FW102&gt;0),ROUNDDOWN(FW102/FW101,4),"")</f>
        <v/>
      </c>
      <c r="FX103" s="36" t="str">
        <f t="shared" si="1247"/>
        <v/>
      </c>
      <c r="FY103" s="36" t="str">
        <f t="shared" si="1247"/>
        <v/>
      </c>
      <c r="FZ103" s="150" t="str">
        <f t="shared" si="1247"/>
        <v/>
      </c>
      <c r="GA103" s="36" t="str">
        <f t="shared" si="1247"/>
        <v/>
      </c>
      <c r="GB103" s="36" t="str">
        <f t="shared" si="1247"/>
        <v/>
      </c>
      <c r="GC103" s="150" t="str">
        <f t="shared" si="1247"/>
        <v/>
      </c>
      <c r="GD103" s="36" t="str">
        <f t="shared" si="1247"/>
        <v/>
      </c>
      <c r="GE103" s="36" t="str">
        <f t="shared" si="1247"/>
        <v/>
      </c>
      <c r="GF103" s="37">
        <f>IF(GF102&gt;0,GF102/GF101,0)</f>
        <v>0</v>
      </c>
      <c r="GG103" s="143" t="str">
        <f>IF(AND(GG101&gt;0,GG102&gt;0),ROUNDDOWN(GG102/GG101,4),"")</f>
        <v/>
      </c>
      <c r="GH103" s="424" t="str">
        <f t="shared" ref="GH103:GO103" si="1248">IF(AND(GH101&gt;0,GH102&gt;0),ROUNDDOWN(GH102/GH101,4),"")</f>
        <v/>
      </c>
      <c r="GI103" s="425" t="str">
        <f t="shared" si="1248"/>
        <v/>
      </c>
      <c r="GJ103" s="426" t="str">
        <f t="shared" si="1248"/>
        <v/>
      </c>
      <c r="GK103" s="297" t="str">
        <f t="shared" si="1248"/>
        <v/>
      </c>
      <c r="GL103" s="301" t="str">
        <f t="shared" si="1248"/>
        <v/>
      </c>
      <c r="GM103" s="155" t="str">
        <f t="shared" si="1248"/>
        <v/>
      </c>
      <c r="GN103" s="305" t="str">
        <f t="shared" si="1248"/>
        <v/>
      </c>
      <c r="GO103" s="315" t="str">
        <f t="shared" si="1248"/>
        <v/>
      </c>
      <c r="GP103" s="325"/>
      <c r="GQ103" s="159" t="str">
        <f>IF(AND(GQ101&gt;0,GQ102&gt;0),ROUNDDOWN(GQ102/GQ101,4),"")</f>
        <v/>
      </c>
      <c r="GR103" s="335" t="str">
        <f>IF(AND(GR101&gt;0,GR102&gt;0),ROUNDDOWN(GR102/GR101,4),"")</f>
        <v/>
      </c>
      <c r="GS103" s="336" t="str">
        <f t="shared" ref="GS103:GT103" si="1249">IF(AND(GS101&gt;0,GS102&gt;0),ROUNDDOWN(GS102/GS101,4),"")</f>
        <v/>
      </c>
      <c r="GT103" s="163" t="str">
        <f t="shared" si="1249"/>
        <v/>
      </c>
      <c r="GU103" s="356" t="str">
        <f>IF(AND(GU101&gt;0,GU102&gt;0),ROUNDDOWN(GU102/GU101,4),"")</f>
        <v/>
      </c>
      <c r="GV103" s="357" t="str">
        <f>IF(AND(GV101&gt;0,GV102&gt;0),ROUNDDOWN(GV102/GV101,4),"")</f>
        <v/>
      </c>
      <c r="GW103" s="167" t="str">
        <f>IF(AND(GW101&gt;0,GW102&gt;0),ROUNDDOWN(GW102/GW101,4),"")</f>
        <v/>
      </c>
      <c r="GX103" s="483" t="str">
        <f t="shared" ref="GX103:HK103" si="1250">IF(AND(GX101&gt;0,GX102&gt;0),ROUNDDOWN(GX102/GX101,4),"")</f>
        <v/>
      </c>
      <c r="GY103" s="484" t="str">
        <f t="shared" si="1250"/>
        <v/>
      </c>
      <c r="GZ103" s="485" t="str">
        <f t="shared" si="1250"/>
        <v/>
      </c>
      <c r="HA103" s="486" t="str">
        <f t="shared" si="1250"/>
        <v/>
      </c>
      <c r="HB103" s="392" t="str">
        <f t="shared" si="1250"/>
        <v/>
      </c>
      <c r="HC103" s="393" t="str">
        <f t="shared" si="1250"/>
        <v/>
      </c>
      <c r="HD103" s="172" t="str">
        <f t="shared" si="1250"/>
        <v/>
      </c>
      <c r="HE103" s="392" t="str">
        <f t="shared" si="1250"/>
        <v/>
      </c>
      <c r="HF103" s="393" t="str">
        <f t="shared" si="1250"/>
        <v/>
      </c>
      <c r="HG103" s="172" t="str">
        <f t="shared" si="1250"/>
        <v/>
      </c>
      <c r="HH103" s="392" t="str">
        <f t="shared" si="1250"/>
        <v/>
      </c>
      <c r="HI103" s="393" t="str">
        <f t="shared" si="1250"/>
        <v/>
      </c>
      <c r="HJ103" s="374"/>
      <c r="HK103" s="171" t="str">
        <f t="shared" si="1250"/>
        <v/>
      </c>
      <c r="HL103" s="40"/>
      <c r="HM103" s="39" t="s">
        <v>139</v>
      </c>
      <c r="HN103" s="39"/>
      <c r="HO103" s="39"/>
      <c r="HP103" s="39"/>
      <c r="HQ103" s="39"/>
    </row>
    <row r="104" spans="1:225" s="42" customFormat="1" ht="21">
      <c r="A104" s="41"/>
      <c r="C104" s="43" t="s">
        <v>208</v>
      </c>
      <c r="D104" s="44" t="s">
        <v>211</v>
      </c>
      <c r="E104" s="200"/>
      <c r="F104" s="201"/>
      <c r="G104" s="201"/>
      <c r="H104" s="201"/>
      <c r="I104" s="201"/>
      <c r="J104" s="201"/>
      <c r="K104" s="202"/>
      <c r="L104" s="202"/>
      <c r="M104" s="202"/>
      <c r="N104" s="202"/>
      <c r="O104" s="202"/>
      <c r="P104" s="202"/>
      <c r="Q104" s="202"/>
      <c r="R104" s="201"/>
      <c r="S104" s="45" t="s">
        <v>137</v>
      </c>
      <c r="T104" s="46">
        <f>SUMIFS(T:T,$S:$S,$S104,$HN:$HN,$D104)</f>
        <v>0</v>
      </c>
      <c r="U104" s="47">
        <f>SUMIFS(U:U,$S:$S,$S104,$HN:$HN,$D104)</f>
        <v>0</v>
      </c>
      <c r="V104" s="144">
        <f>SUMIFS(V:V,$S:$S,$S104,$HN:$HN,$D104)</f>
        <v>0</v>
      </c>
      <c r="W104" s="46">
        <f>SUMIFS(W:W,$S:$S,$S104,$HN:$HN,$D104)</f>
        <v>0</v>
      </c>
      <c r="X104" s="47">
        <f>SUMIFS(X:X,$S:$S,$S104,$HN:$HN,$D104)</f>
        <v>0</v>
      </c>
      <c r="Y104" s="144">
        <f>SUMIFS(Y:Y,$S:$S,$S104,$HN:$HN,$D104)</f>
        <v>0</v>
      </c>
      <c r="Z104" s="46">
        <f>SUMIFS(Z:Z,$S:$S,$S104,$HN:$HN,$D104)</f>
        <v>0</v>
      </c>
      <c r="AA104" s="47">
        <f>SUMIFS(AA:AA,$S:$S,$S104,$HN:$HN,$D104)</f>
        <v>0</v>
      </c>
      <c r="AB104" s="48">
        <f>SUMIFS(AB:AB,$S:$S,$S104,$HN:$HN,$D104)</f>
        <v>0</v>
      </c>
      <c r="AC104" s="144">
        <f>SUMIFS(AC:AC,$S:$S,$S104,$HN:$HN,$D104)</f>
        <v>0</v>
      </c>
      <c r="AD104" s="46">
        <f>SUMIFS(AD:AD,$S:$S,$S104,$HN:$HN,$D104)</f>
        <v>0</v>
      </c>
      <c r="AE104" s="47">
        <f>SUMIFS(AE:AE,$S:$S,$S104,$HN:$HN,$D104)</f>
        <v>0</v>
      </c>
      <c r="AF104" s="144">
        <f>SUMIFS(AF:AF,$S:$S,$S104,$HN:$HN,$D104)</f>
        <v>0</v>
      </c>
      <c r="AG104" s="46">
        <f>SUMIFS(AG:AG,$S:$S,$S104,$HN:$HN,$D104)</f>
        <v>0</v>
      </c>
      <c r="AH104" s="47">
        <f>SUMIFS(AH:AH,$S:$S,$S104,$HN:$HN,$D104)</f>
        <v>0</v>
      </c>
      <c r="AI104" s="144">
        <f>SUMIFS(AI:AI,$S:$S,$S104,$HN:$HN,$D104)</f>
        <v>0</v>
      </c>
      <c r="AJ104" s="46">
        <f>SUMIFS(AJ:AJ,$S:$S,$S104,$HN:$HN,$D104)</f>
        <v>0</v>
      </c>
      <c r="AK104" s="47">
        <f>SUMIFS(AK:AK,$S:$S,$S104,$HN:$HN,$D104)</f>
        <v>0</v>
      </c>
      <c r="AL104" s="48">
        <f>SUMIFS(AL:AL,$S:$S,$S104,$HN:$HN,$D104)</f>
        <v>0</v>
      </c>
      <c r="AM104" s="144">
        <f>SUMIFS(AM:AM,$S:$S,$S104,$HN:$HN,$D104)</f>
        <v>0</v>
      </c>
      <c r="AN104" s="46">
        <f>SUMIFS(AN:AN,$S:$S,$S104,$HN:$HN,$D104)</f>
        <v>0</v>
      </c>
      <c r="AO104" s="47">
        <f>SUMIFS(AO:AO,$S:$S,$S104,$HN:$HN,$D104)</f>
        <v>0</v>
      </c>
      <c r="AP104" s="144">
        <f>SUMIFS(AP:AP,$S:$S,$S104,$HN:$HN,$D104)</f>
        <v>0</v>
      </c>
      <c r="AQ104" s="46">
        <f>SUMIFS(AQ:AQ,$S:$S,$S104,$HN:$HN,$D104)</f>
        <v>0</v>
      </c>
      <c r="AR104" s="47">
        <f>SUMIFS(AR:AR,$S:$S,$S104,$HN:$HN,$D104)</f>
        <v>0</v>
      </c>
      <c r="AS104" s="144">
        <f>SUMIFS(AS:AS,$S:$S,$S104,$HN:$HN,$D104)</f>
        <v>0</v>
      </c>
      <c r="AT104" s="46">
        <f>SUMIFS(AT:AT,$S:$S,$S104,$HN:$HN,$D104)</f>
        <v>0</v>
      </c>
      <c r="AU104" s="47">
        <f>SUMIFS(AU:AU,$S:$S,$S104,$HN:$HN,$D104)</f>
        <v>0</v>
      </c>
      <c r="AV104" s="48">
        <f>SUMIFS(AV:AV,$S:$S,$S104,$HN:$HN,$D104)</f>
        <v>0</v>
      </c>
      <c r="AW104" s="144">
        <f>SUMIFS(AW:AW,$S:$S,$S104,$HN:$HN,$D104)</f>
        <v>0</v>
      </c>
      <c r="AX104" s="427">
        <f>SUMIFS(AX:AX,$S:$S,$S104,$HN:$HN,$D104)</f>
        <v>0</v>
      </c>
      <c r="AY104" s="428">
        <f>SUMIFS(AY:AY,$S:$S,$S104,$HN:$HN,$D104)</f>
        <v>0</v>
      </c>
      <c r="AZ104" s="429">
        <f>SUMIFS(AZ:AZ,$S:$S,$S104,$HN:$HN,$D104)</f>
        <v>0</v>
      </c>
      <c r="BA104" s="298">
        <f>SUMIFS(BA:BA,$S:$S,$S104,$HN:$HN,$D104)</f>
        <v>0</v>
      </c>
      <c r="BB104" s="302">
        <f>SUMIFS(BB:BB,$S:$S,$S104,$HN:$HN,$D104)</f>
        <v>0</v>
      </c>
      <c r="BC104" s="156">
        <f>SUMIFS(BC:BC,$S:$S,$S104,$HN:$HN,$D104)</f>
        <v>0</v>
      </c>
      <c r="BD104" s="306">
        <f>SUMIFS(BD:BD,$S:$S,$S104,$HN:$HN,$D104)</f>
        <v>0</v>
      </c>
      <c r="BE104" s="316">
        <f>SUMIFS(BE:BE,$S:$S,$S104,$HN:$HN,$D104)</f>
        <v>0</v>
      </c>
      <c r="BF104" s="326">
        <f>SUMIFS(BF:BF,$S:$S,$S104,$HN:$HN,$D104)</f>
        <v>0</v>
      </c>
      <c r="BG104" s="160">
        <f>SUMIFS(BG:BG,$S:$S,$S104,$HN:$HN,$D104)</f>
        <v>0</v>
      </c>
      <c r="BH104" s="47">
        <f>SUMIFS(BH:BH,$S:$S,$S104,$HN:$HN,$D104)</f>
        <v>0</v>
      </c>
      <c r="BI104" s="47">
        <f>SUMIFS(BI:BI,$S:$S,$S104,$HN:$HN,$D104)</f>
        <v>0</v>
      </c>
      <c r="BJ104" s="144">
        <f>SUMIFS(BJ:BJ,$S:$S,$S104,$HN:$HN,$D104)</f>
        <v>0</v>
      </c>
      <c r="BK104" s="46">
        <f>SUMIFS(BK:BK,$S:$S,$S104,$HN:$HN,$D104)</f>
        <v>0</v>
      </c>
      <c r="BL104" s="47">
        <f>SUMIFS(BL:BL,$S:$S,$S104,$HN:$HN,$D104)</f>
        <v>0</v>
      </c>
      <c r="BM104" s="144">
        <f>SUMIFS(BM:BM,$S:$S,$S104,$HN:$HN,$D104)</f>
        <v>0</v>
      </c>
      <c r="BN104" s="46">
        <f>SUMIFS(BN:BN,$S:$S,$S104,$HN:$HN,$D104)</f>
        <v>0</v>
      </c>
      <c r="BO104" s="47">
        <f>SUMIFS(BO:BO,$S:$S,$S104,$HN:$HN,$D104)</f>
        <v>0</v>
      </c>
      <c r="BP104" s="48">
        <f>SUMIFS(BP:BP,$S:$S,$S104,$HN:$HN,$D104)</f>
        <v>0</v>
      </c>
      <c r="BQ104" s="144">
        <f>SUMIFS(BQ:BQ,$S:$S,$S104,$HN:$HN,$D104)</f>
        <v>0</v>
      </c>
      <c r="BR104" s="46">
        <f>SUMIFS(BR:BR,$S:$S,$S104,$HN:$HN,$D104)</f>
        <v>0</v>
      </c>
      <c r="BS104" s="47">
        <f>SUMIFS(BS:BS,$S:$S,$S104,$HN:$HN,$D104)</f>
        <v>0</v>
      </c>
      <c r="BT104" s="144">
        <f>SUMIFS(BT:BT,$S:$S,$S104,$HN:$HN,$D104)</f>
        <v>0</v>
      </c>
      <c r="BU104" s="46">
        <f>SUMIFS(BU:BU,$S:$S,$S104,$HN:$HN,$D104)</f>
        <v>0</v>
      </c>
      <c r="BV104" s="47">
        <f>SUMIFS(BV:BV,$S:$S,$S104,$HN:$HN,$D104)</f>
        <v>0</v>
      </c>
      <c r="BW104" s="144">
        <f>SUMIFS(BW:BW,$S:$S,$S104,$HN:$HN,$D104)</f>
        <v>0</v>
      </c>
      <c r="BX104" s="46">
        <f>SUMIFS(BX:BX,$S:$S,$S104,$HN:$HN,$D104)</f>
        <v>0</v>
      </c>
      <c r="BY104" s="47">
        <f>SUMIFS(BY:BY,$S:$S,$S104,$HN:$HN,$D104)</f>
        <v>0</v>
      </c>
      <c r="BZ104" s="48">
        <f>SUMIFS(BZ:BZ,$S:$S,$S104,$HN:$HN,$D104)</f>
        <v>0</v>
      </c>
      <c r="CA104" s="144">
        <f>SUMIFS(CA:CA,$S:$S,$S104,$HN:$HN,$D104)</f>
        <v>0</v>
      </c>
      <c r="CB104" s="46">
        <f>SUMIFS(CB:CB,$S:$S,$S104,$HN:$HN,$D104)</f>
        <v>0</v>
      </c>
      <c r="CC104" s="47">
        <f>SUMIFS(CC:CC,$S:$S,$S104,$HN:$HN,$D104)</f>
        <v>0</v>
      </c>
      <c r="CD104" s="144">
        <f>SUMIFS(CD:CD,$S:$S,$S104,$HN:$HN,$D104)</f>
        <v>0</v>
      </c>
      <c r="CE104" s="46">
        <f>SUMIFS(CE:CE,$S:$S,$S104,$HN:$HN,$D104)</f>
        <v>0</v>
      </c>
      <c r="CF104" s="47">
        <f>SUMIFS(CF:CF,$S:$S,$S104,$HN:$HN,$D104)</f>
        <v>0</v>
      </c>
      <c r="CG104" s="144">
        <f>SUMIFS(CG:CG,$S:$S,$S104,$HN:$HN,$D104)</f>
        <v>0</v>
      </c>
      <c r="CH104" s="46">
        <f>SUMIFS(CH:CH,$S:$S,$S104,$HN:$HN,$D104)</f>
        <v>0</v>
      </c>
      <c r="CI104" s="47">
        <f>SUMIFS(CI:CI,$S:$S,$S104,$HN:$HN,$D104)</f>
        <v>0</v>
      </c>
      <c r="CJ104" s="48">
        <f>SUMIFS(CJ:CJ,$S:$S,$S104,$HN:$HN,$D104)</f>
        <v>0</v>
      </c>
      <c r="CK104" s="144">
        <f>SUMIFS(CK:CK,$S:$S,$S104,$HN:$HN,$D104)</f>
        <v>0</v>
      </c>
      <c r="CL104" s="427">
        <f>SUMIFS(CL:CL,$S:$S,$S104,$HN:$HN,$D104)</f>
        <v>0</v>
      </c>
      <c r="CM104" s="428">
        <f>SUMIFS(CM:CM,$S:$S,$S104,$HN:$HN,$D104)</f>
        <v>0</v>
      </c>
      <c r="CN104" s="429">
        <f>SUMIFS(CN:CN,$S:$S,$S104,$HN:$HN,$D104)</f>
        <v>0</v>
      </c>
      <c r="CO104" s="298">
        <f>SUMIFS(CO:CO,$S:$S,$S104,$HN:$HN,$D104)</f>
        <v>0</v>
      </c>
      <c r="CP104" s="302">
        <f>SUMIFS(CP:CP,$S:$S,$S104,$HN:$HN,$D104)</f>
        <v>0</v>
      </c>
      <c r="CQ104" s="156">
        <f>SUMIFS(CQ:CQ,$S:$S,$S104,$HN:$HN,$D104)</f>
        <v>0</v>
      </c>
      <c r="CR104" s="306">
        <f>SUMIFS(CR:CR,$S:$S,$S104,$HN:$HN,$D104)</f>
        <v>0</v>
      </c>
      <c r="CS104" s="316">
        <f>SUMIFS(CS:CS,$S:$S,$S104,$HN:$HN,$D104)</f>
        <v>0</v>
      </c>
      <c r="CT104" s="326">
        <f>SUMIFS(CT:CT,$S:$S,$S104,$HN:$HN,$D104)</f>
        <v>0</v>
      </c>
      <c r="CU104" s="160">
        <f>SUMIFS(CU:CU,$S:$S,$S104,$HN:$HN,$D104)</f>
        <v>0</v>
      </c>
      <c r="CV104" s="337">
        <f>SUMIFS(CV:CV,$S:$S,$S104,$HN:$HN,$D104)</f>
        <v>0</v>
      </c>
      <c r="CW104" s="338">
        <f>SUMIFS(CW:CW,$S:$S,$S104,$HN:$HN,$D104)</f>
        <v>0</v>
      </c>
      <c r="CX104" s="164">
        <f>SUMIFS(CX:CX,$S:$S,$S104,$HN:$HN,$D104)</f>
        <v>0</v>
      </c>
      <c r="CY104" s="358">
        <f>SUMIFS(CY:CY,$S:$S,$S104,$HN:$HN,$D104)</f>
        <v>0</v>
      </c>
      <c r="CZ104" s="359">
        <f>SUMIFS(CZ:CZ,$S:$S,$S104,$HN:$HN,$D104)</f>
        <v>0</v>
      </c>
      <c r="DA104" s="168">
        <f>SUMIFS(DA:DA,$S:$S,$S104,$HN:$HN,$D104)</f>
        <v>0</v>
      </c>
      <c r="DB104" s="487">
        <f>SUMIFS(DB:DB,$S:$S,$S104,$HN:$HN,$D104)</f>
        <v>0</v>
      </c>
      <c r="DC104" s="488">
        <f>SUMIFS(DC:DC,$S:$S,$S104,$HN:$HN,$D104)</f>
        <v>0</v>
      </c>
      <c r="DD104" s="489">
        <f>SUMIFS(DD:DD,$S:$S,$S104,$HN:$HN,$D104)</f>
        <v>0</v>
      </c>
      <c r="DE104" s="606">
        <f>SUMIFS(DE:DE,$S:$S,$S104,$HN:$HN,$D104)</f>
        <v>0</v>
      </c>
      <c r="DF104" s="616">
        <f>SUMIFS(DF:DF,$S:$S,$S104,$HN:$HN,$D104)</f>
        <v>56000000</v>
      </c>
      <c r="DG104" s="617">
        <f>SUMIFS(DG:DG,$S:$S,$S104,$HN:$HN,$D104)</f>
        <v>53600000</v>
      </c>
      <c r="DH104" s="618">
        <f>SUMIFS(DH:DH,$S:$S,$S104,$HN:$HN,$D104)</f>
        <v>28</v>
      </c>
      <c r="DI104" s="632">
        <f>SUMIFS(DI:DI,$S:$S,$S104,$HN:$HN,$D104)</f>
        <v>0</v>
      </c>
      <c r="DJ104" s="609">
        <f>SUMIFS(DJ:DJ,$S:$S,$S104,$HN:$HN,$D104)</f>
        <v>0</v>
      </c>
      <c r="DK104" s="633">
        <f>SUMIFS(DK:DK,$S:$S,$S104,$HN:$HN,$D104)</f>
        <v>0</v>
      </c>
      <c r="DL104" s="645">
        <f>SUMIFS(DL:DL,$S:$S,$S104,$HN:$HN,$D104)</f>
        <v>62000000</v>
      </c>
      <c r="DM104" s="625">
        <f>SUMIFS(DM:DM,$S:$S,$S104,$HN:$HN,$D104)</f>
        <v>62000000</v>
      </c>
      <c r="DN104" s="489">
        <f>SUMIFS(DN:DN,$S:$S,$S104,$HN:$HN,$D104)</f>
        <v>-12592000</v>
      </c>
      <c r="DO104" s="646">
        <f>SUMIFS(DO:DO,$S:$S,$S104,$HN:$HN,$D104)</f>
        <v>30</v>
      </c>
      <c r="DP104" s="47">
        <f>SUMIFS(DP:DP,$S:$S,$S104,$HN:$HN,$D104)</f>
        <v>0</v>
      </c>
      <c r="DQ104" s="47">
        <f>SUMIFS(DQ:DQ,$S:$S,$S104,$HN:$HN,$D104)</f>
        <v>0</v>
      </c>
      <c r="DR104" s="144">
        <f>SUMIFS(DR:DR,$S:$S,$S104,$HN:$HN,$D104)</f>
        <v>0</v>
      </c>
      <c r="DS104" s="46">
        <f>SUMIFS(DS:DS,$S:$S,$S104,$HN:$HN,$D104)</f>
        <v>0</v>
      </c>
      <c r="DT104" s="47">
        <f>SUMIFS(DT:DT,$S:$S,$S104,$HN:$HN,$D104)</f>
        <v>0</v>
      </c>
      <c r="DU104" s="144">
        <f>SUMIFS(DU:DU,$S:$S,$S104,$HN:$HN,$D104)</f>
        <v>0</v>
      </c>
      <c r="DV104" s="46">
        <f>SUMIFS(DV:DV,$S:$S,$S104,$HN:$HN,$D104)</f>
        <v>0</v>
      </c>
      <c r="DW104" s="47">
        <f>SUMIFS(DW:DW,$S:$S,$S104,$HN:$HN,$D104)</f>
        <v>0</v>
      </c>
      <c r="DX104" s="48">
        <f>SUMIFS(DX:DX,$S:$S,$S104,$HN:$HN,$D104)</f>
        <v>0</v>
      </c>
      <c r="DY104" s="144">
        <f>SUMIFS(DY:DY,$S:$S,$S104,$HN:$HN,$D104)</f>
        <v>0</v>
      </c>
      <c r="DZ104" s="46">
        <f>SUMIFS(DZ:DZ,$S:$S,$S104,$HN:$HN,$D104)</f>
        <v>0</v>
      </c>
      <c r="EA104" s="47">
        <f>SUMIFS(EA:EA,$S:$S,$S104,$HN:$HN,$D104)</f>
        <v>0</v>
      </c>
      <c r="EB104" s="144">
        <f>SUMIFS(EB:EB,$S:$S,$S104,$HN:$HN,$D104)</f>
        <v>0</v>
      </c>
      <c r="EC104" s="46">
        <f>SUMIFS(EC:EC,$S:$S,$S104,$HN:$HN,$D104)</f>
        <v>0</v>
      </c>
      <c r="ED104" s="47">
        <f>SUMIFS(ED:ED,$S:$S,$S104,$HN:$HN,$D104)</f>
        <v>0</v>
      </c>
      <c r="EE104" s="144">
        <f>SUMIFS(EE:EE,$S:$S,$S104,$HN:$HN,$D104)</f>
        <v>0</v>
      </c>
      <c r="EF104" s="46">
        <f>SUMIFS(EF:EF,$S:$S,$S104,$HN:$HN,$D104)</f>
        <v>0</v>
      </c>
      <c r="EG104" s="47">
        <f>SUMIFS(EG:EG,$S:$S,$S104,$HN:$HN,$D104)</f>
        <v>0</v>
      </c>
      <c r="EH104" s="48">
        <f>SUMIFS(EH:EH,$S:$S,$S104,$HN:$HN,$D104)</f>
        <v>0</v>
      </c>
      <c r="EI104" s="144">
        <f>SUMIFS(EI:EI,$S:$S,$S104,$HN:$HN,$D104)</f>
        <v>0</v>
      </c>
      <c r="EJ104" s="46">
        <f>SUMIFS(EJ:EJ,$S:$S,$S104,$HN:$HN,$D104)</f>
        <v>0</v>
      </c>
      <c r="EK104" s="47">
        <f>SUMIFS(EK:EK,$S:$S,$S104,$HN:$HN,$D104)</f>
        <v>0</v>
      </c>
      <c r="EL104" s="144">
        <f>SUMIFS(EL:EL,$S:$S,$S104,$HN:$HN,$D104)</f>
        <v>0</v>
      </c>
      <c r="EM104" s="46">
        <f>SUMIFS(EM:EM,$S:$S,$S104,$HN:$HN,$D104)</f>
        <v>0</v>
      </c>
      <c r="EN104" s="47">
        <f>SUMIFS(EN:EN,$S:$S,$S104,$HN:$HN,$D104)</f>
        <v>0</v>
      </c>
      <c r="EO104" s="144">
        <f>SUMIFS(EO:EO,$S:$S,$S104,$HN:$HN,$D104)</f>
        <v>0</v>
      </c>
      <c r="EP104" s="46">
        <f>SUMIFS(EP:EP,$S:$S,$S104,$HN:$HN,$D104)</f>
        <v>0</v>
      </c>
      <c r="EQ104" s="47">
        <f>SUMIFS(EQ:EQ,$S:$S,$S104,$HN:$HN,$D104)</f>
        <v>0</v>
      </c>
      <c r="ER104" s="48">
        <f>SUMIFS(ER:ER,$S:$S,$S104,$HN:$HN,$D104)</f>
        <v>0</v>
      </c>
      <c r="ES104" s="144">
        <f>SUMIFS(ES:ES,$S:$S,$S104,$HN:$HN,$D104)</f>
        <v>0</v>
      </c>
      <c r="ET104" s="427">
        <f>SUMIFS(ET:ET,$S:$S,$S104,$HN:$HN,$D104)</f>
        <v>0</v>
      </c>
      <c r="EU104" s="428">
        <f>SUMIFS(EU:EU,$S:$S,$S104,$HN:$HN,$D104)</f>
        <v>0</v>
      </c>
      <c r="EV104" s="429">
        <f>SUMIFS(EV:EV,$S:$S,$S104,$HN:$HN,$D104)</f>
        <v>0</v>
      </c>
      <c r="EW104" s="298">
        <f>SUMIFS(EW:EW,$S:$S,$S104,$HN:$HN,$D104)</f>
        <v>0</v>
      </c>
      <c r="EX104" s="302">
        <f>SUMIFS(EX:EX,$S:$S,$S104,$HN:$HN,$D104)</f>
        <v>0</v>
      </c>
      <c r="EY104" s="156">
        <f>SUMIFS(EY:EY,$S:$S,$S104,$HN:$HN,$D104)</f>
        <v>0</v>
      </c>
      <c r="EZ104" s="306">
        <f>SUMIFS(EZ:EZ,$S:$S,$S104,$HN:$HN,$D104)</f>
        <v>0</v>
      </c>
      <c r="FA104" s="316">
        <f>SUMIFS(FA:FA,$S:$S,$S104,$HN:$HN,$D104)</f>
        <v>0</v>
      </c>
      <c r="FB104" s="326">
        <f>SUMIFS(FB:FB,$S:$S,$S104,$HN:$HN,$D104)</f>
        <v>0</v>
      </c>
      <c r="FC104" s="160">
        <f>SUMIFS(FC:FC,$S:$S,$S104,$HN:$HN,$D104)</f>
        <v>0</v>
      </c>
      <c r="FD104" s="47">
        <f>SUMIFS(FD:FD,$S:$S,$S104,$HN:$HN,$D104)</f>
        <v>0</v>
      </c>
      <c r="FE104" s="47">
        <f>SUMIFS(FE:FE,$S:$S,$S104,$HN:$HN,$D104)</f>
        <v>0</v>
      </c>
      <c r="FF104" s="144">
        <f>SUMIFS(FF:FF,$S:$S,$S104,$HN:$HN,$D104)</f>
        <v>0</v>
      </c>
      <c r="FG104" s="46">
        <f>SUMIFS(FG:FG,$S:$S,$S104,$HN:$HN,$D104)</f>
        <v>0</v>
      </c>
      <c r="FH104" s="47">
        <f>SUMIFS(FH:FH,$S:$S,$S104,$HN:$HN,$D104)</f>
        <v>0</v>
      </c>
      <c r="FI104" s="144">
        <f>SUMIFS(FI:FI,$S:$S,$S104,$HN:$HN,$D104)</f>
        <v>0</v>
      </c>
      <c r="FJ104" s="46">
        <f>SUMIFS(FJ:FJ,$S:$S,$S104,$HN:$HN,$D104)</f>
        <v>0</v>
      </c>
      <c r="FK104" s="47">
        <f>SUMIFS(FK:FK,$S:$S,$S104,$HN:$HN,$D104)</f>
        <v>0</v>
      </c>
      <c r="FL104" s="48">
        <f>SUMIFS(FL:FL,$S:$S,$S104,$HN:$HN,$D104)</f>
        <v>0</v>
      </c>
      <c r="FM104" s="144">
        <f>SUMIFS(FM:FM,$S:$S,$S104,$HN:$HN,$D104)</f>
        <v>0</v>
      </c>
      <c r="FN104" s="46">
        <f>SUMIFS(FN:FN,$S:$S,$S104,$HN:$HN,$D104)</f>
        <v>0</v>
      </c>
      <c r="FO104" s="47">
        <f>SUMIFS(FO:FO,$S:$S,$S104,$HN:$HN,$D104)</f>
        <v>0</v>
      </c>
      <c r="FP104" s="144">
        <f>SUMIFS(FP:FP,$S:$S,$S104,$HN:$HN,$D104)</f>
        <v>0</v>
      </c>
      <c r="FQ104" s="46">
        <f>SUMIFS(FQ:FQ,$S:$S,$S104,$HN:$HN,$D104)</f>
        <v>0</v>
      </c>
      <c r="FR104" s="47">
        <f>SUMIFS(FR:FR,$S:$S,$S104,$HN:$HN,$D104)</f>
        <v>0</v>
      </c>
      <c r="FS104" s="144">
        <f>SUMIFS(FS:FS,$S:$S,$S104,$HN:$HN,$D104)</f>
        <v>0</v>
      </c>
      <c r="FT104" s="46">
        <f>SUMIFS(FT:FT,$S:$S,$S104,$HN:$HN,$D104)</f>
        <v>0</v>
      </c>
      <c r="FU104" s="47">
        <f>SUMIFS(FU:FU,$S:$S,$S104,$HN:$HN,$D104)</f>
        <v>0</v>
      </c>
      <c r="FV104" s="48">
        <f>SUMIFS(FV:FV,$S:$S,$S104,$HN:$HN,$D104)</f>
        <v>0</v>
      </c>
      <c r="FW104" s="144">
        <f>SUMIFS(FW:FW,$S:$S,$S104,$HN:$HN,$D104)</f>
        <v>0</v>
      </c>
      <c r="FX104" s="46">
        <f>SUMIFS(FX:FX,$S:$S,$S104,$HN:$HN,$D104)</f>
        <v>0</v>
      </c>
      <c r="FY104" s="47">
        <f>SUMIFS(FY:FY,$S:$S,$S104,$HN:$HN,$D104)</f>
        <v>0</v>
      </c>
      <c r="FZ104" s="144">
        <f>SUMIFS(FZ:FZ,$S:$S,$S104,$HN:$HN,$D104)</f>
        <v>0</v>
      </c>
      <c r="GA104" s="46">
        <f>SUMIFS(GA:GA,$S:$S,$S104,$HN:$HN,$D104)</f>
        <v>0</v>
      </c>
      <c r="GB104" s="47">
        <f>SUMIFS(GB:GB,$S:$S,$S104,$HN:$HN,$D104)</f>
        <v>0</v>
      </c>
      <c r="GC104" s="144">
        <f>SUMIFS(GC:GC,$S:$S,$S104,$HN:$HN,$D104)</f>
        <v>0</v>
      </c>
      <c r="GD104" s="46">
        <f>SUMIFS(GD:GD,$S:$S,$S104,$HN:$HN,$D104)</f>
        <v>0</v>
      </c>
      <c r="GE104" s="47">
        <f>SUMIFS(GE:GE,$S:$S,$S104,$HN:$HN,$D104)</f>
        <v>0</v>
      </c>
      <c r="GF104" s="48">
        <f>SUMIFS(GF:GF,$S:$S,$S104,$HN:$HN,$D104)</f>
        <v>0</v>
      </c>
      <c r="GG104" s="144">
        <f>SUMIFS(GG:GG,$S:$S,$S104,$HN:$HN,$D104)</f>
        <v>0</v>
      </c>
      <c r="GH104" s="427">
        <f>SUMIFS(GH:GH,$S:$S,$S104,$HN:$HN,$D104)</f>
        <v>0</v>
      </c>
      <c r="GI104" s="428">
        <f>SUMIFS(GI:GI,$S:$S,$S104,$HN:$HN,$D104)</f>
        <v>0</v>
      </c>
      <c r="GJ104" s="429">
        <f>SUMIFS(GJ:GJ,$S:$S,$S104,$HN:$HN,$D104)</f>
        <v>0</v>
      </c>
      <c r="GK104" s="298">
        <f>SUMIFS(GK:GK,$S:$S,$S104,$HN:$HN,$D104)</f>
        <v>0</v>
      </c>
      <c r="GL104" s="302">
        <f>SUMIFS(GL:GL,$S:$S,$S104,$HN:$HN,$D104)</f>
        <v>0</v>
      </c>
      <c r="GM104" s="156">
        <f>SUMIFS(GM:GM,$S:$S,$S104,$HN:$HN,$D104)</f>
        <v>0</v>
      </c>
      <c r="GN104" s="306">
        <f>SUMIFS(GN:GN,$S:$S,$S104,$HN:$HN,$D104)</f>
        <v>0</v>
      </c>
      <c r="GO104" s="316">
        <f>SUMIFS(GO:GO,$S:$S,$S104,$HN:$HN,$D104)</f>
        <v>0</v>
      </c>
      <c r="GP104" s="326">
        <f>SUMIFS(GP:GP,$S:$S,$S104,$HN:$HN,$D104)</f>
        <v>0</v>
      </c>
      <c r="GQ104" s="160">
        <f>SUMIFS(GQ:GQ,$S:$S,$S104,$HN:$HN,$D104)</f>
        <v>0</v>
      </c>
      <c r="GR104" s="337">
        <f>SUMIFS(GR:GR,$S:$S,$S104,$HN:$HN,$D104)</f>
        <v>0</v>
      </c>
      <c r="GS104" s="338">
        <f>SUMIFS(GS:GS,$S:$S,$S104,$HN:$HN,$D104)</f>
        <v>0</v>
      </c>
      <c r="GT104" s="164">
        <f>SUMIFS(GT:GT,$S:$S,$S104,$HN:$HN,$D104)</f>
        <v>0</v>
      </c>
      <c r="GU104" s="358">
        <f>SUMIFS(GU:GU,$S:$S,$S104,$HN:$HN,$D104)</f>
        <v>0</v>
      </c>
      <c r="GV104" s="359">
        <f>SUMIFS(GV:GV,$S:$S,$S104,$HN:$HN,$D104)</f>
        <v>0</v>
      </c>
      <c r="GW104" s="168">
        <f>SUMIFS(GW:GW,$S:$S,$S104,$HN:$HN,$D104)</f>
        <v>0</v>
      </c>
      <c r="GX104" s="487">
        <f>SUMIFS(GX:GX,$S:$S,$S104,$HN:$HN,$D104)</f>
        <v>0</v>
      </c>
      <c r="GY104" s="488">
        <f>SUMIFS(GY:GY,$S:$S,$S104,$HN:$HN,$D104)</f>
        <v>0</v>
      </c>
      <c r="GZ104" s="489">
        <f>SUMIFS(GZ:GZ,$S:$S,$S104,$HN:$HN,$D104)</f>
        <v>0</v>
      </c>
      <c r="HA104" s="490">
        <f>SUMIFS(HA:HA,$S:$S,$S104,$HN:$HN,$D104)</f>
        <v>0</v>
      </c>
      <c r="HB104" s="394">
        <f>SUMIFS(HB:HB,$S:$S,$S104,$HN:$HN,$D104)</f>
        <v>0</v>
      </c>
      <c r="HC104" s="395">
        <f>SUMIFS(HC:HC,$S:$S,$S104,$HN:$HN,$D104)</f>
        <v>0</v>
      </c>
      <c r="HD104" s="173">
        <f>SUMIFS(HD:HD,$S:$S,$S104,$HN:$HN,$D104)</f>
        <v>0</v>
      </c>
      <c r="HE104" s="396">
        <f>SUMIFS(HE:HE,$S:$S,$S104,$HN:$HN,$D104)</f>
        <v>0</v>
      </c>
      <c r="HF104" s="395">
        <f>SUMIFS(HF:HF,$S:$S,$S104,$HN:$HN,$D104)</f>
        <v>0</v>
      </c>
      <c r="HG104" s="173">
        <f>SUMIFS(HG:HG,$S:$S,$S104,$HN:$HN,$D104)</f>
        <v>0</v>
      </c>
      <c r="HH104" s="396">
        <f>SUMIFS(HH:HH,$S:$S,$S104,$HN:$HN,$D104)</f>
        <v>0</v>
      </c>
      <c r="HI104" s="395">
        <f>SUMIFS(HI:HI,$S:$S,$S104,$HN:$HN,$D104)</f>
        <v>0</v>
      </c>
      <c r="HJ104" s="410">
        <f>SUMIFS(HJ:HJ,$S:$S,$S104,$HN:$HN,$D104)</f>
        <v>0</v>
      </c>
      <c r="HK104" s="257">
        <f>SUMIFS(HK:HK,$S:$S,$S104,$HN:$HN,$D104)</f>
        <v>0</v>
      </c>
      <c r="HL104" s="49"/>
      <c r="HM104" s="30"/>
      <c r="HN104" s="52"/>
      <c r="HO104" s="52"/>
      <c r="HP104" s="52"/>
      <c r="HQ104" s="52"/>
    </row>
    <row r="105" spans="1:225" s="42" customFormat="1" ht="21">
      <c r="A105" s="41"/>
      <c r="C105" s="50" t="str">
        <f>C104</f>
        <v>小計</v>
      </c>
      <c r="D105" s="51" t="str">
        <f>D104</f>
        <v>千葉・不動産事業</v>
      </c>
      <c r="E105" s="203"/>
      <c r="F105" s="204"/>
      <c r="G105" s="204"/>
      <c r="H105" s="204"/>
      <c r="I105" s="204"/>
      <c r="J105" s="204"/>
      <c r="K105" s="205"/>
      <c r="L105" s="205"/>
      <c r="M105" s="205"/>
      <c r="N105" s="205"/>
      <c r="O105" s="205"/>
      <c r="P105" s="205"/>
      <c r="Q105" s="205"/>
      <c r="R105" s="204"/>
      <c r="S105" s="52" t="s">
        <v>138</v>
      </c>
      <c r="T105" s="27">
        <f>SUMIFS(T:T,$S:$S,$S105,$HN:$HN,$D105)</f>
        <v>0</v>
      </c>
      <c r="U105" s="53">
        <f>SUMIFS(U:U,$S:$S,$S105,$HN:$HN,$D105)</f>
        <v>0</v>
      </c>
      <c r="V105" s="145">
        <f>SUMIFS(V:V,$S:$S,$S105,$HN:$HN,$D105)</f>
        <v>0</v>
      </c>
      <c r="W105" s="27">
        <f>SUMIFS(W:W,$S:$S,$S105,$HN:$HN,$D105)</f>
        <v>0</v>
      </c>
      <c r="X105" s="53">
        <f>SUMIFS(X:X,$S:$S,$S105,$HN:$HN,$D105)</f>
        <v>0</v>
      </c>
      <c r="Y105" s="145">
        <f>SUMIFS(Y:Y,$S:$S,$S105,$HN:$HN,$D105)</f>
        <v>0</v>
      </c>
      <c r="Z105" s="27">
        <f>SUMIFS(Z:Z,$S:$S,$S105,$HN:$HN,$D105)</f>
        <v>0</v>
      </c>
      <c r="AA105" s="53">
        <f>SUMIFS(AA:AA,$S:$S,$S105,$HN:$HN,$D105)</f>
        <v>0</v>
      </c>
      <c r="AB105" s="133">
        <f>SUMIFS(AB:AB,$S:$S,$S105,$HN:$HN,$D105)</f>
        <v>0</v>
      </c>
      <c r="AC105" s="145">
        <f>SUMIFS(AC:AC,$S:$S,$S105,$HN:$HN,$D105)</f>
        <v>0</v>
      </c>
      <c r="AD105" s="27">
        <f>SUMIFS(AD:AD,$S:$S,$S105,$HN:$HN,$D105)</f>
        <v>0</v>
      </c>
      <c r="AE105" s="53">
        <f>SUMIFS(AE:AE,$S:$S,$S105,$HN:$HN,$D105)</f>
        <v>0</v>
      </c>
      <c r="AF105" s="145">
        <f>SUMIFS(AF:AF,$S:$S,$S105,$HN:$HN,$D105)</f>
        <v>0</v>
      </c>
      <c r="AG105" s="27">
        <f>SUMIFS(AG:AG,$S:$S,$S105,$HN:$HN,$D105)</f>
        <v>0</v>
      </c>
      <c r="AH105" s="53">
        <f>SUMIFS(AH:AH,$S:$S,$S105,$HN:$HN,$D105)</f>
        <v>0</v>
      </c>
      <c r="AI105" s="145">
        <f>SUMIFS(AI:AI,$S:$S,$S105,$HN:$HN,$D105)</f>
        <v>0</v>
      </c>
      <c r="AJ105" s="27">
        <f>SUMIFS(AJ:AJ,$S:$S,$S105,$HN:$HN,$D105)</f>
        <v>0</v>
      </c>
      <c r="AK105" s="53">
        <f>SUMIFS(AK:AK,$S:$S,$S105,$HN:$HN,$D105)</f>
        <v>0</v>
      </c>
      <c r="AL105" s="133">
        <f>SUMIFS(AL:AL,$S:$S,$S105,$HN:$HN,$D105)</f>
        <v>0</v>
      </c>
      <c r="AM105" s="145">
        <f>SUMIFS(AM:AM,$S:$S,$S105,$HN:$HN,$D105)</f>
        <v>0</v>
      </c>
      <c r="AN105" s="27">
        <f>SUMIFS(AN:AN,$S:$S,$S105,$HN:$HN,$D105)</f>
        <v>0</v>
      </c>
      <c r="AO105" s="53">
        <f>SUMIFS(AO:AO,$S:$S,$S105,$HN:$HN,$D105)</f>
        <v>0</v>
      </c>
      <c r="AP105" s="145">
        <f>SUMIFS(AP:AP,$S:$S,$S105,$HN:$HN,$D105)</f>
        <v>0</v>
      </c>
      <c r="AQ105" s="27">
        <f>SUMIFS(AQ:AQ,$S:$S,$S105,$HN:$HN,$D105)</f>
        <v>0</v>
      </c>
      <c r="AR105" s="53">
        <f>SUMIFS(AR:AR,$S:$S,$S105,$HN:$HN,$D105)</f>
        <v>0</v>
      </c>
      <c r="AS105" s="145">
        <f>SUMIFS(AS:AS,$S:$S,$S105,$HN:$HN,$D105)</f>
        <v>0</v>
      </c>
      <c r="AT105" s="27">
        <f>SUMIFS(AT:AT,$S:$S,$S105,$HN:$HN,$D105)</f>
        <v>0</v>
      </c>
      <c r="AU105" s="53">
        <f>SUMIFS(AU:AU,$S:$S,$S105,$HN:$HN,$D105)</f>
        <v>0</v>
      </c>
      <c r="AV105" s="29">
        <f>SUMIFS(AV:AV,$S:$S,$S105,$HN:$HN,$D105)</f>
        <v>0</v>
      </c>
      <c r="AW105" s="145">
        <f>SUMIFS(AW:AW,$S:$S,$S105,$HN:$HN,$D105)</f>
        <v>0</v>
      </c>
      <c r="AX105" s="430">
        <f>SUMIFS(AX:AX,$S:$S,$S105,$HN:$HN,$D105)</f>
        <v>0</v>
      </c>
      <c r="AY105" s="428">
        <f>SUMIFS(AY:AY,$S:$S,$S105,$HN:$HN,$D105)</f>
        <v>0</v>
      </c>
      <c r="AZ105" s="429">
        <f>SUMIFS(AZ:AZ,$S:$S,$S105,$HN:$HN,$D105)</f>
        <v>0</v>
      </c>
      <c r="BA105" s="298">
        <f>SUMIFS(BA:BA,$S:$S,$S105,$HN:$HN,$D105)</f>
        <v>0</v>
      </c>
      <c r="BB105" s="302">
        <f>SUMIFS(BB:BB,$S:$S,$S105,$HN:$HN,$D105)</f>
        <v>0</v>
      </c>
      <c r="BC105" s="156">
        <f>SUMIFS(BC:BC,$S:$S,$S105,$HN:$HN,$D105)</f>
        <v>0</v>
      </c>
      <c r="BD105" s="306">
        <f>SUMIFS(BD:BD,$S:$S,$S105,$HN:$HN,$D105)</f>
        <v>0</v>
      </c>
      <c r="BE105" s="316">
        <f>SUMIFS(BE:BE,$S:$S,$S105,$HN:$HN,$D105)</f>
        <v>0</v>
      </c>
      <c r="BF105" s="410">
        <f>SUMIFS(BF:BF,$S:$S,$S105,$HN:$HN,$D105)</f>
        <v>0</v>
      </c>
      <c r="BG105" s="160">
        <f>SUMIFS(BG:BG,$S:$S,$S105,$HN:$HN,$D105)</f>
        <v>0</v>
      </c>
      <c r="BH105" s="53">
        <f>SUMIFS(BH:BH,$S:$S,$S105,$HN:$HN,$D105)</f>
        <v>0</v>
      </c>
      <c r="BI105" s="53">
        <f>SUMIFS(BI:BI,$S:$S,$S105,$HN:$HN,$D105)</f>
        <v>0</v>
      </c>
      <c r="BJ105" s="145">
        <f>SUMIFS(BJ:BJ,$S:$S,$S105,$HN:$HN,$D105)</f>
        <v>0</v>
      </c>
      <c r="BK105" s="27">
        <f>SUMIFS(BK:BK,$S:$S,$S105,$HN:$HN,$D105)</f>
        <v>0</v>
      </c>
      <c r="BL105" s="53">
        <f>SUMIFS(BL:BL,$S:$S,$S105,$HN:$HN,$D105)</f>
        <v>0</v>
      </c>
      <c r="BM105" s="145">
        <f>SUMIFS(BM:BM,$S:$S,$S105,$HN:$HN,$D105)</f>
        <v>0</v>
      </c>
      <c r="BN105" s="27">
        <f>SUMIFS(BN:BN,$S:$S,$S105,$HN:$HN,$D105)</f>
        <v>0</v>
      </c>
      <c r="BO105" s="53">
        <f>SUMIFS(BO:BO,$S:$S,$S105,$HN:$HN,$D105)</f>
        <v>0</v>
      </c>
      <c r="BP105" s="133">
        <f>SUMIFS(BP:BP,$S:$S,$S105,$HN:$HN,$D105)</f>
        <v>0</v>
      </c>
      <c r="BQ105" s="145">
        <f>SUMIFS(BQ:BQ,$S:$S,$S105,$HN:$HN,$D105)</f>
        <v>0</v>
      </c>
      <c r="BR105" s="27">
        <f>SUMIFS(BR:BR,$S:$S,$S105,$HN:$HN,$D105)</f>
        <v>0</v>
      </c>
      <c r="BS105" s="53">
        <f>SUMIFS(BS:BS,$S:$S,$S105,$HN:$HN,$D105)</f>
        <v>0</v>
      </c>
      <c r="BT105" s="145">
        <f>SUMIFS(BT:BT,$S:$S,$S105,$HN:$HN,$D105)</f>
        <v>0</v>
      </c>
      <c r="BU105" s="27">
        <f>SUMIFS(BU:BU,$S:$S,$S105,$HN:$HN,$D105)</f>
        <v>0</v>
      </c>
      <c r="BV105" s="53">
        <f>SUMIFS(BV:BV,$S:$S,$S105,$HN:$HN,$D105)</f>
        <v>0</v>
      </c>
      <c r="BW105" s="145">
        <f>SUMIFS(BW:BW,$S:$S,$S105,$HN:$HN,$D105)</f>
        <v>0</v>
      </c>
      <c r="BX105" s="27">
        <f>SUMIFS(BX:BX,$S:$S,$S105,$HN:$HN,$D105)</f>
        <v>0</v>
      </c>
      <c r="BY105" s="53">
        <f>SUMIFS(BY:BY,$S:$S,$S105,$HN:$HN,$D105)</f>
        <v>0</v>
      </c>
      <c r="BZ105" s="133">
        <f>SUMIFS(BZ:BZ,$S:$S,$S105,$HN:$HN,$D105)</f>
        <v>0</v>
      </c>
      <c r="CA105" s="145">
        <f>SUMIFS(CA:CA,$S:$S,$S105,$HN:$HN,$D105)</f>
        <v>0</v>
      </c>
      <c r="CB105" s="27">
        <f>SUMIFS(CB:CB,$S:$S,$S105,$HN:$HN,$D105)</f>
        <v>0</v>
      </c>
      <c r="CC105" s="53">
        <f>SUMIFS(CC:CC,$S:$S,$S105,$HN:$HN,$D105)</f>
        <v>0</v>
      </c>
      <c r="CD105" s="145">
        <f>SUMIFS(CD:CD,$S:$S,$S105,$HN:$HN,$D105)</f>
        <v>0</v>
      </c>
      <c r="CE105" s="27">
        <f>SUMIFS(CE:CE,$S:$S,$S105,$HN:$HN,$D105)</f>
        <v>0</v>
      </c>
      <c r="CF105" s="53">
        <f>SUMIFS(CF:CF,$S:$S,$S105,$HN:$HN,$D105)</f>
        <v>0</v>
      </c>
      <c r="CG105" s="145">
        <f>SUMIFS(CG:CG,$S:$S,$S105,$HN:$HN,$D105)</f>
        <v>0</v>
      </c>
      <c r="CH105" s="27">
        <f>SUMIFS(CH:CH,$S:$S,$S105,$HN:$HN,$D105)</f>
        <v>0</v>
      </c>
      <c r="CI105" s="53">
        <f>SUMIFS(CI:CI,$S:$S,$S105,$HN:$HN,$D105)</f>
        <v>0</v>
      </c>
      <c r="CJ105" s="133">
        <f>SUMIFS(CJ:CJ,$S:$S,$S105,$HN:$HN,$D105)</f>
        <v>0</v>
      </c>
      <c r="CK105" s="145">
        <f>SUMIFS(CK:CK,$S:$S,$S105,$HN:$HN,$D105)</f>
        <v>0</v>
      </c>
      <c r="CL105" s="430">
        <f>SUMIFS(CL:CL,$S:$S,$S105,$HN:$HN,$D105)</f>
        <v>0</v>
      </c>
      <c r="CM105" s="428">
        <f>SUMIFS(CM:CM,$S:$S,$S105,$HN:$HN,$D105)</f>
        <v>0</v>
      </c>
      <c r="CN105" s="429">
        <f>SUMIFS(CN:CN,$S:$S,$S105,$HN:$HN,$D105)</f>
        <v>0</v>
      </c>
      <c r="CO105" s="298">
        <f>SUMIFS(CO:CO,$S:$S,$S105,$HN:$HN,$D105)</f>
        <v>0</v>
      </c>
      <c r="CP105" s="302">
        <f>SUMIFS(CP:CP,$S:$S,$S105,$HN:$HN,$D105)</f>
        <v>0</v>
      </c>
      <c r="CQ105" s="156">
        <f>SUMIFS(CQ:CQ,$S:$S,$S105,$HN:$HN,$D105)</f>
        <v>0</v>
      </c>
      <c r="CR105" s="306">
        <f>SUMIFS(CR:CR,$S:$S,$S105,$HN:$HN,$D105)</f>
        <v>0</v>
      </c>
      <c r="CS105" s="316">
        <f>SUMIFS(CS:CS,$S:$S,$S105,$HN:$HN,$D105)</f>
        <v>0</v>
      </c>
      <c r="CT105" s="410">
        <f>SUMIFS(CT:CT,$S:$S,$S105,$HN:$HN,$D105)</f>
        <v>0</v>
      </c>
      <c r="CU105" s="160">
        <f>SUMIFS(CU:CU,$S:$S,$S105,$HN:$HN,$D105)</f>
        <v>0</v>
      </c>
      <c r="CV105" s="339">
        <f>SUMIFS(CV:CV,$S:$S,$S105,$HN:$HN,$D105)</f>
        <v>0</v>
      </c>
      <c r="CW105" s="338">
        <f>SUMIFS(CW:CW,$S:$S,$S105,$HN:$HN,$D105)</f>
        <v>0</v>
      </c>
      <c r="CX105" s="164">
        <f>SUMIFS(CX:CX,$S:$S,$S105,$HN:$HN,$D105)</f>
        <v>0</v>
      </c>
      <c r="CY105" s="358">
        <f>SUMIFS(CY:CY,$S:$S,$S105,$HN:$HN,$D105)</f>
        <v>0</v>
      </c>
      <c r="CZ105" s="359">
        <f>SUMIFS(CZ:CZ,$S:$S,$S105,$HN:$HN,$D105)</f>
        <v>0</v>
      </c>
      <c r="DA105" s="168">
        <f>SUMIFS(DA:DA,$S:$S,$S105,$HN:$HN,$D105)</f>
        <v>0</v>
      </c>
      <c r="DB105" s="487">
        <f>SUMIFS(DB:DB,$S:$S,$S105,$HN:$HN,$D105)</f>
        <v>0</v>
      </c>
      <c r="DC105" s="488">
        <f>SUMIFS(DC:DC,$S:$S,$S105,$HN:$HN,$D105)</f>
        <v>0</v>
      </c>
      <c r="DD105" s="410">
        <f>SUMIFS(DD:DD,$S:$S,$S105,$HN:$HN,$D105)</f>
        <v>0</v>
      </c>
      <c r="DE105" s="606">
        <f>SUMIFS(DE:DE,$S:$S,$S105,$HN:$HN,$D105)</f>
        <v>0</v>
      </c>
      <c r="DF105" s="619">
        <f>SUMIFS(DF:DF,$S:$S,$S105,$HN:$HN,$D105)</f>
        <v>292300000</v>
      </c>
      <c r="DG105" s="617">
        <f>SUMIFS(DG:DG,$S:$S,$S105,$HN:$HN,$D105)</f>
        <v>14565971</v>
      </c>
      <c r="DH105" s="618">
        <f>SUMIFS(DH:DH,$S:$S,$S105,$HN:$HN,$D105)</f>
        <v>12</v>
      </c>
      <c r="DI105" s="632">
        <f>SUMIFS(DI:DI,$S:$S,$S105,$HN:$HN,$D105)</f>
        <v>0</v>
      </c>
      <c r="DJ105" s="609">
        <f>SUMIFS(DJ:DJ,$S:$S,$S105,$HN:$HN,$D105)</f>
        <v>0</v>
      </c>
      <c r="DK105" s="633">
        <f>SUMIFS(DK:DK,$S:$S,$S105,$HN:$HN,$D105)</f>
        <v>0</v>
      </c>
      <c r="DL105" s="645">
        <f>SUMIFS(DL:DL,$S:$S,$S105,$HN:$HN,$D105)</f>
        <v>443900000</v>
      </c>
      <c r="DM105" s="625">
        <f>SUMIFS(DM:DM,$S:$S,$S105,$HN:$HN,$D105)</f>
        <v>23159562</v>
      </c>
      <c r="DN105" s="410">
        <f>SUMIFS(DN:DN,$S:$S,$S105,$HN:$HN,$D105)</f>
        <v>-51432438</v>
      </c>
      <c r="DO105" s="646">
        <f>SUMIFS(DO:DO,$S:$S,$S105,$HN:$HN,$D105)</f>
        <v>17</v>
      </c>
      <c r="DP105" s="53">
        <f>SUMIFS(DP:DP,$S:$S,$S105,$HN:$HN,$D105)</f>
        <v>0</v>
      </c>
      <c r="DQ105" s="53">
        <f>SUMIFS(DQ:DQ,$S:$S,$S105,$HN:$HN,$D105)</f>
        <v>0</v>
      </c>
      <c r="DR105" s="145">
        <f>SUMIFS(DR:DR,$S:$S,$S105,$HN:$HN,$D105)</f>
        <v>0</v>
      </c>
      <c r="DS105" s="27">
        <f>SUMIFS(DS:DS,$S:$S,$S105,$HN:$HN,$D105)</f>
        <v>0</v>
      </c>
      <c r="DT105" s="53">
        <f>SUMIFS(DT:DT,$S:$S,$S105,$HN:$HN,$D105)</f>
        <v>0</v>
      </c>
      <c r="DU105" s="145">
        <f>SUMIFS(DU:DU,$S:$S,$S105,$HN:$HN,$D105)</f>
        <v>0</v>
      </c>
      <c r="DV105" s="27">
        <f>SUMIFS(DV:DV,$S:$S,$S105,$HN:$HN,$D105)</f>
        <v>0</v>
      </c>
      <c r="DW105" s="53">
        <f>SUMIFS(DW:DW,$S:$S,$S105,$HN:$HN,$D105)</f>
        <v>0</v>
      </c>
      <c r="DX105" s="133">
        <f>SUMIFS(DX:DX,$S:$S,$S105,$HN:$HN,$D105)</f>
        <v>0</v>
      </c>
      <c r="DY105" s="145">
        <f>SUMIFS(DY:DY,$S:$S,$S105,$HN:$HN,$D105)</f>
        <v>0</v>
      </c>
      <c r="DZ105" s="27">
        <f>SUMIFS(DZ:DZ,$S:$S,$S105,$HN:$HN,$D105)</f>
        <v>0</v>
      </c>
      <c r="EA105" s="53">
        <f>SUMIFS(EA:EA,$S:$S,$S105,$HN:$HN,$D105)</f>
        <v>0</v>
      </c>
      <c r="EB105" s="145">
        <f>SUMIFS(EB:EB,$S:$S,$S105,$HN:$HN,$D105)</f>
        <v>0</v>
      </c>
      <c r="EC105" s="27">
        <f>SUMIFS(EC:EC,$S:$S,$S105,$HN:$HN,$D105)</f>
        <v>0</v>
      </c>
      <c r="ED105" s="53">
        <f>SUMIFS(ED:ED,$S:$S,$S105,$HN:$HN,$D105)</f>
        <v>0</v>
      </c>
      <c r="EE105" s="145">
        <f>SUMIFS(EE:EE,$S:$S,$S105,$HN:$HN,$D105)</f>
        <v>0</v>
      </c>
      <c r="EF105" s="27">
        <f>SUMIFS(EF:EF,$S:$S,$S105,$HN:$HN,$D105)</f>
        <v>0</v>
      </c>
      <c r="EG105" s="53">
        <f>SUMIFS(EG:EG,$S:$S,$S105,$HN:$HN,$D105)</f>
        <v>0</v>
      </c>
      <c r="EH105" s="133">
        <f>SUMIFS(EH:EH,$S:$S,$S105,$HN:$HN,$D105)</f>
        <v>0</v>
      </c>
      <c r="EI105" s="145">
        <f>SUMIFS(EI:EI,$S:$S,$S105,$HN:$HN,$D105)</f>
        <v>0</v>
      </c>
      <c r="EJ105" s="27">
        <f>SUMIFS(EJ:EJ,$S:$S,$S105,$HN:$HN,$D105)</f>
        <v>0</v>
      </c>
      <c r="EK105" s="53">
        <f>SUMIFS(EK:EK,$S:$S,$S105,$HN:$HN,$D105)</f>
        <v>0</v>
      </c>
      <c r="EL105" s="145">
        <f>SUMIFS(EL:EL,$S:$S,$S105,$HN:$HN,$D105)</f>
        <v>0</v>
      </c>
      <c r="EM105" s="27">
        <f>SUMIFS(EM:EM,$S:$S,$S105,$HN:$HN,$D105)</f>
        <v>0</v>
      </c>
      <c r="EN105" s="53">
        <f>SUMIFS(EN:EN,$S:$S,$S105,$HN:$HN,$D105)</f>
        <v>0</v>
      </c>
      <c r="EO105" s="145">
        <f>SUMIFS(EO:EO,$S:$S,$S105,$HN:$HN,$D105)</f>
        <v>0</v>
      </c>
      <c r="EP105" s="27">
        <f>SUMIFS(EP:EP,$S:$S,$S105,$HN:$HN,$D105)</f>
        <v>0</v>
      </c>
      <c r="EQ105" s="53">
        <f>SUMIFS(EQ:EQ,$S:$S,$S105,$HN:$HN,$D105)</f>
        <v>0</v>
      </c>
      <c r="ER105" s="133">
        <f>SUMIFS(ER:ER,$S:$S,$S105,$HN:$HN,$D105)</f>
        <v>0</v>
      </c>
      <c r="ES105" s="145">
        <f>SUMIFS(ES:ES,$S:$S,$S105,$HN:$HN,$D105)</f>
        <v>0</v>
      </c>
      <c r="ET105" s="430">
        <f>SUMIFS(ET:ET,$S:$S,$S105,$HN:$HN,$D105)</f>
        <v>0</v>
      </c>
      <c r="EU105" s="428">
        <f>SUMIFS(EU:EU,$S:$S,$S105,$HN:$HN,$D105)</f>
        <v>0</v>
      </c>
      <c r="EV105" s="429">
        <f>SUMIFS(EV:EV,$S:$S,$S105,$HN:$HN,$D105)</f>
        <v>0</v>
      </c>
      <c r="EW105" s="298">
        <f>SUMIFS(EW:EW,$S:$S,$S105,$HN:$HN,$D105)</f>
        <v>0</v>
      </c>
      <c r="EX105" s="302">
        <f>SUMIFS(EX:EX,$S:$S,$S105,$HN:$HN,$D105)</f>
        <v>0</v>
      </c>
      <c r="EY105" s="156">
        <f>SUMIFS(EY:EY,$S:$S,$S105,$HN:$HN,$D105)</f>
        <v>0</v>
      </c>
      <c r="EZ105" s="306">
        <f>SUMIFS(EZ:EZ,$S:$S,$S105,$HN:$HN,$D105)</f>
        <v>0</v>
      </c>
      <c r="FA105" s="316">
        <f>SUMIFS(FA:FA,$S:$S,$S105,$HN:$HN,$D105)</f>
        <v>0</v>
      </c>
      <c r="FB105" s="410">
        <f>SUMIFS(FB:FB,$S:$S,$S105,$HN:$HN,$D105)</f>
        <v>0</v>
      </c>
      <c r="FC105" s="160">
        <f>SUMIFS(FC:FC,$S:$S,$S105,$HN:$HN,$D105)</f>
        <v>0</v>
      </c>
      <c r="FD105" s="53">
        <f>SUMIFS(FD:FD,$S:$S,$S105,$HN:$HN,$D105)</f>
        <v>0</v>
      </c>
      <c r="FE105" s="53">
        <f>SUMIFS(FE:FE,$S:$S,$S105,$HN:$HN,$D105)</f>
        <v>0</v>
      </c>
      <c r="FF105" s="145">
        <f>SUMIFS(FF:FF,$S:$S,$S105,$HN:$HN,$D105)</f>
        <v>0</v>
      </c>
      <c r="FG105" s="27">
        <f>SUMIFS(FG:FG,$S:$S,$S105,$HN:$HN,$D105)</f>
        <v>0</v>
      </c>
      <c r="FH105" s="53">
        <f>SUMIFS(FH:FH,$S:$S,$S105,$HN:$HN,$D105)</f>
        <v>0</v>
      </c>
      <c r="FI105" s="145">
        <f>SUMIFS(FI:FI,$S:$S,$S105,$HN:$HN,$D105)</f>
        <v>0</v>
      </c>
      <c r="FJ105" s="27">
        <f>SUMIFS(FJ:FJ,$S:$S,$S105,$HN:$HN,$D105)</f>
        <v>0</v>
      </c>
      <c r="FK105" s="53">
        <f>SUMIFS(FK:FK,$S:$S,$S105,$HN:$HN,$D105)</f>
        <v>0</v>
      </c>
      <c r="FL105" s="133">
        <f>SUMIFS(FL:FL,$S:$S,$S105,$HN:$HN,$D105)</f>
        <v>0</v>
      </c>
      <c r="FM105" s="145">
        <f>SUMIFS(FM:FM,$S:$S,$S105,$HN:$HN,$D105)</f>
        <v>0</v>
      </c>
      <c r="FN105" s="27">
        <f>SUMIFS(FN:FN,$S:$S,$S105,$HN:$HN,$D105)</f>
        <v>0</v>
      </c>
      <c r="FO105" s="53">
        <f>SUMIFS(FO:FO,$S:$S,$S105,$HN:$HN,$D105)</f>
        <v>0</v>
      </c>
      <c r="FP105" s="145">
        <f>SUMIFS(FP:FP,$S:$S,$S105,$HN:$HN,$D105)</f>
        <v>0</v>
      </c>
      <c r="FQ105" s="27">
        <f>SUMIFS(FQ:FQ,$S:$S,$S105,$HN:$HN,$D105)</f>
        <v>0</v>
      </c>
      <c r="FR105" s="53">
        <f>SUMIFS(FR:FR,$S:$S,$S105,$HN:$HN,$D105)</f>
        <v>0</v>
      </c>
      <c r="FS105" s="145">
        <f>SUMIFS(FS:FS,$S:$S,$S105,$HN:$HN,$D105)</f>
        <v>0</v>
      </c>
      <c r="FT105" s="27">
        <f>SUMIFS(FT:FT,$S:$S,$S105,$HN:$HN,$D105)</f>
        <v>0</v>
      </c>
      <c r="FU105" s="53">
        <f>SUMIFS(FU:FU,$S:$S,$S105,$HN:$HN,$D105)</f>
        <v>0</v>
      </c>
      <c r="FV105" s="133">
        <f>SUMIFS(FV:FV,$S:$S,$S105,$HN:$HN,$D105)</f>
        <v>0</v>
      </c>
      <c r="FW105" s="145">
        <f>SUMIFS(FW:FW,$S:$S,$S105,$HN:$HN,$D105)</f>
        <v>0</v>
      </c>
      <c r="FX105" s="27">
        <f>SUMIFS(FX:FX,$S:$S,$S105,$HN:$HN,$D105)</f>
        <v>0</v>
      </c>
      <c r="FY105" s="53">
        <f>SUMIFS(FY:FY,$S:$S,$S105,$HN:$HN,$D105)</f>
        <v>0</v>
      </c>
      <c r="FZ105" s="145">
        <f>SUMIFS(FZ:FZ,$S:$S,$S105,$HN:$HN,$D105)</f>
        <v>0</v>
      </c>
      <c r="GA105" s="27">
        <f>SUMIFS(GA:GA,$S:$S,$S105,$HN:$HN,$D105)</f>
        <v>0</v>
      </c>
      <c r="GB105" s="53">
        <f>SUMIFS(GB:GB,$S:$S,$S105,$HN:$HN,$D105)</f>
        <v>0</v>
      </c>
      <c r="GC105" s="145">
        <f>SUMIFS(GC:GC,$S:$S,$S105,$HN:$HN,$D105)</f>
        <v>0</v>
      </c>
      <c r="GD105" s="27">
        <f>SUMIFS(GD:GD,$S:$S,$S105,$HN:$HN,$D105)</f>
        <v>0</v>
      </c>
      <c r="GE105" s="53">
        <f>SUMIFS(GE:GE,$S:$S,$S105,$HN:$HN,$D105)</f>
        <v>0</v>
      </c>
      <c r="GF105" s="133">
        <f>SUMIFS(GF:GF,$S:$S,$S105,$HN:$HN,$D105)</f>
        <v>0</v>
      </c>
      <c r="GG105" s="145">
        <f>SUMIFS(GG:GG,$S:$S,$S105,$HN:$HN,$D105)</f>
        <v>0</v>
      </c>
      <c r="GH105" s="430">
        <f>SUMIFS(GH:GH,$S:$S,$S105,$HN:$HN,$D105)</f>
        <v>0</v>
      </c>
      <c r="GI105" s="428">
        <f>SUMIFS(GI:GI,$S:$S,$S105,$HN:$HN,$D105)</f>
        <v>0</v>
      </c>
      <c r="GJ105" s="429">
        <f>SUMIFS(GJ:GJ,$S:$S,$S105,$HN:$HN,$D105)</f>
        <v>0</v>
      </c>
      <c r="GK105" s="298">
        <f>SUMIFS(GK:GK,$S:$S,$S105,$HN:$HN,$D105)</f>
        <v>0</v>
      </c>
      <c r="GL105" s="302">
        <f>SUMIFS(GL:GL,$S:$S,$S105,$HN:$HN,$D105)</f>
        <v>0</v>
      </c>
      <c r="GM105" s="156">
        <f>SUMIFS(GM:GM,$S:$S,$S105,$HN:$HN,$D105)</f>
        <v>0</v>
      </c>
      <c r="GN105" s="306">
        <f>SUMIFS(GN:GN,$S:$S,$S105,$HN:$HN,$D105)</f>
        <v>0</v>
      </c>
      <c r="GO105" s="316">
        <f>SUMIFS(GO:GO,$S:$S,$S105,$HN:$HN,$D105)</f>
        <v>0</v>
      </c>
      <c r="GP105" s="410">
        <f>SUMIFS(GP:GP,$S:$S,$S105,$HN:$HN,$D105)</f>
        <v>0</v>
      </c>
      <c r="GQ105" s="160">
        <f>SUMIFS(GQ:GQ,$S:$S,$S105,$HN:$HN,$D105)</f>
        <v>0</v>
      </c>
      <c r="GR105" s="339">
        <f>SUMIFS(GR:GR,$S:$S,$S105,$HN:$HN,$D105)</f>
        <v>0</v>
      </c>
      <c r="GS105" s="338">
        <f>SUMIFS(GS:GS,$S:$S,$S105,$HN:$HN,$D105)</f>
        <v>0</v>
      </c>
      <c r="GT105" s="164">
        <f>SUMIFS(GT:GT,$S:$S,$S105,$HN:$HN,$D105)</f>
        <v>0</v>
      </c>
      <c r="GU105" s="358">
        <f>SUMIFS(GU:GU,$S:$S,$S105,$HN:$HN,$D105)</f>
        <v>0</v>
      </c>
      <c r="GV105" s="359">
        <f>SUMIFS(GV:GV,$S:$S,$S105,$HN:$HN,$D105)</f>
        <v>0</v>
      </c>
      <c r="GW105" s="168">
        <f>SUMIFS(GW:GW,$S:$S,$S105,$HN:$HN,$D105)</f>
        <v>0</v>
      </c>
      <c r="GX105" s="487">
        <f>SUMIFS(GX:GX,$S:$S,$S105,$HN:$HN,$D105)</f>
        <v>0</v>
      </c>
      <c r="GY105" s="488">
        <f>SUMIFS(GY:GY,$S:$S,$S105,$HN:$HN,$D105)</f>
        <v>0</v>
      </c>
      <c r="GZ105" s="410">
        <f>SUMIFS(GZ:GZ,$S:$S,$S105,$HN:$HN,$D105)</f>
        <v>0</v>
      </c>
      <c r="HA105" s="490">
        <f>SUMIFS(HA:HA,$S:$S,$S105,$HN:$HN,$D105)</f>
        <v>0</v>
      </c>
      <c r="HB105" s="396">
        <f>SUMIFS(HB:HB,$S:$S,$S105,$HN:$HN,$D105)</f>
        <v>0</v>
      </c>
      <c r="HC105" s="395">
        <f>SUMIFS(HC:HC,$S:$S,$S105,$HN:$HN,$D105)</f>
        <v>0</v>
      </c>
      <c r="HD105" s="173">
        <f>SUMIFS(HD:HD,$S:$S,$S105,$HN:$HN,$D105)</f>
        <v>0</v>
      </c>
      <c r="HE105" s="396">
        <f>SUMIFS(HE:HE,$S:$S,$S105,$HN:$HN,$D105)</f>
        <v>0</v>
      </c>
      <c r="HF105" s="395">
        <f>SUMIFS(HF:HF,$S:$S,$S105,$HN:$HN,$D105)</f>
        <v>0</v>
      </c>
      <c r="HG105" s="173">
        <f>SUMIFS(HG:HG,$S:$S,$S105,$HN:$HN,$D105)</f>
        <v>0</v>
      </c>
      <c r="HH105" s="396">
        <f>SUMIFS(HH:HH,$S:$S,$S105,$HN:$HN,$D105)</f>
        <v>0</v>
      </c>
      <c r="HI105" s="395">
        <f>SUMIFS(HI:HI,$S:$S,$S105,$HN:$HN,$D105)</f>
        <v>0</v>
      </c>
      <c r="HJ105" s="410">
        <f>SUMIFS(HJ:HJ,$S:$S,$S105,$HN:$HN,$D105)</f>
        <v>0</v>
      </c>
      <c r="HK105" s="257">
        <f>SUMIFS(HK:HK,$S:$S,$S105,$HN:$HN,$D105)</f>
        <v>0</v>
      </c>
      <c r="HL105" s="49"/>
      <c r="HM105" s="30"/>
      <c r="HN105" s="52"/>
      <c r="HO105" s="52"/>
      <c r="HP105" s="52"/>
      <c r="HQ105" s="52"/>
    </row>
    <row r="106" spans="1:225" s="110" customFormat="1" ht="21.75" thickBot="1">
      <c r="A106" s="109"/>
      <c r="C106" s="111" t="str">
        <f>C105</f>
        <v>小計</v>
      </c>
      <c r="D106" s="112"/>
      <c r="E106" s="206"/>
      <c r="F106" s="207"/>
      <c r="G106" s="207"/>
      <c r="H106" s="207"/>
      <c r="I106" s="207"/>
      <c r="J106" s="207"/>
      <c r="K106" s="208"/>
      <c r="L106" s="208"/>
      <c r="M106" s="208"/>
      <c r="N106" s="208"/>
      <c r="O106" s="208"/>
      <c r="P106" s="208"/>
      <c r="Q106" s="208"/>
      <c r="R106" s="207"/>
      <c r="S106" s="113" t="s">
        <v>139</v>
      </c>
      <c r="T106" s="104" t="str">
        <f t="shared" ref="T106:AA106" si="1251">IF(AND(T104&gt;0,T105&gt;0),ROUNDDOWN(T105/T104,4),"")</f>
        <v/>
      </c>
      <c r="U106" s="105" t="str">
        <f t="shared" si="1251"/>
        <v/>
      </c>
      <c r="V106" s="146" t="str">
        <f t="shared" si="1251"/>
        <v/>
      </c>
      <c r="W106" s="104" t="str">
        <f t="shared" si="1251"/>
        <v/>
      </c>
      <c r="X106" s="105" t="str">
        <f t="shared" si="1251"/>
        <v/>
      </c>
      <c r="Y106" s="146" t="str">
        <f t="shared" si="1251"/>
        <v/>
      </c>
      <c r="Z106" s="104" t="str">
        <f t="shared" si="1251"/>
        <v/>
      </c>
      <c r="AA106" s="105" t="str">
        <f t="shared" si="1251"/>
        <v/>
      </c>
      <c r="AB106" s="106"/>
      <c r="AC106" s="146" t="str">
        <f t="shared" ref="AC106:AK106" si="1252">IF(AND(AC104&gt;0,AC105&gt;0),ROUNDDOWN(AC105/AC104,4),"")</f>
        <v/>
      </c>
      <c r="AD106" s="104" t="str">
        <f t="shared" si="1252"/>
        <v/>
      </c>
      <c r="AE106" s="105" t="str">
        <f t="shared" si="1252"/>
        <v/>
      </c>
      <c r="AF106" s="146" t="str">
        <f t="shared" si="1252"/>
        <v/>
      </c>
      <c r="AG106" s="104" t="str">
        <f t="shared" si="1252"/>
        <v/>
      </c>
      <c r="AH106" s="105" t="str">
        <f t="shared" si="1252"/>
        <v/>
      </c>
      <c r="AI106" s="146" t="str">
        <f t="shared" si="1252"/>
        <v/>
      </c>
      <c r="AJ106" s="104" t="str">
        <f t="shared" si="1252"/>
        <v/>
      </c>
      <c r="AK106" s="105" t="str">
        <f t="shared" si="1252"/>
        <v/>
      </c>
      <c r="AL106" s="106"/>
      <c r="AM106" s="146" t="str">
        <f t="shared" ref="AM106:AU106" si="1253">IF(AND(AM104&gt;0,AM105&gt;0),ROUNDDOWN(AM105/AM104,4),"")</f>
        <v/>
      </c>
      <c r="AN106" s="104" t="str">
        <f t="shared" si="1253"/>
        <v/>
      </c>
      <c r="AO106" s="105" t="str">
        <f t="shared" si="1253"/>
        <v/>
      </c>
      <c r="AP106" s="146" t="str">
        <f t="shared" si="1253"/>
        <v/>
      </c>
      <c r="AQ106" s="104" t="str">
        <f t="shared" si="1253"/>
        <v/>
      </c>
      <c r="AR106" s="105" t="str">
        <f t="shared" si="1253"/>
        <v/>
      </c>
      <c r="AS106" s="146" t="str">
        <f t="shared" si="1253"/>
        <v/>
      </c>
      <c r="AT106" s="104" t="str">
        <f t="shared" si="1253"/>
        <v/>
      </c>
      <c r="AU106" s="105" t="str">
        <f t="shared" si="1253"/>
        <v/>
      </c>
      <c r="AV106" s="106"/>
      <c r="AW106" s="146" t="str">
        <f t="shared" ref="AW106:BE106" si="1254">IF(AND(AW104&gt;0,AW105&gt;0),ROUNDDOWN(AW105/AW104,4),"")</f>
        <v/>
      </c>
      <c r="AX106" s="431" t="str">
        <f t="shared" si="1254"/>
        <v/>
      </c>
      <c r="AY106" s="432" t="str">
        <f t="shared" si="1254"/>
        <v/>
      </c>
      <c r="AZ106" s="433" t="str">
        <f t="shared" si="1254"/>
        <v/>
      </c>
      <c r="BA106" s="299" t="str">
        <f t="shared" si="1254"/>
        <v/>
      </c>
      <c r="BB106" s="303" t="str">
        <f t="shared" si="1254"/>
        <v/>
      </c>
      <c r="BC106" s="157" t="str">
        <f t="shared" si="1254"/>
        <v/>
      </c>
      <c r="BD106" s="307" t="str">
        <f t="shared" si="1254"/>
        <v/>
      </c>
      <c r="BE106" s="317" t="str">
        <f t="shared" si="1254"/>
        <v/>
      </c>
      <c r="BF106" s="327"/>
      <c r="BG106" s="161" t="str">
        <f t="shared" ref="BG106:BO106" si="1255">IF(AND(BG104&gt;0,BG105&gt;0),ROUNDDOWN(BG105/BG104,4),"")</f>
        <v/>
      </c>
      <c r="BH106" s="105" t="str">
        <f t="shared" si="1255"/>
        <v/>
      </c>
      <c r="BI106" s="105" t="str">
        <f t="shared" si="1255"/>
        <v/>
      </c>
      <c r="BJ106" s="146" t="str">
        <f t="shared" si="1255"/>
        <v/>
      </c>
      <c r="BK106" s="104" t="str">
        <f t="shared" si="1255"/>
        <v/>
      </c>
      <c r="BL106" s="105" t="str">
        <f t="shared" si="1255"/>
        <v/>
      </c>
      <c r="BM106" s="146" t="str">
        <f t="shared" si="1255"/>
        <v/>
      </c>
      <c r="BN106" s="104" t="str">
        <f t="shared" si="1255"/>
        <v/>
      </c>
      <c r="BO106" s="105" t="str">
        <f t="shared" si="1255"/>
        <v/>
      </c>
      <c r="BP106" s="106"/>
      <c r="BQ106" s="146" t="str">
        <f t="shared" ref="BQ106:BY106" si="1256">IF(AND(BQ104&gt;0,BQ105&gt;0),ROUNDDOWN(BQ105/BQ104,4),"")</f>
        <v/>
      </c>
      <c r="BR106" s="104" t="str">
        <f t="shared" si="1256"/>
        <v/>
      </c>
      <c r="BS106" s="105" t="str">
        <f t="shared" si="1256"/>
        <v/>
      </c>
      <c r="BT106" s="146" t="str">
        <f t="shared" si="1256"/>
        <v/>
      </c>
      <c r="BU106" s="104" t="str">
        <f t="shared" si="1256"/>
        <v/>
      </c>
      <c r="BV106" s="105" t="str">
        <f t="shared" si="1256"/>
        <v/>
      </c>
      <c r="BW106" s="146" t="str">
        <f t="shared" si="1256"/>
        <v/>
      </c>
      <c r="BX106" s="104" t="str">
        <f t="shared" si="1256"/>
        <v/>
      </c>
      <c r="BY106" s="105" t="str">
        <f t="shared" si="1256"/>
        <v/>
      </c>
      <c r="BZ106" s="106"/>
      <c r="CA106" s="146" t="str">
        <f t="shared" ref="CA106:CI106" si="1257">IF(AND(CA104&gt;0,CA105&gt;0),ROUNDDOWN(CA105/CA104,4),"")</f>
        <v/>
      </c>
      <c r="CB106" s="104" t="str">
        <f t="shared" si="1257"/>
        <v/>
      </c>
      <c r="CC106" s="105" t="str">
        <f t="shared" si="1257"/>
        <v/>
      </c>
      <c r="CD106" s="146" t="str">
        <f t="shared" si="1257"/>
        <v/>
      </c>
      <c r="CE106" s="104" t="str">
        <f t="shared" si="1257"/>
        <v/>
      </c>
      <c r="CF106" s="105" t="str">
        <f t="shared" si="1257"/>
        <v/>
      </c>
      <c r="CG106" s="146" t="str">
        <f t="shared" si="1257"/>
        <v/>
      </c>
      <c r="CH106" s="104" t="str">
        <f t="shared" si="1257"/>
        <v/>
      </c>
      <c r="CI106" s="105" t="str">
        <f t="shared" si="1257"/>
        <v/>
      </c>
      <c r="CJ106" s="106"/>
      <c r="CK106" s="146" t="str">
        <f t="shared" ref="CK106:CS106" si="1258">IF(AND(CK104&gt;0,CK105&gt;0),ROUNDDOWN(CK105/CK104,4),"")</f>
        <v/>
      </c>
      <c r="CL106" s="431" t="str">
        <f t="shared" si="1258"/>
        <v/>
      </c>
      <c r="CM106" s="432" t="str">
        <f t="shared" si="1258"/>
        <v/>
      </c>
      <c r="CN106" s="433" t="str">
        <f t="shared" si="1258"/>
        <v/>
      </c>
      <c r="CO106" s="299" t="str">
        <f t="shared" si="1258"/>
        <v/>
      </c>
      <c r="CP106" s="303" t="str">
        <f t="shared" si="1258"/>
        <v/>
      </c>
      <c r="CQ106" s="157" t="str">
        <f t="shared" si="1258"/>
        <v/>
      </c>
      <c r="CR106" s="307" t="str">
        <f t="shared" si="1258"/>
        <v/>
      </c>
      <c r="CS106" s="317" t="str">
        <f t="shared" si="1258"/>
        <v/>
      </c>
      <c r="CT106" s="327"/>
      <c r="CU106" s="161" t="str">
        <f t="shared" ref="CU106:DC106" si="1259">IF(AND(CU104&gt;0,CU105&gt;0),ROUNDDOWN(CU105/CU104,4),"")</f>
        <v/>
      </c>
      <c r="CV106" s="340" t="str">
        <f t="shared" si="1259"/>
        <v/>
      </c>
      <c r="CW106" s="341" t="str">
        <f t="shared" si="1259"/>
        <v/>
      </c>
      <c r="CX106" s="165" t="str">
        <f t="shared" si="1259"/>
        <v/>
      </c>
      <c r="CY106" s="360" t="str">
        <f t="shared" si="1259"/>
        <v/>
      </c>
      <c r="CZ106" s="361" t="str">
        <f t="shared" si="1259"/>
        <v/>
      </c>
      <c r="DA106" s="169" t="str">
        <f t="shared" si="1259"/>
        <v/>
      </c>
      <c r="DB106" s="491" t="str">
        <f t="shared" si="1259"/>
        <v/>
      </c>
      <c r="DC106" s="492" t="str">
        <f t="shared" si="1259"/>
        <v/>
      </c>
      <c r="DD106" s="493"/>
      <c r="DE106" s="607" t="str">
        <f t="shared" ref="DE106:DW106" si="1260">IF(AND(DE104&gt;0,DE105&gt;0),ROUNDDOWN(DE105/DE104,4),"")</f>
        <v/>
      </c>
      <c r="DF106" s="620">
        <f t="shared" si="1260"/>
        <v>5.2195999999999998</v>
      </c>
      <c r="DG106" s="341">
        <f t="shared" si="1260"/>
        <v>0.2717</v>
      </c>
      <c r="DH106" s="621">
        <f t="shared" si="1260"/>
        <v>0.42849999999999999</v>
      </c>
      <c r="DI106" s="634" t="str">
        <f t="shared" si="1260"/>
        <v/>
      </c>
      <c r="DJ106" s="361" t="str">
        <f t="shared" si="1260"/>
        <v/>
      </c>
      <c r="DK106" s="635" t="str">
        <f t="shared" si="1260"/>
        <v/>
      </c>
      <c r="DL106" s="647">
        <f t="shared" si="1260"/>
        <v>7.1596000000000002</v>
      </c>
      <c r="DM106" s="492">
        <f t="shared" si="1260"/>
        <v>0.3735</v>
      </c>
      <c r="DN106" s="493"/>
      <c r="DO106" s="648">
        <f t="shared" ref="DO106" si="1261">IF(AND(DO104&gt;0,DO105&gt;0),ROUNDDOWN(DO105/DO104,4),"")</f>
        <v>0.56659999999999999</v>
      </c>
      <c r="DP106" s="105" t="str">
        <f t="shared" si="1260"/>
        <v/>
      </c>
      <c r="DQ106" s="105" t="str">
        <f t="shared" si="1260"/>
        <v/>
      </c>
      <c r="DR106" s="146" t="str">
        <f t="shared" si="1260"/>
        <v/>
      </c>
      <c r="DS106" s="104" t="str">
        <f t="shared" si="1260"/>
        <v/>
      </c>
      <c r="DT106" s="105" t="str">
        <f t="shared" si="1260"/>
        <v/>
      </c>
      <c r="DU106" s="146" t="str">
        <f t="shared" si="1260"/>
        <v/>
      </c>
      <c r="DV106" s="104" t="str">
        <f t="shared" si="1260"/>
        <v/>
      </c>
      <c r="DW106" s="105" t="str">
        <f t="shared" si="1260"/>
        <v/>
      </c>
      <c r="DX106" s="106"/>
      <c r="DY106" s="146" t="str">
        <f t="shared" ref="DY106:EG106" si="1262">IF(AND(DY104&gt;0,DY105&gt;0),ROUNDDOWN(DY105/DY104,4),"")</f>
        <v/>
      </c>
      <c r="DZ106" s="104" t="str">
        <f t="shared" si="1262"/>
        <v/>
      </c>
      <c r="EA106" s="105" t="str">
        <f t="shared" si="1262"/>
        <v/>
      </c>
      <c r="EB106" s="146" t="str">
        <f t="shared" si="1262"/>
        <v/>
      </c>
      <c r="EC106" s="104" t="str">
        <f t="shared" si="1262"/>
        <v/>
      </c>
      <c r="ED106" s="105" t="str">
        <f t="shared" si="1262"/>
        <v/>
      </c>
      <c r="EE106" s="146" t="str">
        <f t="shared" si="1262"/>
        <v/>
      </c>
      <c r="EF106" s="104" t="str">
        <f t="shared" si="1262"/>
        <v/>
      </c>
      <c r="EG106" s="105" t="str">
        <f t="shared" si="1262"/>
        <v/>
      </c>
      <c r="EH106" s="106"/>
      <c r="EI106" s="146" t="str">
        <f t="shared" ref="EI106:EQ106" si="1263">IF(AND(EI104&gt;0,EI105&gt;0),ROUNDDOWN(EI105/EI104,4),"")</f>
        <v/>
      </c>
      <c r="EJ106" s="104" t="str">
        <f t="shared" si="1263"/>
        <v/>
      </c>
      <c r="EK106" s="105" t="str">
        <f t="shared" si="1263"/>
        <v/>
      </c>
      <c r="EL106" s="146" t="str">
        <f t="shared" si="1263"/>
        <v/>
      </c>
      <c r="EM106" s="104" t="str">
        <f t="shared" si="1263"/>
        <v/>
      </c>
      <c r="EN106" s="105" t="str">
        <f t="shared" si="1263"/>
        <v/>
      </c>
      <c r="EO106" s="146" t="str">
        <f t="shared" si="1263"/>
        <v/>
      </c>
      <c r="EP106" s="104" t="str">
        <f t="shared" si="1263"/>
        <v/>
      </c>
      <c r="EQ106" s="105" t="str">
        <f t="shared" si="1263"/>
        <v/>
      </c>
      <c r="ER106" s="106"/>
      <c r="ES106" s="146" t="str">
        <f t="shared" ref="ES106:FA106" si="1264">IF(AND(ES104&gt;0,ES105&gt;0),ROUNDDOWN(ES105/ES104,4),"")</f>
        <v/>
      </c>
      <c r="ET106" s="431" t="str">
        <f t="shared" si="1264"/>
        <v/>
      </c>
      <c r="EU106" s="432" t="str">
        <f t="shared" si="1264"/>
        <v/>
      </c>
      <c r="EV106" s="433" t="str">
        <f t="shared" si="1264"/>
        <v/>
      </c>
      <c r="EW106" s="299" t="str">
        <f t="shared" si="1264"/>
        <v/>
      </c>
      <c r="EX106" s="303" t="str">
        <f t="shared" si="1264"/>
        <v/>
      </c>
      <c r="EY106" s="157" t="str">
        <f t="shared" si="1264"/>
        <v/>
      </c>
      <c r="EZ106" s="307" t="str">
        <f t="shared" si="1264"/>
        <v/>
      </c>
      <c r="FA106" s="317" t="str">
        <f t="shared" si="1264"/>
        <v/>
      </c>
      <c r="FB106" s="327"/>
      <c r="FC106" s="161" t="str">
        <f t="shared" ref="FC106:FK106" si="1265">IF(AND(FC104&gt;0,FC105&gt;0),ROUNDDOWN(FC105/FC104,4),"")</f>
        <v/>
      </c>
      <c r="FD106" s="105" t="str">
        <f t="shared" si="1265"/>
        <v/>
      </c>
      <c r="FE106" s="105" t="str">
        <f t="shared" si="1265"/>
        <v/>
      </c>
      <c r="FF106" s="146" t="str">
        <f t="shared" si="1265"/>
        <v/>
      </c>
      <c r="FG106" s="104" t="str">
        <f t="shared" si="1265"/>
        <v/>
      </c>
      <c r="FH106" s="105" t="str">
        <f t="shared" si="1265"/>
        <v/>
      </c>
      <c r="FI106" s="146" t="str">
        <f t="shared" si="1265"/>
        <v/>
      </c>
      <c r="FJ106" s="104" t="str">
        <f t="shared" si="1265"/>
        <v/>
      </c>
      <c r="FK106" s="105" t="str">
        <f t="shared" si="1265"/>
        <v/>
      </c>
      <c r="FL106" s="106"/>
      <c r="FM106" s="146" t="str">
        <f t="shared" ref="FM106:FU106" si="1266">IF(AND(FM104&gt;0,FM105&gt;0),ROUNDDOWN(FM105/FM104,4),"")</f>
        <v/>
      </c>
      <c r="FN106" s="104" t="str">
        <f t="shared" si="1266"/>
        <v/>
      </c>
      <c r="FO106" s="105" t="str">
        <f t="shared" si="1266"/>
        <v/>
      </c>
      <c r="FP106" s="146" t="str">
        <f t="shared" si="1266"/>
        <v/>
      </c>
      <c r="FQ106" s="104" t="str">
        <f t="shared" si="1266"/>
        <v/>
      </c>
      <c r="FR106" s="105" t="str">
        <f t="shared" si="1266"/>
        <v/>
      </c>
      <c r="FS106" s="146" t="str">
        <f t="shared" si="1266"/>
        <v/>
      </c>
      <c r="FT106" s="104" t="str">
        <f t="shared" si="1266"/>
        <v/>
      </c>
      <c r="FU106" s="105" t="str">
        <f t="shared" si="1266"/>
        <v/>
      </c>
      <c r="FV106" s="106"/>
      <c r="FW106" s="146" t="str">
        <f t="shared" ref="FW106:GE106" si="1267">IF(AND(FW104&gt;0,FW105&gt;0),ROUNDDOWN(FW105/FW104,4),"")</f>
        <v/>
      </c>
      <c r="FX106" s="104" t="str">
        <f t="shared" si="1267"/>
        <v/>
      </c>
      <c r="FY106" s="105" t="str">
        <f t="shared" si="1267"/>
        <v/>
      </c>
      <c r="FZ106" s="146" t="str">
        <f t="shared" si="1267"/>
        <v/>
      </c>
      <c r="GA106" s="104" t="str">
        <f t="shared" si="1267"/>
        <v/>
      </c>
      <c r="GB106" s="105" t="str">
        <f t="shared" si="1267"/>
        <v/>
      </c>
      <c r="GC106" s="146" t="str">
        <f t="shared" si="1267"/>
        <v/>
      </c>
      <c r="GD106" s="104" t="str">
        <f t="shared" si="1267"/>
        <v/>
      </c>
      <c r="GE106" s="105" t="str">
        <f t="shared" si="1267"/>
        <v/>
      </c>
      <c r="GF106" s="106"/>
      <c r="GG106" s="146" t="str">
        <f t="shared" ref="GG106:GO106" si="1268">IF(AND(GG104&gt;0,GG105&gt;0),ROUNDDOWN(GG105/GG104,4),"")</f>
        <v/>
      </c>
      <c r="GH106" s="431" t="str">
        <f t="shared" si="1268"/>
        <v/>
      </c>
      <c r="GI106" s="432" t="str">
        <f t="shared" si="1268"/>
        <v/>
      </c>
      <c r="GJ106" s="433" t="str">
        <f t="shared" si="1268"/>
        <v/>
      </c>
      <c r="GK106" s="299" t="str">
        <f t="shared" si="1268"/>
        <v/>
      </c>
      <c r="GL106" s="303" t="str">
        <f t="shared" si="1268"/>
        <v/>
      </c>
      <c r="GM106" s="157" t="str">
        <f t="shared" si="1268"/>
        <v/>
      </c>
      <c r="GN106" s="307" t="str">
        <f t="shared" si="1268"/>
        <v/>
      </c>
      <c r="GO106" s="317" t="str">
        <f t="shared" si="1268"/>
        <v/>
      </c>
      <c r="GP106" s="327"/>
      <c r="GQ106" s="161" t="str">
        <f t="shared" ref="GQ106:GY106" si="1269">IF(AND(GQ104&gt;0,GQ105&gt;0),ROUNDDOWN(GQ105/GQ104,4),"")</f>
        <v/>
      </c>
      <c r="GR106" s="340" t="str">
        <f t="shared" si="1269"/>
        <v/>
      </c>
      <c r="GS106" s="341" t="str">
        <f t="shared" si="1269"/>
        <v/>
      </c>
      <c r="GT106" s="165" t="str">
        <f t="shared" si="1269"/>
        <v/>
      </c>
      <c r="GU106" s="360" t="str">
        <f t="shared" si="1269"/>
        <v/>
      </c>
      <c r="GV106" s="361" t="str">
        <f t="shared" si="1269"/>
        <v/>
      </c>
      <c r="GW106" s="169" t="str">
        <f t="shared" si="1269"/>
        <v/>
      </c>
      <c r="GX106" s="491" t="str">
        <f t="shared" si="1269"/>
        <v/>
      </c>
      <c r="GY106" s="492" t="str">
        <f t="shared" si="1269"/>
        <v/>
      </c>
      <c r="GZ106" s="493"/>
      <c r="HA106" s="494" t="str">
        <f t="shared" ref="HA106:HI106" si="1270">IF(AND(HA104&gt;0,HA105&gt;0),ROUNDDOWN(HA105/HA104,4),"")</f>
        <v/>
      </c>
      <c r="HB106" s="397" t="str">
        <f t="shared" si="1270"/>
        <v/>
      </c>
      <c r="HC106" s="398" t="str">
        <f t="shared" si="1270"/>
        <v/>
      </c>
      <c r="HD106" s="175" t="str">
        <f t="shared" si="1270"/>
        <v/>
      </c>
      <c r="HE106" s="397" t="str">
        <f t="shared" si="1270"/>
        <v/>
      </c>
      <c r="HF106" s="398" t="str">
        <f t="shared" si="1270"/>
        <v/>
      </c>
      <c r="HG106" s="175" t="str">
        <f t="shared" si="1270"/>
        <v/>
      </c>
      <c r="HH106" s="397" t="str">
        <f t="shared" si="1270"/>
        <v/>
      </c>
      <c r="HI106" s="398" t="str">
        <f t="shared" si="1270"/>
        <v/>
      </c>
      <c r="HJ106" s="375"/>
      <c r="HK106" s="174" t="str">
        <f>IF(AND(HK104&gt;0,HK105&gt;0),ROUNDDOWN(HK105/HK104,4),"")</f>
        <v/>
      </c>
      <c r="HL106" s="114"/>
      <c r="HM106" s="107"/>
      <c r="HN106" s="113"/>
      <c r="HO106" s="113"/>
      <c r="HP106" s="113"/>
      <c r="HQ106" s="113"/>
    </row>
    <row r="107" spans="1:225" s="25" customFormat="1" ht="21.75" thickTop="1">
      <c r="A107" s="24"/>
      <c r="C107" s="85" t="str">
        <f>_xlfn.XLOOKUP(D107,事業計画2026[営業所],事業計画2026[エリア],"",0)</f>
        <v/>
      </c>
      <c r="D107" s="86" t="s">
        <v>99</v>
      </c>
      <c r="E107" s="196"/>
      <c r="F107" s="196"/>
      <c r="G107" s="196" t="str">
        <f>_xlfn.XLOOKUP(D107,事業計画2026[営業所],事業計画2026[所長],"",0)</f>
        <v/>
      </c>
      <c r="H107" s="196" t="str">
        <f>_xlfn.XLOOKUP(D107,事業計画2026[営業所],事業計画2026[担当役員],"",0)</f>
        <v/>
      </c>
      <c r="I107" s="196" t="str">
        <f>_xlfn.XLOOKUP(D107,事業計画2026[営業所],事業計画2026[主要ブランド],"",0)</f>
        <v/>
      </c>
      <c r="J107" s="196"/>
      <c r="K107" s="197" t="str">
        <f>_xlfn.XLOOKUP(D107,事業計画2026[営業所],事業計画2026[人件費],"",0)</f>
        <v/>
      </c>
      <c r="L107" s="197" t="str">
        <f>_xlfn.XLOOKUP(D107,事業計画2026[営業所],事業計画2026[販売費],"",0)</f>
        <v/>
      </c>
      <c r="M107" s="197" t="str">
        <f>_xlfn.XLOOKUP(D107,事業計画2026[営業所],事業計画2026[減価償却費],"",0)</f>
        <v/>
      </c>
      <c r="N107" s="197" t="str">
        <f>_xlfn.XLOOKUP(D107,事業計画2026[営業所],事業計画2026[地代・家賃],"",0)</f>
        <v/>
      </c>
      <c r="O107" s="197" t="str">
        <f>_xlfn.XLOOKUP(D107,事業計画2026[営業所],事業計画2026[その他経費],"",0)</f>
        <v/>
      </c>
      <c r="P107" s="197" t="str">
        <f>_xlfn.XLOOKUP(D107,事業計画2026[営業所],事業計画2026[本社経費],"",0)</f>
        <v/>
      </c>
      <c r="Q107" s="197">
        <f>SUM(K107:P107)</f>
        <v>0</v>
      </c>
      <c r="R107" s="196"/>
      <c r="S107" s="26" t="s">
        <v>137</v>
      </c>
      <c r="T107" s="27" cm="1">
        <f t="array" ref="T107">_xlfn.XLOOKUP($D107&amp;T$2&amp;T$3,事業計画集計2026[営業所]&amp;事業計画集計2026[月]&amp;事業計画集計2026[受着完],事業計画集計2026[(当月)計画 請負金額],0,0)</f>
        <v>0</v>
      </c>
      <c r="U107" s="28" cm="1">
        <f t="array" ref="U107">_xlfn.XLOOKUP($D107&amp;T$2&amp;T$3,事業計画集計2026[営業所]&amp;事業計画集計2026[月]&amp;事業計画集計2026[受着完],事業計画集計2026[(当月)計画 利益額],0,0)</f>
        <v>0</v>
      </c>
      <c r="V107" s="142" cm="1">
        <f t="array" ref="V107">_xlfn.XLOOKUP($D107&amp;T$2&amp;T$3,事業計画集計2026[営業所]&amp;事業計画集計2026[月]&amp;事業計画集計2026[受着完],事業計画集計2026[(当月)計画 棟数],0,0)</f>
        <v>0</v>
      </c>
      <c r="W107" s="27" cm="1">
        <f t="array" ref="W107">_xlfn.XLOOKUP($D107&amp;W$2&amp;W$3,事業計画集計2026[営業所]&amp;事業計画集計2026[月]&amp;事業計画集計2026[受着完],事業計画集計2026[(当月)計画 請負金額],0,0)</f>
        <v>0</v>
      </c>
      <c r="X107" s="28" cm="1">
        <f t="array" ref="X107">_xlfn.XLOOKUP($D107&amp;W$2&amp;W$3,事業計画集計2026[営業所]&amp;事業計画集計2026[月]&amp;事業計画集計2026[受着完],事業計画集計2026[(当月)計画 利益額],0,0)</f>
        <v>0</v>
      </c>
      <c r="Y107" s="149" cm="1">
        <f t="array" ref="Y107">_xlfn.XLOOKUP($D107&amp;W$2&amp;W$3,事業計画集計2026[営業所]&amp;事業計画集計2026[月]&amp;事業計画集計2026[受着完],事業計画集計2026[(当月)計画 棟数],0,0)</f>
        <v>0</v>
      </c>
      <c r="Z107" s="28" cm="1">
        <f t="array" ref="Z107">_xlfn.XLOOKUP($D107&amp;Z$2&amp;Z$3,事業計画集計2026[営業所]&amp;事業計画集計2026[月]&amp;事業計画集計2026[受着完],事業計画集計2026[(当月)計画 請負金額],0,0)</f>
        <v>0</v>
      </c>
      <c r="AA107" s="28" cm="1">
        <f t="array" ref="AA107">_xlfn.XLOOKUP($D107&amp;Z$2&amp;Z$3,事業計画集計2026[営業所]&amp;事業計画集計2026[月]&amp;事業計画集計2026[受着完],事業計画集計2026[(当月)計画 利益額],0,0)</f>
        <v>0</v>
      </c>
      <c r="AB107" s="29">
        <f>AA107-($Q107*1000)</f>
        <v>0</v>
      </c>
      <c r="AC107" s="142" cm="1">
        <f t="array" ref="AC107">_xlfn.XLOOKUP($D107&amp;Z$2&amp;Z$3,事業計画集計2026[営業所]&amp;事業計画集計2026[月]&amp;事業計画集計2026[受着完],事業計画集計2026[(当月)計画 棟数],0,0)</f>
        <v>0</v>
      </c>
      <c r="AD107" s="27" cm="1">
        <f t="array" ref="AD107">_xlfn.XLOOKUP($D107&amp;AD$2&amp;AD$3,事業計画集計2026[営業所]&amp;事業計画集計2026[月]&amp;事業計画集計2026[受着完],事業計画集計2026[(当月)計画 請負金額],0,0)</f>
        <v>0</v>
      </c>
      <c r="AE107" s="28" cm="1">
        <f t="array" ref="AE107">_xlfn.XLOOKUP($D107&amp;AD$2&amp;AD$3,事業計画集計2026[営業所]&amp;事業計画集計2026[月]&amp;事業計画集計2026[受着完],事業計画集計2026[(当月)計画 利益額],0,0)</f>
        <v>0</v>
      </c>
      <c r="AF107" s="149" cm="1">
        <f t="array" ref="AF107">_xlfn.XLOOKUP($D107&amp;AD$2&amp;AD$3,事業計画集計2026[営業所]&amp;事業計画集計2026[月]&amp;事業計画集計2026[受着完],事業計画集計2026[(当月)計画 棟数],0,0)</f>
        <v>0</v>
      </c>
      <c r="AG107" s="28" cm="1">
        <f t="array" ref="AG107">_xlfn.XLOOKUP($D107&amp;AG$2&amp;AG$3,事業計画集計2026[営業所]&amp;事業計画集計2026[月]&amp;事業計画集計2026[受着完],事業計画集計2026[(当月)計画 請負金額],0,0)</f>
        <v>0</v>
      </c>
      <c r="AH107" s="28" cm="1">
        <f t="array" ref="AH107">_xlfn.XLOOKUP($D107&amp;AG$2&amp;AG$3,事業計画集計2026[営業所]&amp;事業計画集計2026[月]&amp;事業計画集計2026[受着完],事業計画集計2026[(当月)計画 利益額],0,0)</f>
        <v>0</v>
      </c>
      <c r="AI107" s="149" cm="1">
        <f t="array" ref="AI107">_xlfn.XLOOKUP($D107&amp;AG$2&amp;AG$3,事業計画集計2026[営業所]&amp;事業計画集計2026[月]&amp;事業計画集計2026[受着完],事業計画集計2026[(当月)計画 棟数],0,0)</f>
        <v>0</v>
      </c>
      <c r="AJ107" s="28" cm="1">
        <f t="array" ref="AJ107">_xlfn.XLOOKUP($D107&amp;AJ$2&amp;AJ$3,事業計画集計2026[営業所]&amp;事業計画集計2026[月]&amp;事業計画集計2026[受着完],事業計画集計2026[(当月)計画 請負金額],0,0)</f>
        <v>0</v>
      </c>
      <c r="AK107" s="28" cm="1">
        <f t="array" ref="AK107">_xlfn.XLOOKUP($D107&amp;AJ$2&amp;AJ$3,事業計画集計2026[営業所]&amp;事業計画集計2026[月]&amp;事業計画集計2026[受着完],事業計画集計2026[(当月)計画 利益額],0,0)</f>
        <v>0</v>
      </c>
      <c r="AL107" s="29">
        <f>AK107-($Q107*1000)</f>
        <v>0</v>
      </c>
      <c r="AM107" s="149" cm="1">
        <f t="array" ref="AM107">_xlfn.XLOOKUP($D107&amp;AJ$2&amp;AJ$3,事業計画集計2026[営業所]&amp;事業計画集計2026[月]&amp;事業計画集計2026[受着完],事業計画集計2026[(当月)計画 棟数],0,0)</f>
        <v>0</v>
      </c>
      <c r="AN107" s="28" cm="1">
        <f t="array" ref="AN107">_xlfn.XLOOKUP($D107&amp;AN$2&amp;AN$3,事業計画集計2026[営業所]&amp;事業計画集計2026[月]&amp;事業計画集計2026[受着完],事業計画集計2026[(当月)計画 請負金額],0,0)</f>
        <v>0</v>
      </c>
      <c r="AO107" s="28" cm="1">
        <f t="array" ref="AO107">_xlfn.XLOOKUP($D107&amp;AN$2&amp;AN$3,事業計画集計2026[営業所]&amp;事業計画集計2026[月]&amp;事業計画集計2026[受着完],事業計画集計2026[(当月)計画 利益額],0,0)</f>
        <v>0</v>
      </c>
      <c r="AP107" s="149" cm="1">
        <f t="array" ref="AP107">_xlfn.XLOOKUP($D107&amp;AN$2&amp;AN$3,事業計画集計2026[営業所]&amp;事業計画集計2026[月]&amp;事業計画集計2026[受着完],事業計画集計2026[(当月)計画 棟数],0,0)</f>
        <v>0</v>
      </c>
      <c r="AQ107" s="28" cm="1">
        <f t="array" ref="AQ107">_xlfn.XLOOKUP($D107&amp;AQ$2&amp;AQ$3,事業計画集計2026[営業所]&amp;事業計画集計2026[月]&amp;事業計画集計2026[受着完],事業計画集計2026[(当月)計画 請負金額],0,0)</f>
        <v>0</v>
      </c>
      <c r="AR107" s="28" cm="1">
        <f t="array" ref="AR107">_xlfn.XLOOKUP($D107&amp;AQ$2&amp;AQ$3,事業計画集計2026[営業所]&amp;事業計画集計2026[月]&amp;事業計画集計2026[受着完],事業計画集計2026[(当月)計画 利益額],0,0)</f>
        <v>0</v>
      </c>
      <c r="AS107" s="149" cm="1">
        <f t="array" ref="AS107">_xlfn.XLOOKUP($D107&amp;AQ$2&amp;AQ$3,事業計画集計2026[営業所]&amp;事業計画集計2026[月]&amp;事業計画集計2026[受着完],事業計画集計2026[(当月)計画 棟数],0,0)</f>
        <v>0</v>
      </c>
      <c r="AT107" s="28" cm="1">
        <f t="array" ref="AT107">_xlfn.XLOOKUP($D107&amp;AT$2&amp;AT$3,事業計画集計2026[営業所]&amp;事業計画集計2026[月]&amp;事業計画集計2026[受着完],事業計画集計2026[(当月)計画 請負金額],0,0)</f>
        <v>0</v>
      </c>
      <c r="AU107" s="28" cm="1">
        <f t="array" ref="AU107">_xlfn.XLOOKUP($D107&amp;AT$2&amp;AT$3,事業計画集計2026[営業所]&amp;事業計画集計2026[月]&amp;事業計画集計2026[受着完],事業計画集計2026[(当月)計画 利益額],0,0)</f>
        <v>0</v>
      </c>
      <c r="AV107" s="29">
        <f>AU107-($Q107*1000)</f>
        <v>0</v>
      </c>
      <c r="AW107" s="142" cm="1">
        <f t="array" ref="AW107">_xlfn.XLOOKUP($D107&amp;AT$2&amp;AT$3,事業計画集計2026[営業所]&amp;事業計画集計2026[月]&amp;事業計画集計2026[受着完],事業計画集計2026[(当月)計画 棟数],0,0)</f>
        <v>0</v>
      </c>
      <c r="AX107" s="421">
        <f t="shared" ref="AX107:BG108" si="1271">T107+AD107+AN107</f>
        <v>0</v>
      </c>
      <c r="AY107" s="422">
        <f t="shared" si="1271"/>
        <v>0</v>
      </c>
      <c r="AZ107" s="423">
        <f t="shared" si="1271"/>
        <v>0</v>
      </c>
      <c r="BA107" s="296">
        <f t="shared" si="1271"/>
        <v>0</v>
      </c>
      <c r="BB107" s="300">
        <f t="shared" si="1271"/>
        <v>0</v>
      </c>
      <c r="BC107" s="154">
        <f t="shared" si="1271"/>
        <v>0</v>
      </c>
      <c r="BD107" s="304">
        <f t="shared" si="1271"/>
        <v>0</v>
      </c>
      <c r="BE107" s="314">
        <f t="shared" si="1271"/>
        <v>0</v>
      </c>
      <c r="BF107" s="324">
        <f t="shared" si="1271"/>
        <v>0</v>
      </c>
      <c r="BG107" s="158">
        <f t="shared" si="1271"/>
        <v>0</v>
      </c>
      <c r="BH107" s="28" cm="1">
        <f t="array" ref="BH107">_xlfn.XLOOKUP($D107&amp;BH$2&amp;BH$3,事業計画集計2026[営業所]&amp;事業計画集計2026[月]&amp;事業計画集計2026[受着完],事業計画集計2026[(当月)計画 請負金額],0,0)</f>
        <v>0</v>
      </c>
      <c r="BI107" s="28" cm="1">
        <f t="array" ref="BI107">_xlfn.XLOOKUP($D107&amp;BH$2&amp;BH$3,事業計画集計2026[営業所]&amp;事業計画集計2026[月]&amp;事業計画集計2026[受着完],事業計画集計2026[(当月)計画 利益額],0,0)</f>
        <v>0</v>
      </c>
      <c r="BJ107" s="149" cm="1">
        <f t="array" ref="BJ107">_xlfn.XLOOKUP($D107&amp;BH$2&amp;BH$3,事業計画集計2026[営業所]&amp;事業計画集計2026[月]&amp;事業計画集計2026[受着完],事業計画集計2026[(当月)計画 棟数],0,0)</f>
        <v>0</v>
      </c>
      <c r="BK107" s="28" cm="1">
        <f t="array" ref="BK107">_xlfn.XLOOKUP($D107&amp;BK$2&amp;BK$3,事業計画集計2026[営業所]&amp;事業計画集計2026[月]&amp;事業計画集計2026[受着完],事業計画集計2026[(当月)計画 請負金額],0,0)</f>
        <v>0</v>
      </c>
      <c r="BL107" s="28" cm="1">
        <f t="array" ref="BL107">_xlfn.XLOOKUP($D107&amp;BK$2&amp;BK$3,事業計画集計2026[営業所]&amp;事業計画集計2026[月]&amp;事業計画集計2026[受着完],事業計画集計2026[(当月)計画 利益額],0,0)</f>
        <v>0</v>
      </c>
      <c r="BM107" s="149" cm="1">
        <f t="array" ref="BM107">_xlfn.XLOOKUP($D107&amp;BK$2&amp;BK$3,事業計画集計2026[営業所]&amp;事業計画集計2026[月]&amp;事業計画集計2026[受着完],事業計画集計2026[(当月)計画 棟数],0,0)</f>
        <v>0</v>
      </c>
      <c r="BN107" s="28" cm="1">
        <f t="array" ref="BN107">_xlfn.XLOOKUP($D107&amp;BN$2&amp;BN$3,事業計画集計2026[営業所]&amp;事業計画集計2026[月]&amp;事業計画集計2026[受着完],事業計画集計2026[(当月)計画 請負金額],0,0)</f>
        <v>0</v>
      </c>
      <c r="BO107" s="28" cm="1">
        <f t="array" ref="BO107">_xlfn.XLOOKUP($D107&amp;BN$2&amp;BN$3,事業計画集計2026[営業所]&amp;事業計画集計2026[月]&amp;事業計画集計2026[受着完],事業計画集計2026[(当月)計画 利益額],0,0)</f>
        <v>0</v>
      </c>
      <c r="BP107" s="29">
        <f>BO107-($Q107*1000)</f>
        <v>0</v>
      </c>
      <c r="BQ107" s="149" cm="1">
        <f t="array" ref="BQ107">_xlfn.XLOOKUP($D107&amp;BN$2&amp;BN$3,事業計画集計2026[営業所]&amp;事業計画集計2026[月]&amp;事業計画集計2026[受着完],事業計画集計2026[(当月)計画 棟数],0,0)</f>
        <v>0</v>
      </c>
      <c r="BR107" s="28" cm="1">
        <f t="array" ref="BR107">_xlfn.XLOOKUP($D107&amp;BR$2&amp;BR$3,事業計画集計2026[営業所]&amp;事業計画集計2026[月]&amp;事業計画集計2026[受着完],事業計画集計2026[(当月)計画 請負金額],0,0)</f>
        <v>0</v>
      </c>
      <c r="BS107" s="28" cm="1">
        <f t="array" ref="BS107">_xlfn.XLOOKUP($D107&amp;BR$2&amp;BR$3,事業計画集計2026[営業所]&amp;事業計画集計2026[月]&amp;事業計画集計2026[受着完],事業計画集計2026[(当月)計画 利益額],0,0)</f>
        <v>0</v>
      </c>
      <c r="BT107" s="149" cm="1">
        <f t="array" ref="BT107">_xlfn.XLOOKUP($D107&amp;BR$2&amp;BR$3,事業計画集計2026[営業所]&amp;事業計画集計2026[月]&amp;事業計画集計2026[受着完],事業計画集計2026[(当月)計画 棟数],0,0)</f>
        <v>0</v>
      </c>
      <c r="BU107" s="28" cm="1">
        <f t="array" ref="BU107">_xlfn.XLOOKUP($D107&amp;BU$2&amp;BU$3,事業計画集計2026[営業所]&amp;事業計画集計2026[月]&amp;事業計画集計2026[受着完],事業計画集計2026[(当月)計画 請負金額],0,0)</f>
        <v>0</v>
      </c>
      <c r="BV107" s="28" cm="1">
        <f t="array" ref="BV107">_xlfn.XLOOKUP($D107&amp;BU$2&amp;BU$3,事業計画集計2026[営業所]&amp;事業計画集計2026[月]&amp;事業計画集計2026[受着完],事業計画集計2026[(当月)計画 利益額],0,0)</f>
        <v>0</v>
      </c>
      <c r="BW107" s="149" cm="1">
        <f t="array" ref="BW107">_xlfn.XLOOKUP($D107&amp;BU$2&amp;BU$3,事業計画集計2026[営業所]&amp;事業計画集計2026[月]&amp;事業計画集計2026[受着完],事業計画集計2026[(当月)計画 棟数],0,0)</f>
        <v>0</v>
      </c>
      <c r="BX107" s="28" cm="1">
        <f t="array" ref="BX107">_xlfn.XLOOKUP($D107&amp;BX$2&amp;BX$3,事業計画集計2026[営業所]&amp;事業計画集計2026[月]&amp;事業計画集計2026[受着完],事業計画集計2026[(当月)計画 請負金額],0,0)</f>
        <v>0</v>
      </c>
      <c r="BY107" s="28" cm="1">
        <f t="array" ref="BY107">_xlfn.XLOOKUP($D107&amp;BX$2&amp;BX$3,事業計画集計2026[営業所]&amp;事業計画集計2026[月]&amp;事業計画集計2026[受着完],事業計画集計2026[(当月)計画 利益額],0,0)</f>
        <v>0</v>
      </c>
      <c r="BZ107" s="29">
        <f>BY107-($Q107*1000)</f>
        <v>0</v>
      </c>
      <c r="CA107" s="149" cm="1">
        <f t="array" ref="CA107">_xlfn.XLOOKUP($D107&amp;BX$2&amp;BX$3,事業計画集計2026[営業所]&amp;事業計画集計2026[月]&amp;事業計画集計2026[受着完],事業計画集計2026[(当月)計画 棟数],0,0)</f>
        <v>0</v>
      </c>
      <c r="CB107" s="28" cm="1">
        <f t="array" ref="CB107">_xlfn.XLOOKUP($D107&amp;CB$2&amp;CB$3,事業計画集計2026[営業所]&amp;事業計画集計2026[月]&amp;事業計画集計2026[受着完],事業計画集計2026[(当月)計画 請負金額],0,0)</f>
        <v>0</v>
      </c>
      <c r="CC107" s="28" cm="1">
        <f t="array" ref="CC107">_xlfn.XLOOKUP($D107&amp;CB$2&amp;CB$3,事業計画集計2026[営業所]&amp;事業計画集計2026[月]&amp;事業計画集計2026[受着完],事業計画集計2026[(当月)計画 利益額],0,0)</f>
        <v>0</v>
      </c>
      <c r="CD107" s="149" cm="1">
        <f t="array" ref="CD107">_xlfn.XLOOKUP($D107&amp;CB$2&amp;CB$3,事業計画集計2026[営業所]&amp;事業計画集計2026[月]&amp;事業計画集計2026[受着完],事業計画集計2026[(当月)計画 棟数],0,0)</f>
        <v>0</v>
      </c>
      <c r="CE107" s="28" cm="1">
        <f t="array" ref="CE107">_xlfn.XLOOKUP($D107&amp;CE$2&amp;CE$3,事業計画集計2026[営業所]&amp;事業計画集計2026[月]&amp;事業計画集計2026[受着完],事業計画集計2026[(当月)計画 請負金額],0,0)</f>
        <v>0</v>
      </c>
      <c r="CF107" s="28" cm="1">
        <f t="array" ref="CF107">_xlfn.XLOOKUP($D107&amp;CE$2&amp;CE$3,事業計画集計2026[営業所]&amp;事業計画集計2026[月]&amp;事業計画集計2026[受着完],事業計画集計2026[(当月)計画 利益額],0,0)</f>
        <v>0</v>
      </c>
      <c r="CG107" s="149" cm="1">
        <f t="array" ref="CG107">_xlfn.XLOOKUP($D107&amp;CE$2&amp;CE$3,事業計画集計2026[営業所]&amp;事業計画集計2026[月]&amp;事業計画集計2026[受着完],事業計画集計2026[(当月)計画 棟数],0,0)</f>
        <v>0</v>
      </c>
      <c r="CH107" s="28" cm="1">
        <f t="array" ref="CH107">_xlfn.XLOOKUP($D107&amp;CH$2&amp;CH$3,事業計画集計2026[営業所]&amp;事業計画集計2026[月]&amp;事業計画集計2026[受着完],事業計画集計2026[(当月)計画 請負金額],0,0)</f>
        <v>0</v>
      </c>
      <c r="CI107" s="28" cm="1">
        <f t="array" ref="CI107">_xlfn.XLOOKUP($D107&amp;CH$2&amp;CH$3,事業計画集計2026[営業所]&amp;事業計画集計2026[月]&amp;事業計画集計2026[受着完],事業計画集計2026[(当月)計画 利益額],0,0)</f>
        <v>0</v>
      </c>
      <c r="CJ107" s="29">
        <f>CI107-($Q107*1000)</f>
        <v>0</v>
      </c>
      <c r="CK107" s="142" cm="1">
        <f t="array" ref="CK107">_xlfn.XLOOKUP($D107&amp;CH$2&amp;CH$3,事業計画集計2026[営業所]&amp;事業計画集計2026[月]&amp;事業計画集計2026[受着完],事業計画集計2026[(当月)計画 棟数],0,0)</f>
        <v>0</v>
      </c>
      <c r="CL107" s="421">
        <f t="shared" ref="CL107:CU108" si="1272">BH107+BR107+CB107</f>
        <v>0</v>
      </c>
      <c r="CM107" s="422">
        <f t="shared" si="1272"/>
        <v>0</v>
      </c>
      <c r="CN107" s="423">
        <f t="shared" si="1272"/>
        <v>0</v>
      </c>
      <c r="CO107" s="296">
        <f t="shared" si="1272"/>
        <v>0</v>
      </c>
      <c r="CP107" s="300">
        <f t="shared" si="1272"/>
        <v>0</v>
      </c>
      <c r="CQ107" s="154">
        <f t="shared" si="1272"/>
        <v>0</v>
      </c>
      <c r="CR107" s="304">
        <f t="shared" si="1272"/>
        <v>0</v>
      </c>
      <c r="CS107" s="314">
        <f t="shared" si="1272"/>
        <v>0</v>
      </c>
      <c r="CT107" s="324">
        <f t="shared" si="1272"/>
        <v>0</v>
      </c>
      <c r="CU107" s="158">
        <f t="shared" si="1272"/>
        <v>0</v>
      </c>
      <c r="CV107" s="333">
        <f t="shared" ref="CV107:DE108" si="1273">AX107+CL107</f>
        <v>0</v>
      </c>
      <c r="CW107" s="334">
        <f t="shared" si="1273"/>
        <v>0</v>
      </c>
      <c r="CX107" s="162">
        <f t="shared" si="1273"/>
        <v>0</v>
      </c>
      <c r="CY107" s="354">
        <f t="shared" si="1273"/>
        <v>0</v>
      </c>
      <c r="CZ107" s="355">
        <f t="shared" si="1273"/>
        <v>0</v>
      </c>
      <c r="DA107" s="166">
        <f t="shared" si="1273"/>
        <v>0</v>
      </c>
      <c r="DB107" s="479">
        <f t="shared" si="1273"/>
        <v>0</v>
      </c>
      <c r="DC107" s="480">
        <f t="shared" si="1273"/>
        <v>0</v>
      </c>
      <c r="DD107" s="481">
        <f t="shared" si="1273"/>
        <v>0</v>
      </c>
      <c r="DE107" s="604">
        <f t="shared" si="1273"/>
        <v>0</v>
      </c>
      <c r="DF107" s="612">
        <f>実行度合表集計2025!GH107+実行度合表集計2026!CV107</f>
        <v>0</v>
      </c>
      <c r="DG107" s="334">
        <f>実行度合表集計2025!GI107+実行度合表集計2026!CW107</f>
        <v>0</v>
      </c>
      <c r="DH107" s="613">
        <f>実行度合表集計2025!GJ107+実行度合表集計2026!CX107</f>
        <v>0</v>
      </c>
      <c r="DI107" s="628">
        <f>実行度合表集計2025!GK107+実行度合表集計2026!CY107</f>
        <v>0</v>
      </c>
      <c r="DJ107" s="355">
        <f>実行度合表集計2025!GL107+実行度合表集計2026!CZ107</f>
        <v>0</v>
      </c>
      <c r="DK107" s="629">
        <f>実行度合表集計2025!GM107+実行度合表集計2026!DA107</f>
        <v>0</v>
      </c>
      <c r="DL107" s="641">
        <f>実行度合表集計2025!GN107+実行度合表集計2026!DB107</f>
        <v>15000000</v>
      </c>
      <c r="DM107" s="480">
        <f>実行度合表集計2025!GO107+実行度合表集計2026!DC107</f>
        <v>5400000</v>
      </c>
      <c r="DN107" s="481">
        <f>実行度合表集計2025!GP107+実行度合表集計2026!DD107</f>
        <v>960000</v>
      </c>
      <c r="DO107" s="642">
        <f>実行度合表集計2025!GQ107+実行度合表集計2026!DE107</f>
        <v>6</v>
      </c>
      <c r="DP107" s="28" cm="1">
        <f t="array" ref="DP107">_xlfn.XLOOKUP($D107&amp;DP$2&amp;DP$3,事業計画集計2026[営業所]&amp;事業計画集計2026[月]&amp;事業計画集計2026[受着完],事業計画集計2026[(当月)計画 請負金額],0,0)</f>
        <v>0</v>
      </c>
      <c r="DQ107" s="28" cm="1">
        <f t="array" ref="DQ107">_xlfn.XLOOKUP($D107&amp;DP$2&amp;DP$3,事業計画集計2026[営業所]&amp;事業計画集計2026[月]&amp;事業計画集計2026[受着完],事業計画集計2026[(当月)計画 利益額],0,0)</f>
        <v>0</v>
      </c>
      <c r="DR107" s="149" cm="1">
        <f t="array" ref="DR107">_xlfn.XLOOKUP($D107&amp;DP$2&amp;DP$3,事業計画集計2026[営業所]&amp;事業計画集計2026[月]&amp;事業計画集計2026[受着完],事業計画集計2026[(当月)計画 棟数],0,0)</f>
        <v>0</v>
      </c>
      <c r="DS107" s="28" cm="1">
        <f t="array" ref="DS107">_xlfn.XLOOKUP($D107&amp;DS$2&amp;DS$3,事業計画集計2026[営業所]&amp;事業計画集計2026[月]&amp;事業計画集計2026[受着完],事業計画集計2026[(当月)計画 請負金額],0,0)</f>
        <v>0</v>
      </c>
      <c r="DT107" s="28" cm="1">
        <f t="array" ref="DT107">_xlfn.XLOOKUP($D107&amp;DS$2&amp;DS$3,事業計画集計2026[営業所]&amp;事業計画集計2026[月]&amp;事業計画集計2026[受着完],事業計画集計2026[(当月)計画 利益額],0,0)</f>
        <v>0</v>
      </c>
      <c r="DU107" s="149" cm="1">
        <f t="array" ref="DU107">_xlfn.XLOOKUP($D107&amp;DS$2&amp;DS$3,事業計画集計2026[営業所]&amp;事業計画集計2026[月]&amp;事業計画集計2026[受着完],事業計画集計2026[(当月)計画 棟数],0,0)</f>
        <v>0</v>
      </c>
      <c r="DV107" s="28" cm="1">
        <f t="array" ref="DV107">_xlfn.XLOOKUP($D107&amp;DV$2&amp;DV$3,事業計画集計2026[営業所]&amp;事業計画集計2026[月]&amp;事業計画集計2026[受着完],事業計画集計2026[(当月)計画 請負金額],0,0)</f>
        <v>0</v>
      </c>
      <c r="DW107" s="28" cm="1">
        <f t="array" ref="DW107">_xlfn.XLOOKUP($D107&amp;DV$2&amp;DV$3,事業計画集計2026[営業所]&amp;事業計画集計2026[月]&amp;事業計画集計2026[受着完],事業計画集計2026[(当月)計画 利益額],0,0)</f>
        <v>0</v>
      </c>
      <c r="DX107" s="29">
        <f>DW107-($Q107*1000)</f>
        <v>0</v>
      </c>
      <c r="DY107" s="149" cm="1">
        <f t="array" ref="DY107">_xlfn.XLOOKUP($D107&amp;DV$2&amp;DV$3,事業計画集計2026[営業所]&amp;事業計画集計2026[月]&amp;事業計画集計2026[受着完],事業計画集計2026[(当月)計画 棟数],0,0)</f>
        <v>0</v>
      </c>
      <c r="DZ107" s="28" cm="1">
        <f t="array" ref="DZ107">_xlfn.XLOOKUP($D107&amp;DZ$2&amp;DZ$3,事業計画集計2026[営業所]&amp;事業計画集計2026[月]&amp;事業計画集計2026[受着完],事業計画集計2026[(当月)計画 請負金額],0,0)</f>
        <v>0</v>
      </c>
      <c r="EA107" s="28" cm="1">
        <f t="array" ref="EA107">_xlfn.XLOOKUP($D107&amp;DZ$2&amp;DZ$3,事業計画集計2026[営業所]&amp;事業計画集計2026[月]&amp;事業計画集計2026[受着完],事業計画集計2026[(当月)計画 利益額],0,0)</f>
        <v>0</v>
      </c>
      <c r="EB107" s="149" cm="1">
        <f t="array" ref="EB107">_xlfn.XLOOKUP($D107&amp;DZ$2&amp;DZ$3,事業計画集計2026[営業所]&amp;事業計画集計2026[月]&amp;事業計画集計2026[受着完],事業計画集計2026[(当月)計画 棟数],0,0)</f>
        <v>0</v>
      </c>
      <c r="EC107" s="28" cm="1">
        <f t="array" ref="EC107">_xlfn.XLOOKUP($D107&amp;EC$2&amp;EC$3,事業計画集計2026[営業所]&amp;事業計画集計2026[月]&amp;事業計画集計2026[受着完],事業計画集計2026[(当月)計画 請負金額],0,0)</f>
        <v>0</v>
      </c>
      <c r="ED107" s="28" cm="1">
        <f t="array" ref="ED107">_xlfn.XLOOKUP($D107&amp;EC$2&amp;EC$3,事業計画集計2026[営業所]&amp;事業計画集計2026[月]&amp;事業計画集計2026[受着完],事業計画集計2026[(当月)計画 利益額],0,0)</f>
        <v>0</v>
      </c>
      <c r="EE107" s="149" cm="1">
        <f t="array" ref="EE107">_xlfn.XLOOKUP($D107&amp;EC$2&amp;EC$3,事業計画集計2026[営業所]&amp;事業計画集計2026[月]&amp;事業計画集計2026[受着完],事業計画集計2026[(当月)計画 棟数],0,0)</f>
        <v>0</v>
      </c>
      <c r="EF107" s="28" cm="1">
        <f t="array" ref="EF107">_xlfn.XLOOKUP($D107&amp;EF$2&amp;EF$3,事業計画集計2026[営業所]&amp;事業計画集計2026[月]&amp;事業計画集計2026[受着完],事業計画集計2026[(当月)計画 請負金額],0,0)</f>
        <v>0</v>
      </c>
      <c r="EG107" s="28" cm="1">
        <f t="array" ref="EG107">_xlfn.XLOOKUP($D107&amp;EF$2&amp;EF$3,事業計画集計2026[営業所]&amp;事業計画集計2026[月]&amp;事業計画集計2026[受着完],事業計画集計2026[(当月)計画 利益額],0,0)</f>
        <v>0</v>
      </c>
      <c r="EH107" s="29">
        <f>EG107-($Q107*1000)</f>
        <v>0</v>
      </c>
      <c r="EI107" s="149" cm="1">
        <f t="array" ref="EI107">_xlfn.XLOOKUP($D107&amp;EF$2&amp;EF$3,事業計画集計2026[営業所]&amp;事業計画集計2026[月]&amp;事業計画集計2026[受着完],事業計画集計2026[(当月)計画 棟数],0,0)</f>
        <v>0</v>
      </c>
      <c r="EJ107" s="28" cm="1">
        <f t="array" ref="EJ107">_xlfn.XLOOKUP($D107&amp;EJ$2&amp;EJ$3,事業計画集計2026[営業所]&amp;事業計画集計2026[月]&amp;事業計画集計2026[受着完],事業計画集計2026[(当月)計画 請負金額],0,0)</f>
        <v>0</v>
      </c>
      <c r="EK107" s="28" cm="1">
        <f t="array" ref="EK107">_xlfn.XLOOKUP($D107&amp;EJ$2&amp;EJ$3,事業計画集計2026[営業所]&amp;事業計画集計2026[月]&amp;事業計画集計2026[受着完],事業計画集計2026[(当月)計画 利益額],0,0)</f>
        <v>0</v>
      </c>
      <c r="EL107" s="149" cm="1">
        <f t="array" ref="EL107">_xlfn.XLOOKUP($D107&amp;EJ$2&amp;EJ$3,事業計画集計2026[営業所]&amp;事業計画集計2026[月]&amp;事業計画集計2026[受着完],事業計画集計2026[(当月)計画 棟数],0,0)</f>
        <v>0</v>
      </c>
      <c r="EM107" s="28" cm="1">
        <f t="array" ref="EM107">_xlfn.XLOOKUP($D107&amp;EM$2&amp;EM$3,事業計画集計2026[営業所]&amp;事業計画集計2026[月]&amp;事業計画集計2026[受着完],事業計画集計2026[(当月)計画 請負金額],0,0)</f>
        <v>0</v>
      </c>
      <c r="EN107" s="28" cm="1">
        <f t="array" ref="EN107">_xlfn.XLOOKUP($D107&amp;EM$2&amp;EM$3,事業計画集計2026[営業所]&amp;事業計画集計2026[月]&amp;事業計画集計2026[受着完],事業計画集計2026[(当月)計画 利益額],0,0)</f>
        <v>0</v>
      </c>
      <c r="EO107" s="149" cm="1">
        <f t="array" ref="EO107">_xlfn.XLOOKUP($D107&amp;EM$2&amp;EM$3,事業計画集計2026[営業所]&amp;事業計画集計2026[月]&amp;事業計画集計2026[受着完],事業計画集計2026[(当月)計画 棟数],0,0)</f>
        <v>0</v>
      </c>
      <c r="EP107" s="28" cm="1">
        <f t="array" ref="EP107">_xlfn.XLOOKUP($D107&amp;EP$2&amp;EP$3,事業計画集計2026[営業所]&amp;事業計画集計2026[月]&amp;事業計画集計2026[受着完],事業計画集計2026[(当月)計画 請負金額],0,0)</f>
        <v>0</v>
      </c>
      <c r="EQ107" s="28" cm="1">
        <f t="array" ref="EQ107">_xlfn.XLOOKUP($D107&amp;EP$2&amp;EP$3,事業計画集計2026[営業所]&amp;事業計画集計2026[月]&amp;事業計画集計2026[受着完],事業計画集計2026[(当月)計画 利益額],0,0)</f>
        <v>0</v>
      </c>
      <c r="ER107" s="29">
        <f>EQ107-($Q107*1000)</f>
        <v>0</v>
      </c>
      <c r="ES107" s="142" cm="1">
        <f t="array" ref="ES107">_xlfn.XLOOKUP($D107&amp;EP$2&amp;EP$3,事業計画集計2026[営業所]&amp;事業計画集計2026[月]&amp;事業計画集計2026[受着完],事業計画集計2026[(当月)計画 棟数],0,0)</f>
        <v>0</v>
      </c>
      <c r="ET107" s="421">
        <f t="shared" ref="ET107:FC108" si="1274">DP107+DZ107+EJ107</f>
        <v>0</v>
      </c>
      <c r="EU107" s="422">
        <f t="shared" si="1274"/>
        <v>0</v>
      </c>
      <c r="EV107" s="423">
        <f t="shared" si="1274"/>
        <v>0</v>
      </c>
      <c r="EW107" s="296">
        <f t="shared" si="1274"/>
        <v>0</v>
      </c>
      <c r="EX107" s="300">
        <f t="shared" si="1274"/>
        <v>0</v>
      </c>
      <c r="EY107" s="154">
        <f t="shared" si="1274"/>
        <v>0</v>
      </c>
      <c r="EZ107" s="304">
        <f t="shared" si="1274"/>
        <v>0</v>
      </c>
      <c r="FA107" s="314">
        <f t="shared" si="1274"/>
        <v>0</v>
      </c>
      <c r="FB107" s="324">
        <f t="shared" si="1274"/>
        <v>0</v>
      </c>
      <c r="FC107" s="158">
        <f t="shared" si="1274"/>
        <v>0</v>
      </c>
      <c r="FD107" s="28" cm="1">
        <f t="array" ref="FD107">_xlfn.XLOOKUP($D107&amp;FD$2&amp;FD$3,事業計画集計2026[営業所]&amp;事業計画集計2026[月]&amp;事業計画集計2026[受着完],事業計画集計2026[(当月)計画 請負金額],0,0)</f>
        <v>0</v>
      </c>
      <c r="FE107" s="28" cm="1">
        <f t="array" ref="FE107">_xlfn.XLOOKUP($D107&amp;FD$2&amp;FD$3,事業計画集計2026[営業所]&amp;事業計画集計2026[月]&amp;事業計画集計2026[受着完],事業計画集計2026[(当月)計画 利益額],0,0)</f>
        <v>0</v>
      </c>
      <c r="FF107" s="149" cm="1">
        <f t="array" ref="FF107">_xlfn.XLOOKUP($D107&amp;FD$2&amp;FD$3,事業計画集計2026[営業所]&amp;事業計画集計2026[月]&amp;事業計画集計2026[受着完],事業計画集計2026[(当月)計画 棟数],0,0)</f>
        <v>0</v>
      </c>
      <c r="FG107" s="28" cm="1">
        <f t="array" ref="FG107">_xlfn.XLOOKUP($D107&amp;FG$2&amp;FG$3,事業計画集計2026[営業所]&amp;事業計画集計2026[月]&amp;事業計画集計2026[受着完],事業計画集計2026[(当月)計画 請負金額],0,0)</f>
        <v>0</v>
      </c>
      <c r="FH107" s="28" cm="1">
        <f t="array" ref="FH107">_xlfn.XLOOKUP($D107&amp;FG$2&amp;FG$3,事業計画集計2026[営業所]&amp;事業計画集計2026[月]&amp;事業計画集計2026[受着完],事業計画集計2026[(当月)計画 利益額],0,0)</f>
        <v>0</v>
      </c>
      <c r="FI107" s="149" cm="1">
        <f t="array" ref="FI107">_xlfn.XLOOKUP($D107&amp;FG$2&amp;FG$3,事業計画集計2026[営業所]&amp;事業計画集計2026[月]&amp;事業計画集計2026[受着完],事業計画集計2026[(当月)計画 棟数],0,0)</f>
        <v>0</v>
      </c>
      <c r="FJ107" s="28" cm="1">
        <f t="array" ref="FJ107">_xlfn.XLOOKUP($D107&amp;FJ$2&amp;FJ$3,事業計画集計2026[営業所]&amp;事業計画集計2026[月]&amp;事業計画集計2026[受着完],事業計画集計2026[(当月)計画 請負金額],0,0)</f>
        <v>0</v>
      </c>
      <c r="FK107" s="28" cm="1">
        <f t="array" ref="FK107">_xlfn.XLOOKUP($D107&amp;FJ$2&amp;FJ$3,事業計画集計2026[営業所]&amp;事業計画集計2026[月]&amp;事業計画集計2026[受着完],事業計画集計2026[(当月)計画 利益額],0,0)</f>
        <v>0</v>
      </c>
      <c r="FL107" s="29">
        <f>FK107-($Q107*1000)</f>
        <v>0</v>
      </c>
      <c r="FM107" s="149" cm="1">
        <f t="array" ref="FM107">_xlfn.XLOOKUP($D107&amp;FJ$2&amp;FJ$3,事業計画集計2026[営業所]&amp;事業計画集計2026[月]&amp;事業計画集計2026[受着完],事業計画集計2026[(当月)計画 棟数],0,0)</f>
        <v>0</v>
      </c>
      <c r="FN107" s="28" cm="1">
        <f t="array" ref="FN107">_xlfn.XLOOKUP($D107&amp;FN$2&amp;FN$3,事業計画集計2026[営業所]&amp;事業計画集計2026[月]&amp;事業計画集計2026[受着完],事業計画集計2026[(当月)計画 請負金額],0,0)</f>
        <v>0</v>
      </c>
      <c r="FO107" s="28" cm="1">
        <f t="array" ref="FO107">_xlfn.XLOOKUP($D107&amp;FN$2&amp;FN$3,事業計画集計2026[営業所]&amp;事業計画集計2026[月]&amp;事業計画集計2026[受着完],事業計画集計2026[(当月)計画 利益額],0,0)</f>
        <v>0</v>
      </c>
      <c r="FP107" s="149" cm="1">
        <f t="array" ref="FP107">_xlfn.XLOOKUP($D107&amp;FN$2&amp;FN$3,事業計画集計2026[営業所]&amp;事業計画集計2026[月]&amp;事業計画集計2026[受着完],事業計画集計2026[(当月)計画 棟数],0,0)</f>
        <v>0</v>
      </c>
      <c r="FQ107" s="28" cm="1">
        <f t="array" ref="FQ107">_xlfn.XLOOKUP($D107&amp;FQ$2&amp;FQ$3,事業計画集計2026[営業所]&amp;事業計画集計2026[月]&amp;事業計画集計2026[受着完],事業計画集計2026[(当月)計画 請負金額],0,0)</f>
        <v>0</v>
      </c>
      <c r="FR107" s="28" cm="1">
        <f t="array" ref="FR107">_xlfn.XLOOKUP($D107&amp;FQ$2&amp;FQ$3,事業計画集計2026[営業所]&amp;事業計画集計2026[月]&amp;事業計画集計2026[受着完],事業計画集計2026[(当月)計画 利益額],0,0)</f>
        <v>0</v>
      </c>
      <c r="FS107" s="149" cm="1">
        <f t="array" ref="FS107">_xlfn.XLOOKUP($D107&amp;FQ$2&amp;FQ$3,事業計画集計2026[営業所]&amp;事業計画集計2026[月]&amp;事業計画集計2026[受着完],事業計画集計2026[(当月)計画 棟数],0,0)</f>
        <v>0</v>
      </c>
      <c r="FT107" s="28" cm="1">
        <f t="array" ref="FT107">_xlfn.XLOOKUP($D107&amp;FT$2&amp;FT$3,事業計画集計2026[営業所]&amp;事業計画集計2026[月]&amp;事業計画集計2026[受着完],事業計画集計2026[(当月)計画 請負金額],0,0)</f>
        <v>0</v>
      </c>
      <c r="FU107" s="28" cm="1">
        <f t="array" ref="FU107">_xlfn.XLOOKUP($D107&amp;FT$2&amp;FT$3,事業計画集計2026[営業所]&amp;事業計画集計2026[月]&amp;事業計画集計2026[受着完],事業計画集計2026[(当月)計画 利益額],0,0)</f>
        <v>0</v>
      </c>
      <c r="FV107" s="29">
        <f>FU107-($Q107*1000)</f>
        <v>0</v>
      </c>
      <c r="FW107" s="149" cm="1">
        <f t="array" ref="FW107">_xlfn.XLOOKUP($D107&amp;FT$2&amp;FT$3,事業計画集計2026[営業所]&amp;事業計画集計2026[月]&amp;事業計画集計2026[受着完],事業計画集計2026[(当月)計画 棟数],0,0)</f>
        <v>0</v>
      </c>
      <c r="FX107" s="28" cm="1">
        <f t="array" ref="FX107">_xlfn.XLOOKUP($D107&amp;FX$2&amp;FX$3,事業計画集計2026[営業所]&amp;事業計画集計2026[月]&amp;事業計画集計2026[受着完],事業計画集計2026[(当月)計画 請負金額],0,0)</f>
        <v>0</v>
      </c>
      <c r="FY107" s="28" cm="1">
        <f t="array" ref="FY107">_xlfn.XLOOKUP($D107&amp;FX$2&amp;FX$3,事業計画集計2026[営業所]&amp;事業計画集計2026[月]&amp;事業計画集計2026[受着完],事業計画集計2026[(当月)計画 利益額],0,0)</f>
        <v>0</v>
      </c>
      <c r="FZ107" s="149" cm="1">
        <f t="array" ref="FZ107">_xlfn.XLOOKUP($D107&amp;FX$2&amp;FX$3,事業計画集計2026[営業所]&amp;事業計画集計2026[月]&amp;事業計画集計2026[受着完],事業計画集計2026[(当月)計画 棟数],0,0)</f>
        <v>0</v>
      </c>
      <c r="GA107" s="28" cm="1">
        <f t="array" ref="GA107">_xlfn.XLOOKUP($D107&amp;GA$2&amp;GA$3,事業計画集計2026[営業所]&amp;事業計画集計2026[月]&amp;事業計画集計2026[受着完],事業計画集計2026[(当月)計画 請負金額],0,0)</f>
        <v>0</v>
      </c>
      <c r="GB107" s="28" cm="1">
        <f t="array" ref="GB107">_xlfn.XLOOKUP($D107&amp;GA$2&amp;GA$3,事業計画集計2026[営業所]&amp;事業計画集計2026[月]&amp;事業計画集計2026[受着完],事業計画集計2026[(当月)計画 利益額],0,0)</f>
        <v>0</v>
      </c>
      <c r="GC107" s="149" cm="1">
        <f t="array" ref="GC107">_xlfn.XLOOKUP($D107&amp;GA$2&amp;GA$3,事業計画集計2026[営業所]&amp;事業計画集計2026[月]&amp;事業計画集計2026[受着完],事業計画集計2026[(当月)計画 棟数],0,0)</f>
        <v>0</v>
      </c>
      <c r="GD107" s="28" cm="1">
        <f t="array" ref="GD107">_xlfn.XLOOKUP($D107&amp;GD$2&amp;GD$3,事業計画集計2026[営業所]&amp;事業計画集計2026[月]&amp;事業計画集計2026[受着完],事業計画集計2026[(当月)計画 請負金額],0,0)</f>
        <v>0</v>
      </c>
      <c r="GE107" s="28" cm="1">
        <f t="array" ref="GE107">_xlfn.XLOOKUP($D107&amp;GD$2&amp;GD$3,事業計画集計2026[営業所]&amp;事業計画集計2026[月]&amp;事業計画集計2026[受着完],事業計画集計2026[(当月)計画 利益額],0,0)</f>
        <v>0</v>
      </c>
      <c r="GF107" s="29">
        <f>GE107-($Q107*1000)</f>
        <v>0</v>
      </c>
      <c r="GG107" s="142" cm="1">
        <f t="array" ref="GG107">_xlfn.XLOOKUP($D107&amp;GD$2&amp;GD$3,事業計画集計2026[営業所]&amp;事業計画集計2026[月]&amp;事業計画集計2026[受着完],事業計画集計2026[(当月)計画 棟数],0,0)</f>
        <v>0</v>
      </c>
      <c r="GH107" s="421">
        <f t="shared" ref="GH107:GQ108" si="1275">FD107+FN107+FX107</f>
        <v>0</v>
      </c>
      <c r="GI107" s="422">
        <f t="shared" si="1275"/>
        <v>0</v>
      </c>
      <c r="GJ107" s="423">
        <f t="shared" si="1275"/>
        <v>0</v>
      </c>
      <c r="GK107" s="296">
        <f t="shared" si="1275"/>
        <v>0</v>
      </c>
      <c r="GL107" s="300">
        <f t="shared" si="1275"/>
        <v>0</v>
      </c>
      <c r="GM107" s="154">
        <f t="shared" si="1275"/>
        <v>0</v>
      </c>
      <c r="GN107" s="304">
        <f t="shared" si="1275"/>
        <v>0</v>
      </c>
      <c r="GO107" s="314">
        <f t="shared" si="1275"/>
        <v>0</v>
      </c>
      <c r="GP107" s="324">
        <f t="shared" si="1275"/>
        <v>0</v>
      </c>
      <c r="GQ107" s="158">
        <f t="shared" si="1275"/>
        <v>0</v>
      </c>
      <c r="GR107" s="333">
        <f t="shared" ref="GR107:HA108" si="1276">ET107+GH107</f>
        <v>0</v>
      </c>
      <c r="GS107" s="334">
        <f t="shared" si="1276"/>
        <v>0</v>
      </c>
      <c r="GT107" s="162">
        <f t="shared" si="1276"/>
        <v>0</v>
      </c>
      <c r="GU107" s="354">
        <f t="shared" si="1276"/>
        <v>0</v>
      </c>
      <c r="GV107" s="355">
        <f t="shared" si="1276"/>
        <v>0</v>
      </c>
      <c r="GW107" s="166">
        <f t="shared" si="1276"/>
        <v>0</v>
      </c>
      <c r="GX107" s="479">
        <f t="shared" si="1276"/>
        <v>0</v>
      </c>
      <c r="GY107" s="480">
        <f t="shared" si="1276"/>
        <v>0</v>
      </c>
      <c r="GZ107" s="481">
        <f t="shared" si="1276"/>
        <v>0</v>
      </c>
      <c r="HA107" s="482">
        <f t="shared" si="1276"/>
        <v>0</v>
      </c>
      <c r="HB107" s="390">
        <f>CV107+GR107</f>
        <v>0</v>
      </c>
      <c r="HC107" s="391">
        <f>CW107+GS107</f>
        <v>0</v>
      </c>
      <c r="HD107" s="170">
        <f>CX107+GT107</f>
        <v>0</v>
      </c>
      <c r="HE107" s="390">
        <f>CY107+GU107</f>
        <v>0</v>
      </c>
      <c r="HF107" s="391">
        <f>CZ107+GV107</f>
        <v>0</v>
      </c>
      <c r="HG107" s="170">
        <f>DA107+GW107</f>
        <v>0</v>
      </c>
      <c r="HH107" s="390">
        <f>DB107+GX107</f>
        <v>0</v>
      </c>
      <c r="HI107" s="391">
        <f>DC107+GY107</f>
        <v>0</v>
      </c>
      <c r="HJ107" s="409">
        <f>DD107+GZ107</f>
        <v>0</v>
      </c>
      <c r="HK107" s="256">
        <f>DE107+HA107</f>
        <v>0</v>
      </c>
      <c r="HL107" s="31"/>
      <c r="HM107" s="30" t="s">
        <v>137</v>
      </c>
      <c r="HN107" s="30" t="s">
        <v>85</v>
      </c>
      <c r="HO107" s="30" t="s">
        <v>270</v>
      </c>
      <c r="HP107" s="30"/>
      <c r="HQ107" s="30"/>
    </row>
    <row r="108" spans="1:225" s="25" customFormat="1" ht="21">
      <c r="A108" s="24"/>
      <c r="C108" s="85"/>
      <c r="D108" s="86"/>
      <c r="E108" s="196"/>
      <c r="F108" s="196"/>
      <c r="G108" s="196"/>
      <c r="H108" s="196"/>
      <c r="I108" s="196"/>
      <c r="J108" s="196"/>
      <c r="K108" s="197" t="str">
        <f>K107</f>
        <v/>
      </c>
      <c r="L108" s="197" t="str">
        <f t="shared" ref="L108:Q108" si="1277">L107</f>
        <v/>
      </c>
      <c r="M108" s="197" t="str">
        <f t="shared" si="1277"/>
        <v/>
      </c>
      <c r="N108" s="197" t="str">
        <f t="shared" si="1277"/>
        <v/>
      </c>
      <c r="O108" s="197" t="str">
        <f t="shared" si="1277"/>
        <v/>
      </c>
      <c r="P108" s="197" t="str">
        <f t="shared" si="1277"/>
        <v/>
      </c>
      <c r="Q108" s="197">
        <f t="shared" si="1277"/>
        <v>0</v>
      </c>
      <c r="R108" s="196"/>
      <c r="S108" s="26" t="s">
        <v>138</v>
      </c>
      <c r="T108" s="27" cm="1">
        <f t="array" ref="T108">_xlfn.XLOOKUP($D107&amp;T$2&amp;T$3,事業計画集計2026[営業所]&amp;事業計画集計2026[月]&amp;事業計画集計2026[受着完],事業計画集計2026[(当月)実績 請負金額],0,0)</f>
        <v>0</v>
      </c>
      <c r="U108" s="28" cm="1">
        <f t="array" ref="U108">_xlfn.XLOOKUP($D107&amp;T$2&amp;T$3,事業計画集計2026[営業所]&amp;事業計画集計2026[月]&amp;事業計画集計2026[受着完],事業計画集計2026[(当月)実績 利益額],0,0)</f>
        <v>0</v>
      </c>
      <c r="V108" s="142" cm="1">
        <f t="array" ref="V108">_xlfn.XLOOKUP($D107&amp;T$2&amp;T$3,事業計画集計2026[営業所]&amp;事業計画集計2026[月]&amp;事業計画集計2026[受着完],事業計画集計2026[(当月)実績 棟数],0,0)</f>
        <v>0</v>
      </c>
      <c r="W108" s="27" cm="1">
        <f t="array" ref="W108">_xlfn.XLOOKUP($D107&amp;W$2&amp;W$3,事業計画集計2026[営業所]&amp;事業計画集計2026[月]&amp;事業計画集計2026[受着完],事業計画集計2026[(当月)実績 請負金額],0,0)</f>
        <v>0</v>
      </c>
      <c r="X108" s="28" cm="1">
        <f t="array" ref="X108">_xlfn.XLOOKUP($D107&amp;W$2&amp;W$3,事業計画集計2026[営業所]&amp;事業計画集計2026[月]&amp;事業計画集計2026[受着完],事業計画集計2026[(当月)実績 利益額],0,0)</f>
        <v>0</v>
      </c>
      <c r="Y108" s="149" cm="1">
        <f t="array" ref="Y108">_xlfn.XLOOKUP($D107&amp;W$2&amp;W$3,事業計画集計2026[営業所]&amp;事業計画集計2026[月]&amp;事業計画集計2026[受着完],事業計画集計2026[(当月)実績 棟数],0,0)</f>
        <v>0</v>
      </c>
      <c r="Z108" s="28" cm="1">
        <f t="array" ref="Z108">_xlfn.XLOOKUP($D107&amp;Z$2&amp;Z$3,事業計画集計2026[営業所]&amp;事業計画集計2026[月]&amp;事業計画集計2026[受着完],事業計画集計2026[(当月)実績 請負金額],0,0)</f>
        <v>0</v>
      </c>
      <c r="AA108" s="28" cm="1">
        <f t="array" ref="AA108">_xlfn.XLOOKUP($D107&amp;Z$2&amp;Z$3,事業計画集計2026[営業所]&amp;事業計画集計2026[月]&amp;事業計画集計2026[受着完],事業計画集計2026[(当月)実績 利益額],0,0)</f>
        <v>0</v>
      </c>
      <c r="AB108" s="133">
        <f>AA108-($Q107*1000)</f>
        <v>0</v>
      </c>
      <c r="AC108" s="142" cm="1">
        <f t="array" ref="AC108">_xlfn.XLOOKUP($D107&amp;Z$2&amp;Z$3,事業計画集計2026[営業所]&amp;事業計画集計2026[月]&amp;事業計画集計2026[受着完],事業計画集計2026[(当月)実績 棟数],0,0)</f>
        <v>0</v>
      </c>
      <c r="AD108" s="27" cm="1">
        <f t="array" ref="AD108">_xlfn.XLOOKUP($D107&amp;AD$2&amp;AD$3,事業計画集計2026[営業所]&amp;事業計画集計2026[月]&amp;事業計画集計2026[受着完],事業計画集計2026[(当月)実績 請負金額],0,0)</f>
        <v>0</v>
      </c>
      <c r="AE108" s="28" cm="1">
        <f t="array" ref="AE108">_xlfn.XLOOKUP($D107&amp;AD$2&amp;AD$3,事業計画集計2026[営業所]&amp;事業計画集計2026[月]&amp;事業計画集計2026[受着完],事業計画集計2026[(当月)実績 利益額],0,0)</f>
        <v>0</v>
      </c>
      <c r="AF108" s="149" cm="1">
        <f t="array" ref="AF108">_xlfn.XLOOKUP($D107&amp;AD$2&amp;AD$3,事業計画集計2026[営業所]&amp;事業計画集計2026[月]&amp;事業計画集計2026[受着完],事業計画集計2026[(当月)実績 棟数],0,0)</f>
        <v>0</v>
      </c>
      <c r="AG108" s="28" cm="1">
        <f t="array" ref="AG108">_xlfn.XLOOKUP($D107&amp;AG$2&amp;AG$3,事業計画集計2026[営業所]&amp;事業計画集計2026[月]&amp;事業計画集計2026[受着完],事業計画集計2026[(当月)実績 請負金額],0,0)</f>
        <v>0</v>
      </c>
      <c r="AH108" s="28" cm="1">
        <f t="array" ref="AH108">_xlfn.XLOOKUP($D107&amp;AG$2&amp;AG$3,事業計画集計2026[営業所]&amp;事業計画集計2026[月]&amp;事業計画集計2026[受着完],事業計画集計2026[(当月)実績 利益額],0,0)</f>
        <v>0</v>
      </c>
      <c r="AI108" s="149" cm="1">
        <f t="array" ref="AI108">_xlfn.XLOOKUP($D107&amp;AG$2&amp;AG$3,事業計画集計2026[営業所]&amp;事業計画集計2026[月]&amp;事業計画集計2026[受着完],事業計画集計2026[(当月)実績 棟数],0,0)</f>
        <v>0</v>
      </c>
      <c r="AJ108" s="28" cm="1">
        <f t="array" ref="AJ108">_xlfn.XLOOKUP($D107&amp;AJ$2&amp;AJ$3,事業計画集計2026[営業所]&amp;事業計画集計2026[月]&amp;事業計画集計2026[受着完],事業計画集計2026[(当月)実績 請負金額],0,0)</f>
        <v>0</v>
      </c>
      <c r="AK108" s="28" cm="1">
        <f t="array" ref="AK108">_xlfn.XLOOKUP($D107&amp;AJ$2&amp;AJ$3,事業計画集計2026[営業所]&amp;事業計画集計2026[月]&amp;事業計画集計2026[受着完],事業計画集計2026[(当月)実績 利益額],0,0)</f>
        <v>0</v>
      </c>
      <c r="AL108" s="133">
        <f>AK108-($Q107*1000)</f>
        <v>0</v>
      </c>
      <c r="AM108" s="149" cm="1">
        <f t="array" ref="AM108">_xlfn.XLOOKUP($D107&amp;AJ$2&amp;AJ$3,事業計画集計2026[営業所]&amp;事業計画集計2026[月]&amp;事業計画集計2026[受着完],事業計画集計2026[(当月)実績 棟数],0,0)</f>
        <v>0</v>
      </c>
      <c r="AN108" s="28" cm="1">
        <f t="array" ref="AN108">_xlfn.XLOOKUP($D107&amp;AN$2&amp;AN$3,事業計画集計2026[営業所]&amp;事業計画集計2026[月]&amp;事業計画集計2026[受着完],事業計画集計2026[(当月)実績 請負金額],0,0)</f>
        <v>0</v>
      </c>
      <c r="AO108" s="28" cm="1">
        <f t="array" ref="AO108">_xlfn.XLOOKUP($D107&amp;AN$2&amp;AN$3,事業計画集計2026[営業所]&amp;事業計画集計2026[月]&amp;事業計画集計2026[受着完],事業計画集計2026[(当月)実績 利益額],0,0)</f>
        <v>0</v>
      </c>
      <c r="AP108" s="149" cm="1">
        <f t="array" ref="AP108">_xlfn.XLOOKUP($D107&amp;AN$2&amp;AN$3,事業計画集計2026[営業所]&amp;事業計画集計2026[月]&amp;事業計画集計2026[受着完],事業計画集計2026[(当月)実績 棟数],0,0)</f>
        <v>0</v>
      </c>
      <c r="AQ108" s="28" cm="1">
        <f t="array" ref="AQ108">_xlfn.XLOOKUP($D107&amp;AQ$2&amp;AQ$3,事業計画集計2026[営業所]&amp;事業計画集計2026[月]&amp;事業計画集計2026[受着完],事業計画集計2026[(当月)実績 請負金額],0,0)</f>
        <v>0</v>
      </c>
      <c r="AR108" s="28" cm="1">
        <f t="array" ref="AR108">_xlfn.XLOOKUP($D107&amp;AQ$2&amp;AQ$3,事業計画集計2026[営業所]&amp;事業計画集計2026[月]&amp;事業計画集計2026[受着完],事業計画集計2026[(当月)実績 利益額],0,0)</f>
        <v>0</v>
      </c>
      <c r="AS108" s="149" cm="1">
        <f t="array" ref="AS108">_xlfn.XLOOKUP($D107&amp;AQ$2&amp;AQ$3,事業計画集計2026[営業所]&amp;事業計画集計2026[月]&amp;事業計画集計2026[受着完],事業計画集計2026[(当月)実績 棟数],0,0)</f>
        <v>0</v>
      </c>
      <c r="AT108" s="28" cm="1">
        <f t="array" ref="AT108">_xlfn.XLOOKUP($D107&amp;AT$2&amp;AT$3,事業計画集計2026[営業所]&amp;事業計画集計2026[月]&amp;事業計画集計2026[受着完],事業計画集計2026[(当月)実績 請負金額],0,0)</f>
        <v>0</v>
      </c>
      <c r="AU108" s="28" cm="1">
        <f t="array" ref="AU108">_xlfn.XLOOKUP($D107&amp;AT$2&amp;AT$3,事業計画集計2026[営業所]&amp;事業計画集計2026[月]&amp;事業計画集計2026[受着完],事業計画集計2026[(当月)実績 利益額],0,0)</f>
        <v>0</v>
      </c>
      <c r="AV108" s="29">
        <f>AU108-($Q107*1000)</f>
        <v>0</v>
      </c>
      <c r="AW108" s="142" cm="1">
        <f t="array" ref="AW108">_xlfn.XLOOKUP($D107&amp;AT$2&amp;AT$3,事業計画集計2026[営業所]&amp;事業計画集計2026[月]&amp;事業計画集計2026[受着完],事業計画集計2026[(当月)実績 棟数],0,0)</f>
        <v>0</v>
      </c>
      <c r="AX108" s="421">
        <f t="shared" si="1271"/>
        <v>0</v>
      </c>
      <c r="AY108" s="422">
        <f t="shared" si="1271"/>
        <v>0</v>
      </c>
      <c r="AZ108" s="423">
        <f t="shared" si="1271"/>
        <v>0</v>
      </c>
      <c r="BA108" s="296">
        <f t="shared" si="1271"/>
        <v>0</v>
      </c>
      <c r="BB108" s="300">
        <f t="shared" si="1271"/>
        <v>0</v>
      </c>
      <c r="BC108" s="154">
        <f t="shared" si="1271"/>
        <v>0</v>
      </c>
      <c r="BD108" s="304">
        <f>Z108+AJ108+AT108</f>
        <v>0</v>
      </c>
      <c r="BE108" s="314">
        <f>AA108+AK108+AU108</f>
        <v>0</v>
      </c>
      <c r="BF108" s="409">
        <f>BE108*(1+BF109)-(($Q107*1000)*3)</f>
        <v>0</v>
      </c>
      <c r="BG108" s="158">
        <f>AC108+AM108+AW108</f>
        <v>0</v>
      </c>
      <c r="BH108" s="28" cm="1">
        <f t="array" ref="BH108">_xlfn.XLOOKUP($D107&amp;BH$2&amp;BH$3,事業計画集計2026[営業所]&amp;事業計画集計2026[月]&amp;事業計画集計2026[受着完],事業計画集計2026[(当月)実績 請負金額],0,0)</f>
        <v>0</v>
      </c>
      <c r="BI108" s="28" cm="1">
        <f t="array" ref="BI108">_xlfn.XLOOKUP($D107&amp;BH$2&amp;BH$3,事業計画集計2026[営業所]&amp;事業計画集計2026[月]&amp;事業計画集計2026[受着完],事業計画集計2026[(当月)実績 利益額],0,0)</f>
        <v>0</v>
      </c>
      <c r="BJ108" s="149" cm="1">
        <f t="array" ref="BJ108">_xlfn.XLOOKUP($D107&amp;BH$2&amp;BH$3,事業計画集計2026[営業所]&amp;事業計画集計2026[月]&amp;事業計画集計2026[受着完],事業計画集計2026[(当月)実績 棟数],0,0)</f>
        <v>0</v>
      </c>
      <c r="BK108" s="28" cm="1">
        <f t="array" ref="BK108">_xlfn.XLOOKUP($D107&amp;BK$2&amp;BK$3,事業計画集計2026[営業所]&amp;事業計画集計2026[月]&amp;事業計画集計2026[受着完],事業計画集計2026[(当月)実績 請負金額],0,0)</f>
        <v>0</v>
      </c>
      <c r="BL108" s="28" cm="1">
        <f t="array" ref="BL108">_xlfn.XLOOKUP($D107&amp;BK$2&amp;BK$3,事業計画集計2026[営業所]&amp;事業計画集計2026[月]&amp;事業計画集計2026[受着完],事業計画集計2026[(当月)実績 利益額],0,0)</f>
        <v>0</v>
      </c>
      <c r="BM108" s="149" cm="1">
        <f t="array" ref="BM108">_xlfn.XLOOKUP($D107&amp;BK$2&amp;BK$3,事業計画集計2026[営業所]&amp;事業計画集計2026[月]&amp;事業計画集計2026[受着完],事業計画集計2026[(当月)実績 棟数],0,0)</f>
        <v>0</v>
      </c>
      <c r="BN108" s="28" cm="1">
        <f t="array" ref="BN108">_xlfn.XLOOKUP($D107&amp;BN$2&amp;BN$3,事業計画集計2026[営業所]&amp;事業計画集計2026[月]&amp;事業計画集計2026[受着完],事業計画集計2026[(当月)実績 請負金額],0,0)</f>
        <v>0</v>
      </c>
      <c r="BO108" s="28" cm="1">
        <f t="array" ref="BO108">_xlfn.XLOOKUP($D107&amp;BN$2&amp;BN$3,事業計画集計2026[営業所]&amp;事業計画集計2026[月]&amp;事業計画集計2026[受着完],事業計画集計2026[(当月)実績 利益額],0,0)</f>
        <v>0</v>
      </c>
      <c r="BP108" s="133">
        <f>BO108-($Q107*1000)</f>
        <v>0</v>
      </c>
      <c r="BQ108" s="149" cm="1">
        <f t="array" ref="BQ108">_xlfn.XLOOKUP($D107&amp;BN$2&amp;BN$3,事業計画集計2026[営業所]&amp;事業計画集計2026[月]&amp;事業計画集計2026[受着完],事業計画集計2026[(当月)実績 棟数],0,0)</f>
        <v>0</v>
      </c>
      <c r="BR108" s="28" cm="1">
        <f t="array" ref="BR108">_xlfn.XLOOKUP($D107&amp;BR$2&amp;BR$3,事業計画集計2026[営業所]&amp;事業計画集計2026[月]&amp;事業計画集計2026[受着完],事業計画集計2026[(当月)実績 請負金額],0,0)</f>
        <v>0</v>
      </c>
      <c r="BS108" s="28" cm="1">
        <f t="array" ref="BS108">_xlfn.XLOOKUP($D107&amp;BR$2&amp;BR$3,事業計画集計2026[営業所]&amp;事業計画集計2026[月]&amp;事業計画集計2026[受着完],事業計画集計2026[(当月)実績 利益額],0,0)</f>
        <v>0</v>
      </c>
      <c r="BT108" s="149" cm="1">
        <f t="array" ref="BT108">_xlfn.XLOOKUP($D107&amp;BR$2&amp;BR$3,事業計画集計2026[営業所]&amp;事業計画集計2026[月]&amp;事業計画集計2026[受着完],事業計画集計2026[(当月)実績 棟数],0,0)</f>
        <v>0</v>
      </c>
      <c r="BU108" s="28" cm="1">
        <f t="array" ref="BU108">_xlfn.XLOOKUP($D107&amp;BU$2&amp;BU$3,事業計画集計2026[営業所]&amp;事業計画集計2026[月]&amp;事業計画集計2026[受着完],事業計画集計2026[(当月)実績 請負金額],0,0)</f>
        <v>0</v>
      </c>
      <c r="BV108" s="28" cm="1">
        <f t="array" ref="BV108">_xlfn.XLOOKUP($D107&amp;BU$2&amp;BU$3,事業計画集計2026[営業所]&amp;事業計画集計2026[月]&amp;事業計画集計2026[受着完],事業計画集計2026[(当月)実績 利益額],0,0)</f>
        <v>0</v>
      </c>
      <c r="BW108" s="149" cm="1">
        <f t="array" ref="BW108">_xlfn.XLOOKUP($D107&amp;BU$2&amp;BU$3,事業計画集計2026[営業所]&amp;事業計画集計2026[月]&amp;事業計画集計2026[受着完],事業計画集計2026[(当月)実績 棟数],0,0)</f>
        <v>0</v>
      </c>
      <c r="BX108" s="28" cm="1">
        <f t="array" ref="BX108">_xlfn.XLOOKUP($D107&amp;BX$2&amp;BX$3,事業計画集計2026[営業所]&amp;事業計画集計2026[月]&amp;事業計画集計2026[受着完],事業計画集計2026[(当月)実績 請負金額],0,0)</f>
        <v>0</v>
      </c>
      <c r="BY108" s="28" cm="1">
        <f t="array" ref="BY108">_xlfn.XLOOKUP($D107&amp;BX$2&amp;BX$3,事業計画集計2026[営業所]&amp;事業計画集計2026[月]&amp;事業計画集計2026[受着完],事業計画集計2026[(当月)実績 利益額],0,0)</f>
        <v>0</v>
      </c>
      <c r="BZ108" s="133">
        <f>BY108-($Q107*1000)</f>
        <v>0</v>
      </c>
      <c r="CA108" s="149" cm="1">
        <f t="array" ref="CA108">_xlfn.XLOOKUP($D107&amp;BX$2&amp;BX$3,事業計画集計2026[営業所]&amp;事業計画集計2026[月]&amp;事業計画集計2026[受着完],事業計画集計2026[(当月)実績 棟数],0,0)</f>
        <v>0</v>
      </c>
      <c r="CB108" s="28" cm="1">
        <f t="array" ref="CB108">_xlfn.XLOOKUP($D107&amp;CB$2&amp;CB$3,事業計画集計2026[営業所]&amp;事業計画集計2026[月]&amp;事業計画集計2026[受着完],事業計画集計2026[(当月)実績 請負金額],0,0)</f>
        <v>0</v>
      </c>
      <c r="CC108" s="28" cm="1">
        <f t="array" ref="CC108">_xlfn.XLOOKUP($D107&amp;CB$2&amp;CB$3,事業計画集計2026[営業所]&amp;事業計画集計2026[月]&amp;事業計画集計2026[受着完],事業計画集計2026[(当月)実績 利益額],0,0)</f>
        <v>0</v>
      </c>
      <c r="CD108" s="149" cm="1">
        <f t="array" ref="CD108">_xlfn.XLOOKUP($D107&amp;CB$2&amp;CB$3,事業計画集計2026[営業所]&amp;事業計画集計2026[月]&amp;事業計画集計2026[受着完],事業計画集計2026[(当月)実績 棟数],0,0)</f>
        <v>0</v>
      </c>
      <c r="CE108" s="28" cm="1">
        <f t="array" ref="CE108">_xlfn.XLOOKUP($D107&amp;CE$2&amp;CE$3,事業計画集計2026[営業所]&amp;事業計画集計2026[月]&amp;事業計画集計2026[受着完],事業計画集計2026[(当月)実績 請負金額],0,0)</f>
        <v>0</v>
      </c>
      <c r="CF108" s="28" cm="1">
        <f t="array" ref="CF108">_xlfn.XLOOKUP($D107&amp;CE$2&amp;CE$3,事業計画集計2026[営業所]&amp;事業計画集計2026[月]&amp;事業計画集計2026[受着完],事業計画集計2026[(当月)実績 利益額],0,0)</f>
        <v>0</v>
      </c>
      <c r="CG108" s="149" cm="1">
        <f t="array" ref="CG108">_xlfn.XLOOKUP($D107&amp;CE$2&amp;CE$3,事業計画集計2026[営業所]&amp;事業計画集計2026[月]&amp;事業計画集計2026[受着完],事業計画集計2026[(当月)実績 棟数],0,0)</f>
        <v>0</v>
      </c>
      <c r="CH108" s="28" cm="1">
        <f t="array" ref="CH108">_xlfn.XLOOKUP($D107&amp;CH$2&amp;CH$3,事業計画集計2026[営業所]&amp;事業計画集計2026[月]&amp;事業計画集計2026[受着完],事業計画集計2026[(当月)実績 請負金額],0,0)</f>
        <v>0</v>
      </c>
      <c r="CI108" s="28" cm="1">
        <f t="array" ref="CI108">_xlfn.XLOOKUP($D107&amp;CH$2&amp;CH$3,事業計画集計2026[営業所]&amp;事業計画集計2026[月]&amp;事業計画集計2026[受着完],事業計画集計2026[(当月)実績 利益額],0,0)</f>
        <v>0</v>
      </c>
      <c r="CJ108" s="133">
        <f>CI108-($Q107*1000)</f>
        <v>0</v>
      </c>
      <c r="CK108" s="142" cm="1">
        <f t="array" ref="CK108">_xlfn.XLOOKUP($D107&amp;CH$2&amp;CH$3,事業計画集計2026[営業所]&amp;事業計画集計2026[月]&amp;事業計画集計2026[受着完],事業計画集計2026[(当月)実績 棟数],0,0)</f>
        <v>0</v>
      </c>
      <c r="CL108" s="421">
        <f t="shared" si="1272"/>
        <v>0</v>
      </c>
      <c r="CM108" s="422">
        <f t="shared" si="1272"/>
        <v>0</v>
      </c>
      <c r="CN108" s="423">
        <f t="shared" si="1272"/>
        <v>0</v>
      </c>
      <c r="CO108" s="296">
        <f t="shared" si="1272"/>
        <v>0</v>
      </c>
      <c r="CP108" s="300">
        <f t="shared" si="1272"/>
        <v>0</v>
      </c>
      <c r="CQ108" s="154">
        <f t="shared" si="1272"/>
        <v>0</v>
      </c>
      <c r="CR108" s="304">
        <f>BN108+BX108+CH108</f>
        <v>0</v>
      </c>
      <c r="CS108" s="314">
        <f>BO108+BY108+CI108</f>
        <v>0</v>
      </c>
      <c r="CT108" s="409">
        <f>CS108*(1+CT109)-(($Q107*1000)*3)</f>
        <v>0</v>
      </c>
      <c r="CU108" s="158">
        <f>BQ108+CA108+CK108</f>
        <v>0</v>
      </c>
      <c r="CV108" s="333">
        <f t="shared" si="1273"/>
        <v>0</v>
      </c>
      <c r="CW108" s="334">
        <f t="shared" si="1273"/>
        <v>0</v>
      </c>
      <c r="CX108" s="162">
        <f t="shared" si="1273"/>
        <v>0</v>
      </c>
      <c r="CY108" s="354">
        <f t="shared" si="1273"/>
        <v>0</v>
      </c>
      <c r="CZ108" s="355">
        <f t="shared" si="1273"/>
        <v>0</v>
      </c>
      <c r="DA108" s="166">
        <f t="shared" si="1273"/>
        <v>0</v>
      </c>
      <c r="DB108" s="479">
        <f t="shared" si="1273"/>
        <v>0</v>
      </c>
      <c r="DC108" s="480">
        <f t="shared" si="1273"/>
        <v>0</v>
      </c>
      <c r="DD108" s="409">
        <f t="shared" si="1273"/>
        <v>0</v>
      </c>
      <c r="DE108" s="604">
        <f t="shared" si="1273"/>
        <v>0</v>
      </c>
      <c r="DF108" s="612">
        <f>実行度合表集計2025!GH108+実行度合表集計2026!CV108</f>
        <v>0</v>
      </c>
      <c r="DG108" s="334">
        <f>実行度合表集計2025!GI108+実行度合表集計2026!CW108</f>
        <v>0</v>
      </c>
      <c r="DH108" s="613">
        <f>実行度合表集計2025!GJ108+実行度合表集計2026!CX108</f>
        <v>0</v>
      </c>
      <c r="DI108" s="628">
        <f>実行度合表集計2025!GK108+実行度合表集計2026!CY108</f>
        <v>0</v>
      </c>
      <c r="DJ108" s="355">
        <f>実行度合表集計2025!GL108+実行度合表集計2026!CZ108</f>
        <v>0</v>
      </c>
      <c r="DK108" s="629">
        <f>実行度合表集計2025!GM108+実行度合表集計2026!DA108</f>
        <v>0</v>
      </c>
      <c r="DL108" s="641">
        <f>実行度合表集計2025!GN108+実行度合表集計2026!DB108</f>
        <v>0</v>
      </c>
      <c r="DM108" s="480">
        <f>実行度合表集計2025!GO108+実行度合表集計2026!DC108</f>
        <v>0</v>
      </c>
      <c r="DN108" s="409">
        <f>実行度合表集計2025!GP108+実行度合表集計2026!DD108</f>
        <v>-4440000</v>
      </c>
      <c r="DO108" s="642">
        <f>実行度合表集計2025!GQ108+実行度合表集計2026!DE108</f>
        <v>0</v>
      </c>
      <c r="DP108" s="28" cm="1">
        <f t="array" ref="DP108">_xlfn.XLOOKUP($D107&amp;DP$2&amp;DP$3,事業計画集計2026[営業所]&amp;事業計画集計2026[月]&amp;事業計画集計2026[受着完],事業計画集計2026[(当月)実績 請負金額],0,0)</f>
        <v>0</v>
      </c>
      <c r="DQ108" s="28" cm="1">
        <f t="array" ref="DQ108">_xlfn.XLOOKUP($D107&amp;DP$2&amp;DP$3,事業計画集計2026[営業所]&amp;事業計画集計2026[月]&amp;事業計画集計2026[受着完],事業計画集計2026[(当月)実績 利益額],0,0)</f>
        <v>0</v>
      </c>
      <c r="DR108" s="149" cm="1">
        <f t="array" ref="DR108">_xlfn.XLOOKUP($D107&amp;DP$2&amp;DP$3,事業計画集計2026[営業所]&amp;事業計画集計2026[月]&amp;事業計画集計2026[受着完],事業計画集計2026[(当月)実績 棟数],0,0)</f>
        <v>0</v>
      </c>
      <c r="DS108" s="28" cm="1">
        <f t="array" ref="DS108">_xlfn.XLOOKUP($D107&amp;DS$2&amp;DS$3,事業計画集計2026[営業所]&amp;事業計画集計2026[月]&amp;事業計画集計2026[受着完],事業計画集計2026[(当月)実績 請負金額],0,0)</f>
        <v>0</v>
      </c>
      <c r="DT108" s="28" cm="1">
        <f t="array" ref="DT108">_xlfn.XLOOKUP($D107&amp;DS$2&amp;DS$3,事業計画集計2026[営業所]&amp;事業計画集計2026[月]&amp;事業計画集計2026[受着完],事業計画集計2026[(当月)実績 利益額],0,0)</f>
        <v>0</v>
      </c>
      <c r="DU108" s="149" cm="1">
        <f t="array" ref="DU108">_xlfn.XLOOKUP($D107&amp;DS$2&amp;DS$3,事業計画集計2026[営業所]&amp;事業計画集計2026[月]&amp;事業計画集計2026[受着完],事業計画集計2026[(当月)実績 棟数],0,0)</f>
        <v>0</v>
      </c>
      <c r="DV108" s="28" cm="1">
        <f t="array" ref="DV108">_xlfn.XLOOKUP($D107&amp;DV$2&amp;DV$3,事業計画集計2026[営業所]&amp;事業計画集計2026[月]&amp;事業計画集計2026[受着完],事業計画集計2026[(当月)実績 請負金額],0,0)</f>
        <v>0</v>
      </c>
      <c r="DW108" s="28" cm="1">
        <f t="array" ref="DW108">_xlfn.XLOOKUP($D107&amp;DV$2&amp;DV$3,事業計画集計2026[営業所]&amp;事業計画集計2026[月]&amp;事業計画集計2026[受着完],事業計画集計2026[(当月)実績 利益額],0,0)</f>
        <v>0</v>
      </c>
      <c r="DX108" s="133">
        <f>DW108-($Q107*1000)</f>
        <v>0</v>
      </c>
      <c r="DY108" s="149" cm="1">
        <f t="array" ref="DY108">_xlfn.XLOOKUP($D107&amp;DV$2&amp;DV$3,事業計画集計2026[営業所]&amp;事業計画集計2026[月]&amp;事業計画集計2026[受着完],事業計画集計2026[(当月)実績 棟数],0,0)</f>
        <v>0</v>
      </c>
      <c r="DZ108" s="28" cm="1">
        <f t="array" ref="DZ108">_xlfn.XLOOKUP($D107&amp;DZ$2&amp;DZ$3,事業計画集計2026[営業所]&amp;事業計画集計2026[月]&amp;事業計画集計2026[受着完],事業計画集計2026[(当月)実績 請負金額],0,0)</f>
        <v>0</v>
      </c>
      <c r="EA108" s="28" cm="1">
        <f t="array" ref="EA108">_xlfn.XLOOKUP($D107&amp;DZ$2&amp;DZ$3,事業計画集計2026[営業所]&amp;事業計画集計2026[月]&amp;事業計画集計2026[受着完],事業計画集計2026[(当月)実績 利益額],0,0)</f>
        <v>0</v>
      </c>
      <c r="EB108" s="149" cm="1">
        <f t="array" ref="EB108">_xlfn.XLOOKUP($D107&amp;DZ$2&amp;DZ$3,事業計画集計2026[営業所]&amp;事業計画集計2026[月]&amp;事業計画集計2026[受着完],事業計画集計2026[(当月)実績 棟数],0,0)</f>
        <v>0</v>
      </c>
      <c r="EC108" s="28" cm="1">
        <f t="array" ref="EC108">_xlfn.XLOOKUP($D107&amp;EC$2&amp;EC$3,事業計画集計2026[営業所]&amp;事業計画集計2026[月]&amp;事業計画集計2026[受着完],事業計画集計2026[(当月)実績 請負金額],0,0)</f>
        <v>0</v>
      </c>
      <c r="ED108" s="28" cm="1">
        <f t="array" ref="ED108">_xlfn.XLOOKUP($D107&amp;EC$2&amp;EC$3,事業計画集計2026[営業所]&amp;事業計画集計2026[月]&amp;事業計画集計2026[受着完],事業計画集計2026[(当月)実績 利益額],0,0)</f>
        <v>0</v>
      </c>
      <c r="EE108" s="149" cm="1">
        <f t="array" ref="EE108">_xlfn.XLOOKUP($D107&amp;EC$2&amp;EC$3,事業計画集計2026[営業所]&amp;事業計画集計2026[月]&amp;事業計画集計2026[受着完],事業計画集計2026[(当月)実績 棟数],0,0)</f>
        <v>0</v>
      </c>
      <c r="EF108" s="28" cm="1">
        <f t="array" ref="EF108">_xlfn.XLOOKUP($D107&amp;EF$2&amp;EF$3,事業計画集計2026[営業所]&amp;事業計画集計2026[月]&amp;事業計画集計2026[受着完],事業計画集計2026[(当月)実績 請負金額],0,0)</f>
        <v>0</v>
      </c>
      <c r="EG108" s="28" cm="1">
        <f t="array" ref="EG108">_xlfn.XLOOKUP($D107&amp;EF$2&amp;EF$3,事業計画集計2026[営業所]&amp;事業計画集計2026[月]&amp;事業計画集計2026[受着完],事業計画集計2026[(当月)実績 利益額],0,0)</f>
        <v>0</v>
      </c>
      <c r="EH108" s="133">
        <f>EG108-($Q107*1000)</f>
        <v>0</v>
      </c>
      <c r="EI108" s="149" cm="1">
        <f t="array" ref="EI108">_xlfn.XLOOKUP($D107&amp;EF$2&amp;EF$3,事業計画集計2026[営業所]&amp;事業計画集計2026[月]&amp;事業計画集計2026[受着完],事業計画集計2026[(当月)実績 棟数],0,0)</f>
        <v>0</v>
      </c>
      <c r="EJ108" s="28" cm="1">
        <f t="array" ref="EJ108">_xlfn.XLOOKUP($D107&amp;EJ$2&amp;EJ$3,事業計画集計2026[営業所]&amp;事業計画集計2026[月]&amp;事業計画集計2026[受着完],事業計画集計2026[(当月)実績 請負金額],0,0)</f>
        <v>0</v>
      </c>
      <c r="EK108" s="28" cm="1">
        <f t="array" ref="EK108">_xlfn.XLOOKUP($D107&amp;EJ$2&amp;EJ$3,事業計画集計2026[営業所]&amp;事業計画集計2026[月]&amp;事業計画集計2026[受着完],事業計画集計2026[(当月)実績 利益額],0,0)</f>
        <v>0</v>
      </c>
      <c r="EL108" s="149" cm="1">
        <f t="array" ref="EL108">_xlfn.XLOOKUP($D107&amp;EJ$2&amp;EJ$3,事業計画集計2026[営業所]&amp;事業計画集計2026[月]&amp;事業計画集計2026[受着完],事業計画集計2026[(当月)実績 棟数],0,0)</f>
        <v>0</v>
      </c>
      <c r="EM108" s="28" cm="1">
        <f t="array" ref="EM108">_xlfn.XLOOKUP($D107&amp;EM$2&amp;EM$3,事業計画集計2026[営業所]&amp;事業計画集計2026[月]&amp;事業計画集計2026[受着完],事業計画集計2026[(当月)実績 請負金額],0,0)</f>
        <v>0</v>
      </c>
      <c r="EN108" s="28" cm="1">
        <f t="array" ref="EN108">_xlfn.XLOOKUP($D107&amp;EM$2&amp;EM$3,事業計画集計2026[営業所]&amp;事業計画集計2026[月]&amp;事業計画集計2026[受着完],事業計画集計2026[(当月)実績 利益額],0,0)</f>
        <v>0</v>
      </c>
      <c r="EO108" s="149" cm="1">
        <f t="array" ref="EO108">_xlfn.XLOOKUP($D107&amp;EM$2&amp;EM$3,事業計画集計2026[営業所]&amp;事業計画集計2026[月]&amp;事業計画集計2026[受着完],事業計画集計2026[(当月)実績 棟数],0,0)</f>
        <v>0</v>
      </c>
      <c r="EP108" s="28" cm="1">
        <f t="array" ref="EP108">_xlfn.XLOOKUP($D107&amp;EP$2&amp;EP$3,事業計画集計2026[営業所]&amp;事業計画集計2026[月]&amp;事業計画集計2026[受着完],事業計画集計2026[(当月)実績 請負金額],0,0)</f>
        <v>0</v>
      </c>
      <c r="EQ108" s="28" cm="1">
        <f t="array" ref="EQ108">_xlfn.XLOOKUP($D107&amp;EP$2&amp;EP$3,事業計画集計2026[営業所]&amp;事業計画集計2026[月]&amp;事業計画集計2026[受着完],事業計画集計2026[(当月)実績 利益額],0,0)</f>
        <v>0</v>
      </c>
      <c r="ER108" s="133">
        <f>EQ108-($Q107*1000)</f>
        <v>0</v>
      </c>
      <c r="ES108" s="142" cm="1">
        <f t="array" ref="ES108">_xlfn.XLOOKUP($D107&amp;EP$2&amp;EP$3,事業計画集計2026[営業所]&amp;事業計画集計2026[月]&amp;事業計画集計2026[受着完],事業計画集計2026[(当月)実績 棟数],0,0)</f>
        <v>0</v>
      </c>
      <c r="ET108" s="421">
        <f t="shared" si="1274"/>
        <v>0</v>
      </c>
      <c r="EU108" s="422">
        <f t="shared" si="1274"/>
        <v>0</v>
      </c>
      <c r="EV108" s="423">
        <f t="shared" si="1274"/>
        <v>0</v>
      </c>
      <c r="EW108" s="296">
        <f t="shared" si="1274"/>
        <v>0</v>
      </c>
      <c r="EX108" s="300">
        <f t="shared" si="1274"/>
        <v>0</v>
      </c>
      <c r="EY108" s="154">
        <f t="shared" si="1274"/>
        <v>0</v>
      </c>
      <c r="EZ108" s="304">
        <f>DV108+EF108+EP108</f>
        <v>0</v>
      </c>
      <c r="FA108" s="314">
        <f>DW108+EG108+EQ108</f>
        <v>0</v>
      </c>
      <c r="FB108" s="409">
        <f>FA108*(1+FB109)-(($Q107*1000)*3)</f>
        <v>0</v>
      </c>
      <c r="FC108" s="158">
        <f>DY108+EI108+ES108</f>
        <v>0</v>
      </c>
      <c r="FD108" s="28" cm="1">
        <f t="array" ref="FD108">_xlfn.XLOOKUP($D107&amp;FD$2&amp;FD$3,事業計画集計2026[営業所]&amp;事業計画集計2026[月]&amp;事業計画集計2026[受着完],事業計画集計2026[(当月)実績 請負金額],0,0)</f>
        <v>0</v>
      </c>
      <c r="FE108" s="28" cm="1">
        <f t="array" ref="FE108">_xlfn.XLOOKUP($D107&amp;FD$2&amp;FD$3,事業計画集計2026[営業所]&amp;事業計画集計2026[月]&amp;事業計画集計2026[受着完],事業計画集計2026[(当月)実績 利益額],0,0)</f>
        <v>0</v>
      </c>
      <c r="FF108" s="149" cm="1">
        <f t="array" ref="FF108">_xlfn.XLOOKUP($D107&amp;FD$2&amp;FD$3,事業計画集計2026[営業所]&amp;事業計画集計2026[月]&amp;事業計画集計2026[受着完],事業計画集計2026[(当月)実績 棟数],0,0)</f>
        <v>0</v>
      </c>
      <c r="FG108" s="28" cm="1">
        <f t="array" ref="FG108">_xlfn.XLOOKUP($D107&amp;FG$2&amp;FG$3,事業計画集計2026[営業所]&amp;事業計画集計2026[月]&amp;事業計画集計2026[受着完],事業計画集計2026[(当月)実績 請負金額],0,0)</f>
        <v>0</v>
      </c>
      <c r="FH108" s="28" cm="1">
        <f t="array" ref="FH108">_xlfn.XLOOKUP($D107&amp;FG$2&amp;FG$3,事業計画集計2026[営業所]&amp;事業計画集計2026[月]&amp;事業計画集計2026[受着完],事業計画集計2026[(当月)実績 利益額],0,0)</f>
        <v>0</v>
      </c>
      <c r="FI108" s="149" cm="1">
        <f t="array" ref="FI108">_xlfn.XLOOKUP($D107&amp;FG$2&amp;FG$3,事業計画集計2026[営業所]&amp;事業計画集計2026[月]&amp;事業計画集計2026[受着完],事業計画集計2026[(当月)実績 棟数],0,0)</f>
        <v>0</v>
      </c>
      <c r="FJ108" s="28" cm="1">
        <f t="array" ref="FJ108">_xlfn.XLOOKUP($D107&amp;FJ$2&amp;FJ$3,事業計画集計2026[営業所]&amp;事業計画集計2026[月]&amp;事業計画集計2026[受着完],事業計画集計2026[(当月)実績 請負金額],0,0)</f>
        <v>0</v>
      </c>
      <c r="FK108" s="28" cm="1">
        <f t="array" ref="FK108">_xlfn.XLOOKUP($D107&amp;FJ$2&amp;FJ$3,事業計画集計2026[営業所]&amp;事業計画集計2026[月]&amp;事業計画集計2026[受着完],事業計画集計2026[(当月)実績 利益額],0,0)</f>
        <v>0</v>
      </c>
      <c r="FL108" s="133">
        <f>FK108-($Q107*1000)</f>
        <v>0</v>
      </c>
      <c r="FM108" s="149" cm="1">
        <f t="array" ref="FM108">_xlfn.XLOOKUP($D107&amp;FJ$2&amp;FJ$3,事業計画集計2026[営業所]&amp;事業計画集計2026[月]&amp;事業計画集計2026[受着完],事業計画集計2026[(当月)実績 棟数],0,0)</f>
        <v>0</v>
      </c>
      <c r="FN108" s="28" cm="1">
        <f t="array" ref="FN108">_xlfn.XLOOKUP($D107&amp;FN$2&amp;FN$3,事業計画集計2026[営業所]&amp;事業計画集計2026[月]&amp;事業計画集計2026[受着完],事業計画集計2026[(当月)実績 請負金額],0,0)</f>
        <v>0</v>
      </c>
      <c r="FO108" s="28" cm="1">
        <f t="array" ref="FO108">_xlfn.XLOOKUP($D107&amp;FN$2&amp;FN$3,事業計画集計2026[営業所]&amp;事業計画集計2026[月]&amp;事業計画集計2026[受着完],事業計画集計2026[(当月)実績 利益額],0,0)</f>
        <v>0</v>
      </c>
      <c r="FP108" s="149" cm="1">
        <f t="array" ref="FP108">_xlfn.XLOOKUP($D107&amp;FN$2&amp;FN$3,事業計画集計2026[営業所]&amp;事業計画集計2026[月]&amp;事業計画集計2026[受着完],事業計画集計2026[(当月)実績 棟数],0,0)</f>
        <v>0</v>
      </c>
      <c r="FQ108" s="28" cm="1">
        <f t="array" ref="FQ108">_xlfn.XLOOKUP($D107&amp;FQ$2&amp;FQ$3,事業計画集計2026[営業所]&amp;事業計画集計2026[月]&amp;事業計画集計2026[受着完],事業計画集計2026[(当月)実績 請負金額],0,0)</f>
        <v>0</v>
      </c>
      <c r="FR108" s="28" cm="1">
        <f t="array" ref="FR108">_xlfn.XLOOKUP($D107&amp;FQ$2&amp;FQ$3,事業計画集計2026[営業所]&amp;事業計画集計2026[月]&amp;事業計画集計2026[受着完],事業計画集計2026[(当月)実績 利益額],0,0)</f>
        <v>0</v>
      </c>
      <c r="FS108" s="149" cm="1">
        <f t="array" ref="FS108">_xlfn.XLOOKUP($D107&amp;FQ$2&amp;FQ$3,事業計画集計2026[営業所]&amp;事業計画集計2026[月]&amp;事業計画集計2026[受着完],事業計画集計2026[(当月)実績 棟数],0,0)</f>
        <v>0</v>
      </c>
      <c r="FT108" s="28" cm="1">
        <f t="array" ref="FT108">_xlfn.XLOOKUP($D107&amp;FT$2&amp;FT$3,事業計画集計2026[営業所]&amp;事業計画集計2026[月]&amp;事業計画集計2026[受着完],事業計画集計2026[(当月)実績 請負金額],0,0)</f>
        <v>0</v>
      </c>
      <c r="FU108" s="28" cm="1">
        <f t="array" ref="FU108">_xlfn.XLOOKUP($D107&amp;FT$2&amp;FT$3,事業計画集計2026[営業所]&amp;事業計画集計2026[月]&amp;事業計画集計2026[受着完],事業計画集計2026[(当月)実績 利益額],0,0)</f>
        <v>0</v>
      </c>
      <c r="FV108" s="133">
        <f>FU108-($Q107*1000)</f>
        <v>0</v>
      </c>
      <c r="FW108" s="149" cm="1">
        <f t="array" ref="FW108">_xlfn.XLOOKUP($D107&amp;FT$2&amp;FT$3,事業計画集計2026[営業所]&amp;事業計画集計2026[月]&amp;事業計画集計2026[受着完],事業計画集計2026[(当月)実績 棟数],0,0)</f>
        <v>0</v>
      </c>
      <c r="FX108" s="28" cm="1">
        <f t="array" ref="FX108">_xlfn.XLOOKUP($D107&amp;FX$2&amp;FX$3,事業計画集計2026[営業所]&amp;事業計画集計2026[月]&amp;事業計画集計2026[受着完],事業計画集計2026[(当月)実績 請負金額],0,0)</f>
        <v>0</v>
      </c>
      <c r="FY108" s="28" cm="1">
        <f t="array" ref="FY108">_xlfn.XLOOKUP($D107&amp;FX$2&amp;FX$3,事業計画集計2026[営業所]&amp;事業計画集計2026[月]&amp;事業計画集計2026[受着完],事業計画集計2026[(当月)実績 利益額],0,0)</f>
        <v>0</v>
      </c>
      <c r="FZ108" s="149" cm="1">
        <f t="array" ref="FZ108">_xlfn.XLOOKUP($D107&amp;FX$2&amp;FX$3,事業計画集計2026[営業所]&amp;事業計画集計2026[月]&amp;事業計画集計2026[受着完],事業計画集計2026[(当月)実績 棟数],0,0)</f>
        <v>0</v>
      </c>
      <c r="GA108" s="28" cm="1">
        <f t="array" ref="GA108">_xlfn.XLOOKUP($D107&amp;GA$2&amp;GA$3,事業計画集計2026[営業所]&amp;事業計画集計2026[月]&amp;事業計画集計2026[受着完],事業計画集計2026[(当月)実績 請負金額],0,0)</f>
        <v>0</v>
      </c>
      <c r="GB108" s="28" cm="1">
        <f t="array" ref="GB108">_xlfn.XLOOKUP($D107&amp;GA$2&amp;GA$3,事業計画集計2026[営業所]&amp;事業計画集計2026[月]&amp;事業計画集計2026[受着完],事業計画集計2026[(当月)実績 利益額],0,0)</f>
        <v>0</v>
      </c>
      <c r="GC108" s="149" cm="1">
        <f t="array" ref="GC108">_xlfn.XLOOKUP($D107&amp;GA$2&amp;GA$3,事業計画集計2026[営業所]&amp;事業計画集計2026[月]&amp;事業計画集計2026[受着完],事業計画集計2026[(当月)実績 棟数],0,0)</f>
        <v>0</v>
      </c>
      <c r="GD108" s="28" cm="1">
        <f t="array" ref="GD108">_xlfn.XLOOKUP($D107&amp;GD$2&amp;GD$3,事業計画集計2026[営業所]&amp;事業計画集計2026[月]&amp;事業計画集計2026[受着完],事業計画集計2026[(当月)実績 請負金額],0,0)</f>
        <v>0</v>
      </c>
      <c r="GE108" s="28" cm="1">
        <f t="array" ref="GE108">_xlfn.XLOOKUP($D107&amp;GD$2&amp;GD$3,事業計画集計2026[営業所]&amp;事業計画集計2026[月]&amp;事業計画集計2026[受着完],事業計画集計2026[(当月)実績 利益額],0,0)</f>
        <v>0</v>
      </c>
      <c r="GF108" s="133">
        <f>GE108-($Q107*1000)</f>
        <v>0</v>
      </c>
      <c r="GG108" s="142" cm="1">
        <f t="array" ref="GG108">_xlfn.XLOOKUP($D107&amp;GD$2&amp;GD$3,事業計画集計2026[営業所]&amp;事業計画集計2026[月]&amp;事業計画集計2026[受着完],事業計画集計2026[(当月)実績 棟数],0,0)</f>
        <v>0</v>
      </c>
      <c r="GH108" s="421">
        <f t="shared" si="1275"/>
        <v>0</v>
      </c>
      <c r="GI108" s="422">
        <f t="shared" si="1275"/>
        <v>0</v>
      </c>
      <c r="GJ108" s="423">
        <f t="shared" si="1275"/>
        <v>0</v>
      </c>
      <c r="GK108" s="296">
        <f t="shared" si="1275"/>
        <v>0</v>
      </c>
      <c r="GL108" s="300">
        <f t="shared" si="1275"/>
        <v>0</v>
      </c>
      <c r="GM108" s="154">
        <f t="shared" si="1275"/>
        <v>0</v>
      </c>
      <c r="GN108" s="304">
        <f>FJ108+FT108+GD108</f>
        <v>0</v>
      </c>
      <c r="GO108" s="314">
        <f>FK108+FU108+GE108</f>
        <v>0</v>
      </c>
      <c r="GP108" s="409">
        <f>GO108*(1+GP109)-(($Q107*1000)*3)</f>
        <v>0</v>
      </c>
      <c r="GQ108" s="158">
        <f>FM108+FW108+GG108</f>
        <v>0</v>
      </c>
      <c r="GR108" s="333">
        <f t="shared" si="1276"/>
        <v>0</v>
      </c>
      <c r="GS108" s="334">
        <f t="shared" si="1276"/>
        <v>0</v>
      </c>
      <c r="GT108" s="162">
        <f t="shared" si="1276"/>
        <v>0</v>
      </c>
      <c r="GU108" s="354">
        <f t="shared" si="1276"/>
        <v>0</v>
      </c>
      <c r="GV108" s="355">
        <f t="shared" si="1276"/>
        <v>0</v>
      </c>
      <c r="GW108" s="166">
        <f t="shared" si="1276"/>
        <v>0</v>
      </c>
      <c r="GX108" s="479">
        <f t="shared" si="1276"/>
        <v>0</v>
      </c>
      <c r="GY108" s="480">
        <f t="shared" si="1276"/>
        <v>0</v>
      </c>
      <c r="GZ108" s="409">
        <f t="shared" si="1276"/>
        <v>0</v>
      </c>
      <c r="HA108" s="482">
        <f t="shared" si="1276"/>
        <v>0</v>
      </c>
      <c r="HB108" s="390">
        <f>CV108+GR108</f>
        <v>0</v>
      </c>
      <c r="HC108" s="391">
        <f>CW108+GS108</f>
        <v>0</v>
      </c>
      <c r="HD108" s="170">
        <f>CX108+GT108</f>
        <v>0</v>
      </c>
      <c r="HE108" s="390">
        <f>CY108+GU108</f>
        <v>0</v>
      </c>
      <c r="HF108" s="391">
        <f>CZ108+GV108</f>
        <v>0</v>
      </c>
      <c r="HG108" s="170">
        <f>DA108+GW108</f>
        <v>0</v>
      </c>
      <c r="HH108" s="390">
        <f>DB108+GX108</f>
        <v>0</v>
      </c>
      <c r="HI108" s="391">
        <f>DC108+GY108</f>
        <v>0</v>
      </c>
      <c r="HJ108" s="409">
        <f>DD108+GZ108</f>
        <v>0</v>
      </c>
      <c r="HK108" s="256">
        <f>DE108+HA108</f>
        <v>0</v>
      </c>
      <c r="HL108" s="31"/>
      <c r="HM108" s="30" t="s">
        <v>138</v>
      </c>
      <c r="HN108" s="30" t="s">
        <v>85</v>
      </c>
      <c r="HO108" s="30" t="s">
        <v>270</v>
      </c>
      <c r="HP108" s="30"/>
      <c r="HQ108" s="30"/>
    </row>
    <row r="109" spans="1:225" s="38" customFormat="1" ht="21">
      <c r="A109" s="32"/>
      <c r="B109" s="33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139</v>
      </c>
      <c r="T109" s="35" t="str">
        <f t="shared" ref="T109:AA109" si="1278">IF(AND(T107&gt;0,T108&gt;0),ROUNDDOWN(T108/T107,4),"")</f>
        <v/>
      </c>
      <c r="U109" s="36" t="str">
        <f t="shared" si="1278"/>
        <v/>
      </c>
      <c r="V109" s="143" t="str">
        <f t="shared" si="1278"/>
        <v/>
      </c>
      <c r="W109" s="35" t="str">
        <f t="shared" si="1278"/>
        <v/>
      </c>
      <c r="X109" s="36" t="str">
        <f t="shared" si="1278"/>
        <v/>
      </c>
      <c r="Y109" s="150" t="str">
        <f t="shared" si="1278"/>
        <v/>
      </c>
      <c r="Z109" s="36" t="str">
        <f t="shared" si="1278"/>
        <v/>
      </c>
      <c r="AA109" s="36" t="str">
        <f t="shared" si="1278"/>
        <v/>
      </c>
      <c r="AB109" s="37">
        <f>IF(AB108&gt;0,AB108/AB107,0)</f>
        <v>0</v>
      </c>
      <c r="AC109" s="143" t="str">
        <f t="shared" ref="AC109:AK109" si="1279">IF(AND(AC107&gt;0,AC108&gt;0),ROUNDDOWN(AC108/AC107,4),"")</f>
        <v/>
      </c>
      <c r="AD109" s="35" t="str">
        <f t="shared" si="1279"/>
        <v/>
      </c>
      <c r="AE109" s="36" t="str">
        <f t="shared" si="1279"/>
        <v/>
      </c>
      <c r="AF109" s="150" t="str">
        <f t="shared" si="1279"/>
        <v/>
      </c>
      <c r="AG109" s="36" t="str">
        <f t="shared" si="1279"/>
        <v/>
      </c>
      <c r="AH109" s="36" t="str">
        <f t="shared" si="1279"/>
        <v/>
      </c>
      <c r="AI109" s="150" t="str">
        <f t="shared" si="1279"/>
        <v/>
      </c>
      <c r="AJ109" s="36" t="str">
        <f t="shared" si="1279"/>
        <v/>
      </c>
      <c r="AK109" s="36" t="str">
        <f t="shared" si="1279"/>
        <v/>
      </c>
      <c r="AL109" s="37">
        <f>IF(AL108&gt;0,AL108/AL107,0)</f>
        <v>0</v>
      </c>
      <c r="AM109" s="150" t="str">
        <f t="shared" ref="AM109:AU109" si="1280">IF(AND(AM107&gt;0,AM108&gt;0),ROUNDDOWN(AM108/AM107,4),"")</f>
        <v/>
      </c>
      <c r="AN109" s="36" t="str">
        <f t="shared" si="1280"/>
        <v/>
      </c>
      <c r="AO109" s="36" t="str">
        <f t="shared" si="1280"/>
        <v/>
      </c>
      <c r="AP109" s="150" t="str">
        <f t="shared" si="1280"/>
        <v/>
      </c>
      <c r="AQ109" s="36" t="str">
        <f t="shared" si="1280"/>
        <v/>
      </c>
      <c r="AR109" s="36" t="str">
        <f t="shared" si="1280"/>
        <v/>
      </c>
      <c r="AS109" s="150" t="str">
        <f t="shared" si="1280"/>
        <v/>
      </c>
      <c r="AT109" s="36" t="str">
        <f t="shared" si="1280"/>
        <v/>
      </c>
      <c r="AU109" s="36" t="str">
        <f t="shared" si="1280"/>
        <v/>
      </c>
      <c r="AV109" s="37">
        <f>IF(AV108&gt;0,AV108/AV107,0)</f>
        <v>0</v>
      </c>
      <c r="AW109" s="143" t="str">
        <f>IF(AND(AW107&gt;0,AW108&gt;0),ROUNDDOWN(AW108/AW107,4),"")</f>
        <v/>
      </c>
      <c r="AX109" s="424" t="str">
        <f t="shared" ref="AX109:BE109" si="1281">IF(AND(AX107&gt;0,AX108&gt;0),ROUNDDOWN(AX108/AX107,4),"")</f>
        <v/>
      </c>
      <c r="AY109" s="425" t="str">
        <f t="shared" si="1281"/>
        <v/>
      </c>
      <c r="AZ109" s="426" t="str">
        <f t="shared" si="1281"/>
        <v/>
      </c>
      <c r="BA109" s="297" t="str">
        <f t="shared" si="1281"/>
        <v/>
      </c>
      <c r="BB109" s="301" t="str">
        <f t="shared" si="1281"/>
        <v/>
      </c>
      <c r="BC109" s="155" t="str">
        <f t="shared" si="1281"/>
        <v/>
      </c>
      <c r="BD109" s="305" t="str">
        <f t="shared" si="1281"/>
        <v/>
      </c>
      <c r="BE109" s="315" t="str">
        <f t="shared" si="1281"/>
        <v/>
      </c>
      <c r="BF109" s="325"/>
      <c r="BG109" s="159" t="str">
        <f t="shared" ref="BG109:BO109" si="1282">IF(AND(BG107&gt;0,BG108&gt;0),ROUNDDOWN(BG108/BG107,4),"")</f>
        <v/>
      </c>
      <c r="BH109" s="36" t="str">
        <f t="shared" si="1282"/>
        <v/>
      </c>
      <c r="BI109" s="36" t="str">
        <f t="shared" si="1282"/>
        <v/>
      </c>
      <c r="BJ109" s="150" t="str">
        <f t="shared" si="1282"/>
        <v/>
      </c>
      <c r="BK109" s="36" t="str">
        <f t="shared" si="1282"/>
        <v/>
      </c>
      <c r="BL109" s="36" t="str">
        <f t="shared" si="1282"/>
        <v/>
      </c>
      <c r="BM109" s="150" t="str">
        <f t="shared" si="1282"/>
        <v/>
      </c>
      <c r="BN109" s="36" t="str">
        <f t="shared" si="1282"/>
        <v/>
      </c>
      <c r="BO109" s="36" t="str">
        <f t="shared" si="1282"/>
        <v/>
      </c>
      <c r="BP109" s="37">
        <f>IF(BP108&gt;0,BP108/BP107,0)</f>
        <v>0</v>
      </c>
      <c r="BQ109" s="150" t="str">
        <f t="shared" ref="BQ109:BY109" si="1283">IF(AND(BQ107&gt;0,BQ108&gt;0),ROUNDDOWN(BQ108/BQ107,4),"")</f>
        <v/>
      </c>
      <c r="BR109" s="36" t="str">
        <f t="shared" si="1283"/>
        <v/>
      </c>
      <c r="BS109" s="36" t="str">
        <f t="shared" si="1283"/>
        <v/>
      </c>
      <c r="BT109" s="150" t="str">
        <f t="shared" si="1283"/>
        <v/>
      </c>
      <c r="BU109" s="36" t="str">
        <f t="shared" si="1283"/>
        <v/>
      </c>
      <c r="BV109" s="36" t="str">
        <f t="shared" si="1283"/>
        <v/>
      </c>
      <c r="BW109" s="150" t="str">
        <f t="shared" si="1283"/>
        <v/>
      </c>
      <c r="BX109" s="36" t="str">
        <f t="shared" si="1283"/>
        <v/>
      </c>
      <c r="BY109" s="36" t="str">
        <f t="shared" si="1283"/>
        <v/>
      </c>
      <c r="BZ109" s="37">
        <f>IF(BZ108&gt;0,BZ108/BZ107,0)</f>
        <v>0</v>
      </c>
      <c r="CA109" s="150" t="str">
        <f t="shared" ref="CA109:CI109" si="1284">IF(AND(CA107&gt;0,CA108&gt;0),ROUNDDOWN(CA108/CA107,4),"")</f>
        <v/>
      </c>
      <c r="CB109" s="36" t="str">
        <f t="shared" si="1284"/>
        <v/>
      </c>
      <c r="CC109" s="36" t="str">
        <f t="shared" si="1284"/>
        <v/>
      </c>
      <c r="CD109" s="150" t="str">
        <f t="shared" si="1284"/>
        <v/>
      </c>
      <c r="CE109" s="36" t="str">
        <f t="shared" si="1284"/>
        <v/>
      </c>
      <c r="CF109" s="36" t="str">
        <f t="shared" si="1284"/>
        <v/>
      </c>
      <c r="CG109" s="150" t="str">
        <f t="shared" si="1284"/>
        <v/>
      </c>
      <c r="CH109" s="36" t="str">
        <f t="shared" si="1284"/>
        <v/>
      </c>
      <c r="CI109" s="36" t="str">
        <f t="shared" si="1284"/>
        <v/>
      </c>
      <c r="CJ109" s="37">
        <f>IF(CJ108&gt;0,CJ108/CJ107,0)</f>
        <v>0</v>
      </c>
      <c r="CK109" s="143" t="str">
        <f>IF(AND(CK107&gt;0,CK108&gt;0),ROUNDDOWN(CK108/CK107,4),"")</f>
        <v/>
      </c>
      <c r="CL109" s="424" t="str">
        <f t="shared" ref="CL109:CS109" si="1285">IF(AND(CL107&gt;0,CL108&gt;0),ROUNDDOWN(CL108/CL107,4),"")</f>
        <v/>
      </c>
      <c r="CM109" s="425" t="str">
        <f t="shared" si="1285"/>
        <v/>
      </c>
      <c r="CN109" s="426" t="str">
        <f t="shared" si="1285"/>
        <v/>
      </c>
      <c r="CO109" s="297" t="str">
        <f t="shared" si="1285"/>
        <v/>
      </c>
      <c r="CP109" s="301" t="str">
        <f t="shared" si="1285"/>
        <v/>
      </c>
      <c r="CQ109" s="155" t="str">
        <f t="shared" si="1285"/>
        <v/>
      </c>
      <c r="CR109" s="305" t="str">
        <f t="shared" si="1285"/>
        <v/>
      </c>
      <c r="CS109" s="315" t="str">
        <f t="shared" si="1285"/>
        <v/>
      </c>
      <c r="CT109" s="325"/>
      <c r="CU109" s="159" t="str">
        <f>IF(AND(CU107&gt;0,CU108&gt;0),ROUNDDOWN(CU108/CU107,4),"")</f>
        <v/>
      </c>
      <c r="CV109" s="335" t="str">
        <f>IF(AND(CV107&gt;0,CV108&gt;0),ROUNDDOWN(CV108/CV107,4),"")</f>
        <v/>
      </c>
      <c r="CW109" s="336" t="str">
        <f t="shared" ref="CW109:CX109" si="1286">IF(AND(CW107&gt;0,CW108&gt;0),ROUNDDOWN(CW108/CW107,4),"")</f>
        <v/>
      </c>
      <c r="CX109" s="163" t="str">
        <f t="shared" si="1286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 t="str">
        <f t="shared" ref="DB109:DW109" si="1287">IF(AND(DB107&gt;0,DB108&gt;0),ROUNDDOWN(DB108/DB107,4),"")</f>
        <v/>
      </c>
      <c r="DC109" s="484" t="str">
        <f t="shared" si="1287"/>
        <v/>
      </c>
      <c r="DD109" s="485"/>
      <c r="DE109" s="605" t="str">
        <f t="shared" si="1287"/>
        <v/>
      </c>
      <c r="DF109" s="614" t="str">
        <f>IF(AND(DF107&gt;0,DF108&gt;0),ROUNDDOWN(DF108/DF107,4),"")</f>
        <v/>
      </c>
      <c r="DG109" s="336" t="str">
        <f t="shared" ref="DG109:DH109" si="1288">IF(AND(DG107&gt;0,DG108&gt;0),ROUNDDOWN(DG108/DG107,4),"")</f>
        <v/>
      </c>
      <c r="DH109" s="615" t="str">
        <f t="shared" si="1288"/>
        <v/>
      </c>
      <c r="DI109" s="630" t="str">
        <f>IF(AND(DI107&gt;0,DI108&gt;0),ROUNDDOWN(DI108/DI107,4),"")</f>
        <v/>
      </c>
      <c r="DJ109" s="357" t="str">
        <f>IF(AND(DJ107&gt;0,DJ108&gt;0),ROUNDDOWN(DJ108/DJ107,4),"")</f>
        <v/>
      </c>
      <c r="DK109" s="631" t="str">
        <f>IF(AND(DK107&gt;0,DK108&gt;0),ROUNDDOWN(DK108/DK107,4),"")</f>
        <v/>
      </c>
      <c r="DL109" s="643" t="str">
        <f t="shared" ref="DL109:DO109" si="1289">IF(AND(DL107&gt;0,DL108&gt;0),ROUNDDOWN(DL108/DL107,4),"")</f>
        <v/>
      </c>
      <c r="DM109" s="484" t="str">
        <f t="shared" si="1289"/>
        <v/>
      </c>
      <c r="DN109" s="485"/>
      <c r="DO109" s="644" t="str">
        <f t="shared" ref="DO109" si="1290">IF(AND(DO107&gt;0,DO108&gt;0),ROUNDDOWN(DO108/DO107,4),"")</f>
        <v/>
      </c>
      <c r="DP109" s="36" t="str">
        <f t="shared" si="1287"/>
        <v/>
      </c>
      <c r="DQ109" s="36" t="str">
        <f t="shared" si="1287"/>
        <v/>
      </c>
      <c r="DR109" s="150" t="str">
        <f t="shared" si="1287"/>
        <v/>
      </c>
      <c r="DS109" s="36" t="str">
        <f t="shared" si="1287"/>
        <v/>
      </c>
      <c r="DT109" s="36" t="str">
        <f t="shared" si="1287"/>
        <v/>
      </c>
      <c r="DU109" s="150" t="str">
        <f t="shared" si="1287"/>
        <v/>
      </c>
      <c r="DV109" s="36" t="str">
        <f t="shared" si="1287"/>
        <v/>
      </c>
      <c r="DW109" s="36" t="str">
        <f t="shared" si="1287"/>
        <v/>
      </c>
      <c r="DX109" s="37">
        <f>IF(DX108&gt;0,DX108/DX107,0)</f>
        <v>0</v>
      </c>
      <c r="DY109" s="150" t="str">
        <f t="shared" ref="DY109:EG109" si="1291">IF(AND(DY107&gt;0,DY108&gt;0),ROUNDDOWN(DY108/DY107,4),"")</f>
        <v/>
      </c>
      <c r="DZ109" s="36" t="str">
        <f t="shared" si="1291"/>
        <v/>
      </c>
      <c r="EA109" s="36" t="str">
        <f t="shared" si="1291"/>
        <v/>
      </c>
      <c r="EB109" s="150" t="str">
        <f t="shared" si="1291"/>
        <v/>
      </c>
      <c r="EC109" s="36" t="str">
        <f t="shared" si="1291"/>
        <v/>
      </c>
      <c r="ED109" s="36" t="str">
        <f t="shared" si="1291"/>
        <v/>
      </c>
      <c r="EE109" s="150" t="str">
        <f t="shared" si="1291"/>
        <v/>
      </c>
      <c r="EF109" s="36" t="str">
        <f t="shared" si="1291"/>
        <v/>
      </c>
      <c r="EG109" s="36" t="str">
        <f t="shared" si="1291"/>
        <v/>
      </c>
      <c r="EH109" s="37">
        <f>IF(EH108&gt;0,EH108/EH107,0)</f>
        <v>0</v>
      </c>
      <c r="EI109" s="150" t="str">
        <f t="shared" ref="EI109:EQ109" si="1292">IF(AND(EI107&gt;0,EI108&gt;0),ROUNDDOWN(EI108/EI107,4),"")</f>
        <v/>
      </c>
      <c r="EJ109" s="36" t="str">
        <f t="shared" si="1292"/>
        <v/>
      </c>
      <c r="EK109" s="36" t="str">
        <f t="shared" si="1292"/>
        <v/>
      </c>
      <c r="EL109" s="150" t="str">
        <f t="shared" si="1292"/>
        <v/>
      </c>
      <c r="EM109" s="36" t="str">
        <f t="shared" si="1292"/>
        <v/>
      </c>
      <c r="EN109" s="36" t="str">
        <f t="shared" si="1292"/>
        <v/>
      </c>
      <c r="EO109" s="150" t="str">
        <f t="shared" si="1292"/>
        <v/>
      </c>
      <c r="EP109" s="36" t="str">
        <f t="shared" si="1292"/>
        <v/>
      </c>
      <c r="EQ109" s="36" t="str">
        <f t="shared" si="1292"/>
        <v/>
      </c>
      <c r="ER109" s="37">
        <f>IF(ER108&gt;0,ER108/ER107,0)</f>
        <v>0</v>
      </c>
      <c r="ES109" s="143" t="str">
        <f>IF(AND(ES107&gt;0,ES108&gt;0),ROUNDDOWN(ES108/ES107,4),"")</f>
        <v/>
      </c>
      <c r="ET109" s="424" t="str">
        <f t="shared" ref="ET109:FA109" si="1293">IF(AND(ET107&gt;0,ET108&gt;0),ROUNDDOWN(ET108/ET107,4),"")</f>
        <v/>
      </c>
      <c r="EU109" s="425" t="str">
        <f t="shared" si="1293"/>
        <v/>
      </c>
      <c r="EV109" s="426" t="str">
        <f t="shared" si="1293"/>
        <v/>
      </c>
      <c r="EW109" s="297" t="str">
        <f t="shared" si="1293"/>
        <v/>
      </c>
      <c r="EX109" s="301" t="str">
        <f t="shared" si="1293"/>
        <v/>
      </c>
      <c r="EY109" s="155" t="str">
        <f t="shared" si="1293"/>
        <v/>
      </c>
      <c r="EZ109" s="305" t="str">
        <f t="shared" si="1293"/>
        <v/>
      </c>
      <c r="FA109" s="315" t="str">
        <f t="shared" si="1293"/>
        <v/>
      </c>
      <c r="FB109" s="325"/>
      <c r="FC109" s="159" t="str">
        <f t="shared" ref="FC109:FK109" si="1294">IF(AND(FC107&gt;0,FC108&gt;0),ROUNDDOWN(FC108/FC107,4),"")</f>
        <v/>
      </c>
      <c r="FD109" s="36" t="str">
        <f t="shared" si="1294"/>
        <v/>
      </c>
      <c r="FE109" s="36" t="str">
        <f t="shared" si="1294"/>
        <v/>
      </c>
      <c r="FF109" s="150" t="str">
        <f t="shared" si="1294"/>
        <v/>
      </c>
      <c r="FG109" s="36" t="str">
        <f t="shared" si="1294"/>
        <v/>
      </c>
      <c r="FH109" s="36" t="str">
        <f t="shared" si="1294"/>
        <v/>
      </c>
      <c r="FI109" s="150" t="str">
        <f t="shared" si="1294"/>
        <v/>
      </c>
      <c r="FJ109" s="36" t="str">
        <f t="shared" si="1294"/>
        <v/>
      </c>
      <c r="FK109" s="36" t="str">
        <f t="shared" si="1294"/>
        <v/>
      </c>
      <c r="FL109" s="37">
        <f>IF(FL108&gt;0,FL108/FL107,0)</f>
        <v>0</v>
      </c>
      <c r="FM109" s="150" t="str">
        <f t="shared" ref="FM109:FU109" si="1295">IF(AND(FM107&gt;0,FM108&gt;0),ROUNDDOWN(FM108/FM107,4),"")</f>
        <v/>
      </c>
      <c r="FN109" s="36" t="str">
        <f t="shared" si="1295"/>
        <v/>
      </c>
      <c r="FO109" s="36" t="str">
        <f t="shared" si="1295"/>
        <v/>
      </c>
      <c r="FP109" s="150" t="str">
        <f t="shared" si="1295"/>
        <v/>
      </c>
      <c r="FQ109" s="36" t="str">
        <f t="shared" si="1295"/>
        <v/>
      </c>
      <c r="FR109" s="36" t="str">
        <f t="shared" si="1295"/>
        <v/>
      </c>
      <c r="FS109" s="150" t="str">
        <f t="shared" si="1295"/>
        <v/>
      </c>
      <c r="FT109" s="36" t="str">
        <f t="shared" si="1295"/>
        <v/>
      </c>
      <c r="FU109" s="36" t="str">
        <f t="shared" si="1295"/>
        <v/>
      </c>
      <c r="FV109" s="37">
        <f>IF(FV108&gt;0,FV108/FV107,0)</f>
        <v>0</v>
      </c>
      <c r="FW109" s="150" t="str">
        <f t="shared" ref="FW109:GE109" si="1296">IF(AND(FW107&gt;0,FW108&gt;0),ROUNDDOWN(FW108/FW107,4),"")</f>
        <v/>
      </c>
      <c r="FX109" s="36" t="str">
        <f t="shared" si="1296"/>
        <v/>
      </c>
      <c r="FY109" s="36" t="str">
        <f t="shared" si="1296"/>
        <v/>
      </c>
      <c r="FZ109" s="150" t="str">
        <f t="shared" si="1296"/>
        <v/>
      </c>
      <c r="GA109" s="36" t="str">
        <f t="shared" si="1296"/>
        <v/>
      </c>
      <c r="GB109" s="36" t="str">
        <f t="shared" si="1296"/>
        <v/>
      </c>
      <c r="GC109" s="150" t="str">
        <f t="shared" si="1296"/>
        <v/>
      </c>
      <c r="GD109" s="36" t="str">
        <f t="shared" si="1296"/>
        <v/>
      </c>
      <c r="GE109" s="36" t="str">
        <f t="shared" si="1296"/>
        <v/>
      </c>
      <c r="GF109" s="37">
        <f>IF(GF108&gt;0,GF108/GF107,0)</f>
        <v>0</v>
      </c>
      <c r="GG109" s="143" t="str">
        <f>IF(AND(GG107&gt;0,GG108&gt;0),ROUNDDOWN(GG108/GG107,4),"")</f>
        <v/>
      </c>
      <c r="GH109" s="424" t="str">
        <f t="shared" ref="GH109:GO109" si="1297">IF(AND(GH107&gt;0,GH108&gt;0),ROUNDDOWN(GH108/GH107,4),"")</f>
        <v/>
      </c>
      <c r="GI109" s="425" t="str">
        <f t="shared" si="1297"/>
        <v/>
      </c>
      <c r="GJ109" s="426" t="str">
        <f t="shared" si="1297"/>
        <v/>
      </c>
      <c r="GK109" s="297" t="str">
        <f t="shared" si="1297"/>
        <v/>
      </c>
      <c r="GL109" s="301" t="str">
        <f t="shared" si="1297"/>
        <v/>
      </c>
      <c r="GM109" s="155" t="str">
        <f t="shared" si="1297"/>
        <v/>
      </c>
      <c r="GN109" s="305" t="str">
        <f t="shared" si="1297"/>
        <v/>
      </c>
      <c r="GO109" s="315" t="str">
        <f t="shared" si="1297"/>
        <v/>
      </c>
      <c r="GP109" s="325"/>
      <c r="GQ109" s="159" t="str">
        <f>IF(AND(GQ107&gt;0,GQ108&gt;0),ROUNDDOWN(GQ108/GQ107,4),"")</f>
        <v/>
      </c>
      <c r="GR109" s="335" t="str">
        <f>IF(AND(GR107&gt;0,GR108&gt;0),ROUNDDOWN(GR108/GR107,4),"")</f>
        <v/>
      </c>
      <c r="GS109" s="336" t="str">
        <f t="shared" ref="GS109:GT109" si="1298">IF(AND(GS107&gt;0,GS108&gt;0),ROUNDDOWN(GS108/GS107,4),"")</f>
        <v/>
      </c>
      <c r="GT109" s="163" t="str">
        <f t="shared" si="1298"/>
        <v/>
      </c>
      <c r="GU109" s="356" t="str">
        <f>IF(AND(GU107&gt;0,GU108&gt;0),ROUNDDOWN(GU108/GU107,4),"")</f>
        <v/>
      </c>
      <c r="GV109" s="357" t="str">
        <f>IF(AND(GV107&gt;0,GV108&gt;0),ROUNDDOWN(GV108/GV107,4),"")</f>
        <v/>
      </c>
      <c r="GW109" s="167" t="str">
        <f>IF(AND(GW107&gt;0,GW108&gt;0),ROUNDDOWN(GW108/GW107,4),"")</f>
        <v/>
      </c>
      <c r="GX109" s="483" t="str">
        <f t="shared" ref="GX109:HK109" si="1299">IF(AND(GX107&gt;0,GX108&gt;0),ROUNDDOWN(GX108/GX107,4),"")</f>
        <v/>
      </c>
      <c r="GY109" s="484" t="str">
        <f t="shared" si="1299"/>
        <v/>
      </c>
      <c r="GZ109" s="485" t="str">
        <f t="shared" si="1299"/>
        <v/>
      </c>
      <c r="HA109" s="486" t="str">
        <f t="shared" si="1299"/>
        <v/>
      </c>
      <c r="HB109" s="392" t="str">
        <f t="shared" si="1299"/>
        <v/>
      </c>
      <c r="HC109" s="393" t="str">
        <f t="shared" si="1299"/>
        <v/>
      </c>
      <c r="HD109" s="172" t="str">
        <f t="shared" si="1299"/>
        <v/>
      </c>
      <c r="HE109" s="392" t="str">
        <f t="shared" si="1299"/>
        <v/>
      </c>
      <c r="HF109" s="393" t="str">
        <f t="shared" si="1299"/>
        <v/>
      </c>
      <c r="HG109" s="172" t="str">
        <f t="shared" si="1299"/>
        <v/>
      </c>
      <c r="HH109" s="392" t="str">
        <f t="shared" si="1299"/>
        <v/>
      </c>
      <c r="HI109" s="393" t="str">
        <f t="shared" si="1299"/>
        <v/>
      </c>
      <c r="HJ109" s="374"/>
      <c r="HK109" s="171" t="str">
        <f t="shared" si="1299"/>
        <v/>
      </c>
      <c r="HL109" s="40"/>
      <c r="HM109" s="39" t="s">
        <v>139</v>
      </c>
      <c r="HN109" s="39"/>
      <c r="HO109" s="39"/>
      <c r="HP109" s="39"/>
      <c r="HQ109" s="39"/>
    </row>
    <row r="110" spans="1:225" s="25" customFormat="1" ht="21">
      <c r="A110" s="24"/>
      <c r="C110" s="85" t="str">
        <f>_xlfn.XLOOKUP(D110,事業計画2026[営業所],事業計画2026[エリア],"",0)</f>
        <v/>
      </c>
      <c r="D110" s="86" t="s">
        <v>116</v>
      </c>
      <c r="E110" s="196"/>
      <c r="F110" s="196"/>
      <c r="G110" s="196" t="str">
        <f>_xlfn.XLOOKUP(D110,事業計画2026[営業所],事業計画2026[所長],"",0)</f>
        <v/>
      </c>
      <c r="H110" s="196" t="str">
        <f>_xlfn.XLOOKUP(D110,事業計画2026[営業所],事業計画2026[担当役員],"",0)</f>
        <v/>
      </c>
      <c r="I110" s="196" t="str">
        <f>_xlfn.XLOOKUP(D110,事業計画2026[営業所],事業計画2026[主要ブランド],"",0)</f>
        <v/>
      </c>
      <c r="J110" s="196"/>
      <c r="K110" s="197" t="str">
        <f>_xlfn.XLOOKUP(D110,事業計画2026[営業所],事業計画2026[人件費],"",0)</f>
        <v/>
      </c>
      <c r="L110" s="197" t="str">
        <f>_xlfn.XLOOKUP(D110,事業計画2026[営業所],事業計画2026[販売費],"",0)</f>
        <v/>
      </c>
      <c r="M110" s="197" t="str">
        <f>_xlfn.XLOOKUP(D110,事業計画2026[営業所],事業計画2026[減価償却費],"",0)</f>
        <v/>
      </c>
      <c r="N110" s="197" t="str">
        <f>_xlfn.XLOOKUP(D110,事業計画2026[営業所],事業計画2026[地代・家賃],"",0)</f>
        <v/>
      </c>
      <c r="O110" s="197" t="str">
        <f>_xlfn.XLOOKUP(D110,事業計画2026[営業所],事業計画2026[その他経費],"",0)</f>
        <v/>
      </c>
      <c r="P110" s="197" t="str">
        <f>_xlfn.XLOOKUP(D110,事業計画2026[営業所],事業計画2026[本社経費],"",0)</f>
        <v/>
      </c>
      <c r="Q110" s="197">
        <f>SUM(K110:P110)</f>
        <v>0</v>
      </c>
      <c r="R110" s="196"/>
      <c r="S110" s="26" t="s">
        <v>137</v>
      </c>
      <c r="T110" s="27" cm="1">
        <f t="array" ref="T110">_xlfn.XLOOKUP($D110&amp;T$2&amp;T$3,事業計画集計2026[営業所]&amp;事業計画集計2026[月]&amp;事業計画集計2026[受着完],事業計画集計2026[(当月)計画 請負金額],0,0)</f>
        <v>0</v>
      </c>
      <c r="U110" s="28" cm="1">
        <f t="array" ref="U110">_xlfn.XLOOKUP($D110&amp;T$2&amp;T$3,事業計画集計2026[営業所]&amp;事業計画集計2026[月]&amp;事業計画集計2026[受着完],事業計画集計2026[(当月)計画 利益額],0,0)</f>
        <v>0</v>
      </c>
      <c r="V110" s="142" cm="1">
        <f t="array" ref="V110">_xlfn.XLOOKUP($D110&amp;T$2&amp;T$3,事業計画集計2026[営業所]&amp;事業計画集計2026[月]&amp;事業計画集計2026[受着完],事業計画集計2026[(当月)計画 棟数],0,0)</f>
        <v>0</v>
      </c>
      <c r="W110" s="27" cm="1">
        <f t="array" ref="W110">_xlfn.XLOOKUP($D110&amp;W$2&amp;W$3,事業計画集計2026[営業所]&amp;事業計画集計2026[月]&amp;事業計画集計2026[受着完],事業計画集計2026[(当月)計画 請負金額],0,0)</f>
        <v>0</v>
      </c>
      <c r="X110" s="28" cm="1">
        <f t="array" ref="X110">_xlfn.XLOOKUP($D110&amp;W$2&amp;W$3,事業計画集計2026[営業所]&amp;事業計画集計2026[月]&amp;事業計画集計2026[受着完],事業計画集計2026[(当月)計画 利益額],0,0)</f>
        <v>0</v>
      </c>
      <c r="Y110" s="149" cm="1">
        <f t="array" ref="Y110">_xlfn.XLOOKUP($D110&amp;W$2&amp;W$3,事業計画集計2026[営業所]&amp;事業計画集計2026[月]&amp;事業計画集計2026[受着完],事業計画集計2026[(当月)計画 棟数],0,0)</f>
        <v>0</v>
      </c>
      <c r="Z110" s="28" cm="1">
        <f t="array" ref="Z110">_xlfn.XLOOKUP($D110&amp;Z$2&amp;Z$3,事業計画集計2026[営業所]&amp;事業計画集計2026[月]&amp;事業計画集計2026[受着完],事業計画集計2026[(当月)計画 請負金額],0,0)</f>
        <v>0</v>
      </c>
      <c r="AA110" s="28" cm="1">
        <f t="array" ref="AA110">_xlfn.XLOOKUP($D110&amp;Z$2&amp;Z$3,事業計画集計2026[営業所]&amp;事業計画集計2026[月]&amp;事業計画集計2026[受着完],事業計画集計2026[(当月)計画 利益額],0,0)</f>
        <v>0</v>
      </c>
      <c r="AB110" s="29">
        <f>AA110-($Q110*1000)</f>
        <v>0</v>
      </c>
      <c r="AC110" s="142" cm="1">
        <f t="array" ref="AC110">_xlfn.XLOOKUP($D110&amp;Z$2&amp;Z$3,事業計画集計2026[営業所]&amp;事業計画集計2026[月]&amp;事業計画集計2026[受着完],事業計画集計2026[(当月)計画 棟数],0,0)</f>
        <v>0</v>
      </c>
      <c r="AD110" s="27" cm="1">
        <f t="array" ref="AD110">_xlfn.XLOOKUP($D110&amp;AD$2&amp;AD$3,事業計画集計2026[営業所]&amp;事業計画集計2026[月]&amp;事業計画集計2026[受着完],事業計画集計2026[(当月)計画 請負金額],0,0)</f>
        <v>0</v>
      </c>
      <c r="AE110" s="28" cm="1">
        <f t="array" ref="AE110">_xlfn.XLOOKUP($D110&amp;AD$2&amp;AD$3,事業計画集計2026[営業所]&amp;事業計画集計2026[月]&amp;事業計画集計2026[受着完],事業計画集計2026[(当月)計画 利益額],0,0)</f>
        <v>0</v>
      </c>
      <c r="AF110" s="149" cm="1">
        <f t="array" ref="AF110">_xlfn.XLOOKUP($D110&amp;AD$2&amp;AD$3,事業計画集計2026[営業所]&amp;事業計画集計2026[月]&amp;事業計画集計2026[受着完],事業計画集計2026[(当月)計画 棟数],0,0)</f>
        <v>0</v>
      </c>
      <c r="AG110" s="28" cm="1">
        <f t="array" ref="AG110">_xlfn.XLOOKUP($D110&amp;AG$2&amp;AG$3,事業計画集計2026[営業所]&amp;事業計画集計2026[月]&amp;事業計画集計2026[受着完],事業計画集計2026[(当月)計画 請負金額],0,0)</f>
        <v>0</v>
      </c>
      <c r="AH110" s="28" cm="1">
        <f t="array" ref="AH110">_xlfn.XLOOKUP($D110&amp;AG$2&amp;AG$3,事業計画集計2026[営業所]&amp;事業計画集計2026[月]&amp;事業計画集計2026[受着完],事業計画集計2026[(当月)計画 利益額],0,0)</f>
        <v>0</v>
      </c>
      <c r="AI110" s="149" cm="1">
        <f t="array" ref="AI110">_xlfn.XLOOKUP($D110&amp;AG$2&amp;AG$3,事業計画集計2026[営業所]&amp;事業計画集計2026[月]&amp;事業計画集計2026[受着完],事業計画集計2026[(当月)計画 棟数],0,0)</f>
        <v>0</v>
      </c>
      <c r="AJ110" s="28" cm="1">
        <f t="array" ref="AJ110">_xlfn.XLOOKUP($D110&amp;AJ$2&amp;AJ$3,事業計画集計2026[営業所]&amp;事業計画集計2026[月]&amp;事業計画集計2026[受着完],事業計画集計2026[(当月)計画 請負金額],0,0)</f>
        <v>0</v>
      </c>
      <c r="AK110" s="28" cm="1">
        <f t="array" ref="AK110">_xlfn.XLOOKUP($D110&amp;AJ$2&amp;AJ$3,事業計画集計2026[営業所]&amp;事業計画集計2026[月]&amp;事業計画集計2026[受着完],事業計画集計2026[(当月)計画 利益額],0,0)</f>
        <v>0</v>
      </c>
      <c r="AL110" s="29">
        <f>AK110-($Q110*1000)</f>
        <v>0</v>
      </c>
      <c r="AM110" s="149" cm="1">
        <f t="array" ref="AM110">_xlfn.XLOOKUP($D110&amp;AJ$2&amp;AJ$3,事業計画集計2026[営業所]&amp;事業計画集計2026[月]&amp;事業計画集計2026[受着完],事業計画集計2026[(当月)計画 棟数],0,0)</f>
        <v>0</v>
      </c>
      <c r="AN110" s="28" cm="1">
        <f t="array" ref="AN110">_xlfn.XLOOKUP($D110&amp;AN$2&amp;AN$3,事業計画集計2026[営業所]&amp;事業計画集計2026[月]&amp;事業計画集計2026[受着完],事業計画集計2026[(当月)計画 請負金額],0,0)</f>
        <v>0</v>
      </c>
      <c r="AO110" s="28" cm="1">
        <f t="array" ref="AO110">_xlfn.XLOOKUP($D110&amp;AN$2&amp;AN$3,事業計画集計2026[営業所]&amp;事業計画集計2026[月]&amp;事業計画集計2026[受着完],事業計画集計2026[(当月)計画 利益額],0,0)</f>
        <v>0</v>
      </c>
      <c r="AP110" s="149" cm="1">
        <f t="array" ref="AP110">_xlfn.XLOOKUP($D110&amp;AN$2&amp;AN$3,事業計画集計2026[営業所]&amp;事業計画集計2026[月]&amp;事業計画集計2026[受着完],事業計画集計2026[(当月)計画 棟数],0,0)</f>
        <v>0</v>
      </c>
      <c r="AQ110" s="28" cm="1">
        <f t="array" ref="AQ110">_xlfn.XLOOKUP($D110&amp;AQ$2&amp;AQ$3,事業計画集計2026[営業所]&amp;事業計画集計2026[月]&amp;事業計画集計2026[受着完],事業計画集計2026[(当月)計画 請負金額],0,0)</f>
        <v>0</v>
      </c>
      <c r="AR110" s="28" cm="1">
        <f t="array" ref="AR110">_xlfn.XLOOKUP($D110&amp;AQ$2&amp;AQ$3,事業計画集計2026[営業所]&amp;事業計画集計2026[月]&amp;事業計画集計2026[受着完],事業計画集計2026[(当月)計画 利益額],0,0)</f>
        <v>0</v>
      </c>
      <c r="AS110" s="149" cm="1">
        <f t="array" ref="AS110">_xlfn.XLOOKUP($D110&amp;AQ$2&amp;AQ$3,事業計画集計2026[営業所]&amp;事業計画集計2026[月]&amp;事業計画集計2026[受着完],事業計画集計2026[(当月)計画 棟数],0,0)</f>
        <v>0</v>
      </c>
      <c r="AT110" s="28" cm="1">
        <f t="array" ref="AT110">_xlfn.XLOOKUP($D110&amp;AT$2&amp;AT$3,事業計画集計2026[営業所]&amp;事業計画集計2026[月]&amp;事業計画集計2026[受着完],事業計画集計2026[(当月)計画 請負金額],0,0)</f>
        <v>0</v>
      </c>
      <c r="AU110" s="28" cm="1">
        <f t="array" ref="AU110">_xlfn.XLOOKUP($D110&amp;AT$2&amp;AT$3,事業計画集計2026[営業所]&amp;事業計画集計2026[月]&amp;事業計画集計2026[受着完],事業計画集計2026[(当月)計画 利益額],0,0)</f>
        <v>0</v>
      </c>
      <c r="AV110" s="29">
        <f>AU110-($Q110*1000)</f>
        <v>0</v>
      </c>
      <c r="AW110" s="142" cm="1">
        <f t="array" ref="AW110">_xlfn.XLOOKUP($D110&amp;AT$2&amp;AT$3,事業計画集計2026[営業所]&amp;事業計画集計2026[月]&amp;事業計画集計2026[受着完],事業計画集計2026[(当月)計画 棟数],0,0)</f>
        <v>0</v>
      </c>
      <c r="AX110" s="421">
        <f t="shared" ref="AX110:BG111" si="1300">T110+AD110+AN110</f>
        <v>0</v>
      </c>
      <c r="AY110" s="422">
        <f t="shared" si="1300"/>
        <v>0</v>
      </c>
      <c r="AZ110" s="423">
        <f t="shared" si="1300"/>
        <v>0</v>
      </c>
      <c r="BA110" s="296">
        <f t="shared" si="1300"/>
        <v>0</v>
      </c>
      <c r="BB110" s="300">
        <f t="shared" si="1300"/>
        <v>0</v>
      </c>
      <c r="BC110" s="154">
        <f t="shared" si="1300"/>
        <v>0</v>
      </c>
      <c r="BD110" s="304">
        <f t="shared" si="1300"/>
        <v>0</v>
      </c>
      <c r="BE110" s="314">
        <f t="shared" si="1300"/>
        <v>0</v>
      </c>
      <c r="BF110" s="324">
        <f t="shared" si="1300"/>
        <v>0</v>
      </c>
      <c r="BG110" s="158">
        <f t="shared" si="1300"/>
        <v>0</v>
      </c>
      <c r="BH110" s="28" cm="1">
        <f t="array" ref="BH110">_xlfn.XLOOKUP($D110&amp;BH$2&amp;BH$3,事業計画集計2026[営業所]&amp;事業計画集計2026[月]&amp;事業計画集計2026[受着完],事業計画集計2026[(当月)計画 請負金額],0,0)</f>
        <v>0</v>
      </c>
      <c r="BI110" s="28" cm="1">
        <f t="array" ref="BI110">_xlfn.XLOOKUP($D110&amp;BH$2&amp;BH$3,事業計画集計2026[営業所]&amp;事業計画集計2026[月]&amp;事業計画集計2026[受着完],事業計画集計2026[(当月)計画 利益額],0,0)</f>
        <v>0</v>
      </c>
      <c r="BJ110" s="149" cm="1">
        <f t="array" ref="BJ110">_xlfn.XLOOKUP($D110&amp;BH$2&amp;BH$3,事業計画集計2026[営業所]&amp;事業計画集計2026[月]&amp;事業計画集計2026[受着完],事業計画集計2026[(当月)計画 棟数],0,0)</f>
        <v>0</v>
      </c>
      <c r="BK110" s="28" cm="1">
        <f t="array" ref="BK110">_xlfn.XLOOKUP($D110&amp;BK$2&amp;BK$3,事業計画集計2026[営業所]&amp;事業計画集計2026[月]&amp;事業計画集計2026[受着完],事業計画集計2026[(当月)計画 請負金額],0,0)</f>
        <v>0</v>
      </c>
      <c r="BL110" s="28" cm="1">
        <f t="array" ref="BL110">_xlfn.XLOOKUP($D110&amp;BK$2&amp;BK$3,事業計画集計2026[営業所]&amp;事業計画集計2026[月]&amp;事業計画集計2026[受着完],事業計画集計2026[(当月)計画 利益額],0,0)</f>
        <v>0</v>
      </c>
      <c r="BM110" s="149" cm="1">
        <f t="array" ref="BM110">_xlfn.XLOOKUP($D110&amp;BK$2&amp;BK$3,事業計画集計2026[営業所]&amp;事業計画集計2026[月]&amp;事業計画集計2026[受着完],事業計画集計2026[(当月)計画 棟数],0,0)</f>
        <v>0</v>
      </c>
      <c r="BN110" s="28" cm="1">
        <f t="array" ref="BN110">_xlfn.XLOOKUP($D110&amp;BN$2&amp;BN$3,事業計画集計2026[営業所]&amp;事業計画集計2026[月]&amp;事業計画集計2026[受着完],事業計画集計2026[(当月)計画 請負金額],0,0)</f>
        <v>0</v>
      </c>
      <c r="BO110" s="28" cm="1">
        <f t="array" ref="BO110">_xlfn.XLOOKUP($D110&amp;BN$2&amp;BN$3,事業計画集計2026[営業所]&amp;事業計画集計2026[月]&amp;事業計画集計2026[受着完],事業計画集計2026[(当月)計画 利益額],0,0)</f>
        <v>0</v>
      </c>
      <c r="BP110" s="29">
        <f>BO110-($Q110*1000)</f>
        <v>0</v>
      </c>
      <c r="BQ110" s="149" cm="1">
        <f t="array" ref="BQ110">_xlfn.XLOOKUP($D110&amp;BN$2&amp;BN$3,事業計画集計2026[営業所]&amp;事業計画集計2026[月]&amp;事業計画集計2026[受着完],事業計画集計2026[(当月)計画 棟数],0,0)</f>
        <v>0</v>
      </c>
      <c r="BR110" s="28" cm="1">
        <f t="array" ref="BR110">_xlfn.XLOOKUP($D110&amp;BR$2&amp;BR$3,事業計画集計2026[営業所]&amp;事業計画集計2026[月]&amp;事業計画集計2026[受着完],事業計画集計2026[(当月)計画 請負金額],0,0)</f>
        <v>0</v>
      </c>
      <c r="BS110" s="28" cm="1">
        <f t="array" ref="BS110">_xlfn.XLOOKUP($D110&amp;BR$2&amp;BR$3,事業計画集計2026[営業所]&amp;事業計画集計2026[月]&amp;事業計画集計2026[受着完],事業計画集計2026[(当月)計画 利益額],0,0)</f>
        <v>0</v>
      </c>
      <c r="BT110" s="149" cm="1">
        <f t="array" ref="BT110">_xlfn.XLOOKUP($D110&amp;BR$2&amp;BR$3,事業計画集計2026[営業所]&amp;事業計画集計2026[月]&amp;事業計画集計2026[受着完],事業計画集計2026[(当月)計画 棟数],0,0)</f>
        <v>0</v>
      </c>
      <c r="BU110" s="28" cm="1">
        <f t="array" ref="BU110">_xlfn.XLOOKUP($D110&amp;BU$2&amp;BU$3,事業計画集計2026[営業所]&amp;事業計画集計2026[月]&amp;事業計画集計2026[受着完],事業計画集計2026[(当月)計画 請負金額],0,0)</f>
        <v>0</v>
      </c>
      <c r="BV110" s="28" cm="1">
        <f t="array" ref="BV110">_xlfn.XLOOKUP($D110&amp;BU$2&amp;BU$3,事業計画集計2026[営業所]&amp;事業計画集計2026[月]&amp;事業計画集計2026[受着完],事業計画集計2026[(当月)計画 利益額],0,0)</f>
        <v>0</v>
      </c>
      <c r="BW110" s="149" cm="1">
        <f t="array" ref="BW110">_xlfn.XLOOKUP($D110&amp;BU$2&amp;BU$3,事業計画集計2026[営業所]&amp;事業計画集計2026[月]&amp;事業計画集計2026[受着完],事業計画集計2026[(当月)計画 棟数],0,0)</f>
        <v>0</v>
      </c>
      <c r="BX110" s="28" cm="1">
        <f t="array" ref="BX110">_xlfn.XLOOKUP($D110&amp;BX$2&amp;BX$3,事業計画集計2026[営業所]&amp;事業計画集計2026[月]&amp;事業計画集計2026[受着完],事業計画集計2026[(当月)計画 請負金額],0,0)</f>
        <v>0</v>
      </c>
      <c r="BY110" s="28" cm="1">
        <f t="array" ref="BY110">_xlfn.XLOOKUP($D110&amp;BX$2&amp;BX$3,事業計画集計2026[営業所]&amp;事業計画集計2026[月]&amp;事業計画集計2026[受着完],事業計画集計2026[(当月)計画 利益額],0,0)</f>
        <v>0</v>
      </c>
      <c r="BZ110" s="29">
        <f>BY110-($Q110*1000)</f>
        <v>0</v>
      </c>
      <c r="CA110" s="149" cm="1">
        <f t="array" ref="CA110">_xlfn.XLOOKUP($D110&amp;BX$2&amp;BX$3,事業計画集計2026[営業所]&amp;事業計画集計2026[月]&amp;事業計画集計2026[受着完],事業計画集計2026[(当月)計画 棟数],0,0)</f>
        <v>0</v>
      </c>
      <c r="CB110" s="28" cm="1">
        <f t="array" ref="CB110">_xlfn.XLOOKUP($D110&amp;CB$2&amp;CB$3,事業計画集計2026[営業所]&amp;事業計画集計2026[月]&amp;事業計画集計2026[受着完],事業計画集計2026[(当月)計画 請負金額],0,0)</f>
        <v>0</v>
      </c>
      <c r="CC110" s="28" cm="1">
        <f t="array" ref="CC110">_xlfn.XLOOKUP($D110&amp;CB$2&amp;CB$3,事業計画集計2026[営業所]&amp;事業計画集計2026[月]&amp;事業計画集計2026[受着完],事業計画集計2026[(当月)計画 利益額],0,0)</f>
        <v>0</v>
      </c>
      <c r="CD110" s="149" cm="1">
        <f t="array" ref="CD110">_xlfn.XLOOKUP($D110&amp;CB$2&amp;CB$3,事業計画集計2026[営業所]&amp;事業計画集計2026[月]&amp;事業計画集計2026[受着完],事業計画集計2026[(当月)計画 棟数],0,0)</f>
        <v>0</v>
      </c>
      <c r="CE110" s="28" cm="1">
        <f t="array" ref="CE110">_xlfn.XLOOKUP($D110&amp;CE$2&amp;CE$3,事業計画集計2026[営業所]&amp;事業計画集計2026[月]&amp;事業計画集計2026[受着完],事業計画集計2026[(当月)計画 請負金額],0,0)</f>
        <v>0</v>
      </c>
      <c r="CF110" s="28" cm="1">
        <f t="array" ref="CF110">_xlfn.XLOOKUP($D110&amp;CE$2&amp;CE$3,事業計画集計2026[営業所]&amp;事業計画集計2026[月]&amp;事業計画集計2026[受着完],事業計画集計2026[(当月)計画 利益額],0,0)</f>
        <v>0</v>
      </c>
      <c r="CG110" s="149" cm="1">
        <f t="array" ref="CG110">_xlfn.XLOOKUP($D110&amp;CE$2&amp;CE$3,事業計画集計2026[営業所]&amp;事業計画集計2026[月]&amp;事業計画集計2026[受着完],事業計画集計2026[(当月)計画 棟数],0,0)</f>
        <v>0</v>
      </c>
      <c r="CH110" s="28" cm="1">
        <f t="array" ref="CH110">_xlfn.XLOOKUP($D110&amp;CH$2&amp;CH$3,事業計画集計2026[営業所]&amp;事業計画集計2026[月]&amp;事業計画集計2026[受着完],事業計画集計2026[(当月)計画 請負金額],0,0)</f>
        <v>0</v>
      </c>
      <c r="CI110" s="28" cm="1">
        <f t="array" ref="CI110">_xlfn.XLOOKUP($D110&amp;CH$2&amp;CH$3,事業計画集計2026[営業所]&amp;事業計画集計2026[月]&amp;事業計画集計2026[受着完],事業計画集計2026[(当月)計画 利益額],0,0)</f>
        <v>0</v>
      </c>
      <c r="CJ110" s="29">
        <f>CI110-($Q110*1000)</f>
        <v>0</v>
      </c>
      <c r="CK110" s="142" cm="1">
        <f t="array" ref="CK110">_xlfn.XLOOKUP($D110&amp;CH$2&amp;CH$3,事業計画集計2026[営業所]&amp;事業計画集計2026[月]&amp;事業計画集計2026[受着完],事業計画集計2026[(当月)計画 棟数],0,0)</f>
        <v>0</v>
      </c>
      <c r="CL110" s="421">
        <f t="shared" ref="CL110:CU111" si="1301">BH110+BR110+CB110</f>
        <v>0</v>
      </c>
      <c r="CM110" s="422">
        <f t="shared" si="1301"/>
        <v>0</v>
      </c>
      <c r="CN110" s="423">
        <f t="shared" si="1301"/>
        <v>0</v>
      </c>
      <c r="CO110" s="296">
        <f t="shared" si="1301"/>
        <v>0</v>
      </c>
      <c r="CP110" s="300">
        <f t="shared" si="1301"/>
        <v>0</v>
      </c>
      <c r="CQ110" s="154">
        <f t="shared" si="1301"/>
        <v>0</v>
      </c>
      <c r="CR110" s="304">
        <f t="shared" si="1301"/>
        <v>0</v>
      </c>
      <c r="CS110" s="314">
        <f t="shared" si="1301"/>
        <v>0</v>
      </c>
      <c r="CT110" s="324">
        <f t="shared" si="1301"/>
        <v>0</v>
      </c>
      <c r="CU110" s="158">
        <f t="shared" si="1301"/>
        <v>0</v>
      </c>
      <c r="CV110" s="333">
        <f t="shared" ref="CV110:DE111" si="1302">AX110+CL110</f>
        <v>0</v>
      </c>
      <c r="CW110" s="334">
        <f t="shared" si="1302"/>
        <v>0</v>
      </c>
      <c r="CX110" s="162">
        <f t="shared" si="1302"/>
        <v>0</v>
      </c>
      <c r="CY110" s="354">
        <f t="shared" si="1302"/>
        <v>0</v>
      </c>
      <c r="CZ110" s="355">
        <f t="shared" si="1302"/>
        <v>0</v>
      </c>
      <c r="DA110" s="166">
        <f t="shared" si="1302"/>
        <v>0</v>
      </c>
      <c r="DB110" s="479">
        <f t="shared" si="1302"/>
        <v>0</v>
      </c>
      <c r="DC110" s="480">
        <f t="shared" si="1302"/>
        <v>0</v>
      </c>
      <c r="DD110" s="481">
        <f t="shared" si="1302"/>
        <v>0</v>
      </c>
      <c r="DE110" s="604">
        <f t="shared" si="1302"/>
        <v>0</v>
      </c>
      <c r="DF110" s="612">
        <f>実行度合表集計2025!GH110+実行度合表集計2026!CV110</f>
        <v>0</v>
      </c>
      <c r="DG110" s="334">
        <f>実行度合表集計2025!GI110+実行度合表集計2026!CW110</f>
        <v>0</v>
      </c>
      <c r="DH110" s="613">
        <f>実行度合表集計2025!GJ110+実行度合表集計2026!CX110</f>
        <v>0</v>
      </c>
      <c r="DI110" s="628">
        <f>実行度合表集計2025!GK110+実行度合表集計2026!CY110</f>
        <v>0</v>
      </c>
      <c r="DJ110" s="355">
        <f>実行度合表集計2025!GL110+実行度合表集計2026!CZ110</f>
        <v>0</v>
      </c>
      <c r="DK110" s="629">
        <f>実行度合表集計2025!GM110+実行度合表集計2026!DA110</f>
        <v>0</v>
      </c>
      <c r="DL110" s="641">
        <f>実行度合表集計2025!GN110+実行度合表集計2026!DB110</f>
        <v>12000000</v>
      </c>
      <c r="DM110" s="480">
        <f>実行度合表集計2025!GO110+実行度合表集計2026!DC110</f>
        <v>12000000</v>
      </c>
      <c r="DN110" s="481">
        <f>実行度合表集計2025!GP110+実行度合表集計2026!DD110</f>
        <v>1140000</v>
      </c>
      <c r="DO110" s="642">
        <f>実行度合表集計2025!GQ110+実行度合表集計2026!DE110</f>
        <v>6</v>
      </c>
      <c r="DP110" s="28" cm="1">
        <f t="array" ref="DP110">_xlfn.XLOOKUP($D110&amp;DP$2&amp;DP$3,事業計画集計2026[営業所]&amp;事業計画集計2026[月]&amp;事業計画集計2026[受着完],事業計画集計2026[(当月)計画 請負金額],0,0)</f>
        <v>0</v>
      </c>
      <c r="DQ110" s="28" cm="1">
        <f t="array" ref="DQ110">_xlfn.XLOOKUP($D110&amp;DP$2&amp;DP$3,事業計画集計2026[営業所]&amp;事業計画集計2026[月]&amp;事業計画集計2026[受着完],事業計画集計2026[(当月)計画 利益額],0,0)</f>
        <v>0</v>
      </c>
      <c r="DR110" s="149" cm="1">
        <f t="array" ref="DR110">_xlfn.XLOOKUP($D110&amp;DP$2&amp;DP$3,事業計画集計2026[営業所]&amp;事業計画集計2026[月]&amp;事業計画集計2026[受着完],事業計画集計2026[(当月)計画 棟数],0,0)</f>
        <v>0</v>
      </c>
      <c r="DS110" s="28" cm="1">
        <f t="array" ref="DS110">_xlfn.XLOOKUP($D110&amp;DS$2&amp;DS$3,事業計画集計2026[営業所]&amp;事業計画集計2026[月]&amp;事業計画集計2026[受着完],事業計画集計2026[(当月)計画 請負金額],0,0)</f>
        <v>0</v>
      </c>
      <c r="DT110" s="28" cm="1">
        <f t="array" ref="DT110">_xlfn.XLOOKUP($D110&amp;DS$2&amp;DS$3,事業計画集計2026[営業所]&amp;事業計画集計2026[月]&amp;事業計画集計2026[受着完],事業計画集計2026[(当月)計画 利益額],0,0)</f>
        <v>0</v>
      </c>
      <c r="DU110" s="149" cm="1">
        <f t="array" ref="DU110">_xlfn.XLOOKUP($D110&amp;DS$2&amp;DS$3,事業計画集計2026[営業所]&amp;事業計画集計2026[月]&amp;事業計画集計2026[受着完],事業計画集計2026[(当月)計画 棟数],0,0)</f>
        <v>0</v>
      </c>
      <c r="DV110" s="28" cm="1">
        <f t="array" ref="DV110">_xlfn.XLOOKUP($D110&amp;DV$2&amp;DV$3,事業計画集計2026[営業所]&amp;事業計画集計2026[月]&amp;事業計画集計2026[受着完],事業計画集計2026[(当月)計画 請負金額],0,0)</f>
        <v>0</v>
      </c>
      <c r="DW110" s="28" cm="1">
        <f t="array" ref="DW110">_xlfn.XLOOKUP($D110&amp;DV$2&amp;DV$3,事業計画集計2026[営業所]&amp;事業計画集計2026[月]&amp;事業計画集計2026[受着完],事業計画集計2026[(当月)計画 利益額],0,0)</f>
        <v>0</v>
      </c>
      <c r="DX110" s="29">
        <f>DW110-($Q110*1000)</f>
        <v>0</v>
      </c>
      <c r="DY110" s="149" cm="1">
        <f t="array" ref="DY110">_xlfn.XLOOKUP($D110&amp;DV$2&amp;DV$3,事業計画集計2026[営業所]&amp;事業計画集計2026[月]&amp;事業計画集計2026[受着完],事業計画集計2026[(当月)計画 棟数],0,0)</f>
        <v>0</v>
      </c>
      <c r="DZ110" s="28" cm="1">
        <f t="array" ref="DZ110">_xlfn.XLOOKUP($D110&amp;DZ$2&amp;DZ$3,事業計画集計2026[営業所]&amp;事業計画集計2026[月]&amp;事業計画集計2026[受着完],事業計画集計2026[(当月)計画 請負金額],0,0)</f>
        <v>0</v>
      </c>
      <c r="EA110" s="28" cm="1">
        <f t="array" ref="EA110">_xlfn.XLOOKUP($D110&amp;DZ$2&amp;DZ$3,事業計画集計2026[営業所]&amp;事業計画集計2026[月]&amp;事業計画集計2026[受着完],事業計画集計2026[(当月)計画 利益額],0,0)</f>
        <v>0</v>
      </c>
      <c r="EB110" s="149" cm="1">
        <f t="array" ref="EB110">_xlfn.XLOOKUP($D110&amp;DZ$2&amp;DZ$3,事業計画集計2026[営業所]&amp;事業計画集計2026[月]&amp;事業計画集計2026[受着完],事業計画集計2026[(当月)計画 棟数],0,0)</f>
        <v>0</v>
      </c>
      <c r="EC110" s="28" cm="1">
        <f t="array" ref="EC110">_xlfn.XLOOKUP($D110&amp;EC$2&amp;EC$3,事業計画集計2026[営業所]&amp;事業計画集計2026[月]&amp;事業計画集計2026[受着完],事業計画集計2026[(当月)計画 請負金額],0,0)</f>
        <v>0</v>
      </c>
      <c r="ED110" s="28" cm="1">
        <f t="array" ref="ED110">_xlfn.XLOOKUP($D110&amp;EC$2&amp;EC$3,事業計画集計2026[営業所]&amp;事業計画集計2026[月]&amp;事業計画集計2026[受着完],事業計画集計2026[(当月)計画 利益額],0,0)</f>
        <v>0</v>
      </c>
      <c r="EE110" s="149" cm="1">
        <f t="array" ref="EE110">_xlfn.XLOOKUP($D110&amp;EC$2&amp;EC$3,事業計画集計2026[営業所]&amp;事業計画集計2026[月]&amp;事業計画集計2026[受着完],事業計画集計2026[(当月)計画 棟数],0,0)</f>
        <v>0</v>
      </c>
      <c r="EF110" s="28" cm="1">
        <f t="array" ref="EF110">_xlfn.XLOOKUP($D110&amp;EF$2&amp;EF$3,事業計画集計2026[営業所]&amp;事業計画集計2026[月]&amp;事業計画集計2026[受着完],事業計画集計2026[(当月)計画 請負金額],0,0)</f>
        <v>0</v>
      </c>
      <c r="EG110" s="28" cm="1">
        <f t="array" ref="EG110">_xlfn.XLOOKUP($D110&amp;EF$2&amp;EF$3,事業計画集計2026[営業所]&amp;事業計画集計2026[月]&amp;事業計画集計2026[受着完],事業計画集計2026[(当月)計画 利益額],0,0)</f>
        <v>0</v>
      </c>
      <c r="EH110" s="29">
        <f>EG110-($Q110*1000)</f>
        <v>0</v>
      </c>
      <c r="EI110" s="149" cm="1">
        <f t="array" ref="EI110">_xlfn.XLOOKUP($D110&amp;EF$2&amp;EF$3,事業計画集計2026[営業所]&amp;事業計画集計2026[月]&amp;事業計画集計2026[受着完],事業計画集計2026[(当月)計画 棟数],0,0)</f>
        <v>0</v>
      </c>
      <c r="EJ110" s="28" cm="1">
        <f t="array" ref="EJ110">_xlfn.XLOOKUP($D110&amp;EJ$2&amp;EJ$3,事業計画集計2026[営業所]&amp;事業計画集計2026[月]&amp;事業計画集計2026[受着完],事業計画集計2026[(当月)計画 請負金額],0,0)</f>
        <v>0</v>
      </c>
      <c r="EK110" s="28" cm="1">
        <f t="array" ref="EK110">_xlfn.XLOOKUP($D110&amp;EJ$2&amp;EJ$3,事業計画集計2026[営業所]&amp;事業計画集計2026[月]&amp;事業計画集計2026[受着完],事業計画集計2026[(当月)計画 利益額],0,0)</f>
        <v>0</v>
      </c>
      <c r="EL110" s="149" cm="1">
        <f t="array" ref="EL110">_xlfn.XLOOKUP($D110&amp;EJ$2&amp;EJ$3,事業計画集計2026[営業所]&amp;事業計画集計2026[月]&amp;事業計画集計2026[受着完],事業計画集計2026[(当月)計画 棟数],0,0)</f>
        <v>0</v>
      </c>
      <c r="EM110" s="28" cm="1">
        <f t="array" ref="EM110">_xlfn.XLOOKUP($D110&amp;EM$2&amp;EM$3,事業計画集計2026[営業所]&amp;事業計画集計2026[月]&amp;事業計画集計2026[受着完],事業計画集計2026[(当月)計画 請負金額],0,0)</f>
        <v>0</v>
      </c>
      <c r="EN110" s="28" cm="1">
        <f t="array" ref="EN110">_xlfn.XLOOKUP($D110&amp;EM$2&amp;EM$3,事業計画集計2026[営業所]&amp;事業計画集計2026[月]&amp;事業計画集計2026[受着完],事業計画集計2026[(当月)計画 利益額],0,0)</f>
        <v>0</v>
      </c>
      <c r="EO110" s="149" cm="1">
        <f t="array" ref="EO110">_xlfn.XLOOKUP($D110&amp;EM$2&amp;EM$3,事業計画集計2026[営業所]&amp;事業計画集計2026[月]&amp;事業計画集計2026[受着完],事業計画集計2026[(当月)計画 棟数],0,0)</f>
        <v>0</v>
      </c>
      <c r="EP110" s="28" cm="1">
        <f t="array" ref="EP110">_xlfn.XLOOKUP($D110&amp;EP$2&amp;EP$3,事業計画集計2026[営業所]&amp;事業計画集計2026[月]&amp;事業計画集計2026[受着完],事業計画集計2026[(当月)計画 請負金額],0,0)</f>
        <v>0</v>
      </c>
      <c r="EQ110" s="28" cm="1">
        <f t="array" ref="EQ110">_xlfn.XLOOKUP($D110&amp;EP$2&amp;EP$3,事業計画集計2026[営業所]&amp;事業計画集計2026[月]&amp;事業計画集計2026[受着完],事業計画集計2026[(当月)計画 利益額],0,0)</f>
        <v>0</v>
      </c>
      <c r="ER110" s="29">
        <f>EQ110-($Q110*1000)</f>
        <v>0</v>
      </c>
      <c r="ES110" s="142" cm="1">
        <f t="array" ref="ES110">_xlfn.XLOOKUP($D110&amp;EP$2&amp;EP$3,事業計画集計2026[営業所]&amp;事業計画集計2026[月]&amp;事業計画集計2026[受着完],事業計画集計2026[(当月)計画 棟数],0,0)</f>
        <v>0</v>
      </c>
      <c r="ET110" s="421">
        <f t="shared" ref="ET110:FC111" si="1303">DP110+DZ110+EJ110</f>
        <v>0</v>
      </c>
      <c r="EU110" s="422">
        <f t="shared" si="1303"/>
        <v>0</v>
      </c>
      <c r="EV110" s="423">
        <f t="shared" si="1303"/>
        <v>0</v>
      </c>
      <c r="EW110" s="296">
        <f t="shared" si="1303"/>
        <v>0</v>
      </c>
      <c r="EX110" s="300">
        <f t="shared" si="1303"/>
        <v>0</v>
      </c>
      <c r="EY110" s="154">
        <f t="shared" si="1303"/>
        <v>0</v>
      </c>
      <c r="EZ110" s="304">
        <f t="shared" si="1303"/>
        <v>0</v>
      </c>
      <c r="FA110" s="314">
        <f t="shared" si="1303"/>
        <v>0</v>
      </c>
      <c r="FB110" s="324">
        <f t="shared" si="1303"/>
        <v>0</v>
      </c>
      <c r="FC110" s="158">
        <f t="shared" si="1303"/>
        <v>0</v>
      </c>
      <c r="FD110" s="28" cm="1">
        <f t="array" ref="FD110">_xlfn.XLOOKUP($D110&amp;FD$2&amp;FD$3,事業計画集計2026[営業所]&amp;事業計画集計2026[月]&amp;事業計画集計2026[受着完],事業計画集計2026[(当月)計画 請負金額],0,0)</f>
        <v>0</v>
      </c>
      <c r="FE110" s="28" cm="1">
        <f t="array" ref="FE110">_xlfn.XLOOKUP($D110&amp;FD$2&amp;FD$3,事業計画集計2026[営業所]&amp;事業計画集計2026[月]&amp;事業計画集計2026[受着完],事業計画集計2026[(当月)計画 利益額],0,0)</f>
        <v>0</v>
      </c>
      <c r="FF110" s="149" cm="1">
        <f t="array" ref="FF110">_xlfn.XLOOKUP($D110&amp;FD$2&amp;FD$3,事業計画集計2026[営業所]&amp;事業計画集計2026[月]&amp;事業計画集計2026[受着完],事業計画集計2026[(当月)計画 棟数],0,0)</f>
        <v>0</v>
      </c>
      <c r="FG110" s="28" cm="1">
        <f t="array" ref="FG110">_xlfn.XLOOKUP($D110&amp;FG$2&amp;FG$3,事業計画集計2026[営業所]&amp;事業計画集計2026[月]&amp;事業計画集計2026[受着完],事業計画集計2026[(当月)計画 請負金額],0,0)</f>
        <v>0</v>
      </c>
      <c r="FH110" s="28" cm="1">
        <f t="array" ref="FH110">_xlfn.XLOOKUP($D110&amp;FG$2&amp;FG$3,事業計画集計2026[営業所]&amp;事業計画集計2026[月]&amp;事業計画集計2026[受着完],事業計画集計2026[(当月)計画 利益額],0,0)</f>
        <v>0</v>
      </c>
      <c r="FI110" s="149" cm="1">
        <f t="array" ref="FI110">_xlfn.XLOOKUP($D110&amp;FG$2&amp;FG$3,事業計画集計2026[営業所]&amp;事業計画集計2026[月]&amp;事業計画集計2026[受着完],事業計画集計2026[(当月)計画 棟数],0,0)</f>
        <v>0</v>
      </c>
      <c r="FJ110" s="28" cm="1">
        <f t="array" ref="FJ110">_xlfn.XLOOKUP($D110&amp;FJ$2&amp;FJ$3,事業計画集計2026[営業所]&amp;事業計画集計2026[月]&amp;事業計画集計2026[受着完],事業計画集計2026[(当月)計画 請負金額],0,0)</f>
        <v>0</v>
      </c>
      <c r="FK110" s="28" cm="1">
        <f t="array" ref="FK110">_xlfn.XLOOKUP($D110&amp;FJ$2&amp;FJ$3,事業計画集計2026[営業所]&amp;事業計画集計2026[月]&amp;事業計画集計2026[受着完],事業計画集計2026[(当月)計画 利益額],0,0)</f>
        <v>0</v>
      </c>
      <c r="FL110" s="29">
        <f>FK110-($Q110*1000)</f>
        <v>0</v>
      </c>
      <c r="FM110" s="149" cm="1">
        <f t="array" ref="FM110">_xlfn.XLOOKUP($D110&amp;FJ$2&amp;FJ$3,事業計画集計2026[営業所]&amp;事業計画集計2026[月]&amp;事業計画集計2026[受着完],事業計画集計2026[(当月)計画 棟数],0,0)</f>
        <v>0</v>
      </c>
      <c r="FN110" s="28" cm="1">
        <f t="array" ref="FN110">_xlfn.XLOOKUP($D110&amp;FN$2&amp;FN$3,事業計画集計2026[営業所]&amp;事業計画集計2026[月]&amp;事業計画集計2026[受着完],事業計画集計2026[(当月)計画 請負金額],0,0)</f>
        <v>0</v>
      </c>
      <c r="FO110" s="28" cm="1">
        <f t="array" ref="FO110">_xlfn.XLOOKUP($D110&amp;FN$2&amp;FN$3,事業計画集計2026[営業所]&amp;事業計画集計2026[月]&amp;事業計画集計2026[受着完],事業計画集計2026[(当月)計画 利益額],0,0)</f>
        <v>0</v>
      </c>
      <c r="FP110" s="149" cm="1">
        <f t="array" ref="FP110">_xlfn.XLOOKUP($D110&amp;FN$2&amp;FN$3,事業計画集計2026[営業所]&amp;事業計画集計2026[月]&amp;事業計画集計2026[受着完],事業計画集計2026[(当月)計画 棟数],0,0)</f>
        <v>0</v>
      </c>
      <c r="FQ110" s="28" cm="1">
        <f t="array" ref="FQ110">_xlfn.XLOOKUP($D110&amp;FQ$2&amp;FQ$3,事業計画集計2026[営業所]&amp;事業計画集計2026[月]&amp;事業計画集計2026[受着完],事業計画集計2026[(当月)計画 請負金額],0,0)</f>
        <v>0</v>
      </c>
      <c r="FR110" s="28" cm="1">
        <f t="array" ref="FR110">_xlfn.XLOOKUP($D110&amp;FQ$2&amp;FQ$3,事業計画集計2026[営業所]&amp;事業計画集計2026[月]&amp;事業計画集計2026[受着完],事業計画集計2026[(当月)計画 利益額],0,0)</f>
        <v>0</v>
      </c>
      <c r="FS110" s="149" cm="1">
        <f t="array" ref="FS110">_xlfn.XLOOKUP($D110&amp;FQ$2&amp;FQ$3,事業計画集計2026[営業所]&amp;事業計画集計2026[月]&amp;事業計画集計2026[受着完],事業計画集計2026[(当月)計画 棟数],0,0)</f>
        <v>0</v>
      </c>
      <c r="FT110" s="28" cm="1">
        <f t="array" ref="FT110">_xlfn.XLOOKUP($D110&amp;FT$2&amp;FT$3,事業計画集計2026[営業所]&amp;事業計画集計2026[月]&amp;事業計画集計2026[受着完],事業計画集計2026[(当月)計画 請負金額],0,0)</f>
        <v>0</v>
      </c>
      <c r="FU110" s="28" cm="1">
        <f t="array" ref="FU110">_xlfn.XLOOKUP($D110&amp;FT$2&amp;FT$3,事業計画集計2026[営業所]&amp;事業計画集計2026[月]&amp;事業計画集計2026[受着完],事業計画集計2026[(当月)計画 利益額],0,0)</f>
        <v>0</v>
      </c>
      <c r="FV110" s="29">
        <f>FU110-($Q110*1000)</f>
        <v>0</v>
      </c>
      <c r="FW110" s="149" cm="1">
        <f t="array" ref="FW110">_xlfn.XLOOKUP($D110&amp;FT$2&amp;FT$3,事業計画集計2026[営業所]&amp;事業計画集計2026[月]&amp;事業計画集計2026[受着完],事業計画集計2026[(当月)計画 棟数],0,0)</f>
        <v>0</v>
      </c>
      <c r="FX110" s="28" cm="1">
        <f t="array" ref="FX110">_xlfn.XLOOKUP($D110&amp;FX$2&amp;FX$3,事業計画集計2026[営業所]&amp;事業計画集計2026[月]&amp;事業計画集計2026[受着完],事業計画集計2026[(当月)計画 請負金額],0,0)</f>
        <v>0</v>
      </c>
      <c r="FY110" s="28" cm="1">
        <f t="array" ref="FY110">_xlfn.XLOOKUP($D110&amp;FX$2&amp;FX$3,事業計画集計2026[営業所]&amp;事業計画集計2026[月]&amp;事業計画集計2026[受着完],事業計画集計2026[(当月)計画 利益額],0,0)</f>
        <v>0</v>
      </c>
      <c r="FZ110" s="149" cm="1">
        <f t="array" ref="FZ110">_xlfn.XLOOKUP($D110&amp;FX$2&amp;FX$3,事業計画集計2026[営業所]&amp;事業計画集計2026[月]&amp;事業計画集計2026[受着完],事業計画集計2026[(当月)計画 棟数],0,0)</f>
        <v>0</v>
      </c>
      <c r="GA110" s="28" cm="1">
        <f t="array" ref="GA110">_xlfn.XLOOKUP($D110&amp;GA$2&amp;GA$3,事業計画集計2026[営業所]&amp;事業計画集計2026[月]&amp;事業計画集計2026[受着完],事業計画集計2026[(当月)計画 請負金額],0,0)</f>
        <v>0</v>
      </c>
      <c r="GB110" s="28" cm="1">
        <f t="array" ref="GB110">_xlfn.XLOOKUP($D110&amp;GA$2&amp;GA$3,事業計画集計2026[営業所]&amp;事業計画集計2026[月]&amp;事業計画集計2026[受着完],事業計画集計2026[(当月)計画 利益額],0,0)</f>
        <v>0</v>
      </c>
      <c r="GC110" s="149" cm="1">
        <f t="array" ref="GC110">_xlfn.XLOOKUP($D110&amp;GA$2&amp;GA$3,事業計画集計2026[営業所]&amp;事業計画集計2026[月]&amp;事業計画集計2026[受着完],事業計画集計2026[(当月)計画 棟数],0,0)</f>
        <v>0</v>
      </c>
      <c r="GD110" s="28" cm="1">
        <f t="array" ref="GD110">_xlfn.XLOOKUP($D110&amp;GD$2&amp;GD$3,事業計画集計2026[営業所]&amp;事業計画集計2026[月]&amp;事業計画集計2026[受着完],事業計画集計2026[(当月)計画 請負金額],0,0)</f>
        <v>0</v>
      </c>
      <c r="GE110" s="28" cm="1">
        <f t="array" ref="GE110">_xlfn.XLOOKUP($D110&amp;GD$2&amp;GD$3,事業計画集計2026[営業所]&amp;事業計画集計2026[月]&amp;事業計画集計2026[受着完],事業計画集計2026[(当月)計画 利益額],0,0)</f>
        <v>0</v>
      </c>
      <c r="GF110" s="29">
        <f>GE110-($Q110*1000)</f>
        <v>0</v>
      </c>
      <c r="GG110" s="142" cm="1">
        <f t="array" ref="GG110">_xlfn.XLOOKUP($D110&amp;GD$2&amp;GD$3,事業計画集計2026[営業所]&amp;事業計画集計2026[月]&amp;事業計画集計2026[受着完],事業計画集計2026[(当月)計画 棟数],0,0)</f>
        <v>0</v>
      </c>
      <c r="GH110" s="421">
        <f t="shared" ref="GH110:GQ111" si="1304">FD110+FN110+FX110</f>
        <v>0</v>
      </c>
      <c r="GI110" s="422">
        <f t="shared" si="1304"/>
        <v>0</v>
      </c>
      <c r="GJ110" s="423">
        <f t="shared" si="1304"/>
        <v>0</v>
      </c>
      <c r="GK110" s="296">
        <f t="shared" si="1304"/>
        <v>0</v>
      </c>
      <c r="GL110" s="300">
        <f t="shared" si="1304"/>
        <v>0</v>
      </c>
      <c r="GM110" s="154">
        <f t="shared" si="1304"/>
        <v>0</v>
      </c>
      <c r="GN110" s="304">
        <f t="shared" si="1304"/>
        <v>0</v>
      </c>
      <c r="GO110" s="314">
        <f t="shared" si="1304"/>
        <v>0</v>
      </c>
      <c r="GP110" s="324">
        <f t="shared" si="1304"/>
        <v>0</v>
      </c>
      <c r="GQ110" s="158">
        <f t="shared" si="1304"/>
        <v>0</v>
      </c>
      <c r="GR110" s="333">
        <f t="shared" ref="GR110:HA111" si="1305">ET110+GH110</f>
        <v>0</v>
      </c>
      <c r="GS110" s="334">
        <f t="shared" si="1305"/>
        <v>0</v>
      </c>
      <c r="GT110" s="162">
        <f t="shared" si="1305"/>
        <v>0</v>
      </c>
      <c r="GU110" s="354">
        <f t="shared" si="1305"/>
        <v>0</v>
      </c>
      <c r="GV110" s="355">
        <f t="shared" si="1305"/>
        <v>0</v>
      </c>
      <c r="GW110" s="166">
        <f t="shared" si="1305"/>
        <v>0</v>
      </c>
      <c r="GX110" s="479">
        <f t="shared" si="1305"/>
        <v>0</v>
      </c>
      <c r="GY110" s="480">
        <f t="shared" si="1305"/>
        <v>0</v>
      </c>
      <c r="GZ110" s="481">
        <f t="shared" si="1305"/>
        <v>0</v>
      </c>
      <c r="HA110" s="482">
        <f t="shared" si="1305"/>
        <v>0</v>
      </c>
      <c r="HB110" s="390">
        <f>CV110+GR110</f>
        <v>0</v>
      </c>
      <c r="HC110" s="391">
        <f>CW110+GS110</f>
        <v>0</v>
      </c>
      <c r="HD110" s="170">
        <f>CX110+GT110</f>
        <v>0</v>
      </c>
      <c r="HE110" s="390">
        <f>CY110+GU110</f>
        <v>0</v>
      </c>
      <c r="HF110" s="391">
        <f>CZ110+GV110</f>
        <v>0</v>
      </c>
      <c r="HG110" s="170">
        <f>DA110+GW110</f>
        <v>0</v>
      </c>
      <c r="HH110" s="390">
        <f>DB110+GX110</f>
        <v>0</v>
      </c>
      <c r="HI110" s="391">
        <f>DC110+GY110</f>
        <v>0</v>
      </c>
      <c r="HJ110" s="409">
        <f>DD110+GZ110</f>
        <v>0</v>
      </c>
      <c r="HK110" s="256">
        <f>DE110+HA110</f>
        <v>0</v>
      </c>
      <c r="HL110" s="31"/>
      <c r="HM110" s="30" t="s">
        <v>137</v>
      </c>
      <c r="HN110" s="30" t="s">
        <v>85</v>
      </c>
      <c r="HO110" s="30" t="s">
        <v>270</v>
      </c>
      <c r="HP110" s="30"/>
      <c r="HQ110" s="30"/>
    </row>
    <row r="111" spans="1:225" s="25" customFormat="1" ht="21">
      <c r="A111" s="24"/>
      <c r="C111" s="85"/>
      <c r="D111" s="86"/>
      <c r="E111" s="196"/>
      <c r="F111" s="196"/>
      <c r="G111" s="196"/>
      <c r="H111" s="196"/>
      <c r="I111" s="196"/>
      <c r="J111" s="196"/>
      <c r="K111" s="197" t="str">
        <f>K110</f>
        <v/>
      </c>
      <c r="L111" s="197" t="str">
        <f t="shared" ref="L111:Q111" si="1306">L110</f>
        <v/>
      </c>
      <c r="M111" s="197" t="str">
        <f t="shared" si="1306"/>
        <v/>
      </c>
      <c r="N111" s="197" t="str">
        <f t="shared" si="1306"/>
        <v/>
      </c>
      <c r="O111" s="197" t="str">
        <f t="shared" si="1306"/>
        <v/>
      </c>
      <c r="P111" s="197" t="str">
        <f t="shared" si="1306"/>
        <v/>
      </c>
      <c r="Q111" s="197">
        <f t="shared" si="1306"/>
        <v>0</v>
      </c>
      <c r="R111" s="196"/>
      <c r="S111" s="26" t="s">
        <v>138</v>
      </c>
      <c r="T111" s="27" cm="1">
        <f t="array" ref="T111">_xlfn.XLOOKUP($D110&amp;T$2&amp;T$3,事業計画集計2026[営業所]&amp;事業計画集計2026[月]&amp;事業計画集計2026[受着完],事業計画集計2026[(当月)実績 請負金額],0,0)</f>
        <v>0</v>
      </c>
      <c r="U111" s="28" cm="1">
        <f t="array" ref="U111">_xlfn.XLOOKUP($D110&amp;T$2&amp;T$3,事業計画集計2026[営業所]&amp;事業計画集計2026[月]&amp;事業計画集計2026[受着完],事業計画集計2026[(当月)実績 利益額],0,0)</f>
        <v>0</v>
      </c>
      <c r="V111" s="142" cm="1">
        <f t="array" ref="V111">_xlfn.XLOOKUP($D110&amp;T$2&amp;T$3,事業計画集計2026[営業所]&amp;事業計画集計2026[月]&amp;事業計画集計2026[受着完],事業計画集計2026[(当月)実績 棟数],0,0)</f>
        <v>0</v>
      </c>
      <c r="W111" s="27" cm="1">
        <f t="array" ref="W111">_xlfn.XLOOKUP($D110&amp;W$2&amp;W$3,事業計画集計2026[営業所]&amp;事業計画集計2026[月]&amp;事業計画集計2026[受着完],事業計画集計2026[(当月)実績 請負金額],0,0)</f>
        <v>0</v>
      </c>
      <c r="X111" s="28" cm="1">
        <f t="array" ref="X111">_xlfn.XLOOKUP($D110&amp;W$2&amp;W$3,事業計画集計2026[営業所]&amp;事業計画集計2026[月]&amp;事業計画集計2026[受着完],事業計画集計2026[(当月)実績 利益額],0,0)</f>
        <v>0</v>
      </c>
      <c r="Y111" s="149" cm="1">
        <f t="array" ref="Y111">_xlfn.XLOOKUP($D110&amp;W$2&amp;W$3,事業計画集計2026[営業所]&amp;事業計画集計2026[月]&amp;事業計画集計2026[受着完],事業計画集計2026[(当月)実績 棟数],0,0)</f>
        <v>0</v>
      </c>
      <c r="Z111" s="28" cm="1">
        <f t="array" ref="Z111">_xlfn.XLOOKUP($D110&amp;Z$2&amp;Z$3,事業計画集計2026[営業所]&amp;事業計画集計2026[月]&amp;事業計画集計2026[受着完],事業計画集計2026[(当月)実績 請負金額],0,0)</f>
        <v>0</v>
      </c>
      <c r="AA111" s="28" cm="1">
        <f t="array" ref="AA111">_xlfn.XLOOKUP($D110&amp;Z$2&amp;Z$3,事業計画集計2026[営業所]&amp;事業計画集計2026[月]&amp;事業計画集計2026[受着完],事業計画集計2026[(当月)実績 利益額],0,0)</f>
        <v>0</v>
      </c>
      <c r="AB111" s="133">
        <f>AA111-($Q110*1000)</f>
        <v>0</v>
      </c>
      <c r="AC111" s="142" cm="1">
        <f t="array" ref="AC111">_xlfn.XLOOKUP($D110&amp;Z$2&amp;Z$3,事業計画集計2026[営業所]&amp;事業計画集計2026[月]&amp;事業計画集計2026[受着完],事業計画集計2026[(当月)実績 棟数],0,0)</f>
        <v>0</v>
      </c>
      <c r="AD111" s="27" cm="1">
        <f t="array" ref="AD111">_xlfn.XLOOKUP($D110&amp;AD$2&amp;AD$3,事業計画集計2026[営業所]&amp;事業計画集計2026[月]&amp;事業計画集計2026[受着完],事業計画集計2026[(当月)実績 請負金額],0,0)</f>
        <v>0</v>
      </c>
      <c r="AE111" s="28" cm="1">
        <f t="array" ref="AE111">_xlfn.XLOOKUP($D110&amp;AD$2&amp;AD$3,事業計画集計2026[営業所]&amp;事業計画集計2026[月]&amp;事業計画集計2026[受着完],事業計画集計2026[(当月)実績 利益額],0,0)</f>
        <v>0</v>
      </c>
      <c r="AF111" s="149" cm="1">
        <f t="array" ref="AF111">_xlfn.XLOOKUP($D110&amp;AD$2&amp;AD$3,事業計画集計2026[営業所]&amp;事業計画集計2026[月]&amp;事業計画集計2026[受着完],事業計画集計2026[(当月)実績 棟数],0,0)</f>
        <v>0</v>
      </c>
      <c r="AG111" s="28" cm="1">
        <f t="array" ref="AG111">_xlfn.XLOOKUP($D110&amp;AG$2&amp;AG$3,事業計画集計2026[営業所]&amp;事業計画集計2026[月]&amp;事業計画集計2026[受着完],事業計画集計2026[(当月)実績 請負金額],0,0)</f>
        <v>0</v>
      </c>
      <c r="AH111" s="28" cm="1">
        <f t="array" ref="AH111">_xlfn.XLOOKUP($D110&amp;AG$2&amp;AG$3,事業計画集計2026[営業所]&amp;事業計画集計2026[月]&amp;事業計画集計2026[受着完],事業計画集計2026[(当月)実績 利益額],0,0)</f>
        <v>0</v>
      </c>
      <c r="AI111" s="149" cm="1">
        <f t="array" ref="AI111">_xlfn.XLOOKUP($D110&amp;AG$2&amp;AG$3,事業計画集計2026[営業所]&amp;事業計画集計2026[月]&amp;事業計画集計2026[受着完],事業計画集計2026[(当月)実績 棟数],0,0)</f>
        <v>0</v>
      </c>
      <c r="AJ111" s="28" cm="1">
        <f t="array" ref="AJ111">_xlfn.XLOOKUP($D110&amp;AJ$2&amp;AJ$3,事業計画集計2026[営業所]&amp;事業計画集計2026[月]&amp;事業計画集計2026[受着完],事業計画集計2026[(当月)実績 請負金額],0,0)</f>
        <v>0</v>
      </c>
      <c r="AK111" s="28" cm="1">
        <f t="array" ref="AK111">_xlfn.XLOOKUP($D110&amp;AJ$2&amp;AJ$3,事業計画集計2026[営業所]&amp;事業計画集計2026[月]&amp;事業計画集計2026[受着完],事業計画集計2026[(当月)実績 利益額],0,0)</f>
        <v>0</v>
      </c>
      <c r="AL111" s="133">
        <f>AK111-($Q110*1000)</f>
        <v>0</v>
      </c>
      <c r="AM111" s="149" cm="1">
        <f t="array" ref="AM111">_xlfn.XLOOKUP($D110&amp;AJ$2&amp;AJ$3,事業計画集計2026[営業所]&amp;事業計画集計2026[月]&amp;事業計画集計2026[受着完],事業計画集計2026[(当月)実績 棟数],0,0)</f>
        <v>0</v>
      </c>
      <c r="AN111" s="28" cm="1">
        <f t="array" ref="AN111">_xlfn.XLOOKUP($D110&amp;AN$2&amp;AN$3,事業計画集計2026[営業所]&amp;事業計画集計2026[月]&amp;事業計画集計2026[受着完],事業計画集計2026[(当月)実績 請負金額],0,0)</f>
        <v>0</v>
      </c>
      <c r="AO111" s="28" cm="1">
        <f t="array" ref="AO111">_xlfn.XLOOKUP($D110&amp;AN$2&amp;AN$3,事業計画集計2026[営業所]&amp;事業計画集計2026[月]&amp;事業計画集計2026[受着完],事業計画集計2026[(当月)実績 利益額],0,0)</f>
        <v>0</v>
      </c>
      <c r="AP111" s="149" cm="1">
        <f t="array" ref="AP111">_xlfn.XLOOKUP($D110&amp;AN$2&amp;AN$3,事業計画集計2026[営業所]&amp;事業計画集計2026[月]&amp;事業計画集計2026[受着完],事業計画集計2026[(当月)実績 棟数],0,0)</f>
        <v>0</v>
      </c>
      <c r="AQ111" s="28" cm="1">
        <f t="array" ref="AQ111">_xlfn.XLOOKUP($D110&amp;AQ$2&amp;AQ$3,事業計画集計2026[営業所]&amp;事業計画集計2026[月]&amp;事業計画集計2026[受着完],事業計画集計2026[(当月)実績 請負金額],0,0)</f>
        <v>0</v>
      </c>
      <c r="AR111" s="28" cm="1">
        <f t="array" ref="AR111">_xlfn.XLOOKUP($D110&amp;AQ$2&amp;AQ$3,事業計画集計2026[営業所]&amp;事業計画集計2026[月]&amp;事業計画集計2026[受着完],事業計画集計2026[(当月)実績 利益額],0,0)</f>
        <v>0</v>
      </c>
      <c r="AS111" s="149" cm="1">
        <f t="array" ref="AS111">_xlfn.XLOOKUP($D110&amp;AQ$2&amp;AQ$3,事業計画集計2026[営業所]&amp;事業計画集計2026[月]&amp;事業計画集計2026[受着完],事業計画集計2026[(当月)実績 棟数],0,0)</f>
        <v>0</v>
      </c>
      <c r="AT111" s="28" cm="1">
        <f t="array" ref="AT111">_xlfn.XLOOKUP($D110&amp;AT$2&amp;AT$3,事業計画集計2026[営業所]&amp;事業計画集計2026[月]&amp;事業計画集計2026[受着完],事業計画集計2026[(当月)実績 請負金額],0,0)</f>
        <v>0</v>
      </c>
      <c r="AU111" s="28" cm="1">
        <f t="array" ref="AU111">_xlfn.XLOOKUP($D110&amp;AT$2&amp;AT$3,事業計画集計2026[営業所]&amp;事業計画集計2026[月]&amp;事業計画集計2026[受着完],事業計画集計2026[(当月)実績 利益額],0,0)</f>
        <v>0</v>
      </c>
      <c r="AV111" s="29">
        <f>AU111-($Q110*1000)</f>
        <v>0</v>
      </c>
      <c r="AW111" s="142" cm="1">
        <f t="array" ref="AW111">_xlfn.XLOOKUP($D110&amp;AT$2&amp;AT$3,事業計画集計2026[営業所]&amp;事業計画集計2026[月]&amp;事業計画集計2026[受着完],事業計画集計2026[(当月)実績 棟数],0,0)</f>
        <v>0</v>
      </c>
      <c r="AX111" s="421">
        <f t="shared" si="1300"/>
        <v>0</v>
      </c>
      <c r="AY111" s="422">
        <f t="shared" si="1300"/>
        <v>0</v>
      </c>
      <c r="AZ111" s="423">
        <f t="shared" si="1300"/>
        <v>0</v>
      </c>
      <c r="BA111" s="296">
        <f t="shared" si="1300"/>
        <v>0</v>
      </c>
      <c r="BB111" s="300">
        <f t="shared" si="1300"/>
        <v>0</v>
      </c>
      <c r="BC111" s="154">
        <f t="shared" si="1300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0</v>
      </c>
      <c r="BG111" s="158">
        <f>AC111+AM111+AW111</f>
        <v>0</v>
      </c>
      <c r="BH111" s="28" cm="1">
        <f t="array" ref="BH111">_xlfn.XLOOKUP($D110&amp;BH$2&amp;BH$3,事業計画集計2026[営業所]&amp;事業計画集計2026[月]&amp;事業計画集計2026[受着完],事業計画集計2026[(当月)実績 請負金額],0,0)</f>
        <v>0</v>
      </c>
      <c r="BI111" s="28" cm="1">
        <f t="array" ref="BI111">_xlfn.XLOOKUP($D110&amp;BH$2&amp;BH$3,事業計画集計2026[営業所]&amp;事業計画集計2026[月]&amp;事業計画集計2026[受着完],事業計画集計2026[(当月)実績 利益額],0,0)</f>
        <v>0</v>
      </c>
      <c r="BJ111" s="149" cm="1">
        <f t="array" ref="BJ111">_xlfn.XLOOKUP($D110&amp;BH$2&amp;BH$3,事業計画集計2026[営業所]&amp;事業計画集計2026[月]&amp;事業計画集計2026[受着完],事業計画集計2026[(当月)実績 棟数],0,0)</f>
        <v>0</v>
      </c>
      <c r="BK111" s="28" cm="1">
        <f t="array" ref="BK111">_xlfn.XLOOKUP($D110&amp;BK$2&amp;BK$3,事業計画集計2026[営業所]&amp;事業計画集計2026[月]&amp;事業計画集計2026[受着完],事業計画集計2026[(当月)実績 請負金額],0,0)</f>
        <v>0</v>
      </c>
      <c r="BL111" s="28" cm="1">
        <f t="array" ref="BL111">_xlfn.XLOOKUP($D110&amp;BK$2&amp;BK$3,事業計画集計2026[営業所]&amp;事業計画集計2026[月]&amp;事業計画集計2026[受着完],事業計画集計2026[(当月)実績 利益額],0,0)</f>
        <v>0</v>
      </c>
      <c r="BM111" s="149" cm="1">
        <f t="array" ref="BM111">_xlfn.XLOOKUP($D110&amp;BK$2&amp;BK$3,事業計画集計2026[営業所]&amp;事業計画集計2026[月]&amp;事業計画集計2026[受着完],事業計画集計2026[(当月)実績 棟数],0,0)</f>
        <v>0</v>
      </c>
      <c r="BN111" s="28" cm="1">
        <f t="array" ref="BN111">_xlfn.XLOOKUP($D110&amp;BN$2&amp;BN$3,事業計画集計2026[営業所]&amp;事業計画集計2026[月]&amp;事業計画集計2026[受着完],事業計画集計2026[(当月)実績 請負金額],0,0)</f>
        <v>0</v>
      </c>
      <c r="BO111" s="28" cm="1">
        <f t="array" ref="BO111">_xlfn.XLOOKUP($D110&amp;BN$2&amp;BN$3,事業計画集計2026[営業所]&amp;事業計画集計2026[月]&amp;事業計画集計2026[受着完],事業計画集計2026[(当月)実績 利益額],0,0)</f>
        <v>0</v>
      </c>
      <c r="BP111" s="133">
        <f>BO111-($Q110*1000)</f>
        <v>0</v>
      </c>
      <c r="BQ111" s="149" cm="1">
        <f t="array" ref="BQ111">_xlfn.XLOOKUP($D110&amp;BN$2&amp;BN$3,事業計画集計2026[営業所]&amp;事業計画集計2026[月]&amp;事業計画集計2026[受着完],事業計画集計2026[(当月)実績 棟数],0,0)</f>
        <v>0</v>
      </c>
      <c r="BR111" s="28" cm="1">
        <f t="array" ref="BR111">_xlfn.XLOOKUP($D110&amp;BR$2&amp;BR$3,事業計画集計2026[営業所]&amp;事業計画集計2026[月]&amp;事業計画集計2026[受着完],事業計画集計2026[(当月)実績 請負金額],0,0)</f>
        <v>0</v>
      </c>
      <c r="BS111" s="28" cm="1">
        <f t="array" ref="BS111">_xlfn.XLOOKUP($D110&amp;BR$2&amp;BR$3,事業計画集計2026[営業所]&amp;事業計画集計2026[月]&amp;事業計画集計2026[受着完],事業計画集計2026[(当月)実績 利益額],0,0)</f>
        <v>0</v>
      </c>
      <c r="BT111" s="149" cm="1">
        <f t="array" ref="BT111">_xlfn.XLOOKUP($D110&amp;BR$2&amp;BR$3,事業計画集計2026[営業所]&amp;事業計画集計2026[月]&amp;事業計画集計2026[受着完],事業計画集計2026[(当月)実績 棟数],0,0)</f>
        <v>0</v>
      </c>
      <c r="BU111" s="28" cm="1">
        <f t="array" ref="BU111">_xlfn.XLOOKUP($D110&amp;BU$2&amp;BU$3,事業計画集計2026[営業所]&amp;事業計画集計2026[月]&amp;事業計画集計2026[受着完],事業計画集計2026[(当月)実績 請負金額],0,0)</f>
        <v>0</v>
      </c>
      <c r="BV111" s="28" cm="1">
        <f t="array" ref="BV111">_xlfn.XLOOKUP($D110&amp;BU$2&amp;BU$3,事業計画集計2026[営業所]&amp;事業計画集計2026[月]&amp;事業計画集計2026[受着完],事業計画集計2026[(当月)実績 利益額],0,0)</f>
        <v>0</v>
      </c>
      <c r="BW111" s="149" cm="1">
        <f t="array" ref="BW111">_xlfn.XLOOKUP($D110&amp;BU$2&amp;BU$3,事業計画集計2026[営業所]&amp;事業計画集計2026[月]&amp;事業計画集計2026[受着完],事業計画集計2026[(当月)実績 棟数],0,0)</f>
        <v>0</v>
      </c>
      <c r="BX111" s="28" cm="1">
        <f t="array" ref="BX111">_xlfn.XLOOKUP($D110&amp;BX$2&amp;BX$3,事業計画集計2026[営業所]&amp;事業計画集計2026[月]&amp;事業計画集計2026[受着完],事業計画集計2026[(当月)実績 請負金額],0,0)</f>
        <v>0</v>
      </c>
      <c r="BY111" s="28" cm="1">
        <f t="array" ref="BY111">_xlfn.XLOOKUP($D110&amp;BX$2&amp;BX$3,事業計画集計2026[営業所]&amp;事業計画集計2026[月]&amp;事業計画集計2026[受着完],事業計画集計2026[(当月)実績 利益額],0,0)</f>
        <v>0</v>
      </c>
      <c r="BZ111" s="133">
        <f>BY111-($Q110*1000)</f>
        <v>0</v>
      </c>
      <c r="CA111" s="149" cm="1">
        <f t="array" ref="CA111">_xlfn.XLOOKUP($D110&amp;BX$2&amp;BX$3,事業計画集計2026[営業所]&amp;事業計画集計2026[月]&amp;事業計画集計2026[受着完],事業計画集計2026[(当月)実績 棟数],0,0)</f>
        <v>0</v>
      </c>
      <c r="CB111" s="28" cm="1">
        <f t="array" ref="CB111">_xlfn.XLOOKUP($D110&amp;CB$2&amp;CB$3,事業計画集計2026[営業所]&amp;事業計画集計2026[月]&amp;事業計画集計2026[受着完],事業計画集計2026[(当月)実績 請負金額],0,0)</f>
        <v>0</v>
      </c>
      <c r="CC111" s="28" cm="1">
        <f t="array" ref="CC111">_xlfn.XLOOKUP($D110&amp;CB$2&amp;CB$3,事業計画集計2026[営業所]&amp;事業計画集計2026[月]&amp;事業計画集計2026[受着完],事業計画集計2026[(当月)実績 利益額],0,0)</f>
        <v>0</v>
      </c>
      <c r="CD111" s="149" cm="1">
        <f t="array" ref="CD111">_xlfn.XLOOKUP($D110&amp;CB$2&amp;CB$3,事業計画集計2026[営業所]&amp;事業計画集計2026[月]&amp;事業計画集計2026[受着完],事業計画集計2026[(当月)実績 棟数],0,0)</f>
        <v>0</v>
      </c>
      <c r="CE111" s="28" cm="1">
        <f t="array" ref="CE111">_xlfn.XLOOKUP($D110&amp;CE$2&amp;CE$3,事業計画集計2026[営業所]&amp;事業計画集計2026[月]&amp;事業計画集計2026[受着完],事業計画集計2026[(当月)実績 請負金額],0,0)</f>
        <v>0</v>
      </c>
      <c r="CF111" s="28" cm="1">
        <f t="array" ref="CF111">_xlfn.XLOOKUP($D110&amp;CE$2&amp;CE$3,事業計画集計2026[営業所]&amp;事業計画集計2026[月]&amp;事業計画集計2026[受着完],事業計画集計2026[(当月)実績 利益額],0,0)</f>
        <v>0</v>
      </c>
      <c r="CG111" s="149" cm="1">
        <f t="array" ref="CG111">_xlfn.XLOOKUP($D110&amp;CE$2&amp;CE$3,事業計画集計2026[営業所]&amp;事業計画集計2026[月]&amp;事業計画集計2026[受着完],事業計画集計2026[(当月)実績 棟数],0,0)</f>
        <v>0</v>
      </c>
      <c r="CH111" s="28" cm="1">
        <f t="array" ref="CH111">_xlfn.XLOOKUP($D110&amp;CH$2&amp;CH$3,事業計画集計2026[営業所]&amp;事業計画集計2026[月]&amp;事業計画集計2026[受着完],事業計画集計2026[(当月)実績 請負金額],0,0)</f>
        <v>0</v>
      </c>
      <c r="CI111" s="28" cm="1">
        <f t="array" ref="CI111">_xlfn.XLOOKUP($D110&amp;CH$2&amp;CH$3,事業計画集計2026[営業所]&amp;事業計画集計2026[月]&amp;事業計画集計2026[受着完],事業計画集計2026[(当月)実績 利益額],0,0)</f>
        <v>0</v>
      </c>
      <c r="CJ111" s="133">
        <f>CI111-($Q110*1000)</f>
        <v>0</v>
      </c>
      <c r="CK111" s="142" cm="1">
        <f t="array" ref="CK111">_xlfn.XLOOKUP($D110&amp;CH$2&amp;CH$3,事業計画集計2026[営業所]&amp;事業計画集計2026[月]&amp;事業計画集計2026[受着完],事業計画集計2026[(当月)実績 棟数],0,0)</f>
        <v>0</v>
      </c>
      <c r="CL111" s="421">
        <f t="shared" si="1301"/>
        <v>0</v>
      </c>
      <c r="CM111" s="422">
        <f t="shared" si="1301"/>
        <v>0</v>
      </c>
      <c r="CN111" s="423">
        <f t="shared" si="1301"/>
        <v>0</v>
      </c>
      <c r="CO111" s="296">
        <f t="shared" si="1301"/>
        <v>0</v>
      </c>
      <c r="CP111" s="300">
        <f t="shared" si="1301"/>
        <v>0</v>
      </c>
      <c r="CQ111" s="154">
        <f t="shared" si="1301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0</v>
      </c>
      <c r="CU111" s="158">
        <f>BQ111+CA111+CK111</f>
        <v>0</v>
      </c>
      <c r="CV111" s="333">
        <f t="shared" si="1302"/>
        <v>0</v>
      </c>
      <c r="CW111" s="334">
        <f t="shared" si="1302"/>
        <v>0</v>
      </c>
      <c r="CX111" s="162">
        <f t="shared" si="1302"/>
        <v>0</v>
      </c>
      <c r="CY111" s="354">
        <f t="shared" si="1302"/>
        <v>0</v>
      </c>
      <c r="CZ111" s="355">
        <f t="shared" si="1302"/>
        <v>0</v>
      </c>
      <c r="DA111" s="166">
        <f t="shared" si="1302"/>
        <v>0</v>
      </c>
      <c r="DB111" s="479">
        <f t="shared" si="1302"/>
        <v>0</v>
      </c>
      <c r="DC111" s="480">
        <f t="shared" si="1302"/>
        <v>0</v>
      </c>
      <c r="DD111" s="409">
        <f t="shared" si="1302"/>
        <v>0</v>
      </c>
      <c r="DE111" s="604">
        <f t="shared" si="1302"/>
        <v>0</v>
      </c>
      <c r="DF111" s="612">
        <f>実行度合表集計2025!GH111+実行度合表集計2026!CV111</f>
        <v>0</v>
      </c>
      <c r="DG111" s="334">
        <f>実行度合表集計2025!GI111+実行度合表集計2026!CW111</f>
        <v>0</v>
      </c>
      <c r="DH111" s="613">
        <f>実行度合表集計2025!GJ111+実行度合表集計2026!CX111</f>
        <v>0</v>
      </c>
      <c r="DI111" s="628">
        <f>実行度合表集計2025!GK111+実行度合表集計2026!CY111</f>
        <v>0</v>
      </c>
      <c r="DJ111" s="355">
        <f>実行度合表集計2025!GL111+実行度合表集計2026!CZ111</f>
        <v>0</v>
      </c>
      <c r="DK111" s="629">
        <f>実行度合表集計2025!GM111+実行度合表集計2026!DA111</f>
        <v>0</v>
      </c>
      <c r="DL111" s="641">
        <f>実行度合表集計2025!GN111+実行度合表集計2026!DB111</f>
        <v>0</v>
      </c>
      <c r="DM111" s="480">
        <f>実行度合表集計2025!GO111+実行度合表集計2026!DC111</f>
        <v>0</v>
      </c>
      <c r="DN111" s="409">
        <f>実行度合表集計2025!GP111+実行度合表集計2026!DD111</f>
        <v>-10860000</v>
      </c>
      <c r="DO111" s="642">
        <f>実行度合表集計2025!GQ111+実行度合表集計2026!DE111</f>
        <v>0</v>
      </c>
      <c r="DP111" s="28" cm="1">
        <f t="array" ref="DP111">_xlfn.XLOOKUP($D110&amp;DP$2&amp;DP$3,事業計画集計2026[営業所]&amp;事業計画集計2026[月]&amp;事業計画集計2026[受着完],事業計画集計2026[(当月)実績 請負金額],0,0)</f>
        <v>0</v>
      </c>
      <c r="DQ111" s="28" cm="1">
        <f t="array" ref="DQ111">_xlfn.XLOOKUP($D110&amp;DP$2&amp;DP$3,事業計画集計2026[営業所]&amp;事業計画集計2026[月]&amp;事業計画集計2026[受着完],事業計画集計2026[(当月)実績 利益額],0,0)</f>
        <v>0</v>
      </c>
      <c r="DR111" s="149" cm="1">
        <f t="array" ref="DR111">_xlfn.XLOOKUP($D110&amp;DP$2&amp;DP$3,事業計画集計2026[営業所]&amp;事業計画集計2026[月]&amp;事業計画集計2026[受着完],事業計画集計2026[(当月)実績 棟数],0,0)</f>
        <v>0</v>
      </c>
      <c r="DS111" s="28" cm="1">
        <f t="array" ref="DS111">_xlfn.XLOOKUP($D110&amp;DS$2&amp;DS$3,事業計画集計2026[営業所]&amp;事業計画集計2026[月]&amp;事業計画集計2026[受着完],事業計画集計2026[(当月)実績 請負金額],0,0)</f>
        <v>0</v>
      </c>
      <c r="DT111" s="28" cm="1">
        <f t="array" ref="DT111">_xlfn.XLOOKUP($D110&amp;DS$2&amp;DS$3,事業計画集計2026[営業所]&amp;事業計画集計2026[月]&amp;事業計画集計2026[受着完],事業計画集計2026[(当月)実績 利益額],0,0)</f>
        <v>0</v>
      </c>
      <c r="DU111" s="149" cm="1">
        <f t="array" ref="DU111">_xlfn.XLOOKUP($D110&amp;DS$2&amp;DS$3,事業計画集計2026[営業所]&amp;事業計画集計2026[月]&amp;事業計画集計2026[受着完],事業計画集計2026[(当月)実績 棟数],0,0)</f>
        <v>0</v>
      </c>
      <c r="DV111" s="28" cm="1">
        <f t="array" ref="DV111">_xlfn.XLOOKUP($D110&amp;DV$2&amp;DV$3,事業計画集計2026[営業所]&amp;事業計画集計2026[月]&amp;事業計画集計2026[受着完],事業計画集計2026[(当月)実績 請負金額],0,0)</f>
        <v>0</v>
      </c>
      <c r="DW111" s="28" cm="1">
        <f t="array" ref="DW111">_xlfn.XLOOKUP($D110&amp;DV$2&amp;DV$3,事業計画集計2026[営業所]&amp;事業計画集計2026[月]&amp;事業計画集計2026[受着完],事業計画集計2026[(当月)実績 利益額],0,0)</f>
        <v>0</v>
      </c>
      <c r="DX111" s="133">
        <f>DW111-($Q110*1000)</f>
        <v>0</v>
      </c>
      <c r="DY111" s="149" cm="1">
        <f t="array" ref="DY111">_xlfn.XLOOKUP($D110&amp;DV$2&amp;DV$3,事業計画集計2026[営業所]&amp;事業計画集計2026[月]&amp;事業計画集計2026[受着完],事業計画集計2026[(当月)実績 棟数],0,0)</f>
        <v>0</v>
      </c>
      <c r="DZ111" s="28" cm="1">
        <f t="array" ref="DZ111">_xlfn.XLOOKUP($D110&amp;DZ$2&amp;DZ$3,事業計画集計2026[営業所]&amp;事業計画集計2026[月]&amp;事業計画集計2026[受着完],事業計画集計2026[(当月)実績 請負金額],0,0)</f>
        <v>0</v>
      </c>
      <c r="EA111" s="28" cm="1">
        <f t="array" ref="EA111">_xlfn.XLOOKUP($D110&amp;DZ$2&amp;DZ$3,事業計画集計2026[営業所]&amp;事業計画集計2026[月]&amp;事業計画集計2026[受着完],事業計画集計2026[(当月)実績 利益額],0,0)</f>
        <v>0</v>
      </c>
      <c r="EB111" s="149" cm="1">
        <f t="array" ref="EB111">_xlfn.XLOOKUP($D110&amp;DZ$2&amp;DZ$3,事業計画集計2026[営業所]&amp;事業計画集計2026[月]&amp;事業計画集計2026[受着完],事業計画集計2026[(当月)実績 棟数],0,0)</f>
        <v>0</v>
      </c>
      <c r="EC111" s="28" cm="1">
        <f t="array" ref="EC111">_xlfn.XLOOKUP($D110&amp;EC$2&amp;EC$3,事業計画集計2026[営業所]&amp;事業計画集計2026[月]&amp;事業計画集計2026[受着完],事業計画集計2026[(当月)実績 請負金額],0,0)</f>
        <v>0</v>
      </c>
      <c r="ED111" s="28" cm="1">
        <f t="array" ref="ED111">_xlfn.XLOOKUP($D110&amp;EC$2&amp;EC$3,事業計画集計2026[営業所]&amp;事業計画集計2026[月]&amp;事業計画集計2026[受着完],事業計画集計2026[(当月)実績 利益額],0,0)</f>
        <v>0</v>
      </c>
      <c r="EE111" s="149" cm="1">
        <f t="array" ref="EE111">_xlfn.XLOOKUP($D110&amp;EC$2&amp;EC$3,事業計画集計2026[営業所]&amp;事業計画集計2026[月]&amp;事業計画集計2026[受着完],事業計画集計2026[(当月)実績 棟数],0,0)</f>
        <v>0</v>
      </c>
      <c r="EF111" s="28" cm="1">
        <f t="array" ref="EF111">_xlfn.XLOOKUP($D110&amp;EF$2&amp;EF$3,事業計画集計2026[営業所]&amp;事業計画集計2026[月]&amp;事業計画集計2026[受着完],事業計画集計2026[(当月)実績 請負金額],0,0)</f>
        <v>0</v>
      </c>
      <c r="EG111" s="28" cm="1">
        <f t="array" ref="EG111">_xlfn.XLOOKUP($D110&amp;EF$2&amp;EF$3,事業計画集計2026[営業所]&amp;事業計画集計2026[月]&amp;事業計画集計2026[受着完],事業計画集計2026[(当月)実績 利益額],0,0)</f>
        <v>0</v>
      </c>
      <c r="EH111" s="133">
        <f>EG111-($Q110*1000)</f>
        <v>0</v>
      </c>
      <c r="EI111" s="149" cm="1">
        <f t="array" ref="EI111">_xlfn.XLOOKUP($D110&amp;EF$2&amp;EF$3,事業計画集計2026[営業所]&amp;事業計画集計2026[月]&amp;事業計画集計2026[受着完],事業計画集計2026[(当月)実績 棟数],0,0)</f>
        <v>0</v>
      </c>
      <c r="EJ111" s="28" cm="1">
        <f t="array" ref="EJ111">_xlfn.XLOOKUP($D110&amp;EJ$2&amp;EJ$3,事業計画集計2026[営業所]&amp;事業計画集計2026[月]&amp;事業計画集計2026[受着完],事業計画集計2026[(当月)実績 請負金額],0,0)</f>
        <v>0</v>
      </c>
      <c r="EK111" s="28" cm="1">
        <f t="array" ref="EK111">_xlfn.XLOOKUP($D110&amp;EJ$2&amp;EJ$3,事業計画集計2026[営業所]&amp;事業計画集計2026[月]&amp;事業計画集計2026[受着完],事業計画集計2026[(当月)実績 利益額],0,0)</f>
        <v>0</v>
      </c>
      <c r="EL111" s="149" cm="1">
        <f t="array" ref="EL111">_xlfn.XLOOKUP($D110&amp;EJ$2&amp;EJ$3,事業計画集計2026[営業所]&amp;事業計画集計2026[月]&amp;事業計画集計2026[受着完],事業計画集計2026[(当月)実績 棟数],0,0)</f>
        <v>0</v>
      </c>
      <c r="EM111" s="28" cm="1">
        <f t="array" ref="EM111">_xlfn.XLOOKUP($D110&amp;EM$2&amp;EM$3,事業計画集計2026[営業所]&amp;事業計画集計2026[月]&amp;事業計画集計2026[受着完],事業計画集計2026[(当月)実績 請負金額],0,0)</f>
        <v>0</v>
      </c>
      <c r="EN111" s="28" cm="1">
        <f t="array" ref="EN111">_xlfn.XLOOKUP($D110&amp;EM$2&amp;EM$3,事業計画集計2026[営業所]&amp;事業計画集計2026[月]&amp;事業計画集計2026[受着完],事業計画集計2026[(当月)実績 利益額],0,0)</f>
        <v>0</v>
      </c>
      <c r="EO111" s="149" cm="1">
        <f t="array" ref="EO111">_xlfn.XLOOKUP($D110&amp;EM$2&amp;EM$3,事業計画集計2026[営業所]&amp;事業計画集計2026[月]&amp;事業計画集計2026[受着完],事業計画集計2026[(当月)実績 棟数],0,0)</f>
        <v>0</v>
      </c>
      <c r="EP111" s="28" cm="1">
        <f t="array" ref="EP111">_xlfn.XLOOKUP($D110&amp;EP$2&amp;EP$3,事業計画集計2026[営業所]&amp;事業計画集計2026[月]&amp;事業計画集計2026[受着完],事業計画集計2026[(当月)実績 請負金額],0,0)</f>
        <v>0</v>
      </c>
      <c r="EQ111" s="28" cm="1">
        <f t="array" ref="EQ111">_xlfn.XLOOKUP($D110&amp;EP$2&amp;EP$3,事業計画集計2026[営業所]&amp;事業計画集計2026[月]&amp;事業計画集計2026[受着完],事業計画集計2026[(当月)実績 利益額],0,0)</f>
        <v>0</v>
      </c>
      <c r="ER111" s="133">
        <f>EQ111-($Q110*1000)</f>
        <v>0</v>
      </c>
      <c r="ES111" s="142" cm="1">
        <f t="array" ref="ES111">_xlfn.XLOOKUP($D110&amp;EP$2&amp;EP$3,事業計画集計2026[営業所]&amp;事業計画集計2026[月]&amp;事業計画集計2026[受着完],事業計画集計2026[(当月)実績 棟数],0,0)</f>
        <v>0</v>
      </c>
      <c r="ET111" s="421">
        <f t="shared" si="1303"/>
        <v>0</v>
      </c>
      <c r="EU111" s="422">
        <f t="shared" si="1303"/>
        <v>0</v>
      </c>
      <c r="EV111" s="423">
        <f t="shared" si="1303"/>
        <v>0</v>
      </c>
      <c r="EW111" s="296">
        <f t="shared" si="1303"/>
        <v>0</v>
      </c>
      <c r="EX111" s="300">
        <f t="shared" si="1303"/>
        <v>0</v>
      </c>
      <c r="EY111" s="154">
        <f t="shared" si="1303"/>
        <v>0</v>
      </c>
      <c r="EZ111" s="304">
        <f>DV111+EF111+EP111</f>
        <v>0</v>
      </c>
      <c r="FA111" s="314">
        <f>DW111+EG111+EQ111</f>
        <v>0</v>
      </c>
      <c r="FB111" s="409">
        <f>FA111*(1+FB112)-(($Q110*1000)*3)</f>
        <v>0</v>
      </c>
      <c r="FC111" s="158">
        <f>DY111+EI111+ES111</f>
        <v>0</v>
      </c>
      <c r="FD111" s="28" cm="1">
        <f t="array" ref="FD111">_xlfn.XLOOKUP($D110&amp;FD$2&amp;FD$3,事業計画集計2026[営業所]&amp;事業計画集計2026[月]&amp;事業計画集計2026[受着完],事業計画集計2026[(当月)実績 請負金額],0,0)</f>
        <v>0</v>
      </c>
      <c r="FE111" s="28" cm="1">
        <f t="array" ref="FE111">_xlfn.XLOOKUP($D110&amp;FD$2&amp;FD$3,事業計画集計2026[営業所]&amp;事業計画集計2026[月]&amp;事業計画集計2026[受着完],事業計画集計2026[(当月)実績 利益額],0,0)</f>
        <v>0</v>
      </c>
      <c r="FF111" s="149" cm="1">
        <f t="array" ref="FF111">_xlfn.XLOOKUP($D110&amp;FD$2&amp;FD$3,事業計画集計2026[営業所]&amp;事業計画集計2026[月]&amp;事業計画集計2026[受着完],事業計画集計2026[(当月)実績 棟数],0,0)</f>
        <v>0</v>
      </c>
      <c r="FG111" s="28" cm="1">
        <f t="array" ref="FG111">_xlfn.XLOOKUP($D110&amp;FG$2&amp;FG$3,事業計画集計2026[営業所]&amp;事業計画集計2026[月]&amp;事業計画集計2026[受着完],事業計画集計2026[(当月)実績 請負金額],0,0)</f>
        <v>0</v>
      </c>
      <c r="FH111" s="28" cm="1">
        <f t="array" ref="FH111">_xlfn.XLOOKUP($D110&amp;FG$2&amp;FG$3,事業計画集計2026[営業所]&amp;事業計画集計2026[月]&amp;事業計画集計2026[受着完],事業計画集計2026[(当月)実績 利益額],0,0)</f>
        <v>0</v>
      </c>
      <c r="FI111" s="149" cm="1">
        <f t="array" ref="FI111">_xlfn.XLOOKUP($D110&amp;FG$2&amp;FG$3,事業計画集計2026[営業所]&amp;事業計画集計2026[月]&amp;事業計画集計2026[受着完],事業計画集計2026[(当月)実績 棟数],0,0)</f>
        <v>0</v>
      </c>
      <c r="FJ111" s="28" cm="1">
        <f t="array" ref="FJ111">_xlfn.XLOOKUP($D110&amp;FJ$2&amp;FJ$3,事業計画集計2026[営業所]&amp;事業計画集計2026[月]&amp;事業計画集計2026[受着完],事業計画集計2026[(当月)実績 請負金額],0,0)</f>
        <v>0</v>
      </c>
      <c r="FK111" s="28" cm="1">
        <f t="array" ref="FK111">_xlfn.XLOOKUP($D110&amp;FJ$2&amp;FJ$3,事業計画集計2026[営業所]&amp;事業計画集計2026[月]&amp;事業計画集計2026[受着完],事業計画集計2026[(当月)実績 利益額],0,0)</f>
        <v>0</v>
      </c>
      <c r="FL111" s="133">
        <f>FK111-($Q110*1000)</f>
        <v>0</v>
      </c>
      <c r="FM111" s="149" cm="1">
        <f t="array" ref="FM111">_xlfn.XLOOKUP($D110&amp;FJ$2&amp;FJ$3,事業計画集計2026[営業所]&amp;事業計画集計2026[月]&amp;事業計画集計2026[受着完],事業計画集計2026[(当月)実績 棟数],0,0)</f>
        <v>0</v>
      </c>
      <c r="FN111" s="28" cm="1">
        <f t="array" ref="FN111">_xlfn.XLOOKUP($D110&amp;FN$2&amp;FN$3,事業計画集計2026[営業所]&amp;事業計画集計2026[月]&amp;事業計画集計2026[受着完],事業計画集計2026[(当月)実績 請負金額],0,0)</f>
        <v>0</v>
      </c>
      <c r="FO111" s="28" cm="1">
        <f t="array" ref="FO111">_xlfn.XLOOKUP($D110&amp;FN$2&amp;FN$3,事業計画集計2026[営業所]&amp;事業計画集計2026[月]&amp;事業計画集計2026[受着完],事業計画集計2026[(当月)実績 利益額],0,0)</f>
        <v>0</v>
      </c>
      <c r="FP111" s="149" cm="1">
        <f t="array" ref="FP111">_xlfn.XLOOKUP($D110&amp;FN$2&amp;FN$3,事業計画集計2026[営業所]&amp;事業計画集計2026[月]&amp;事業計画集計2026[受着完],事業計画集計2026[(当月)実績 棟数],0,0)</f>
        <v>0</v>
      </c>
      <c r="FQ111" s="28" cm="1">
        <f t="array" ref="FQ111">_xlfn.XLOOKUP($D110&amp;FQ$2&amp;FQ$3,事業計画集計2026[営業所]&amp;事業計画集計2026[月]&amp;事業計画集計2026[受着完],事業計画集計2026[(当月)実績 請負金額],0,0)</f>
        <v>0</v>
      </c>
      <c r="FR111" s="28" cm="1">
        <f t="array" ref="FR111">_xlfn.XLOOKUP($D110&amp;FQ$2&amp;FQ$3,事業計画集計2026[営業所]&amp;事業計画集計2026[月]&amp;事業計画集計2026[受着完],事業計画集計2026[(当月)実績 利益額],0,0)</f>
        <v>0</v>
      </c>
      <c r="FS111" s="149" cm="1">
        <f t="array" ref="FS111">_xlfn.XLOOKUP($D110&amp;FQ$2&amp;FQ$3,事業計画集計2026[営業所]&amp;事業計画集計2026[月]&amp;事業計画集計2026[受着完],事業計画集計2026[(当月)実績 棟数],0,0)</f>
        <v>0</v>
      </c>
      <c r="FT111" s="28" cm="1">
        <f t="array" ref="FT111">_xlfn.XLOOKUP($D110&amp;FT$2&amp;FT$3,事業計画集計2026[営業所]&amp;事業計画集計2026[月]&amp;事業計画集計2026[受着完],事業計画集計2026[(当月)実績 請負金額],0,0)</f>
        <v>0</v>
      </c>
      <c r="FU111" s="28" cm="1">
        <f t="array" ref="FU111">_xlfn.XLOOKUP($D110&amp;FT$2&amp;FT$3,事業計画集計2026[営業所]&amp;事業計画集計2026[月]&amp;事業計画集計2026[受着完],事業計画集計2026[(当月)実績 利益額],0,0)</f>
        <v>0</v>
      </c>
      <c r="FV111" s="133">
        <f>FU111-($Q110*1000)</f>
        <v>0</v>
      </c>
      <c r="FW111" s="149" cm="1">
        <f t="array" ref="FW111">_xlfn.XLOOKUP($D110&amp;FT$2&amp;FT$3,事業計画集計2026[営業所]&amp;事業計画集計2026[月]&amp;事業計画集計2026[受着完],事業計画集計2026[(当月)実績 棟数],0,0)</f>
        <v>0</v>
      </c>
      <c r="FX111" s="28" cm="1">
        <f t="array" ref="FX111">_xlfn.XLOOKUP($D110&amp;FX$2&amp;FX$3,事業計画集計2026[営業所]&amp;事業計画集計2026[月]&amp;事業計画集計2026[受着完],事業計画集計2026[(当月)実績 請負金額],0,0)</f>
        <v>0</v>
      </c>
      <c r="FY111" s="28" cm="1">
        <f t="array" ref="FY111">_xlfn.XLOOKUP($D110&amp;FX$2&amp;FX$3,事業計画集計2026[営業所]&amp;事業計画集計2026[月]&amp;事業計画集計2026[受着完],事業計画集計2026[(当月)実績 利益額],0,0)</f>
        <v>0</v>
      </c>
      <c r="FZ111" s="149" cm="1">
        <f t="array" ref="FZ111">_xlfn.XLOOKUP($D110&amp;FX$2&amp;FX$3,事業計画集計2026[営業所]&amp;事業計画集計2026[月]&amp;事業計画集計2026[受着完],事業計画集計2026[(当月)実績 棟数],0,0)</f>
        <v>0</v>
      </c>
      <c r="GA111" s="28" cm="1">
        <f t="array" ref="GA111">_xlfn.XLOOKUP($D110&amp;GA$2&amp;GA$3,事業計画集計2026[営業所]&amp;事業計画集計2026[月]&amp;事業計画集計2026[受着完],事業計画集計2026[(当月)実績 請負金額],0,0)</f>
        <v>0</v>
      </c>
      <c r="GB111" s="28" cm="1">
        <f t="array" ref="GB111">_xlfn.XLOOKUP($D110&amp;GA$2&amp;GA$3,事業計画集計2026[営業所]&amp;事業計画集計2026[月]&amp;事業計画集計2026[受着完],事業計画集計2026[(当月)実績 利益額],0,0)</f>
        <v>0</v>
      </c>
      <c r="GC111" s="149" cm="1">
        <f t="array" ref="GC111">_xlfn.XLOOKUP($D110&amp;GA$2&amp;GA$3,事業計画集計2026[営業所]&amp;事業計画集計2026[月]&amp;事業計画集計2026[受着完],事業計画集計2026[(当月)実績 棟数],0,0)</f>
        <v>0</v>
      </c>
      <c r="GD111" s="28" cm="1">
        <f t="array" ref="GD111">_xlfn.XLOOKUP($D110&amp;GD$2&amp;GD$3,事業計画集計2026[営業所]&amp;事業計画集計2026[月]&amp;事業計画集計2026[受着完],事業計画集計2026[(当月)実績 請負金額],0,0)</f>
        <v>0</v>
      </c>
      <c r="GE111" s="28" cm="1">
        <f t="array" ref="GE111">_xlfn.XLOOKUP($D110&amp;GD$2&amp;GD$3,事業計画集計2026[営業所]&amp;事業計画集計2026[月]&amp;事業計画集計2026[受着完],事業計画集計2026[(当月)実績 利益額],0,0)</f>
        <v>0</v>
      </c>
      <c r="GF111" s="133">
        <f>GE111-($Q110*1000)</f>
        <v>0</v>
      </c>
      <c r="GG111" s="142" cm="1">
        <f t="array" ref="GG111">_xlfn.XLOOKUP($D110&amp;GD$2&amp;GD$3,事業計画集計2026[営業所]&amp;事業計画集計2026[月]&amp;事業計画集計2026[受着完],事業計画集計2026[(当月)実績 棟数],0,0)</f>
        <v>0</v>
      </c>
      <c r="GH111" s="421">
        <f t="shared" si="1304"/>
        <v>0</v>
      </c>
      <c r="GI111" s="422">
        <f t="shared" si="1304"/>
        <v>0</v>
      </c>
      <c r="GJ111" s="423">
        <f t="shared" si="1304"/>
        <v>0</v>
      </c>
      <c r="GK111" s="296">
        <f t="shared" si="1304"/>
        <v>0</v>
      </c>
      <c r="GL111" s="300">
        <f t="shared" si="1304"/>
        <v>0</v>
      </c>
      <c r="GM111" s="154">
        <f t="shared" si="1304"/>
        <v>0</v>
      </c>
      <c r="GN111" s="304">
        <f>FJ111+FT111+GD111</f>
        <v>0</v>
      </c>
      <c r="GO111" s="314">
        <f>FK111+FU111+GE111</f>
        <v>0</v>
      </c>
      <c r="GP111" s="409">
        <f>GO111*(1+GP112)-(($Q110*1000)*3)</f>
        <v>0</v>
      </c>
      <c r="GQ111" s="158">
        <f>FM111+FW111+GG111</f>
        <v>0</v>
      </c>
      <c r="GR111" s="333">
        <f t="shared" si="1305"/>
        <v>0</v>
      </c>
      <c r="GS111" s="334">
        <f t="shared" si="1305"/>
        <v>0</v>
      </c>
      <c r="GT111" s="162">
        <f t="shared" si="1305"/>
        <v>0</v>
      </c>
      <c r="GU111" s="354">
        <f t="shared" si="1305"/>
        <v>0</v>
      </c>
      <c r="GV111" s="355">
        <f t="shared" si="1305"/>
        <v>0</v>
      </c>
      <c r="GW111" s="166">
        <f t="shared" si="1305"/>
        <v>0</v>
      </c>
      <c r="GX111" s="479">
        <f t="shared" si="1305"/>
        <v>0</v>
      </c>
      <c r="GY111" s="480">
        <f t="shared" si="1305"/>
        <v>0</v>
      </c>
      <c r="GZ111" s="409">
        <f t="shared" si="1305"/>
        <v>0</v>
      </c>
      <c r="HA111" s="482">
        <f t="shared" si="1305"/>
        <v>0</v>
      </c>
      <c r="HB111" s="390">
        <f>CV111+GR111</f>
        <v>0</v>
      </c>
      <c r="HC111" s="391">
        <f>CW111+GS111</f>
        <v>0</v>
      </c>
      <c r="HD111" s="170">
        <f>CX111+GT111</f>
        <v>0</v>
      </c>
      <c r="HE111" s="390">
        <f>CY111+GU111</f>
        <v>0</v>
      </c>
      <c r="HF111" s="391">
        <f>CZ111+GV111</f>
        <v>0</v>
      </c>
      <c r="HG111" s="170">
        <f>DA111+GW111</f>
        <v>0</v>
      </c>
      <c r="HH111" s="390">
        <f>DB111+GX111</f>
        <v>0</v>
      </c>
      <c r="HI111" s="391">
        <f>DC111+GY111</f>
        <v>0</v>
      </c>
      <c r="HJ111" s="409">
        <f>DD111+GZ111</f>
        <v>0</v>
      </c>
      <c r="HK111" s="256">
        <f>DE111+HA111</f>
        <v>0</v>
      </c>
      <c r="HL111" s="31"/>
      <c r="HM111" s="30" t="s">
        <v>138</v>
      </c>
      <c r="HN111" s="30" t="s">
        <v>85</v>
      </c>
      <c r="HO111" s="30" t="s">
        <v>270</v>
      </c>
      <c r="HP111" s="30"/>
      <c r="HQ111" s="30"/>
    </row>
    <row r="112" spans="1:225" s="38" customFormat="1" ht="21">
      <c r="A112" s="32"/>
      <c r="B112" s="33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139</v>
      </c>
      <c r="T112" s="35" t="str">
        <f t="shared" ref="T112:AA112" si="1307">IF(AND(T110&gt;0,T111&gt;0),ROUNDDOWN(T111/T110,4),"")</f>
        <v/>
      </c>
      <c r="U112" s="36" t="str">
        <f t="shared" si="1307"/>
        <v/>
      </c>
      <c r="V112" s="143" t="str">
        <f t="shared" si="1307"/>
        <v/>
      </c>
      <c r="W112" s="35" t="str">
        <f t="shared" si="1307"/>
        <v/>
      </c>
      <c r="X112" s="36" t="str">
        <f t="shared" si="1307"/>
        <v/>
      </c>
      <c r="Y112" s="150" t="str">
        <f t="shared" si="1307"/>
        <v/>
      </c>
      <c r="Z112" s="36" t="str">
        <f t="shared" si="1307"/>
        <v/>
      </c>
      <c r="AA112" s="36" t="str">
        <f t="shared" si="1307"/>
        <v/>
      </c>
      <c r="AB112" s="37">
        <f>IF(AB111&gt;0,AB111/AB110,0)</f>
        <v>0</v>
      </c>
      <c r="AC112" s="143" t="str">
        <f t="shared" ref="AC112:AK112" si="1308">IF(AND(AC110&gt;0,AC111&gt;0),ROUNDDOWN(AC111/AC110,4),"")</f>
        <v/>
      </c>
      <c r="AD112" s="35" t="str">
        <f t="shared" si="1308"/>
        <v/>
      </c>
      <c r="AE112" s="36" t="str">
        <f t="shared" si="1308"/>
        <v/>
      </c>
      <c r="AF112" s="150" t="str">
        <f t="shared" si="1308"/>
        <v/>
      </c>
      <c r="AG112" s="36" t="str">
        <f t="shared" si="1308"/>
        <v/>
      </c>
      <c r="AH112" s="36" t="str">
        <f t="shared" si="1308"/>
        <v/>
      </c>
      <c r="AI112" s="150" t="str">
        <f t="shared" si="1308"/>
        <v/>
      </c>
      <c r="AJ112" s="36" t="str">
        <f t="shared" si="1308"/>
        <v/>
      </c>
      <c r="AK112" s="36" t="str">
        <f t="shared" si="1308"/>
        <v/>
      </c>
      <c r="AL112" s="37">
        <f>IF(AL111&gt;0,AL111/AL110,0)</f>
        <v>0</v>
      </c>
      <c r="AM112" s="150" t="str">
        <f t="shared" ref="AM112:AU112" si="1309">IF(AND(AM110&gt;0,AM111&gt;0),ROUNDDOWN(AM111/AM110,4),"")</f>
        <v/>
      </c>
      <c r="AN112" s="36" t="str">
        <f t="shared" si="1309"/>
        <v/>
      </c>
      <c r="AO112" s="36" t="str">
        <f t="shared" si="1309"/>
        <v/>
      </c>
      <c r="AP112" s="150" t="str">
        <f t="shared" si="1309"/>
        <v/>
      </c>
      <c r="AQ112" s="36" t="str">
        <f t="shared" si="1309"/>
        <v/>
      </c>
      <c r="AR112" s="36" t="str">
        <f t="shared" si="1309"/>
        <v/>
      </c>
      <c r="AS112" s="150" t="str">
        <f t="shared" si="1309"/>
        <v/>
      </c>
      <c r="AT112" s="36" t="str">
        <f t="shared" si="1309"/>
        <v/>
      </c>
      <c r="AU112" s="36" t="str">
        <f t="shared" si="1309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1310">IF(AND(AX110&gt;0,AX111&gt;0),ROUNDDOWN(AX111/AX110,4),"")</f>
        <v/>
      </c>
      <c r="AY112" s="425" t="str">
        <f t="shared" si="1310"/>
        <v/>
      </c>
      <c r="AZ112" s="426" t="str">
        <f t="shared" si="1310"/>
        <v/>
      </c>
      <c r="BA112" s="297" t="str">
        <f t="shared" si="1310"/>
        <v/>
      </c>
      <c r="BB112" s="301" t="str">
        <f t="shared" si="1310"/>
        <v/>
      </c>
      <c r="BC112" s="155" t="str">
        <f t="shared" si="1310"/>
        <v/>
      </c>
      <c r="BD112" s="305" t="str">
        <f t="shared" si="1310"/>
        <v/>
      </c>
      <c r="BE112" s="315" t="str">
        <f t="shared" si="1310"/>
        <v/>
      </c>
      <c r="BF112" s="325"/>
      <c r="BG112" s="159" t="str">
        <f t="shared" ref="BG112:BO112" si="1311">IF(AND(BG110&gt;0,BG111&gt;0),ROUNDDOWN(BG111/BG110,4),"")</f>
        <v/>
      </c>
      <c r="BH112" s="36" t="str">
        <f t="shared" si="1311"/>
        <v/>
      </c>
      <c r="BI112" s="36" t="str">
        <f t="shared" si="1311"/>
        <v/>
      </c>
      <c r="BJ112" s="150" t="str">
        <f t="shared" si="1311"/>
        <v/>
      </c>
      <c r="BK112" s="36" t="str">
        <f t="shared" si="1311"/>
        <v/>
      </c>
      <c r="BL112" s="36" t="str">
        <f t="shared" si="1311"/>
        <v/>
      </c>
      <c r="BM112" s="150" t="str">
        <f t="shared" si="1311"/>
        <v/>
      </c>
      <c r="BN112" s="36" t="str">
        <f t="shared" si="1311"/>
        <v/>
      </c>
      <c r="BO112" s="36" t="str">
        <f t="shared" si="1311"/>
        <v/>
      </c>
      <c r="BP112" s="37">
        <f>IF(BP111&gt;0,BP111/BP110,0)</f>
        <v>0</v>
      </c>
      <c r="BQ112" s="150" t="str">
        <f t="shared" ref="BQ112:BY112" si="1312">IF(AND(BQ110&gt;0,BQ111&gt;0),ROUNDDOWN(BQ111/BQ110,4),"")</f>
        <v/>
      </c>
      <c r="BR112" s="36" t="str">
        <f t="shared" si="1312"/>
        <v/>
      </c>
      <c r="BS112" s="36" t="str">
        <f t="shared" si="1312"/>
        <v/>
      </c>
      <c r="BT112" s="150" t="str">
        <f t="shared" si="1312"/>
        <v/>
      </c>
      <c r="BU112" s="36" t="str">
        <f t="shared" si="1312"/>
        <v/>
      </c>
      <c r="BV112" s="36" t="str">
        <f t="shared" si="1312"/>
        <v/>
      </c>
      <c r="BW112" s="150" t="str">
        <f t="shared" si="1312"/>
        <v/>
      </c>
      <c r="BX112" s="36" t="str">
        <f t="shared" si="1312"/>
        <v/>
      </c>
      <c r="BY112" s="36" t="str">
        <f t="shared" si="1312"/>
        <v/>
      </c>
      <c r="BZ112" s="37">
        <f>IF(BZ111&gt;0,BZ111/BZ110,0)</f>
        <v>0</v>
      </c>
      <c r="CA112" s="150" t="str">
        <f t="shared" ref="CA112:CI112" si="1313">IF(AND(CA110&gt;0,CA111&gt;0),ROUNDDOWN(CA111/CA110,4),"")</f>
        <v/>
      </c>
      <c r="CB112" s="36" t="str">
        <f t="shared" si="1313"/>
        <v/>
      </c>
      <c r="CC112" s="36" t="str">
        <f t="shared" si="1313"/>
        <v/>
      </c>
      <c r="CD112" s="150" t="str">
        <f t="shared" si="1313"/>
        <v/>
      </c>
      <c r="CE112" s="36" t="str">
        <f t="shared" si="1313"/>
        <v/>
      </c>
      <c r="CF112" s="36" t="str">
        <f t="shared" si="1313"/>
        <v/>
      </c>
      <c r="CG112" s="150" t="str">
        <f t="shared" si="1313"/>
        <v/>
      </c>
      <c r="CH112" s="36" t="str">
        <f t="shared" si="1313"/>
        <v/>
      </c>
      <c r="CI112" s="36" t="str">
        <f t="shared" si="1313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1314">IF(AND(CL110&gt;0,CL111&gt;0),ROUNDDOWN(CL111/CL110,4),"")</f>
        <v/>
      </c>
      <c r="CM112" s="425" t="str">
        <f t="shared" si="1314"/>
        <v/>
      </c>
      <c r="CN112" s="426" t="str">
        <f t="shared" si="1314"/>
        <v/>
      </c>
      <c r="CO112" s="297" t="str">
        <f t="shared" si="1314"/>
        <v/>
      </c>
      <c r="CP112" s="301" t="str">
        <f t="shared" si="1314"/>
        <v/>
      </c>
      <c r="CQ112" s="155" t="str">
        <f t="shared" si="1314"/>
        <v/>
      </c>
      <c r="CR112" s="305" t="str">
        <f t="shared" si="1314"/>
        <v/>
      </c>
      <c r="CS112" s="315" t="str">
        <f t="shared" si="1314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1315">IF(AND(CW110&gt;0,CW111&gt;0),ROUNDDOWN(CW111/CW110,4),"")</f>
        <v/>
      </c>
      <c r="CX112" s="163" t="str">
        <f t="shared" si="1315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W112" si="1316">IF(AND(DB110&gt;0,DB111&gt;0),ROUNDDOWN(DB111/DB110,4),"")</f>
        <v/>
      </c>
      <c r="DC112" s="484" t="str">
        <f t="shared" si="1316"/>
        <v/>
      </c>
      <c r="DD112" s="485"/>
      <c r="DE112" s="605" t="str">
        <f t="shared" si="1316"/>
        <v/>
      </c>
      <c r="DF112" s="614" t="str">
        <f>IF(AND(DF110&gt;0,DF111&gt;0),ROUNDDOWN(DF111/DF110,4),"")</f>
        <v/>
      </c>
      <c r="DG112" s="336" t="str">
        <f t="shared" ref="DG112:DH112" si="1317">IF(AND(DG110&gt;0,DG111&gt;0),ROUNDDOWN(DG111/DG110,4),"")</f>
        <v/>
      </c>
      <c r="DH112" s="615" t="str">
        <f t="shared" si="1317"/>
        <v/>
      </c>
      <c r="DI112" s="630" t="str">
        <f>IF(AND(DI110&gt;0,DI111&gt;0),ROUNDDOWN(DI111/DI110,4),"")</f>
        <v/>
      </c>
      <c r="DJ112" s="357" t="str">
        <f>IF(AND(DJ110&gt;0,DJ111&gt;0),ROUNDDOWN(DJ111/DJ110,4),"")</f>
        <v/>
      </c>
      <c r="DK112" s="631" t="str">
        <f>IF(AND(DK110&gt;0,DK111&gt;0),ROUNDDOWN(DK111/DK110,4),"")</f>
        <v/>
      </c>
      <c r="DL112" s="643" t="str">
        <f t="shared" ref="DL112:DO112" si="1318">IF(AND(DL110&gt;0,DL111&gt;0),ROUNDDOWN(DL111/DL110,4),"")</f>
        <v/>
      </c>
      <c r="DM112" s="484" t="str">
        <f t="shared" si="1318"/>
        <v/>
      </c>
      <c r="DN112" s="485"/>
      <c r="DO112" s="644" t="str">
        <f t="shared" ref="DO112" si="1319">IF(AND(DO110&gt;0,DO111&gt;0),ROUNDDOWN(DO111/DO110,4),"")</f>
        <v/>
      </c>
      <c r="DP112" s="36" t="str">
        <f t="shared" si="1316"/>
        <v/>
      </c>
      <c r="DQ112" s="36" t="str">
        <f t="shared" si="1316"/>
        <v/>
      </c>
      <c r="DR112" s="150" t="str">
        <f t="shared" si="1316"/>
        <v/>
      </c>
      <c r="DS112" s="36" t="str">
        <f t="shared" si="1316"/>
        <v/>
      </c>
      <c r="DT112" s="36" t="str">
        <f t="shared" si="1316"/>
        <v/>
      </c>
      <c r="DU112" s="150" t="str">
        <f t="shared" si="1316"/>
        <v/>
      </c>
      <c r="DV112" s="36" t="str">
        <f t="shared" si="1316"/>
        <v/>
      </c>
      <c r="DW112" s="36" t="str">
        <f t="shared" si="1316"/>
        <v/>
      </c>
      <c r="DX112" s="37">
        <f>IF(DX111&gt;0,DX111/DX110,0)</f>
        <v>0</v>
      </c>
      <c r="DY112" s="150" t="str">
        <f t="shared" ref="DY112:EG112" si="1320">IF(AND(DY110&gt;0,DY111&gt;0),ROUNDDOWN(DY111/DY110,4),"")</f>
        <v/>
      </c>
      <c r="DZ112" s="36" t="str">
        <f t="shared" si="1320"/>
        <v/>
      </c>
      <c r="EA112" s="36" t="str">
        <f t="shared" si="1320"/>
        <v/>
      </c>
      <c r="EB112" s="150" t="str">
        <f t="shared" si="1320"/>
        <v/>
      </c>
      <c r="EC112" s="36" t="str">
        <f t="shared" si="1320"/>
        <v/>
      </c>
      <c r="ED112" s="36" t="str">
        <f t="shared" si="1320"/>
        <v/>
      </c>
      <c r="EE112" s="150" t="str">
        <f t="shared" si="1320"/>
        <v/>
      </c>
      <c r="EF112" s="36" t="str">
        <f t="shared" si="1320"/>
        <v/>
      </c>
      <c r="EG112" s="36" t="str">
        <f t="shared" si="1320"/>
        <v/>
      </c>
      <c r="EH112" s="37">
        <f>IF(EH111&gt;0,EH111/EH110,0)</f>
        <v>0</v>
      </c>
      <c r="EI112" s="150" t="str">
        <f t="shared" ref="EI112:EQ112" si="1321">IF(AND(EI110&gt;0,EI111&gt;0),ROUNDDOWN(EI111/EI110,4),"")</f>
        <v/>
      </c>
      <c r="EJ112" s="36" t="str">
        <f t="shared" si="1321"/>
        <v/>
      </c>
      <c r="EK112" s="36" t="str">
        <f t="shared" si="1321"/>
        <v/>
      </c>
      <c r="EL112" s="150" t="str">
        <f t="shared" si="1321"/>
        <v/>
      </c>
      <c r="EM112" s="36" t="str">
        <f t="shared" si="1321"/>
        <v/>
      </c>
      <c r="EN112" s="36" t="str">
        <f t="shared" si="1321"/>
        <v/>
      </c>
      <c r="EO112" s="150" t="str">
        <f t="shared" si="1321"/>
        <v/>
      </c>
      <c r="EP112" s="36" t="str">
        <f t="shared" si="1321"/>
        <v/>
      </c>
      <c r="EQ112" s="36" t="str">
        <f t="shared" si="1321"/>
        <v/>
      </c>
      <c r="ER112" s="37">
        <f>IF(ER111&gt;0,ER111/ER110,0)</f>
        <v>0</v>
      </c>
      <c r="ES112" s="143" t="str">
        <f>IF(AND(ES110&gt;0,ES111&gt;0),ROUNDDOWN(ES111/ES110,4),"")</f>
        <v/>
      </c>
      <c r="ET112" s="424" t="str">
        <f t="shared" ref="ET112:FA112" si="1322">IF(AND(ET110&gt;0,ET111&gt;0),ROUNDDOWN(ET111/ET110,4),"")</f>
        <v/>
      </c>
      <c r="EU112" s="425" t="str">
        <f t="shared" si="1322"/>
        <v/>
      </c>
      <c r="EV112" s="426" t="str">
        <f t="shared" si="1322"/>
        <v/>
      </c>
      <c r="EW112" s="297" t="str">
        <f t="shared" si="1322"/>
        <v/>
      </c>
      <c r="EX112" s="301" t="str">
        <f t="shared" si="1322"/>
        <v/>
      </c>
      <c r="EY112" s="155" t="str">
        <f t="shared" si="1322"/>
        <v/>
      </c>
      <c r="EZ112" s="305" t="str">
        <f t="shared" si="1322"/>
        <v/>
      </c>
      <c r="FA112" s="315" t="str">
        <f t="shared" si="1322"/>
        <v/>
      </c>
      <c r="FB112" s="325"/>
      <c r="FC112" s="159" t="str">
        <f t="shared" ref="FC112:FK112" si="1323">IF(AND(FC110&gt;0,FC111&gt;0),ROUNDDOWN(FC111/FC110,4),"")</f>
        <v/>
      </c>
      <c r="FD112" s="36" t="str">
        <f t="shared" si="1323"/>
        <v/>
      </c>
      <c r="FE112" s="36" t="str">
        <f t="shared" si="1323"/>
        <v/>
      </c>
      <c r="FF112" s="150" t="str">
        <f t="shared" si="1323"/>
        <v/>
      </c>
      <c r="FG112" s="36" t="str">
        <f t="shared" si="1323"/>
        <v/>
      </c>
      <c r="FH112" s="36" t="str">
        <f t="shared" si="1323"/>
        <v/>
      </c>
      <c r="FI112" s="150" t="str">
        <f t="shared" si="1323"/>
        <v/>
      </c>
      <c r="FJ112" s="36" t="str">
        <f t="shared" si="1323"/>
        <v/>
      </c>
      <c r="FK112" s="36" t="str">
        <f t="shared" si="1323"/>
        <v/>
      </c>
      <c r="FL112" s="37">
        <f>IF(FL111&gt;0,FL111/FL110,0)</f>
        <v>0</v>
      </c>
      <c r="FM112" s="150" t="str">
        <f t="shared" ref="FM112:FU112" si="1324">IF(AND(FM110&gt;0,FM111&gt;0),ROUNDDOWN(FM111/FM110,4),"")</f>
        <v/>
      </c>
      <c r="FN112" s="36" t="str">
        <f t="shared" si="1324"/>
        <v/>
      </c>
      <c r="FO112" s="36" t="str">
        <f t="shared" si="1324"/>
        <v/>
      </c>
      <c r="FP112" s="150" t="str">
        <f t="shared" si="1324"/>
        <v/>
      </c>
      <c r="FQ112" s="36" t="str">
        <f t="shared" si="1324"/>
        <v/>
      </c>
      <c r="FR112" s="36" t="str">
        <f t="shared" si="1324"/>
        <v/>
      </c>
      <c r="FS112" s="150" t="str">
        <f t="shared" si="1324"/>
        <v/>
      </c>
      <c r="FT112" s="36" t="str">
        <f t="shared" si="1324"/>
        <v/>
      </c>
      <c r="FU112" s="36" t="str">
        <f t="shared" si="1324"/>
        <v/>
      </c>
      <c r="FV112" s="37">
        <f>IF(FV111&gt;0,FV111/FV110,0)</f>
        <v>0</v>
      </c>
      <c r="FW112" s="150" t="str">
        <f t="shared" ref="FW112:GE112" si="1325">IF(AND(FW110&gt;0,FW111&gt;0),ROUNDDOWN(FW111/FW110,4),"")</f>
        <v/>
      </c>
      <c r="FX112" s="36" t="str">
        <f t="shared" si="1325"/>
        <v/>
      </c>
      <c r="FY112" s="36" t="str">
        <f t="shared" si="1325"/>
        <v/>
      </c>
      <c r="FZ112" s="150" t="str">
        <f t="shared" si="1325"/>
        <v/>
      </c>
      <c r="GA112" s="36" t="str">
        <f t="shared" si="1325"/>
        <v/>
      </c>
      <c r="GB112" s="36" t="str">
        <f t="shared" si="1325"/>
        <v/>
      </c>
      <c r="GC112" s="150" t="str">
        <f t="shared" si="1325"/>
        <v/>
      </c>
      <c r="GD112" s="36" t="str">
        <f t="shared" si="1325"/>
        <v/>
      </c>
      <c r="GE112" s="36" t="str">
        <f t="shared" si="1325"/>
        <v/>
      </c>
      <c r="GF112" s="37">
        <f>IF(GF111&gt;0,GF111/GF110,0)</f>
        <v>0</v>
      </c>
      <c r="GG112" s="143" t="str">
        <f>IF(AND(GG110&gt;0,GG111&gt;0),ROUNDDOWN(GG111/GG110,4),"")</f>
        <v/>
      </c>
      <c r="GH112" s="424" t="str">
        <f t="shared" ref="GH112:GO112" si="1326">IF(AND(GH110&gt;0,GH111&gt;0),ROUNDDOWN(GH111/GH110,4),"")</f>
        <v/>
      </c>
      <c r="GI112" s="425" t="str">
        <f t="shared" si="1326"/>
        <v/>
      </c>
      <c r="GJ112" s="426" t="str">
        <f t="shared" si="1326"/>
        <v/>
      </c>
      <c r="GK112" s="297" t="str">
        <f t="shared" si="1326"/>
        <v/>
      </c>
      <c r="GL112" s="301" t="str">
        <f t="shared" si="1326"/>
        <v/>
      </c>
      <c r="GM112" s="155" t="str">
        <f t="shared" si="1326"/>
        <v/>
      </c>
      <c r="GN112" s="305" t="str">
        <f t="shared" si="1326"/>
        <v/>
      </c>
      <c r="GO112" s="315" t="str">
        <f t="shared" si="1326"/>
        <v/>
      </c>
      <c r="GP112" s="325"/>
      <c r="GQ112" s="159" t="str">
        <f>IF(AND(GQ110&gt;0,GQ111&gt;0),ROUNDDOWN(GQ111/GQ110,4),"")</f>
        <v/>
      </c>
      <c r="GR112" s="335" t="str">
        <f>IF(AND(GR110&gt;0,GR111&gt;0),ROUNDDOWN(GR111/GR110,4),"")</f>
        <v/>
      </c>
      <c r="GS112" s="336" t="str">
        <f t="shared" ref="GS112:GT112" si="1327">IF(AND(GS110&gt;0,GS111&gt;0),ROUNDDOWN(GS111/GS110,4),"")</f>
        <v/>
      </c>
      <c r="GT112" s="163" t="str">
        <f t="shared" si="1327"/>
        <v/>
      </c>
      <c r="GU112" s="356" t="str">
        <f>IF(AND(GU110&gt;0,GU111&gt;0),ROUNDDOWN(GU111/GU110,4),"")</f>
        <v/>
      </c>
      <c r="GV112" s="357" t="str">
        <f>IF(AND(GV110&gt;0,GV111&gt;0),ROUNDDOWN(GV111/GV110,4),"")</f>
        <v/>
      </c>
      <c r="GW112" s="167" t="str">
        <f>IF(AND(GW110&gt;0,GW111&gt;0),ROUNDDOWN(GW111/GW110,4),"")</f>
        <v/>
      </c>
      <c r="GX112" s="483" t="str">
        <f t="shared" ref="GX112:HK112" si="1328">IF(AND(GX110&gt;0,GX111&gt;0),ROUNDDOWN(GX111/GX110,4),"")</f>
        <v/>
      </c>
      <c r="GY112" s="484" t="str">
        <f t="shared" si="1328"/>
        <v/>
      </c>
      <c r="GZ112" s="485" t="str">
        <f t="shared" si="1328"/>
        <v/>
      </c>
      <c r="HA112" s="486" t="str">
        <f t="shared" si="1328"/>
        <v/>
      </c>
      <c r="HB112" s="392" t="str">
        <f t="shared" si="1328"/>
        <v/>
      </c>
      <c r="HC112" s="393" t="str">
        <f t="shared" si="1328"/>
        <v/>
      </c>
      <c r="HD112" s="172" t="str">
        <f t="shared" si="1328"/>
        <v/>
      </c>
      <c r="HE112" s="392" t="str">
        <f t="shared" si="1328"/>
        <v/>
      </c>
      <c r="HF112" s="393" t="str">
        <f t="shared" si="1328"/>
        <v/>
      </c>
      <c r="HG112" s="172" t="str">
        <f t="shared" si="1328"/>
        <v/>
      </c>
      <c r="HH112" s="392" t="str">
        <f t="shared" si="1328"/>
        <v/>
      </c>
      <c r="HI112" s="393" t="str">
        <f t="shared" si="1328"/>
        <v/>
      </c>
      <c r="HJ112" s="374"/>
      <c r="HK112" s="171" t="str">
        <f t="shared" si="1328"/>
        <v/>
      </c>
      <c r="HL112" s="40"/>
      <c r="HM112" s="39" t="s">
        <v>139</v>
      </c>
      <c r="HN112" s="39"/>
      <c r="HO112" s="39"/>
      <c r="HP112" s="39"/>
      <c r="HQ112" s="39"/>
    </row>
    <row r="113" spans="1:225" s="25" customFormat="1" ht="21">
      <c r="A113" s="24"/>
      <c r="C113" s="85" t="str">
        <f>_xlfn.XLOOKUP(D113,事業計画2026[営業所],事業計画2026[エリア],"",0)</f>
        <v/>
      </c>
      <c r="D113" s="86" t="s">
        <v>83</v>
      </c>
      <c r="E113" s="196"/>
      <c r="F113" s="196"/>
      <c r="G113" s="196" t="str">
        <f>_xlfn.XLOOKUP(D113,事業計画2026[営業所],事業計画2026[所長],"",0)</f>
        <v/>
      </c>
      <c r="H113" s="196" t="str">
        <f>_xlfn.XLOOKUP(D113,事業計画2026[営業所],事業計画2026[担当役員],"",0)</f>
        <v/>
      </c>
      <c r="I113" s="196" t="str">
        <f>_xlfn.XLOOKUP(D113,事業計画2026[営業所],事業計画2026[主要ブランド],"",0)</f>
        <v/>
      </c>
      <c r="J113" s="196"/>
      <c r="K113" s="197" t="str">
        <f>_xlfn.XLOOKUP(D113,事業計画2026[営業所],事業計画2026[人件費],"",0)</f>
        <v/>
      </c>
      <c r="L113" s="197" t="str">
        <f>_xlfn.XLOOKUP(D113,事業計画2026[営業所],事業計画2026[販売費],"",0)</f>
        <v/>
      </c>
      <c r="M113" s="197" t="str">
        <f>_xlfn.XLOOKUP(D113,事業計画2026[営業所],事業計画2026[減価償却費],"",0)</f>
        <v/>
      </c>
      <c r="N113" s="197" t="str">
        <f>_xlfn.XLOOKUP(D113,事業計画2026[営業所],事業計画2026[地代・家賃],"",0)</f>
        <v/>
      </c>
      <c r="O113" s="197" t="str">
        <f>_xlfn.XLOOKUP(D113,事業計画2026[営業所],事業計画2026[その他経費],"",0)</f>
        <v/>
      </c>
      <c r="P113" s="197" t="str">
        <f>_xlfn.XLOOKUP(D113,事業計画2026[営業所],事業計画2026[本社経費],"",0)</f>
        <v/>
      </c>
      <c r="Q113" s="197">
        <f>SUM(K113:P113)</f>
        <v>0</v>
      </c>
      <c r="R113" s="196"/>
      <c r="S113" s="26" t="s">
        <v>137</v>
      </c>
      <c r="T113" s="27" cm="1">
        <f t="array" ref="T113">_xlfn.XLOOKUP($D113&amp;T$2&amp;T$3,事業計画集計2026[営業所]&amp;事業計画集計2026[月]&amp;事業計画集計2026[受着完],事業計画集計2026[(当月)計画 請負金額],0,0)</f>
        <v>0</v>
      </c>
      <c r="U113" s="28" cm="1">
        <f t="array" ref="U113">_xlfn.XLOOKUP($D113&amp;T$2&amp;T$3,事業計画集計2026[営業所]&amp;事業計画集計2026[月]&amp;事業計画集計2026[受着完],事業計画集計2026[(当月)計画 利益額],0,0)</f>
        <v>0</v>
      </c>
      <c r="V113" s="142" cm="1">
        <f t="array" ref="V113">_xlfn.XLOOKUP($D113&amp;T$2&amp;T$3,事業計画集計2026[営業所]&amp;事業計画集計2026[月]&amp;事業計画集計2026[受着完],事業計画集計2026[(当月)計画 棟数],0,0)</f>
        <v>0</v>
      </c>
      <c r="W113" s="27" cm="1">
        <f t="array" ref="W113">_xlfn.XLOOKUP($D113&amp;W$2&amp;W$3,事業計画集計2026[営業所]&amp;事業計画集計2026[月]&amp;事業計画集計2026[受着完],事業計画集計2026[(当月)計画 請負金額],0,0)</f>
        <v>0</v>
      </c>
      <c r="X113" s="28" cm="1">
        <f t="array" ref="X113">_xlfn.XLOOKUP($D113&amp;W$2&amp;W$3,事業計画集計2026[営業所]&amp;事業計画集計2026[月]&amp;事業計画集計2026[受着完],事業計画集計2026[(当月)計画 利益額],0,0)</f>
        <v>0</v>
      </c>
      <c r="Y113" s="149" cm="1">
        <f t="array" ref="Y113">_xlfn.XLOOKUP($D113&amp;W$2&amp;W$3,事業計画集計2026[営業所]&amp;事業計画集計2026[月]&amp;事業計画集計2026[受着完],事業計画集計2026[(当月)計画 棟数],0,0)</f>
        <v>0</v>
      </c>
      <c r="Z113" s="28" cm="1">
        <f t="array" ref="Z113">_xlfn.XLOOKUP($D113&amp;Z$2&amp;Z$3,事業計画集計2026[営業所]&amp;事業計画集計2026[月]&amp;事業計画集計2026[受着完],事業計画集計2026[(当月)計画 請負金額],0,0)</f>
        <v>0</v>
      </c>
      <c r="AA113" s="28" cm="1">
        <f t="array" ref="AA113">_xlfn.XLOOKUP($D113&amp;Z$2&amp;Z$3,事業計画集計2026[営業所]&amp;事業計画集計2026[月]&amp;事業計画集計2026[受着完],事業計画集計2026[(当月)計画 利益額],0,0)</f>
        <v>0</v>
      </c>
      <c r="AB113" s="29">
        <f>AA113-($Q113*1000)</f>
        <v>0</v>
      </c>
      <c r="AC113" s="142" cm="1">
        <f t="array" ref="AC113">_xlfn.XLOOKUP($D113&amp;Z$2&amp;Z$3,事業計画集計2026[営業所]&amp;事業計画集計2026[月]&amp;事業計画集計2026[受着完],事業計画集計2026[(当月)計画 棟数],0,0)</f>
        <v>0</v>
      </c>
      <c r="AD113" s="27" cm="1">
        <f t="array" ref="AD113">_xlfn.XLOOKUP($D113&amp;AD$2&amp;AD$3,事業計画集計2026[営業所]&amp;事業計画集計2026[月]&amp;事業計画集計2026[受着完],事業計画集計2026[(当月)計画 請負金額],0,0)</f>
        <v>0</v>
      </c>
      <c r="AE113" s="28" cm="1">
        <f t="array" ref="AE113">_xlfn.XLOOKUP($D113&amp;AD$2&amp;AD$3,事業計画集計2026[営業所]&amp;事業計画集計2026[月]&amp;事業計画集計2026[受着完],事業計画集計2026[(当月)計画 利益額],0,0)</f>
        <v>0</v>
      </c>
      <c r="AF113" s="149" cm="1">
        <f t="array" ref="AF113">_xlfn.XLOOKUP($D113&amp;AD$2&amp;AD$3,事業計画集計2026[営業所]&amp;事業計画集計2026[月]&amp;事業計画集計2026[受着完],事業計画集計2026[(当月)計画 棟数],0,0)</f>
        <v>0</v>
      </c>
      <c r="AG113" s="28" cm="1">
        <f t="array" ref="AG113">_xlfn.XLOOKUP($D113&amp;AG$2&amp;AG$3,事業計画集計2026[営業所]&amp;事業計画集計2026[月]&amp;事業計画集計2026[受着完],事業計画集計2026[(当月)計画 請負金額],0,0)</f>
        <v>0</v>
      </c>
      <c r="AH113" s="28" cm="1">
        <f t="array" ref="AH113">_xlfn.XLOOKUP($D113&amp;AG$2&amp;AG$3,事業計画集計2026[営業所]&amp;事業計画集計2026[月]&amp;事業計画集計2026[受着完],事業計画集計2026[(当月)計画 利益額],0,0)</f>
        <v>0</v>
      </c>
      <c r="AI113" s="149" cm="1">
        <f t="array" ref="AI113">_xlfn.XLOOKUP($D113&amp;AG$2&amp;AG$3,事業計画集計2026[営業所]&amp;事業計画集計2026[月]&amp;事業計画集計2026[受着完],事業計画集計2026[(当月)計画 棟数],0,0)</f>
        <v>0</v>
      </c>
      <c r="AJ113" s="28" cm="1">
        <f t="array" ref="AJ113">_xlfn.XLOOKUP($D113&amp;AJ$2&amp;AJ$3,事業計画集計2026[営業所]&amp;事業計画集計2026[月]&amp;事業計画集計2026[受着完],事業計画集計2026[(当月)計画 請負金額],0,0)</f>
        <v>0</v>
      </c>
      <c r="AK113" s="28" cm="1">
        <f t="array" ref="AK113">_xlfn.XLOOKUP($D113&amp;AJ$2&amp;AJ$3,事業計画集計2026[営業所]&amp;事業計画集計2026[月]&amp;事業計画集計2026[受着完],事業計画集計2026[(当月)計画 利益額],0,0)</f>
        <v>0</v>
      </c>
      <c r="AL113" s="29">
        <f>AK113-($Q113*1000)</f>
        <v>0</v>
      </c>
      <c r="AM113" s="149" cm="1">
        <f t="array" ref="AM113">_xlfn.XLOOKUP($D113&amp;AJ$2&amp;AJ$3,事業計画集計2026[営業所]&amp;事業計画集計2026[月]&amp;事業計画集計2026[受着完],事業計画集計2026[(当月)計画 棟数],0,0)</f>
        <v>0</v>
      </c>
      <c r="AN113" s="28" cm="1">
        <f t="array" ref="AN113">_xlfn.XLOOKUP($D113&amp;AN$2&amp;AN$3,事業計画集計2026[営業所]&amp;事業計画集計2026[月]&amp;事業計画集計2026[受着完],事業計画集計2026[(当月)計画 請負金額],0,0)</f>
        <v>0</v>
      </c>
      <c r="AO113" s="28" cm="1">
        <f t="array" ref="AO113">_xlfn.XLOOKUP($D113&amp;AN$2&amp;AN$3,事業計画集計2026[営業所]&amp;事業計画集計2026[月]&amp;事業計画集計2026[受着完],事業計画集計2026[(当月)計画 利益額],0,0)</f>
        <v>0</v>
      </c>
      <c r="AP113" s="149" cm="1">
        <f t="array" ref="AP113">_xlfn.XLOOKUP($D113&amp;AN$2&amp;AN$3,事業計画集計2026[営業所]&amp;事業計画集計2026[月]&amp;事業計画集計2026[受着完],事業計画集計2026[(当月)計画 棟数],0,0)</f>
        <v>0</v>
      </c>
      <c r="AQ113" s="28" cm="1">
        <f t="array" ref="AQ113">_xlfn.XLOOKUP($D113&amp;AQ$2&amp;AQ$3,事業計画集計2026[営業所]&amp;事業計画集計2026[月]&amp;事業計画集計2026[受着完],事業計画集計2026[(当月)計画 請負金額],0,0)</f>
        <v>0</v>
      </c>
      <c r="AR113" s="28" cm="1">
        <f t="array" ref="AR113">_xlfn.XLOOKUP($D113&amp;AQ$2&amp;AQ$3,事業計画集計2026[営業所]&amp;事業計画集計2026[月]&amp;事業計画集計2026[受着完],事業計画集計2026[(当月)計画 利益額],0,0)</f>
        <v>0</v>
      </c>
      <c r="AS113" s="149" cm="1">
        <f t="array" ref="AS113">_xlfn.XLOOKUP($D113&amp;AQ$2&amp;AQ$3,事業計画集計2026[営業所]&amp;事業計画集計2026[月]&amp;事業計画集計2026[受着完],事業計画集計2026[(当月)計画 棟数],0,0)</f>
        <v>0</v>
      </c>
      <c r="AT113" s="28" cm="1">
        <f t="array" ref="AT113">_xlfn.XLOOKUP($D113&amp;AT$2&amp;AT$3,事業計画集計2026[営業所]&amp;事業計画集計2026[月]&amp;事業計画集計2026[受着完],事業計画集計2026[(当月)計画 請負金額],0,0)</f>
        <v>0</v>
      </c>
      <c r="AU113" s="28" cm="1">
        <f t="array" ref="AU113">_xlfn.XLOOKUP($D113&amp;AT$2&amp;AT$3,事業計画集計2026[営業所]&amp;事業計画集計2026[月]&amp;事業計画集計2026[受着完],事業計画集計2026[(当月)計画 利益額],0,0)</f>
        <v>0</v>
      </c>
      <c r="AV113" s="29">
        <f>AU113-($Q113*1000)</f>
        <v>0</v>
      </c>
      <c r="AW113" s="142" cm="1">
        <f t="array" ref="AW113">_xlfn.XLOOKUP($D113&amp;AT$2&amp;AT$3,事業計画集計2026[営業所]&amp;事業計画集計2026[月]&amp;事業計画集計2026[受着完],事業計画集計2026[(当月)計画 棟数],0,0)</f>
        <v>0</v>
      </c>
      <c r="AX113" s="421">
        <f t="shared" ref="AX113:BG114" si="1329">T113+AD113+AN113</f>
        <v>0</v>
      </c>
      <c r="AY113" s="422">
        <f t="shared" si="1329"/>
        <v>0</v>
      </c>
      <c r="AZ113" s="423">
        <f t="shared" si="1329"/>
        <v>0</v>
      </c>
      <c r="BA113" s="296">
        <f t="shared" si="1329"/>
        <v>0</v>
      </c>
      <c r="BB113" s="300">
        <f t="shared" si="1329"/>
        <v>0</v>
      </c>
      <c r="BC113" s="154">
        <f t="shared" si="1329"/>
        <v>0</v>
      </c>
      <c r="BD113" s="304">
        <f t="shared" si="1329"/>
        <v>0</v>
      </c>
      <c r="BE113" s="314">
        <f t="shared" si="1329"/>
        <v>0</v>
      </c>
      <c r="BF113" s="324">
        <f t="shared" si="1329"/>
        <v>0</v>
      </c>
      <c r="BG113" s="158">
        <f t="shared" si="1329"/>
        <v>0</v>
      </c>
      <c r="BH113" s="28" cm="1">
        <f t="array" ref="BH113">_xlfn.XLOOKUP($D113&amp;BH$2&amp;BH$3,事業計画集計2026[営業所]&amp;事業計画集計2026[月]&amp;事業計画集計2026[受着完],事業計画集計2026[(当月)計画 請負金額],0,0)</f>
        <v>0</v>
      </c>
      <c r="BI113" s="28" cm="1">
        <f t="array" ref="BI113">_xlfn.XLOOKUP($D113&amp;BH$2&amp;BH$3,事業計画集計2026[営業所]&amp;事業計画集計2026[月]&amp;事業計画集計2026[受着完],事業計画集計2026[(当月)計画 利益額],0,0)</f>
        <v>0</v>
      </c>
      <c r="BJ113" s="149" cm="1">
        <f t="array" ref="BJ113">_xlfn.XLOOKUP($D113&amp;BH$2&amp;BH$3,事業計画集計2026[営業所]&amp;事業計画集計2026[月]&amp;事業計画集計2026[受着完],事業計画集計2026[(当月)計画 棟数],0,0)</f>
        <v>0</v>
      </c>
      <c r="BK113" s="28" cm="1">
        <f t="array" ref="BK113">_xlfn.XLOOKUP($D113&amp;BK$2&amp;BK$3,事業計画集計2026[営業所]&amp;事業計画集計2026[月]&amp;事業計画集計2026[受着完],事業計画集計2026[(当月)計画 請負金額],0,0)</f>
        <v>0</v>
      </c>
      <c r="BL113" s="28" cm="1">
        <f t="array" ref="BL113">_xlfn.XLOOKUP($D113&amp;BK$2&amp;BK$3,事業計画集計2026[営業所]&amp;事業計画集計2026[月]&amp;事業計画集計2026[受着完],事業計画集計2026[(当月)計画 利益額],0,0)</f>
        <v>0</v>
      </c>
      <c r="BM113" s="149" cm="1">
        <f t="array" ref="BM113">_xlfn.XLOOKUP($D113&amp;BK$2&amp;BK$3,事業計画集計2026[営業所]&amp;事業計画集計2026[月]&amp;事業計画集計2026[受着完],事業計画集計2026[(当月)計画 棟数],0,0)</f>
        <v>0</v>
      </c>
      <c r="BN113" s="28" cm="1">
        <f t="array" ref="BN113">_xlfn.XLOOKUP($D113&amp;BN$2&amp;BN$3,事業計画集計2026[営業所]&amp;事業計画集計2026[月]&amp;事業計画集計2026[受着完],事業計画集計2026[(当月)計画 請負金額],0,0)</f>
        <v>0</v>
      </c>
      <c r="BO113" s="28" cm="1">
        <f t="array" ref="BO113">_xlfn.XLOOKUP($D113&amp;BN$2&amp;BN$3,事業計画集計2026[営業所]&amp;事業計画集計2026[月]&amp;事業計画集計2026[受着完],事業計画集計2026[(当月)計画 利益額],0,0)</f>
        <v>0</v>
      </c>
      <c r="BP113" s="29">
        <f>BO113-($Q113*1000)</f>
        <v>0</v>
      </c>
      <c r="BQ113" s="149" cm="1">
        <f t="array" ref="BQ113">_xlfn.XLOOKUP($D113&amp;BN$2&amp;BN$3,事業計画集計2026[営業所]&amp;事業計画集計2026[月]&amp;事業計画集計2026[受着完],事業計画集計2026[(当月)計画 棟数],0,0)</f>
        <v>0</v>
      </c>
      <c r="BR113" s="28" cm="1">
        <f t="array" ref="BR113">_xlfn.XLOOKUP($D113&amp;BR$2&amp;BR$3,事業計画集計2026[営業所]&amp;事業計画集計2026[月]&amp;事業計画集計2026[受着完],事業計画集計2026[(当月)計画 請負金額],0,0)</f>
        <v>0</v>
      </c>
      <c r="BS113" s="28" cm="1">
        <f t="array" ref="BS113">_xlfn.XLOOKUP($D113&amp;BR$2&amp;BR$3,事業計画集計2026[営業所]&amp;事業計画集計2026[月]&amp;事業計画集計2026[受着完],事業計画集計2026[(当月)計画 利益額],0,0)</f>
        <v>0</v>
      </c>
      <c r="BT113" s="149" cm="1">
        <f t="array" ref="BT113">_xlfn.XLOOKUP($D113&amp;BR$2&amp;BR$3,事業計画集計2026[営業所]&amp;事業計画集計2026[月]&amp;事業計画集計2026[受着完],事業計画集計2026[(当月)計画 棟数],0,0)</f>
        <v>0</v>
      </c>
      <c r="BU113" s="28" cm="1">
        <f t="array" ref="BU113">_xlfn.XLOOKUP($D113&amp;BU$2&amp;BU$3,事業計画集計2026[営業所]&amp;事業計画集計2026[月]&amp;事業計画集計2026[受着完],事業計画集計2026[(当月)計画 請負金額],0,0)</f>
        <v>0</v>
      </c>
      <c r="BV113" s="28" cm="1">
        <f t="array" ref="BV113">_xlfn.XLOOKUP($D113&amp;BU$2&amp;BU$3,事業計画集計2026[営業所]&amp;事業計画集計2026[月]&amp;事業計画集計2026[受着完],事業計画集計2026[(当月)計画 利益額],0,0)</f>
        <v>0</v>
      </c>
      <c r="BW113" s="149" cm="1">
        <f t="array" ref="BW113">_xlfn.XLOOKUP($D113&amp;BU$2&amp;BU$3,事業計画集計2026[営業所]&amp;事業計画集計2026[月]&amp;事業計画集計2026[受着完],事業計画集計2026[(当月)計画 棟数],0,0)</f>
        <v>0</v>
      </c>
      <c r="BX113" s="28" cm="1">
        <f t="array" ref="BX113">_xlfn.XLOOKUP($D113&amp;BX$2&amp;BX$3,事業計画集計2026[営業所]&amp;事業計画集計2026[月]&amp;事業計画集計2026[受着完],事業計画集計2026[(当月)計画 請負金額],0,0)</f>
        <v>0</v>
      </c>
      <c r="BY113" s="28" cm="1">
        <f t="array" ref="BY113">_xlfn.XLOOKUP($D113&amp;BX$2&amp;BX$3,事業計画集計2026[営業所]&amp;事業計画集計2026[月]&amp;事業計画集計2026[受着完],事業計画集計2026[(当月)計画 利益額],0,0)</f>
        <v>0</v>
      </c>
      <c r="BZ113" s="29">
        <f>BY113-($Q113*1000)</f>
        <v>0</v>
      </c>
      <c r="CA113" s="149" cm="1">
        <f t="array" ref="CA113">_xlfn.XLOOKUP($D113&amp;BX$2&amp;BX$3,事業計画集計2026[営業所]&amp;事業計画集計2026[月]&amp;事業計画集計2026[受着完],事業計画集計2026[(当月)計画 棟数],0,0)</f>
        <v>0</v>
      </c>
      <c r="CB113" s="28" cm="1">
        <f t="array" ref="CB113">_xlfn.XLOOKUP($D113&amp;CB$2&amp;CB$3,事業計画集計2026[営業所]&amp;事業計画集計2026[月]&amp;事業計画集計2026[受着完],事業計画集計2026[(当月)計画 請負金額],0,0)</f>
        <v>0</v>
      </c>
      <c r="CC113" s="28" cm="1">
        <f t="array" ref="CC113">_xlfn.XLOOKUP($D113&amp;CB$2&amp;CB$3,事業計画集計2026[営業所]&amp;事業計画集計2026[月]&amp;事業計画集計2026[受着完],事業計画集計2026[(当月)計画 利益額],0,0)</f>
        <v>0</v>
      </c>
      <c r="CD113" s="149" cm="1">
        <f t="array" ref="CD113">_xlfn.XLOOKUP($D113&amp;CB$2&amp;CB$3,事業計画集計2026[営業所]&amp;事業計画集計2026[月]&amp;事業計画集計2026[受着完],事業計画集計2026[(当月)計画 棟数],0,0)</f>
        <v>0</v>
      </c>
      <c r="CE113" s="28" cm="1">
        <f t="array" ref="CE113">_xlfn.XLOOKUP($D113&amp;CE$2&amp;CE$3,事業計画集計2026[営業所]&amp;事業計画集計2026[月]&amp;事業計画集計2026[受着完],事業計画集計2026[(当月)計画 請負金額],0,0)</f>
        <v>0</v>
      </c>
      <c r="CF113" s="28" cm="1">
        <f t="array" ref="CF113">_xlfn.XLOOKUP($D113&amp;CE$2&amp;CE$3,事業計画集計2026[営業所]&amp;事業計画集計2026[月]&amp;事業計画集計2026[受着完],事業計画集計2026[(当月)計画 利益額],0,0)</f>
        <v>0</v>
      </c>
      <c r="CG113" s="149" cm="1">
        <f t="array" ref="CG113">_xlfn.XLOOKUP($D113&amp;CE$2&amp;CE$3,事業計画集計2026[営業所]&amp;事業計画集計2026[月]&amp;事業計画集計2026[受着完],事業計画集計2026[(当月)計画 棟数],0,0)</f>
        <v>0</v>
      </c>
      <c r="CH113" s="28" cm="1">
        <f t="array" ref="CH113">_xlfn.XLOOKUP($D113&amp;CH$2&amp;CH$3,事業計画集計2026[営業所]&amp;事業計画集計2026[月]&amp;事業計画集計2026[受着完],事業計画集計2026[(当月)計画 請負金額],0,0)</f>
        <v>0</v>
      </c>
      <c r="CI113" s="28" cm="1">
        <f t="array" ref="CI113">_xlfn.XLOOKUP($D113&amp;CH$2&amp;CH$3,事業計画集計2026[営業所]&amp;事業計画集計2026[月]&amp;事業計画集計2026[受着完],事業計画集計2026[(当月)計画 利益額],0,0)</f>
        <v>0</v>
      </c>
      <c r="CJ113" s="29">
        <f>CI113-($Q113*1000)</f>
        <v>0</v>
      </c>
      <c r="CK113" s="142" cm="1">
        <f t="array" ref="CK113">_xlfn.XLOOKUP($D113&amp;CH$2&amp;CH$3,事業計画集計2026[営業所]&amp;事業計画集計2026[月]&amp;事業計画集計2026[受着完],事業計画集計2026[(当月)計画 棟数],0,0)</f>
        <v>0</v>
      </c>
      <c r="CL113" s="421">
        <f t="shared" ref="CL113:CU114" si="1330">BH113+BR113+CB113</f>
        <v>0</v>
      </c>
      <c r="CM113" s="422">
        <f t="shared" si="1330"/>
        <v>0</v>
      </c>
      <c r="CN113" s="423">
        <f t="shared" si="1330"/>
        <v>0</v>
      </c>
      <c r="CO113" s="296">
        <f t="shared" si="1330"/>
        <v>0</v>
      </c>
      <c r="CP113" s="300">
        <f t="shared" si="1330"/>
        <v>0</v>
      </c>
      <c r="CQ113" s="154">
        <f t="shared" si="1330"/>
        <v>0</v>
      </c>
      <c r="CR113" s="304">
        <f t="shared" si="1330"/>
        <v>0</v>
      </c>
      <c r="CS113" s="314">
        <f t="shared" si="1330"/>
        <v>0</v>
      </c>
      <c r="CT113" s="324">
        <f t="shared" si="1330"/>
        <v>0</v>
      </c>
      <c r="CU113" s="158">
        <f t="shared" si="1330"/>
        <v>0</v>
      </c>
      <c r="CV113" s="333">
        <f t="shared" ref="CV113:DE114" si="1331">AX113+CL113</f>
        <v>0</v>
      </c>
      <c r="CW113" s="334">
        <f t="shared" si="1331"/>
        <v>0</v>
      </c>
      <c r="CX113" s="162">
        <f t="shared" si="1331"/>
        <v>0</v>
      </c>
      <c r="CY113" s="354">
        <f t="shared" si="1331"/>
        <v>0</v>
      </c>
      <c r="CZ113" s="355">
        <f t="shared" si="1331"/>
        <v>0</v>
      </c>
      <c r="DA113" s="166">
        <f t="shared" si="1331"/>
        <v>0</v>
      </c>
      <c r="DB113" s="479">
        <f t="shared" si="1331"/>
        <v>0</v>
      </c>
      <c r="DC113" s="480">
        <f t="shared" si="1331"/>
        <v>0</v>
      </c>
      <c r="DD113" s="481">
        <f t="shared" si="1331"/>
        <v>0</v>
      </c>
      <c r="DE113" s="604">
        <f t="shared" si="1331"/>
        <v>0</v>
      </c>
      <c r="DF113" s="612">
        <f>実行度合表集計2025!GH113+実行度合表集計2026!CV113</f>
        <v>0</v>
      </c>
      <c r="DG113" s="334">
        <f>実行度合表集計2025!GI113+実行度合表集計2026!CW113</f>
        <v>0</v>
      </c>
      <c r="DH113" s="613">
        <f>実行度合表集計2025!GJ113+実行度合表集計2026!CX113</f>
        <v>0</v>
      </c>
      <c r="DI113" s="628">
        <f>実行度合表集計2025!GK113+実行度合表集計2026!CY113</f>
        <v>0</v>
      </c>
      <c r="DJ113" s="355">
        <f>実行度合表集計2025!GL113+実行度合表集計2026!CZ113</f>
        <v>0</v>
      </c>
      <c r="DK113" s="629">
        <f>実行度合表集計2025!GM113+実行度合表集計2026!DA113</f>
        <v>0</v>
      </c>
      <c r="DL113" s="641">
        <f>実行度合表集計2025!GN113+実行度合表集計2026!DB113</f>
        <v>27000000</v>
      </c>
      <c r="DM113" s="480">
        <f>実行度合表集計2025!GO113+実行度合表集計2026!DC113</f>
        <v>17400000</v>
      </c>
      <c r="DN113" s="481">
        <f>実行度合表集計2025!GP113+実行度合表集計2026!DD113</f>
        <v>-24858000</v>
      </c>
      <c r="DO113" s="642">
        <f>実行度合表集計2025!GQ113+実行度合表集計2026!DE113</f>
        <v>12</v>
      </c>
      <c r="DP113" s="28" cm="1">
        <f t="array" ref="DP113">_xlfn.XLOOKUP($D113&amp;DP$2&amp;DP$3,事業計画集計2026[営業所]&amp;事業計画集計2026[月]&amp;事業計画集計2026[受着完],事業計画集計2026[(当月)計画 請負金額],0,0)</f>
        <v>0</v>
      </c>
      <c r="DQ113" s="28" cm="1">
        <f t="array" ref="DQ113">_xlfn.XLOOKUP($D113&amp;DP$2&amp;DP$3,事業計画集計2026[営業所]&amp;事業計画集計2026[月]&amp;事業計画集計2026[受着完],事業計画集計2026[(当月)計画 利益額],0,0)</f>
        <v>0</v>
      </c>
      <c r="DR113" s="149" cm="1">
        <f t="array" ref="DR113">_xlfn.XLOOKUP($D113&amp;DP$2&amp;DP$3,事業計画集計2026[営業所]&amp;事業計画集計2026[月]&amp;事業計画集計2026[受着完],事業計画集計2026[(当月)計画 棟数],0,0)</f>
        <v>0</v>
      </c>
      <c r="DS113" s="28" cm="1">
        <f t="array" ref="DS113">_xlfn.XLOOKUP($D113&amp;DS$2&amp;DS$3,事業計画集計2026[営業所]&amp;事業計画集計2026[月]&amp;事業計画集計2026[受着完],事業計画集計2026[(当月)計画 請負金額],0,0)</f>
        <v>0</v>
      </c>
      <c r="DT113" s="28" cm="1">
        <f t="array" ref="DT113">_xlfn.XLOOKUP($D113&amp;DS$2&amp;DS$3,事業計画集計2026[営業所]&amp;事業計画集計2026[月]&amp;事業計画集計2026[受着完],事業計画集計2026[(当月)計画 利益額],0,0)</f>
        <v>0</v>
      </c>
      <c r="DU113" s="149" cm="1">
        <f t="array" ref="DU113">_xlfn.XLOOKUP($D113&amp;DS$2&amp;DS$3,事業計画集計2026[営業所]&amp;事業計画集計2026[月]&amp;事業計画集計2026[受着完],事業計画集計2026[(当月)計画 棟数],0,0)</f>
        <v>0</v>
      </c>
      <c r="DV113" s="28" cm="1">
        <f t="array" ref="DV113">_xlfn.XLOOKUP($D113&amp;DV$2&amp;DV$3,事業計画集計2026[営業所]&amp;事業計画集計2026[月]&amp;事業計画集計2026[受着完],事業計画集計2026[(当月)計画 請負金額],0,0)</f>
        <v>0</v>
      </c>
      <c r="DW113" s="28" cm="1">
        <f t="array" ref="DW113">_xlfn.XLOOKUP($D113&amp;DV$2&amp;DV$3,事業計画集計2026[営業所]&amp;事業計画集計2026[月]&amp;事業計画集計2026[受着完],事業計画集計2026[(当月)計画 利益額],0,0)</f>
        <v>0</v>
      </c>
      <c r="DX113" s="29">
        <f>DW113-($Q113*1000)</f>
        <v>0</v>
      </c>
      <c r="DY113" s="149" cm="1">
        <f t="array" ref="DY113">_xlfn.XLOOKUP($D113&amp;DV$2&amp;DV$3,事業計画集計2026[営業所]&amp;事業計画集計2026[月]&amp;事業計画集計2026[受着完],事業計画集計2026[(当月)計画 棟数],0,0)</f>
        <v>0</v>
      </c>
      <c r="DZ113" s="28" cm="1">
        <f t="array" ref="DZ113">_xlfn.XLOOKUP($D113&amp;DZ$2&amp;DZ$3,事業計画集計2026[営業所]&amp;事業計画集計2026[月]&amp;事業計画集計2026[受着完],事業計画集計2026[(当月)計画 請負金額],0,0)</f>
        <v>0</v>
      </c>
      <c r="EA113" s="28" cm="1">
        <f t="array" ref="EA113">_xlfn.XLOOKUP($D113&amp;DZ$2&amp;DZ$3,事業計画集計2026[営業所]&amp;事業計画集計2026[月]&amp;事業計画集計2026[受着完],事業計画集計2026[(当月)計画 利益額],0,0)</f>
        <v>0</v>
      </c>
      <c r="EB113" s="149" cm="1">
        <f t="array" ref="EB113">_xlfn.XLOOKUP($D113&amp;DZ$2&amp;DZ$3,事業計画集計2026[営業所]&amp;事業計画集計2026[月]&amp;事業計画集計2026[受着完],事業計画集計2026[(当月)計画 棟数],0,0)</f>
        <v>0</v>
      </c>
      <c r="EC113" s="28" cm="1">
        <f t="array" ref="EC113">_xlfn.XLOOKUP($D113&amp;EC$2&amp;EC$3,事業計画集計2026[営業所]&amp;事業計画集計2026[月]&amp;事業計画集計2026[受着完],事業計画集計2026[(当月)計画 請負金額],0,0)</f>
        <v>0</v>
      </c>
      <c r="ED113" s="28" cm="1">
        <f t="array" ref="ED113">_xlfn.XLOOKUP($D113&amp;EC$2&amp;EC$3,事業計画集計2026[営業所]&amp;事業計画集計2026[月]&amp;事業計画集計2026[受着完],事業計画集計2026[(当月)計画 利益額],0,0)</f>
        <v>0</v>
      </c>
      <c r="EE113" s="149" cm="1">
        <f t="array" ref="EE113">_xlfn.XLOOKUP($D113&amp;EC$2&amp;EC$3,事業計画集計2026[営業所]&amp;事業計画集計2026[月]&amp;事業計画集計2026[受着完],事業計画集計2026[(当月)計画 棟数],0,0)</f>
        <v>0</v>
      </c>
      <c r="EF113" s="28" cm="1">
        <f t="array" ref="EF113">_xlfn.XLOOKUP($D113&amp;EF$2&amp;EF$3,事業計画集計2026[営業所]&amp;事業計画集計2026[月]&amp;事業計画集計2026[受着完],事業計画集計2026[(当月)計画 請負金額],0,0)</f>
        <v>0</v>
      </c>
      <c r="EG113" s="28" cm="1">
        <f t="array" ref="EG113">_xlfn.XLOOKUP($D113&amp;EF$2&amp;EF$3,事業計画集計2026[営業所]&amp;事業計画集計2026[月]&amp;事業計画集計2026[受着完],事業計画集計2026[(当月)計画 利益額],0,0)</f>
        <v>0</v>
      </c>
      <c r="EH113" s="29">
        <f>EG113-($Q113*1000)</f>
        <v>0</v>
      </c>
      <c r="EI113" s="149" cm="1">
        <f t="array" ref="EI113">_xlfn.XLOOKUP($D113&amp;EF$2&amp;EF$3,事業計画集計2026[営業所]&amp;事業計画集計2026[月]&amp;事業計画集計2026[受着完],事業計画集計2026[(当月)計画 棟数],0,0)</f>
        <v>0</v>
      </c>
      <c r="EJ113" s="28" cm="1">
        <f t="array" ref="EJ113">_xlfn.XLOOKUP($D113&amp;EJ$2&amp;EJ$3,事業計画集計2026[営業所]&amp;事業計画集計2026[月]&amp;事業計画集計2026[受着完],事業計画集計2026[(当月)計画 請負金額],0,0)</f>
        <v>0</v>
      </c>
      <c r="EK113" s="28" cm="1">
        <f t="array" ref="EK113">_xlfn.XLOOKUP($D113&amp;EJ$2&amp;EJ$3,事業計画集計2026[営業所]&amp;事業計画集計2026[月]&amp;事業計画集計2026[受着完],事業計画集計2026[(当月)計画 利益額],0,0)</f>
        <v>0</v>
      </c>
      <c r="EL113" s="149" cm="1">
        <f t="array" ref="EL113">_xlfn.XLOOKUP($D113&amp;EJ$2&amp;EJ$3,事業計画集計2026[営業所]&amp;事業計画集計2026[月]&amp;事業計画集計2026[受着完],事業計画集計2026[(当月)計画 棟数],0,0)</f>
        <v>0</v>
      </c>
      <c r="EM113" s="28" cm="1">
        <f t="array" ref="EM113">_xlfn.XLOOKUP($D113&amp;EM$2&amp;EM$3,事業計画集計2026[営業所]&amp;事業計画集計2026[月]&amp;事業計画集計2026[受着完],事業計画集計2026[(当月)計画 請負金額],0,0)</f>
        <v>0</v>
      </c>
      <c r="EN113" s="28" cm="1">
        <f t="array" ref="EN113">_xlfn.XLOOKUP($D113&amp;EM$2&amp;EM$3,事業計画集計2026[営業所]&amp;事業計画集計2026[月]&amp;事業計画集計2026[受着完],事業計画集計2026[(当月)計画 利益額],0,0)</f>
        <v>0</v>
      </c>
      <c r="EO113" s="149" cm="1">
        <f t="array" ref="EO113">_xlfn.XLOOKUP($D113&amp;EM$2&amp;EM$3,事業計画集計2026[営業所]&amp;事業計画集計2026[月]&amp;事業計画集計2026[受着完],事業計画集計2026[(当月)計画 棟数],0,0)</f>
        <v>0</v>
      </c>
      <c r="EP113" s="28" cm="1">
        <f t="array" ref="EP113">_xlfn.XLOOKUP($D113&amp;EP$2&amp;EP$3,事業計画集計2026[営業所]&amp;事業計画集計2026[月]&amp;事業計画集計2026[受着完],事業計画集計2026[(当月)計画 請負金額],0,0)</f>
        <v>0</v>
      </c>
      <c r="EQ113" s="28" cm="1">
        <f t="array" ref="EQ113">_xlfn.XLOOKUP($D113&amp;EP$2&amp;EP$3,事業計画集計2026[営業所]&amp;事業計画集計2026[月]&amp;事業計画集計2026[受着完],事業計画集計2026[(当月)計画 利益額],0,0)</f>
        <v>0</v>
      </c>
      <c r="ER113" s="29">
        <f>EQ113-($Q113*1000)</f>
        <v>0</v>
      </c>
      <c r="ES113" s="142" cm="1">
        <f t="array" ref="ES113">_xlfn.XLOOKUP($D113&amp;EP$2&amp;EP$3,事業計画集計2026[営業所]&amp;事業計画集計2026[月]&amp;事業計画集計2026[受着完],事業計画集計2026[(当月)計画 棟数],0,0)</f>
        <v>0</v>
      </c>
      <c r="ET113" s="421">
        <f t="shared" ref="ET113:FC114" si="1332">DP113+DZ113+EJ113</f>
        <v>0</v>
      </c>
      <c r="EU113" s="422">
        <f t="shared" si="1332"/>
        <v>0</v>
      </c>
      <c r="EV113" s="423">
        <f t="shared" si="1332"/>
        <v>0</v>
      </c>
      <c r="EW113" s="296">
        <f t="shared" si="1332"/>
        <v>0</v>
      </c>
      <c r="EX113" s="300">
        <f t="shared" si="1332"/>
        <v>0</v>
      </c>
      <c r="EY113" s="154">
        <f t="shared" si="1332"/>
        <v>0</v>
      </c>
      <c r="EZ113" s="304">
        <f t="shared" si="1332"/>
        <v>0</v>
      </c>
      <c r="FA113" s="314">
        <f t="shared" si="1332"/>
        <v>0</v>
      </c>
      <c r="FB113" s="324">
        <f t="shared" si="1332"/>
        <v>0</v>
      </c>
      <c r="FC113" s="158">
        <f t="shared" si="1332"/>
        <v>0</v>
      </c>
      <c r="FD113" s="28" cm="1">
        <f t="array" ref="FD113">_xlfn.XLOOKUP($D113&amp;FD$2&amp;FD$3,事業計画集計2026[営業所]&amp;事業計画集計2026[月]&amp;事業計画集計2026[受着完],事業計画集計2026[(当月)計画 請負金額],0,0)</f>
        <v>0</v>
      </c>
      <c r="FE113" s="28" cm="1">
        <f t="array" ref="FE113">_xlfn.XLOOKUP($D113&amp;FD$2&amp;FD$3,事業計画集計2026[営業所]&amp;事業計画集計2026[月]&amp;事業計画集計2026[受着完],事業計画集計2026[(当月)計画 利益額],0,0)</f>
        <v>0</v>
      </c>
      <c r="FF113" s="149" cm="1">
        <f t="array" ref="FF113">_xlfn.XLOOKUP($D113&amp;FD$2&amp;FD$3,事業計画集計2026[営業所]&amp;事業計画集計2026[月]&amp;事業計画集計2026[受着完],事業計画集計2026[(当月)計画 棟数],0,0)</f>
        <v>0</v>
      </c>
      <c r="FG113" s="28" cm="1">
        <f t="array" ref="FG113">_xlfn.XLOOKUP($D113&amp;FG$2&amp;FG$3,事業計画集計2026[営業所]&amp;事業計画集計2026[月]&amp;事業計画集計2026[受着完],事業計画集計2026[(当月)計画 請負金額],0,0)</f>
        <v>0</v>
      </c>
      <c r="FH113" s="28" cm="1">
        <f t="array" ref="FH113">_xlfn.XLOOKUP($D113&amp;FG$2&amp;FG$3,事業計画集計2026[営業所]&amp;事業計画集計2026[月]&amp;事業計画集計2026[受着完],事業計画集計2026[(当月)計画 利益額],0,0)</f>
        <v>0</v>
      </c>
      <c r="FI113" s="149" cm="1">
        <f t="array" ref="FI113">_xlfn.XLOOKUP($D113&amp;FG$2&amp;FG$3,事業計画集計2026[営業所]&amp;事業計画集計2026[月]&amp;事業計画集計2026[受着完],事業計画集計2026[(当月)計画 棟数],0,0)</f>
        <v>0</v>
      </c>
      <c r="FJ113" s="28" cm="1">
        <f t="array" ref="FJ113">_xlfn.XLOOKUP($D113&amp;FJ$2&amp;FJ$3,事業計画集計2026[営業所]&amp;事業計画集計2026[月]&amp;事業計画集計2026[受着完],事業計画集計2026[(当月)計画 請負金額],0,0)</f>
        <v>0</v>
      </c>
      <c r="FK113" s="28" cm="1">
        <f t="array" ref="FK113">_xlfn.XLOOKUP($D113&amp;FJ$2&amp;FJ$3,事業計画集計2026[営業所]&amp;事業計画集計2026[月]&amp;事業計画集計2026[受着完],事業計画集計2026[(当月)計画 利益額],0,0)</f>
        <v>0</v>
      </c>
      <c r="FL113" s="29">
        <f>FK113-($Q113*1000)</f>
        <v>0</v>
      </c>
      <c r="FM113" s="149" cm="1">
        <f t="array" ref="FM113">_xlfn.XLOOKUP($D113&amp;FJ$2&amp;FJ$3,事業計画集計2026[営業所]&amp;事業計画集計2026[月]&amp;事業計画集計2026[受着完],事業計画集計2026[(当月)計画 棟数],0,0)</f>
        <v>0</v>
      </c>
      <c r="FN113" s="28" cm="1">
        <f t="array" ref="FN113">_xlfn.XLOOKUP($D113&amp;FN$2&amp;FN$3,事業計画集計2026[営業所]&amp;事業計画集計2026[月]&amp;事業計画集計2026[受着完],事業計画集計2026[(当月)計画 請負金額],0,0)</f>
        <v>0</v>
      </c>
      <c r="FO113" s="28" cm="1">
        <f t="array" ref="FO113">_xlfn.XLOOKUP($D113&amp;FN$2&amp;FN$3,事業計画集計2026[営業所]&amp;事業計画集計2026[月]&amp;事業計画集計2026[受着完],事業計画集計2026[(当月)計画 利益額],0,0)</f>
        <v>0</v>
      </c>
      <c r="FP113" s="149" cm="1">
        <f t="array" ref="FP113">_xlfn.XLOOKUP($D113&amp;FN$2&amp;FN$3,事業計画集計2026[営業所]&amp;事業計画集計2026[月]&amp;事業計画集計2026[受着完],事業計画集計2026[(当月)計画 棟数],0,0)</f>
        <v>0</v>
      </c>
      <c r="FQ113" s="28" cm="1">
        <f t="array" ref="FQ113">_xlfn.XLOOKUP($D113&amp;FQ$2&amp;FQ$3,事業計画集計2026[営業所]&amp;事業計画集計2026[月]&amp;事業計画集計2026[受着完],事業計画集計2026[(当月)計画 請負金額],0,0)</f>
        <v>0</v>
      </c>
      <c r="FR113" s="28" cm="1">
        <f t="array" ref="FR113">_xlfn.XLOOKUP($D113&amp;FQ$2&amp;FQ$3,事業計画集計2026[営業所]&amp;事業計画集計2026[月]&amp;事業計画集計2026[受着完],事業計画集計2026[(当月)計画 利益額],0,0)</f>
        <v>0</v>
      </c>
      <c r="FS113" s="149" cm="1">
        <f t="array" ref="FS113">_xlfn.XLOOKUP($D113&amp;FQ$2&amp;FQ$3,事業計画集計2026[営業所]&amp;事業計画集計2026[月]&amp;事業計画集計2026[受着完],事業計画集計2026[(当月)計画 棟数],0,0)</f>
        <v>0</v>
      </c>
      <c r="FT113" s="28" cm="1">
        <f t="array" ref="FT113">_xlfn.XLOOKUP($D113&amp;FT$2&amp;FT$3,事業計画集計2026[営業所]&amp;事業計画集計2026[月]&amp;事業計画集計2026[受着完],事業計画集計2026[(当月)計画 請負金額],0,0)</f>
        <v>0</v>
      </c>
      <c r="FU113" s="28" cm="1">
        <f t="array" ref="FU113">_xlfn.XLOOKUP($D113&amp;FT$2&amp;FT$3,事業計画集計2026[営業所]&amp;事業計画集計2026[月]&amp;事業計画集計2026[受着完],事業計画集計2026[(当月)計画 利益額],0,0)</f>
        <v>0</v>
      </c>
      <c r="FV113" s="29">
        <f>FU113-($Q113*1000)</f>
        <v>0</v>
      </c>
      <c r="FW113" s="149" cm="1">
        <f t="array" ref="FW113">_xlfn.XLOOKUP($D113&amp;FT$2&amp;FT$3,事業計画集計2026[営業所]&amp;事業計画集計2026[月]&amp;事業計画集計2026[受着完],事業計画集計2026[(当月)計画 棟数],0,0)</f>
        <v>0</v>
      </c>
      <c r="FX113" s="28" cm="1">
        <f t="array" ref="FX113">_xlfn.XLOOKUP($D113&amp;FX$2&amp;FX$3,事業計画集計2026[営業所]&amp;事業計画集計2026[月]&amp;事業計画集計2026[受着完],事業計画集計2026[(当月)計画 請負金額],0,0)</f>
        <v>0</v>
      </c>
      <c r="FY113" s="28" cm="1">
        <f t="array" ref="FY113">_xlfn.XLOOKUP($D113&amp;FX$2&amp;FX$3,事業計画集計2026[営業所]&amp;事業計画集計2026[月]&amp;事業計画集計2026[受着完],事業計画集計2026[(当月)計画 利益額],0,0)</f>
        <v>0</v>
      </c>
      <c r="FZ113" s="149" cm="1">
        <f t="array" ref="FZ113">_xlfn.XLOOKUP($D113&amp;FX$2&amp;FX$3,事業計画集計2026[営業所]&amp;事業計画集計2026[月]&amp;事業計画集計2026[受着完],事業計画集計2026[(当月)計画 棟数],0,0)</f>
        <v>0</v>
      </c>
      <c r="GA113" s="28" cm="1">
        <f t="array" ref="GA113">_xlfn.XLOOKUP($D113&amp;GA$2&amp;GA$3,事業計画集計2026[営業所]&amp;事業計画集計2026[月]&amp;事業計画集計2026[受着完],事業計画集計2026[(当月)計画 請負金額],0,0)</f>
        <v>0</v>
      </c>
      <c r="GB113" s="28" cm="1">
        <f t="array" ref="GB113">_xlfn.XLOOKUP($D113&amp;GA$2&amp;GA$3,事業計画集計2026[営業所]&amp;事業計画集計2026[月]&amp;事業計画集計2026[受着完],事業計画集計2026[(当月)計画 利益額],0,0)</f>
        <v>0</v>
      </c>
      <c r="GC113" s="149" cm="1">
        <f t="array" ref="GC113">_xlfn.XLOOKUP($D113&amp;GA$2&amp;GA$3,事業計画集計2026[営業所]&amp;事業計画集計2026[月]&amp;事業計画集計2026[受着完],事業計画集計2026[(当月)計画 棟数],0,0)</f>
        <v>0</v>
      </c>
      <c r="GD113" s="28" cm="1">
        <f t="array" ref="GD113">_xlfn.XLOOKUP($D113&amp;GD$2&amp;GD$3,事業計画集計2026[営業所]&amp;事業計画集計2026[月]&amp;事業計画集計2026[受着完],事業計画集計2026[(当月)計画 請負金額],0,0)</f>
        <v>0</v>
      </c>
      <c r="GE113" s="28" cm="1">
        <f t="array" ref="GE113">_xlfn.XLOOKUP($D113&amp;GD$2&amp;GD$3,事業計画集計2026[営業所]&amp;事業計画集計2026[月]&amp;事業計画集計2026[受着完],事業計画集計2026[(当月)計画 利益額],0,0)</f>
        <v>0</v>
      </c>
      <c r="GF113" s="29">
        <f>GE113-($Q113*1000)</f>
        <v>0</v>
      </c>
      <c r="GG113" s="142" cm="1">
        <f t="array" ref="GG113">_xlfn.XLOOKUP($D113&amp;GD$2&amp;GD$3,事業計画集計2026[営業所]&amp;事業計画集計2026[月]&amp;事業計画集計2026[受着完],事業計画集計2026[(当月)計画 棟数],0,0)</f>
        <v>0</v>
      </c>
      <c r="GH113" s="421">
        <f t="shared" ref="GH113:GQ114" si="1333">FD113+FN113+FX113</f>
        <v>0</v>
      </c>
      <c r="GI113" s="422">
        <f t="shared" si="1333"/>
        <v>0</v>
      </c>
      <c r="GJ113" s="423">
        <f t="shared" si="1333"/>
        <v>0</v>
      </c>
      <c r="GK113" s="296">
        <f t="shared" si="1333"/>
        <v>0</v>
      </c>
      <c r="GL113" s="300">
        <f t="shared" si="1333"/>
        <v>0</v>
      </c>
      <c r="GM113" s="154">
        <f t="shared" si="1333"/>
        <v>0</v>
      </c>
      <c r="GN113" s="304">
        <f t="shared" si="1333"/>
        <v>0</v>
      </c>
      <c r="GO113" s="314">
        <f t="shared" si="1333"/>
        <v>0</v>
      </c>
      <c r="GP113" s="324">
        <f t="shared" si="1333"/>
        <v>0</v>
      </c>
      <c r="GQ113" s="158">
        <f t="shared" si="1333"/>
        <v>0</v>
      </c>
      <c r="GR113" s="333">
        <f t="shared" ref="GR113:HA114" si="1334">ET113+GH113</f>
        <v>0</v>
      </c>
      <c r="GS113" s="334">
        <f t="shared" si="1334"/>
        <v>0</v>
      </c>
      <c r="GT113" s="162">
        <f t="shared" si="1334"/>
        <v>0</v>
      </c>
      <c r="GU113" s="354">
        <f t="shared" si="1334"/>
        <v>0</v>
      </c>
      <c r="GV113" s="355">
        <f t="shared" si="1334"/>
        <v>0</v>
      </c>
      <c r="GW113" s="166">
        <f t="shared" si="1334"/>
        <v>0</v>
      </c>
      <c r="GX113" s="479">
        <f t="shared" si="1334"/>
        <v>0</v>
      </c>
      <c r="GY113" s="480">
        <f t="shared" si="1334"/>
        <v>0</v>
      </c>
      <c r="GZ113" s="481">
        <f t="shared" si="1334"/>
        <v>0</v>
      </c>
      <c r="HA113" s="482">
        <f t="shared" si="1334"/>
        <v>0</v>
      </c>
      <c r="HB113" s="390">
        <f>CV113+GR113</f>
        <v>0</v>
      </c>
      <c r="HC113" s="391">
        <f>CW113+GS113</f>
        <v>0</v>
      </c>
      <c r="HD113" s="170">
        <f>CX113+GT113</f>
        <v>0</v>
      </c>
      <c r="HE113" s="390">
        <f>CY113+GU113</f>
        <v>0</v>
      </c>
      <c r="HF113" s="391">
        <f>CZ113+GV113</f>
        <v>0</v>
      </c>
      <c r="HG113" s="170">
        <f>DA113+GW113</f>
        <v>0</v>
      </c>
      <c r="HH113" s="390">
        <f>DB113+GX113</f>
        <v>0</v>
      </c>
      <c r="HI113" s="391">
        <f>DC113+GY113</f>
        <v>0</v>
      </c>
      <c r="HJ113" s="409">
        <f>DD113+GZ113</f>
        <v>0</v>
      </c>
      <c r="HK113" s="256">
        <f>DE113+HA113</f>
        <v>0</v>
      </c>
      <c r="HL113" s="31"/>
      <c r="HM113" s="30" t="s">
        <v>137</v>
      </c>
      <c r="HN113" s="30" t="s">
        <v>212</v>
      </c>
      <c r="HO113" s="30" t="s">
        <v>270</v>
      </c>
      <c r="HP113" s="30"/>
      <c r="HQ113" s="30"/>
    </row>
    <row r="114" spans="1:225" s="25" customFormat="1" ht="21">
      <c r="A114" s="24"/>
      <c r="C114" s="85"/>
      <c r="D114" s="89"/>
      <c r="E114" s="196"/>
      <c r="F114" s="196"/>
      <c r="G114" s="196"/>
      <c r="H114" s="196"/>
      <c r="I114" s="196"/>
      <c r="J114" s="196"/>
      <c r="K114" s="197" t="str">
        <f>K113</f>
        <v/>
      </c>
      <c r="L114" s="197" t="str">
        <f t="shared" ref="L114:Q114" si="1335">L113</f>
        <v/>
      </c>
      <c r="M114" s="197" t="str">
        <f t="shared" si="1335"/>
        <v/>
      </c>
      <c r="N114" s="197" t="str">
        <f t="shared" si="1335"/>
        <v/>
      </c>
      <c r="O114" s="197" t="str">
        <f t="shared" si="1335"/>
        <v/>
      </c>
      <c r="P114" s="197" t="str">
        <f t="shared" si="1335"/>
        <v/>
      </c>
      <c r="Q114" s="197">
        <f t="shared" si="1335"/>
        <v>0</v>
      </c>
      <c r="R114" s="196"/>
      <c r="S114" s="26" t="s">
        <v>138</v>
      </c>
      <c r="T114" s="27" cm="1">
        <f t="array" ref="T114">_xlfn.XLOOKUP($D113&amp;T$2&amp;T$3,事業計画集計2026[営業所]&amp;事業計画集計2026[月]&amp;事業計画集計2026[受着完],事業計画集計2026[(当月)実績 請負金額],0,0)</f>
        <v>0</v>
      </c>
      <c r="U114" s="28" cm="1">
        <f t="array" ref="U114">_xlfn.XLOOKUP($D113&amp;T$2&amp;T$3,事業計画集計2026[営業所]&amp;事業計画集計2026[月]&amp;事業計画集計2026[受着完],事業計画集計2026[(当月)実績 利益額],0,0)</f>
        <v>0</v>
      </c>
      <c r="V114" s="142" cm="1">
        <f t="array" ref="V114">_xlfn.XLOOKUP($D113&amp;T$2&amp;T$3,事業計画集計2026[営業所]&amp;事業計画集計2026[月]&amp;事業計画集計2026[受着完],事業計画集計2026[(当月)実績 棟数],0,0)</f>
        <v>0</v>
      </c>
      <c r="W114" s="27" cm="1">
        <f t="array" ref="W114">_xlfn.XLOOKUP($D113&amp;W$2&amp;W$3,事業計画集計2026[営業所]&amp;事業計画集計2026[月]&amp;事業計画集計2026[受着完],事業計画集計2026[(当月)実績 請負金額],0,0)</f>
        <v>0</v>
      </c>
      <c r="X114" s="28" cm="1">
        <f t="array" ref="X114">_xlfn.XLOOKUP($D113&amp;W$2&amp;W$3,事業計画集計2026[営業所]&amp;事業計画集計2026[月]&amp;事業計画集計2026[受着完],事業計画集計2026[(当月)実績 利益額],0,0)</f>
        <v>0</v>
      </c>
      <c r="Y114" s="149" cm="1">
        <f t="array" ref="Y114">_xlfn.XLOOKUP($D113&amp;W$2&amp;W$3,事業計画集計2026[営業所]&amp;事業計画集計2026[月]&amp;事業計画集計2026[受着完],事業計画集計2026[(当月)実績 棟数],0,0)</f>
        <v>0</v>
      </c>
      <c r="Z114" s="28" cm="1">
        <f t="array" ref="Z114">_xlfn.XLOOKUP($D113&amp;Z$2&amp;Z$3,事業計画集計2026[営業所]&amp;事業計画集計2026[月]&amp;事業計画集計2026[受着完],事業計画集計2026[(当月)実績 請負金額],0,0)</f>
        <v>0</v>
      </c>
      <c r="AA114" s="28" cm="1">
        <f t="array" ref="AA114">_xlfn.XLOOKUP($D113&amp;Z$2&amp;Z$3,事業計画集計2026[営業所]&amp;事業計画集計2026[月]&amp;事業計画集計2026[受着完],事業計画集計2026[(当月)実績 利益額],0,0)</f>
        <v>0</v>
      </c>
      <c r="AB114" s="133">
        <f>AA114-($Q113*1000)</f>
        <v>0</v>
      </c>
      <c r="AC114" s="142" cm="1">
        <f t="array" ref="AC114">_xlfn.XLOOKUP($D113&amp;Z$2&amp;Z$3,事業計画集計2026[営業所]&amp;事業計画集計2026[月]&amp;事業計画集計2026[受着完],事業計画集計2026[(当月)実績 棟数],0,0)</f>
        <v>0</v>
      </c>
      <c r="AD114" s="27" cm="1">
        <f t="array" ref="AD114">_xlfn.XLOOKUP($D113&amp;AD$2&amp;AD$3,事業計画集計2026[営業所]&amp;事業計画集計2026[月]&amp;事業計画集計2026[受着完],事業計画集計2026[(当月)実績 請負金額],0,0)</f>
        <v>0</v>
      </c>
      <c r="AE114" s="28" cm="1">
        <f t="array" ref="AE114">_xlfn.XLOOKUP($D113&amp;AD$2&amp;AD$3,事業計画集計2026[営業所]&amp;事業計画集計2026[月]&amp;事業計画集計2026[受着完],事業計画集計2026[(当月)実績 利益額],0,0)</f>
        <v>0</v>
      </c>
      <c r="AF114" s="149" cm="1">
        <f t="array" ref="AF114">_xlfn.XLOOKUP($D113&amp;AD$2&amp;AD$3,事業計画集計2026[営業所]&amp;事業計画集計2026[月]&amp;事業計画集計2026[受着完],事業計画集計2026[(当月)実績 棟数],0,0)</f>
        <v>0</v>
      </c>
      <c r="AG114" s="28" cm="1">
        <f t="array" ref="AG114">_xlfn.XLOOKUP($D113&amp;AG$2&amp;AG$3,事業計画集計2026[営業所]&amp;事業計画集計2026[月]&amp;事業計画集計2026[受着完],事業計画集計2026[(当月)実績 請負金額],0,0)</f>
        <v>0</v>
      </c>
      <c r="AH114" s="28" cm="1">
        <f t="array" ref="AH114">_xlfn.XLOOKUP($D113&amp;AG$2&amp;AG$3,事業計画集計2026[営業所]&amp;事業計画集計2026[月]&amp;事業計画集計2026[受着完],事業計画集計2026[(当月)実績 利益額],0,0)</f>
        <v>0</v>
      </c>
      <c r="AI114" s="149" cm="1">
        <f t="array" ref="AI114">_xlfn.XLOOKUP($D113&amp;AG$2&amp;AG$3,事業計画集計2026[営業所]&amp;事業計画集計2026[月]&amp;事業計画集計2026[受着完],事業計画集計2026[(当月)実績 棟数],0,0)</f>
        <v>0</v>
      </c>
      <c r="AJ114" s="28" cm="1">
        <f t="array" ref="AJ114">_xlfn.XLOOKUP($D113&amp;AJ$2&amp;AJ$3,事業計画集計2026[営業所]&amp;事業計画集計2026[月]&amp;事業計画集計2026[受着完],事業計画集計2026[(当月)実績 請負金額],0,0)</f>
        <v>0</v>
      </c>
      <c r="AK114" s="28" cm="1">
        <f t="array" ref="AK114">_xlfn.XLOOKUP($D113&amp;AJ$2&amp;AJ$3,事業計画集計2026[営業所]&amp;事業計画集計2026[月]&amp;事業計画集計2026[受着完],事業計画集計2026[(当月)実績 利益額],0,0)</f>
        <v>0</v>
      </c>
      <c r="AL114" s="133">
        <f>AK114-($Q113*1000)</f>
        <v>0</v>
      </c>
      <c r="AM114" s="149" cm="1">
        <f t="array" ref="AM114">_xlfn.XLOOKUP($D113&amp;AJ$2&amp;AJ$3,事業計画集計2026[営業所]&amp;事業計画集計2026[月]&amp;事業計画集計2026[受着完],事業計画集計2026[(当月)実績 棟数],0,0)</f>
        <v>0</v>
      </c>
      <c r="AN114" s="28" cm="1">
        <f t="array" ref="AN114">_xlfn.XLOOKUP($D113&amp;AN$2&amp;AN$3,事業計画集計2026[営業所]&amp;事業計画集計2026[月]&amp;事業計画集計2026[受着完],事業計画集計2026[(当月)実績 請負金額],0,0)</f>
        <v>0</v>
      </c>
      <c r="AO114" s="28" cm="1">
        <f t="array" ref="AO114">_xlfn.XLOOKUP($D113&amp;AN$2&amp;AN$3,事業計画集計2026[営業所]&amp;事業計画集計2026[月]&amp;事業計画集計2026[受着完],事業計画集計2026[(当月)実績 利益額],0,0)</f>
        <v>0</v>
      </c>
      <c r="AP114" s="149" cm="1">
        <f t="array" ref="AP114">_xlfn.XLOOKUP($D113&amp;AN$2&amp;AN$3,事業計画集計2026[営業所]&amp;事業計画集計2026[月]&amp;事業計画集計2026[受着完],事業計画集計2026[(当月)実績 棟数],0,0)</f>
        <v>0</v>
      </c>
      <c r="AQ114" s="28" cm="1">
        <f t="array" ref="AQ114">_xlfn.XLOOKUP($D113&amp;AQ$2&amp;AQ$3,事業計画集計2026[営業所]&amp;事業計画集計2026[月]&amp;事業計画集計2026[受着完],事業計画集計2026[(当月)実績 請負金額],0,0)</f>
        <v>0</v>
      </c>
      <c r="AR114" s="28" cm="1">
        <f t="array" ref="AR114">_xlfn.XLOOKUP($D113&amp;AQ$2&amp;AQ$3,事業計画集計2026[営業所]&amp;事業計画集計2026[月]&amp;事業計画集計2026[受着完],事業計画集計2026[(当月)実績 利益額],0,0)</f>
        <v>0</v>
      </c>
      <c r="AS114" s="149" cm="1">
        <f t="array" ref="AS114">_xlfn.XLOOKUP($D113&amp;AQ$2&amp;AQ$3,事業計画集計2026[営業所]&amp;事業計画集計2026[月]&amp;事業計画集計2026[受着完],事業計画集計2026[(当月)実績 棟数],0,0)</f>
        <v>0</v>
      </c>
      <c r="AT114" s="28" cm="1">
        <f t="array" ref="AT114">_xlfn.XLOOKUP($D113&amp;AT$2&amp;AT$3,事業計画集計2026[営業所]&amp;事業計画集計2026[月]&amp;事業計画集計2026[受着完],事業計画集計2026[(当月)実績 請負金額],0,0)</f>
        <v>0</v>
      </c>
      <c r="AU114" s="28" cm="1">
        <f t="array" ref="AU114">_xlfn.XLOOKUP($D113&amp;AT$2&amp;AT$3,事業計画集計2026[営業所]&amp;事業計画集計2026[月]&amp;事業計画集計2026[受着完],事業計画集計2026[(当月)実績 利益額],0,0)</f>
        <v>0</v>
      </c>
      <c r="AV114" s="29">
        <f>AU114-($Q113*1000)</f>
        <v>0</v>
      </c>
      <c r="AW114" s="142" cm="1">
        <f t="array" ref="AW114">_xlfn.XLOOKUP($D113&amp;AT$2&amp;AT$3,事業計画集計2026[営業所]&amp;事業計画集計2026[月]&amp;事業計画集計2026[受着完],事業計画集計2026[(当月)実績 棟数],0,0)</f>
        <v>0</v>
      </c>
      <c r="AX114" s="421">
        <f t="shared" si="1329"/>
        <v>0</v>
      </c>
      <c r="AY114" s="422">
        <f t="shared" si="1329"/>
        <v>0</v>
      </c>
      <c r="AZ114" s="423">
        <f t="shared" si="1329"/>
        <v>0</v>
      </c>
      <c r="BA114" s="296">
        <f t="shared" si="1329"/>
        <v>0</v>
      </c>
      <c r="BB114" s="300">
        <f t="shared" si="1329"/>
        <v>0</v>
      </c>
      <c r="BC114" s="154">
        <f t="shared" si="1329"/>
        <v>0</v>
      </c>
      <c r="BD114" s="304">
        <f>Z114+AJ114+AT114</f>
        <v>0</v>
      </c>
      <c r="BE114" s="314">
        <f>AA114+AK114+AU114</f>
        <v>0</v>
      </c>
      <c r="BF114" s="409">
        <f>BE114*(1+BF115)-(($Q113*1000)*3)</f>
        <v>0</v>
      </c>
      <c r="BG114" s="158">
        <f>AC114+AM114+AW114</f>
        <v>0</v>
      </c>
      <c r="BH114" s="28" cm="1">
        <f t="array" ref="BH114">_xlfn.XLOOKUP($D113&amp;BH$2&amp;BH$3,事業計画集計2026[営業所]&amp;事業計画集計2026[月]&amp;事業計画集計2026[受着完],事業計画集計2026[(当月)実績 請負金額],0,0)</f>
        <v>0</v>
      </c>
      <c r="BI114" s="28" cm="1">
        <f t="array" ref="BI114">_xlfn.XLOOKUP($D113&amp;BH$2&amp;BH$3,事業計画集計2026[営業所]&amp;事業計画集計2026[月]&amp;事業計画集計2026[受着完],事業計画集計2026[(当月)実績 利益額],0,0)</f>
        <v>0</v>
      </c>
      <c r="BJ114" s="149" cm="1">
        <f t="array" ref="BJ114">_xlfn.XLOOKUP($D113&amp;BH$2&amp;BH$3,事業計画集計2026[営業所]&amp;事業計画集計2026[月]&amp;事業計画集計2026[受着完],事業計画集計2026[(当月)実績 棟数],0,0)</f>
        <v>0</v>
      </c>
      <c r="BK114" s="28" cm="1">
        <f t="array" ref="BK114">_xlfn.XLOOKUP($D113&amp;BK$2&amp;BK$3,事業計画集計2026[営業所]&amp;事業計画集計2026[月]&amp;事業計画集計2026[受着完],事業計画集計2026[(当月)実績 請負金額],0,0)</f>
        <v>0</v>
      </c>
      <c r="BL114" s="28" cm="1">
        <f t="array" ref="BL114">_xlfn.XLOOKUP($D113&amp;BK$2&amp;BK$3,事業計画集計2026[営業所]&amp;事業計画集計2026[月]&amp;事業計画集計2026[受着完],事業計画集計2026[(当月)実績 利益額],0,0)</f>
        <v>0</v>
      </c>
      <c r="BM114" s="149" cm="1">
        <f t="array" ref="BM114">_xlfn.XLOOKUP($D113&amp;BK$2&amp;BK$3,事業計画集計2026[営業所]&amp;事業計画集計2026[月]&amp;事業計画集計2026[受着完],事業計画集計2026[(当月)実績 棟数],0,0)</f>
        <v>0</v>
      </c>
      <c r="BN114" s="28" cm="1">
        <f t="array" ref="BN114">_xlfn.XLOOKUP($D113&amp;BN$2&amp;BN$3,事業計画集計2026[営業所]&amp;事業計画集計2026[月]&amp;事業計画集計2026[受着完],事業計画集計2026[(当月)実績 請負金額],0,0)</f>
        <v>0</v>
      </c>
      <c r="BO114" s="28" cm="1">
        <f t="array" ref="BO114">_xlfn.XLOOKUP($D113&amp;BN$2&amp;BN$3,事業計画集計2026[営業所]&amp;事業計画集計2026[月]&amp;事業計画集計2026[受着完],事業計画集計2026[(当月)実績 利益額],0,0)</f>
        <v>0</v>
      </c>
      <c r="BP114" s="133">
        <f>BO114-($Q113*1000)</f>
        <v>0</v>
      </c>
      <c r="BQ114" s="149" cm="1">
        <f t="array" ref="BQ114">_xlfn.XLOOKUP($D113&amp;BN$2&amp;BN$3,事業計画集計2026[営業所]&amp;事業計画集計2026[月]&amp;事業計画集計2026[受着完],事業計画集計2026[(当月)実績 棟数],0,0)</f>
        <v>0</v>
      </c>
      <c r="BR114" s="28" cm="1">
        <f t="array" ref="BR114">_xlfn.XLOOKUP($D113&amp;BR$2&amp;BR$3,事業計画集計2026[営業所]&amp;事業計画集計2026[月]&amp;事業計画集計2026[受着完],事業計画集計2026[(当月)実績 請負金額],0,0)</f>
        <v>0</v>
      </c>
      <c r="BS114" s="28" cm="1">
        <f t="array" ref="BS114">_xlfn.XLOOKUP($D113&amp;BR$2&amp;BR$3,事業計画集計2026[営業所]&amp;事業計画集計2026[月]&amp;事業計画集計2026[受着完],事業計画集計2026[(当月)実績 利益額],0,0)</f>
        <v>0</v>
      </c>
      <c r="BT114" s="149" cm="1">
        <f t="array" ref="BT114">_xlfn.XLOOKUP($D113&amp;BR$2&amp;BR$3,事業計画集計2026[営業所]&amp;事業計画集計2026[月]&amp;事業計画集計2026[受着完],事業計画集計2026[(当月)実績 棟数],0,0)</f>
        <v>0</v>
      </c>
      <c r="BU114" s="28" cm="1">
        <f t="array" ref="BU114">_xlfn.XLOOKUP($D113&amp;BU$2&amp;BU$3,事業計画集計2026[営業所]&amp;事業計画集計2026[月]&amp;事業計画集計2026[受着完],事業計画集計2026[(当月)実績 請負金額],0,0)</f>
        <v>0</v>
      </c>
      <c r="BV114" s="28" cm="1">
        <f t="array" ref="BV114">_xlfn.XLOOKUP($D113&amp;BU$2&amp;BU$3,事業計画集計2026[営業所]&amp;事業計画集計2026[月]&amp;事業計画集計2026[受着完],事業計画集計2026[(当月)実績 利益額],0,0)</f>
        <v>0</v>
      </c>
      <c r="BW114" s="149" cm="1">
        <f t="array" ref="BW114">_xlfn.XLOOKUP($D113&amp;BU$2&amp;BU$3,事業計画集計2026[営業所]&amp;事業計画集計2026[月]&amp;事業計画集計2026[受着完],事業計画集計2026[(当月)実績 棟数],0,0)</f>
        <v>0</v>
      </c>
      <c r="BX114" s="28" cm="1">
        <f t="array" ref="BX114">_xlfn.XLOOKUP($D113&amp;BX$2&amp;BX$3,事業計画集計2026[営業所]&amp;事業計画集計2026[月]&amp;事業計画集計2026[受着完],事業計画集計2026[(当月)実績 請負金額],0,0)</f>
        <v>0</v>
      </c>
      <c r="BY114" s="28" cm="1">
        <f t="array" ref="BY114">_xlfn.XLOOKUP($D113&amp;BX$2&amp;BX$3,事業計画集計2026[営業所]&amp;事業計画集計2026[月]&amp;事業計画集計2026[受着完],事業計画集計2026[(当月)実績 利益額],0,0)</f>
        <v>0</v>
      </c>
      <c r="BZ114" s="133">
        <f>BY114-($Q113*1000)</f>
        <v>0</v>
      </c>
      <c r="CA114" s="149" cm="1">
        <f t="array" ref="CA114">_xlfn.XLOOKUP($D113&amp;BX$2&amp;BX$3,事業計画集計2026[営業所]&amp;事業計画集計2026[月]&amp;事業計画集計2026[受着完],事業計画集計2026[(当月)実績 棟数],0,0)</f>
        <v>0</v>
      </c>
      <c r="CB114" s="28" cm="1">
        <f t="array" ref="CB114">_xlfn.XLOOKUP($D113&amp;CB$2&amp;CB$3,事業計画集計2026[営業所]&amp;事業計画集計2026[月]&amp;事業計画集計2026[受着完],事業計画集計2026[(当月)実績 請負金額],0,0)</f>
        <v>0</v>
      </c>
      <c r="CC114" s="28" cm="1">
        <f t="array" ref="CC114">_xlfn.XLOOKUP($D113&amp;CB$2&amp;CB$3,事業計画集計2026[営業所]&amp;事業計画集計2026[月]&amp;事業計画集計2026[受着完],事業計画集計2026[(当月)実績 利益額],0,0)</f>
        <v>0</v>
      </c>
      <c r="CD114" s="149" cm="1">
        <f t="array" ref="CD114">_xlfn.XLOOKUP($D113&amp;CB$2&amp;CB$3,事業計画集計2026[営業所]&amp;事業計画集計2026[月]&amp;事業計画集計2026[受着完],事業計画集計2026[(当月)実績 棟数],0,0)</f>
        <v>0</v>
      </c>
      <c r="CE114" s="28" cm="1">
        <f t="array" ref="CE114">_xlfn.XLOOKUP($D113&amp;CE$2&amp;CE$3,事業計画集計2026[営業所]&amp;事業計画集計2026[月]&amp;事業計画集計2026[受着完],事業計画集計2026[(当月)実績 請負金額],0,0)</f>
        <v>0</v>
      </c>
      <c r="CF114" s="28" cm="1">
        <f t="array" ref="CF114">_xlfn.XLOOKUP($D113&amp;CE$2&amp;CE$3,事業計画集計2026[営業所]&amp;事業計画集計2026[月]&amp;事業計画集計2026[受着完],事業計画集計2026[(当月)実績 利益額],0,0)</f>
        <v>0</v>
      </c>
      <c r="CG114" s="149" cm="1">
        <f t="array" ref="CG114">_xlfn.XLOOKUP($D113&amp;CE$2&amp;CE$3,事業計画集計2026[営業所]&amp;事業計画集計2026[月]&amp;事業計画集計2026[受着完],事業計画集計2026[(当月)実績 棟数],0,0)</f>
        <v>0</v>
      </c>
      <c r="CH114" s="28" cm="1">
        <f t="array" ref="CH114">_xlfn.XLOOKUP($D113&amp;CH$2&amp;CH$3,事業計画集計2026[営業所]&amp;事業計画集計2026[月]&amp;事業計画集計2026[受着完],事業計画集計2026[(当月)実績 請負金額],0,0)</f>
        <v>0</v>
      </c>
      <c r="CI114" s="28" cm="1">
        <f t="array" ref="CI114">_xlfn.XLOOKUP($D113&amp;CH$2&amp;CH$3,事業計画集計2026[営業所]&amp;事業計画集計2026[月]&amp;事業計画集計2026[受着完],事業計画集計2026[(当月)実績 利益額],0,0)</f>
        <v>0</v>
      </c>
      <c r="CJ114" s="133">
        <f>CI114-($Q113*1000)</f>
        <v>0</v>
      </c>
      <c r="CK114" s="142" cm="1">
        <f t="array" ref="CK114">_xlfn.XLOOKUP($D113&amp;CH$2&amp;CH$3,事業計画集計2026[営業所]&amp;事業計画集計2026[月]&amp;事業計画集計2026[受着完],事業計画集計2026[(当月)実績 棟数],0,0)</f>
        <v>0</v>
      </c>
      <c r="CL114" s="421">
        <f t="shared" si="1330"/>
        <v>0</v>
      </c>
      <c r="CM114" s="422">
        <f t="shared" si="1330"/>
        <v>0</v>
      </c>
      <c r="CN114" s="423">
        <f t="shared" si="1330"/>
        <v>0</v>
      </c>
      <c r="CO114" s="296">
        <f t="shared" si="1330"/>
        <v>0</v>
      </c>
      <c r="CP114" s="300">
        <f t="shared" si="1330"/>
        <v>0</v>
      </c>
      <c r="CQ114" s="154">
        <f t="shared" si="1330"/>
        <v>0</v>
      </c>
      <c r="CR114" s="304">
        <f>BN114+BX114+CH114</f>
        <v>0</v>
      </c>
      <c r="CS114" s="314">
        <f>BO114+BY114+CI114</f>
        <v>0</v>
      </c>
      <c r="CT114" s="409">
        <f>CS114*(1+CT115)-(($Q113*1000)*3)</f>
        <v>0</v>
      </c>
      <c r="CU114" s="158">
        <f>BQ114+CA114+CK114</f>
        <v>0</v>
      </c>
      <c r="CV114" s="333">
        <f t="shared" si="1331"/>
        <v>0</v>
      </c>
      <c r="CW114" s="334">
        <f t="shared" si="1331"/>
        <v>0</v>
      </c>
      <c r="CX114" s="162">
        <f t="shared" si="1331"/>
        <v>0</v>
      </c>
      <c r="CY114" s="354">
        <f t="shared" si="1331"/>
        <v>0</v>
      </c>
      <c r="CZ114" s="355">
        <f t="shared" si="1331"/>
        <v>0</v>
      </c>
      <c r="DA114" s="166">
        <f t="shared" si="1331"/>
        <v>0</v>
      </c>
      <c r="DB114" s="479">
        <f t="shared" si="1331"/>
        <v>0</v>
      </c>
      <c r="DC114" s="480">
        <f t="shared" si="1331"/>
        <v>0</v>
      </c>
      <c r="DD114" s="409">
        <f t="shared" si="1331"/>
        <v>0</v>
      </c>
      <c r="DE114" s="604">
        <f t="shared" si="1331"/>
        <v>0</v>
      </c>
      <c r="DF114" s="612">
        <f>実行度合表集計2025!GH114+実行度合表集計2026!CV114</f>
        <v>0</v>
      </c>
      <c r="DG114" s="334">
        <f>実行度合表集計2025!GI114+実行度合表集計2026!CW114</f>
        <v>0</v>
      </c>
      <c r="DH114" s="613">
        <f>実行度合表集計2025!GJ114+実行度合表集計2026!CX114</f>
        <v>0</v>
      </c>
      <c r="DI114" s="628">
        <f>実行度合表集計2025!GK114+実行度合表集計2026!CY114</f>
        <v>0</v>
      </c>
      <c r="DJ114" s="355">
        <f>実行度合表集計2025!GL114+実行度合表集計2026!CZ114</f>
        <v>0</v>
      </c>
      <c r="DK114" s="629">
        <f>実行度合表集計2025!GM114+実行度合表集計2026!DA114</f>
        <v>0</v>
      </c>
      <c r="DL114" s="641">
        <f>実行度合表集計2025!GN114+実行度合表集計2026!DB114</f>
        <v>0</v>
      </c>
      <c r="DM114" s="480">
        <f>実行度合表集計2025!GO114+実行度合表集計2026!DC114</f>
        <v>0</v>
      </c>
      <c r="DN114" s="409">
        <f>実行度合表集計2025!GP114+実行度合表集計2026!DD114</f>
        <v>-42258000</v>
      </c>
      <c r="DO114" s="642">
        <f>実行度合表集計2025!GQ114+実行度合表集計2026!DE114</f>
        <v>0</v>
      </c>
      <c r="DP114" s="28" cm="1">
        <f t="array" ref="DP114">_xlfn.XLOOKUP($D113&amp;DP$2&amp;DP$3,事業計画集計2026[営業所]&amp;事業計画集計2026[月]&amp;事業計画集計2026[受着完],事業計画集計2026[(当月)実績 請負金額],0,0)</f>
        <v>0</v>
      </c>
      <c r="DQ114" s="28" cm="1">
        <f t="array" ref="DQ114">_xlfn.XLOOKUP($D113&amp;DP$2&amp;DP$3,事業計画集計2026[営業所]&amp;事業計画集計2026[月]&amp;事業計画集計2026[受着完],事業計画集計2026[(当月)実績 利益額],0,0)</f>
        <v>0</v>
      </c>
      <c r="DR114" s="149" cm="1">
        <f t="array" ref="DR114">_xlfn.XLOOKUP($D113&amp;DP$2&amp;DP$3,事業計画集計2026[営業所]&amp;事業計画集計2026[月]&amp;事業計画集計2026[受着完],事業計画集計2026[(当月)実績 棟数],0,0)</f>
        <v>0</v>
      </c>
      <c r="DS114" s="28" cm="1">
        <f t="array" ref="DS114">_xlfn.XLOOKUP($D113&amp;DS$2&amp;DS$3,事業計画集計2026[営業所]&amp;事業計画集計2026[月]&amp;事業計画集計2026[受着完],事業計画集計2026[(当月)実績 請負金額],0,0)</f>
        <v>0</v>
      </c>
      <c r="DT114" s="28" cm="1">
        <f t="array" ref="DT114">_xlfn.XLOOKUP($D113&amp;DS$2&amp;DS$3,事業計画集計2026[営業所]&amp;事業計画集計2026[月]&amp;事業計画集計2026[受着完],事業計画集計2026[(当月)実績 利益額],0,0)</f>
        <v>0</v>
      </c>
      <c r="DU114" s="149" cm="1">
        <f t="array" ref="DU114">_xlfn.XLOOKUP($D113&amp;DS$2&amp;DS$3,事業計画集計2026[営業所]&amp;事業計画集計2026[月]&amp;事業計画集計2026[受着完],事業計画集計2026[(当月)実績 棟数],0,0)</f>
        <v>0</v>
      </c>
      <c r="DV114" s="28" cm="1">
        <f t="array" ref="DV114">_xlfn.XLOOKUP($D113&amp;DV$2&amp;DV$3,事業計画集計2026[営業所]&amp;事業計画集計2026[月]&amp;事業計画集計2026[受着完],事業計画集計2026[(当月)実績 請負金額],0,0)</f>
        <v>0</v>
      </c>
      <c r="DW114" s="28" cm="1">
        <f t="array" ref="DW114">_xlfn.XLOOKUP($D113&amp;DV$2&amp;DV$3,事業計画集計2026[営業所]&amp;事業計画集計2026[月]&amp;事業計画集計2026[受着完],事業計画集計2026[(当月)実績 利益額],0,0)</f>
        <v>0</v>
      </c>
      <c r="DX114" s="133">
        <f>DW114-($Q113*1000)</f>
        <v>0</v>
      </c>
      <c r="DY114" s="149" cm="1">
        <f t="array" ref="DY114">_xlfn.XLOOKUP($D113&amp;DV$2&amp;DV$3,事業計画集計2026[営業所]&amp;事業計画集計2026[月]&amp;事業計画集計2026[受着完],事業計画集計2026[(当月)実績 棟数],0,0)</f>
        <v>0</v>
      </c>
      <c r="DZ114" s="28" cm="1">
        <f t="array" ref="DZ114">_xlfn.XLOOKUP($D113&amp;DZ$2&amp;DZ$3,事業計画集計2026[営業所]&amp;事業計画集計2026[月]&amp;事業計画集計2026[受着完],事業計画集計2026[(当月)実績 請負金額],0,0)</f>
        <v>0</v>
      </c>
      <c r="EA114" s="28" cm="1">
        <f t="array" ref="EA114">_xlfn.XLOOKUP($D113&amp;DZ$2&amp;DZ$3,事業計画集計2026[営業所]&amp;事業計画集計2026[月]&amp;事業計画集計2026[受着完],事業計画集計2026[(当月)実績 利益額],0,0)</f>
        <v>0</v>
      </c>
      <c r="EB114" s="149" cm="1">
        <f t="array" ref="EB114">_xlfn.XLOOKUP($D113&amp;DZ$2&amp;DZ$3,事業計画集計2026[営業所]&amp;事業計画集計2026[月]&amp;事業計画集計2026[受着完],事業計画集計2026[(当月)実績 棟数],0,0)</f>
        <v>0</v>
      </c>
      <c r="EC114" s="28" cm="1">
        <f t="array" ref="EC114">_xlfn.XLOOKUP($D113&amp;EC$2&amp;EC$3,事業計画集計2026[営業所]&amp;事業計画集計2026[月]&amp;事業計画集計2026[受着完],事業計画集計2026[(当月)実績 請負金額],0,0)</f>
        <v>0</v>
      </c>
      <c r="ED114" s="28" cm="1">
        <f t="array" ref="ED114">_xlfn.XLOOKUP($D113&amp;EC$2&amp;EC$3,事業計画集計2026[営業所]&amp;事業計画集計2026[月]&amp;事業計画集計2026[受着完],事業計画集計2026[(当月)実績 利益額],0,0)</f>
        <v>0</v>
      </c>
      <c r="EE114" s="149" cm="1">
        <f t="array" ref="EE114">_xlfn.XLOOKUP($D113&amp;EC$2&amp;EC$3,事業計画集計2026[営業所]&amp;事業計画集計2026[月]&amp;事業計画集計2026[受着完],事業計画集計2026[(当月)実績 棟数],0,0)</f>
        <v>0</v>
      </c>
      <c r="EF114" s="28" cm="1">
        <f t="array" ref="EF114">_xlfn.XLOOKUP($D113&amp;EF$2&amp;EF$3,事業計画集計2026[営業所]&amp;事業計画集計2026[月]&amp;事業計画集計2026[受着完],事業計画集計2026[(当月)実績 請負金額],0,0)</f>
        <v>0</v>
      </c>
      <c r="EG114" s="28" cm="1">
        <f t="array" ref="EG114">_xlfn.XLOOKUP($D113&amp;EF$2&amp;EF$3,事業計画集計2026[営業所]&amp;事業計画集計2026[月]&amp;事業計画集計2026[受着完],事業計画集計2026[(当月)実績 利益額],0,0)</f>
        <v>0</v>
      </c>
      <c r="EH114" s="133">
        <f>EG114-($Q113*1000)</f>
        <v>0</v>
      </c>
      <c r="EI114" s="149" cm="1">
        <f t="array" ref="EI114">_xlfn.XLOOKUP($D113&amp;EF$2&amp;EF$3,事業計画集計2026[営業所]&amp;事業計画集計2026[月]&amp;事業計画集計2026[受着完],事業計画集計2026[(当月)実績 棟数],0,0)</f>
        <v>0</v>
      </c>
      <c r="EJ114" s="28" cm="1">
        <f t="array" ref="EJ114">_xlfn.XLOOKUP($D113&amp;EJ$2&amp;EJ$3,事業計画集計2026[営業所]&amp;事業計画集計2026[月]&amp;事業計画集計2026[受着完],事業計画集計2026[(当月)実績 請負金額],0,0)</f>
        <v>0</v>
      </c>
      <c r="EK114" s="28" cm="1">
        <f t="array" ref="EK114">_xlfn.XLOOKUP($D113&amp;EJ$2&amp;EJ$3,事業計画集計2026[営業所]&amp;事業計画集計2026[月]&amp;事業計画集計2026[受着完],事業計画集計2026[(当月)実績 利益額],0,0)</f>
        <v>0</v>
      </c>
      <c r="EL114" s="149" cm="1">
        <f t="array" ref="EL114">_xlfn.XLOOKUP($D113&amp;EJ$2&amp;EJ$3,事業計画集計2026[営業所]&amp;事業計画集計2026[月]&amp;事業計画集計2026[受着完],事業計画集計2026[(当月)実績 棟数],0,0)</f>
        <v>0</v>
      </c>
      <c r="EM114" s="28" cm="1">
        <f t="array" ref="EM114">_xlfn.XLOOKUP($D113&amp;EM$2&amp;EM$3,事業計画集計2026[営業所]&amp;事業計画集計2026[月]&amp;事業計画集計2026[受着完],事業計画集計2026[(当月)実績 請負金額],0,0)</f>
        <v>0</v>
      </c>
      <c r="EN114" s="28" cm="1">
        <f t="array" ref="EN114">_xlfn.XLOOKUP($D113&amp;EM$2&amp;EM$3,事業計画集計2026[営業所]&amp;事業計画集計2026[月]&amp;事業計画集計2026[受着完],事業計画集計2026[(当月)実績 利益額],0,0)</f>
        <v>0</v>
      </c>
      <c r="EO114" s="149" cm="1">
        <f t="array" ref="EO114">_xlfn.XLOOKUP($D113&amp;EM$2&amp;EM$3,事業計画集計2026[営業所]&amp;事業計画集計2026[月]&amp;事業計画集計2026[受着完],事業計画集計2026[(当月)実績 棟数],0,0)</f>
        <v>0</v>
      </c>
      <c r="EP114" s="28" cm="1">
        <f t="array" ref="EP114">_xlfn.XLOOKUP($D113&amp;EP$2&amp;EP$3,事業計画集計2026[営業所]&amp;事業計画集計2026[月]&amp;事業計画集計2026[受着完],事業計画集計2026[(当月)実績 請負金額],0,0)</f>
        <v>0</v>
      </c>
      <c r="EQ114" s="28" cm="1">
        <f t="array" ref="EQ114">_xlfn.XLOOKUP($D113&amp;EP$2&amp;EP$3,事業計画集計2026[営業所]&amp;事業計画集計2026[月]&amp;事業計画集計2026[受着完],事業計画集計2026[(当月)実績 利益額],0,0)</f>
        <v>0</v>
      </c>
      <c r="ER114" s="133">
        <f>EQ114-($Q113*1000)</f>
        <v>0</v>
      </c>
      <c r="ES114" s="142" cm="1">
        <f t="array" ref="ES114">_xlfn.XLOOKUP($D113&amp;EP$2&amp;EP$3,事業計画集計2026[営業所]&amp;事業計画集計2026[月]&amp;事業計画集計2026[受着完],事業計画集計2026[(当月)実績 棟数],0,0)</f>
        <v>0</v>
      </c>
      <c r="ET114" s="421">
        <f t="shared" si="1332"/>
        <v>0</v>
      </c>
      <c r="EU114" s="422">
        <f t="shared" si="1332"/>
        <v>0</v>
      </c>
      <c r="EV114" s="423">
        <f t="shared" si="1332"/>
        <v>0</v>
      </c>
      <c r="EW114" s="296">
        <f t="shared" si="1332"/>
        <v>0</v>
      </c>
      <c r="EX114" s="300">
        <f t="shared" si="1332"/>
        <v>0</v>
      </c>
      <c r="EY114" s="154">
        <f t="shared" si="1332"/>
        <v>0</v>
      </c>
      <c r="EZ114" s="304">
        <f>DV114+EF114+EP114</f>
        <v>0</v>
      </c>
      <c r="FA114" s="314">
        <f>DW114+EG114+EQ114</f>
        <v>0</v>
      </c>
      <c r="FB114" s="409">
        <f>FA114*(1+FB115)-(($Q113*1000)*3)</f>
        <v>0</v>
      </c>
      <c r="FC114" s="158">
        <f>DY114+EI114+ES114</f>
        <v>0</v>
      </c>
      <c r="FD114" s="28" cm="1">
        <f t="array" ref="FD114">_xlfn.XLOOKUP($D113&amp;FD$2&amp;FD$3,事業計画集計2026[営業所]&amp;事業計画集計2026[月]&amp;事業計画集計2026[受着完],事業計画集計2026[(当月)実績 請負金額],0,0)</f>
        <v>0</v>
      </c>
      <c r="FE114" s="28" cm="1">
        <f t="array" ref="FE114">_xlfn.XLOOKUP($D113&amp;FD$2&amp;FD$3,事業計画集計2026[営業所]&amp;事業計画集計2026[月]&amp;事業計画集計2026[受着完],事業計画集計2026[(当月)実績 利益額],0,0)</f>
        <v>0</v>
      </c>
      <c r="FF114" s="149" cm="1">
        <f t="array" ref="FF114">_xlfn.XLOOKUP($D113&amp;FD$2&amp;FD$3,事業計画集計2026[営業所]&amp;事業計画集計2026[月]&amp;事業計画集計2026[受着完],事業計画集計2026[(当月)実績 棟数],0,0)</f>
        <v>0</v>
      </c>
      <c r="FG114" s="28" cm="1">
        <f t="array" ref="FG114">_xlfn.XLOOKUP($D113&amp;FG$2&amp;FG$3,事業計画集計2026[営業所]&amp;事業計画集計2026[月]&amp;事業計画集計2026[受着完],事業計画集計2026[(当月)実績 請負金額],0,0)</f>
        <v>0</v>
      </c>
      <c r="FH114" s="28" cm="1">
        <f t="array" ref="FH114">_xlfn.XLOOKUP($D113&amp;FG$2&amp;FG$3,事業計画集計2026[営業所]&amp;事業計画集計2026[月]&amp;事業計画集計2026[受着完],事業計画集計2026[(当月)実績 利益額],0,0)</f>
        <v>0</v>
      </c>
      <c r="FI114" s="149" cm="1">
        <f t="array" ref="FI114">_xlfn.XLOOKUP($D113&amp;FG$2&amp;FG$3,事業計画集計2026[営業所]&amp;事業計画集計2026[月]&amp;事業計画集計2026[受着完],事業計画集計2026[(当月)実績 棟数],0,0)</f>
        <v>0</v>
      </c>
      <c r="FJ114" s="28" cm="1">
        <f t="array" ref="FJ114">_xlfn.XLOOKUP($D113&amp;FJ$2&amp;FJ$3,事業計画集計2026[営業所]&amp;事業計画集計2026[月]&amp;事業計画集計2026[受着完],事業計画集計2026[(当月)実績 請負金額],0,0)</f>
        <v>0</v>
      </c>
      <c r="FK114" s="28" cm="1">
        <f t="array" ref="FK114">_xlfn.XLOOKUP($D113&amp;FJ$2&amp;FJ$3,事業計画集計2026[営業所]&amp;事業計画集計2026[月]&amp;事業計画集計2026[受着完],事業計画集計2026[(当月)実績 利益額],0,0)</f>
        <v>0</v>
      </c>
      <c r="FL114" s="133">
        <f>FK114-($Q113*1000)</f>
        <v>0</v>
      </c>
      <c r="FM114" s="149" cm="1">
        <f t="array" ref="FM114">_xlfn.XLOOKUP($D113&amp;FJ$2&amp;FJ$3,事業計画集計2026[営業所]&amp;事業計画集計2026[月]&amp;事業計画集計2026[受着完],事業計画集計2026[(当月)実績 棟数],0,0)</f>
        <v>0</v>
      </c>
      <c r="FN114" s="28" cm="1">
        <f t="array" ref="FN114">_xlfn.XLOOKUP($D113&amp;FN$2&amp;FN$3,事業計画集計2026[営業所]&amp;事業計画集計2026[月]&amp;事業計画集計2026[受着完],事業計画集計2026[(当月)実績 請負金額],0,0)</f>
        <v>0</v>
      </c>
      <c r="FO114" s="28" cm="1">
        <f t="array" ref="FO114">_xlfn.XLOOKUP($D113&amp;FN$2&amp;FN$3,事業計画集計2026[営業所]&amp;事業計画集計2026[月]&amp;事業計画集計2026[受着完],事業計画集計2026[(当月)実績 利益額],0,0)</f>
        <v>0</v>
      </c>
      <c r="FP114" s="149" cm="1">
        <f t="array" ref="FP114">_xlfn.XLOOKUP($D113&amp;FN$2&amp;FN$3,事業計画集計2026[営業所]&amp;事業計画集計2026[月]&amp;事業計画集計2026[受着完],事業計画集計2026[(当月)実績 棟数],0,0)</f>
        <v>0</v>
      </c>
      <c r="FQ114" s="28" cm="1">
        <f t="array" ref="FQ114">_xlfn.XLOOKUP($D113&amp;FQ$2&amp;FQ$3,事業計画集計2026[営業所]&amp;事業計画集計2026[月]&amp;事業計画集計2026[受着完],事業計画集計2026[(当月)実績 請負金額],0,0)</f>
        <v>0</v>
      </c>
      <c r="FR114" s="28" cm="1">
        <f t="array" ref="FR114">_xlfn.XLOOKUP($D113&amp;FQ$2&amp;FQ$3,事業計画集計2026[営業所]&amp;事業計画集計2026[月]&amp;事業計画集計2026[受着完],事業計画集計2026[(当月)実績 利益額],0,0)</f>
        <v>0</v>
      </c>
      <c r="FS114" s="149" cm="1">
        <f t="array" ref="FS114">_xlfn.XLOOKUP($D113&amp;FQ$2&amp;FQ$3,事業計画集計2026[営業所]&amp;事業計画集計2026[月]&amp;事業計画集計2026[受着完],事業計画集計2026[(当月)実績 棟数],0,0)</f>
        <v>0</v>
      </c>
      <c r="FT114" s="28" cm="1">
        <f t="array" ref="FT114">_xlfn.XLOOKUP($D113&amp;FT$2&amp;FT$3,事業計画集計2026[営業所]&amp;事業計画集計2026[月]&amp;事業計画集計2026[受着完],事業計画集計2026[(当月)実績 請負金額],0,0)</f>
        <v>0</v>
      </c>
      <c r="FU114" s="28" cm="1">
        <f t="array" ref="FU114">_xlfn.XLOOKUP($D113&amp;FT$2&amp;FT$3,事業計画集計2026[営業所]&amp;事業計画集計2026[月]&amp;事業計画集計2026[受着完],事業計画集計2026[(当月)実績 利益額],0,0)</f>
        <v>0</v>
      </c>
      <c r="FV114" s="133">
        <f>FU114-($Q113*1000)</f>
        <v>0</v>
      </c>
      <c r="FW114" s="149" cm="1">
        <f t="array" ref="FW114">_xlfn.XLOOKUP($D113&amp;FT$2&amp;FT$3,事業計画集計2026[営業所]&amp;事業計画集計2026[月]&amp;事業計画集計2026[受着完],事業計画集計2026[(当月)実績 棟数],0,0)</f>
        <v>0</v>
      </c>
      <c r="FX114" s="28" cm="1">
        <f t="array" ref="FX114">_xlfn.XLOOKUP($D113&amp;FX$2&amp;FX$3,事業計画集計2026[営業所]&amp;事業計画集計2026[月]&amp;事業計画集計2026[受着完],事業計画集計2026[(当月)実績 請負金額],0,0)</f>
        <v>0</v>
      </c>
      <c r="FY114" s="28" cm="1">
        <f t="array" ref="FY114">_xlfn.XLOOKUP($D113&amp;FX$2&amp;FX$3,事業計画集計2026[営業所]&amp;事業計画集計2026[月]&amp;事業計画集計2026[受着完],事業計画集計2026[(当月)実績 利益額],0,0)</f>
        <v>0</v>
      </c>
      <c r="FZ114" s="149" cm="1">
        <f t="array" ref="FZ114">_xlfn.XLOOKUP($D113&amp;FX$2&amp;FX$3,事業計画集計2026[営業所]&amp;事業計画集計2026[月]&amp;事業計画集計2026[受着完],事業計画集計2026[(当月)実績 棟数],0,0)</f>
        <v>0</v>
      </c>
      <c r="GA114" s="28" cm="1">
        <f t="array" ref="GA114">_xlfn.XLOOKUP($D113&amp;GA$2&amp;GA$3,事業計画集計2026[営業所]&amp;事業計画集計2026[月]&amp;事業計画集計2026[受着完],事業計画集計2026[(当月)実績 請負金額],0,0)</f>
        <v>0</v>
      </c>
      <c r="GB114" s="28" cm="1">
        <f t="array" ref="GB114">_xlfn.XLOOKUP($D113&amp;GA$2&amp;GA$3,事業計画集計2026[営業所]&amp;事業計画集計2026[月]&amp;事業計画集計2026[受着完],事業計画集計2026[(当月)実績 利益額],0,0)</f>
        <v>0</v>
      </c>
      <c r="GC114" s="149" cm="1">
        <f t="array" ref="GC114">_xlfn.XLOOKUP($D113&amp;GA$2&amp;GA$3,事業計画集計2026[営業所]&amp;事業計画集計2026[月]&amp;事業計画集計2026[受着完],事業計画集計2026[(当月)実績 棟数],0,0)</f>
        <v>0</v>
      </c>
      <c r="GD114" s="28" cm="1">
        <f t="array" ref="GD114">_xlfn.XLOOKUP($D113&amp;GD$2&amp;GD$3,事業計画集計2026[営業所]&amp;事業計画集計2026[月]&amp;事業計画集計2026[受着完],事業計画集計2026[(当月)実績 請負金額],0,0)</f>
        <v>0</v>
      </c>
      <c r="GE114" s="28" cm="1">
        <f t="array" ref="GE114">_xlfn.XLOOKUP($D113&amp;GD$2&amp;GD$3,事業計画集計2026[営業所]&amp;事業計画集計2026[月]&amp;事業計画集計2026[受着完],事業計画集計2026[(当月)実績 利益額],0,0)</f>
        <v>0</v>
      </c>
      <c r="GF114" s="133">
        <f>GE114-($Q113*1000)</f>
        <v>0</v>
      </c>
      <c r="GG114" s="142" cm="1">
        <f t="array" ref="GG114">_xlfn.XLOOKUP($D113&amp;GD$2&amp;GD$3,事業計画集計2026[営業所]&amp;事業計画集計2026[月]&amp;事業計画集計2026[受着完],事業計画集計2026[(当月)実績 棟数],0,0)</f>
        <v>0</v>
      </c>
      <c r="GH114" s="421">
        <f t="shared" si="1333"/>
        <v>0</v>
      </c>
      <c r="GI114" s="422">
        <f t="shared" si="1333"/>
        <v>0</v>
      </c>
      <c r="GJ114" s="423">
        <f t="shared" si="1333"/>
        <v>0</v>
      </c>
      <c r="GK114" s="296">
        <f t="shared" si="1333"/>
        <v>0</v>
      </c>
      <c r="GL114" s="300">
        <f t="shared" si="1333"/>
        <v>0</v>
      </c>
      <c r="GM114" s="154">
        <f t="shared" si="1333"/>
        <v>0</v>
      </c>
      <c r="GN114" s="304">
        <f>FJ114+FT114+GD114</f>
        <v>0</v>
      </c>
      <c r="GO114" s="314">
        <f>FK114+FU114+GE114</f>
        <v>0</v>
      </c>
      <c r="GP114" s="409">
        <f>GO114*(1+GP115)-(($Q113*1000)*3)</f>
        <v>0</v>
      </c>
      <c r="GQ114" s="158">
        <f>FM114+FW114+GG114</f>
        <v>0</v>
      </c>
      <c r="GR114" s="333">
        <f t="shared" si="1334"/>
        <v>0</v>
      </c>
      <c r="GS114" s="334">
        <f t="shared" si="1334"/>
        <v>0</v>
      </c>
      <c r="GT114" s="162">
        <f t="shared" si="1334"/>
        <v>0</v>
      </c>
      <c r="GU114" s="354">
        <f t="shared" si="1334"/>
        <v>0</v>
      </c>
      <c r="GV114" s="355">
        <f t="shared" si="1334"/>
        <v>0</v>
      </c>
      <c r="GW114" s="166">
        <f t="shared" si="1334"/>
        <v>0</v>
      </c>
      <c r="GX114" s="479">
        <f t="shared" si="1334"/>
        <v>0</v>
      </c>
      <c r="GY114" s="480">
        <f t="shared" si="1334"/>
        <v>0</v>
      </c>
      <c r="GZ114" s="409">
        <f t="shared" si="1334"/>
        <v>0</v>
      </c>
      <c r="HA114" s="482">
        <f t="shared" si="1334"/>
        <v>0</v>
      </c>
      <c r="HB114" s="390">
        <f>CV114+GR114</f>
        <v>0</v>
      </c>
      <c r="HC114" s="391">
        <f>CW114+GS114</f>
        <v>0</v>
      </c>
      <c r="HD114" s="170">
        <f>CX114+GT114</f>
        <v>0</v>
      </c>
      <c r="HE114" s="390">
        <f>CY114+GU114</f>
        <v>0</v>
      </c>
      <c r="HF114" s="391">
        <f>CZ114+GV114</f>
        <v>0</v>
      </c>
      <c r="HG114" s="170">
        <f>DA114+GW114</f>
        <v>0</v>
      </c>
      <c r="HH114" s="390">
        <f>DB114+GX114</f>
        <v>0</v>
      </c>
      <c r="HI114" s="391">
        <f>DC114+GY114</f>
        <v>0</v>
      </c>
      <c r="HJ114" s="409">
        <f>DD114+GZ114</f>
        <v>0</v>
      </c>
      <c r="HK114" s="256">
        <f>DE114+HA114</f>
        <v>0</v>
      </c>
      <c r="HL114" s="31"/>
      <c r="HM114" s="30" t="s">
        <v>138</v>
      </c>
      <c r="HN114" s="30" t="s">
        <v>85</v>
      </c>
      <c r="HO114" s="30" t="s">
        <v>270</v>
      </c>
      <c r="HP114" s="30"/>
      <c r="HQ114" s="30"/>
    </row>
    <row r="115" spans="1:225" s="38" customFormat="1" ht="21">
      <c r="A115" s="32"/>
      <c r="B115" s="33"/>
      <c r="C115" s="87"/>
      <c r="D115" s="88"/>
      <c r="E115" s="198"/>
      <c r="F115" s="198"/>
      <c r="G115" s="198"/>
      <c r="H115" s="198"/>
      <c r="I115" s="198"/>
      <c r="J115" s="198"/>
      <c r="K115" s="199"/>
      <c r="L115" s="199"/>
      <c r="M115" s="199"/>
      <c r="N115" s="199"/>
      <c r="O115" s="199"/>
      <c r="P115" s="199"/>
      <c r="Q115" s="199"/>
      <c r="R115" s="198"/>
      <c r="S115" s="34" t="s">
        <v>139</v>
      </c>
      <c r="T115" s="35" t="str">
        <f t="shared" ref="T115:AA115" si="1336">IF(AND(T113&gt;0,T114&gt;0),ROUNDDOWN(T114/T113,4),"")</f>
        <v/>
      </c>
      <c r="U115" s="36" t="str">
        <f t="shared" si="1336"/>
        <v/>
      </c>
      <c r="V115" s="143" t="str">
        <f t="shared" si="1336"/>
        <v/>
      </c>
      <c r="W115" s="35" t="str">
        <f t="shared" si="1336"/>
        <v/>
      </c>
      <c r="X115" s="36" t="str">
        <f t="shared" si="1336"/>
        <v/>
      </c>
      <c r="Y115" s="150" t="str">
        <f t="shared" si="1336"/>
        <v/>
      </c>
      <c r="Z115" s="36" t="str">
        <f t="shared" si="1336"/>
        <v/>
      </c>
      <c r="AA115" s="36" t="str">
        <f t="shared" si="1336"/>
        <v/>
      </c>
      <c r="AB115" s="37">
        <f>IF(AB114&gt;0,AB114/AB113,0)</f>
        <v>0</v>
      </c>
      <c r="AC115" s="143" t="str">
        <f t="shared" ref="AC115:AK115" si="1337">IF(AND(AC113&gt;0,AC114&gt;0),ROUNDDOWN(AC114/AC113,4),"")</f>
        <v/>
      </c>
      <c r="AD115" s="35" t="str">
        <f t="shared" si="1337"/>
        <v/>
      </c>
      <c r="AE115" s="36" t="str">
        <f t="shared" si="1337"/>
        <v/>
      </c>
      <c r="AF115" s="150" t="str">
        <f t="shared" si="1337"/>
        <v/>
      </c>
      <c r="AG115" s="36" t="str">
        <f t="shared" si="1337"/>
        <v/>
      </c>
      <c r="AH115" s="36" t="str">
        <f t="shared" si="1337"/>
        <v/>
      </c>
      <c r="AI115" s="150" t="str">
        <f t="shared" si="1337"/>
        <v/>
      </c>
      <c r="AJ115" s="36" t="str">
        <f t="shared" si="1337"/>
        <v/>
      </c>
      <c r="AK115" s="36" t="str">
        <f t="shared" si="1337"/>
        <v/>
      </c>
      <c r="AL115" s="37">
        <f>IF(AL114&gt;0,AL114/AL113,0)</f>
        <v>0</v>
      </c>
      <c r="AM115" s="150" t="str">
        <f t="shared" ref="AM115:AU115" si="1338">IF(AND(AM113&gt;0,AM114&gt;0),ROUNDDOWN(AM114/AM113,4),"")</f>
        <v/>
      </c>
      <c r="AN115" s="36" t="str">
        <f t="shared" si="1338"/>
        <v/>
      </c>
      <c r="AO115" s="36" t="str">
        <f t="shared" si="1338"/>
        <v/>
      </c>
      <c r="AP115" s="150" t="str">
        <f t="shared" si="1338"/>
        <v/>
      </c>
      <c r="AQ115" s="36" t="str">
        <f t="shared" si="1338"/>
        <v/>
      </c>
      <c r="AR115" s="36" t="str">
        <f t="shared" si="1338"/>
        <v/>
      </c>
      <c r="AS115" s="150" t="str">
        <f t="shared" si="1338"/>
        <v/>
      </c>
      <c r="AT115" s="36" t="str">
        <f t="shared" si="1338"/>
        <v/>
      </c>
      <c r="AU115" s="36" t="str">
        <f t="shared" si="1338"/>
        <v/>
      </c>
      <c r="AV115" s="37">
        <f>IF(AV114&gt;0,AV114/AV113,0)</f>
        <v>0</v>
      </c>
      <c r="AW115" s="143" t="str">
        <f>IF(AND(AW113&gt;0,AW114&gt;0),ROUNDDOWN(AW114/AW113,4),"")</f>
        <v/>
      </c>
      <c r="AX115" s="424" t="str">
        <f t="shared" ref="AX115:BE115" si="1339">IF(AND(AX113&gt;0,AX114&gt;0),ROUNDDOWN(AX114/AX113,4),"")</f>
        <v/>
      </c>
      <c r="AY115" s="425" t="str">
        <f t="shared" si="1339"/>
        <v/>
      </c>
      <c r="AZ115" s="426" t="str">
        <f t="shared" si="1339"/>
        <v/>
      </c>
      <c r="BA115" s="297" t="str">
        <f t="shared" si="1339"/>
        <v/>
      </c>
      <c r="BB115" s="301" t="str">
        <f t="shared" si="1339"/>
        <v/>
      </c>
      <c r="BC115" s="155" t="str">
        <f t="shared" si="1339"/>
        <v/>
      </c>
      <c r="BD115" s="305" t="str">
        <f t="shared" si="1339"/>
        <v/>
      </c>
      <c r="BE115" s="315" t="str">
        <f t="shared" si="1339"/>
        <v/>
      </c>
      <c r="BF115" s="325"/>
      <c r="BG115" s="159" t="str">
        <f t="shared" ref="BG115:BO115" si="1340">IF(AND(BG113&gt;0,BG114&gt;0),ROUNDDOWN(BG114/BG113,4),"")</f>
        <v/>
      </c>
      <c r="BH115" s="36" t="str">
        <f t="shared" si="1340"/>
        <v/>
      </c>
      <c r="BI115" s="36" t="str">
        <f t="shared" si="1340"/>
        <v/>
      </c>
      <c r="BJ115" s="150" t="str">
        <f t="shared" si="1340"/>
        <v/>
      </c>
      <c r="BK115" s="36" t="str">
        <f t="shared" si="1340"/>
        <v/>
      </c>
      <c r="BL115" s="36" t="str">
        <f t="shared" si="1340"/>
        <v/>
      </c>
      <c r="BM115" s="150" t="str">
        <f t="shared" si="1340"/>
        <v/>
      </c>
      <c r="BN115" s="36" t="str">
        <f t="shared" si="1340"/>
        <v/>
      </c>
      <c r="BO115" s="36" t="str">
        <f t="shared" si="1340"/>
        <v/>
      </c>
      <c r="BP115" s="37">
        <f>IF(BP114&gt;0,BP114/BP113,0)</f>
        <v>0</v>
      </c>
      <c r="BQ115" s="150" t="str">
        <f t="shared" ref="BQ115:BY115" si="1341">IF(AND(BQ113&gt;0,BQ114&gt;0),ROUNDDOWN(BQ114/BQ113,4),"")</f>
        <v/>
      </c>
      <c r="BR115" s="36" t="str">
        <f t="shared" si="1341"/>
        <v/>
      </c>
      <c r="BS115" s="36" t="str">
        <f t="shared" si="1341"/>
        <v/>
      </c>
      <c r="BT115" s="150" t="str">
        <f t="shared" si="1341"/>
        <v/>
      </c>
      <c r="BU115" s="36" t="str">
        <f t="shared" si="1341"/>
        <v/>
      </c>
      <c r="BV115" s="36" t="str">
        <f t="shared" si="1341"/>
        <v/>
      </c>
      <c r="BW115" s="150" t="str">
        <f t="shared" si="1341"/>
        <v/>
      </c>
      <c r="BX115" s="36" t="str">
        <f t="shared" si="1341"/>
        <v/>
      </c>
      <c r="BY115" s="36" t="str">
        <f t="shared" si="1341"/>
        <v/>
      </c>
      <c r="BZ115" s="37">
        <f>IF(BZ114&gt;0,BZ114/BZ113,0)</f>
        <v>0</v>
      </c>
      <c r="CA115" s="150" t="str">
        <f t="shared" ref="CA115:CI115" si="1342">IF(AND(CA113&gt;0,CA114&gt;0),ROUNDDOWN(CA114/CA113,4),"")</f>
        <v/>
      </c>
      <c r="CB115" s="36" t="str">
        <f t="shared" si="1342"/>
        <v/>
      </c>
      <c r="CC115" s="36" t="str">
        <f t="shared" si="1342"/>
        <v/>
      </c>
      <c r="CD115" s="150" t="str">
        <f t="shared" si="1342"/>
        <v/>
      </c>
      <c r="CE115" s="36" t="str">
        <f t="shared" si="1342"/>
        <v/>
      </c>
      <c r="CF115" s="36" t="str">
        <f t="shared" si="1342"/>
        <v/>
      </c>
      <c r="CG115" s="150" t="str">
        <f t="shared" si="1342"/>
        <v/>
      </c>
      <c r="CH115" s="36" t="str">
        <f t="shared" si="1342"/>
        <v/>
      </c>
      <c r="CI115" s="36" t="str">
        <f t="shared" si="1342"/>
        <v/>
      </c>
      <c r="CJ115" s="37">
        <f>IF(CJ114&gt;0,CJ114/CJ113,0)</f>
        <v>0</v>
      </c>
      <c r="CK115" s="143" t="str">
        <f>IF(AND(CK113&gt;0,CK114&gt;0),ROUNDDOWN(CK114/CK113,4),"")</f>
        <v/>
      </c>
      <c r="CL115" s="424" t="str">
        <f t="shared" ref="CL115:CS115" si="1343">IF(AND(CL113&gt;0,CL114&gt;0),ROUNDDOWN(CL114/CL113,4),"")</f>
        <v/>
      </c>
      <c r="CM115" s="425" t="str">
        <f t="shared" si="1343"/>
        <v/>
      </c>
      <c r="CN115" s="426" t="str">
        <f t="shared" si="1343"/>
        <v/>
      </c>
      <c r="CO115" s="297" t="str">
        <f t="shared" si="1343"/>
        <v/>
      </c>
      <c r="CP115" s="301" t="str">
        <f t="shared" si="1343"/>
        <v/>
      </c>
      <c r="CQ115" s="155" t="str">
        <f t="shared" si="1343"/>
        <v/>
      </c>
      <c r="CR115" s="305" t="str">
        <f t="shared" si="1343"/>
        <v/>
      </c>
      <c r="CS115" s="315" t="str">
        <f t="shared" si="1343"/>
        <v/>
      </c>
      <c r="CT115" s="325"/>
      <c r="CU115" s="159" t="str">
        <f>IF(AND(CU113&gt;0,CU114&gt;0),ROUNDDOWN(CU114/CU113,4),"")</f>
        <v/>
      </c>
      <c r="CV115" s="335" t="str">
        <f>IF(AND(CV113&gt;0,CV114&gt;0),ROUNDDOWN(CV114/CV113,4),"")</f>
        <v/>
      </c>
      <c r="CW115" s="336" t="str">
        <f t="shared" ref="CW115:CX115" si="1344">IF(AND(CW113&gt;0,CW114&gt;0),ROUNDDOWN(CW114/CW113,4),"")</f>
        <v/>
      </c>
      <c r="CX115" s="163" t="str">
        <f t="shared" si="1344"/>
        <v/>
      </c>
      <c r="CY115" s="356" t="str">
        <f>IF(AND(CY113&gt;0,CY114&gt;0),ROUNDDOWN(CY114/CY113,4),"")</f>
        <v/>
      </c>
      <c r="CZ115" s="357" t="str">
        <f>IF(AND(CZ113&gt;0,CZ114&gt;0),ROUNDDOWN(CZ114/CZ113,4),"")</f>
        <v/>
      </c>
      <c r="DA115" s="167" t="str">
        <f>IF(AND(DA113&gt;0,DA114&gt;0),ROUNDDOWN(DA114/DA113,4),"")</f>
        <v/>
      </c>
      <c r="DB115" s="483" t="str">
        <f t="shared" ref="DB115:DW115" si="1345">IF(AND(DB113&gt;0,DB114&gt;0),ROUNDDOWN(DB114/DB113,4),"")</f>
        <v/>
      </c>
      <c r="DC115" s="484" t="str">
        <f t="shared" si="1345"/>
        <v/>
      </c>
      <c r="DD115" s="485"/>
      <c r="DE115" s="605" t="str">
        <f t="shared" si="1345"/>
        <v/>
      </c>
      <c r="DF115" s="614" t="str">
        <f>IF(AND(DF113&gt;0,DF114&gt;0),ROUNDDOWN(DF114/DF113,4),"")</f>
        <v/>
      </c>
      <c r="DG115" s="336" t="str">
        <f t="shared" ref="DG115:DH115" si="1346">IF(AND(DG113&gt;0,DG114&gt;0),ROUNDDOWN(DG114/DG113,4),"")</f>
        <v/>
      </c>
      <c r="DH115" s="615" t="str">
        <f t="shared" si="1346"/>
        <v/>
      </c>
      <c r="DI115" s="630" t="str">
        <f>IF(AND(DI113&gt;0,DI114&gt;0),ROUNDDOWN(DI114/DI113,4),"")</f>
        <v/>
      </c>
      <c r="DJ115" s="357" t="str">
        <f>IF(AND(DJ113&gt;0,DJ114&gt;0),ROUNDDOWN(DJ114/DJ113,4),"")</f>
        <v/>
      </c>
      <c r="DK115" s="631" t="str">
        <f>IF(AND(DK113&gt;0,DK114&gt;0),ROUNDDOWN(DK114/DK113,4),"")</f>
        <v/>
      </c>
      <c r="DL115" s="643" t="str">
        <f t="shared" ref="DL115:DO115" si="1347">IF(AND(DL113&gt;0,DL114&gt;0),ROUNDDOWN(DL114/DL113,4),"")</f>
        <v/>
      </c>
      <c r="DM115" s="484" t="str">
        <f t="shared" si="1347"/>
        <v/>
      </c>
      <c r="DN115" s="485"/>
      <c r="DO115" s="644" t="str">
        <f t="shared" ref="DO115" si="1348">IF(AND(DO113&gt;0,DO114&gt;0),ROUNDDOWN(DO114/DO113,4),"")</f>
        <v/>
      </c>
      <c r="DP115" s="36" t="str">
        <f t="shared" si="1345"/>
        <v/>
      </c>
      <c r="DQ115" s="36" t="str">
        <f t="shared" si="1345"/>
        <v/>
      </c>
      <c r="DR115" s="150" t="str">
        <f t="shared" si="1345"/>
        <v/>
      </c>
      <c r="DS115" s="36" t="str">
        <f t="shared" si="1345"/>
        <v/>
      </c>
      <c r="DT115" s="36" t="str">
        <f t="shared" si="1345"/>
        <v/>
      </c>
      <c r="DU115" s="150" t="str">
        <f t="shared" si="1345"/>
        <v/>
      </c>
      <c r="DV115" s="36" t="str">
        <f t="shared" si="1345"/>
        <v/>
      </c>
      <c r="DW115" s="36" t="str">
        <f t="shared" si="1345"/>
        <v/>
      </c>
      <c r="DX115" s="37">
        <f>IF(DX114&gt;0,DX114/DX113,0)</f>
        <v>0</v>
      </c>
      <c r="DY115" s="150" t="str">
        <f t="shared" ref="DY115:EG115" si="1349">IF(AND(DY113&gt;0,DY114&gt;0),ROUNDDOWN(DY114/DY113,4),"")</f>
        <v/>
      </c>
      <c r="DZ115" s="36" t="str">
        <f t="shared" si="1349"/>
        <v/>
      </c>
      <c r="EA115" s="36" t="str">
        <f t="shared" si="1349"/>
        <v/>
      </c>
      <c r="EB115" s="150" t="str">
        <f t="shared" si="1349"/>
        <v/>
      </c>
      <c r="EC115" s="36" t="str">
        <f t="shared" si="1349"/>
        <v/>
      </c>
      <c r="ED115" s="36" t="str">
        <f t="shared" si="1349"/>
        <v/>
      </c>
      <c r="EE115" s="150" t="str">
        <f t="shared" si="1349"/>
        <v/>
      </c>
      <c r="EF115" s="36" t="str">
        <f t="shared" si="1349"/>
        <v/>
      </c>
      <c r="EG115" s="36" t="str">
        <f t="shared" si="1349"/>
        <v/>
      </c>
      <c r="EH115" s="37">
        <f>IF(EH114&gt;0,EH114/EH113,0)</f>
        <v>0</v>
      </c>
      <c r="EI115" s="150" t="str">
        <f t="shared" ref="EI115:EQ115" si="1350">IF(AND(EI113&gt;0,EI114&gt;0),ROUNDDOWN(EI114/EI113,4),"")</f>
        <v/>
      </c>
      <c r="EJ115" s="36" t="str">
        <f t="shared" si="1350"/>
        <v/>
      </c>
      <c r="EK115" s="36" t="str">
        <f t="shared" si="1350"/>
        <v/>
      </c>
      <c r="EL115" s="150" t="str">
        <f t="shared" si="1350"/>
        <v/>
      </c>
      <c r="EM115" s="36" t="str">
        <f t="shared" si="1350"/>
        <v/>
      </c>
      <c r="EN115" s="36" t="str">
        <f t="shared" si="1350"/>
        <v/>
      </c>
      <c r="EO115" s="150" t="str">
        <f t="shared" si="1350"/>
        <v/>
      </c>
      <c r="EP115" s="36" t="str">
        <f t="shared" si="1350"/>
        <v/>
      </c>
      <c r="EQ115" s="36" t="str">
        <f t="shared" si="1350"/>
        <v/>
      </c>
      <c r="ER115" s="37">
        <f>IF(ER114&gt;0,ER114/ER113,0)</f>
        <v>0</v>
      </c>
      <c r="ES115" s="143" t="str">
        <f>IF(AND(ES113&gt;0,ES114&gt;0),ROUNDDOWN(ES114/ES113,4),"")</f>
        <v/>
      </c>
      <c r="ET115" s="424" t="str">
        <f t="shared" ref="ET115:FA115" si="1351">IF(AND(ET113&gt;0,ET114&gt;0),ROUNDDOWN(ET114/ET113,4),"")</f>
        <v/>
      </c>
      <c r="EU115" s="425" t="str">
        <f t="shared" si="1351"/>
        <v/>
      </c>
      <c r="EV115" s="426" t="str">
        <f t="shared" si="1351"/>
        <v/>
      </c>
      <c r="EW115" s="297" t="str">
        <f t="shared" si="1351"/>
        <v/>
      </c>
      <c r="EX115" s="301" t="str">
        <f t="shared" si="1351"/>
        <v/>
      </c>
      <c r="EY115" s="155" t="str">
        <f t="shared" si="1351"/>
        <v/>
      </c>
      <c r="EZ115" s="305" t="str">
        <f t="shared" si="1351"/>
        <v/>
      </c>
      <c r="FA115" s="315" t="str">
        <f t="shared" si="1351"/>
        <v/>
      </c>
      <c r="FB115" s="325"/>
      <c r="FC115" s="159" t="str">
        <f t="shared" ref="FC115:FK115" si="1352">IF(AND(FC113&gt;0,FC114&gt;0),ROUNDDOWN(FC114/FC113,4),"")</f>
        <v/>
      </c>
      <c r="FD115" s="36" t="str">
        <f t="shared" si="1352"/>
        <v/>
      </c>
      <c r="FE115" s="36" t="str">
        <f t="shared" si="1352"/>
        <v/>
      </c>
      <c r="FF115" s="150" t="str">
        <f t="shared" si="1352"/>
        <v/>
      </c>
      <c r="FG115" s="36" t="str">
        <f t="shared" si="1352"/>
        <v/>
      </c>
      <c r="FH115" s="36" t="str">
        <f t="shared" si="1352"/>
        <v/>
      </c>
      <c r="FI115" s="150" t="str">
        <f t="shared" si="1352"/>
        <v/>
      </c>
      <c r="FJ115" s="36" t="str">
        <f t="shared" si="1352"/>
        <v/>
      </c>
      <c r="FK115" s="36" t="str">
        <f t="shared" si="1352"/>
        <v/>
      </c>
      <c r="FL115" s="37">
        <f>IF(FL114&gt;0,FL114/FL113,0)</f>
        <v>0</v>
      </c>
      <c r="FM115" s="150" t="str">
        <f t="shared" ref="FM115:FU115" si="1353">IF(AND(FM113&gt;0,FM114&gt;0),ROUNDDOWN(FM114/FM113,4),"")</f>
        <v/>
      </c>
      <c r="FN115" s="36" t="str">
        <f t="shared" si="1353"/>
        <v/>
      </c>
      <c r="FO115" s="36" t="str">
        <f t="shared" si="1353"/>
        <v/>
      </c>
      <c r="FP115" s="150" t="str">
        <f t="shared" si="1353"/>
        <v/>
      </c>
      <c r="FQ115" s="36" t="str">
        <f t="shared" si="1353"/>
        <v/>
      </c>
      <c r="FR115" s="36" t="str">
        <f t="shared" si="1353"/>
        <v/>
      </c>
      <c r="FS115" s="150" t="str">
        <f t="shared" si="1353"/>
        <v/>
      </c>
      <c r="FT115" s="36" t="str">
        <f t="shared" si="1353"/>
        <v/>
      </c>
      <c r="FU115" s="36" t="str">
        <f t="shared" si="1353"/>
        <v/>
      </c>
      <c r="FV115" s="37">
        <f>IF(FV114&gt;0,FV114/FV113,0)</f>
        <v>0</v>
      </c>
      <c r="FW115" s="150" t="str">
        <f t="shared" ref="FW115:GE115" si="1354">IF(AND(FW113&gt;0,FW114&gt;0),ROUNDDOWN(FW114/FW113,4),"")</f>
        <v/>
      </c>
      <c r="FX115" s="36" t="str">
        <f t="shared" si="1354"/>
        <v/>
      </c>
      <c r="FY115" s="36" t="str">
        <f t="shared" si="1354"/>
        <v/>
      </c>
      <c r="FZ115" s="150" t="str">
        <f t="shared" si="1354"/>
        <v/>
      </c>
      <c r="GA115" s="36" t="str">
        <f t="shared" si="1354"/>
        <v/>
      </c>
      <c r="GB115" s="36" t="str">
        <f t="shared" si="1354"/>
        <v/>
      </c>
      <c r="GC115" s="150" t="str">
        <f t="shared" si="1354"/>
        <v/>
      </c>
      <c r="GD115" s="36" t="str">
        <f t="shared" si="1354"/>
        <v/>
      </c>
      <c r="GE115" s="36" t="str">
        <f t="shared" si="1354"/>
        <v/>
      </c>
      <c r="GF115" s="37">
        <f>IF(GF114&gt;0,GF114/GF113,0)</f>
        <v>0</v>
      </c>
      <c r="GG115" s="143" t="str">
        <f>IF(AND(GG113&gt;0,GG114&gt;0),ROUNDDOWN(GG114/GG113,4),"")</f>
        <v/>
      </c>
      <c r="GH115" s="424" t="str">
        <f t="shared" ref="GH115:GO115" si="1355">IF(AND(GH113&gt;0,GH114&gt;0),ROUNDDOWN(GH114/GH113,4),"")</f>
        <v/>
      </c>
      <c r="GI115" s="425" t="str">
        <f t="shared" si="1355"/>
        <v/>
      </c>
      <c r="GJ115" s="426" t="str">
        <f t="shared" si="1355"/>
        <v/>
      </c>
      <c r="GK115" s="297" t="str">
        <f t="shared" si="1355"/>
        <v/>
      </c>
      <c r="GL115" s="301" t="str">
        <f t="shared" si="1355"/>
        <v/>
      </c>
      <c r="GM115" s="155" t="str">
        <f t="shared" si="1355"/>
        <v/>
      </c>
      <c r="GN115" s="305" t="str">
        <f t="shared" si="1355"/>
        <v/>
      </c>
      <c r="GO115" s="315" t="str">
        <f t="shared" si="1355"/>
        <v/>
      </c>
      <c r="GP115" s="325"/>
      <c r="GQ115" s="159" t="str">
        <f>IF(AND(GQ113&gt;0,GQ114&gt;0),ROUNDDOWN(GQ114/GQ113,4),"")</f>
        <v/>
      </c>
      <c r="GR115" s="335" t="str">
        <f>IF(AND(GR113&gt;0,GR114&gt;0),ROUNDDOWN(GR114/GR113,4),"")</f>
        <v/>
      </c>
      <c r="GS115" s="336" t="str">
        <f t="shared" ref="GS115:GT115" si="1356">IF(AND(GS113&gt;0,GS114&gt;0),ROUNDDOWN(GS114/GS113,4),"")</f>
        <v/>
      </c>
      <c r="GT115" s="163" t="str">
        <f t="shared" si="1356"/>
        <v/>
      </c>
      <c r="GU115" s="356" t="str">
        <f>IF(AND(GU113&gt;0,GU114&gt;0),ROUNDDOWN(GU114/GU113,4),"")</f>
        <v/>
      </c>
      <c r="GV115" s="357" t="str">
        <f>IF(AND(GV113&gt;0,GV114&gt;0),ROUNDDOWN(GV114/GV113,4),"")</f>
        <v/>
      </c>
      <c r="GW115" s="167" t="str">
        <f>IF(AND(GW113&gt;0,GW114&gt;0),ROUNDDOWN(GW114/GW113,4),"")</f>
        <v/>
      </c>
      <c r="GX115" s="483" t="str">
        <f t="shared" ref="GX115:HK115" si="1357">IF(AND(GX113&gt;0,GX114&gt;0),ROUNDDOWN(GX114/GX113,4),"")</f>
        <v/>
      </c>
      <c r="GY115" s="484" t="str">
        <f t="shared" si="1357"/>
        <v/>
      </c>
      <c r="GZ115" s="485" t="str">
        <f t="shared" si="1357"/>
        <v/>
      </c>
      <c r="HA115" s="486" t="str">
        <f t="shared" si="1357"/>
        <v/>
      </c>
      <c r="HB115" s="392" t="str">
        <f t="shared" si="1357"/>
        <v/>
      </c>
      <c r="HC115" s="393" t="str">
        <f t="shared" si="1357"/>
        <v/>
      </c>
      <c r="HD115" s="172" t="str">
        <f t="shared" si="1357"/>
        <v/>
      </c>
      <c r="HE115" s="392" t="str">
        <f t="shared" si="1357"/>
        <v/>
      </c>
      <c r="HF115" s="393" t="str">
        <f t="shared" si="1357"/>
        <v/>
      </c>
      <c r="HG115" s="172" t="str">
        <f t="shared" si="1357"/>
        <v/>
      </c>
      <c r="HH115" s="392" t="str">
        <f t="shared" si="1357"/>
        <v/>
      </c>
      <c r="HI115" s="393" t="str">
        <f t="shared" si="1357"/>
        <v/>
      </c>
      <c r="HJ115" s="374"/>
      <c r="HK115" s="171" t="str">
        <f t="shared" si="1357"/>
        <v/>
      </c>
      <c r="HL115" s="40"/>
      <c r="HM115" s="39" t="s">
        <v>139</v>
      </c>
      <c r="HN115" s="39"/>
      <c r="HO115" s="39"/>
      <c r="HP115" s="39"/>
      <c r="HQ115" s="39"/>
    </row>
    <row r="116" spans="1:225" s="42" customFormat="1" ht="21">
      <c r="A116" s="41"/>
      <c r="C116" s="43" t="s">
        <v>208</v>
      </c>
      <c r="D116" s="44" t="s">
        <v>212</v>
      </c>
      <c r="E116" s="200"/>
      <c r="F116" s="201"/>
      <c r="G116" s="201"/>
      <c r="H116" s="201"/>
      <c r="I116" s="201"/>
      <c r="J116" s="201"/>
      <c r="K116" s="202"/>
      <c r="L116" s="202"/>
      <c r="M116" s="202"/>
      <c r="N116" s="202"/>
      <c r="O116" s="202"/>
      <c r="P116" s="202"/>
      <c r="Q116" s="202"/>
      <c r="R116" s="201"/>
      <c r="S116" s="45" t="s">
        <v>137</v>
      </c>
      <c r="T116" s="46">
        <f>SUMIFS(T:T,$S:$S,$S116,$HN:$HN,$D116)</f>
        <v>0</v>
      </c>
      <c r="U116" s="47">
        <f>SUMIFS(U:U,$S:$S,$S116,$HN:$HN,$D116)</f>
        <v>0</v>
      </c>
      <c r="V116" s="144">
        <f>SUMIFS(V:V,$S:$S,$S116,$HN:$HN,$D116)</f>
        <v>0</v>
      </c>
      <c r="W116" s="46">
        <f>SUMIFS(W:W,$S:$S,$S116,$HN:$HN,$D116)</f>
        <v>0</v>
      </c>
      <c r="X116" s="47">
        <f>SUMIFS(X:X,$S:$S,$S116,$HN:$HN,$D116)</f>
        <v>0</v>
      </c>
      <c r="Y116" s="144">
        <f>SUMIFS(Y:Y,$S:$S,$S116,$HN:$HN,$D116)</f>
        <v>0</v>
      </c>
      <c r="Z116" s="46">
        <f>SUMIFS(Z:Z,$S:$S,$S116,$HN:$HN,$D116)</f>
        <v>0</v>
      </c>
      <c r="AA116" s="47">
        <f>SUMIFS(AA:AA,$S:$S,$S116,$HN:$HN,$D116)</f>
        <v>0</v>
      </c>
      <c r="AB116" s="48">
        <f>SUMIFS(AB:AB,$S:$S,$S116,$HN:$HN,$D116)</f>
        <v>0</v>
      </c>
      <c r="AC116" s="144">
        <f>SUMIFS(AC:AC,$S:$S,$S116,$HN:$HN,$D116)</f>
        <v>0</v>
      </c>
      <c r="AD116" s="46">
        <f>SUMIFS(AD:AD,$S:$S,$S116,$HN:$HN,$D116)</f>
        <v>0</v>
      </c>
      <c r="AE116" s="47">
        <f>SUMIFS(AE:AE,$S:$S,$S116,$HN:$HN,$D116)</f>
        <v>0</v>
      </c>
      <c r="AF116" s="144">
        <f>SUMIFS(AF:AF,$S:$S,$S116,$HN:$HN,$D116)</f>
        <v>0</v>
      </c>
      <c r="AG116" s="46">
        <f>SUMIFS(AG:AG,$S:$S,$S116,$HN:$HN,$D116)</f>
        <v>0</v>
      </c>
      <c r="AH116" s="47">
        <f>SUMIFS(AH:AH,$S:$S,$S116,$HN:$HN,$D116)</f>
        <v>0</v>
      </c>
      <c r="AI116" s="144">
        <f>SUMIFS(AI:AI,$S:$S,$S116,$HN:$HN,$D116)</f>
        <v>0</v>
      </c>
      <c r="AJ116" s="46">
        <f>SUMIFS(AJ:AJ,$S:$S,$S116,$HN:$HN,$D116)</f>
        <v>0</v>
      </c>
      <c r="AK116" s="47">
        <f>SUMIFS(AK:AK,$S:$S,$S116,$HN:$HN,$D116)</f>
        <v>0</v>
      </c>
      <c r="AL116" s="48">
        <f>SUMIFS(AL:AL,$S:$S,$S116,$HN:$HN,$D116)</f>
        <v>0</v>
      </c>
      <c r="AM116" s="144">
        <f>SUMIFS(AM:AM,$S:$S,$S116,$HN:$HN,$D116)</f>
        <v>0</v>
      </c>
      <c r="AN116" s="46">
        <f>SUMIFS(AN:AN,$S:$S,$S116,$HN:$HN,$D116)</f>
        <v>0</v>
      </c>
      <c r="AO116" s="47">
        <f>SUMIFS(AO:AO,$S:$S,$S116,$HN:$HN,$D116)</f>
        <v>0</v>
      </c>
      <c r="AP116" s="144">
        <f>SUMIFS(AP:AP,$S:$S,$S116,$HN:$HN,$D116)</f>
        <v>0</v>
      </c>
      <c r="AQ116" s="46">
        <f>SUMIFS(AQ:AQ,$S:$S,$S116,$HN:$HN,$D116)</f>
        <v>0</v>
      </c>
      <c r="AR116" s="47">
        <f>SUMIFS(AR:AR,$S:$S,$S116,$HN:$HN,$D116)</f>
        <v>0</v>
      </c>
      <c r="AS116" s="144">
        <f>SUMIFS(AS:AS,$S:$S,$S116,$HN:$HN,$D116)</f>
        <v>0</v>
      </c>
      <c r="AT116" s="46">
        <f>SUMIFS(AT:AT,$S:$S,$S116,$HN:$HN,$D116)</f>
        <v>0</v>
      </c>
      <c r="AU116" s="47">
        <f>SUMIFS(AU:AU,$S:$S,$S116,$HN:$HN,$D116)</f>
        <v>0</v>
      </c>
      <c r="AV116" s="48">
        <f>SUMIFS(AV:AV,$S:$S,$S116,$HN:$HN,$D116)</f>
        <v>0</v>
      </c>
      <c r="AW116" s="144">
        <f>SUMIFS(AW:AW,$S:$S,$S116,$HN:$HN,$D116)</f>
        <v>0</v>
      </c>
      <c r="AX116" s="427">
        <f>SUMIFS(AX:AX,$S:$S,$S116,$HN:$HN,$D116)</f>
        <v>0</v>
      </c>
      <c r="AY116" s="428">
        <f>SUMIFS(AY:AY,$S:$S,$S116,$HN:$HN,$D116)</f>
        <v>0</v>
      </c>
      <c r="AZ116" s="429">
        <f>SUMIFS(AZ:AZ,$S:$S,$S116,$HN:$HN,$D116)</f>
        <v>0</v>
      </c>
      <c r="BA116" s="298">
        <f>SUMIFS(BA:BA,$S:$S,$S116,$HN:$HN,$D116)</f>
        <v>0</v>
      </c>
      <c r="BB116" s="302">
        <f>SUMIFS(BB:BB,$S:$S,$S116,$HN:$HN,$D116)</f>
        <v>0</v>
      </c>
      <c r="BC116" s="156">
        <f>SUMIFS(BC:BC,$S:$S,$S116,$HN:$HN,$D116)</f>
        <v>0</v>
      </c>
      <c r="BD116" s="306">
        <f>SUMIFS(BD:BD,$S:$S,$S116,$HN:$HN,$D116)</f>
        <v>0</v>
      </c>
      <c r="BE116" s="316">
        <f>SUMIFS(BE:BE,$S:$S,$S116,$HN:$HN,$D116)</f>
        <v>0</v>
      </c>
      <c r="BF116" s="326">
        <f>SUMIFS(BF:BF,$S:$S,$S116,$HN:$HN,$D116)</f>
        <v>0</v>
      </c>
      <c r="BG116" s="160">
        <f>SUMIFS(BG:BG,$S:$S,$S116,$HN:$HN,$D116)</f>
        <v>0</v>
      </c>
      <c r="BH116" s="47">
        <f>SUMIFS(BH:BH,$S:$S,$S116,$HN:$HN,$D116)</f>
        <v>0</v>
      </c>
      <c r="BI116" s="47">
        <f>SUMIFS(BI:BI,$S:$S,$S116,$HN:$HN,$D116)</f>
        <v>0</v>
      </c>
      <c r="BJ116" s="144">
        <f>SUMIFS(BJ:BJ,$S:$S,$S116,$HN:$HN,$D116)</f>
        <v>0</v>
      </c>
      <c r="BK116" s="46">
        <f>SUMIFS(BK:BK,$S:$S,$S116,$HN:$HN,$D116)</f>
        <v>0</v>
      </c>
      <c r="BL116" s="47">
        <f>SUMIFS(BL:BL,$S:$S,$S116,$HN:$HN,$D116)</f>
        <v>0</v>
      </c>
      <c r="BM116" s="144">
        <f>SUMIFS(BM:BM,$S:$S,$S116,$HN:$HN,$D116)</f>
        <v>0</v>
      </c>
      <c r="BN116" s="46">
        <f>SUMIFS(BN:BN,$S:$S,$S116,$HN:$HN,$D116)</f>
        <v>0</v>
      </c>
      <c r="BO116" s="47">
        <f>SUMIFS(BO:BO,$S:$S,$S116,$HN:$HN,$D116)</f>
        <v>0</v>
      </c>
      <c r="BP116" s="48">
        <f>SUMIFS(BP:BP,$S:$S,$S116,$HN:$HN,$D116)</f>
        <v>0</v>
      </c>
      <c r="BQ116" s="144">
        <f>SUMIFS(BQ:BQ,$S:$S,$S116,$HN:$HN,$D116)</f>
        <v>0</v>
      </c>
      <c r="BR116" s="46">
        <f>SUMIFS(BR:BR,$S:$S,$S116,$HN:$HN,$D116)</f>
        <v>0</v>
      </c>
      <c r="BS116" s="47">
        <f>SUMIFS(BS:BS,$S:$S,$S116,$HN:$HN,$D116)</f>
        <v>0</v>
      </c>
      <c r="BT116" s="144">
        <f>SUMIFS(BT:BT,$S:$S,$S116,$HN:$HN,$D116)</f>
        <v>0</v>
      </c>
      <c r="BU116" s="46">
        <f>SUMIFS(BU:BU,$S:$S,$S116,$HN:$HN,$D116)</f>
        <v>0</v>
      </c>
      <c r="BV116" s="47">
        <f>SUMIFS(BV:BV,$S:$S,$S116,$HN:$HN,$D116)</f>
        <v>0</v>
      </c>
      <c r="BW116" s="144">
        <f>SUMIFS(BW:BW,$S:$S,$S116,$HN:$HN,$D116)</f>
        <v>0</v>
      </c>
      <c r="BX116" s="46">
        <f>SUMIFS(BX:BX,$S:$S,$S116,$HN:$HN,$D116)</f>
        <v>0</v>
      </c>
      <c r="BY116" s="47">
        <f>SUMIFS(BY:BY,$S:$S,$S116,$HN:$HN,$D116)</f>
        <v>0</v>
      </c>
      <c r="BZ116" s="48">
        <f>SUMIFS(BZ:BZ,$S:$S,$S116,$HN:$HN,$D116)</f>
        <v>0</v>
      </c>
      <c r="CA116" s="144">
        <f>SUMIFS(CA:CA,$S:$S,$S116,$HN:$HN,$D116)</f>
        <v>0</v>
      </c>
      <c r="CB116" s="46">
        <f>SUMIFS(CB:CB,$S:$S,$S116,$HN:$HN,$D116)</f>
        <v>0</v>
      </c>
      <c r="CC116" s="47">
        <f>SUMIFS(CC:CC,$S:$S,$S116,$HN:$HN,$D116)</f>
        <v>0</v>
      </c>
      <c r="CD116" s="144">
        <f>SUMIFS(CD:CD,$S:$S,$S116,$HN:$HN,$D116)</f>
        <v>0</v>
      </c>
      <c r="CE116" s="46">
        <f>SUMIFS(CE:CE,$S:$S,$S116,$HN:$HN,$D116)</f>
        <v>0</v>
      </c>
      <c r="CF116" s="47">
        <f>SUMIFS(CF:CF,$S:$S,$S116,$HN:$HN,$D116)</f>
        <v>0</v>
      </c>
      <c r="CG116" s="144">
        <f>SUMIFS(CG:CG,$S:$S,$S116,$HN:$HN,$D116)</f>
        <v>0</v>
      </c>
      <c r="CH116" s="46">
        <f>SUMIFS(CH:CH,$S:$S,$S116,$HN:$HN,$D116)</f>
        <v>0</v>
      </c>
      <c r="CI116" s="47">
        <f>SUMIFS(CI:CI,$S:$S,$S116,$HN:$HN,$D116)</f>
        <v>0</v>
      </c>
      <c r="CJ116" s="48">
        <f>SUMIFS(CJ:CJ,$S:$S,$S116,$HN:$HN,$D116)</f>
        <v>0</v>
      </c>
      <c r="CK116" s="144">
        <f>SUMIFS(CK:CK,$S:$S,$S116,$HN:$HN,$D116)</f>
        <v>0</v>
      </c>
      <c r="CL116" s="427">
        <f>SUMIFS(CL:CL,$S:$S,$S116,$HN:$HN,$D116)</f>
        <v>0</v>
      </c>
      <c r="CM116" s="428">
        <f>SUMIFS(CM:CM,$S:$S,$S116,$HN:$HN,$D116)</f>
        <v>0</v>
      </c>
      <c r="CN116" s="429">
        <f>SUMIFS(CN:CN,$S:$S,$S116,$HN:$HN,$D116)</f>
        <v>0</v>
      </c>
      <c r="CO116" s="298">
        <f>SUMIFS(CO:CO,$S:$S,$S116,$HN:$HN,$D116)</f>
        <v>0</v>
      </c>
      <c r="CP116" s="302">
        <f>SUMIFS(CP:CP,$S:$S,$S116,$HN:$HN,$D116)</f>
        <v>0</v>
      </c>
      <c r="CQ116" s="156">
        <f>SUMIFS(CQ:CQ,$S:$S,$S116,$HN:$HN,$D116)</f>
        <v>0</v>
      </c>
      <c r="CR116" s="306">
        <f>SUMIFS(CR:CR,$S:$S,$S116,$HN:$HN,$D116)</f>
        <v>0</v>
      </c>
      <c r="CS116" s="316">
        <f>SUMIFS(CS:CS,$S:$S,$S116,$HN:$HN,$D116)</f>
        <v>0</v>
      </c>
      <c r="CT116" s="326">
        <f>SUMIFS(CT:CT,$S:$S,$S116,$HN:$HN,$D116)</f>
        <v>0</v>
      </c>
      <c r="CU116" s="160">
        <f>SUMIFS(CU:CU,$S:$S,$S116,$HN:$HN,$D116)</f>
        <v>0</v>
      </c>
      <c r="CV116" s="337">
        <f>SUMIFS(CV:CV,$S:$S,$S116,$HN:$HN,$D116)</f>
        <v>0</v>
      </c>
      <c r="CW116" s="338">
        <f>SUMIFS(CW:CW,$S:$S,$S116,$HN:$HN,$D116)</f>
        <v>0</v>
      </c>
      <c r="CX116" s="164">
        <f>SUMIFS(CX:CX,$S:$S,$S116,$HN:$HN,$D116)</f>
        <v>0</v>
      </c>
      <c r="CY116" s="358">
        <f>SUMIFS(CY:CY,$S:$S,$S116,$HN:$HN,$D116)</f>
        <v>0</v>
      </c>
      <c r="CZ116" s="359">
        <f>SUMIFS(CZ:CZ,$S:$S,$S116,$HN:$HN,$D116)</f>
        <v>0</v>
      </c>
      <c r="DA116" s="168">
        <f>SUMIFS(DA:DA,$S:$S,$S116,$HN:$HN,$D116)</f>
        <v>0</v>
      </c>
      <c r="DB116" s="487">
        <f>SUMIFS(DB:DB,$S:$S,$S116,$HN:$HN,$D116)</f>
        <v>0</v>
      </c>
      <c r="DC116" s="488">
        <f>SUMIFS(DC:DC,$S:$S,$S116,$HN:$HN,$D116)</f>
        <v>0</v>
      </c>
      <c r="DD116" s="489">
        <f>SUMIFS(DD:DD,$S:$S,$S116,$HN:$HN,$D116)</f>
        <v>0</v>
      </c>
      <c r="DE116" s="606">
        <f>SUMIFS(DE:DE,$S:$S,$S116,$HN:$HN,$D116)</f>
        <v>0</v>
      </c>
      <c r="DF116" s="616">
        <f>SUMIFS(DF:DF,$S:$S,$S116,$HN:$HN,$D116)</f>
        <v>0</v>
      </c>
      <c r="DG116" s="617">
        <f>SUMIFS(DG:DG,$S:$S,$S116,$HN:$HN,$D116)</f>
        <v>0</v>
      </c>
      <c r="DH116" s="618">
        <f>SUMIFS(DH:DH,$S:$S,$S116,$HN:$HN,$D116)</f>
        <v>0</v>
      </c>
      <c r="DI116" s="632">
        <f>SUMIFS(DI:DI,$S:$S,$S116,$HN:$HN,$D116)</f>
        <v>0</v>
      </c>
      <c r="DJ116" s="609">
        <f>SUMIFS(DJ:DJ,$S:$S,$S116,$HN:$HN,$D116)</f>
        <v>0</v>
      </c>
      <c r="DK116" s="633">
        <f>SUMIFS(DK:DK,$S:$S,$S116,$HN:$HN,$D116)</f>
        <v>0</v>
      </c>
      <c r="DL116" s="645">
        <f>SUMIFS(DL:DL,$S:$S,$S116,$HN:$HN,$D116)</f>
        <v>54000000</v>
      </c>
      <c r="DM116" s="625">
        <f>SUMIFS(DM:DM,$S:$S,$S116,$HN:$HN,$D116)</f>
        <v>34800000</v>
      </c>
      <c r="DN116" s="489">
        <f>SUMIFS(DN:DN,$S:$S,$S116,$HN:$HN,$D116)</f>
        <v>-22758000</v>
      </c>
      <c r="DO116" s="646">
        <f>SUMIFS(DO:DO,$S:$S,$S116,$HN:$HN,$D116)</f>
        <v>24</v>
      </c>
      <c r="DP116" s="47">
        <f>SUMIFS(DP:DP,$S:$S,$S116,$HN:$HN,$D116)</f>
        <v>0</v>
      </c>
      <c r="DQ116" s="47">
        <f>SUMIFS(DQ:DQ,$S:$S,$S116,$HN:$HN,$D116)</f>
        <v>0</v>
      </c>
      <c r="DR116" s="144">
        <f>SUMIFS(DR:DR,$S:$S,$S116,$HN:$HN,$D116)</f>
        <v>0</v>
      </c>
      <c r="DS116" s="46">
        <f>SUMIFS(DS:DS,$S:$S,$S116,$HN:$HN,$D116)</f>
        <v>0</v>
      </c>
      <c r="DT116" s="47">
        <f>SUMIFS(DT:DT,$S:$S,$S116,$HN:$HN,$D116)</f>
        <v>0</v>
      </c>
      <c r="DU116" s="144">
        <f>SUMIFS(DU:DU,$S:$S,$S116,$HN:$HN,$D116)</f>
        <v>0</v>
      </c>
      <c r="DV116" s="46">
        <f>SUMIFS(DV:DV,$S:$S,$S116,$HN:$HN,$D116)</f>
        <v>0</v>
      </c>
      <c r="DW116" s="47">
        <f>SUMIFS(DW:DW,$S:$S,$S116,$HN:$HN,$D116)</f>
        <v>0</v>
      </c>
      <c r="DX116" s="48">
        <f>SUMIFS(DX:DX,$S:$S,$S116,$HN:$HN,$D116)</f>
        <v>0</v>
      </c>
      <c r="DY116" s="144">
        <f>SUMIFS(DY:DY,$S:$S,$S116,$HN:$HN,$D116)</f>
        <v>0</v>
      </c>
      <c r="DZ116" s="46">
        <f>SUMIFS(DZ:DZ,$S:$S,$S116,$HN:$HN,$D116)</f>
        <v>0</v>
      </c>
      <c r="EA116" s="47">
        <f>SUMIFS(EA:EA,$S:$S,$S116,$HN:$HN,$D116)</f>
        <v>0</v>
      </c>
      <c r="EB116" s="144">
        <f>SUMIFS(EB:EB,$S:$S,$S116,$HN:$HN,$D116)</f>
        <v>0</v>
      </c>
      <c r="EC116" s="46">
        <f>SUMIFS(EC:EC,$S:$S,$S116,$HN:$HN,$D116)</f>
        <v>0</v>
      </c>
      <c r="ED116" s="47">
        <f>SUMIFS(ED:ED,$S:$S,$S116,$HN:$HN,$D116)</f>
        <v>0</v>
      </c>
      <c r="EE116" s="144">
        <f>SUMIFS(EE:EE,$S:$S,$S116,$HN:$HN,$D116)</f>
        <v>0</v>
      </c>
      <c r="EF116" s="46">
        <f>SUMIFS(EF:EF,$S:$S,$S116,$HN:$HN,$D116)</f>
        <v>0</v>
      </c>
      <c r="EG116" s="47">
        <f>SUMIFS(EG:EG,$S:$S,$S116,$HN:$HN,$D116)</f>
        <v>0</v>
      </c>
      <c r="EH116" s="48">
        <f>SUMIFS(EH:EH,$S:$S,$S116,$HN:$HN,$D116)</f>
        <v>0</v>
      </c>
      <c r="EI116" s="144">
        <f>SUMIFS(EI:EI,$S:$S,$S116,$HN:$HN,$D116)</f>
        <v>0</v>
      </c>
      <c r="EJ116" s="46">
        <f>SUMIFS(EJ:EJ,$S:$S,$S116,$HN:$HN,$D116)</f>
        <v>0</v>
      </c>
      <c r="EK116" s="47">
        <f>SUMIFS(EK:EK,$S:$S,$S116,$HN:$HN,$D116)</f>
        <v>0</v>
      </c>
      <c r="EL116" s="144">
        <f>SUMIFS(EL:EL,$S:$S,$S116,$HN:$HN,$D116)</f>
        <v>0</v>
      </c>
      <c r="EM116" s="46">
        <f>SUMIFS(EM:EM,$S:$S,$S116,$HN:$HN,$D116)</f>
        <v>0</v>
      </c>
      <c r="EN116" s="47">
        <f>SUMIFS(EN:EN,$S:$S,$S116,$HN:$HN,$D116)</f>
        <v>0</v>
      </c>
      <c r="EO116" s="144">
        <f>SUMIFS(EO:EO,$S:$S,$S116,$HN:$HN,$D116)</f>
        <v>0</v>
      </c>
      <c r="EP116" s="46">
        <f>SUMIFS(EP:EP,$S:$S,$S116,$HN:$HN,$D116)</f>
        <v>0</v>
      </c>
      <c r="EQ116" s="47">
        <f>SUMIFS(EQ:EQ,$S:$S,$S116,$HN:$HN,$D116)</f>
        <v>0</v>
      </c>
      <c r="ER116" s="48">
        <f>SUMIFS(ER:ER,$S:$S,$S116,$HN:$HN,$D116)</f>
        <v>0</v>
      </c>
      <c r="ES116" s="144">
        <f>SUMIFS(ES:ES,$S:$S,$S116,$HN:$HN,$D116)</f>
        <v>0</v>
      </c>
      <c r="ET116" s="427">
        <f>SUMIFS(ET:ET,$S:$S,$S116,$HN:$HN,$D116)</f>
        <v>0</v>
      </c>
      <c r="EU116" s="428">
        <f>SUMIFS(EU:EU,$S:$S,$S116,$HN:$HN,$D116)</f>
        <v>0</v>
      </c>
      <c r="EV116" s="429">
        <f>SUMIFS(EV:EV,$S:$S,$S116,$HN:$HN,$D116)</f>
        <v>0</v>
      </c>
      <c r="EW116" s="298">
        <f>SUMIFS(EW:EW,$S:$S,$S116,$HN:$HN,$D116)</f>
        <v>0</v>
      </c>
      <c r="EX116" s="302">
        <f>SUMIFS(EX:EX,$S:$S,$S116,$HN:$HN,$D116)</f>
        <v>0</v>
      </c>
      <c r="EY116" s="156">
        <f>SUMIFS(EY:EY,$S:$S,$S116,$HN:$HN,$D116)</f>
        <v>0</v>
      </c>
      <c r="EZ116" s="306">
        <f>SUMIFS(EZ:EZ,$S:$S,$S116,$HN:$HN,$D116)</f>
        <v>0</v>
      </c>
      <c r="FA116" s="316">
        <f>SUMIFS(FA:FA,$S:$S,$S116,$HN:$HN,$D116)</f>
        <v>0</v>
      </c>
      <c r="FB116" s="326">
        <f>SUMIFS(FB:FB,$S:$S,$S116,$HN:$HN,$D116)</f>
        <v>0</v>
      </c>
      <c r="FC116" s="160">
        <f>SUMIFS(FC:FC,$S:$S,$S116,$HN:$HN,$D116)</f>
        <v>0</v>
      </c>
      <c r="FD116" s="47">
        <f>SUMIFS(FD:FD,$S:$S,$S116,$HN:$HN,$D116)</f>
        <v>0</v>
      </c>
      <c r="FE116" s="47">
        <f>SUMIFS(FE:FE,$S:$S,$S116,$HN:$HN,$D116)</f>
        <v>0</v>
      </c>
      <c r="FF116" s="144">
        <f>SUMIFS(FF:FF,$S:$S,$S116,$HN:$HN,$D116)</f>
        <v>0</v>
      </c>
      <c r="FG116" s="46">
        <f>SUMIFS(FG:FG,$S:$S,$S116,$HN:$HN,$D116)</f>
        <v>0</v>
      </c>
      <c r="FH116" s="47">
        <f>SUMIFS(FH:FH,$S:$S,$S116,$HN:$HN,$D116)</f>
        <v>0</v>
      </c>
      <c r="FI116" s="144">
        <f>SUMIFS(FI:FI,$S:$S,$S116,$HN:$HN,$D116)</f>
        <v>0</v>
      </c>
      <c r="FJ116" s="46">
        <f>SUMIFS(FJ:FJ,$S:$S,$S116,$HN:$HN,$D116)</f>
        <v>0</v>
      </c>
      <c r="FK116" s="47">
        <f>SUMIFS(FK:FK,$S:$S,$S116,$HN:$HN,$D116)</f>
        <v>0</v>
      </c>
      <c r="FL116" s="48">
        <f>SUMIFS(FL:FL,$S:$S,$S116,$HN:$HN,$D116)</f>
        <v>0</v>
      </c>
      <c r="FM116" s="144">
        <f>SUMIFS(FM:FM,$S:$S,$S116,$HN:$HN,$D116)</f>
        <v>0</v>
      </c>
      <c r="FN116" s="46">
        <f>SUMIFS(FN:FN,$S:$S,$S116,$HN:$HN,$D116)</f>
        <v>0</v>
      </c>
      <c r="FO116" s="47">
        <f>SUMIFS(FO:FO,$S:$S,$S116,$HN:$HN,$D116)</f>
        <v>0</v>
      </c>
      <c r="FP116" s="144">
        <f>SUMIFS(FP:FP,$S:$S,$S116,$HN:$HN,$D116)</f>
        <v>0</v>
      </c>
      <c r="FQ116" s="46">
        <f>SUMIFS(FQ:FQ,$S:$S,$S116,$HN:$HN,$D116)</f>
        <v>0</v>
      </c>
      <c r="FR116" s="47">
        <f>SUMIFS(FR:FR,$S:$S,$S116,$HN:$HN,$D116)</f>
        <v>0</v>
      </c>
      <c r="FS116" s="144">
        <f>SUMIFS(FS:FS,$S:$S,$S116,$HN:$HN,$D116)</f>
        <v>0</v>
      </c>
      <c r="FT116" s="46">
        <f>SUMIFS(FT:FT,$S:$S,$S116,$HN:$HN,$D116)</f>
        <v>0</v>
      </c>
      <c r="FU116" s="47">
        <f>SUMIFS(FU:FU,$S:$S,$S116,$HN:$HN,$D116)</f>
        <v>0</v>
      </c>
      <c r="FV116" s="48">
        <f>SUMIFS(FV:FV,$S:$S,$S116,$HN:$HN,$D116)</f>
        <v>0</v>
      </c>
      <c r="FW116" s="144">
        <f>SUMIFS(FW:FW,$S:$S,$S116,$HN:$HN,$D116)</f>
        <v>0</v>
      </c>
      <c r="FX116" s="46">
        <f>SUMIFS(FX:FX,$S:$S,$S116,$HN:$HN,$D116)</f>
        <v>0</v>
      </c>
      <c r="FY116" s="47">
        <f>SUMIFS(FY:FY,$S:$S,$S116,$HN:$HN,$D116)</f>
        <v>0</v>
      </c>
      <c r="FZ116" s="144">
        <f>SUMIFS(FZ:FZ,$S:$S,$S116,$HN:$HN,$D116)</f>
        <v>0</v>
      </c>
      <c r="GA116" s="46">
        <f>SUMIFS(GA:GA,$S:$S,$S116,$HN:$HN,$D116)</f>
        <v>0</v>
      </c>
      <c r="GB116" s="47">
        <f>SUMIFS(GB:GB,$S:$S,$S116,$HN:$HN,$D116)</f>
        <v>0</v>
      </c>
      <c r="GC116" s="144">
        <f>SUMIFS(GC:GC,$S:$S,$S116,$HN:$HN,$D116)</f>
        <v>0</v>
      </c>
      <c r="GD116" s="46">
        <f>SUMIFS(GD:GD,$S:$S,$S116,$HN:$HN,$D116)</f>
        <v>0</v>
      </c>
      <c r="GE116" s="47">
        <f>SUMIFS(GE:GE,$S:$S,$S116,$HN:$HN,$D116)</f>
        <v>0</v>
      </c>
      <c r="GF116" s="48">
        <f>SUMIFS(GF:GF,$S:$S,$S116,$HN:$HN,$D116)</f>
        <v>0</v>
      </c>
      <c r="GG116" s="144">
        <f>SUMIFS(GG:GG,$S:$S,$S116,$HN:$HN,$D116)</f>
        <v>0</v>
      </c>
      <c r="GH116" s="427">
        <f>SUMIFS(GH:GH,$S:$S,$S116,$HN:$HN,$D116)</f>
        <v>0</v>
      </c>
      <c r="GI116" s="428">
        <f>SUMIFS(GI:GI,$S:$S,$S116,$HN:$HN,$D116)</f>
        <v>0</v>
      </c>
      <c r="GJ116" s="429">
        <f>SUMIFS(GJ:GJ,$S:$S,$S116,$HN:$HN,$D116)</f>
        <v>0</v>
      </c>
      <c r="GK116" s="298">
        <f>SUMIFS(GK:GK,$S:$S,$S116,$HN:$HN,$D116)</f>
        <v>0</v>
      </c>
      <c r="GL116" s="302">
        <f>SUMIFS(GL:GL,$S:$S,$S116,$HN:$HN,$D116)</f>
        <v>0</v>
      </c>
      <c r="GM116" s="156">
        <f>SUMIFS(GM:GM,$S:$S,$S116,$HN:$HN,$D116)</f>
        <v>0</v>
      </c>
      <c r="GN116" s="306">
        <f>SUMIFS(GN:GN,$S:$S,$S116,$HN:$HN,$D116)</f>
        <v>0</v>
      </c>
      <c r="GO116" s="316">
        <f>SUMIFS(GO:GO,$S:$S,$S116,$HN:$HN,$D116)</f>
        <v>0</v>
      </c>
      <c r="GP116" s="326">
        <f>SUMIFS(GP:GP,$S:$S,$S116,$HN:$HN,$D116)</f>
        <v>0</v>
      </c>
      <c r="GQ116" s="160">
        <f>SUMIFS(GQ:GQ,$S:$S,$S116,$HN:$HN,$D116)</f>
        <v>0</v>
      </c>
      <c r="GR116" s="337">
        <f>SUMIFS(GR:GR,$S:$S,$S116,$HN:$HN,$D116)</f>
        <v>0</v>
      </c>
      <c r="GS116" s="338">
        <f>SUMIFS(GS:GS,$S:$S,$S116,$HN:$HN,$D116)</f>
        <v>0</v>
      </c>
      <c r="GT116" s="164">
        <f>SUMIFS(GT:GT,$S:$S,$S116,$HN:$HN,$D116)</f>
        <v>0</v>
      </c>
      <c r="GU116" s="358">
        <f>SUMIFS(GU:GU,$S:$S,$S116,$HN:$HN,$D116)</f>
        <v>0</v>
      </c>
      <c r="GV116" s="359">
        <f>SUMIFS(GV:GV,$S:$S,$S116,$HN:$HN,$D116)</f>
        <v>0</v>
      </c>
      <c r="GW116" s="168">
        <f>SUMIFS(GW:GW,$S:$S,$S116,$HN:$HN,$D116)</f>
        <v>0</v>
      </c>
      <c r="GX116" s="487">
        <f>SUMIFS(GX:GX,$S:$S,$S116,$HN:$HN,$D116)</f>
        <v>0</v>
      </c>
      <c r="GY116" s="488">
        <f>SUMIFS(GY:GY,$S:$S,$S116,$HN:$HN,$D116)</f>
        <v>0</v>
      </c>
      <c r="GZ116" s="489">
        <f>SUMIFS(GZ:GZ,$S:$S,$S116,$HN:$HN,$D116)</f>
        <v>0</v>
      </c>
      <c r="HA116" s="490">
        <f>SUMIFS(HA:HA,$S:$S,$S116,$HN:$HN,$D116)</f>
        <v>0</v>
      </c>
      <c r="HB116" s="394">
        <f>SUMIFS(HB:HB,$S:$S,$S116,$HN:$HN,$D116)</f>
        <v>0</v>
      </c>
      <c r="HC116" s="395">
        <f>SUMIFS(HC:HC,$S:$S,$S116,$HN:$HN,$D116)</f>
        <v>0</v>
      </c>
      <c r="HD116" s="173">
        <f>SUMIFS(HD:HD,$S:$S,$S116,$HN:$HN,$D116)</f>
        <v>0</v>
      </c>
      <c r="HE116" s="396">
        <f>SUMIFS(HE:HE,$S:$S,$S116,$HN:$HN,$D116)</f>
        <v>0</v>
      </c>
      <c r="HF116" s="395">
        <f>SUMIFS(HF:HF,$S:$S,$S116,$HN:$HN,$D116)</f>
        <v>0</v>
      </c>
      <c r="HG116" s="173">
        <f>SUMIFS(HG:HG,$S:$S,$S116,$HN:$HN,$D116)</f>
        <v>0</v>
      </c>
      <c r="HH116" s="396">
        <f>SUMIFS(HH:HH,$S:$S,$S116,$HN:$HN,$D116)</f>
        <v>0</v>
      </c>
      <c r="HI116" s="395">
        <f>SUMIFS(HI:HI,$S:$S,$S116,$HN:$HN,$D116)</f>
        <v>0</v>
      </c>
      <c r="HJ116" s="410">
        <f>SUMIFS(HJ:HJ,$S:$S,$S116,$HN:$HN,$D116)</f>
        <v>0</v>
      </c>
      <c r="HK116" s="257">
        <f>SUMIFS(HK:HK,$S:$S,$S116,$HN:$HN,$D116)</f>
        <v>0</v>
      </c>
      <c r="HL116" s="49"/>
      <c r="HM116" s="30"/>
      <c r="HN116" s="52"/>
      <c r="HO116" s="52"/>
      <c r="HP116" s="52"/>
      <c r="HQ116" s="52"/>
    </row>
    <row r="117" spans="1:225" s="42" customFormat="1" ht="21">
      <c r="A117" s="41"/>
      <c r="C117" s="50" t="str">
        <f>C116</f>
        <v>小計</v>
      </c>
      <c r="D117" s="51" t="str">
        <f>D116</f>
        <v>社会福祉事業</v>
      </c>
      <c r="E117" s="203"/>
      <c r="F117" s="204"/>
      <c r="G117" s="204"/>
      <c r="H117" s="204"/>
      <c r="I117" s="204"/>
      <c r="J117" s="204"/>
      <c r="K117" s="205"/>
      <c r="L117" s="205"/>
      <c r="M117" s="205"/>
      <c r="N117" s="205"/>
      <c r="O117" s="205"/>
      <c r="P117" s="205"/>
      <c r="Q117" s="205"/>
      <c r="R117" s="204"/>
      <c r="S117" s="52" t="s">
        <v>138</v>
      </c>
      <c r="T117" s="27">
        <f>SUMIFS(T:T,$S:$S,$S117,$HN:$HN,$D117)</f>
        <v>0</v>
      </c>
      <c r="U117" s="53">
        <f>SUMIFS(U:U,$S:$S,$S117,$HN:$HN,$D117)</f>
        <v>0</v>
      </c>
      <c r="V117" s="145">
        <f>SUMIFS(V:V,$S:$S,$S117,$HN:$HN,$D117)</f>
        <v>0</v>
      </c>
      <c r="W117" s="27">
        <f>SUMIFS(W:W,$S:$S,$S117,$HN:$HN,$D117)</f>
        <v>0</v>
      </c>
      <c r="X117" s="53">
        <f>SUMIFS(X:X,$S:$S,$S117,$HN:$HN,$D117)</f>
        <v>0</v>
      </c>
      <c r="Y117" s="145">
        <f>SUMIFS(Y:Y,$S:$S,$S117,$HN:$HN,$D117)</f>
        <v>0</v>
      </c>
      <c r="Z117" s="27">
        <f>SUMIFS(Z:Z,$S:$S,$S117,$HN:$HN,$D117)</f>
        <v>0</v>
      </c>
      <c r="AA117" s="53">
        <f>SUMIFS(AA:AA,$S:$S,$S117,$HN:$HN,$D117)</f>
        <v>0</v>
      </c>
      <c r="AB117" s="133">
        <f>SUMIFS(AB:AB,$S:$S,$S117,$HN:$HN,$D117)</f>
        <v>0</v>
      </c>
      <c r="AC117" s="145">
        <f>SUMIFS(AC:AC,$S:$S,$S117,$HN:$HN,$D117)</f>
        <v>0</v>
      </c>
      <c r="AD117" s="27">
        <f>SUMIFS(AD:AD,$S:$S,$S117,$HN:$HN,$D117)</f>
        <v>0</v>
      </c>
      <c r="AE117" s="53">
        <f>SUMIFS(AE:AE,$S:$S,$S117,$HN:$HN,$D117)</f>
        <v>0</v>
      </c>
      <c r="AF117" s="145">
        <f>SUMIFS(AF:AF,$S:$S,$S117,$HN:$HN,$D117)</f>
        <v>0</v>
      </c>
      <c r="AG117" s="27">
        <f>SUMIFS(AG:AG,$S:$S,$S117,$HN:$HN,$D117)</f>
        <v>0</v>
      </c>
      <c r="AH117" s="53">
        <f>SUMIFS(AH:AH,$S:$S,$S117,$HN:$HN,$D117)</f>
        <v>0</v>
      </c>
      <c r="AI117" s="145">
        <f>SUMIFS(AI:AI,$S:$S,$S117,$HN:$HN,$D117)</f>
        <v>0</v>
      </c>
      <c r="AJ117" s="27">
        <f>SUMIFS(AJ:AJ,$S:$S,$S117,$HN:$HN,$D117)</f>
        <v>0</v>
      </c>
      <c r="AK117" s="53">
        <f>SUMIFS(AK:AK,$S:$S,$S117,$HN:$HN,$D117)</f>
        <v>0</v>
      </c>
      <c r="AL117" s="133">
        <f>SUMIFS(AL:AL,$S:$S,$S117,$HN:$HN,$D117)</f>
        <v>0</v>
      </c>
      <c r="AM117" s="145">
        <f>SUMIFS(AM:AM,$S:$S,$S117,$HN:$HN,$D117)</f>
        <v>0</v>
      </c>
      <c r="AN117" s="27">
        <f>SUMIFS(AN:AN,$S:$S,$S117,$HN:$HN,$D117)</f>
        <v>0</v>
      </c>
      <c r="AO117" s="53">
        <f>SUMIFS(AO:AO,$S:$S,$S117,$HN:$HN,$D117)</f>
        <v>0</v>
      </c>
      <c r="AP117" s="145">
        <f>SUMIFS(AP:AP,$S:$S,$S117,$HN:$HN,$D117)</f>
        <v>0</v>
      </c>
      <c r="AQ117" s="27">
        <f>SUMIFS(AQ:AQ,$S:$S,$S117,$HN:$HN,$D117)</f>
        <v>0</v>
      </c>
      <c r="AR117" s="53">
        <f>SUMIFS(AR:AR,$S:$S,$S117,$HN:$HN,$D117)</f>
        <v>0</v>
      </c>
      <c r="AS117" s="145">
        <f>SUMIFS(AS:AS,$S:$S,$S117,$HN:$HN,$D117)</f>
        <v>0</v>
      </c>
      <c r="AT117" s="27">
        <f>SUMIFS(AT:AT,$S:$S,$S117,$HN:$HN,$D117)</f>
        <v>0</v>
      </c>
      <c r="AU117" s="53">
        <f>SUMIFS(AU:AU,$S:$S,$S117,$HN:$HN,$D117)</f>
        <v>0</v>
      </c>
      <c r="AV117" s="29">
        <f>SUMIFS(AV:AV,$S:$S,$S117,$HN:$HN,$D117)</f>
        <v>0</v>
      </c>
      <c r="AW117" s="145">
        <f>SUMIFS(AW:AW,$S:$S,$S117,$HN:$HN,$D117)</f>
        <v>0</v>
      </c>
      <c r="AX117" s="430">
        <f>SUMIFS(AX:AX,$S:$S,$S117,$HN:$HN,$D117)</f>
        <v>0</v>
      </c>
      <c r="AY117" s="428">
        <f>SUMIFS(AY:AY,$S:$S,$S117,$HN:$HN,$D117)</f>
        <v>0</v>
      </c>
      <c r="AZ117" s="429">
        <f>SUMIFS(AZ:AZ,$S:$S,$S117,$HN:$HN,$D117)</f>
        <v>0</v>
      </c>
      <c r="BA117" s="298">
        <f>SUMIFS(BA:BA,$S:$S,$S117,$HN:$HN,$D117)</f>
        <v>0</v>
      </c>
      <c r="BB117" s="302">
        <f>SUMIFS(BB:BB,$S:$S,$S117,$HN:$HN,$D117)</f>
        <v>0</v>
      </c>
      <c r="BC117" s="156">
        <f>SUMIFS(BC:BC,$S:$S,$S117,$HN:$HN,$D117)</f>
        <v>0</v>
      </c>
      <c r="BD117" s="306">
        <f>SUMIFS(BD:BD,$S:$S,$S117,$HN:$HN,$D117)</f>
        <v>0</v>
      </c>
      <c r="BE117" s="316">
        <f>SUMIFS(BE:BE,$S:$S,$S117,$HN:$HN,$D117)</f>
        <v>0</v>
      </c>
      <c r="BF117" s="410">
        <f>SUMIFS(BF:BF,$S:$S,$S117,$HN:$HN,$D117)</f>
        <v>0</v>
      </c>
      <c r="BG117" s="160">
        <f>SUMIFS(BG:BG,$S:$S,$S117,$HN:$HN,$D117)</f>
        <v>0</v>
      </c>
      <c r="BH117" s="53">
        <f>SUMIFS(BH:BH,$S:$S,$S117,$HN:$HN,$D117)</f>
        <v>0</v>
      </c>
      <c r="BI117" s="53">
        <f>SUMIFS(BI:BI,$S:$S,$S117,$HN:$HN,$D117)</f>
        <v>0</v>
      </c>
      <c r="BJ117" s="145">
        <f>SUMIFS(BJ:BJ,$S:$S,$S117,$HN:$HN,$D117)</f>
        <v>0</v>
      </c>
      <c r="BK117" s="27">
        <f>SUMIFS(BK:BK,$S:$S,$S117,$HN:$HN,$D117)</f>
        <v>0</v>
      </c>
      <c r="BL117" s="53">
        <f>SUMIFS(BL:BL,$S:$S,$S117,$HN:$HN,$D117)</f>
        <v>0</v>
      </c>
      <c r="BM117" s="145">
        <f>SUMIFS(BM:BM,$S:$S,$S117,$HN:$HN,$D117)</f>
        <v>0</v>
      </c>
      <c r="BN117" s="27">
        <f>SUMIFS(BN:BN,$S:$S,$S117,$HN:$HN,$D117)</f>
        <v>0</v>
      </c>
      <c r="BO117" s="53">
        <f>SUMIFS(BO:BO,$S:$S,$S117,$HN:$HN,$D117)</f>
        <v>0</v>
      </c>
      <c r="BP117" s="133">
        <f>SUMIFS(BP:BP,$S:$S,$S117,$HN:$HN,$D117)</f>
        <v>0</v>
      </c>
      <c r="BQ117" s="145">
        <f>SUMIFS(BQ:BQ,$S:$S,$S117,$HN:$HN,$D117)</f>
        <v>0</v>
      </c>
      <c r="BR117" s="27">
        <f>SUMIFS(BR:BR,$S:$S,$S117,$HN:$HN,$D117)</f>
        <v>0</v>
      </c>
      <c r="BS117" s="53">
        <f>SUMIFS(BS:BS,$S:$S,$S117,$HN:$HN,$D117)</f>
        <v>0</v>
      </c>
      <c r="BT117" s="145">
        <f>SUMIFS(BT:BT,$S:$S,$S117,$HN:$HN,$D117)</f>
        <v>0</v>
      </c>
      <c r="BU117" s="27">
        <f>SUMIFS(BU:BU,$S:$S,$S117,$HN:$HN,$D117)</f>
        <v>0</v>
      </c>
      <c r="BV117" s="53">
        <f>SUMIFS(BV:BV,$S:$S,$S117,$HN:$HN,$D117)</f>
        <v>0</v>
      </c>
      <c r="BW117" s="145">
        <f>SUMIFS(BW:BW,$S:$S,$S117,$HN:$HN,$D117)</f>
        <v>0</v>
      </c>
      <c r="BX117" s="27">
        <f>SUMIFS(BX:BX,$S:$S,$S117,$HN:$HN,$D117)</f>
        <v>0</v>
      </c>
      <c r="BY117" s="53">
        <f>SUMIFS(BY:BY,$S:$S,$S117,$HN:$HN,$D117)</f>
        <v>0</v>
      </c>
      <c r="BZ117" s="133">
        <f>SUMIFS(BZ:BZ,$S:$S,$S117,$HN:$HN,$D117)</f>
        <v>0</v>
      </c>
      <c r="CA117" s="145">
        <f>SUMIFS(CA:CA,$S:$S,$S117,$HN:$HN,$D117)</f>
        <v>0</v>
      </c>
      <c r="CB117" s="27">
        <f>SUMIFS(CB:CB,$S:$S,$S117,$HN:$HN,$D117)</f>
        <v>0</v>
      </c>
      <c r="CC117" s="53">
        <f>SUMIFS(CC:CC,$S:$S,$S117,$HN:$HN,$D117)</f>
        <v>0</v>
      </c>
      <c r="CD117" s="145">
        <f>SUMIFS(CD:CD,$S:$S,$S117,$HN:$HN,$D117)</f>
        <v>0</v>
      </c>
      <c r="CE117" s="27">
        <f>SUMIFS(CE:CE,$S:$S,$S117,$HN:$HN,$D117)</f>
        <v>0</v>
      </c>
      <c r="CF117" s="53">
        <f>SUMIFS(CF:CF,$S:$S,$S117,$HN:$HN,$D117)</f>
        <v>0</v>
      </c>
      <c r="CG117" s="145">
        <f>SUMIFS(CG:CG,$S:$S,$S117,$HN:$HN,$D117)</f>
        <v>0</v>
      </c>
      <c r="CH117" s="27">
        <f>SUMIFS(CH:CH,$S:$S,$S117,$HN:$HN,$D117)</f>
        <v>0</v>
      </c>
      <c r="CI117" s="53">
        <f>SUMIFS(CI:CI,$S:$S,$S117,$HN:$HN,$D117)</f>
        <v>0</v>
      </c>
      <c r="CJ117" s="133">
        <f>SUMIFS(CJ:CJ,$S:$S,$S117,$HN:$HN,$D117)</f>
        <v>0</v>
      </c>
      <c r="CK117" s="145">
        <f>SUMIFS(CK:CK,$S:$S,$S117,$HN:$HN,$D117)</f>
        <v>0</v>
      </c>
      <c r="CL117" s="430">
        <f>SUMIFS(CL:CL,$S:$S,$S117,$HN:$HN,$D117)</f>
        <v>0</v>
      </c>
      <c r="CM117" s="428">
        <f>SUMIFS(CM:CM,$S:$S,$S117,$HN:$HN,$D117)</f>
        <v>0</v>
      </c>
      <c r="CN117" s="429">
        <f>SUMIFS(CN:CN,$S:$S,$S117,$HN:$HN,$D117)</f>
        <v>0</v>
      </c>
      <c r="CO117" s="298">
        <f>SUMIFS(CO:CO,$S:$S,$S117,$HN:$HN,$D117)</f>
        <v>0</v>
      </c>
      <c r="CP117" s="302">
        <f>SUMIFS(CP:CP,$S:$S,$S117,$HN:$HN,$D117)</f>
        <v>0</v>
      </c>
      <c r="CQ117" s="156">
        <f>SUMIFS(CQ:CQ,$S:$S,$S117,$HN:$HN,$D117)</f>
        <v>0</v>
      </c>
      <c r="CR117" s="306">
        <f>SUMIFS(CR:CR,$S:$S,$S117,$HN:$HN,$D117)</f>
        <v>0</v>
      </c>
      <c r="CS117" s="316">
        <f>SUMIFS(CS:CS,$S:$S,$S117,$HN:$HN,$D117)</f>
        <v>0</v>
      </c>
      <c r="CT117" s="410">
        <f>SUMIFS(CT:CT,$S:$S,$S117,$HN:$HN,$D117)</f>
        <v>0</v>
      </c>
      <c r="CU117" s="160">
        <f>SUMIFS(CU:CU,$S:$S,$S117,$HN:$HN,$D117)</f>
        <v>0</v>
      </c>
      <c r="CV117" s="339">
        <f>SUMIFS(CV:CV,$S:$S,$S117,$HN:$HN,$D117)</f>
        <v>0</v>
      </c>
      <c r="CW117" s="338">
        <f>SUMIFS(CW:CW,$S:$S,$S117,$HN:$HN,$D117)</f>
        <v>0</v>
      </c>
      <c r="CX117" s="164">
        <f>SUMIFS(CX:CX,$S:$S,$S117,$HN:$HN,$D117)</f>
        <v>0</v>
      </c>
      <c r="CY117" s="358">
        <f>SUMIFS(CY:CY,$S:$S,$S117,$HN:$HN,$D117)</f>
        <v>0</v>
      </c>
      <c r="CZ117" s="359">
        <f>SUMIFS(CZ:CZ,$S:$S,$S117,$HN:$HN,$D117)</f>
        <v>0</v>
      </c>
      <c r="DA117" s="168">
        <f>SUMIFS(DA:DA,$S:$S,$S117,$HN:$HN,$D117)</f>
        <v>0</v>
      </c>
      <c r="DB117" s="487">
        <f>SUMIFS(DB:DB,$S:$S,$S117,$HN:$HN,$D117)</f>
        <v>0</v>
      </c>
      <c r="DC117" s="488">
        <f>SUMIFS(DC:DC,$S:$S,$S117,$HN:$HN,$D117)</f>
        <v>0</v>
      </c>
      <c r="DD117" s="410">
        <f>SUMIFS(DD:DD,$S:$S,$S117,$HN:$HN,$D117)</f>
        <v>0</v>
      </c>
      <c r="DE117" s="606">
        <f>SUMIFS(DE:DE,$S:$S,$S117,$HN:$HN,$D117)</f>
        <v>0</v>
      </c>
      <c r="DF117" s="619">
        <f>SUMIFS(DF:DF,$S:$S,$S117,$HN:$HN,$D117)</f>
        <v>0</v>
      </c>
      <c r="DG117" s="617">
        <f>SUMIFS(DG:DG,$S:$S,$S117,$HN:$HN,$D117)</f>
        <v>0</v>
      </c>
      <c r="DH117" s="618">
        <f>SUMIFS(DH:DH,$S:$S,$S117,$HN:$HN,$D117)</f>
        <v>0</v>
      </c>
      <c r="DI117" s="632">
        <f>SUMIFS(DI:DI,$S:$S,$S117,$HN:$HN,$D117)</f>
        <v>0</v>
      </c>
      <c r="DJ117" s="609">
        <f>SUMIFS(DJ:DJ,$S:$S,$S117,$HN:$HN,$D117)</f>
        <v>0</v>
      </c>
      <c r="DK117" s="633">
        <f>SUMIFS(DK:DK,$S:$S,$S117,$HN:$HN,$D117)</f>
        <v>0</v>
      </c>
      <c r="DL117" s="645">
        <f>SUMIFS(DL:DL,$S:$S,$S117,$HN:$HN,$D117)</f>
        <v>0</v>
      </c>
      <c r="DM117" s="625">
        <f>SUMIFS(DM:DM,$S:$S,$S117,$HN:$HN,$D117)</f>
        <v>0</v>
      </c>
      <c r="DN117" s="410">
        <f>SUMIFS(DN:DN,$S:$S,$S117,$HN:$HN,$D117)</f>
        <v>-57558000</v>
      </c>
      <c r="DO117" s="646">
        <f>SUMIFS(DO:DO,$S:$S,$S117,$HN:$HN,$D117)</f>
        <v>0</v>
      </c>
      <c r="DP117" s="53">
        <f>SUMIFS(DP:DP,$S:$S,$S117,$HN:$HN,$D117)</f>
        <v>0</v>
      </c>
      <c r="DQ117" s="53">
        <f>SUMIFS(DQ:DQ,$S:$S,$S117,$HN:$HN,$D117)</f>
        <v>0</v>
      </c>
      <c r="DR117" s="145">
        <f>SUMIFS(DR:DR,$S:$S,$S117,$HN:$HN,$D117)</f>
        <v>0</v>
      </c>
      <c r="DS117" s="27">
        <f>SUMIFS(DS:DS,$S:$S,$S117,$HN:$HN,$D117)</f>
        <v>0</v>
      </c>
      <c r="DT117" s="53">
        <f>SUMIFS(DT:DT,$S:$S,$S117,$HN:$HN,$D117)</f>
        <v>0</v>
      </c>
      <c r="DU117" s="145">
        <f>SUMIFS(DU:DU,$S:$S,$S117,$HN:$HN,$D117)</f>
        <v>0</v>
      </c>
      <c r="DV117" s="27">
        <f>SUMIFS(DV:DV,$S:$S,$S117,$HN:$HN,$D117)</f>
        <v>0</v>
      </c>
      <c r="DW117" s="53">
        <f>SUMIFS(DW:DW,$S:$S,$S117,$HN:$HN,$D117)</f>
        <v>0</v>
      </c>
      <c r="DX117" s="133">
        <f>SUMIFS(DX:DX,$S:$S,$S117,$HN:$HN,$D117)</f>
        <v>0</v>
      </c>
      <c r="DY117" s="145">
        <f>SUMIFS(DY:DY,$S:$S,$S117,$HN:$HN,$D117)</f>
        <v>0</v>
      </c>
      <c r="DZ117" s="27">
        <f>SUMIFS(DZ:DZ,$S:$S,$S117,$HN:$HN,$D117)</f>
        <v>0</v>
      </c>
      <c r="EA117" s="53">
        <f>SUMIFS(EA:EA,$S:$S,$S117,$HN:$HN,$D117)</f>
        <v>0</v>
      </c>
      <c r="EB117" s="145">
        <f>SUMIFS(EB:EB,$S:$S,$S117,$HN:$HN,$D117)</f>
        <v>0</v>
      </c>
      <c r="EC117" s="27">
        <f>SUMIFS(EC:EC,$S:$S,$S117,$HN:$HN,$D117)</f>
        <v>0</v>
      </c>
      <c r="ED117" s="53">
        <f>SUMIFS(ED:ED,$S:$S,$S117,$HN:$HN,$D117)</f>
        <v>0</v>
      </c>
      <c r="EE117" s="145">
        <f>SUMIFS(EE:EE,$S:$S,$S117,$HN:$HN,$D117)</f>
        <v>0</v>
      </c>
      <c r="EF117" s="27">
        <f>SUMIFS(EF:EF,$S:$S,$S117,$HN:$HN,$D117)</f>
        <v>0</v>
      </c>
      <c r="EG117" s="53">
        <f>SUMIFS(EG:EG,$S:$S,$S117,$HN:$HN,$D117)</f>
        <v>0</v>
      </c>
      <c r="EH117" s="133">
        <f>SUMIFS(EH:EH,$S:$S,$S117,$HN:$HN,$D117)</f>
        <v>0</v>
      </c>
      <c r="EI117" s="145">
        <f>SUMIFS(EI:EI,$S:$S,$S117,$HN:$HN,$D117)</f>
        <v>0</v>
      </c>
      <c r="EJ117" s="27">
        <f>SUMIFS(EJ:EJ,$S:$S,$S117,$HN:$HN,$D117)</f>
        <v>0</v>
      </c>
      <c r="EK117" s="53">
        <f>SUMIFS(EK:EK,$S:$S,$S117,$HN:$HN,$D117)</f>
        <v>0</v>
      </c>
      <c r="EL117" s="145">
        <f>SUMIFS(EL:EL,$S:$S,$S117,$HN:$HN,$D117)</f>
        <v>0</v>
      </c>
      <c r="EM117" s="27">
        <f>SUMIFS(EM:EM,$S:$S,$S117,$HN:$HN,$D117)</f>
        <v>0</v>
      </c>
      <c r="EN117" s="53">
        <f>SUMIFS(EN:EN,$S:$S,$S117,$HN:$HN,$D117)</f>
        <v>0</v>
      </c>
      <c r="EO117" s="145">
        <f>SUMIFS(EO:EO,$S:$S,$S117,$HN:$HN,$D117)</f>
        <v>0</v>
      </c>
      <c r="EP117" s="27">
        <f>SUMIFS(EP:EP,$S:$S,$S117,$HN:$HN,$D117)</f>
        <v>0</v>
      </c>
      <c r="EQ117" s="53">
        <f>SUMIFS(EQ:EQ,$S:$S,$S117,$HN:$HN,$D117)</f>
        <v>0</v>
      </c>
      <c r="ER117" s="133">
        <f>SUMIFS(ER:ER,$S:$S,$S117,$HN:$HN,$D117)</f>
        <v>0</v>
      </c>
      <c r="ES117" s="145">
        <f>SUMIFS(ES:ES,$S:$S,$S117,$HN:$HN,$D117)</f>
        <v>0</v>
      </c>
      <c r="ET117" s="430">
        <f>SUMIFS(ET:ET,$S:$S,$S117,$HN:$HN,$D117)</f>
        <v>0</v>
      </c>
      <c r="EU117" s="428">
        <f>SUMIFS(EU:EU,$S:$S,$S117,$HN:$HN,$D117)</f>
        <v>0</v>
      </c>
      <c r="EV117" s="429">
        <f>SUMIFS(EV:EV,$S:$S,$S117,$HN:$HN,$D117)</f>
        <v>0</v>
      </c>
      <c r="EW117" s="298">
        <f>SUMIFS(EW:EW,$S:$S,$S117,$HN:$HN,$D117)</f>
        <v>0</v>
      </c>
      <c r="EX117" s="302">
        <f>SUMIFS(EX:EX,$S:$S,$S117,$HN:$HN,$D117)</f>
        <v>0</v>
      </c>
      <c r="EY117" s="156">
        <f>SUMIFS(EY:EY,$S:$S,$S117,$HN:$HN,$D117)</f>
        <v>0</v>
      </c>
      <c r="EZ117" s="306">
        <f>SUMIFS(EZ:EZ,$S:$S,$S117,$HN:$HN,$D117)</f>
        <v>0</v>
      </c>
      <c r="FA117" s="316">
        <f>SUMIFS(FA:FA,$S:$S,$S117,$HN:$HN,$D117)</f>
        <v>0</v>
      </c>
      <c r="FB117" s="410">
        <f>SUMIFS(FB:FB,$S:$S,$S117,$HN:$HN,$D117)</f>
        <v>0</v>
      </c>
      <c r="FC117" s="160">
        <f>SUMIFS(FC:FC,$S:$S,$S117,$HN:$HN,$D117)</f>
        <v>0</v>
      </c>
      <c r="FD117" s="53">
        <f>SUMIFS(FD:FD,$S:$S,$S117,$HN:$HN,$D117)</f>
        <v>0</v>
      </c>
      <c r="FE117" s="53">
        <f>SUMIFS(FE:FE,$S:$S,$S117,$HN:$HN,$D117)</f>
        <v>0</v>
      </c>
      <c r="FF117" s="145">
        <f>SUMIFS(FF:FF,$S:$S,$S117,$HN:$HN,$D117)</f>
        <v>0</v>
      </c>
      <c r="FG117" s="27">
        <f>SUMIFS(FG:FG,$S:$S,$S117,$HN:$HN,$D117)</f>
        <v>0</v>
      </c>
      <c r="FH117" s="53">
        <f>SUMIFS(FH:FH,$S:$S,$S117,$HN:$HN,$D117)</f>
        <v>0</v>
      </c>
      <c r="FI117" s="145">
        <f>SUMIFS(FI:FI,$S:$S,$S117,$HN:$HN,$D117)</f>
        <v>0</v>
      </c>
      <c r="FJ117" s="27">
        <f>SUMIFS(FJ:FJ,$S:$S,$S117,$HN:$HN,$D117)</f>
        <v>0</v>
      </c>
      <c r="FK117" s="53">
        <f>SUMIFS(FK:FK,$S:$S,$S117,$HN:$HN,$D117)</f>
        <v>0</v>
      </c>
      <c r="FL117" s="133">
        <f>SUMIFS(FL:FL,$S:$S,$S117,$HN:$HN,$D117)</f>
        <v>0</v>
      </c>
      <c r="FM117" s="145">
        <f>SUMIFS(FM:FM,$S:$S,$S117,$HN:$HN,$D117)</f>
        <v>0</v>
      </c>
      <c r="FN117" s="27">
        <f>SUMIFS(FN:FN,$S:$S,$S117,$HN:$HN,$D117)</f>
        <v>0</v>
      </c>
      <c r="FO117" s="53">
        <f>SUMIFS(FO:FO,$S:$S,$S117,$HN:$HN,$D117)</f>
        <v>0</v>
      </c>
      <c r="FP117" s="145">
        <f>SUMIFS(FP:FP,$S:$S,$S117,$HN:$HN,$D117)</f>
        <v>0</v>
      </c>
      <c r="FQ117" s="27">
        <f>SUMIFS(FQ:FQ,$S:$S,$S117,$HN:$HN,$D117)</f>
        <v>0</v>
      </c>
      <c r="FR117" s="53">
        <f>SUMIFS(FR:FR,$S:$S,$S117,$HN:$HN,$D117)</f>
        <v>0</v>
      </c>
      <c r="FS117" s="145">
        <f>SUMIFS(FS:FS,$S:$S,$S117,$HN:$HN,$D117)</f>
        <v>0</v>
      </c>
      <c r="FT117" s="27">
        <f>SUMIFS(FT:FT,$S:$S,$S117,$HN:$HN,$D117)</f>
        <v>0</v>
      </c>
      <c r="FU117" s="53">
        <f>SUMIFS(FU:FU,$S:$S,$S117,$HN:$HN,$D117)</f>
        <v>0</v>
      </c>
      <c r="FV117" s="133">
        <f>SUMIFS(FV:FV,$S:$S,$S117,$HN:$HN,$D117)</f>
        <v>0</v>
      </c>
      <c r="FW117" s="145">
        <f>SUMIFS(FW:FW,$S:$S,$S117,$HN:$HN,$D117)</f>
        <v>0</v>
      </c>
      <c r="FX117" s="27">
        <f>SUMIFS(FX:FX,$S:$S,$S117,$HN:$HN,$D117)</f>
        <v>0</v>
      </c>
      <c r="FY117" s="53">
        <f>SUMIFS(FY:FY,$S:$S,$S117,$HN:$HN,$D117)</f>
        <v>0</v>
      </c>
      <c r="FZ117" s="145">
        <f>SUMIFS(FZ:FZ,$S:$S,$S117,$HN:$HN,$D117)</f>
        <v>0</v>
      </c>
      <c r="GA117" s="27">
        <f>SUMIFS(GA:GA,$S:$S,$S117,$HN:$HN,$D117)</f>
        <v>0</v>
      </c>
      <c r="GB117" s="53">
        <f>SUMIFS(GB:GB,$S:$S,$S117,$HN:$HN,$D117)</f>
        <v>0</v>
      </c>
      <c r="GC117" s="145">
        <f>SUMIFS(GC:GC,$S:$S,$S117,$HN:$HN,$D117)</f>
        <v>0</v>
      </c>
      <c r="GD117" s="27">
        <f>SUMIFS(GD:GD,$S:$S,$S117,$HN:$HN,$D117)</f>
        <v>0</v>
      </c>
      <c r="GE117" s="53">
        <f>SUMIFS(GE:GE,$S:$S,$S117,$HN:$HN,$D117)</f>
        <v>0</v>
      </c>
      <c r="GF117" s="133">
        <f>SUMIFS(GF:GF,$S:$S,$S117,$HN:$HN,$D117)</f>
        <v>0</v>
      </c>
      <c r="GG117" s="145">
        <f>SUMIFS(GG:GG,$S:$S,$S117,$HN:$HN,$D117)</f>
        <v>0</v>
      </c>
      <c r="GH117" s="430">
        <f>SUMIFS(GH:GH,$S:$S,$S117,$HN:$HN,$D117)</f>
        <v>0</v>
      </c>
      <c r="GI117" s="428">
        <f>SUMIFS(GI:GI,$S:$S,$S117,$HN:$HN,$D117)</f>
        <v>0</v>
      </c>
      <c r="GJ117" s="429">
        <f>SUMIFS(GJ:GJ,$S:$S,$S117,$HN:$HN,$D117)</f>
        <v>0</v>
      </c>
      <c r="GK117" s="298">
        <f>SUMIFS(GK:GK,$S:$S,$S117,$HN:$HN,$D117)</f>
        <v>0</v>
      </c>
      <c r="GL117" s="302">
        <f>SUMIFS(GL:GL,$S:$S,$S117,$HN:$HN,$D117)</f>
        <v>0</v>
      </c>
      <c r="GM117" s="156">
        <f>SUMIFS(GM:GM,$S:$S,$S117,$HN:$HN,$D117)</f>
        <v>0</v>
      </c>
      <c r="GN117" s="306">
        <f>SUMIFS(GN:GN,$S:$S,$S117,$HN:$HN,$D117)</f>
        <v>0</v>
      </c>
      <c r="GO117" s="316">
        <f>SUMIFS(GO:GO,$S:$S,$S117,$HN:$HN,$D117)</f>
        <v>0</v>
      </c>
      <c r="GP117" s="410">
        <f>SUMIFS(GP:GP,$S:$S,$S117,$HN:$HN,$D117)</f>
        <v>0</v>
      </c>
      <c r="GQ117" s="160">
        <f>SUMIFS(GQ:GQ,$S:$S,$S117,$HN:$HN,$D117)</f>
        <v>0</v>
      </c>
      <c r="GR117" s="339">
        <f>SUMIFS(GR:GR,$S:$S,$S117,$HN:$HN,$D117)</f>
        <v>0</v>
      </c>
      <c r="GS117" s="338">
        <f>SUMIFS(GS:GS,$S:$S,$S117,$HN:$HN,$D117)</f>
        <v>0</v>
      </c>
      <c r="GT117" s="164">
        <f>SUMIFS(GT:GT,$S:$S,$S117,$HN:$HN,$D117)</f>
        <v>0</v>
      </c>
      <c r="GU117" s="358">
        <f>SUMIFS(GU:GU,$S:$S,$S117,$HN:$HN,$D117)</f>
        <v>0</v>
      </c>
      <c r="GV117" s="359">
        <f>SUMIFS(GV:GV,$S:$S,$S117,$HN:$HN,$D117)</f>
        <v>0</v>
      </c>
      <c r="GW117" s="168">
        <f>SUMIFS(GW:GW,$S:$S,$S117,$HN:$HN,$D117)</f>
        <v>0</v>
      </c>
      <c r="GX117" s="487">
        <f>SUMIFS(GX:GX,$S:$S,$S117,$HN:$HN,$D117)</f>
        <v>0</v>
      </c>
      <c r="GY117" s="488">
        <f>SUMIFS(GY:GY,$S:$S,$S117,$HN:$HN,$D117)</f>
        <v>0</v>
      </c>
      <c r="GZ117" s="410">
        <f>SUMIFS(GZ:GZ,$S:$S,$S117,$HN:$HN,$D117)</f>
        <v>0</v>
      </c>
      <c r="HA117" s="490">
        <f>SUMIFS(HA:HA,$S:$S,$S117,$HN:$HN,$D117)</f>
        <v>0</v>
      </c>
      <c r="HB117" s="396">
        <f>SUMIFS(HB:HB,$S:$S,$S117,$HN:$HN,$D117)</f>
        <v>0</v>
      </c>
      <c r="HC117" s="395">
        <f>SUMIFS(HC:HC,$S:$S,$S117,$HN:$HN,$D117)</f>
        <v>0</v>
      </c>
      <c r="HD117" s="173">
        <f>SUMIFS(HD:HD,$S:$S,$S117,$HN:$HN,$D117)</f>
        <v>0</v>
      </c>
      <c r="HE117" s="396">
        <f>SUMIFS(HE:HE,$S:$S,$S117,$HN:$HN,$D117)</f>
        <v>0</v>
      </c>
      <c r="HF117" s="395">
        <f>SUMIFS(HF:HF,$S:$S,$S117,$HN:$HN,$D117)</f>
        <v>0</v>
      </c>
      <c r="HG117" s="173">
        <f>SUMIFS(HG:HG,$S:$S,$S117,$HN:$HN,$D117)</f>
        <v>0</v>
      </c>
      <c r="HH117" s="396">
        <f>SUMIFS(HH:HH,$S:$S,$S117,$HN:$HN,$D117)</f>
        <v>0</v>
      </c>
      <c r="HI117" s="395">
        <f>SUMIFS(HI:HI,$S:$S,$S117,$HN:$HN,$D117)</f>
        <v>0</v>
      </c>
      <c r="HJ117" s="410">
        <f>SUMIFS(HJ:HJ,$S:$S,$S117,$HN:$HN,$D117)</f>
        <v>0</v>
      </c>
      <c r="HK117" s="257">
        <f>SUMIFS(HK:HK,$S:$S,$S117,$HN:$HN,$D117)</f>
        <v>0</v>
      </c>
      <c r="HL117" s="49"/>
      <c r="HM117" s="30"/>
      <c r="HN117" s="52"/>
      <c r="HO117" s="52"/>
      <c r="HP117" s="52"/>
      <c r="HQ117" s="52"/>
    </row>
    <row r="118" spans="1:225" s="110" customFormat="1" ht="21.75" thickBot="1">
      <c r="A118" s="109"/>
      <c r="C118" s="111" t="str">
        <f>C117</f>
        <v>小計</v>
      </c>
      <c r="D118" s="112"/>
      <c r="E118" s="206"/>
      <c r="F118" s="207"/>
      <c r="G118" s="207"/>
      <c r="H118" s="207"/>
      <c r="I118" s="207"/>
      <c r="J118" s="207"/>
      <c r="K118" s="208"/>
      <c r="L118" s="208"/>
      <c r="M118" s="208"/>
      <c r="N118" s="208"/>
      <c r="O118" s="208"/>
      <c r="P118" s="208"/>
      <c r="Q118" s="208"/>
      <c r="R118" s="207"/>
      <c r="S118" s="113" t="s">
        <v>139</v>
      </c>
      <c r="T118" s="104" t="str">
        <f t="shared" ref="T118:AA118" si="1358">IF(AND(T116&gt;0,T117&gt;0),ROUNDDOWN(T117/T116,4),"")</f>
        <v/>
      </c>
      <c r="U118" s="105" t="str">
        <f t="shared" si="1358"/>
        <v/>
      </c>
      <c r="V118" s="146" t="str">
        <f t="shared" si="1358"/>
        <v/>
      </c>
      <c r="W118" s="104" t="str">
        <f t="shared" si="1358"/>
        <v/>
      </c>
      <c r="X118" s="105" t="str">
        <f t="shared" si="1358"/>
        <v/>
      </c>
      <c r="Y118" s="146" t="str">
        <f t="shared" si="1358"/>
        <v/>
      </c>
      <c r="Z118" s="104" t="str">
        <f t="shared" si="1358"/>
        <v/>
      </c>
      <c r="AA118" s="105" t="str">
        <f t="shared" si="1358"/>
        <v/>
      </c>
      <c r="AB118" s="106"/>
      <c r="AC118" s="146" t="str">
        <f t="shared" ref="AC118:AK118" si="1359">IF(AND(AC116&gt;0,AC117&gt;0),ROUNDDOWN(AC117/AC116,4),"")</f>
        <v/>
      </c>
      <c r="AD118" s="104" t="str">
        <f t="shared" si="1359"/>
        <v/>
      </c>
      <c r="AE118" s="105" t="str">
        <f t="shared" si="1359"/>
        <v/>
      </c>
      <c r="AF118" s="146" t="str">
        <f t="shared" si="1359"/>
        <v/>
      </c>
      <c r="AG118" s="104" t="str">
        <f t="shared" si="1359"/>
        <v/>
      </c>
      <c r="AH118" s="105" t="str">
        <f t="shared" si="1359"/>
        <v/>
      </c>
      <c r="AI118" s="146" t="str">
        <f t="shared" si="1359"/>
        <v/>
      </c>
      <c r="AJ118" s="104" t="str">
        <f t="shared" si="1359"/>
        <v/>
      </c>
      <c r="AK118" s="105" t="str">
        <f t="shared" si="1359"/>
        <v/>
      </c>
      <c r="AL118" s="106"/>
      <c r="AM118" s="146" t="str">
        <f t="shared" ref="AM118:AU118" si="1360">IF(AND(AM116&gt;0,AM117&gt;0),ROUNDDOWN(AM117/AM116,4),"")</f>
        <v/>
      </c>
      <c r="AN118" s="104" t="str">
        <f t="shared" si="1360"/>
        <v/>
      </c>
      <c r="AO118" s="105" t="str">
        <f t="shared" si="1360"/>
        <v/>
      </c>
      <c r="AP118" s="146" t="str">
        <f t="shared" si="1360"/>
        <v/>
      </c>
      <c r="AQ118" s="104" t="str">
        <f t="shared" si="1360"/>
        <v/>
      </c>
      <c r="AR118" s="105" t="str">
        <f t="shared" si="1360"/>
        <v/>
      </c>
      <c r="AS118" s="146" t="str">
        <f t="shared" si="1360"/>
        <v/>
      </c>
      <c r="AT118" s="104" t="str">
        <f t="shared" si="1360"/>
        <v/>
      </c>
      <c r="AU118" s="105" t="str">
        <f t="shared" si="1360"/>
        <v/>
      </c>
      <c r="AV118" s="106"/>
      <c r="AW118" s="146" t="str">
        <f t="shared" ref="AW118:BE118" si="1361">IF(AND(AW116&gt;0,AW117&gt;0),ROUNDDOWN(AW117/AW116,4),"")</f>
        <v/>
      </c>
      <c r="AX118" s="431" t="str">
        <f t="shared" si="1361"/>
        <v/>
      </c>
      <c r="AY118" s="432" t="str">
        <f t="shared" si="1361"/>
        <v/>
      </c>
      <c r="AZ118" s="433" t="str">
        <f t="shared" si="1361"/>
        <v/>
      </c>
      <c r="BA118" s="299" t="str">
        <f t="shared" si="1361"/>
        <v/>
      </c>
      <c r="BB118" s="303" t="str">
        <f t="shared" si="1361"/>
        <v/>
      </c>
      <c r="BC118" s="157" t="str">
        <f t="shared" si="1361"/>
        <v/>
      </c>
      <c r="BD118" s="307" t="str">
        <f t="shared" si="1361"/>
        <v/>
      </c>
      <c r="BE118" s="317" t="str">
        <f t="shared" si="1361"/>
        <v/>
      </c>
      <c r="BF118" s="327"/>
      <c r="BG118" s="161" t="str">
        <f t="shared" ref="BG118:BO118" si="1362">IF(AND(BG116&gt;0,BG117&gt;0),ROUNDDOWN(BG117/BG116,4),"")</f>
        <v/>
      </c>
      <c r="BH118" s="105" t="str">
        <f t="shared" si="1362"/>
        <v/>
      </c>
      <c r="BI118" s="105" t="str">
        <f t="shared" si="1362"/>
        <v/>
      </c>
      <c r="BJ118" s="146" t="str">
        <f t="shared" si="1362"/>
        <v/>
      </c>
      <c r="BK118" s="104" t="str">
        <f t="shared" si="1362"/>
        <v/>
      </c>
      <c r="BL118" s="105" t="str">
        <f t="shared" si="1362"/>
        <v/>
      </c>
      <c r="BM118" s="146" t="str">
        <f t="shared" si="1362"/>
        <v/>
      </c>
      <c r="BN118" s="104" t="str">
        <f t="shared" si="1362"/>
        <v/>
      </c>
      <c r="BO118" s="105" t="str">
        <f t="shared" si="1362"/>
        <v/>
      </c>
      <c r="BP118" s="106"/>
      <c r="BQ118" s="146" t="str">
        <f t="shared" ref="BQ118:BY118" si="1363">IF(AND(BQ116&gt;0,BQ117&gt;0),ROUNDDOWN(BQ117/BQ116,4),"")</f>
        <v/>
      </c>
      <c r="BR118" s="104" t="str">
        <f t="shared" si="1363"/>
        <v/>
      </c>
      <c r="BS118" s="105" t="str">
        <f t="shared" si="1363"/>
        <v/>
      </c>
      <c r="BT118" s="146" t="str">
        <f t="shared" si="1363"/>
        <v/>
      </c>
      <c r="BU118" s="104" t="str">
        <f t="shared" si="1363"/>
        <v/>
      </c>
      <c r="BV118" s="105" t="str">
        <f t="shared" si="1363"/>
        <v/>
      </c>
      <c r="BW118" s="146" t="str">
        <f t="shared" si="1363"/>
        <v/>
      </c>
      <c r="BX118" s="104" t="str">
        <f t="shared" si="1363"/>
        <v/>
      </c>
      <c r="BY118" s="105" t="str">
        <f t="shared" si="1363"/>
        <v/>
      </c>
      <c r="BZ118" s="106"/>
      <c r="CA118" s="146" t="str">
        <f t="shared" ref="CA118:CI118" si="1364">IF(AND(CA116&gt;0,CA117&gt;0),ROUNDDOWN(CA117/CA116,4),"")</f>
        <v/>
      </c>
      <c r="CB118" s="104" t="str">
        <f t="shared" si="1364"/>
        <v/>
      </c>
      <c r="CC118" s="105" t="str">
        <f t="shared" si="1364"/>
        <v/>
      </c>
      <c r="CD118" s="146" t="str">
        <f t="shared" si="1364"/>
        <v/>
      </c>
      <c r="CE118" s="104" t="str">
        <f t="shared" si="1364"/>
        <v/>
      </c>
      <c r="CF118" s="105" t="str">
        <f t="shared" si="1364"/>
        <v/>
      </c>
      <c r="CG118" s="146" t="str">
        <f t="shared" si="1364"/>
        <v/>
      </c>
      <c r="CH118" s="104" t="str">
        <f t="shared" si="1364"/>
        <v/>
      </c>
      <c r="CI118" s="105" t="str">
        <f t="shared" si="1364"/>
        <v/>
      </c>
      <c r="CJ118" s="106"/>
      <c r="CK118" s="146" t="str">
        <f t="shared" ref="CK118:CS118" si="1365">IF(AND(CK116&gt;0,CK117&gt;0),ROUNDDOWN(CK117/CK116,4),"")</f>
        <v/>
      </c>
      <c r="CL118" s="431" t="str">
        <f t="shared" si="1365"/>
        <v/>
      </c>
      <c r="CM118" s="432" t="str">
        <f t="shared" si="1365"/>
        <v/>
      </c>
      <c r="CN118" s="433" t="str">
        <f t="shared" si="1365"/>
        <v/>
      </c>
      <c r="CO118" s="299" t="str">
        <f t="shared" si="1365"/>
        <v/>
      </c>
      <c r="CP118" s="303" t="str">
        <f t="shared" si="1365"/>
        <v/>
      </c>
      <c r="CQ118" s="157" t="str">
        <f t="shared" si="1365"/>
        <v/>
      </c>
      <c r="CR118" s="307" t="str">
        <f t="shared" si="1365"/>
        <v/>
      </c>
      <c r="CS118" s="317" t="str">
        <f t="shared" si="1365"/>
        <v/>
      </c>
      <c r="CT118" s="327"/>
      <c r="CU118" s="161" t="str">
        <f t="shared" ref="CU118:DC118" si="1366">IF(AND(CU116&gt;0,CU117&gt;0),ROUNDDOWN(CU117/CU116,4),"")</f>
        <v/>
      </c>
      <c r="CV118" s="340" t="str">
        <f t="shared" si="1366"/>
        <v/>
      </c>
      <c r="CW118" s="341" t="str">
        <f t="shared" si="1366"/>
        <v/>
      </c>
      <c r="CX118" s="165" t="str">
        <f t="shared" si="1366"/>
        <v/>
      </c>
      <c r="CY118" s="360" t="str">
        <f t="shared" si="1366"/>
        <v/>
      </c>
      <c r="CZ118" s="361" t="str">
        <f t="shared" si="1366"/>
        <v/>
      </c>
      <c r="DA118" s="169" t="str">
        <f t="shared" si="1366"/>
        <v/>
      </c>
      <c r="DB118" s="491" t="str">
        <f t="shared" si="1366"/>
        <v/>
      </c>
      <c r="DC118" s="492" t="str">
        <f t="shared" si="1366"/>
        <v/>
      </c>
      <c r="DD118" s="493"/>
      <c r="DE118" s="607" t="str">
        <f t="shared" ref="DE118:DW118" si="1367">IF(AND(DE116&gt;0,DE117&gt;0),ROUNDDOWN(DE117/DE116,4),"")</f>
        <v/>
      </c>
      <c r="DF118" s="620" t="str">
        <f t="shared" si="1367"/>
        <v/>
      </c>
      <c r="DG118" s="341" t="str">
        <f t="shared" si="1367"/>
        <v/>
      </c>
      <c r="DH118" s="621" t="str">
        <f t="shared" si="1367"/>
        <v/>
      </c>
      <c r="DI118" s="634" t="str">
        <f t="shared" si="1367"/>
        <v/>
      </c>
      <c r="DJ118" s="361" t="str">
        <f t="shared" si="1367"/>
        <v/>
      </c>
      <c r="DK118" s="635" t="str">
        <f t="shared" si="1367"/>
        <v/>
      </c>
      <c r="DL118" s="647" t="str">
        <f t="shared" si="1367"/>
        <v/>
      </c>
      <c r="DM118" s="492" t="str">
        <f t="shared" si="1367"/>
        <v/>
      </c>
      <c r="DN118" s="493"/>
      <c r="DO118" s="648" t="str">
        <f t="shared" ref="DO118" si="1368">IF(AND(DO116&gt;0,DO117&gt;0),ROUNDDOWN(DO117/DO116,4),"")</f>
        <v/>
      </c>
      <c r="DP118" s="105" t="str">
        <f t="shared" si="1367"/>
        <v/>
      </c>
      <c r="DQ118" s="105" t="str">
        <f t="shared" si="1367"/>
        <v/>
      </c>
      <c r="DR118" s="146" t="str">
        <f t="shared" si="1367"/>
        <v/>
      </c>
      <c r="DS118" s="104" t="str">
        <f t="shared" si="1367"/>
        <v/>
      </c>
      <c r="DT118" s="105" t="str">
        <f t="shared" si="1367"/>
        <v/>
      </c>
      <c r="DU118" s="146" t="str">
        <f t="shared" si="1367"/>
        <v/>
      </c>
      <c r="DV118" s="104" t="str">
        <f t="shared" si="1367"/>
        <v/>
      </c>
      <c r="DW118" s="105" t="str">
        <f t="shared" si="1367"/>
        <v/>
      </c>
      <c r="DX118" s="106"/>
      <c r="DY118" s="146" t="str">
        <f t="shared" ref="DY118:EG118" si="1369">IF(AND(DY116&gt;0,DY117&gt;0),ROUNDDOWN(DY117/DY116,4),"")</f>
        <v/>
      </c>
      <c r="DZ118" s="104" t="str">
        <f t="shared" si="1369"/>
        <v/>
      </c>
      <c r="EA118" s="105" t="str">
        <f t="shared" si="1369"/>
        <v/>
      </c>
      <c r="EB118" s="146" t="str">
        <f t="shared" si="1369"/>
        <v/>
      </c>
      <c r="EC118" s="104" t="str">
        <f t="shared" si="1369"/>
        <v/>
      </c>
      <c r="ED118" s="105" t="str">
        <f t="shared" si="1369"/>
        <v/>
      </c>
      <c r="EE118" s="146" t="str">
        <f t="shared" si="1369"/>
        <v/>
      </c>
      <c r="EF118" s="104" t="str">
        <f t="shared" si="1369"/>
        <v/>
      </c>
      <c r="EG118" s="105" t="str">
        <f t="shared" si="1369"/>
        <v/>
      </c>
      <c r="EH118" s="106"/>
      <c r="EI118" s="146" t="str">
        <f t="shared" ref="EI118:EQ118" si="1370">IF(AND(EI116&gt;0,EI117&gt;0),ROUNDDOWN(EI117/EI116,4),"")</f>
        <v/>
      </c>
      <c r="EJ118" s="104" t="str">
        <f t="shared" si="1370"/>
        <v/>
      </c>
      <c r="EK118" s="105" t="str">
        <f t="shared" si="1370"/>
        <v/>
      </c>
      <c r="EL118" s="146" t="str">
        <f t="shared" si="1370"/>
        <v/>
      </c>
      <c r="EM118" s="104" t="str">
        <f t="shared" si="1370"/>
        <v/>
      </c>
      <c r="EN118" s="105" t="str">
        <f t="shared" si="1370"/>
        <v/>
      </c>
      <c r="EO118" s="146" t="str">
        <f t="shared" si="1370"/>
        <v/>
      </c>
      <c r="EP118" s="104" t="str">
        <f t="shared" si="1370"/>
        <v/>
      </c>
      <c r="EQ118" s="105" t="str">
        <f t="shared" si="1370"/>
        <v/>
      </c>
      <c r="ER118" s="106"/>
      <c r="ES118" s="146" t="str">
        <f t="shared" ref="ES118:FA118" si="1371">IF(AND(ES116&gt;0,ES117&gt;0),ROUNDDOWN(ES117/ES116,4),"")</f>
        <v/>
      </c>
      <c r="ET118" s="431" t="str">
        <f t="shared" si="1371"/>
        <v/>
      </c>
      <c r="EU118" s="432" t="str">
        <f t="shared" si="1371"/>
        <v/>
      </c>
      <c r="EV118" s="433" t="str">
        <f t="shared" si="1371"/>
        <v/>
      </c>
      <c r="EW118" s="299" t="str">
        <f t="shared" si="1371"/>
        <v/>
      </c>
      <c r="EX118" s="303" t="str">
        <f t="shared" si="1371"/>
        <v/>
      </c>
      <c r="EY118" s="157" t="str">
        <f t="shared" si="1371"/>
        <v/>
      </c>
      <c r="EZ118" s="307" t="str">
        <f t="shared" si="1371"/>
        <v/>
      </c>
      <c r="FA118" s="317" t="str">
        <f t="shared" si="1371"/>
        <v/>
      </c>
      <c r="FB118" s="327"/>
      <c r="FC118" s="161" t="str">
        <f t="shared" ref="FC118:FK118" si="1372">IF(AND(FC116&gt;0,FC117&gt;0),ROUNDDOWN(FC117/FC116,4),"")</f>
        <v/>
      </c>
      <c r="FD118" s="105" t="str">
        <f t="shared" si="1372"/>
        <v/>
      </c>
      <c r="FE118" s="105" t="str">
        <f t="shared" si="1372"/>
        <v/>
      </c>
      <c r="FF118" s="146" t="str">
        <f t="shared" si="1372"/>
        <v/>
      </c>
      <c r="FG118" s="104" t="str">
        <f t="shared" si="1372"/>
        <v/>
      </c>
      <c r="FH118" s="105" t="str">
        <f t="shared" si="1372"/>
        <v/>
      </c>
      <c r="FI118" s="146" t="str">
        <f t="shared" si="1372"/>
        <v/>
      </c>
      <c r="FJ118" s="104" t="str">
        <f t="shared" si="1372"/>
        <v/>
      </c>
      <c r="FK118" s="105" t="str">
        <f t="shared" si="1372"/>
        <v/>
      </c>
      <c r="FL118" s="106"/>
      <c r="FM118" s="146" t="str">
        <f t="shared" ref="FM118:FU118" si="1373">IF(AND(FM116&gt;0,FM117&gt;0),ROUNDDOWN(FM117/FM116,4),"")</f>
        <v/>
      </c>
      <c r="FN118" s="104" t="str">
        <f t="shared" si="1373"/>
        <v/>
      </c>
      <c r="FO118" s="105" t="str">
        <f t="shared" si="1373"/>
        <v/>
      </c>
      <c r="FP118" s="146" t="str">
        <f t="shared" si="1373"/>
        <v/>
      </c>
      <c r="FQ118" s="104" t="str">
        <f t="shared" si="1373"/>
        <v/>
      </c>
      <c r="FR118" s="105" t="str">
        <f t="shared" si="1373"/>
        <v/>
      </c>
      <c r="FS118" s="146" t="str">
        <f t="shared" si="1373"/>
        <v/>
      </c>
      <c r="FT118" s="104" t="str">
        <f t="shared" si="1373"/>
        <v/>
      </c>
      <c r="FU118" s="105" t="str">
        <f t="shared" si="1373"/>
        <v/>
      </c>
      <c r="FV118" s="106"/>
      <c r="FW118" s="146" t="str">
        <f t="shared" ref="FW118:GE118" si="1374">IF(AND(FW116&gt;0,FW117&gt;0),ROUNDDOWN(FW117/FW116,4),"")</f>
        <v/>
      </c>
      <c r="FX118" s="104" t="str">
        <f t="shared" si="1374"/>
        <v/>
      </c>
      <c r="FY118" s="105" t="str">
        <f t="shared" si="1374"/>
        <v/>
      </c>
      <c r="FZ118" s="146" t="str">
        <f t="shared" si="1374"/>
        <v/>
      </c>
      <c r="GA118" s="104" t="str">
        <f t="shared" si="1374"/>
        <v/>
      </c>
      <c r="GB118" s="105" t="str">
        <f t="shared" si="1374"/>
        <v/>
      </c>
      <c r="GC118" s="146" t="str">
        <f t="shared" si="1374"/>
        <v/>
      </c>
      <c r="GD118" s="104" t="str">
        <f t="shared" si="1374"/>
        <v/>
      </c>
      <c r="GE118" s="105" t="str">
        <f t="shared" si="1374"/>
        <v/>
      </c>
      <c r="GF118" s="106"/>
      <c r="GG118" s="146" t="str">
        <f t="shared" ref="GG118:GO118" si="1375">IF(AND(GG116&gt;0,GG117&gt;0),ROUNDDOWN(GG117/GG116,4),"")</f>
        <v/>
      </c>
      <c r="GH118" s="431" t="str">
        <f t="shared" si="1375"/>
        <v/>
      </c>
      <c r="GI118" s="432" t="str">
        <f t="shared" si="1375"/>
        <v/>
      </c>
      <c r="GJ118" s="433" t="str">
        <f t="shared" si="1375"/>
        <v/>
      </c>
      <c r="GK118" s="299" t="str">
        <f t="shared" si="1375"/>
        <v/>
      </c>
      <c r="GL118" s="303" t="str">
        <f t="shared" si="1375"/>
        <v/>
      </c>
      <c r="GM118" s="157" t="str">
        <f t="shared" si="1375"/>
        <v/>
      </c>
      <c r="GN118" s="307" t="str">
        <f t="shared" si="1375"/>
        <v/>
      </c>
      <c r="GO118" s="317" t="str">
        <f t="shared" si="1375"/>
        <v/>
      </c>
      <c r="GP118" s="327"/>
      <c r="GQ118" s="161" t="str">
        <f t="shared" ref="GQ118:GY118" si="1376">IF(AND(GQ116&gt;0,GQ117&gt;0),ROUNDDOWN(GQ117/GQ116,4),"")</f>
        <v/>
      </c>
      <c r="GR118" s="340" t="str">
        <f t="shared" si="1376"/>
        <v/>
      </c>
      <c r="GS118" s="341" t="str">
        <f t="shared" si="1376"/>
        <v/>
      </c>
      <c r="GT118" s="165" t="str">
        <f t="shared" si="1376"/>
        <v/>
      </c>
      <c r="GU118" s="360" t="str">
        <f t="shared" si="1376"/>
        <v/>
      </c>
      <c r="GV118" s="361" t="str">
        <f t="shared" si="1376"/>
        <v/>
      </c>
      <c r="GW118" s="169" t="str">
        <f t="shared" si="1376"/>
        <v/>
      </c>
      <c r="GX118" s="491" t="str">
        <f t="shared" si="1376"/>
        <v/>
      </c>
      <c r="GY118" s="492" t="str">
        <f t="shared" si="1376"/>
        <v/>
      </c>
      <c r="GZ118" s="493"/>
      <c r="HA118" s="494" t="str">
        <f t="shared" ref="HA118:HI118" si="1377">IF(AND(HA116&gt;0,HA117&gt;0),ROUNDDOWN(HA117/HA116,4),"")</f>
        <v/>
      </c>
      <c r="HB118" s="397" t="str">
        <f t="shared" si="1377"/>
        <v/>
      </c>
      <c r="HC118" s="398" t="str">
        <f t="shared" si="1377"/>
        <v/>
      </c>
      <c r="HD118" s="175" t="str">
        <f t="shared" si="1377"/>
        <v/>
      </c>
      <c r="HE118" s="397" t="str">
        <f t="shared" si="1377"/>
        <v/>
      </c>
      <c r="HF118" s="398" t="str">
        <f t="shared" si="1377"/>
        <v/>
      </c>
      <c r="HG118" s="175" t="str">
        <f t="shared" si="1377"/>
        <v/>
      </c>
      <c r="HH118" s="397" t="str">
        <f t="shared" si="1377"/>
        <v/>
      </c>
      <c r="HI118" s="398" t="str">
        <f t="shared" si="1377"/>
        <v/>
      </c>
      <c r="HJ118" s="375"/>
      <c r="HK118" s="174" t="str">
        <f>IF(AND(HK116&gt;0,HK117&gt;0),ROUNDDOWN(HK117/HK116,4),"")</f>
        <v/>
      </c>
      <c r="HL118" s="114"/>
      <c r="HM118" s="107"/>
      <c r="HN118" s="113"/>
      <c r="HO118" s="113"/>
      <c r="HP118" s="113"/>
      <c r="HQ118" s="113"/>
    </row>
    <row r="119" spans="1:225" s="25" customFormat="1" ht="21.75" thickTop="1">
      <c r="A119" s="24"/>
      <c r="C119" s="90" t="str">
        <f>_xlfn.XLOOKUP(D119,事業計画2026[営業所],事業計画2026[エリア],"",0)</f>
        <v/>
      </c>
      <c r="D119" s="91" t="s">
        <v>16</v>
      </c>
      <c r="E119" s="196"/>
      <c r="F119" s="196"/>
      <c r="G119" s="196" t="str">
        <f>_xlfn.XLOOKUP(D119,事業計画2026[営業所],事業計画2026[所長],"",0)</f>
        <v/>
      </c>
      <c r="H119" s="196" t="str">
        <f>_xlfn.XLOOKUP(D119,事業計画2026[営業所],事業計画2026[担当役員],"",0)</f>
        <v/>
      </c>
      <c r="I119" s="196" t="str">
        <f>_xlfn.XLOOKUP(D119,事業計画2026[営業所],事業計画2026[主要ブランド],"",0)</f>
        <v/>
      </c>
      <c r="J119" s="196"/>
      <c r="K119" s="197" t="str">
        <f>_xlfn.XLOOKUP(D119,事業計画2026[営業所],事業計画2026[人件費],"",0)</f>
        <v/>
      </c>
      <c r="L119" s="197" t="str">
        <f>_xlfn.XLOOKUP(D119,事業計画2026[営業所],事業計画2026[販売費],"",0)</f>
        <v/>
      </c>
      <c r="M119" s="197" t="str">
        <f>_xlfn.XLOOKUP(D119,事業計画2026[営業所],事業計画2026[減価償却費],"",0)</f>
        <v/>
      </c>
      <c r="N119" s="197" t="str">
        <f>_xlfn.XLOOKUP(D119,事業計画2026[営業所],事業計画2026[地代・家賃],"",0)</f>
        <v/>
      </c>
      <c r="O119" s="197" t="str">
        <f>_xlfn.XLOOKUP(D119,事業計画2026[営業所],事業計画2026[その他経費],"",0)</f>
        <v/>
      </c>
      <c r="P119" s="197" t="str">
        <f>_xlfn.XLOOKUP(D119,事業計画2026[営業所],事業計画2026[本社経費],"",0)</f>
        <v/>
      </c>
      <c r="Q119" s="197">
        <f>SUM(K119:P119)</f>
        <v>0</v>
      </c>
      <c r="R119" s="196"/>
      <c r="S119" s="26" t="s">
        <v>137</v>
      </c>
      <c r="T119" s="27" cm="1">
        <f t="array" ref="T119">_xlfn.XLOOKUP($D119&amp;T$2&amp;T$3,事業計画集計2026[営業所]&amp;事業計画集計2026[月]&amp;事業計画集計2026[受着完],事業計画集計2026[(当月)計画 請負金額],0,0)</f>
        <v>0</v>
      </c>
      <c r="U119" s="28" cm="1">
        <f t="array" ref="U119">_xlfn.XLOOKUP($D119&amp;T$2&amp;T$3,事業計画集計2026[営業所]&amp;事業計画集計2026[月]&amp;事業計画集計2026[受着完],事業計画集計2026[(当月)計画 利益額],0,0)</f>
        <v>0</v>
      </c>
      <c r="V119" s="142" cm="1">
        <f t="array" ref="V119">_xlfn.XLOOKUP($D119&amp;T$2&amp;T$3,事業計画集計2026[営業所]&amp;事業計画集計2026[月]&amp;事業計画集計2026[受着完],事業計画集計2026[(当月)計画 棟数],0,0)</f>
        <v>0</v>
      </c>
      <c r="W119" s="27" cm="1">
        <f t="array" ref="W119">_xlfn.XLOOKUP($D119&amp;W$2&amp;W$3,事業計画集計2026[営業所]&amp;事業計画集計2026[月]&amp;事業計画集計2026[受着完],事業計画集計2026[(当月)計画 請負金額],0,0)</f>
        <v>0</v>
      </c>
      <c r="X119" s="28" cm="1">
        <f t="array" ref="X119">_xlfn.XLOOKUP($D119&amp;W$2&amp;W$3,事業計画集計2026[営業所]&amp;事業計画集計2026[月]&amp;事業計画集計2026[受着完],事業計画集計2026[(当月)計画 利益額],0,0)</f>
        <v>0</v>
      </c>
      <c r="Y119" s="149" cm="1">
        <f t="array" ref="Y119">_xlfn.XLOOKUP($D119&amp;W$2&amp;W$3,事業計画集計2026[営業所]&amp;事業計画集計2026[月]&amp;事業計画集計2026[受着完],事業計画集計2026[(当月)計画 棟数],0,0)</f>
        <v>0</v>
      </c>
      <c r="Z119" s="28" cm="1">
        <f t="array" ref="Z119">_xlfn.XLOOKUP($D119&amp;Z$2&amp;Z$3,事業計画集計2026[営業所]&amp;事業計画集計2026[月]&amp;事業計画集計2026[受着完],事業計画集計2026[(当月)計画 請負金額],0,0)</f>
        <v>0</v>
      </c>
      <c r="AA119" s="28" cm="1">
        <f t="array" ref="AA119">_xlfn.XLOOKUP($D119&amp;Z$2&amp;Z$3,事業計画集計2026[営業所]&amp;事業計画集計2026[月]&amp;事業計画集計2026[受着完],事業計画集計2026[(当月)計画 利益額],0,0)</f>
        <v>0</v>
      </c>
      <c r="AB119" s="29">
        <f>AA119-($Q119*1000)</f>
        <v>0</v>
      </c>
      <c r="AC119" s="142" cm="1">
        <f t="array" ref="AC119">_xlfn.XLOOKUP($D119&amp;Z$2&amp;Z$3,事業計画集計2026[営業所]&amp;事業計画集計2026[月]&amp;事業計画集計2026[受着完],事業計画集計2026[(当月)計画 棟数],0,0)</f>
        <v>0</v>
      </c>
      <c r="AD119" s="27" cm="1">
        <f t="array" ref="AD119">_xlfn.XLOOKUP($D119&amp;AD$2&amp;AD$3,事業計画集計2026[営業所]&amp;事業計画集計2026[月]&amp;事業計画集計2026[受着完],事業計画集計2026[(当月)計画 請負金額],0,0)</f>
        <v>0</v>
      </c>
      <c r="AE119" s="28" cm="1">
        <f t="array" ref="AE119">_xlfn.XLOOKUP($D119&amp;AD$2&amp;AD$3,事業計画集計2026[営業所]&amp;事業計画集計2026[月]&amp;事業計画集計2026[受着完],事業計画集計2026[(当月)計画 利益額],0,0)</f>
        <v>0</v>
      </c>
      <c r="AF119" s="149" cm="1">
        <f t="array" ref="AF119">_xlfn.XLOOKUP($D119&amp;AD$2&amp;AD$3,事業計画集計2026[営業所]&amp;事業計画集計2026[月]&amp;事業計画集計2026[受着完],事業計画集計2026[(当月)計画 棟数],0,0)</f>
        <v>0</v>
      </c>
      <c r="AG119" s="28" cm="1">
        <f t="array" ref="AG119">_xlfn.XLOOKUP($D119&amp;AG$2&amp;AG$3,事業計画集計2026[営業所]&amp;事業計画集計2026[月]&amp;事業計画集計2026[受着完],事業計画集計2026[(当月)計画 請負金額],0,0)</f>
        <v>0</v>
      </c>
      <c r="AH119" s="28" cm="1">
        <f t="array" ref="AH119">_xlfn.XLOOKUP($D119&amp;AG$2&amp;AG$3,事業計画集計2026[営業所]&amp;事業計画集計2026[月]&amp;事業計画集計2026[受着完],事業計画集計2026[(当月)計画 利益額],0,0)</f>
        <v>0</v>
      </c>
      <c r="AI119" s="149" cm="1">
        <f t="array" ref="AI119">_xlfn.XLOOKUP($D119&amp;AG$2&amp;AG$3,事業計画集計2026[営業所]&amp;事業計画集計2026[月]&amp;事業計画集計2026[受着完],事業計画集計2026[(当月)計画 棟数],0,0)</f>
        <v>0</v>
      </c>
      <c r="AJ119" s="28" cm="1">
        <f t="array" ref="AJ119">_xlfn.XLOOKUP($D119&amp;AJ$2&amp;AJ$3,事業計画集計2026[営業所]&amp;事業計画集計2026[月]&amp;事業計画集計2026[受着完],事業計画集計2026[(当月)計画 請負金額],0,0)</f>
        <v>0</v>
      </c>
      <c r="AK119" s="28" cm="1">
        <f t="array" ref="AK119">_xlfn.XLOOKUP($D119&amp;AJ$2&amp;AJ$3,事業計画集計2026[営業所]&amp;事業計画集計2026[月]&amp;事業計画集計2026[受着完],事業計画集計2026[(当月)計画 利益額],0,0)</f>
        <v>0</v>
      </c>
      <c r="AL119" s="29">
        <f>AK119-($Q119*1000)</f>
        <v>0</v>
      </c>
      <c r="AM119" s="149" cm="1">
        <f t="array" ref="AM119">_xlfn.XLOOKUP($D119&amp;AJ$2&amp;AJ$3,事業計画集計2026[営業所]&amp;事業計画集計2026[月]&amp;事業計画集計2026[受着完],事業計画集計2026[(当月)計画 棟数],0,0)</f>
        <v>0</v>
      </c>
      <c r="AN119" s="28" cm="1">
        <f t="array" ref="AN119">_xlfn.XLOOKUP($D119&amp;AN$2&amp;AN$3,事業計画集計2026[営業所]&amp;事業計画集計2026[月]&amp;事業計画集計2026[受着完],事業計画集計2026[(当月)計画 請負金額],0,0)</f>
        <v>0</v>
      </c>
      <c r="AO119" s="28" cm="1">
        <f t="array" ref="AO119">_xlfn.XLOOKUP($D119&amp;AN$2&amp;AN$3,事業計画集計2026[営業所]&amp;事業計画集計2026[月]&amp;事業計画集計2026[受着完],事業計画集計2026[(当月)計画 利益額],0,0)</f>
        <v>0</v>
      </c>
      <c r="AP119" s="149" cm="1">
        <f t="array" ref="AP119">_xlfn.XLOOKUP($D119&amp;AN$2&amp;AN$3,事業計画集計2026[営業所]&amp;事業計画集計2026[月]&amp;事業計画集計2026[受着完],事業計画集計2026[(当月)計画 棟数],0,0)</f>
        <v>0</v>
      </c>
      <c r="AQ119" s="28" cm="1">
        <f t="array" ref="AQ119">_xlfn.XLOOKUP($D119&amp;AQ$2&amp;AQ$3,事業計画集計2026[営業所]&amp;事業計画集計2026[月]&amp;事業計画集計2026[受着完],事業計画集計2026[(当月)計画 請負金額],0,0)</f>
        <v>0</v>
      </c>
      <c r="AR119" s="28" cm="1">
        <f t="array" ref="AR119">_xlfn.XLOOKUP($D119&amp;AQ$2&amp;AQ$3,事業計画集計2026[営業所]&amp;事業計画集計2026[月]&amp;事業計画集計2026[受着完],事業計画集計2026[(当月)計画 利益額],0,0)</f>
        <v>0</v>
      </c>
      <c r="AS119" s="149" cm="1">
        <f t="array" ref="AS119">_xlfn.XLOOKUP($D119&amp;AQ$2&amp;AQ$3,事業計画集計2026[営業所]&amp;事業計画集計2026[月]&amp;事業計画集計2026[受着完],事業計画集計2026[(当月)計画 棟数],0,0)</f>
        <v>0</v>
      </c>
      <c r="AT119" s="28" cm="1">
        <f t="array" ref="AT119">_xlfn.XLOOKUP($D119&amp;AT$2&amp;AT$3,事業計画集計2026[営業所]&amp;事業計画集計2026[月]&amp;事業計画集計2026[受着完],事業計画集計2026[(当月)計画 請負金額],0,0)</f>
        <v>0</v>
      </c>
      <c r="AU119" s="28" cm="1">
        <f t="array" ref="AU119">_xlfn.XLOOKUP($D119&amp;AT$2&amp;AT$3,事業計画集計2026[営業所]&amp;事業計画集計2026[月]&amp;事業計画集計2026[受着完],事業計画集計2026[(当月)計画 利益額],0,0)</f>
        <v>0</v>
      </c>
      <c r="AV119" s="29">
        <f>AU119-($Q119*1000)</f>
        <v>0</v>
      </c>
      <c r="AW119" s="142" cm="1">
        <f t="array" ref="AW119">_xlfn.XLOOKUP($D119&amp;AT$2&amp;AT$3,事業計画集計2026[営業所]&amp;事業計画集計2026[月]&amp;事業計画集計2026[受着完],事業計画集計2026[(当月)計画 棟数],0,0)</f>
        <v>0</v>
      </c>
      <c r="AX119" s="421">
        <f t="shared" ref="AX119:BG120" si="1378">T119+AD119+AN119</f>
        <v>0</v>
      </c>
      <c r="AY119" s="422">
        <f t="shared" si="1378"/>
        <v>0</v>
      </c>
      <c r="AZ119" s="423">
        <f t="shared" si="1378"/>
        <v>0</v>
      </c>
      <c r="BA119" s="296">
        <f t="shared" si="1378"/>
        <v>0</v>
      </c>
      <c r="BB119" s="300">
        <f t="shared" si="1378"/>
        <v>0</v>
      </c>
      <c r="BC119" s="154">
        <f t="shared" si="1378"/>
        <v>0</v>
      </c>
      <c r="BD119" s="304">
        <f t="shared" si="1378"/>
        <v>0</v>
      </c>
      <c r="BE119" s="314">
        <f t="shared" si="1378"/>
        <v>0</v>
      </c>
      <c r="BF119" s="324">
        <f t="shared" si="1378"/>
        <v>0</v>
      </c>
      <c r="BG119" s="158">
        <f t="shared" si="1378"/>
        <v>0</v>
      </c>
      <c r="BH119" s="28" cm="1">
        <f t="array" ref="BH119">_xlfn.XLOOKUP($D119&amp;BH$2&amp;BH$3,事業計画集計2026[営業所]&amp;事業計画集計2026[月]&amp;事業計画集計2026[受着完],事業計画集計2026[(当月)計画 請負金額],0,0)</f>
        <v>0</v>
      </c>
      <c r="BI119" s="28" cm="1">
        <f t="array" ref="BI119">_xlfn.XLOOKUP($D119&amp;BH$2&amp;BH$3,事業計画集計2026[営業所]&amp;事業計画集計2026[月]&amp;事業計画集計2026[受着完],事業計画集計2026[(当月)計画 利益額],0,0)</f>
        <v>0</v>
      </c>
      <c r="BJ119" s="149" cm="1">
        <f t="array" ref="BJ119">_xlfn.XLOOKUP($D119&amp;BH$2&amp;BH$3,事業計画集計2026[営業所]&amp;事業計画集計2026[月]&amp;事業計画集計2026[受着完],事業計画集計2026[(当月)計画 棟数],0,0)</f>
        <v>0</v>
      </c>
      <c r="BK119" s="28" cm="1">
        <f t="array" ref="BK119">_xlfn.XLOOKUP($D119&amp;BK$2&amp;BK$3,事業計画集計2026[営業所]&amp;事業計画集計2026[月]&amp;事業計画集計2026[受着完],事業計画集計2026[(当月)計画 請負金額],0,0)</f>
        <v>0</v>
      </c>
      <c r="BL119" s="28" cm="1">
        <f t="array" ref="BL119">_xlfn.XLOOKUP($D119&amp;BK$2&amp;BK$3,事業計画集計2026[営業所]&amp;事業計画集計2026[月]&amp;事業計画集計2026[受着完],事業計画集計2026[(当月)計画 利益額],0,0)</f>
        <v>0</v>
      </c>
      <c r="BM119" s="149" cm="1">
        <f t="array" ref="BM119">_xlfn.XLOOKUP($D119&amp;BK$2&amp;BK$3,事業計画集計2026[営業所]&amp;事業計画集計2026[月]&amp;事業計画集計2026[受着完],事業計画集計2026[(当月)計画 棟数],0,0)</f>
        <v>0</v>
      </c>
      <c r="BN119" s="28" cm="1">
        <f t="array" ref="BN119">_xlfn.XLOOKUP($D119&amp;BN$2&amp;BN$3,事業計画集計2026[営業所]&amp;事業計画集計2026[月]&amp;事業計画集計2026[受着完],事業計画集計2026[(当月)計画 請負金額],0,0)</f>
        <v>0</v>
      </c>
      <c r="BO119" s="28" cm="1">
        <f t="array" ref="BO119">_xlfn.XLOOKUP($D119&amp;BN$2&amp;BN$3,事業計画集計2026[営業所]&amp;事業計画集計2026[月]&amp;事業計画集計2026[受着完],事業計画集計2026[(当月)計画 利益額],0,0)</f>
        <v>0</v>
      </c>
      <c r="BP119" s="29">
        <f>BO119-($Q119*1000)</f>
        <v>0</v>
      </c>
      <c r="BQ119" s="149" cm="1">
        <f t="array" ref="BQ119">_xlfn.XLOOKUP($D119&amp;BN$2&amp;BN$3,事業計画集計2026[営業所]&amp;事業計画集計2026[月]&amp;事業計画集計2026[受着完],事業計画集計2026[(当月)計画 棟数],0,0)</f>
        <v>0</v>
      </c>
      <c r="BR119" s="28" cm="1">
        <f t="array" ref="BR119">_xlfn.XLOOKUP($D119&amp;BR$2&amp;BR$3,事業計画集計2026[営業所]&amp;事業計画集計2026[月]&amp;事業計画集計2026[受着完],事業計画集計2026[(当月)計画 請負金額],0,0)</f>
        <v>0</v>
      </c>
      <c r="BS119" s="28" cm="1">
        <f t="array" ref="BS119">_xlfn.XLOOKUP($D119&amp;BR$2&amp;BR$3,事業計画集計2026[営業所]&amp;事業計画集計2026[月]&amp;事業計画集計2026[受着完],事業計画集計2026[(当月)計画 利益額],0,0)</f>
        <v>0</v>
      </c>
      <c r="BT119" s="149" cm="1">
        <f t="array" ref="BT119">_xlfn.XLOOKUP($D119&amp;BR$2&amp;BR$3,事業計画集計2026[営業所]&amp;事業計画集計2026[月]&amp;事業計画集計2026[受着完],事業計画集計2026[(当月)計画 棟数],0,0)</f>
        <v>0</v>
      </c>
      <c r="BU119" s="28" cm="1">
        <f t="array" ref="BU119">_xlfn.XLOOKUP($D119&amp;BU$2&amp;BU$3,事業計画集計2026[営業所]&amp;事業計画集計2026[月]&amp;事業計画集計2026[受着完],事業計画集計2026[(当月)計画 請負金額],0,0)</f>
        <v>0</v>
      </c>
      <c r="BV119" s="28" cm="1">
        <f t="array" ref="BV119">_xlfn.XLOOKUP($D119&amp;BU$2&amp;BU$3,事業計画集計2026[営業所]&amp;事業計画集計2026[月]&amp;事業計画集計2026[受着完],事業計画集計2026[(当月)計画 利益額],0,0)</f>
        <v>0</v>
      </c>
      <c r="BW119" s="149" cm="1">
        <f t="array" ref="BW119">_xlfn.XLOOKUP($D119&amp;BU$2&amp;BU$3,事業計画集計2026[営業所]&amp;事業計画集計2026[月]&amp;事業計画集計2026[受着完],事業計画集計2026[(当月)計画 棟数],0,0)</f>
        <v>0</v>
      </c>
      <c r="BX119" s="28" cm="1">
        <f t="array" ref="BX119">_xlfn.XLOOKUP($D119&amp;BX$2&amp;BX$3,事業計画集計2026[営業所]&amp;事業計画集計2026[月]&amp;事業計画集計2026[受着完],事業計画集計2026[(当月)計画 請負金額],0,0)</f>
        <v>0</v>
      </c>
      <c r="BY119" s="28" cm="1">
        <f t="array" ref="BY119">_xlfn.XLOOKUP($D119&amp;BX$2&amp;BX$3,事業計画集計2026[営業所]&amp;事業計画集計2026[月]&amp;事業計画集計2026[受着完],事業計画集計2026[(当月)計画 利益額],0,0)</f>
        <v>0</v>
      </c>
      <c r="BZ119" s="29">
        <f>BY119-($Q119*1000)</f>
        <v>0</v>
      </c>
      <c r="CA119" s="149" cm="1">
        <f t="array" ref="CA119">_xlfn.XLOOKUP($D119&amp;BX$2&amp;BX$3,事業計画集計2026[営業所]&amp;事業計画集計2026[月]&amp;事業計画集計2026[受着完],事業計画集計2026[(当月)計画 棟数],0,0)</f>
        <v>0</v>
      </c>
      <c r="CB119" s="28" cm="1">
        <f t="array" ref="CB119">_xlfn.XLOOKUP($D119&amp;CB$2&amp;CB$3,事業計画集計2026[営業所]&amp;事業計画集計2026[月]&amp;事業計画集計2026[受着完],事業計画集計2026[(当月)計画 請負金額],0,0)</f>
        <v>0</v>
      </c>
      <c r="CC119" s="28" cm="1">
        <f t="array" ref="CC119">_xlfn.XLOOKUP($D119&amp;CB$2&amp;CB$3,事業計画集計2026[営業所]&amp;事業計画集計2026[月]&amp;事業計画集計2026[受着完],事業計画集計2026[(当月)計画 利益額],0,0)</f>
        <v>0</v>
      </c>
      <c r="CD119" s="149" cm="1">
        <f t="array" ref="CD119">_xlfn.XLOOKUP($D119&amp;CB$2&amp;CB$3,事業計画集計2026[営業所]&amp;事業計画集計2026[月]&amp;事業計画集計2026[受着完],事業計画集計2026[(当月)計画 棟数],0,0)</f>
        <v>0</v>
      </c>
      <c r="CE119" s="28" cm="1">
        <f t="array" ref="CE119">_xlfn.XLOOKUP($D119&amp;CE$2&amp;CE$3,事業計画集計2026[営業所]&amp;事業計画集計2026[月]&amp;事業計画集計2026[受着完],事業計画集計2026[(当月)計画 請負金額],0,0)</f>
        <v>0</v>
      </c>
      <c r="CF119" s="28" cm="1">
        <f t="array" ref="CF119">_xlfn.XLOOKUP($D119&amp;CE$2&amp;CE$3,事業計画集計2026[営業所]&amp;事業計画集計2026[月]&amp;事業計画集計2026[受着完],事業計画集計2026[(当月)計画 利益額],0,0)</f>
        <v>0</v>
      </c>
      <c r="CG119" s="149" cm="1">
        <f t="array" ref="CG119">_xlfn.XLOOKUP($D119&amp;CE$2&amp;CE$3,事業計画集計2026[営業所]&amp;事業計画集計2026[月]&amp;事業計画集計2026[受着完],事業計画集計2026[(当月)計画 棟数],0,0)</f>
        <v>0</v>
      </c>
      <c r="CH119" s="28" cm="1">
        <f t="array" ref="CH119">_xlfn.XLOOKUP($D119&amp;CH$2&amp;CH$3,事業計画集計2026[営業所]&amp;事業計画集計2026[月]&amp;事業計画集計2026[受着完],事業計画集計2026[(当月)計画 請負金額],0,0)</f>
        <v>0</v>
      </c>
      <c r="CI119" s="28" cm="1">
        <f t="array" ref="CI119">_xlfn.XLOOKUP($D119&amp;CH$2&amp;CH$3,事業計画集計2026[営業所]&amp;事業計画集計2026[月]&amp;事業計画集計2026[受着完],事業計画集計2026[(当月)計画 利益額],0,0)</f>
        <v>0</v>
      </c>
      <c r="CJ119" s="29">
        <f>CI119-($Q119*1000)</f>
        <v>0</v>
      </c>
      <c r="CK119" s="142" cm="1">
        <f t="array" ref="CK119">_xlfn.XLOOKUP($D119&amp;CH$2&amp;CH$3,事業計画集計2026[営業所]&amp;事業計画集計2026[月]&amp;事業計画集計2026[受着完],事業計画集計2026[(当月)計画 棟数],0,0)</f>
        <v>0</v>
      </c>
      <c r="CL119" s="421">
        <f t="shared" ref="CL119:CU120" si="1379">BH119+BR119+CB119</f>
        <v>0</v>
      </c>
      <c r="CM119" s="422">
        <f t="shared" si="1379"/>
        <v>0</v>
      </c>
      <c r="CN119" s="423">
        <f t="shared" si="1379"/>
        <v>0</v>
      </c>
      <c r="CO119" s="296">
        <f t="shared" si="1379"/>
        <v>0</v>
      </c>
      <c r="CP119" s="300">
        <f t="shared" si="1379"/>
        <v>0</v>
      </c>
      <c r="CQ119" s="154">
        <f t="shared" si="1379"/>
        <v>0</v>
      </c>
      <c r="CR119" s="304">
        <f t="shared" si="1379"/>
        <v>0</v>
      </c>
      <c r="CS119" s="314">
        <f t="shared" si="1379"/>
        <v>0</v>
      </c>
      <c r="CT119" s="324">
        <f t="shared" si="1379"/>
        <v>0</v>
      </c>
      <c r="CU119" s="158">
        <f t="shared" si="1379"/>
        <v>0</v>
      </c>
      <c r="CV119" s="333">
        <f t="shared" ref="CV119:DE120" si="1380">AX119+CL119</f>
        <v>0</v>
      </c>
      <c r="CW119" s="334">
        <f t="shared" si="1380"/>
        <v>0</v>
      </c>
      <c r="CX119" s="162">
        <f t="shared" si="1380"/>
        <v>0</v>
      </c>
      <c r="CY119" s="354">
        <f t="shared" si="1380"/>
        <v>0</v>
      </c>
      <c r="CZ119" s="355">
        <f t="shared" si="1380"/>
        <v>0</v>
      </c>
      <c r="DA119" s="166">
        <f t="shared" si="1380"/>
        <v>0</v>
      </c>
      <c r="DB119" s="479">
        <f t="shared" si="1380"/>
        <v>0</v>
      </c>
      <c r="DC119" s="480">
        <f t="shared" si="1380"/>
        <v>0</v>
      </c>
      <c r="DD119" s="481">
        <f t="shared" si="1380"/>
        <v>0</v>
      </c>
      <c r="DE119" s="604">
        <f t="shared" si="1380"/>
        <v>0</v>
      </c>
      <c r="DF119" s="612">
        <f>実行度合表集計2025!GH119+実行度合表集計2026!CV119</f>
        <v>108200000</v>
      </c>
      <c r="DG119" s="334">
        <f>実行度合表集計2025!GI119+実行度合表集計2026!CW119</f>
        <v>42846400</v>
      </c>
      <c r="DH119" s="613">
        <f>実行度合表集計2025!GJ119+実行度合表集計2026!CX119</f>
        <v>60</v>
      </c>
      <c r="DI119" s="628">
        <f>実行度合表集計2025!GK119+実行度合表集計2026!CY119</f>
        <v>0</v>
      </c>
      <c r="DJ119" s="355">
        <f>実行度合表集計2025!GL119+実行度合表集計2026!CZ119</f>
        <v>0</v>
      </c>
      <c r="DK119" s="629">
        <f>実行度合表集計2025!GM119+実行度合表集計2026!DA119</f>
        <v>0</v>
      </c>
      <c r="DL119" s="641">
        <f>実行度合表集計2025!GN119+実行度合表集計2026!DB119</f>
        <v>108200000</v>
      </c>
      <c r="DM119" s="480">
        <f>実行度合表集計2025!GO119+実行度合表集計2026!DC119</f>
        <v>42846400</v>
      </c>
      <c r="DN119" s="481">
        <f>実行度合表集計2025!GP119+実行度合表集計2026!DD119</f>
        <v>7746400</v>
      </c>
      <c r="DO119" s="642">
        <f>実行度合表集計2025!GQ119+実行度合表集計2026!DE119</f>
        <v>60</v>
      </c>
      <c r="DP119" s="28" cm="1">
        <f t="array" ref="DP119">_xlfn.XLOOKUP($D119&amp;DP$2&amp;DP$3,事業計画集計2026[営業所]&amp;事業計画集計2026[月]&amp;事業計画集計2026[受着完],事業計画集計2026[(当月)計画 請負金額],0,0)</f>
        <v>0</v>
      </c>
      <c r="DQ119" s="28" cm="1">
        <f t="array" ref="DQ119">_xlfn.XLOOKUP($D119&amp;DP$2&amp;DP$3,事業計画集計2026[営業所]&amp;事業計画集計2026[月]&amp;事業計画集計2026[受着完],事業計画集計2026[(当月)計画 利益額],0,0)</f>
        <v>0</v>
      </c>
      <c r="DR119" s="149" cm="1">
        <f t="array" ref="DR119">_xlfn.XLOOKUP($D119&amp;DP$2&amp;DP$3,事業計画集計2026[営業所]&amp;事業計画集計2026[月]&amp;事業計画集計2026[受着完],事業計画集計2026[(当月)計画 棟数],0,0)</f>
        <v>0</v>
      </c>
      <c r="DS119" s="28" cm="1">
        <f t="array" ref="DS119">_xlfn.XLOOKUP($D119&amp;DS$2&amp;DS$3,事業計画集計2026[営業所]&amp;事業計画集計2026[月]&amp;事業計画集計2026[受着完],事業計画集計2026[(当月)計画 請負金額],0,0)</f>
        <v>0</v>
      </c>
      <c r="DT119" s="28" cm="1">
        <f t="array" ref="DT119">_xlfn.XLOOKUP($D119&amp;DS$2&amp;DS$3,事業計画集計2026[営業所]&amp;事業計画集計2026[月]&amp;事業計画集計2026[受着完],事業計画集計2026[(当月)計画 利益額],0,0)</f>
        <v>0</v>
      </c>
      <c r="DU119" s="149" cm="1">
        <f t="array" ref="DU119">_xlfn.XLOOKUP($D119&amp;DS$2&amp;DS$3,事業計画集計2026[営業所]&amp;事業計画集計2026[月]&amp;事業計画集計2026[受着完],事業計画集計2026[(当月)計画 棟数],0,0)</f>
        <v>0</v>
      </c>
      <c r="DV119" s="28" cm="1">
        <f t="array" ref="DV119">_xlfn.XLOOKUP($D119&amp;DV$2&amp;DV$3,事業計画集計2026[営業所]&amp;事業計画集計2026[月]&amp;事業計画集計2026[受着完],事業計画集計2026[(当月)計画 請負金額],0,0)</f>
        <v>0</v>
      </c>
      <c r="DW119" s="28" cm="1">
        <f t="array" ref="DW119">_xlfn.XLOOKUP($D119&amp;DV$2&amp;DV$3,事業計画集計2026[営業所]&amp;事業計画集計2026[月]&amp;事業計画集計2026[受着完],事業計画集計2026[(当月)計画 利益額],0,0)</f>
        <v>0</v>
      </c>
      <c r="DX119" s="29">
        <f>DW119-($Q119*1000)</f>
        <v>0</v>
      </c>
      <c r="DY119" s="149" cm="1">
        <f t="array" ref="DY119">_xlfn.XLOOKUP($D119&amp;DV$2&amp;DV$3,事業計画集計2026[営業所]&amp;事業計画集計2026[月]&amp;事業計画集計2026[受着完],事業計画集計2026[(当月)計画 棟数],0,0)</f>
        <v>0</v>
      </c>
      <c r="DZ119" s="28" cm="1">
        <f t="array" ref="DZ119">_xlfn.XLOOKUP($D119&amp;DZ$2&amp;DZ$3,事業計画集計2026[営業所]&amp;事業計画集計2026[月]&amp;事業計画集計2026[受着完],事業計画集計2026[(当月)計画 請負金額],0,0)</f>
        <v>0</v>
      </c>
      <c r="EA119" s="28" cm="1">
        <f t="array" ref="EA119">_xlfn.XLOOKUP($D119&amp;DZ$2&amp;DZ$3,事業計画集計2026[営業所]&amp;事業計画集計2026[月]&amp;事業計画集計2026[受着完],事業計画集計2026[(当月)計画 利益額],0,0)</f>
        <v>0</v>
      </c>
      <c r="EB119" s="149" cm="1">
        <f t="array" ref="EB119">_xlfn.XLOOKUP($D119&amp;DZ$2&amp;DZ$3,事業計画集計2026[営業所]&amp;事業計画集計2026[月]&amp;事業計画集計2026[受着完],事業計画集計2026[(当月)計画 棟数],0,0)</f>
        <v>0</v>
      </c>
      <c r="EC119" s="28" cm="1">
        <f t="array" ref="EC119">_xlfn.XLOOKUP($D119&amp;EC$2&amp;EC$3,事業計画集計2026[営業所]&amp;事業計画集計2026[月]&amp;事業計画集計2026[受着完],事業計画集計2026[(当月)計画 請負金額],0,0)</f>
        <v>0</v>
      </c>
      <c r="ED119" s="28" cm="1">
        <f t="array" ref="ED119">_xlfn.XLOOKUP($D119&amp;EC$2&amp;EC$3,事業計画集計2026[営業所]&amp;事業計画集計2026[月]&amp;事業計画集計2026[受着完],事業計画集計2026[(当月)計画 利益額],0,0)</f>
        <v>0</v>
      </c>
      <c r="EE119" s="149" cm="1">
        <f t="array" ref="EE119">_xlfn.XLOOKUP($D119&amp;EC$2&amp;EC$3,事業計画集計2026[営業所]&amp;事業計画集計2026[月]&amp;事業計画集計2026[受着完],事業計画集計2026[(当月)計画 棟数],0,0)</f>
        <v>0</v>
      </c>
      <c r="EF119" s="28" cm="1">
        <f t="array" ref="EF119">_xlfn.XLOOKUP($D119&amp;EF$2&amp;EF$3,事業計画集計2026[営業所]&amp;事業計画集計2026[月]&amp;事業計画集計2026[受着完],事業計画集計2026[(当月)計画 請負金額],0,0)</f>
        <v>0</v>
      </c>
      <c r="EG119" s="28" cm="1">
        <f t="array" ref="EG119">_xlfn.XLOOKUP($D119&amp;EF$2&amp;EF$3,事業計画集計2026[営業所]&amp;事業計画集計2026[月]&amp;事業計画集計2026[受着完],事業計画集計2026[(当月)計画 利益額],0,0)</f>
        <v>0</v>
      </c>
      <c r="EH119" s="29">
        <f>EG119-($Q119*1000)</f>
        <v>0</v>
      </c>
      <c r="EI119" s="149" cm="1">
        <f t="array" ref="EI119">_xlfn.XLOOKUP($D119&amp;EF$2&amp;EF$3,事業計画集計2026[営業所]&amp;事業計画集計2026[月]&amp;事業計画集計2026[受着完],事業計画集計2026[(当月)計画 棟数],0,0)</f>
        <v>0</v>
      </c>
      <c r="EJ119" s="28" cm="1">
        <f t="array" ref="EJ119">_xlfn.XLOOKUP($D119&amp;EJ$2&amp;EJ$3,事業計画集計2026[営業所]&amp;事業計画集計2026[月]&amp;事業計画集計2026[受着完],事業計画集計2026[(当月)計画 請負金額],0,0)</f>
        <v>0</v>
      </c>
      <c r="EK119" s="28" cm="1">
        <f t="array" ref="EK119">_xlfn.XLOOKUP($D119&amp;EJ$2&amp;EJ$3,事業計画集計2026[営業所]&amp;事業計画集計2026[月]&amp;事業計画集計2026[受着完],事業計画集計2026[(当月)計画 利益額],0,0)</f>
        <v>0</v>
      </c>
      <c r="EL119" s="149" cm="1">
        <f t="array" ref="EL119">_xlfn.XLOOKUP($D119&amp;EJ$2&amp;EJ$3,事業計画集計2026[営業所]&amp;事業計画集計2026[月]&amp;事業計画集計2026[受着完],事業計画集計2026[(当月)計画 棟数],0,0)</f>
        <v>0</v>
      </c>
      <c r="EM119" s="28" cm="1">
        <f t="array" ref="EM119">_xlfn.XLOOKUP($D119&amp;EM$2&amp;EM$3,事業計画集計2026[営業所]&amp;事業計画集計2026[月]&amp;事業計画集計2026[受着完],事業計画集計2026[(当月)計画 請負金額],0,0)</f>
        <v>0</v>
      </c>
      <c r="EN119" s="28" cm="1">
        <f t="array" ref="EN119">_xlfn.XLOOKUP($D119&amp;EM$2&amp;EM$3,事業計画集計2026[営業所]&amp;事業計画集計2026[月]&amp;事業計画集計2026[受着完],事業計画集計2026[(当月)計画 利益額],0,0)</f>
        <v>0</v>
      </c>
      <c r="EO119" s="149" cm="1">
        <f t="array" ref="EO119">_xlfn.XLOOKUP($D119&amp;EM$2&amp;EM$3,事業計画集計2026[営業所]&amp;事業計画集計2026[月]&amp;事業計画集計2026[受着完],事業計画集計2026[(当月)計画 棟数],0,0)</f>
        <v>0</v>
      </c>
      <c r="EP119" s="28" cm="1">
        <f t="array" ref="EP119">_xlfn.XLOOKUP($D119&amp;EP$2&amp;EP$3,事業計画集計2026[営業所]&amp;事業計画集計2026[月]&amp;事業計画集計2026[受着完],事業計画集計2026[(当月)計画 請負金額],0,0)</f>
        <v>0</v>
      </c>
      <c r="EQ119" s="28" cm="1">
        <f t="array" ref="EQ119">_xlfn.XLOOKUP($D119&amp;EP$2&amp;EP$3,事業計画集計2026[営業所]&amp;事業計画集計2026[月]&amp;事業計画集計2026[受着完],事業計画集計2026[(当月)計画 利益額],0,0)</f>
        <v>0</v>
      </c>
      <c r="ER119" s="29">
        <f>EQ119-($Q119*1000)</f>
        <v>0</v>
      </c>
      <c r="ES119" s="142" cm="1">
        <f t="array" ref="ES119">_xlfn.XLOOKUP($D119&amp;EP$2&amp;EP$3,事業計画集計2026[営業所]&amp;事業計画集計2026[月]&amp;事業計画集計2026[受着完],事業計画集計2026[(当月)計画 棟数],0,0)</f>
        <v>0</v>
      </c>
      <c r="ET119" s="421">
        <f t="shared" ref="ET119:FC120" si="1381">DP119+DZ119+EJ119</f>
        <v>0</v>
      </c>
      <c r="EU119" s="422">
        <f t="shared" si="1381"/>
        <v>0</v>
      </c>
      <c r="EV119" s="423">
        <f t="shared" si="1381"/>
        <v>0</v>
      </c>
      <c r="EW119" s="296">
        <f t="shared" si="1381"/>
        <v>0</v>
      </c>
      <c r="EX119" s="300">
        <f t="shared" si="1381"/>
        <v>0</v>
      </c>
      <c r="EY119" s="154">
        <f t="shared" si="1381"/>
        <v>0</v>
      </c>
      <c r="EZ119" s="304">
        <f t="shared" si="1381"/>
        <v>0</v>
      </c>
      <c r="FA119" s="314">
        <f t="shared" si="1381"/>
        <v>0</v>
      </c>
      <c r="FB119" s="324">
        <f t="shared" si="1381"/>
        <v>0</v>
      </c>
      <c r="FC119" s="158">
        <f t="shared" si="1381"/>
        <v>0</v>
      </c>
      <c r="FD119" s="28" cm="1">
        <f t="array" ref="FD119">_xlfn.XLOOKUP($D119&amp;FD$2&amp;FD$3,事業計画集計2026[営業所]&amp;事業計画集計2026[月]&amp;事業計画集計2026[受着完],事業計画集計2026[(当月)計画 請負金額],0,0)</f>
        <v>0</v>
      </c>
      <c r="FE119" s="28" cm="1">
        <f t="array" ref="FE119">_xlfn.XLOOKUP($D119&amp;FD$2&amp;FD$3,事業計画集計2026[営業所]&amp;事業計画集計2026[月]&amp;事業計画集計2026[受着完],事業計画集計2026[(当月)計画 利益額],0,0)</f>
        <v>0</v>
      </c>
      <c r="FF119" s="149" cm="1">
        <f t="array" ref="FF119">_xlfn.XLOOKUP($D119&amp;FD$2&amp;FD$3,事業計画集計2026[営業所]&amp;事業計画集計2026[月]&amp;事業計画集計2026[受着完],事業計画集計2026[(当月)計画 棟数],0,0)</f>
        <v>0</v>
      </c>
      <c r="FG119" s="28" cm="1">
        <f t="array" ref="FG119">_xlfn.XLOOKUP($D119&amp;FG$2&amp;FG$3,事業計画集計2026[営業所]&amp;事業計画集計2026[月]&amp;事業計画集計2026[受着完],事業計画集計2026[(当月)計画 請負金額],0,0)</f>
        <v>0</v>
      </c>
      <c r="FH119" s="28" cm="1">
        <f t="array" ref="FH119">_xlfn.XLOOKUP($D119&amp;FG$2&amp;FG$3,事業計画集計2026[営業所]&amp;事業計画集計2026[月]&amp;事業計画集計2026[受着完],事業計画集計2026[(当月)計画 利益額],0,0)</f>
        <v>0</v>
      </c>
      <c r="FI119" s="149" cm="1">
        <f t="array" ref="FI119">_xlfn.XLOOKUP($D119&amp;FG$2&amp;FG$3,事業計画集計2026[営業所]&amp;事業計画集計2026[月]&amp;事業計画集計2026[受着完],事業計画集計2026[(当月)計画 棟数],0,0)</f>
        <v>0</v>
      </c>
      <c r="FJ119" s="28" cm="1">
        <f t="array" ref="FJ119">_xlfn.XLOOKUP($D119&amp;FJ$2&amp;FJ$3,事業計画集計2026[営業所]&amp;事業計画集計2026[月]&amp;事業計画集計2026[受着完],事業計画集計2026[(当月)計画 請負金額],0,0)</f>
        <v>0</v>
      </c>
      <c r="FK119" s="28" cm="1">
        <f t="array" ref="FK119">_xlfn.XLOOKUP($D119&amp;FJ$2&amp;FJ$3,事業計画集計2026[営業所]&amp;事業計画集計2026[月]&amp;事業計画集計2026[受着完],事業計画集計2026[(当月)計画 利益額],0,0)</f>
        <v>0</v>
      </c>
      <c r="FL119" s="29">
        <f>FK119-($Q119*1000)</f>
        <v>0</v>
      </c>
      <c r="FM119" s="149" cm="1">
        <f t="array" ref="FM119">_xlfn.XLOOKUP($D119&amp;FJ$2&amp;FJ$3,事業計画集計2026[営業所]&amp;事業計画集計2026[月]&amp;事業計画集計2026[受着完],事業計画集計2026[(当月)計画 棟数],0,0)</f>
        <v>0</v>
      </c>
      <c r="FN119" s="28" cm="1">
        <f t="array" ref="FN119">_xlfn.XLOOKUP($D119&amp;FN$2&amp;FN$3,事業計画集計2026[営業所]&amp;事業計画集計2026[月]&amp;事業計画集計2026[受着完],事業計画集計2026[(当月)計画 請負金額],0,0)</f>
        <v>0</v>
      </c>
      <c r="FO119" s="28" cm="1">
        <f t="array" ref="FO119">_xlfn.XLOOKUP($D119&amp;FN$2&amp;FN$3,事業計画集計2026[営業所]&amp;事業計画集計2026[月]&amp;事業計画集計2026[受着完],事業計画集計2026[(当月)計画 利益額],0,0)</f>
        <v>0</v>
      </c>
      <c r="FP119" s="149" cm="1">
        <f t="array" ref="FP119">_xlfn.XLOOKUP($D119&amp;FN$2&amp;FN$3,事業計画集計2026[営業所]&amp;事業計画集計2026[月]&amp;事業計画集計2026[受着完],事業計画集計2026[(当月)計画 棟数],0,0)</f>
        <v>0</v>
      </c>
      <c r="FQ119" s="28" cm="1">
        <f t="array" ref="FQ119">_xlfn.XLOOKUP($D119&amp;FQ$2&amp;FQ$3,事業計画集計2026[営業所]&amp;事業計画集計2026[月]&amp;事業計画集計2026[受着完],事業計画集計2026[(当月)計画 請負金額],0,0)</f>
        <v>0</v>
      </c>
      <c r="FR119" s="28" cm="1">
        <f t="array" ref="FR119">_xlfn.XLOOKUP($D119&amp;FQ$2&amp;FQ$3,事業計画集計2026[営業所]&amp;事業計画集計2026[月]&amp;事業計画集計2026[受着完],事業計画集計2026[(当月)計画 利益額],0,0)</f>
        <v>0</v>
      </c>
      <c r="FS119" s="149" cm="1">
        <f t="array" ref="FS119">_xlfn.XLOOKUP($D119&amp;FQ$2&amp;FQ$3,事業計画集計2026[営業所]&amp;事業計画集計2026[月]&amp;事業計画集計2026[受着完],事業計画集計2026[(当月)計画 棟数],0,0)</f>
        <v>0</v>
      </c>
      <c r="FT119" s="28" cm="1">
        <f t="array" ref="FT119">_xlfn.XLOOKUP($D119&amp;FT$2&amp;FT$3,事業計画集計2026[営業所]&amp;事業計画集計2026[月]&amp;事業計画集計2026[受着完],事業計画集計2026[(当月)計画 請負金額],0,0)</f>
        <v>0</v>
      </c>
      <c r="FU119" s="28" cm="1">
        <f t="array" ref="FU119">_xlfn.XLOOKUP($D119&amp;FT$2&amp;FT$3,事業計画集計2026[営業所]&amp;事業計画集計2026[月]&amp;事業計画集計2026[受着完],事業計画集計2026[(当月)計画 利益額],0,0)</f>
        <v>0</v>
      </c>
      <c r="FV119" s="29">
        <f>FU119-($Q119*1000)</f>
        <v>0</v>
      </c>
      <c r="FW119" s="149" cm="1">
        <f t="array" ref="FW119">_xlfn.XLOOKUP($D119&amp;FT$2&amp;FT$3,事業計画集計2026[営業所]&amp;事業計画集計2026[月]&amp;事業計画集計2026[受着完],事業計画集計2026[(当月)計画 棟数],0,0)</f>
        <v>0</v>
      </c>
      <c r="FX119" s="28" cm="1">
        <f t="array" ref="FX119">_xlfn.XLOOKUP($D119&amp;FX$2&amp;FX$3,事業計画集計2026[営業所]&amp;事業計画集計2026[月]&amp;事業計画集計2026[受着完],事業計画集計2026[(当月)計画 請負金額],0,0)</f>
        <v>0</v>
      </c>
      <c r="FY119" s="28" cm="1">
        <f t="array" ref="FY119">_xlfn.XLOOKUP($D119&amp;FX$2&amp;FX$3,事業計画集計2026[営業所]&amp;事業計画集計2026[月]&amp;事業計画集計2026[受着完],事業計画集計2026[(当月)計画 利益額],0,0)</f>
        <v>0</v>
      </c>
      <c r="FZ119" s="149" cm="1">
        <f t="array" ref="FZ119">_xlfn.XLOOKUP($D119&amp;FX$2&amp;FX$3,事業計画集計2026[営業所]&amp;事業計画集計2026[月]&amp;事業計画集計2026[受着完],事業計画集計2026[(当月)計画 棟数],0,0)</f>
        <v>0</v>
      </c>
      <c r="GA119" s="28" cm="1">
        <f t="array" ref="GA119">_xlfn.XLOOKUP($D119&amp;GA$2&amp;GA$3,事業計画集計2026[営業所]&amp;事業計画集計2026[月]&amp;事業計画集計2026[受着完],事業計画集計2026[(当月)計画 請負金額],0,0)</f>
        <v>0</v>
      </c>
      <c r="GB119" s="28" cm="1">
        <f t="array" ref="GB119">_xlfn.XLOOKUP($D119&amp;GA$2&amp;GA$3,事業計画集計2026[営業所]&amp;事業計画集計2026[月]&amp;事業計画集計2026[受着完],事業計画集計2026[(当月)計画 利益額],0,0)</f>
        <v>0</v>
      </c>
      <c r="GC119" s="149" cm="1">
        <f t="array" ref="GC119">_xlfn.XLOOKUP($D119&amp;GA$2&amp;GA$3,事業計画集計2026[営業所]&amp;事業計画集計2026[月]&amp;事業計画集計2026[受着完],事業計画集計2026[(当月)計画 棟数],0,0)</f>
        <v>0</v>
      </c>
      <c r="GD119" s="28" cm="1">
        <f t="array" ref="GD119">_xlfn.XLOOKUP($D119&amp;GD$2&amp;GD$3,事業計画集計2026[営業所]&amp;事業計画集計2026[月]&amp;事業計画集計2026[受着完],事業計画集計2026[(当月)計画 請負金額],0,0)</f>
        <v>0</v>
      </c>
      <c r="GE119" s="28" cm="1">
        <f t="array" ref="GE119">_xlfn.XLOOKUP($D119&amp;GD$2&amp;GD$3,事業計画集計2026[営業所]&amp;事業計画集計2026[月]&amp;事業計画集計2026[受着完],事業計画集計2026[(当月)計画 利益額],0,0)</f>
        <v>0</v>
      </c>
      <c r="GF119" s="29">
        <f>GE119-($Q119*1000)</f>
        <v>0</v>
      </c>
      <c r="GG119" s="142" cm="1">
        <f t="array" ref="GG119">_xlfn.XLOOKUP($D119&amp;GD$2&amp;GD$3,事業計画集計2026[営業所]&amp;事業計画集計2026[月]&amp;事業計画集計2026[受着完],事業計画集計2026[(当月)計画 棟数],0,0)</f>
        <v>0</v>
      </c>
      <c r="GH119" s="421">
        <f t="shared" ref="GH119:GQ120" si="1382">FD119+FN119+FX119</f>
        <v>0</v>
      </c>
      <c r="GI119" s="422">
        <f t="shared" si="1382"/>
        <v>0</v>
      </c>
      <c r="GJ119" s="423">
        <f t="shared" si="1382"/>
        <v>0</v>
      </c>
      <c r="GK119" s="296">
        <f t="shared" si="1382"/>
        <v>0</v>
      </c>
      <c r="GL119" s="300">
        <f t="shared" si="1382"/>
        <v>0</v>
      </c>
      <c r="GM119" s="154">
        <f t="shared" si="1382"/>
        <v>0</v>
      </c>
      <c r="GN119" s="304">
        <f t="shared" si="1382"/>
        <v>0</v>
      </c>
      <c r="GO119" s="314">
        <f t="shared" si="1382"/>
        <v>0</v>
      </c>
      <c r="GP119" s="324">
        <f t="shared" si="1382"/>
        <v>0</v>
      </c>
      <c r="GQ119" s="158">
        <f t="shared" si="1382"/>
        <v>0</v>
      </c>
      <c r="GR119" s="333">
        <f t="shared" ref="GR119:HA120" si="1383">ET119+GH119</f>
        <v>0</v>
      </c>
      <c r="GS119" s="334">
        <f t="shared" si="1383"/>
        <v>0</v>
      </c>
      <c r="GT119" s="162">
        <f t="shared" si="1383"/>
        <v>0</v>
      </c>
      <c r="GU119" s="354">
        <f t="shared" si="1383"/>
        <v>0</v>
      </c>
      <c r="GV119" s="355">
        <f t="shared" si="1383"/>
        <v>0</v>
      </c>
      <c r="GW119" s="166">
        <f t="shared" si="1383"/>
        <v>0</v>
      </c>
      <c r="GX119" s="479">
        <f t="shared" si="1383"/>
        <v>0</v>
      </c>
      <c r="GY119" s="480">
        <f t="shared" si="1383"/>
        <v>0</v>
      </c>
      <c r="GZ119" s="481">
        <f t="shared" si="1383"/>
        <v>0</v>
      </c>
      <c r="HA119" s="482">
        <f t="shared" si="1383"/>
        <v>0</v>
      </c>
      <c r="HB119" s="390">
        <f>CV119+GR119</f>
        <v>0</v>
      </c>
      <c r="HC119" s="391">
        <f>CW119+GS119</f>
        <v>0</v>
      </c>
      <c r="HD119" s="170">
        <f>CX119+GT119</f>
        <v>0</v>
      </c>
      <c r="HE119" s="390">
        <f>CY119+GU119</f>
        <v>0</v>
      </c>
      <c r="HF119" s="391">
        <f>CZ119+GV119</f>
        <v>0</v>
      </c>
      <c r="HG119" s="170">
        <f>DA119+GW119</f>
        <v>0</v>
      </c>
      <c r="HH119" s="390">
        <f>DB119+GX119</f>
        <v>0</v>
      </c>
      <c r="HI119" s="391">
        <f>DC119+GY119</f>
        <v>0</v>
      </c>
      <c r="HJ119" s="409">
        <f>DD119+GZ119</f>
        <v>0</v>
      </c>
      <c r="HK119" s="256">
        <f>DE119+HA119</f>
        <v>0</v>
      </c>
      <c r="HL119" s="31"/>
      <c r="HM119" s="30" t="s">
        <v>137</v>
      </c>
      <c r="HN119" s="30" t="s">
        <v>16</v>
      </c>
      <c r="HO119" s="30"/>
      <c r="HP119" s="30"/>
      <c r="HQ119" s="30"/>
    </row>
    <row r="120" spans="1:225" s="25" customFormat="1" ht="21">
      <c r="A120" s="24"/>
      <c r="C120" s="90"/>
      <c r="D120" s="91"/>
      <c r="E120" s="196"/>
      <c r="F120" s="196"/>
      <c r="G120" s="196"/>
      <c r="H120" s="196"/>
      <c r="I120" s="196"/>
      <c r="J120" s="196"/>
      <c r="K120" s="197" t="str">
        <f>K119</f>
        <v/>
      </c>
      <c r="L120" s="197" t="str">
        <f t="shared" ref="L120:Q120" si="1384">L119</f>
        <v/>
      </c>
      <c r="M120" s="197" t="str">
        <f t="shared" si="1384"/>
        <v/>
      </c>
      <c r="N120" s="197" t="str">
        <f t="shared" si="1384"/>
        <v/>
      </c>
      <c r="O120" s="197" t="str">
        <f t="shared" si="1384"/>
        <v/>
      </c>
      <c r="P120" s="197" t="str">
        <f t="shared" si="1384"/>
        <v/>
      </c>
      <c r="Q120" s="197">
        <f t="shared" si="1384"/>
        <v>0</v>
      </c>
      <c r="R120" s="196"/>
      <c r="S120" s="26" t="s">
        <v>138</v>
      </c>
      <c r="T120" s="27" cm="1">
        <f t="array" ref="T120">_xlfn.XLOOKUP($D119&amp;T$2&amp;T$3,事業計画集計2026[営業所]&amp;事業計画集計2026[月]&amp;事業計画集計2026[受着完],事業計画集計2026[(当月)実績 請負金額],0,0)</f>
        <v>0</v>
      </c>
      <c r="U120" s="28" cm="1">
        <f t="array" ref="U120">_xlfn.XLOOKUP($D119&amp;T$2&amp;T$3,事業計画集計2026[営業所]&amp;事業計画集計2026[月]&amp;事業計画集計2026[受着完],事業計画集計2026[(当月)実績 利益額],0,0)</f>
        <v>0</v>
      </c>
      <c r="V120" s="142" cm="1">
        <f t="array" ref="V120">_xlfn.XLOOKUP($D119&amp;T$2&amp;T$3,事業計画集計2026[営業所]&amp;事業計画集計2026[月]&amp;事業計画集計2026[受着完],事業計画集計2026[(当月)実績 棟数],0,0)</f>
        <v>0</v>
      </c>
      <c r="W120" s="27" cm="1">
        <f t="array" ref="W120">_xlfn.XLOOKUP($D119&amp;W$2&amp;W$3,事業計画集計2026[営業所]&amp;事業計画集計2026[月]&amp;事業計画集計2026[受着完],事業計画集計2026[(当月)実績 請負金額],0,0)</f>
        <v>0</v>
      </c>
      <c r="X120" s="28" cm="1">
        <f t="array" ref="X120">_xlfn.XLOOKUP($D119&amp;W$2&amp;W$3,事業計画集計2026[営業所]&amp;事業計画集計2026[月]&amp;事業計画集計2026[受着完],事業計画集計2026[(当月)実績 利益額],0,0)</f>
        <v>0</v>
      </c>
      <c r="Y120" s="149" cm="1">
        <f t="array" ref="Y120">_xlfn.XLOOKUP($D119&amp;W$2&amp;W$3,事業計画集計2026[営業所]&amp;事業計画集計2026[月]&amp;事業計画集計2026[受着完],事業計画集計2026[(当月)実績 棟数],0,0)</f>
        <v>0</v>
      </c>
      <c r="Z120" s="28" cm="1">
        <f t="array" ref="Z120">_xlfn.XLOOKUP($D119&amp;Z$2&amp;Z$3,事業計画集計2026[営業所]&amp;事業計画集計2026[月]&amp;事業計画集計2026[受着完],事業計画集計2026[(当月)実績 請負金額],0,0)</f>
        <v>0</v>
      </c>
      <c r="AA120" s="28" cm="1">
        <f t="array" ref="AA120">_xlfn.XLOOKUP($D119&amp;Z$2&amp;Z$3,事業計画集計2026[営業所]&amp;事業計画集計2026[月]&amp;事業計画集計2026[受着完],事業計画集計2026[(当月)実績 利益額],0,0)</f>
        <v>0</v>
      </c>
      <c r="AB120" s="133">
        <f>AA120-($Q119*1000)</f>
        <v>0</v>
      </c>
      <c r="AC120" s="142" cm="1">
        <f t="array" ref="AC120">_xlfn.XLOOKUP($D119&amp;Z$2&amp;Z$3,事業計画集計2026[営業所]&amp;事業計画集計2026[月]&amp;事業計画集計2026[受着完],事業計画集計2026[(当月)実績 棟数],0,0)</f>
        <v>0</v>
      </c>
      <c r="AD120" s="27" cm="1">
        <f t="array" ref="AD120">_xlfn.XLOOKUP($D119&amp;AD$2&amp;AD$3,事業計画集計2026[営業所]&amp;事業計画集計2026[月]&amp;事業計画集計2026[受着完],事業計画集計2026[(当月)実績 請負金額],0,0)</f>
        <v>0</v>
      </c>
      <c r="AE120" s="28" cm="1">
        <f t="array" ref="AE120">_xlfn.XLOOKUP($D119&amp;AD$2&amp;AD$3,事業計画集計2026[営業所]&amp;事業計画集計2026[月]&amp;事業計画集計2026[受着完],事業計画集計2026[(当月)実績 利益額],0,0)</f>
        <v>0</v>
      </c>
      <c r="AF120" s="149" cm="1">
        <f t="array" ref="AF120">_xlfn.XLOOKUP($D119&amp;AD$2&amp;AD$3,事業計画集計2026[営業所]&amp;事業計画集計2026[月]&amp;事業計画集計2026[受着完],事業計画集計2026[(当月)実績 棟数],0,0)</f>
        <v>0</v>
      </c>
      <c r="AG120" s="28" cm="1">
        <f t="array" ref="AG120">_xlfn.XLOOKUP($D119&amp;AG$2&amp;AG$3,事業計画集計2026[営業所]&amp;事業計画集計2026[月]&amp;事業計画集計2026[受着完],事業計画集計2026[(当月)実績 請負金額],0,0)</f>
        <v>0</v>
      </c>
      <c r="AH120" s="28" cm="1">
        <f t="array" ref="AH120">_xlfn.XLOOKUP($D119&amp;AG$2&amp;AG$3,事業計画集計2026[営業所]&amp;事業計画集計2026[月]&amp;事業計画集計2026[受着完],事業計画集計2026[(当月)実績 利益額],0,0)</f>
        <v>0</v>
      </c>
      <c r="AI120" s="149" cm="1">
        <f t="array" ref="AI120">_xlfn.XLOOKUP($D119&amp;AG$2&amp;AG$3,事業計画集計2026[営業所]&amp;事業計画集計2026[月]&amp;事業計画集計2026[受着完],事業計画集計2026[(当月)実績 棟数],0,0)</f>
        <v>0</v>
      </c>
      <c r="AJ120" s="28" cm="1">
        <f t="array" ref="AJ120">_xlfn.XLOOKUP($D119&amp;AJ$2&amp;AJ$3,事業計画集計2026[営業所]&amp;事業計画集計2026[月]&amp;事業計画集計2026[受着完],事業計画集計2026[(当月)実績 請負金額],0,0)</f>
        <v>0</v>
      </c>
      <c r="AK120" s="28" cm="1">
        <f t="array" ref="AK120">_xlfn.XLOOKUP($D119&amp;AJ$2&amp;AJ$3,事業計画集計2026[営業所]&amp;事業計画集計2026[月]&amp;事業計画集計2026[受着完],事業計画集計2026[(当月)実績 利益額],0,0)</f>
        <v>0</v>
      </c>
      <c r="AL120" s="133">
        <f>AK120-($Q119*1000)</f>
        <v>0</v>
      </c>
      <c r="AM120" s="149" cm="1">
        <f t="array" ref="AM120">_xlfn.XLOOKUP($D119&amp;AJ$2&amp;AJ$3,事業計画集計2026[営業所]&amp;事業計画集計2026[月]&amp;事業計画集計2026[受着完],事業計画集計2026[(当月)実績 棟数],0,0)</f>
        <v>0</v>
      </c>
      <c r="AN120" s="28" cm="1">
        <f t="array" ref="AN120">_xlfn.XLOOKUP($D119&amp;AN$2&amp;AN$3,事業計画集計2026[営業所]&amp;事業計画集計2026[月]&amp;事業計画集計2026[受着完],事業計画集計2026[(当月)実績 請負金額],0,0)</f>
        <v>0</v>
      </c>
      <c r="AO120" s="28" cm="1">
        <f t="array" ref="AO120">_xlfn.XLOOKUP($D119&amp;AN$2&amp;AN$3,事業計画集計2026[営業所]&amp;事業計画集計2026[月]&amp;事業計画集計2026[受着完],事業計画集計2026[(当月)実績 利益額],0,0)</f>
        <v>0</v>
      </c>
      <c r="AP120" s="149" cm="1">
        <f t="array" ref="AP120">_xlfn.XLOOKUP($D119&amp;AN$2&amp;AN$3,事業計画集計2026[営業所]&amp;事業計画集計2026[月]&amp;事業計画集計2026[受着完],事業計画集計2026[(当月)実績 棟数],0,0)</f>
        <v>0</v>
      </c>
      <c r="AQ120" s="28" cm="1">
        <f t="array" ref="AQ120">_xlfn.XLOOKUP($D119&amp;AQ$2&amp;AQ$3,事業計画集計2026[営業所]&amp;事業計画集計2026[月]&amp;事業計画集計2026[受着完],事業計画集計2026[(当月)実績 請負金額],0,0)</f>
        <v>0</v>
      </c>
      <c r="AR120" s="28" cm="1">
        <f t="array" ref="AR120">_xlfn.XLOOKUP($D119&amp;AQ$2&amp;AQ$3,事業計画集計2026[営業所]&amp;事業計画集計2026[月]&amp;事業計画集計2026[受着完],事業計画集計2026[(当月)実績 利益額],0,0)</f>
        <v>0</v>
      </c>
      <c r="AS120" s="149" cm="1">
        <f t="array" ref="AS120">_xlfn.XLOOKUP($D119&amp;AQ$2&amp;AQ$3,事業計画集計2026[営業所]&amp;事業計画集計2026[月]&amp;事業計画集計2026[受着完],事業計画集計2026[(当月)実績 棟数],0,0)</f>
        <v>0</v>
      </c>
      <c r="AT120" s="28" cm="1">
        <f t="array" ref="AT120">_xlfn.XLOOKUP($D119&amp;AT$2&amp;AT$3,事業計画集計2026[営業所]&amp;事業計画集計2026[月]&amp;事業計画集計2026[受着完],事業計画集計2026[(当月)実績 請負金額],0,0)</f>
        <v>0</v>
      </c>
      <c r="AU120" s="28" cm="1">
        <f t="array" ref="AU120">_xlfn.XLOOKUP($D119&amp;AT$2&amp;AT$3,事業計画集計2026[営業所]&amp;事業計画集計2026[月]&amp;事業計画集計2026[受着完],事業計画集計2026[(当月)実績 利益額],0,0)</f>
        <v>0</v>
      </c>
      <c r="AV120" s="29">
        <f>AU120-($Q119*1000)</f>
        <v>0</v>
      </c>
      <c r="AW120" s="142" cm="1">
        <f t="array" ref="AW120">_xlfn.XLOOKUP($D119&amp;AT$2&amp;AT$3,事業計画集計2026[営業所]&amp;事業計画集計2026[月]&amp;事業計画集計2026[受着完],事業計画集計2026[(当月)実績 棟数],0,0)</f>
        <v>0</v>
      </c>
      <c r="AX120" s="421">
        <f t="shared" si="1378"/>
        <v>0</v>
      </c>
      <c r="AY120" s="422">
        <f t="shared" si="1378"/>
        <v>0</v>
      </c>
      <c r="AZ120" s="423">
        <f t="shared" si="1378"/>
        <v>0</v>
      </c>
      <c r="BA120" s="296">
        <f t="shared" si="1378"/>
        <v>0</v>
      </c>
      <c r="BB120" s="300">
        <f t="shared" si="1378"/>
        <v>0</v>
      </c>
      <c r="BC120" s="154">
        <f t="shared" si="1378"/>
        <v>0</v>
      </c>
      <c r="BD120" s="304">
        <f>Z120+AJ120+AT120</f>
        <v>0</v>
      </c>
      <c r="BE120" s="314">
        <f>AA120+AK120+AU120</f>
        <v>0</v>
      </c>
      <c r="BF120" s="409">
        <f>BE120*(1+BF121)-(($Q119*1000)*3)</f>
        <v>0</v>
      </c>
      <c r="BG120" s="158">
        <f>AC120+AM120+AW120</f>
        <v>0</v>
      </c>
      <c r="BH120" s="28" cm="1">
        <f t="array" ref="BH120">_xlfn.XLOOKUP($D119&amp;BH$2&amp;BH$3,事業計画集計2026[営業所]&amp;事業計画集計2026[月]&amp;事業計画集計2026[受着完],事業計画集計2026[(当月)実績 請負金額],0,0)</f>
        <v>0</v>
      </c>
      <c r="BI120" s="28" cm="1">
        <f t="array" ref="BI120">_xlfn.XLOOKUP($D119&amp;BH$2&amp;BH$3,事業計画集計2026[営業所]&amp;事業計画集計2026[月]&amp;事業計画集計2026[受着完],事業計画集計2026[(当月)実績 利益額],0,0)</f>
        <v>0</v>
      </c>
      <c r="BJ120" s="149" cm="1">
        <f t="array" ref="BJ120">_xlfn.XLOOKUP($D119&amp;BH$2&amp;BH$3,事業計画集計2026[営業所]&amp;事業計画集計2026[月]&amp;事業計画集計2026[受着完],事業計画集計2026[(当月)実績 棟数],0,0)</f>
        <v>0</v>
      </c>
      <c r="BK120" s="28" cm="1">
        <f t="array" ref="BK120">_xlfn.XLOOKUP($D119&amp;BK$2&amp;BK$3,事業計画集計2026[営業所]&amp;事業計画集計2026[月]&amp;事業計画集計2026[受着完],事業計画集計2026[(当月)実績 請負金額],0,0)</f>
        <v>0</v>
      </c>
      <c r="BL120" s="28" cm="1">
        <f t="array" ref="BL120">_xlfn.XLOOKUP($D119&amp;BK$2&amp;BK$3,事業計画集計2026[営業所]&amp;事業計画集計2026[月]&amp;事業計画集計2026[受着完],事業計画集計2026[(当月)実績 利益額],0,0)</f>
        <v>0</v>
      </c>
      <c r="BM120" s="149" cm="1">
        <f t="array" ref="BM120">_xlfn.XLOOKUP($D119&amp;BK$2&amp;BK$3,事業計画集計2026[営業所]&amp;事業計画集計2026[月]&amp;事業計画集計2026[受着完],事業計画集計2026[(当月)実績 棟数],0,0)</f>
        <v>0</v>
      </c>
      <c r="BN120" s="28" cm="1">
        <f t="array" ref="BN120">_xlfn.XLOOKUP($D119&amp;BN$2&amp;BN$3,事業計画集計2026[営業所]&amp;事業計画集計2026[月]&amp;事業計画集計2026[受着完],事業計画集計2026[(当月)実績 請負金額],0,0)</f>
        <v>0</v>
      </c>
      <c r="BO120" s="28" cm="1">
        <f t="array" ref="BO120">_xlfn.XLOOKUP($D119&amp;BN$2&amp;BN$3,事業計画集計2026[営業所]&amp;事業計画集計2026[月]&amp;事業計画集計2026[受着完],事業計画集計2026[(当月)実績 利益額],0,0)</f>
        <v>0</v>
      </c>
      <c r="BP120" s="133">
        <f>BO120-($Q119*1000)</f>
        <v>0</v>
      </c>
      <c r="BQ120" s="149" cm="1">
        <f t="array" ref="BQ120">_xlfn.XLOOKUP($D119&amp;BN$2&amp;BN$3,事業計画集計2026[営業所]&amp;事業計画集計2026[月]&amp;事業計画集計2026[受着完],事業計画集計2026[(当月)実績 棟数],0,0)</f>
        <v>0</v>
      </c>
      <c r="BR120" s="28" cm="1">
        <f t="array" ref="BR120">_xlfn.XLOOKUP($D119&amp;BR$2&amp;BR$3,事業計画集計2026[営業所]&amp;事業計画集計2026[月]&amp;事業計画集計2026[受着完],事業計画集計2026[(当月)実績 請負金額],0,0)</f>
        <v>0</v>
      </c>
      <c r="BS120" s="28" cm="1">
        <f t="array" ref="BS120">_xlfn.XLOOKUP($D119&amp;BR$2&amp;BR$3,事業計画集計2026[営業所]&amp;事業計画集計2026[月]&amp;事業計画集計2026[受着完],事業計画集計2026[(当月)実績 利益額],0,0)</f>
        <v>0</v>
      </c>
      <c r="BT120" s="149" cm="1">
        <f t="array" ref="BT120">_xlfn.XLOOKUP($D119&amp;BR$2&amp;BR$3,事業計画集計2026[営業所]&amp;事業計画集計2026[月]&amp;事業計画集計2026[受着完],事業計画集計2026[(当月)実績 棟数],0,0)</f>
        <v>0</v>
      </c>
      <c r="BU120" s="28" cm="1">
        <f t="array" ref="BU120">_xlfn.XLOOKUP($D119&amp;BU$2&amp;BU$3,事業計画集計2026[営業所]&amp;事業計画集計2026[月]&amp;事業計画集計2026[受着完],事業計画集計2026[(当月)実績 請負金額],0,0)</f>
        <v>0</v>
      </c>
      <c r="BV120" s="28" cm="1">
        <f t="array" ref="BV120">_xlfn.XLOOKUP($D119&amp;BU$2&amp;BU$3,事業計画集計2026[営業所]&amp;事業計画集計2026[月]&amp;事業計画集計2026[受着完],事業計画集計2026[(当月)実績 利益額],0,0)</f>
        <v>0</v>
      </c>
      <c r="BW120" s="149" cm="1">
        <f t="array" ref="BW120">_xlfn.XLOOKUP($D119&amp;BU$2&amp;BU$3,事業計画集計2026[営業所]&amp;事業計画集計2026[月]&amp;事業計画集計2026[受着完],事業計画集計2026[(当月)実績 棟数],0,0)</f>
        <v>0</v>
      </c>
      <c r="BX120" s="28" cm="1">
        <f t="array" ref="BX120">_xlfn.XLOOKUP($D119&amp;BX$2&amp;BX$3,事業計画集計2026[営業所]&amp;事業計画集計2026[月]&amp;事業計画集計2026[受着完],事業計画集計2026[(当月)実績 請負金額],0,0)</f>
        <v>0</v>
      </c>
      <c r="BY120" s="28" cm="1">
        <f t="array" ref="BY120">_xlfn.XLOOKUP($D119&amp;BX$2&amp;BX$3,事業計画集計2026[営業所]&amp;事業計画集計2026[月]&amp;事業計画集計2026[受着完],事業計画集計2026[(当月)実績 利益額],0,0)</f>
        <v>0</v>
      </c>
      <c r="BZ120" s="133">
        <f>BY120-($Q119*1000)</f>
        <v>0</v>
      </c>
      <c r="CA120" s="149" cm="1">
        <f t="array" ref="CA120">_xlfn.XLOOKUP($D119&amp;BX$2&amp;BX$3,事業計画集計2026[営業所]&amp;事業計画集計2026[月]&amp;事業計画集計2026[受着完],事業計画集計2026[(当月)実績 棟数],0,0)</f>
        <v>0</v>
      </c>
      <c r="CB120" s="28" cm="1">
        <f t="array" ref="CB120">_xlfn.XLOOKUP($D119&amp;CB$2&amp;CB$3,事業計画集計2026[営業所]&amp;事業計画集計2026[月]&amp;事業計画集計2026[受着完],事業計画集計2026[(当月)実績 請負金額],0,0)</f>
        <v>0</v>
      </c>
      <c r="CC120" s="28" cm="1">
        <f t="array" ref="CC120">_xlfn.XLOOKUP($D119&amp;CB$2&amp;CB$3,事業計画集計2026[営業所]&amp;事業計画集計2026[月]&amp;事業計画集計2026[受着完],事業計画集計2026[(当月)実績 利益額],0,0)</f>
        <v>0</v>
      </c>
      <c r="CD120" s="149" cm="1">
        <f t="array" ref="CD120">_xlfn.XLOOKUP($D119&amp;CB$2&amp;CB$3,事業計画集計2026[営業所]&amp;事業計画集計2026[月]&amp;事業計画集計2026[受着完],事業計画集計2026[(当月)実績 棟数],0,0)</f>
        <v>0</v>
      </c>
      <c r="CE120" s="28" cm="1">
        <f t="array" ref="CE120">_xlfn.XLOOKUP($D119&amp;CE$2&amp;CE$3,事業計画集計2026[営業所]&amp;事業計画集計2026[月]&amp;事業計画集計2026[受着完],事業計画集計2026[(当月)実績 請負金額],0,0)</f>
        <v>0</v>
      </c>
      <c r="CF120" s="28" cm="1">
        <f t="array" ref="CF120">_xlfn.XLOOKUP($D119&amp;CE$2&amp;CE$3,事業計画集計2026[営業所]&amp;事業計画集計2026[月]&amp;事業計画集計2026[受着完],事業計画集計2026[(当月)実績 利益額],0,0)</f>
        <v>0</v>
      </c>
      <c r="CG120" s="149" cm="1">
        <f t="array" ref="CG120">_xlfn.XLOOKUP($D119&amp;CE$2&amp;CE$3,事業計画集計2026[営業所]&amp;事業計画集計2026[月]&amp;事業計画集計2026[受着完],事業計画集計2026[(当月)実績 棟数],0,0)</f>
        <v>0</v>
      </c>
      <c r="CH120" s="28" cm="1">
        <f t="array" ref="CH120">_xlfn.XLOOKUP($D119&amp;CH$2&amp;CH$3,事業計画集計2026[営業所]&amp;事業計画集計2026[月]&amp;事業計画集計2026[受着完],事業計画集計2026[(当月)実績 請負金額],0,0)</f>
        <v>0</v>
      </c>
      <c r="CI120" s="28" cm="1">
        <f t="array" ref="CI120">_xlfn.XLOOKUP($D119&amp;CH$2&amp;CH$3,事業計画集計2026[営業所]&amp;事業計画集計2026[月]&amp;事業計画集計2026[受着完],事業計画集計2026[(当月)実績 利益額],0,0)</f>
        <v>0</v>
      </c>
      <c r="CJ120" s="133">
        <f>CI120-($Q119*1000)</f>
        <v>0</v>
      </c>
      <c r="CK120" s="142" cm="1">
        <f t="array" ref="CK120">_xlfn.XLOOKUP($D119&amp;CH$2&amp;CH$3,事業計画集計2026[営業所]&amp;事業計画集計2026[月]&amp;事業計画集計2026[受着完],事業計画集計2026[(当月)実績 棟数],0,0)</f>
        <v>0</v>
      </c>
      <c r="CL120" s="421">
        <f t="shared" si="1379"/>
        <v>0</v>
      </c>
      <c r="CM120" s="422">
        <f t="shared" si="1379"/>
        <v>0</v>
      </c>
      <c r="CN120" s="423">
        <f t="shared" si="1379"/>
        <v>0</v>
      </c>
      <c r="CO120" s="296">
        <f t="shared" si="1379"/>
        <v>0</v>
      </c>
      <c r="CP120" s="300">
        <f t="shared" si="1379"/>
        <v>0</v>
      </c>
      <c r="CQ120" s="154">
        <f t="shared" si="1379"/>
        <v>0</v>
      </c>
      <c r="CR120" s="304">
        <f>BN120+BX120+CH120</f>
        <v>0</v>
      </c>
      <c r="CS120" s="314">
        <f>BO120+BY120+CI120</f>
        <v>0</v>
      </c>
      <c r="CT120" s="409">
        <f>CS120*(1+CT121)-(($Q119*1000)*3)</f>
        <v>0</v>
      </c>
      <c r="CU120" s="158">
        <f>BQ120+CA120+CK120</f>
        <v>0</v>
      </c>
      <c r="CV120" s="333">
        <f t="shared" si="1380"/>
        <v>0</v>
      </c>
      <c r="CW120" s="334">
        <f t="shared" si="1380"/>
        <v>0</v>
      </c>
      <c r="CX120" s="162">
        <f t="shared" si="1380"/>
        <v>0</v>
      </c>
      <c r="CY120" s="354">
        <f t="shared" si="1380"/>
        <v>0</v>
      </c>
      <c r="CZ120" s="355">
        <f t="shared" si="1380"/>
        <v>0</v>
      </c>
      <c r="DA120" s="166">
        <f t="shared" si="1380"/>
        <v>0</v>
      </c>
      <c r="DB120" s="479">
        <f t="shared" si="1380"/>
        <v>0</v>
      </c>
      <c r="DC120" s="480">
        <f t="shared" si="1380"/>
        <v>0</v>
      </c>
      <c r="DD120" s="409">
        <f t="shared" si="1380"/>
        <v>0</v>
      </c>
      <c r="DE120" s="604">
        <f t="shared" si="1380"/>
        <v>0</v>
      </c>
      <c r="DF120" s="612">
        <f>実行度合表集計2025!GH120+実行度合表集計2026!CV120</f>
        <v>63732037</v>
      </c>
      <c r="DG120" s="334">
        <f>実行度合表集計2025!GI120+実行度合表集計2026!CW120</f>
        <v>26771748</v>
      </c>
      <c r="DH120" s="613">
        <f>実行度合表集計2025!GJ120+実行度合表集計2026!CX120</f>
        <v>4</v>
      </c>
      <c r="DI120" s="628">
        <f>実行度合表集計2025!GK120+実行度合表集計2026!CY120</f>
        <v>0</v>
      </c>
      <c r="DJ120" s="355">
        <f>実行度合表集計2025!GL120+実行度合表集計2026!CZ120</f>
        <v>0</v>
      </c>
      <c r="DK120" s="629">
        <f>実行度合表集計2025!GM120+実行度合表集計2026!DA120</f>
        <v>0</v>
      </c>
      <c r="DL120" s="641">
        <f>実行度合表集計2025!GN120+実行度合表集計2026!DB120</f>
        <v>63732037</v>
      </c>
      <c r="DM120" s="480">
        <f>実行度合表集計2025!GO120+実行度合表集計2026!DC120</f>
        <v>26771748</v>
      </c>
      <c r="DN120" s="409">
        <f>実行度合表集計2025!GP120+実行度合表集計2026!DD120</f>
        <v>-8328252</v>
      </c>
      <c r="DO120" s="642">
        <f>実行度合表集計2025!GQ120+実行度合表集計2026!DE120</f>
        <v>4</v>
      </c>
      <c r="DP120" s="28" cm="1">
        <f t="array" ref="DP120">_xlfn.XLOOKUP($D119&amp;DP$2&amp;DP$3,事業計画集計2026[営業所]&amp;事業計画集計2026[月]&amp;事業計画集計2026[受着完],事業計画集計2026[(当月)実績 請負金額],0,0)</f>
        <v>0</v>
      </c>
      <c r="DQ120" s="28" cm="1">
        <f t="array" ref="DQ120">_xlfn.XLOOKUP($D119&amp;DP$2&amp;DP$3,事業計画集計2026[営業所]&amp;事業計画集計2026[月]&amp;事業計画集計2026[受着完],事業計画集計2026[(当月)実績 利益額],0,0)</f>
        <v>0</v>
      </c>
      <c r="DR120" s="149" cm="1">
        <f t="array" ref="DR120">_xlfn.XLOOKUP($D119&amp;DP$2&amp;DP$3,事業計画集計2026[営業所]&amp;事業計画集計2026[月]&amp;事業計画集計2026[受着完],事業計画集計2026[(当月)実績 棟数],0,0)</f>
        <v>0</v>
      </c>
      <c r="DS120" s="28" cm="1">
        <f t="array" ref="DS120">_xlfn.XLOOKUP($D119&amp;DS$2&amp;DS$3,事業計画集計2026[営業所]&amp;事業計画集計2026[月]&amp;事業計画集計2026[受着完],事業計画集計2026[(当月)実績 請負金額],0,0)</f>
        <v>0</v>
      </c>
      <c r="DT120" s="28" cm="1">
        <f t="array" ref="DT120">_xlfn.XLOOKUP($D119&amp;DS$2&amp;DS$3,事業計画集計2026[営業所]&amp;事業計画集計2026[月]&amp;事業計画集計2026[受着完],事業計画集計2026[(当月)実績 利益額],0,0)</f>
        <v>0</v>
      </c>
      <c r="DU120" s="149" cm="1">
        <f t="array" ref="DU120">_xlfn.XLOOKUP($D119&amp;DS$2&amp;DS$3,事業計画集計2026[営業所]&amp;事業計画集計2026[月]&amp;事業計画集計2026[受着完],事業計画集計2026[(当月)実績 棟数],0,0)</f>
        <v>0</v>
      </c>
      <c r="DV120" s="28" cm="1">
        <f t="array" ref="DV120">_xlfn.XLOOKUP($D119&amp;DV$2&amp;DV$3,事業計画集計2026[営業所]&amp;事業計画集計2026[月]&amp;事業計画集計2026[受着完],事業計画集計2026[(当月)実績 請負金額],0,0)</f>
        <v>0</v>
      </c>
      <c r="DW120" s="28" cm="1">
        <f t="array" ref="DW120">_xlfn.XLOOKUP($D119&amp;DV$2&amp;DV$3,事業計画集計2026[営業所]&amp;事業計画集計2026[月]&amp;事業計画集計2026[受着完],事業計画集計2026[(当月)実績 利益額],0,0)</f>
        <v>0</v>
      </c>
      <c r="DX120" s="133">
        <f>DW120-($Q119*1000)</f>
        <v>0</v>
      </c>
      <c r="DY120" s="149" cm="1">
        <f t="array" ref="DY120">_xlfn.XLOOKUP($D119&amp;DV$2&amp;DV$3,事業計画集計2026[営業所]&amp;事業計画集計2026[月]&amp;事業計画集計2026[受着完],事業計画集計2026[(当月)実績 棟数],0,0)</f>
        <v>0</v>
      </c>
      <c r="DZ120" s="28" cm="1">
        <f t="array" ref="DZ120">_xlfn.XLOOKUP($D119&amp;DZ$2&amp;DZ$3,事業計画集計2026[営業所]&amp;事業計画集計2026[月]&amp;事業計画集計2026[受着完],事業計画集計2026[(当月)実績 請負金額],0,0)</f>
        <v>0</v>
      </c>
      <c r="EA120" s="28" cm="1">
        <f t="array" ref="EA120">_xlfn.XLOOKUP($D119&amp;DZ$2&amp;DZ$3,事業計画集計2026[営業所]&amp;事業計画集計2026[月]&amp;事業計画集計2026[受着完],事業計画集計2026[(当月)実績 利益額],0,0)</f>
        <v>0</v>
      </c>
      <c r="EB120" s="149" cm="1">
        <f t="array" ref="EB120">_xlfn.XLOOKUP($D119&amp;DZ$2&amp;DZ$3,事業計画集計2026[営業所]&amp;事業計画集計2026[月]&amp;事業計画集計2026[受着完],事業計画集計2026[(当月)実績 棟数],0,0)</f>
        <v>0</v>
      </c>
      <c r="EC120" s="28" cm="1">
        <f t="array" ref="EC120">_xlfn.XLOOKUP($D119&amp;EC$2&amp;EC$3,事業計画集計2026[営業所]&amp;事業計画集計2026[月]&amp;事業計画集計2026[受着完],事業計画集計2026[(当月)実績 請負金額],0,0)</f>
        <v>0</v>
      </c>
      <c r="ED120" s="28" cm="1">
        <f t="array" ref="ED120">_xlfn.XLOOKUP($D119&amp;EC$2&amp;EC$3,事業計画集計2026[営業所]&amp;事業計画集計2026[月]&amp;事業計画集計2026[受着完],事業計画集計2026[(当月)実績 利益額],0,0)</f>
        <v>0</v>
      </c>
      <c r="EE120" s="149" cm="1">
        <f t="array" ref="EE120">_xlfn.XLOOKUP($D119&amp;EC$2&amp;EC$3,事業計画集計2026[営業所]&amp;事業計画集計2026[月]&amp;事業計画集計2026[受着完],事業計画集計2026[(当月)実績 棟数],0,0)</f>
        <v>0</v>
      </c>
      <c r="EF120" s="28" cm="1">
        <f t="array" ref="EF120">_xlfn.XLOOKUP($D119&amp;EF$2&amp;EF$3,事業計画集計2026[営業所]&amp;事業計画集計2026[月]&amp;事業計画集計2026[受着完],事業計画集計2026[(当月)実績 請負金額],0,0)</f>
        <v>0</v>
      </c>
      <c r="EG120" s="28" cm="1">
        <f t="array" ref="EG120">_xlfn.XLOOKUP($D119&amp;EF$2&amp;EF$3,事業計画集計2026[営業所]&amp;事業計画集計2026[月]&amp;事業計画集計2026[受着完],事業計画集計2026[(当月)実績 利益額],0,0)</f>
        <v>0</v>
      </c>
      <c r="EH120" s="133">
        <f>EG120-($Q119*1000)</f>
        <v>0</v>
      </c>
      <c r="EI120" s="149" cm="1">
        <f t="array" ref="EI120">_xlfn.XLOOKUP($D119&amp;EF$2&amp;EF$3,事業計画集計2026[営業所]&amp;事業計画集計2026[月]&amp;事業計画集計2026[受着完],事業計画集計2026[(当月)実績 棟数],0,0)</f>
        <v>0</v>
      </c>
      <c r="EJ120" s="28" cm="1">
        <f t="array" ref="EJ120">_xlfn.XLOOKUP($D119&amp;EJ$2&amp;EJ$3,事業計画集計2026[営業所]&amp;事業計画集計2026[月]&amp;事業計画集計2026[受着完],事業計画集計2026[(当月)実績 請負金額],0,0)</f>
        <v>0</v>
      </c>
      <c r="EK120" s="28" cm="1">
        <f t="array" ref="EK120">_xlfn.XLOOKUP($D119&amp;EJ$2&amp;EJ$3,事業計画集計2026[営業所]&amp;事業計画集計2026[月]&amp;事業計画集計2026[受着完],事業計画集計2026[(当月)実績 利益額],0,0)</f>
        <v>0</v>
      </c>
      <c r="EL120" s="149" cm="1">
        <f t="array" ref="EL120">_xlfn.XLOOKUP($D119&amp;EJ$2&amp;EJ$3,事業計画集計2026[営業所]&amp;事業計画集計2026[月]&amp;事業計画集計2026[受着完],事業計画集計2026[(当月)実績 棟数],0,0)</f>
        <v>0</v>
      </c>
      <c r="EM120" s="28" cm="1">
        <f t="array" ref="EM120">_xlfn.XLOOKUP($D119&amp;EM$2&amp;EM$3,事業計画集計2026[営業所]&amp;事業計画集計2026[月]&amp;事業計画集計2026[受着完],事業計画集計2026[(当月)実績 請負金額],0,0)</f>
        <v>0</v>
      </c>
      <c r="EN120" s="28" cm="1">
        <f t="array" ref="EN120">_xlfn.XLOOKUP($D119&amp;EM$2&amp;EM$3,事業計画集計2026[営業所]&amp;事業計画集計2026[月]&amp;事業計画集計2026[受着完],事業計画集計2026[(当月)実績 利益額],0,0)</f>
        <v>0</v>
      </c>
      <c r="EO120" s="149" cm="1">
        <f t="array" ref="EO120">_xlfn.XLOOKUP($D119&amp;EM$2&amp;EM$3,事業計画集計2026[営業所]&amp;事業計画集計2026[月]&amp;事業計画集計2026[受着完],事業計画集計2026[(当月)実績 棟数],0,0)</f>
        <v>0</v>
      </c>
      <c r="EP120" s="28" cm="1">
        <f t="array" ref="EP120">_xlfn.XLOOKUP($D119&amp;EP$2&amp;EP$3,事業計画集計2026[営業所]&amp;事業計画集計2026[月]&amp;事業計画集計2026[受着完],事業計画集計2026[(当月)実績 請負金額],0,0)</f>
        <v>0</v>
      </c>
      <c r="EQ120" s="28" cm="1">
        <f t="array" ref="EQ120">_xlfn.XLOOKUP($D119&amp;EP$2&amp;EP$3,事業計画集計2026[営業所]&amp;事業計画集計2026[月]&amp;事業計画集計2026[受着完],事業計画集計2026[(当月)実績 利益額],0,0)</f>
        <v>0</v>
      </c>
      <c r="ER120" s="133">
        <f>EQ120-($Q119*1000)</f>
        <v>0</v>
      </c>
      <c r="ES120" s="142" cm="1">
        <f t="array" ref="ES120">_xlfn.XLOOKUP($D119&amp;EP$2&amp;EP$3,事業計画集計2026[営業所]&amp;事業計画集計2026[月]&amp;事業計画集計2026[受着完],事業計画集計2026[(当月)実績 棟数],0,0)</f>
        <v>0</v>
      </c>
      <c r="ET120" s="421">
        <f t="shared" si="1381"/>
        <v>0</v>
      </c>
      <c r="EU120" s="422">
        <f t="shared" si="1381"/>
        <v>0</v>
      </c>
      <c r="EV120" s="423">
        <f t="shared" si="1381"/>
        <v>0</v>
      </c>
      <c r="EW120" s="296">
        <f t="shared" si="1381"/>
        <v>0</v>
      </c>
      <c r="EX120" s="300">
        <f t="shared" si="1381"/>
        <v>0</v>
      </c>
      <c r="EY120" s="154">
        <f t="shared" si="1381"/>
        <v>0</v>
      </c>
      <c r="EZ120" s="304">
        <f>DV120+EF120+EP120</f>
        <v>0</v>
      </c>
      <c r="FA120" s="314">
        <f>DW120+EG120+EQ120</f>
        <v>0</v>
      </c>
      <c r="FB120" s="409">
        <f>FA120*(1+FB121)-(($Q119*1000)*3)</f>
        <v>0</v>
      </c>
      <c r="FC120" s="158">
        <f>DY120+EI120+ES120</f>
        <v>0</v>
      </c>
      <c r="FD120" s="28" cm="1">
        <f t="array" ref="FD120">_xlfn.XLOOKUP($D119&amp;FD$2&amp;FD$3,事業計画集計2026[営業所]&amp;事業計画集計2026[月]&amp;事業計画集計2026[受着完],事業計画集計2026[(当月)実績 請負金額],0,0)</f>
        <v>0</v>
      </c>
      <c r="FE120" s="28" cm="1">
        <f t="array" ref="FE120">_xlfn.XLOOKUP($D119&amp;FD$2&amp;FD$3,事業計画集計2026[営業所]&amp;事業計画集計2026[月]&amp;事業計画集計2026[受着完],事業計画集計2026[(当月)実績 利益額],0,0)</f>
        <v>0</v>
      </c>
      <c r="FF120" s="149" cm="1">
        <f t="array" ref="FF120">_xlfn.XLOOKUP($D119&amp;FD$2&amp;FD$3,事業計画集計2026[営業所]&amp;事業計画集計2026[月]&amp;事業計画集計2026[受着完],事業計画集計2026[(当月)実績 棟数],0,0)</f>
        <v>0</v>
      </c>
      <c r="FG120" s="28" cm="1">
        <f t="array" ref="FG120">_xlfn.XLOOKUP($D119&amp;FG$2&amp;FG$3,事業計画集計2026[営業所]&amp;事業計画集計2026[月]&amp;事業計画集計2026[受着完],事業計画集計2026[(当月)実績 請負金額],0,0)</f>
        <v>0</v>
      </c>
      <c r="FH120" s="28" cm="1">
        <f t="array" ref="FH120">_xlfn.XLOOKUP($D119&amp;FG$2&amp;FG$3,事業計画集計2026[営業所]&amp;事業計画集計2026[月]&amp;事業計画集計2026[受着完],事業計画集計2026[(当月)実績 利益額],0,0)</f>
        <v>0</v>
      </c>
      <c r="FI120" s="149" cm="1">
        <f t="array" ref="FI120">_xlfn.XLOOKUP($D119&amp;FG$2&amp;FG$3,事業計画集計2026[営業所]&amp;事業計画集計2026[月]&amp;事業計画集計2026[受着完],事業計画集計2026[(当月)実績 棟数],0,0)</f>
        <v>0</v>
      </c>
      <c r="FJ120" s="28" cm="1">
        <f t="array" ref="FJ120">_xlfn.XLOOKUP($D119&amp;FJ$2&amp;FJ$3,事業計画集計2026[営業所]&amp;事業計画集計2026[月]&amp;事業計画集計2026[受着完],事業計画集計2026[(当月)実績 請負金額],0,0)</f>
        <v>0</v>
      </c>
      <c r="FK120" s="28" cm="1">
        <f t="array" ref="FK120">_xlfn.XLOOKUP($D119&amp;FJ$2&amp;FJ$3,事業計画集計2026[営業所]&amp;事業計画集計2026[月]&amp;事業計画集計2026[受着完],事業計画集計2026[(当月)実績 利益額],0,0)</f>
        <v>0</v>
      </c>
      <c r="FL120" s="133">
        <f>FK120-($Q119*1000)</f>
        <v>0</v>
      </c>
      <c r="FM120" s="149" cm="1">
        <f t="array" ref="FM120">_xlfn.XLOOKUP($D119&amp;FJ$2&amp;FJ$3,事業計画集計2026[営業所]&amp;事業計画集計2026[月]&amp;事業計画集計2026[受着完],事業計画集計2026[(当月)実績 棟数],0,0)</f>
        <v>0</v>
      </c>
      <c r="FN120" s="28" cm="1">
        <f t="array" ref="FN120">_xlfn.XLOOKUP($D119&amp;FN$2&amp;FN$3,事業計画集計2026[営業所]&amp;事業計画集計2026[月]&amp;事業計画集計2026[受着完],事業計画集計2026[(当月)実績 請負金額],0,0)</f>
        <v>0</v>
      </c>
      <c r="FO120" s="28" cm="1">
        <f t="array" ref="FO120">_xlfn.XLOOKUP($D119&amp;FN$2&amp;FN$3,事業計画集計2026[営業所]&amp;事業計画集計2026[月]&amp;事業計画集計2026[受着完],事業計画集計2026[(当月)実績 利益額],0,0)</f>
        <v>0</v>
      </c>
      <c r="FP120" s="149" cm="1">
        <f t="array" ref="FP120">_xlfn.XLOOKUP($D119&amp;FN$2&amp;FN$3,事業計画集計2026[営業所]&amp;事業計画集計2026[月]&amp;事業計画集計2026[受着完],事業計画集計2026[(当月)実績 棟数],0,0)</f>
        <v>0</v>
      </c>
      <c r="FQ120" s="28" cm="1">
        <f t="array" ref="FQ120">_xlfn.XLOOKUP($D119&amp;FQ$2&amp;FQ$3,事業計画集計2026[営業所]&amp;事業計画集計2026[月]&amp;事業計画集計2026[受着完],事業計画集計2026[(当月)実績 請負金額],0,0)</f>
        <v>0</v>
      </c>
      <c r="FR120" s="28" cm="1">
        <f t="array" ref="FR120">_xlfn.XLOOKUP($D119&amp;FQ$2&amp;FQ$3,事業計画集計2026[営業所]&amp;事業計画集計2026[月]&amp;事業計画集計2026[受着完],事業計画集計2026[(当月)実績 利益額],0,0)</f>
        <v>0</v>
      </c>
      <c r="FS120" s="149" cm="1">
        <f t="array" ref="FS120">_xlfn.XLOOKUP($D119&amp;FQ$2&amp;FQ$3,事業計画集計2026[営業所]&amp;事業計画集計2026[月]&amp;事業計画集計2026[受着完],事業計画集計2026[(当月)実績 棟数],0,0)</f>
        <v>0</v>
      </c>
      <c r="FT120" s="28" cm="1">
        <f t="array" ref="FT120">_xlfn.XLOOKUP($D119&amp;FT$2&amp;FT$3,事業計画集計2026[営業所]&amp;事業計画集計2026[月]&amp;事業計画集計2026[受着完],事業計画集計2026[(当月)実績 請負金額],0,0)</f>
        <v>0</v>
      </c>
      <c r="FU120" s="28" cm="1">
        <f t="array" ref="FU120">_xlfn.XLOOKUP($D119&amp;FT$2&amp;FT$3,事業計画集計2026[営業所]&amp;事業計画集計2026[月]&amp;事業計画集計2026[受着完],事業計画集計2026[(当月)実績 利益額],0,0)</f>
        <v>0</v>
      </c>
      <c r="FV120" s="133">
        <f>FU120-($Q119*1000)</f>
        <v>0</v>
      </c>
      <c r="FW120" s="149" cm="1">
        <f t="array" ref="FW120">_xlfn.XLOOKUP($D119&amp;FT$2&amp;FT$3,事業計画集計2026[営業所]&amp;事業計画集計2026[月]&amp;事業計画集計2026[受着完],事業計画集計2026[(当月)実績 棟数],0,0)</f>
        <v>0</v>
      </c>
      <c r="FX120" s="28" cm="1">
        <f t="array" ref="FX120">_xlfn.XLOOKUP($D119&amp;FX$2&amp;FX$3,事業計画集計2026[営業所]&amp;事業計画集計2026[月]&amp;事業計画集計2026[受着完],事業計画集計2026[(当月)実績 請負金額],0,0)</f>
        <v>0</v>
      </c>
      <c r="FY120" s="28" cm="1">
        <f t="array" ref="FY120">_xlfn.XLOOKUP($D119&amp;FX$2&amp;FX$3,事業計画集計2026[営業所]&amp;事業計画集計2026[月]&amp;事業計画集計2026[受着完],事業計画集計2026[(当月)実績 利益額],0,0)</f>
        <v>0</v>
      </c>
      <c r="FZ120" s="149" cm="1">
        <f t="array" ref="FZ120">_xlfn.XLOOKUP($D119&amp;FX$2&amp;FX$3,事業計画集計2026[営業所]&amp;事業計画集計2026[月]&amp;事業計画集計2026[受着完],事業計画集計2026[(当月)実績 棟数],0,0)</f>
        <v>0</v>
      </c>
      <c r="GA120" s="28" cm="1">
        <f t="array" ref="GA120">_xlfn.XLOOKUP($D119&amp;GA$2&amp;GA$3,事業計画集計2026[営業所]&amp;事業計画集計2026[月]&amp;事業計画集計2026[受着完],事業計画集計2026[(当月)実績 請負金額],0,0)</f>
        <v>0</v>
      </c>
      <c r="GB120" s="28" cm="1">
        <f t="array" ref="GB120">_xlfn.XLOOKUP($D119&amp;GA$2&amp;GA$3,事業計画集計2026[営業所]&amp;事業計画集計2026[月]&amp;事業計画集計2026[受着完],事業計画集計2026[(当月)実績 利益額],0,0)</f>
        <v>0</v>
      </c>
      <c r="GC120" s="149" cm="1">
        <f t="array" ref="GC120">_xlfn.XLOOKUP($D119&amp;GA$2&amp;GA$3,事業計画集計2026[営業所]&amp;事業計画集計2026[月]&amp;事業計画集計2026[受着完],事業計画集計2026[(当月)実績 棟数],0,0)</f>
        <v>0</v>
      </c>
      <c r="GD120" s="28" cm="1">
        <f t="array" ref="GD120">_xlfn.XLOOKUP($D119&amp;GD$2&amp;GD$3,事業計画集計2026[営業所]&amp;事業計画集計2026[月]&amp;事業計画集計2026[受着完],事業計画集計2026[(当月)実績 請負金額],0,0)</f>
        <v>0</v>
      </c>
      <c r="GE120" s="28" cm="1">
        <f t="array" ref="GE120">_xlfn.XLOOKUP($D119&amp;GD$2&amp;GD$3,事業計画集計2026[営業所]&amp;事業計画集計2026[月]&amp;事業計画集計2026[受着完],事業計画集計2026[(当月)実績 利益額],0,0)</f>
        <v>0</v>
      </c>
      <c r="GF120" s="133">
        <f>GE120-($Q119*1000)</f>
        <v>0</v>
      </c>
      <c r="GG120" s="142" cm="1">
        <f t="array" ref="GG120">_xlfn.XLOOKUP($D119&amp;GD$2&amp;GD$3,事業計画集計2026[営業所]&amp;事業計画集計2026[月]&amp;事業計画集計2026[受着完],事業計画集計2026[(当月)実績 棟数],0,0)</f>
        <v>0</v>
      </c>
      <c r="GH120" s="421">
        <f t="shared" si="1382"/>
        <v>0</v>
      </c>
      <c r="GI120" s="422">
        <f t="shared" si="1382"/>
        <v>0</v>
      </c>
      <c r="GJ120" s="423">
        <f t="shared" si="1382"/>
        <v>0</v>
      </c>
      <c r="GK120" s="296">
        <f t="shared" si="1382"/>
        <v>0</v>
      </c>
      <c r="GL120" s="300">
        <f t="shared" si="1382"/>
        <v>0</v>
      </c>
      <c r="GM120" s="154">
        <f t="shared" si="1382"/>
        <v>0</v>
      </c>
      <c r="GN120" s="304">
        <f>FJ120+FT120+GD120</f>
        <v>0</v>
      </c>
      <c r="GO120" s="314">
        <f>FK120+FU120+GE120</f>
        <v>0</v>
      </c>
      <c r="GP120" s="409">
        <f>GO120*(1+GP121)-(($Q119*1000)*3)</f>
        <v>0</v>
      </c>
      <c r="GQ120" s="158">
        <f>FM120+FW120+GG120</f>
        <v>0</v>
      </c>
      <c r="GR120" s="333">
        <f t="shared" si="1383"/>
        <v>0</v>
      </c>
      <c r="GS120" s="334">
        <f t="shared" si="1383"/>
        <v>0</v>
      </c>
      <c r="GT120" s="162">
        <f t="shared" si="1383"/>
        <v>0</v>
      </c>
      <c r="GU120" s="354">
        <f t="shared" si="1383"/>
        <v>0</v>
      </c>
      <c r="GV120" s="355">
        <f t="shared" si="1383"/>
        <v>0</v>
      </c>
      <c r="GW120" s="166">
        <f t="shared" si="1383"/>
        <v>0</v>
      </c>
      <c r="GX120" s="479">
        <f t="shared" si="1383"/>
        <v>0</v>
      </c>
      <c r="GY120" s="480">
        <f t="shared" si="1383"/>
        <v>0</v>
      </c>
      <c r="GZ120" s="409">
        <f t="shared" si="1383"/>
        <v>0</v>
      </c>
      <c r="HA120" s="482">
        <f t="shared" si="1383"/>
        <v>0</v>
      </c>
      <c r="HB120" s="390">
        <f>CV120+GR120</f>
        <v>0</v>
      </c>
      <c r="HC120" s="391">
        <f>CW120+GS120</f>
        <v>0</v>
      </c>
      <c r="HD120" s="170">
        <f>CX120+GT120</f>
        <v>0</v>
      </c>
      <c r="HE120" s="390">
        <f>CY120+GU120</f>
        <v>0</v>
      </c>
      <c r="HF120" s="391">
        <f>CZ120+GV120</f>
        <v>0</v>
      </c>
      <c r="HG120" s="170">
        <f>DA120+GW120</f>
        <v>0</v>
      </c>
      <c r="HH120" s="390">
        <f>DB120+GX120</f>
        <v>0</v>
      </c>
      <c r="HI120" s="391">
        <f>DC120+GY120</f>
        <v>0</v>
      </c>
      <c r="HJ120" s="409">
        <f>DD120+GZ120</f>
        <v>0</v>
      </c>
      <c r="HK120" s="256">
        <f>DE120+HA120</f>
        <v>0</v>
      </c>
      <c r="HL120" s="31"/>
      <c r="HM120" s="30" t="s">
        <v>138</v>
      </c>
      <c r="HN120" s="30" t="s">
        <v>16</v>
      </c>
      <c r="HO120" s="30"/>
      <c r="HP120" s="30"/>
      <c r="HQ120" s="30"/>
    </row>
    <row r="121" spans="1:225" s="38" customFormat="1" ht="21">
      <c r="A121" s="32"/>
      <c r="B121" s="33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139</v>
      </c>
      <c r="T121" s="35" t="str">
        <f t="shared" ref="T121:AA121" si="1385">IF(AND(T119&gt;0,T120&gt;0),ROUNDDOWN(T120/T119,4),"")</f>
        <v/>
      </c>
      <c r="U121" s="36" t="str">
        <f t="shared" si="1385"/>
        <v/>
      </c>
      <c r="V121" s="143" t="str">
        <f t="shared" si="1385"/>
        <v/>
      </c>
      <c r="W121" s="35" t="str">
        <f t="shared" si="1385"/>
        <v/>
      </c>
      <c r="X121" s="36" t="str">
        <f t="shared" si="1385"/>
        <v/>
      </c>
      <c r="Y121" s="150" t="str">
        <f t="shared" si="1385"/>
        <v/>
      </c>
      <c r="Z121" s="36" t="str">
        <f t="shared" si="1385"/>
        <v/>
      </c>
      <c r="AA121" s="36" t="str">
        <f t="shared" si="1385"/>
        <v/>
      </c>
      <c r="AB121" s="37">
        <f>IF(AB120&gt;0,AB120/AB119,0)</f>
        <v>0</v>
      </c>
      <c r="AC121" s="143" t="str">
        <f t="shared" ref="AC121:AK121" si="1386">IF(AND(AC119&gt;0,AC120&gt;0),ROUNDDOWN(AC120/AC119,4),"")</f>
        <v/>
      </c>
      <c r="AD121" s="35" t="str">
        <f t="shared" si="1386"/>
        <v/>
      </c>
      <c r="AE121" s="36" t="str">
        <f t="shared" si="1386"/>
        <v/>
      </c>
      <c r="AF121" s="150" t="str">
        <f t="shared" si="1386"/>
        <v/>
      </c>
      <c r="AG121" s="36" t="str">
        <f t="shared" si="1386"/>
        <v/>
      </c>
      <c r="AH121" s="36" t="str">
        <f t="shared" si="1386"/>
        <v/>
      </c>
      <c r="AI121" s="150" t="str">
        <f t="shared" si="1386"/>
        <v/>
      </c>
      <c r="AJ121" s="36" t="str">
        <f t="shared" si="1386"/>
        <v/>
      </c>
      <c r="AK121" s="36" t="str">
        <f t="shared" si="1386"/>
        <v/>
      </c>
      <c r="AL121" s="37">
        <f>IF(AL120&gt;0,AL120/AL119,0)</f>
        <v>0</v>
      </c>
      <c r="AM121" s="150" t="str">
        <f t="shared" ref="AM121:AU121" si="1387">IF(AND(AM119&gt;0,AM120&gt;0),ROUNDDOWN(AM120/AM119,4),"")</f>
        <v/>
      </c>
      <c r="AN121" s="36" t="str">
        <f t="shared" si="1387"/>
        <v/>
      </c>
      <c r="AO121" s="36" t="str">
        <f t="shared" si="1387"/>
        <v/>
      </c>
      <c r="AP121" s="150" t="str">
        <f t="shared" si="1387"/>
        <v/>
      </c>
      <c r="AQ121" s="36" t="str">
        <f t="shared" si="1387"/>
        <v/>
      </c>
      <c r="AR121" s="36" t="str">
        <f t="shared" si="1387"/>
        <v/>
      </c>
      <c r="AS121" s="150" t="str">
        <f t="shared" si="1387"/>
        <v/>
      </c>
      <c r="AT121" s="36" t="str">
        <f t="shared" si="1387"/>
        <v/>
      </c>
      <c r="AU121" s="36" t="str">
        <f t="shared" si="1387"/>
        <v/>
      </c>
      <c r="AV121" s="37">
        <f>IF(AV120&gt;0,AV120/AV119,0)</f>
        <v>0</v>
      </c>
      <c r="AW121" s="143" t="str">
        <f>IF(AND(AW119&gt;0,AW120&gt;0),ROUNDDOWN(AW120/AW119,4),"")</f>
        <v/>
      </c>
      <c r="AX121" s="424" t="str">
        <f t="shared" ref="AX121:BE121" si="1388">IF(AND(AX119&gt;0,AX120&gt;0),ROUNDDOWN(AX120/AX119,4),"")</f>
        <v/>
      </c>
      <c r="AY121" s="425" t="str">
        <f t="shared" si="1388"/>
        <v/>
      </c>
      <c r="AZ121" s="426" t="str">
        <f t="shared" si="1388"/>
        <v/>
      </c>
      <c r="BA121" s="297" t="str">
        <f t="shared" si="1388"/>
        <v/>
      </c>
      <c r="BB121" s="301" t="str">
        <f t="shared" si="1388"/>
        <v/>
      </c>
      <c r="BC121" s="155" t="str">
        <f t="shared" si="1388"/>
        <v/>
      </c>
      <c r="BD121" s="305" t="str">
        <f t="shared" si="1388"/>
        <v/>
      </c>
      <c r="BE121" s="315" t="str">
        <f t="shared" si="1388"/>
        <v/>
      </c>
      <c r="BF121" s="325"/>
      <c r="BG121" s="159" t="str">
        <f t="shared" ref="BG121:BO121" si="1389">IF(AND(BG119&gt;0,BG120&gt;0),ROUNDDOWN(BG120/BG119,4),"")</f>
        <v/>
      </c>
      <c r="BH121" s="36" t="str">
        <f t="shared" si="1389"/>
        <v/>
      </c>
      <c r="BI121" s="36" t="str">
        <f t="shared" si="1389"/>
        <v/>
      </c>
      <c r="BJ121" s="150" t="str">
        <f t="shared" si="1389"/>
        <v/>
      </c>
      <c r="BK121" s="36" t="str">
        <f t="shared" si="1389"/>
        <v/>
      </c>
      <c r="BL121" s="36" t="str">
        <f t="shared" si="1389"/>
        <v/>
      </c>
      <c r="BM121" s="150" t="str">
        <f t="shared" si="1389"/>
        <v/>
      </c>
      <c r="BN121" s="36" t="str">
        <f t="shared" si="1389"/>
        <v/>
      </c>
      <c r="BO121" s="36" t="str">
        <f t="shared" si="1389"/>
        <v/>
      </c>
      <c r="BP121" s="37">
        <f>IF(BP120&gt;0,BP120/BP119,0)</f>
        <v>0</v>
      </c>
      <c r="BQ121" s="150" t="str">
        <f t="shared" ref="BQ121:BY121" si="1390">IF(AND(BQ119&gt;0,BQ120&gt;0),ROUNDDOWN(BQ120/BQ119,4),"")</f>
        <v/>
      </c>
      <c r="BR121" s="36" t="str">
        <f t="shared" si="1390"/>
        <v/>
      </c>
      <c r="BS121" s="36" t="str">
        <f t="shared" si="1390"/>
        <v/>
      </c>
      <c r="BT121" s="150" t="str">
        <f t="shared" si="1390"/>
        <v/>
      </c>
      <c r="BU121" s="36" t="str">
        <f t="shared" si="1390"/>
        <v/>
      </c>
      <c r="BV121" s="36" t="str">
        <f t="shared" si="1390"/>
        <v/>
      </c>
      <c r="BW121" s="150" t="str">
        <f t="shared" si="1390"/>
        <v/>
      </c>
      <c r="BX121" s="36" t="str">
        <f t="shared" si="1390"/>
        <v/>
      </c>
      <c r="BY121" s="36" t="str">
        <f t="shared" si="1390"/>
        <v/>
      </c>
      <c r="BZ121" s="37">
        <f>IF(BZ120&gt;0,BZ120/BZ119,0)</f>
        <v>0</v>
      </c>
      <c r="CA121" s="150" t="str">
        <f t="shared" ref="CA121:CI121" si="1391">IF(AND(CA119&gt;0,CA120&gt;0),ROUNDDOWN(CA120/CA119,4),"")</f>
        <v/>
      </c>
      <c r="CB121" s="36" t="str">
        <f t="shared" si="1391"/>
        <v/>
      </c>
      <c r="CC121" s="36" t="str">
        <f t="shared" si="1391"/>
        <v/>
      </c>
      <c r="CD121" s="150" t="str">
        <f t="shared" si="1391"/>
        <v/>
      </c>
      <c r="CE121" s="36" t="str">
        <f t="shared" si="1391"/>
        <v/>
      </c>
      <c r="CF121" s="36" t="str">
        <f t="shared" si="1391"/>
        <v/>
      </c>
      <c r="CG121" s="150" t="str">
        <f t="shared" si="1391"/>
        <v/>
      </c>
      <c r="CH121" s="36" t="str">
        <f t="shared" si="1391"/>
        <v/>
      </c>
      <c r="CI121" s="36" t="str">
        <f t="shared" si="1391"/>
        <v/>
      </c>
      <c r="CJ121" s="37">
        <f>IF(CJ120&gt;0,CJ120/CJ119,0)</f>
        <v>0</v>
      </c>
      <c r="CK121" s="143" t="str">
        <f>IF(AND(CK119&gt;0,CK120&gt;0),ROUNDDOWN(CK120/CK119,4),"")</f>
        <v/>
      </c>
      <c r="CL121" s="424" t="str">
        <f t="shared" ref="CL121:CS121" si="1392">IF(AND(CL119&gt;0,CL120&gt;0),ROUNDDOWN(CL120/CL119,4),"")</f>
        <v/>
      </c>
      <c r="CM121" s="425" t="str">
        <f t="shared" si="1392"/>
        <v/>
      </c>
      <c r="CN121" s="426" t="str">
        <f t="shared" si="1392"/>
        <v/>
      </c>
      <c r="CO121" s="297" t="str">
        <f t="shared" si="1392"/>
        <v/>
      </c>
      <c r="CP121" s="301" t="str">
        <f t="shared" si="1392"/>
        <v/>
      </c>
      <c r="CQ121" s="155" t="str">
        <f t="shared" si="1392"/>
        <v/>
      </c>
      <c r="CR121" s="305" t="str">
        <f t="shared" si="1392"/>
        <v/>
      </c>
      <c r="CS121" s="315" t="str">
        <f t="shared" si="1392"/>
        <v/>
      </c>
      <c r="CT121" s="325"/>
      <c r="CU121" s="159" t="str">
        <f>IF(AND(CU119&gt;0,CU120&gt;0),ROUNDDOWN(CU120/CU119,4),"")</f>
        <v/>
      </c>
      <c r="CV121" s="335" t="str">
        <f>IF(AND(CV119&gt;0,CV120&gt;0),ROUNDDOWN(CV120/CV119,4),"")</f>
        <v/>
      </c>
      <c r="CW121" s="336" t="str">
        <f t="shared" ref="CW121:CX121" si="1393">IF(AND(CW119&gt;0,CW120&gt;0),ROUNDDOWN(CW120/CW119,4),"")</f>
        <v/>
      </c>
      <c r="CX121" s="163" t="str">
        <f t="shared" si="1393"/>
        <v/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 t="str">
        <f t="shared" ref="DB121:DW121" si="1394">IF(AND(DB119&gt;0,DB120&gt;0),ROUNDDOWN(DB120/DB119,4),"")</f>
        <v/>
      </c>
      <c r="DC121" s="484" t="str">
        <f t="shared" si="1394"/>
        <v/>
      </c>
      <c r="DD121" s="485"/>
      <c r="DE121" s="605" t="str">
        <f t="shared" si="1394"/>
        <v/>
      </c>
      <c r="DF121" s="614">
        <f>IF(AND(DF119&gt;0,DF120&gt;0),ROUNDDOWN(DF120/DF119,4),"")</f>
        <v>0.58899999999999997</v>
      </c>
      <c r="DG121" s="336">
        <f t="shared" ref="DG121:DH121" si="1395">IF(AND(DG119&gt;0,DG120&gt;0),ROUNDDOWN(DG120/DG119,4),"")</f>
        <v>0.62480000000000002</v>
      </c>
      <c r="DH121" s="615">
        <f t="shared" si="1395"/>
        <v>6.6600000000000006E-2</v>
      </c>
      <c r="DI121" s="630" t="str">
        <f>IF(AND(DI119&gt;0,DI120&gt;0),ROUNDDOWN(DI120/DI119,4),"")</f>
        <v/>
      </c>
      <c r="DJ121" s="357" t="str">
        <f>IF(AND(DJ119&gt;0,DJ120&gt;0),ROUNDDOWN(DJ120/DJ119,4),"")</f>
        <v/>
      </c>
      <c r="DK121" s="631" t="str">
        <f>IF(AND(DK119&gt;0,DK120&gt;0),ROUNDDOWN(DK120/DK119,4),"")</f>
        <v/>
      </c>
      <c r="DL121" s="643">
        <f t="shared" ref="DL121:DO121" si="1396">IF(AND(DL119&gt;0,DL120&gt;0),ROUNDDOWN(DL120/DL119,4),"")</f>
        <v>0.58899999999999997</v>
      </c>
      <c r="DM121" s="484">
        <f t="shared" si="1396"/>
        <v>0.62480000000000002</v>
      </c>
      <c r="DN121" s="485"/>
      <c r="DO121" s="644">
        <f t="shared" ref="DO121" si="1397">IF(AND(DO119&gt;0,DO120&gt;0),ROUNDDOWN(DO120/DO119,4),"")</f>
        <v>6.6600000000000006E-2</v>
      </c>
      <c r="DP121" s="36" t="str">
        <f t="shared" si="1394"/>
        <v/>
      </c>
      <c r="DQ121" s="36" t="str">
        <f t="shared" si="1394"/>
        <v/>
      </c>
      <c r="DR121" s="150" t="str">
        <f t="shared" si="1394"/>
        <v/>
      </c>
      <c r="DS121" s="36" t="str">
        <f t="shared" si="1394"/>
        <v/>
      </c>
      <c r="DT121" s="36" t="str">
        <f t="shared" si="1394"/>
        <v/>
      </c>
      <c r="DU121" s="150" t="str">
        <f t="shared" si="1394"/>
        <v/>
      </c>
      <c r="DV121" s="36" t="str">
        <f t="shared" si="1394"/>
        <v/>
      </c>
      <c r="DW121" s="36" t="str">
        <f t="shared" si="1394"/>
        <v/>
      </c>
      <c r="DX121" s="37">
        <f>IF(DX120&gt;0,DX120/DX119,0)</f>
        <v>0</v>
      </c>
      <c r="DY121" s="150" t="str">
        <f t="shared" ref="DY121:EG121" si="1398">IF(AND(DY119&gt;0,DY120&gt;0),ROUNDDOWN(DY120/DY119,4),"")</f>
        <v/>
      </c>
      <c r="DZ121" s="36" t="str">
        <f t="shared" si="1398"/>
        <v/>
      </c>
      <c r="EA121" s="36" t="str">
        <f t="shared" si="1398"/>
        <v/>
      </c>
      <c r="EB121" s="150" t="str">
        <f t="shared" si="1398"/>
        <v/>
      </c>
      <c r="EC121" s="36" t="str">
        <f t="shared" si="1398"/>
        <v/>
      </c>
      <c r="ED121" s="36" t="str">
        <f t="shared" si="1398"/>
        <v/>
      </c>
      <c r="EE121" s="150" t="str">
        <f t="shared" si="1398"/>
        <v/>
      </c>
      <c r="EF121" s="36" t="str">
        <f t="shared" si="1398"/>
        <v/>
      </c>
      <c r="EG121" s="36" t="str">
        <f t="shared" si="1398"/>
        <v/>
      </c>
      <c r="EH121" s="37">
        <f>IF(EH120&gt;0,EH120/EH119,0)</f>
        <v>0</v>
      </c>
      <c r="EI121" s="150" t="str">
        <f t="shared" ref="EI121:EQ121" si="1399">IF(AND(EI119&gt;0,EI120&gt;0),ROUNDDOWN(EI120/EI119,4),"")</f>
        <v/>
      </c>
      <c r="EJ121" s="36" t="str">
        <f t="shared" si="1399"/>
        <v/>
      </c>
      <c r="EK121" s="36" t="str">
        <f t="shared" si="1399"/>
        <v/>
      </c>
      <c r="EL121" s="150" t="str">
        <f t="shared" si="1399"/>
        <v/>
      </c>
      <c r="EM121" s="36" t="str">
        <f t="shared" si="1399"/>
        <v/>
      </c>
      <c r="EN121" s="36" t="str">
        <f t="shared" si="1399"/>
        <v/>
      </c>
      <c r="EO121" s="150" t="str">
        <f t="shared" si="1399"/>
        <v/>
      </c>
      <c r="EP121" s="36" t="str">
        <f t="shared" si="1399"/>
        <v/>
      </c>
      <c r="EQ121" s="36" t="str">
        <f t="shared" si="1399"/>
        <v/>
      </c>
      <c r="ER121" s="37">
        <f>IF(ER120&gt;0,ER120/ER119,0)</f>
        <v>0</v>
      </c>
      <c r="ES121" s="143" t="str">
        <f>IF(AND(ES119&gt;0,ES120&gt;0),ROUNDDOWN(ES120/ES119,4),"")</f>
        <v/>
      </c>
      <c r="ET121" s="424" t="str">
        <f t="shared" ref="ET121:FA121" si="1400">IF(AND(ET119&gt;0,ET120&gt;0),ROUNDDOWN(ET120/ET119,4),"")</f>
        <v/>
      </c>
      <c r="EU121" s="425" t="str">
        <f t="shared" si="1400"/>
        <v/>
      </c>
      <c r="EV121" s="426" t="str">
        <f t="shared" si="1400"/>
        <v/>
      </c>
      <c r="EW121" s="297" t="str">
        <f t="shared" si="1400"/>
        <v/>
      </c>
      <c r="EX121" s="301" t="str">
        <f t="shared" si="1400"/>
        <v/>
      </c>
      <c r="EY121" s="155" t="str">
        <f t="shared" si="1400"/>
        <v/>
      </c>
      <c r="EZ121" s="305" t="str">
        <f t="shared" si="1400"/>
        <v/>
      </c>
      <c r="FA121" s="315" t="str">
        <f t="shared" si="1400"/>
        <v/>
      </c>
      <c r="FB121" s="325"/>
      <c r="FC121" s="159" t="str">
        <f t="shared" ref="FC121:FK121" si="1401">IF(AND(FC119&gt;0,FC120&gt;0),ROUNDDOWN(FC120/FC119,4),"")</f>
        <v/>
      </c>
      <c r="FD121" s="36" t="str">
        <f t="shared" si="1401"/>
        <v/>
      </c>
      <c r="FE121" s="36" t="str">
        <f t="shared" si="1401"/>
        <v/>
      </c>
      <c r="FF121" s="150" t="str">
        <f t="shared" si="1401"/>
        <v/>
      </c>
      <c r="FG121" s="36" t="str">
        <f t="shared" si="1401"/>
        <v/>
      </c>
      <c r="FH121" s="36" t="str">
        <f t="shared" si="1401"/>
        <v/>
      </c>
      <c r="FI121" s="150" t="str">
        <f t="shared" si="1401"/>
        <v/>
      </c>
      <c r="FJ121" s="36" t="str">
        <f t="shared" si="1401"/>
        <v/>
      </c>
      <c r="FK121" s="36" t="str">
        <f t="shared" si="1401"/>
        <v/>
      </c>
      <c r="FL121" s="37">
        <f>IF(FL120&gt;0,FL120/FL119,0)</f>
        <v>0</v>
      </c>
      <c r="FM121" s="150" t="str">
        <f t="shared" ref="FM121:FU121" si="1402">IF(AND(FM119&gt;0,FM120&gt;0),ROUNDDOWN(FM120/FM119,4),"")</f>
        <v/>
      </c>
      <c r="FN121" s="36" t="str">
        <f t="shared" si="1402"/>
        <v/>
      </c>
      <c r="FO121" s="36" t="str">
        <f t="shared" si="1402"/>
        <v/>
      </c>
      <c r="FP121" s="150" t="str">
        <f t="shared" si="1402"/>
        <v/>
      </c>
      <c r="FQ121" s="36" t="str">
        <f t="shared" si="1402"/>
        <v/>
      </c>
      <c r="FR121" s="36" t="str">
        <f t="shared" si="1402"/>
        <v/>
      </c>
      <c r="FS121" s="150" t="str">
        <f t="shared" si="1402"/>
        <v/>
      </c>
      <c r="FT121" s="36" t="str">
        <f t="shared" si="1402"/>
        <v/>
      </c>
      <c r="FU121" s="36" t="str">
        <f t="shared" si="1402"/>
        <v/>
      </c>
      <c r="FV121" s="37">
        <f>IF(FV120&gt;0,FV120/FV119,0)</f>
        <v>0</v>
      </c>
      <c r="FW121" s="150" t="str">
        <f t="shared" ref="FW121:GE121" si="1403">IF(AND(FW119&gt;0,FW120&gt;0),ROUNDDOWN(FW120/FW119,4),"")</f>
        <v/>
      </c>
      <c r="FX121" s="36" t="str">
        <f t="shared" si="1403"/>
        <v/>
      </c>
      <c r="FY121" s="36" t="str">
        <f t="shared" si="1403"/>
        <v/>
      </c>
      <c r="FZ121" s="150" t="str">
        <f t="shared" si="1403"/>
        <v/>
      </c>
      <c r="GA121" s="36" t="str">
        <f t="shared" si="1403"/>
        <v/>
      </c>
      <c r="GB121" s="36" t="str">
        <f t="shared" si="1403"/>
        <v/>
      </c>
      <c r="GC121" s="150" t="str">
        <f t="shared" si="1403"/>
        <v/>
      </c>
      <c r="GD121" s="36" t="str">
        <f t="shared" si="1403"/>
        <v/>
      </c>
      <c r="GE121" s="36" t="str">
        <f t="shared" si="1403"/>
        <v/>
      </c>
      <c r="GF121" s="37">
        <f>IF(GF120&gt;0,GF120/GF119,0)</f>
        <v>0</v>
      </c>
      <c r="GG121" s="143" t="str">
        <f>IF(AND(GG119&gt;0,GG120&gt;0),ROUNDDOWN(GG120/GG119,4),"")</f>
        <v/>
      </c>
      <c r="GH121" s="424" t="str">
        <f t="shared" ref="GH121:GO121" si="1404">IF(AND(GH119&gt;0,GH120&gt;0),ROUNDDOWN(GH120/GH119,4),"")</f>
        <v/>
      </c>
      <c r="GI121" s="425" t="str">
        <f t="shared" si="1404"/>
        <v/>
      </c>
      <c r="GJ121" s="426" t="str">
        <f t="shared" si="1404"/>
        <v/>
      </c>
      <c r="GK121" s="297" t="str">
        <f t="shared" si="1404"/>
        <v/>
      </c>
      <c r="GL121" s="301" t="str">
        <f t="shared" si="1404"/>
        <v/>
      </c>
      <c r="GM121" s="155" t="str">
        <f t="shared" si="1404"/>
        <v/>
      </c>
      <c r="GN121" s="305" t="str">
        <f t="shared" si="1404"/>
        <v/>
      </c>
      <c r="GO121" s="315" t="str">
        <f t="shared" si="1404"/>
        <v/>
      </c>
      <c r="GP121" s="325"/>
      <c r="GQ121" s="159" t="str">
        <f>IF(AND(GQ119&gt;0,GQ120&gt;0),ROUNDDOWN(GQ120/GQ119,4),"")</f>
        <v/>
      </c>
      <c r="GR121" s="335" t="str">
        <f>IF(AND(GR119&gt;0,GR120&gt;0),ROUNDDOWN(GR120/GR119,4),"")</f>
        <v/>
      </c>
      <c r="GS121" s="336" t="str">
        <f t="shared" ref="GS121:GT121" si="1405">IF(AND(GS119&gt;0,GS120&gt;0),ROUNDDOWN(GS120/GS119,4),"")</f>
        <v/>
      </c>
      <c r="GT121" s="163" t="str">
        <f t="shared" si="1405"/>
        <v/>
      </c>
      <c r="GU121" s="356" t="str">
        <f>IF(AND(GU119&gt;0,GU120&gt;0),ROUNDDOWN(GU120/GU119,4),"")</f>
        <v/>
      </c>
      <c r="GV121" s="357" t="str">
        <f>IF(AND(GV119&gt;0,GV120&gt;0),ROUNDDOWN(GV120/GV119,4),"")</f>
        <v/>
      </c>
      <c r="GW121" s="167" t="str">
        <f>IF(AND(GW119&gt;0,GW120&gt;0),ROUNDDOWN(GW120/GW119,4),"")</f>
        <v/>
      </c>
      <c r="GX121" s="483" t="str">
        <f t="shared" ref="GX121:HK121" si="1406">IF(AND(GX119&gt;0,GX120&gt;0),ROUNDDOWN(GX120/GX119,4),"")</f>
        <v/>
      </c>
      <c r="GY121" s="484" t="str">
        <f t="shared" si="1406"/>
        <v/>
      </c>
      <c r="GZ121" s="485" t="str">
        <f t="shared" si="1406"/>
        <v/>
      </c>
      <c r="HA121" s="486" t="str">
        <f t="shared" si="1406"/>
        <v/>
      </c>
      <c r="HB121" s="392" t="str">
        <f t="shared" si="1406"/>
        <v/>
      </c>
      <c r="HC121" s="393" t="str">
        <f t="shared" si="1406"/>
        <v/>
      </c>
      <c r="HD121" s="172" t="str">
        <f t="shared" si="1406"/>
        <v/>
      </c>
      <c r="HE121" s="392" t="str">
        <f t="shared" si="1406"/>
        <v/>
      </c>
      <c r="HF121" s="393" t="str">
        <f t="shared" si="1406"/>
        <v/>
      </c>
      <c r="HG121" s="172" t="str">
        <f t="shared" si="1406"/>
        <v/>
      </c>
      <c r="HH121" s="392" t="str">
        <f t="shared" si="1406"/>
        <v/>
      </c>
      <c r="HI121" s="393" t="str">
        <f t="shared" si="1406"/>
        <v/>
      </c>
      <c r="HJ121" s="374"/>
      <c r="HK121" s="171" t="str">
        <f t="shared" si="1406"/>
        <v/>
      </c>
      <c r="HL121" s="40"/>
      <c r="HM121" s="39" t="s">
        <v>139</v>
      </c>
      <c r="HN121" s="39"/>
      <c r="HO121" s="39"/>
      <c r="HP121" s="39"/>
      <c r="HQ121" s="39"/>
    </row>
    <row r="122" spans="1:225" s="25" customFormat="1" ht="21">
      <c r="A122" s="24"/>
      <c r="C122" s="90" t="str">
        <f>_xlfn.XLOOKUP(D122,事業計画2026[営業所],事業計画2026[エリア],"",0)</f>
        <v/>
      </c>
      <c r="D122" s="91" t="s">
        <v>81</v>
      </c>
      <c r="E122" s="196"/>
      <c r="F122" s="196"/>
      <c r="G122" s="196" t="str">
        <f>_xlfn.XLOOKUP(D122,事業計画2026[営業所],事業計画2026[所長],"",0)</f>
        <v/>
      </c>
      <c r="H122" s="196" t="str">
        <f>_xlfn.XLOOKUP(D122,事業計画2026[営業所],事業計画2026[担当役員],"",0)</f>
        <v/>
      </c>
      <c r="I122" s="196" t="str">
        <f>_xlfn.XLOOKUP(D122,事業計画2026[営業所],事業計画2026[主要ブランド],"",0)</f>
        <v/>
      </c>
      <c r="J122" s="196"/>
      <c r="K122" s="197" t="str">
        <f>_xlfn.XLOOKUP(D122,事業計画2026[営業所],事業計画2026[人件費],"",0)</f>
        <v/>
      </c>
      <c r="L122" s="197" t="str">
        <f>_xlfn.XLOOKUP(D122,事業計画2026[営業所],事業計画2026[販売費],"",0)</f>
        <v/>
      </c>
      <c r="M122" s="197" t="str">
        <f>_xlfn.XLOOKUP(D122,事業計画2026[営業所],事業計画2026[減価償却費],"",0)</f>
        <v/>
      </c>
      <c r="N122" s="197" t="str">
        <f>_xlfn.XLOOKUP(D122,事業計画2026[営業所],事業計画2026[地代・家賃],"",0)</f>
        <v/>
      </c>
      <c r="O122" s="197" t="str">
        <f>_xlfn.XLOOKUP(D122,事業計画2026[営業所],事業計画2026[その他経費],"",0)</f>
        <v/>
      </c>
      <c r="P122" s="197" t="str">
        <f>_xlfn.XLOOKUP(D122,事業計画2026[営業所],事業計画2026[本社経費],"",0)</f>
        <v/>
      </c>
      <c r="Q122" s="197">
        <f>SUM(K122:P122)</f>
        <v>0</v>
      </c>
      <c r="R122" s="196"/>
      <c r="S122" s="26" t="s">
        <v>137</v>
      </c>
      <c r="T122" s="27" cm="1">
        <f t="array" ref="T122">_xlfn.XLOOKUP($D122&amp;T$2&amp;T$3,事業計画集計2026[営業所]&amp;事業計画集計2026[月]&amp;事業計画集計2026[受着完],事業計画集計2026[(当月)計画 請負金額],0,0)</f>
        <v>0</v>
      </c>
      <c r="U122" s="28" cm="1">
        <f t="array" ref="U122">_xlfn.XLOOKUP($D122&amp;T$2&amp;T$3,事業計画集計2026[営業所]&amp;事業計画集計2026[月]&amp;事業計画集計2026[受着完],事業計画集計2026[(当月)計画 利益額],0,0)</f>
        <v>0</v>
      </c>
      <c r="V122" s="142" cm="1">
        <f t="array" ref="V122">_xlfn.XLOOKUP($D122&amp;T$2&amp;T$3,事業計画集計2026[営業所]&amp;事業計画集計2026[月]&amp;事業計画集計2026[受着完],事業計画集計2026[(当月)計画 棟数],0,0)</f>
        <v>0</v>
      </c>
      <c r="W122" s="27" cm="1">
        <f t="array" ref="W122">_xlfn.XLOOKUP($D122&amp;W$2&amp;W$3,事業計画集計2026[営業所]&amp;事業計画集計2026[月]&amp;事業計画集計2026[受着完],事業計画集計2026[(当月)計画 請負金額],0,0)</f>
        <v>0</v>
      </c>
      <c r="X122" s="28" cm="1">
        <f t="array" ref="X122">_xlfn.XLOOKUP($D122&amp;W$2&amp;W$3,事業計画集計2026[営業所]&amp;事業計画集計2026[月]&amp;事業計画集計2026[受着完],事業計画集計2026[(当月)計画 利益額],0,0)</f>
        <v>0</v>
      </c>
      <c r="Y122" s="149" cm="1">
        <f t="array" ref="Y122">_xlfn.XLOOKUP($D122&amp;W$2&amp;W$3,事業計画集計2026[営業所]&amp;事業計画集計2026[月]&amp;事業計画集計2026[受着完],事業計画集計2026[(当月)計画 棟数],0,0)</f>
        <v>0</v>
      </c>
      <c r="Z122" s="28" cm="1">
        <f t="array" ref="Z122">_xlfn.XLOOKUP($D122&amp;Z$2&amp;Z$3,事業計画集計2026[営業所]&amp;事業計画集計2026[月]&amp;事業計画集計2026[受着完],事業計画集計2026[(当月)計画 請負金額],0,0)</f>
        <v>0</v>
      </c>
      <c r="AA122" s="28" cm="1">
        <f t="array" ref="AA122">_xlfn.XLOOKUP($D122&amp;Z$2&amp;Z$3,事業計画集計2026[営業所]&amp;事業計画集計2026[月]&amp;事業計画集計2026[受着完],事業計画集計2026[(当月)計画 利益額],0,0)</f>
        <v>0</v>
      </c>
      <c r="AB122" s="29">
        <f>AA122-($Q122*1000)</f>
        <v>0</v>
      </c>
      <c r="AC122" s="142" cm="1">
        <f t="array" ref="AC122">_xlfn.XLOOKUP($D122&amp;Z$2&amp;Z$3,事業計画集計2026[営業所]&amp;事業計画集計2026[月]&amp;事業計画集計2026[受着完],事業計画集計2026[(当月)計画 棟数],0,0)</f>
        <v>0</v>
      </c>
      <c r="AD122" s="27" cm="1">
        <f t="array" ref="AD122">_xlfn.XLOOKUP($D122&amp;AD$2&amp;AD$3,事業計画集計2026[営業所]&amp;事業計画集計2026[月]&amp;事業計画集計2026[受着完],事業計画集計2026[(当月)計画 請負金額],0,0)</f>
        <v>0</v>
      </c>
      <c r="AE122" s="28" cm="1">
        <f t="array" ref="AE122">_xlfn.XLOOKUP($D122&amp;AD$2&amp;AD$3,事業計画集計2026[営業所]&amp;事業計画集計2026[月]&amp;事業計画集計2026[受着完],事業計画集計2026[(当月)計画 利益額],0,0)</f>
        <v>0</v>
      </c>
      <c r="AF122" s="149" cm="1">
        <f t="array" ref="AF122">_xlfn.XLOOKUP($D122&amp;AD$2&amp;AD$3,事業計画集計2026[営業所]&amp;事業計画集計2026[月]&amp;事業計画集計2026[受着完],事業計画集計2026[(当月)計画 棟数],0,0)</f>
        <v>0</v>
      </c>
      <c r="AG122" s="28" cm="1">
        <f t="array" ref="AG122">_xlfn.XLOOKUP($D122&amp;AG$2&amp;AG$3,事業計画集計2026[営業所]&amp;事業計画集計2026[月]&amp;事業計画集計2026[受着完],事業計画集計2026[(当月)計画 請負金額],0,0)</f>
        <v>0</v>
      </c>
      <c r="AH122" s="28" cm="1">
        <f t="array" ref="AH122">_xlfn.XLOOKUP($D122&amp;AG$2&amp;AG$3,事業計画集計2026[営業所]&amp;事業計画集計2026[月]&amp;事業計画集計2026[受着完],事業計画集計2026[(当月)計画 利益額],0,0)</f>
        <v>0</v>
      </c>
      <c r="AI122" s="149" cm="1">
        <f t="array" ref="AI122">_xlfn.XLOOKUP($D122&amp;AG$2&amp;AG$3,事業計画集計2026[営業所]&amp;事業計画集計2026[月]&amp;事業計画集計2026[受着完],事業計画集計2026[(当月)計画 棟数],0,0)</f>
        <v>0</v>
      </c>
      <c r="AJ122" s="28" cm="1">
        <f t="array" ref="AJ122">_xlfn.XLOOKUP($D122&amp;AJ$2&amp;AJ$3,事業計画集計2026[営業所]&amp;事業計画集計2026[月]&amp;事業計画集計2026[受着完],事業計画集計2026[(当月)計画 請負金額],0,0)</f>
        <v>0</v>
      </c>
      <c r="AK122" s="28" cm="1">
        <f t="array" ref="AK122">_xlfn.XLOOKUP($D122&amp;AJ$2&amp;AJ$3,事業計画集計2026[営業所]&amp;事業計画集計2026[月]&amp;事業計画集計2026[受着完],事業計画集計2026[(当月)計画 利益額],0,0)</f>
        <v>0</v>
      </c>
      <c r="AL122" s="29">
        <f>AK122-($Q122*1000)</f>
        <v>0</v>
      </c>
      <c r="AM122" s="149" cm="1">
        <f t="array" ref="AM122">_xlfn.XLOOKUP($D122&amp;AJ$2&amp;AJ$3,事業計画集計2026[営業所]&amp;事業計画集計2026[月]&amp;事業計画集計2026[受着完],事業計画集計2026[(当月)計画 棟数],0,0)</f>
        <v>0</v>
      </c>
      <c r="AN122" s="28" cm="1">
        <f t="array" ref="AN122">_xlfn.XLOOKUP($D122&amp;AN$2&amp;AN$3,事業計画集計2026[営業所]&amp;事業計画集計2026[月]&amp;事業計画集計2026[受着完],事業計画集計2026[(当月)計画 請負金額],0,0)</f>
        <v>0</v>
      </c>
      <c r="AO122" s="28" cm="1">
        <f t="array" ref="AO122">_xlfn.XLOOKUP($D122&amp;AN$2&amp;AN$3,事業計画集計2026[営業所]&amp;事業計画集計2026[月]&amp;事業計画集計2026[受着完],事業計画集計2026[(当月)計画 利益額],0,0)</f>
        <v>0</v>
      </c>
      <c r="AP122" s="149" cm="1">
        <f t="array" ref="AP122">_xlfn.XLOOKUP($D122&amp;AN$2&amp;AN$3,事業計画集計2026[営業所]&amp;事業計画集計2026[月]&amp;事業計画集計2026[受着完],事業計画集計2026[(当月)計画 棟数],0,0)</f>
        <v>0</v>
      </c>
      <c r="AQ122" s="28" cm="1">
        <f t="array" ref="AQ122">_xlfn.XLOOKUP($D122&amp;AQ$2&amp;AQ$3,事業計画集計2026[営業所]&amp;事業計画集計2026[月]&amp;事業計画集計2026[受着完],事業計画集計2026[(当月)計画 請負金額],0,0)</f>
        <v>0</v>
      </c>
      <c r="AR122" s="28" cm="1">
        <f t="array" ref="AR122">_xlfn.XLOOKUP($D122&amp;AQ$2&amp;AQ$3,事業計画集計2026[営業所]&amp;事業計画集計2026[月]&amp;事業計画集計2026[受着完],事業計画集計2026[(当月)計画 利益額],0,0)</f>
        <v>0</v>
      </c>
      <c r="AS122" s="149" cm="1">
        <f t="array" ref="AS122">_xlfn.XLOOKUP($D122&amp;AQ$2&amp;AQ$3,事業計画集計2026[営業所]&amp;事業計画集計2026[月]&amp;事業計画集計2026[受着完],事業計画集計2026[(当月)計画 棟数],0,0)</f>
        <v>0</v>
      </c>
      <c r="AT122" s="28" cm="1">
        <f t="array" ref="AT122">_xlfn.XLOOKUP($D122&amp;AT$2&amp;AT$3,事業計画集計2026[営業所]&amp;事業計画集計2026[月]&amp;事業計画集計2026[受着完],事業計画集計2026[(当月)計画 請負金額],0,0)</f>
        <v>0</v>
      </c>
      <c r="AU122" s="28" cm="1">
        <f t="array" ref="AU122">_xlfn.XLOOKUP($D122&amp;AT$2&amp;AT$3,事業計画集計2026[営業所]&amp;事業計画集計2026[月]&amp;事業計画集計2026[受着完],事業計画集計2026[(当月)計画 利益額],0,0)</f>
        <v>0</v>
      </c>
      <c r="AV122" s="29">
        <f>AU122-($Q122*1000)</f>
        <v>0</v>
      </c>
      <c r="AW122" s="142" cm="1">
        <f t="array" ref="AW122">_xlfn.XLOOKUP($D122&amp;AT$2&amp;AT$3,事業計画集計2026[営業所]&amp;事業計画集計2026[月]&amp;事業計画集計2026[受着完],事業計画集計2026[(当月)計画 棟数],0,0)</f>
        <v>0</v>
      </c>
      <c r="AX122" s="421">
        <f t="shared" ref="AX122:BG123" si="1407">T122+AD122+AN122</f>
        <v>0</v>
      </c>
      <c r="AY122" s="422">
        <f t="shared" si="1407"/>
        <v>0</v>
      </c>
      <c r="AZ122" s="423">
        <f t="shared" si="1407"/>
        <v>0</v>
      </c>
      <c r="BA122" s="296">
        <f t="shared" si="1407"/>
        <v>0</v>
      </c>
      <c r="BB122" s="300">
        <f t="shared" si="1407"/>
        <v>0</v>
      </c>
      <c r="BC122" s="154">
        <f t="shared" si="1407"/>
        <v>0</v>
      </c>
      <c r="BD122" s="304">
        <f t="shared" si="1407"/>
        <v>0</v>
      </c>
      <c r="BE122" s="314">
        <f t="shared" si="1407"/>
        <v>0</v>
      </c>
      <c r="BF122" s="324">
        <f t="shared" si="1407"/>
        <v>0</v>
      </c>
      <c r="BG122" s="158">
        <f t="shared" si="1407"/>
        <v>0</v>
      </c>
      <c r="BH122" s="28" cm="1">
        <f t="array" ref="BH122">_xlfn.XLOOKUP($D122&amp;BH$2&amp;BH$3,事業計画集計2026[営業所]&amp;事業計画集計2026[月]&amp;事業計画集計2026[受着完],事業計画集計2026[(当月)計画 請負金額],0,0)</f>
        <v>0</v>
      </c>
      <c r="BI122" s="28" cm="1">
        <f t="array" ref="BI122">_xlfn.XLOOKUP($D122&amp;BH$2&amp;BH$3,事業計画集計2026[営業所]&amp;事業計画集計2026[月]&amp;事業計画集計2026[受着完],事業計画集計2026[(当月)計画 利益額],0,0)</f>
        <v>0</v>
      </c>
      <c r="BJ122" s="149" cm="1">
        <f t="array" ref="BJ122">_xlfn.XLOOKUP($D122&amp;BH$2&amp;BH$3,事業計画集計2026[営業所]&amp;事業計画集計2026[月]&amp;事業計画集計2026[受着完],事業計画集計2026[(当月)計画 棟数],0,0)</f>
        <v>0</v>
      </c>
      <c r="BK122" s="28" cm="1">
        <f t="array" ref="BK122">_xlfn.XLOOKUP($D122&amp;BK$2&amp;BK$3,事業計画集計2026[営業所]&amp;事業計画集計2026[月]&amp;事業計画集計2026[受着完],事業計画集計2026[(当月)計画 請負金額],0,0)</f>
        <v>0</v>
      </c>
      <c r="BL122" s="28" cm="1">
        <f t="array" ref="BL122">_xlfn.XLOOKUP($D122&amp;BK$2&amp;BK$3,事業計画集計2026[営業所]&amp;事業計画集計2026[月]&amp;事業計画集計2026[受着完],事業計画集計2026[(当月)計画 利益額],0,0)</f>
        <v>0</v>
      </c>
      <c r="BM122" s="149" cm="1">
        <f t="array" ref="BM122">_xlfn.XLOOKUP($D122&amp;BK$2&amp;BK$3,事業計画集計2026[営業所]&amp;事業計画集計2026[月]&amp;事業計画集計2026[受着完],事業計画集計2026[(当月)計画 棟数],0,0)</f>
        <v>0</v>
      </c>
      <c r="BN122" s="28" cm="1">
        <f t="array" ref="BN122">_xlfn.XLOOKUP($D122&amp;BN$2&amp;BN$3,事業計画集計2026[営業所]&amp;事業計画集計2026[月]&amp;事業計画集計2026[受着完],事業計画集計2026[(当月)計画 請負金額],0,0)</f>
        <v>0</v>
      </c>
      <c r="BO122" s="28" cm="1">
        <f t="array" ref="BO122">_xlfn.XLOOKUP($D122&amp;BN$2&amp;BN$3,事業計画集計2026[営業所]&amp;事業計画集計2026[月]&amp;事業計画集計2026[受着完],事業計画集計2026[(当月)計画 利益額],0,0)</f>
        <v>0</v>
      </c>
      <c r="BP122" s="29">
        <f>BO122-($Q122*1000)</f>
        <v>0</v>
      </c>
      <c r="BQ122" s="149" cm="1">
        <f t="array" ref="BQ122">_xlfn.XLOOKUP($D122&amp;BN$2&amp;BN$3,事業計画集計2026[営業所]&amp;事業計画集計2026[月]&amp;事業計画集計2026[受着完],事業計画集計2026[(当月)計画 棟数],0,0)</f>
        <v>0</v>
      </c>
      <c r="BR122" s="28" cm="1">
        <f t="array" ref="BR122">_xlfn.XLOOKUP($D122&amp;BR$2&amp;BR$3,事業計画集計2026[営業所]&amp;事業計画集計2026[月]&amp;事業計画集計2026[受着完],事業計画集計2026[(当月)計画 請負金額],0,0)</f>
        <v>0</v>
      </c>
      <c r="BS122" s="28" cm="1">
        <f t="array" ref="BS122">_xlfn.XLOOKUP($D122&amp;BR$2&amp;BR$3,事業計画集計2026[営業所]&amp;事業計画集計2026[月]&amp;事業計画集計2026[受着完],事業計画集計2026[(当月)計画 利益額],0,0)</f>
        <v>0</v>
      </c>
      <c r="BT122" s="149" cm="1">
        <f t="array" ref="BT122">_xlfn.XLOOKUP($D122&amp;BR$2&amp;BR$3,事業計画集計2026[営業所]&amp;事業計画集計2026[月]&amp;事業計画集計2026[受着完],事業計画集計2026[(当月)計画 棟数],0,0)</f>
        <v>0</v>
      </c>
      <c r="BU122" s="28" cm="1">
        <f t="array" ref="BU122">_xlfn.XLOOKUP($D122&amp;BU$2&amp;BU$3,事業計画集計2026[営業所]&amp;事業計画集計2026[月]&amp;事業計画集計2026[受着完],事業計画集計2026[(当月)計画 請負金額],0,0)</f>
        <v>0</v>
      </c>
      <c r="BV122" s="28" cm="1">
        <f t="array" ref="BV122">_xlfn.XLOOKUP($D122&amp;BU$2&amp;BU$3,事業計画集計2026[営業所]&amp;事業計画集計2026[月]&amp;事業計画集計2026[受着完],事業計画集計2026[(当月)計画 利益額],0,0)</f>
        <v>0</v>
      </c>
      <c r="BW122" s="149" cm="1">
        <f t="array" ref="BW122">_xlfn.XLOOKUP($D122&amp;BU$2&amp;BU$3,事業計画集計2026[営業所]&amp;事業計画集計2026[月]&amp;事業計画集計2026[受着完],事業計画集計2026[(当月)計画 棟数],0,0)</f>
        <v>0</v>
      </c>
      <c r="BX122" s="28" cm="1">
        <f t="array" ref="BX122">_xlfn.XLOOKUP($D122&amp;BX$2&amp;BX$3,事業計画集計2026[営業所]&amp;事業計画集計2026[月]&amp;事業計画集計2026[受着完],事業計画集計2026[(当月)計画 請負金額],0,0)</f>
        <v>0</v>
      </c>
      <c r="BY122" s="28" cm="1">
        <f t="array" ref="BY122">_xlfn.XLOOKUP($D122&amp;BX$2&amp;BX$3,事業計画集計2026[営業所]&amp;事業計画集計2026[月]&amp;事業計画集計2026[受着完],事業計画集計2026[(当月)計画 利益額],0,0)</f>
        <v>0</v>
      </c>
      <c r="BZ122" s="29">
        <f>BY122-($Q122*1000)</f>
        <v>0</v>
      </c>
      <c r="CA122" s="149" cm="1">
        <f t="array" ref="CA122">_xlfn.XLOOKUP($D122&amp;BX$2&amp;BX$3,事業計画集計2026[営業所]&amp;事業計画集計2026[月]&amp;事業計画集計2026[受着完],事業計画集計2026[(当月)計画 棟数],0,0)</f>
        <v>0</v>
      </c>
      <c r="CB122" s="28" cm="1">
        <f t="array" ref="CB122">_xlfn.XLOOKUP($D122&amp;CB$2&amp;CB$3,事業計画集計2026[営業所]&amp;事業計画集計2026[月]&amp;事業計画集計2026[受着完],事業計画集計2026[(当月)計画 請負金額],0,0)</f>
        <v>0</v>
      </c>
      <c r="CC122" s="28" cm="1">
        <f t="array" ref="CC122">_xlfn.XLOOKUP($D122&amp;CB$2&amp;CB$3,事業計画集計2026[営業所]&amp;事業計画集計2026[月]&amp;事業計画集計2026[受着完],事業計画集計2026[(当月)計画 利益額],0,0)</f>
        <v>0</v>
      </c>
      <c r="CD122" s="149" cm="1">
        <f t="array" ref="CD122">_xlfn.XLOOKUP($D122&amp;CB$2&amp;CB$3,事業計画集計2026[営業所]&amp;事業計画集計2026[月]&amp;事業計画集計2026[受着完],事業計画集計2026[(当月)計画 棟数],0,0)</f>
        <v>0</v>
      </c>
      <c r="CE122" s="28" cm="1">
        <f t="array" ref="CE122">_xlfn.XLOOKUP($D122&amp;CE$2&amp;CE$3,事業計画集計2026[営業所]&amp;事業計画集計2026[月]&amp;事業計画集計2026[受着完],事業計画集計2026[(当月)計画 請負金額],0,0)</f>
        <v>0</v>
      </c>
      <c r="CF122" s="28" cm="1">
        <f t="array" ref="CF122">_xlfn.XLOOKUP($D122&amp;CE$2&amp;CE$3,事業計画集計2026[営業所]&amp;事業計画集計2026[月]&amp;事業計画集計2026[受着完],事業計画集計2026[(当月)計画 利益額],0,0)</f>
        <v>0</v>
      </c>
      <c r="CG122" s="149" cm="1">
        <f t="array" ref="CG122">_xlfn.XLOOKUP($D122&amp;CE$2&amp;CE$3,事業計画集計2026[営業所]&amp;事業計画集計2026[月]&amp;事業計画集計2026[受着完],事業計画集計2026[(当月)計画 棟数],0,0)</f>
        <v>0</v>
      </c>
      <c r="CH122" s="28" cm="1">
        <f t="array" ref="CH122">_xlfn.XLOOKUP($D122&amp;CH$2&amp;CH$3,事業計画集計2026[営業所]&amp;事業計画集計2026[月]&amp;事業計画集計2026[受着完],事業計画集計2026[(当月)計画 請負金額],0,0)</f>
        <v>0</v>
      </c>
      <c r="CI122" s="28" cm="1">
        <f t="array" ref="CI122">_xlfn.XLOOKUP($D122&amp;CH$2&amp;CH$3,事業計画集計2026[営業所]&amp;事業計画集計2026[月]&amp;事業計画集計2026[受着完],事業計画集計2026[(当月)計画 利益額],0,0)</f>
        <v>0</v>
      </c>
      <c r="CJ122" s="29">
        <f>CI122-($Q122*1000)</f>
        <v>0</v>
      </c>
      <c r="CK122" s="142" cm="1">
        <f t="array" ref="CK122">_xlfn.XLOOKUP($D122&amp;CH$2&amp;CH$3,事業計画集計2026[営業所]&amp;事業計画集計2026[月]&amp;事業計画集計2026[受着完],事業計画集計2026[(当月)計画 棟数],0,0)</f>
        <v>0</v>
      </c>
      <c r="CL122" s="421">
        <f t="shared" ref="CL122:CU123" si="1408">BH122+BR122+CB122</f>
        <v>0</v>
      </c>
      <c r="CM122" s="422">
        <f t="shared" si="1408"/>
        <v>0</v>
      </c>
      <c r="CN122" s="423">
        <f t="shared" si="1408"/>
        <v>0</v>
      </c>
      <c r="CO122" s="296">
        <f t="shared" si="1408"/>
        <v>0</v>
      </c>
      <c r="CP122" s="300">
        <f t="shared" si="1408"/>
        <v>0</v>
      </c>
      <c r="CQ122" s="154">
        <f t="shared" si="1408"/>
        <v>0</v>
      </c>
      <c r="CR122" s="304">
        <f t="shared" si="1408"/>
        <v>0</v>
      </c>
      <c r="CS122" s="314">
        <f t="shared" si="1408"/>
        <v>0</v>
      </c>
      <c r="CT122" s="324">
        <f t="shared" si="1408"/>
        <v>0</v>
      </c>
      <c r="CU122" s="158">
        <f t="shared" si="1408"/>
        <v>0</v>
      </c>
      <c r="CV122" s="333">
        <f t="shared" ref="CV122:DE123" si="1409">AX122+CL122</f>
        <v>0</v>
      </c>
      <c r="CW122" s="334">
        <f t="shared" si="1409"/>
        <v>0</v>
      </c>
      <c r="CX122" s="162">
        <f t="shared" si="1409"/>
        <v>0</v>
      </c>
      <c r="CY122" s="354">
        <f t="shared" si="1409"/>
        <v>0</v>
      </c>
      <c r="CZ122" s="355">
        <f t="shared" si="1409"/>
        <v>0</v>
      </c>
      <c r="DA122" s="166">
        <f t="shared" si="1409"/>
        <v>0</v>
      </c>
      <c r="DB122" s="479">
        <f t="shared" si="1409"/>
        <v>0</v>
      </c>
      <c r="DC122" s="480">
        <f t="shared" si="1409"/>
        <v>0</v>
      </c>
      <c r="DD122" s="481">
        <f t="shared" si="1409"/>
        <v>0</v>
      </c>
      <c r="DE122" s="604">
        <f t="shared" si="1409"/>
        <v>0</v>
      </c>
      <c r="DF122" s="612">
        <f>実行度合表集計2025!GH122+実行度合表集計2026!CV122</f>
        <v>0</v>
      </c>
      <c r="DG122" s="334">
        <f>実行度合表集計2025!GI122+実行度合表集計2026!CW122</f>
        <v>0</v>
      </c>
      <c r="DH122" s="613">
        <f>実行度合表集計2025!GJ122+実行度合表集計2026!CX122</f>
        <v>0</v>
      </c>
      <c r="DI122" s="628">
        <f>実行度合表集計2025!GK122+実行度合表集計2026!CY122</f>
        <v>0</v>
      </c>
      <c r="DJ122" s="355">
        <f>実行度合表集計2025!GL122+実行度合表集計2026!CZ122</f>
        <v>0</v>
      </c>
      <c r="DK122" s="629">
        <f>実行度合表集計2025!GM122+実行度合表集計2026!DA122</f>
        <v>0</v>
      </c>
      <c r="DL122" s="641">
        <f>実行度合表集計2025!GN122+実行度合表集計2026!DB122</f>
        <v>14400000</v>
      </c>
      <c r="DM122" s="480">
        <f>実行度合表集計2025!GO122+実行度合表集計2026!DC122</f>
        <v>14400000</v>
      </c>
      <c r="DN122" s="481">
        <f>実行度合表集計2025!GP122+実行度合表集計2026!DD122</f>
        <v>1230000</v>
      </c>
      <c r="DO122" s="642">
        <f>実行度合表集計2025!GQ122+実行度合表集計2026!DE122</f>
        <v>36</v>
      </c>
      <c r="DP122" s="28" cm="1">
        <f t="array" ref="DP122">_xlfn.XLOOKUP($D122&amp;DP$2&amp;DP$3,事業計画集計2026[営業所]&amp;事業計画集計2026[月]&amp;事業計画集計2026[受着完],事業計画集計2026[(当月)計画 請負金額],0,0)</f>
        <v>0</v>
      </c>
      <c r="DQ122" s="28" cm="1">
        <f t="array" ref="DQ122">_xlfn.XLOOKUP($D122&amp;DP$2&amp;DP$3,事業計画集計2026[営業所]&amp;事業計画集計2026[月]&amp;事業計画集計2026[受着完],事業計画集計2026[(当月)計画 利益額],0,0)</f>
        <v>0</v>
      </c>
      <c r="DR122" s="149" cm="1">
        <f t="array" ref="DR122">_xlfn.XLOOKUP($D122&amp;DP$2&amp;DP$3,事業計画集計2026[営業所]&amp;事業計画集計2026[月]&amp;事業計画集計2026[受着完],事業計画集計2026[(当月)計画 棟数],0,0)</f>
        <v>0</v>
      </c>
      <c r="DS122" s="28" cm="1">
        <f t="array" ref="DS122">_xlfn.XLOOKUP($D122&amp;DS$2&amp;DS$3,事業計画集計2026[営業所]&amp;事業計画集計2026[月]&amp;事業計画集計2026[受着完],事業計画集計2026[(当月)計画 請負金額],0,0)</f>
        <v>0</v>
      </c>
      <c r="DT122" s="28" cm="1">
        <f t="array" ref="DT122">_xlfn.XLOOKUP($D122&amp;DS$2&amp;DS$3,事業計画集計2026[営業所]&amp;事業計画集計2026[月]&amp;事業計画集計2026[受着完],事業計画集計2026[(当月)計画 利益額],0,0)</f>
        <v>0</v>
      </c>
      <c r="DU122" s="149" cm="1">
        <f t="array" ref="DU122">_xlfn.XLOOKUP($D122&amp;DS$2&amp;DS$3,事業計画集計2026[営業所]&amp;事業計画集計2026[月]&amp;事業計画集計2026[受着完],事業計画集計2026[(当月)計画 棟数],0,0)</f>
        <v>0</v>
      </c>
      <c r="DV122" s="28" cm="1">
        <f t="array" ref="DV122">_xlfn.XLOOKUP($D122&amp;DV$2&amp;DV$3,事業計画集計2026[営業所]&amp;事業計画集計2026[月]&amp;事業計画集計2026[受着完],事業計画集計2026[(当月)計画 請負金額],0,0)</f>
        <v>0</v>
      </c>
      <c r="DW122" s="28" cm="1">
        <f t="array" ref="DW122">_xlfn.XLOOKUP($D122&amp;DV$2&amp;DV$3,事業計画集計2026[営業所]&amp;事業計画集計2026[月]&amp;事業計画集計2026[受着完],事業計画集計2026[(当月)計画 利益額],0,0)</f>
        <v>0</v>
      </c>
      <c r="DX122" s="29">
        <f>DW122-($Q122*1000)</f>
        <v>0</v>
      </c>
      <c r="DY122" s="149" cm="1">
        <f t="array" ref="DY122">_xlfn.XLOOKUP($D122&amp;DV$2&amp;DV$3,事業計画集計2026[営業所]&amp;事業計画集計2026[月]&amp;事業計画集計2026[受着完],事業計画集計2026[(当月)計画 棟数],0,0)</f>
        <v>0</v>
      </c>
      <c r="DZ122" s="28" cm="1">
        <f t="array" ref="DZ122">_xlfn.XLOOKUP($D122&amp;DZ$2&amp;DZ$3,事業計画集計2026[営業所]&amp;事業計画集計2026[月]&amp;事業計画集計2026[受着完],事業計画集計2026[(当月)計画 請負金額],0,0)</f>
        <v>0</v>
      </c>
      <c r="EA122" s="28" cm="1">
        <f t="array" ref="EA122">_xlfn.XLOOKUP($D122&amp;DZ$2&amp;DZ$3,事業計画集計2026[営業所]&amp;事業計画集計2026[月]&amp;事業計画集計2026[受着完],事業計画集計2026[(当月)計画 利益額],0,0)</f>
        <v>0</v>
      </c>
      <c r="EB122" s="149" cm="1">
        <f t="array" ref="EB122">_xlfn.XLOOKUP($D122&amp;DZ$2&amp;DZ$3,事業計画集計2026[営業所]&amp;事業計画集計2026[月]&amp;事業計画集計2026[受着完],事業計画集計2026[(当月)計画 棟数],0,0)</f>
        <v>0</v>
      </c>
      <c r="EC122" s="28" cm="1">
        <f t="array" ref="EC122">_xlfn.XLOOKUP($D122&amp;EC$2&amp;EC$3,事業計画集計2026[営業所]&amp;事業計画集計2026[月]&amp;事業計画集計2026[受着完],事業計画集計2026[(当月)計画 請負金額],0,0)</f>
        <v>0</v>
      </c>
      <c r="ED122" s="28" cm="1">
        <f t="array" ref="ED122">_xlfn.XLOOKUP($D122&amp;EC$2&amp;EC$3,事業計画集計2026[営業所]&amp;事業計画集計2026[月]&amp;事業計画集計2026[受着完],事業計画集計2026[(当月)計画 利益額],0,0)</f>
        <v>0</v>
      </c>
      <c r="EE122" s="149" cm="1">
        <f t="array" ref="EE122">_xlfn.XLOOKUP($D122&amp;EC$2&amp;EC$3,事業計画集計2026[営業所]&amp;事業計画集計2026[月]&amp;事業計画集計2026[受着完],事業計画集計2026[(当月)計画 棟数],0,0)</f>
        <v>0</v>
      </c>
      <c r="EF122" s="28" cm="1">
        <f t="array" ref="EF122">_xlfn.XLOOKUP($D122&amp;EF$2&amp;EF$3,事業計画集計2026[営業所]&amp;事業計画集計2026[月]&amp;事業計画集計2026[受着完],事業計画集計2026[(当月)計画 請負金額],0,0)</f>
        <v>0</v>
      </c>
      <c r="EG122" s="28" cm="1">
        <f t="array" ref="EG122">_xlfn.XLOOKUP($D122&amp;EF$2&amp;EF$3,事業計画集計2026[営業所]&amp;事業計画集計2026[月]&amp;事業計画集計2026[受着完],事業計画集計2026[(当月)計画 利益額],0,0)</f>
        <v>0</v>
      </c>
      <c r="EH122" s="29">
        <f>EG122-($Q122*1000)</f>
        <v>0</v>
      </c>
      <c r="EI122" s="149" cm="1">
        <f t="array" ref="EI122">_xlfn.XLOOKUP($D122&amp;EF$2&amp;EF$3,事業計画集計2026[営業所]&amp;事業計画集計2026[月]&amp;事業計画集計2026[受着完],事業計画集計2026[(当月)計画 棟数],0,0)</f>
        <v>0</v>
      </c>
      <c r="EJ122" s="28" cm="1">
        <f t="array" ref="EJ122">_xlfn.XLOOKUP($D122&amp;EJ$2&amp;EJ$3,事業計画集計2026[営業所]&amp;事業計画集計2026[月]&amp;事業計画集計2026[受着完],事業計画集計2026[(当月)計画 請負金額],0,0)</f>
        <v>0</v>
      </c>
      <c r="EK122" s="28" cm="1">
        <f t="array" ref="EK122">_xlfn.XLOOKUP($D122&amp;EJ$2&amp;EJ$3,事業計画集計2026[営業所]&amp;事業計画集計2026[月]&amp;事業計画集計2026[受着完],事業計画集計2026[(当月)計画 利益額],0,0)</f>
        <v>0</v>
      </c>
      <c r="EL122" s="149" cm="1">
        <f t="array" ref="EL122">_xlfn.XLOOKUP($D122&amp;EJ$2&amp;EJ$3,事業計画集計2026[営業所]&amp;事業計画集計2026[月]&amp;事業計画集計2026[受着完],事業計画集計2026[(当月)計画 棟数],0,0)</f>
        <v>0</v>
      </c>
      <c r="EM122" s="28" cm="1">
        <f t="array" ref="EM122">_xlfn.XLOOKUP($D122&amp;EM$2&amp;EM$3,事業計画集計2026[営業所]&amp;事業計画集計2026[月]&amp;事業計画集計2026[受着完],事業計画集計2026[(当月)計画 請負金額],0,0)</f>
        <v>0</v>
      </c>
      <c r="EN122" s="28" cm="1">
        <f t="array" ref="EN122">_xlfn.XLOOKUP($D122&amp;EM$2&amp;EM$3,事業計画集計2026[営業所]&amp;事業計画集計2026[月]&amp;事業計画集計2026[受着完],事業計画集計2026[(当月)計画 利益額],0,0)</f>
        <v>0</v>
      </c>
      <c r="EO122" s="149" cm="1">
        <f t="array" ref="EO122">_xlfn.XLOOKUP($D122&amp;EM$2&amp;EM$3,事業計画集計2026[営業所]&amp;事業計画集計2026[月]&amp;事業計画集計2026[受着完],事業計画集計2026[(当月)計画 棟数],0,0)</f>
        <v>0</v>
      </c>
      <c r="EP122" s="28" cm="1">
        <f t="array" ref="EP122">_xlfn.XLOOKUP($D122&amp;EP$2&amp;EP$3,事業計画集計2026[営業所]&amp;事業計画集計2026[月]&amp;事業計画集計2026[受着完],事業計画集計2026[(当月)計画 請負金額],0,0)</f>
        <v>0</v>
      </c>
      <c r="EQ122" s="28" cm="1">
        <f t="array" ref="EQ122">_xlfn.XLOOKUP($D122&amp;EP$2&amp;EP$3,事業計画集計2026[営業所]&amp;事業計画集計2026[月]&amp;事業計画集計2026[受着完],事業計画集計2026[(当月)計画 利益額],0,0)</f>
        <v>0</v>
      </c>
      <c r="ER122" s="29">
        <f>EQ122-($Q122*1000)</f>
        <v>0</v>
      </c>
      <c r="ES122" s="142" cm="1">
        <f t="array" ref="ES122">_xlfn.XLOOKUP($D122&amp;EP$2&amp;EP$3,事業計画集計2026[営業所]&amp;事業計画集計2026[月]&amp;事業計画集計2026[受着完],事業計画集計2026[(当月)計画 棟数],0,0)</f>
        <v>0</v>
      </c>
      <c r="ET122" s="421">
        <f t="shared" ref="ET122:FC123" si="1410">DP122+DZ122+EJ122</f>
        <v>0</v>
      </c>
      <c r="EU122" s="422">
        <f t="shared" si="1410"/>
        <v>0</v>
      </c>
      <c r="EV122" s="423">
        <f t="shared" si="1410"/>
        <v>0</v>
      </c>
      <c r="EW122" s="296">
        <f t="shared" si="1410"/>
        <v>0</v>
      </c>
      <c r="EX122" s="300">
        <f t="shared" si="1410"/>
        <v>0</v>
      </c>
      <c r="EY122" s="154">
        <f t="shared" si="1410"/>
        <v>0</v>
      </c>
      <c r="EZ122" s="304">
        <f t="shared" si="1410"/>
        <v>0</v>
      </c>
      <c r="FA122" s="314">
        <f t="shared" si="1410"/>
        <v>0</v>
      </c>
      <c r="FB122" s="324">
        <f t="shared" si="1410"/>
        <v>0</v>
      </c>
      <c r="FC122" s="158">
        <f t="shared" si="1410"/>
        <v>0</v>
      </c>
      <c r="FD122" s="28" cm="1">
        <f t="array" ref="FD122">_xlfn.XLOOKUP($D122&amp;FD$2&amp;FD$3,事業計画集計2026[営業所]&amp;事業計画集計2026[月]&amp;事業計画集計2026[受着完],事業計画集計2026[(当月)計画 請負金額],0,0)</f>
        <v>0</v>
      </c>
      <c r="FE122" s="28" cm="1">
        <f t="array" ref="FE122">_xlfn.XLOOKUP($D122&amp;FD$2&amp;FD$3,事業計画集計2026[営業所]&amp;事業計画集計2026[月]&amp;事業計画集計2026[受着完],事業計画集計2026[(当月)計画 利益額],0,0)</f>
        <v>0</v>
      </c>
      <c r="FF122" s="149" cm="1">
        <f t="array" ref="FF122">_xlfn.XLOOKUP($D122&amp;FD$2&amp;FD$3,事業計画集計2026[営業所]&amp;事業計画集計2026[月]&amp;事業計画集計2026[受着完],事業計画集計2026[(当月)計画 棟数],0,0)</f>
        <v>0</v>
      </c>
      <c r="FG122" s="28" cm="1">
        <f t="array" ref="FG122">_xlfn.XLOOKUP($D122&amp;FG$2&amp;FG$3,事業計画集計2026[営業所]&amp;事業計画集計2026[月]&amp;事業計画集計2026[受着完],事業計画集計2026[(当月)計画 請負金額],0,0)</f>
        <v>0</v>
      </c>
      <c r="FH122" s="28" cm="1">
        <f t="array" ref="FH122">_xlfn.XLOOKUP($D122&amp;FG$2&amp;FG$3,事業計画集計2026[営業所]&amp;事業計画集計2026[月]&amp;事業計画集計2026[受着完],事業計画集計2026[(当月)計画 利益額],0,0)</f>
        <v>0</v>
      </c>
      <c r="FI122" s="149" cm="1">
        <f t="array" ref="FI122">_xlfn.XLOOKUP($D122&amp;FG$2&amp;FG$3,事業計画集計2026[営業所]&amp;事業計画集計2026[月]&amp;事業計画集計2026[受着完],事業計画集計2026[(当月)計画 棟数],0,0)</f>
        <v>0</v>
      </c>
      <c r="FJ122" s="28" cm="1">
        <f t="array" ref="FJ122">_xlfn.XLOOKUP($D122&amp;FJ$2&amp;FJ$3,事業計画集計2026[営業所]&amp;事業計画集計2026[月]&amp;事業計画集計2026[受着完],事業計画集計2026[(当月)計画 請負金額],0,0)</f>
        <v>0</v>
      </c>
      <c r="FK122" s="28" cm="1">
        <f t="array" ref="FK122">_xlfn.XLOOKUP($D122&amp;FJ$2&amp;FJ$3,事業計画集計2026[営業所]&amp;事業計画集計2026[月]&amp;事業計画集計2026[受着完],事業計画集計2026[(当月)計画 利益額],0,0)</f>
        <v>0</v>
      </c>
      <c r="FL122" s="29">
        <f>FK122-($Q122*1000)</f>
        <v>0</v>
      </c>
      <c r="FM122" s="149" cm="1">
        <f t="array" ref="FM122">_xlfn.XLOOKUP($D122&amp;FJ$2&amp;FJ$3,事業計画集計2026[営業所]&amp;事業計画集計2026[月]&amp;事業計画集計2026[受着完],事業計画集計2026[(当月)計画 棟数],0,0)</f>
        <v>0</v>
      </c>
      <c r="FN122" s="28" cm="1">
        <f t="array" ref="FN122">_xlfn.XLOOKUP($D122&amp;FN$2&amp;FN$3,事業計画集計2026[営業所]&amp;事業計画集計2026[月]&amp;事業計画集計2026[受着完],事業計画集計2026[(当月)計画 請負金額],0,0)</f>
        <v>0</v>
      </c>
      <c r="FO122" s="28" cm="1">
        <f t="array" ref="FO122">_xlfn.XLOOKUP($D122&amp;FN$2&amp;FN$3,事業計画集計2026[営業所]&amp;事業計画集計2026[月]&amp;事業計画集計2026[受着完],事業計画集計2026[(当月)計画 利益額],0,0)</f>
        <v>0</v>
      </c>
      <c r="FP122" s="149" cm="1">
        <f t="array" ref="FP122">_xlfn.XLOOKUP($D122&amp;FN$2&amp;FN$3,事業計画集計2026[営業所]&amp;事業計画集計2026[月]&amp;事業計画集計2026[受着完],事業計画集計2026[(当月)計画 棟数],0,0)</f>
        <v>0</v>
      </c>
      <c r="FQ122" s="28" cm="1">
        <f t="array" ref="FQ122">_xlfn.XLOOKUP($D122&amp;FQ$2&amp;FQ$3,事業計画集計2026[営業所]&amp;事業計画集計2026[月]&amp;事業計画集計2026[受着完],事業計画集計2026[(当月)計画 請負金額],0,0)</f>
        <v>0</v>
      </c>
      <c r="FR122" s="28" cm="1">
        <f t="array" ref="FR122">_xlfn.XLOOKUP($D122&amp;FQ$2&amp;FQ$3,事業計画集計2026[営業所]&amp;事業計画集計2026[月]&amp;事業計画集計2026[受着完],事業計画集計2026[(当月)計画 利益額],0,0)</f>
        <v>0</v>
      </c>
      <c r="FS122" s="149" cm="1">
        <f t="array" ref="FS122">_xlfn.XLOOKUP($D122&amp;FQ$2&amp;FQ$3,事業計画集計2026[営業所]&amp;事業計画集計2026[月]&amp;事業計画集計2026[受着完],事業計画集計2026[(当月)計画 棟数],0,0)</f>
        <v>0</v>
      </c>
      <c r="FT122" s="28" cm="1">
        <f t="array" ref="FT122">_xlfn.XLOOKUP($D122&amp;FT$2&amp;FT$3,事業計画集計2026[営業所]&amp;事業計画集計2026[月]&amp;事業計画集計2026[受着完],事業計画集計2026[(当月)計画 請負金額],0,0)</f>
        <v>0</v>
      </c>
      <c r="FU122" s="28" cm="1">
        <f t="array" ref="FU122">_xlfn.XLOOKUP($D122&amp;FT$2&amp;FT$3,事業計画集計2026[営業所]&amp;事業計画集計2026[月]&amp;事業計画集計2026[受着完],事業計画集計2026[(当月)計画 利益額],0,0)</f>
        <v>0</v>
      </c>
      <c r="FV122" s="29">
        <f>FU122-($Q122*1000)</f>
        <v>0</v>
      </c>
      <c r="FW122" s="149" cm="1">
        <f t="array" ref="FW122">_xlfn.XLOOKUP($D122&amp;FT$2&amp;FT$3,事業計画集計2026[営業所]&amp;事業計画集計2026[月]&amp;事業計画集計2026[受着完],事業計画集計2026[(当月)計画 棟数],0,0)</f>
        <v>0</v>
      </c>
      <c r="FX122" s="28" cm="1">
        <f t="array" ref="FX122">_xlfn.XLOOKUP($D122&amp;FX$2&amp;FX$3,事業計画集計2026[営業所]&amp;事業計画集計2026[月]&amp;事業計画集計2026[受着完],事業計画集計2026[(当月)計画 請負金額],0,0)</f>
        <v>0</v>
      </c>
      <c r="FY122" s="28" cm="1">
        <f t="array" ref="FY122">_xlfn.XLOOKUP($D122&amp;FX$2&amp;FX$3,事業計画集計2026[営業所]&amp;事業計画集計2026[月]&amp;事業計画集計2026[受着完],事業計画集計2026[(当月)計画 利益額],0,0)</f>
        <v>0</v>
      </c>
      <c r="FZ122" s="149" cm="1">
        <f t="array" ref="FZ122">_xlfn.XLOOKUP($D122&amp;FX$2&amp;FX$3,事業計画集計2026[営業所]&amp;事業計画集計2026[月]&amp;事業計画集計2026[受着完],事業計画集計2026[(当月)計画 棟数],0,0)</f>
        <v>0</v>
      </c>
      <c r="GA122" s="28" cm="1">
        <f t="array" ref="GA122">_xlfn.XLOOKUP($D122&amp;GA$2&amp;GA$3,事業計画集計2026[営業所]&amp;事業計画集計2026[月]&amp;事業計画集計2026[受着完],事業計画集計2026[(当月)計画 請負金額],0,0)</f>
        <v>0</v>
      </c>
      <c r="GB122" s="28" cm="1">
        <f t="array" ref="GB122">_xlfn.XLOOKUP($D122&amp;GA$2&amp;GA$3,事業計画集計2026[営業所]&amp;事業計画集計2026[月]&amp;事業計画集計2026[受着完],事業計画集計2026[(当月)計画 利益額],0,0)</f>
        <v>0</v>
      </c>
      <c r="GC122" s="149" cm="1">
        <f t="array" ref="GC122">_xlfn.XLOOKUP($D122&amp;GA$2&amp;GA$3,事業計画集計2026[営業所]&amp;事業計画集計2026[月]&amp;事業計画集計2026[受着完],事業計画集計2026[(当月)計画 棟数],0,0)</f>
        <v>0</v>
      </c>
      <c r="GD122" s="28" cm="1">
        <f t="array" ref="GD122">_xlfn.XLOOKUP($D122&amp;GD$2&amp;GD$3,事業計画集計2026[営業所]&amp;事業計画集計2026[月]&amp;事業計画集計2026[受着完],事業計画集計2026[(当月)計画 請負金額],0,0)</f>
        <v>0</v>
      </c>
      <c r="GE122" s="28" cm="1">
        <f t="array" ref="GE122">_xlfn.XLOOKUP($D122&amp;GD$2&amp;GD$3,事業計画集計2026[営業所]&amp;事業計画集計2026[月]&amp;事業計画集計2026[受着完],事業計画集計2026[(当月)計画 利益額],0,0)</f>
        <v>0</v>
      </c>
      <c r="GF122" s="29">
        <f>GE122-($Q122*1000)</f>
        <v>0</v>
      </c>
      <c r="GG122" s="142" cm="1">
        <f t="array" ref="GG122">_xlfn.XLOOKUP($D122&amp;GD$2&amp;GD$3,事業計画集計2026[営業所]&amp;事業計画集計2026[月]&amp;事業計画集計2026[受着完],事業計画集計2026[(当月)計画 棟数],0,0)</f>
        <v>0</v>
      </c>
      <c r="GH122" s="421">
        <f t="shared" ref="GH122:GQ123" si="1411">FD122+FN122+FX122</f>
        <v>0</v>
      </c>
      <c r="GI122" s="422">
        <f t="shared" si="1411"/>
        <v>0</v>
      </c>
      <c r="GJ122" s="423">
        <f t="shared" si="1411"/>
        <v>0</v>
      </c>
      <c r="GK122" s="296">
        <f t="shared" si="1411"/>
        <v>0</v>
      </c>
      <c r="GL122" s="300">
        <f t="shared" si="1411"/>
        <v>0</v>
      </c>
      <c r="GM122" s="154">
        <f t="shared" si="1411"/>
        <v>0</v>
      </c>
      <c r="GN122" s="304">
        <f t="shared" si="1411"/>
        <v>0</v>
      </c>
      <c r="GO122" s="314">
        <f t="shared" si="1411"/>
        <v>0</v>
      </c>
      <c r="GP122" s="324">
        <f t="shared" si="1411"/>
        <v>0</v>
      </c>
      <c r="GQ122" s="158">
        <f t="shared" si="1411"/>
        <v>0</v>
      </c>
      <c r="GR122" s="333">
        <f t="shared" ref="GR122:HA123" si="1412">ET122+GH122</f>
        <v>0</v>
      </c>
      <c r="GS122" s="334">
        <f t="shared" si="1412"/>
        <v>0</v>
      </c>
      <c r="GT122" s="162">
        <f t="shared" si="1412"/>
        <v>0</v>
      </c>
      <c r="GU122" s="354">
        <f t="shared" si="1412"/>
        <v>0</v>
      </c>
      <c r="GV122" s="355">
        <f t="shared" si="1412"/>
        <v>0</v>
      </c>
      <c r="GW122" s="166">
        <f t="shared" si="1412"/>
        <v>0</v>
      </c>
      <c r="GX122" s="479">
        <f t="shared" si="1412"/>
        <v>0</v>
      </c>
      <c r="GY122" s="480">
        <f t="shared" si="1412"/>
        <v>0</v>
      </c>
      <c r="GZ122" s="481">
        <f t="shared" si="1412"/>
        <v>0</v>
      </c>
      <c r="HA122" s="482">
        <f t="shared" si="1412"/>
        <v>0</v>
      </c>
      <c r="HB122" s="390">
        <f>CV122+GR122</f>
        <v>0</v>
      </c>
      <c r="HC122" s="391">
        <f>CW122+GS122</f>
        <v>0</v>
      </c>
      <c r="HD122" s="170">
        <f>CX122+GT122</f>
        <v>0</v>
      </c>
      <c r="HE122" s="390">
        <f>CY122+GU122</f>
        <v>0</v>
      </c>
      <c r="HF122" s="391">
        <f>CZ122+GV122</f>
        <v>0</v>
      </c>
      <c r="HG122" s="170">
        <f>DA122+GW122</f>
        <v>0</v>
      </c>
      <c r="HH122" s="390">
        <f>DB122+GX122</f>
        <v>0</v>
      </c>
      <c r="HI122" s="391">
        <f>DC122+GY122</f>
        <v>0</v>
      </c>
      <c r="HJ122" s="409">
        <f>DD122+GZ122</f>
        <v>0</v>
      </c>
      <c r="HK122" s="256">
        <f>DE122+HA122</f>
        <v>0</v>
      </c>
      <c r="HL122" s="31"/>
      <c r="HM122" s="30" t="s">
        <v>137</v>
      </c>
      <c r="HN122" s="30" t="s">
        <v>81</v>
      </c>
      <c r="HO122" s="30"/>
      <c r="HP122" s="30"/>
      <c r="HQ122" s="30"/>
    </row>
    <row r="123" spans="1:225" s="25" customFormat="1" ht="21">
      <c r="A123" s="24"/>
      <c r="C123" s="90"/>
      <c r="D123" s="91"/>
      <c r="E123" s="196"/>
      <c r="F123" s="196"/>
      <c r="G123" s="196"/>
      <c r="H123" s="196"/>
      <c r="I123" s="196"/>
      <c r="J123" s="196"/>
      <c r="K123" s="197" t="str">
        <f>K122</f>
        <v/>
      </c>
      <c r="L123" s="197" t="str">
        <f t="shared" ref="L123:Q123" si="1413">L122</f>
        <v/>
      </c>
      <c r="M123" s="197" t="str">
        <f t="shared" si="1413"/>
        <v/>
      </c>
      <c r="N123" s="197" t="str">
        <f t="shared" si="1413"/>
        <v/>
      </c>
      <c r="O123" s="197" t="str">
        <f t="shared" si="1413"/>
        <v/>
      </c>
      <c r="P123" s="197" t="str">
        <f t="shared" si="1413"/>
        <v/>
      </c>
      <c r="Q123" s="197">
        <f t="shared" si="1413"/>
        <v>0</v>
      </c>
      <c r="R123" s="196"/>
      <c r="S123" s="26" t="s">
        <v>138</v>
      </c>
      <c r="T123" s="27" cm="1">
        <f t="array" ref="T123">_xlfn.XLOOKUP($D122&amp;T$2&amp;T$3,事業計画集計2026[営業所]&amp;事業計画集計2026[月]&amp;事業計画集計2026[受着完],事業計画集計2026[(当月)実績 請負金額],0,0)</f>
        <v>0</v>
      </c>
      <c r="U123" s="28" cm="1">
        <f t="array" ref="U123">_xlfn.XLOOKUP($D122&amp;T$2&amp;T$3,事業計画集計2026[営業所]&amp;事業計画集計2026[月]&amp;事業計画集計2026[受着完],事業計画集計2026[(当月)実績 利益額],0,0)</f>
        <v>0</v>
      </c>
      <c r="V123" s="142" cm="1">
        <f t="array" ref="V123">_xlfn.XLOOKUP($D122&amp;T$2&amp;T$3,事業計画集計2026[営業所]&amp;事業計画集計2026[月]&amp;事業計画集計2026[受着完],事業計画集計2026[(当月)実績 棟数],0,0)</f>
        <v>0</v>
      </c>
      <c r="W123" s="27" cm="1">
        <f t="array" ref="W123">_xlfn.XLOOKUP($D122&amp;W$2&amp;W$3,事業計画集計2026[営業所]&amp;事業計画集計2026[月]&amp;事業計画集計2026[受着完],事業計画集計2026[(当月)実績 請負金額],0,0)</f>
        <v>0</v>
      </c>
      <c r="X123" s="28" cm="1">
        <f t="array" ref="X123">_xlfn.XLOOKUP($D122&amp;W$2&amp;W$3,事業計画集計2026[営業所]&amp;事業計画集計2026[月]&amp;事業計画集計2026[受着完],事業計画集計2026[(当月)実績 利益額],0,0)</f>
        <v>0</v>
      </c>
      <c r="Y123" s="149" cm="1">
        <f t="array" ref="Y123">_xlfn.XLOOKUP($D122&amp;W$2&amp;W$3,事業計画集計2026[営業所]&amp;事業計画集計2026[月]&amp;事業計画集計2026[受着完],事業計画集計2026[(当月)実績 棟数],0,0)</f>
        <v>0</v>
      </c>
      <c r="Z123" s="28" cm="1">
        <f t="array" ref="Z123">_xlfn.XLOOKUP($D122&amp;Z$2&amp;Z$3,事業計画集計2026[営業所]&amp;事業計画集計2026[月]&amp;事業計画集計2026[受着完],事業計画集計2026[(当月)実績 請負金額],0,0)</f>
        <v>0</v>
      </c>
      <c r="AA123" s="28" cm="1">
        <f t="array" ref="AA123">_xlfn.XLOOKUP($D122&amp;Z$2&amp;Z$3,事業計画集計2026[営業所]&amp;事業計画集計2026[月]&amp;事業計画集計2026[受着完],事業計画集計2026[(当月)実績 利益額],0,0)</f>
        <v>0</v>
      </c>
      <c r="AB123" s="133">
        <f>AA123-($Q122*1000)</f>
        <v>0</v>
      </c>
      <c r="AC123" s="142" cm="1">
        <f t="array" ref="AC123">_xlfn.XLOOKUP($D122&amp;Z$2&amp;Z$3,事業計画集計2026[営業所]&amp;事業計画集計2026[月]&amp;事業計画集計2026[受着完],事業計画集計2026[(当月)実績 棟数],0,0)</f>
        <v>0</v>
      </c>
      <c r="AD123" s="27" cm="1">
        <f t="array" ref="AD123">_xlfn.XLOOKUP($D122&amp;AD$2&amp;AD$3,事業計画集計2026[営業所]&amp;事業計画集計2026[月]&amp;事業計画集計2026[受着完],事業計画集計2026[(当月)実績 請負金額],0,0)</f>
        <v>0</v>
      </c>
      <c r="AE123" s="28" cm="1">
        <f t="array" ref="AE123">_xlfn.XLOOKUP($D122&amp;AD$2&amp;AD$3,事業計画集計2026[営業所]&amp;事業計画集計2026[月]&amp;事業計画集計2026[受着完],事業計画集計2026[(当月)実績 利益額],0,0)</f>
        <v>0</v>
      </c>
      <c r="AF123" s="149" cm="1">
        <f t="array" ref="AF123">_xlfn.XLOOKUP($D122&amp;AD$2&amp;AD$3,事業計画集計2026[営業所]&amp;事業計画集計2026[月]&amp;事業計画集計2026[受着完],事業計画集計2026[(当月)実績 棟数],0,0)</f>
        <v>0</v>
      </c>
      <c r="AG123" s="28" cm="1">
        <f t="array" ref="AG123">_xlfn.XLOOKUP($D122&amp;AG$2&amp;AG$3,事業計画集計2026[営業所]&amp;事業計画集計2026[月]&amp;事業計画集計2026[受着完],事業計画集計2026[(当月)実績 請負金額],0,0)</f>
        <v>0</v>
      </c>
      <c r="AH123" s="28" cm="1">
        <f t="array" ref="AH123">_xlfn.XLOOKUP($D122&amp;AG$2&amp;AG$3,事業計画集計2026[営業所]&amp;事業計画集計2026[月]&amp;事業計画集計2026[受着完],事業計画集計2026[(当月)実績 利益額],0,0)</f>
        <v>0</v>
      </c>
      <c r="AI123" s="149" cm="1">
        <f t="array" ref="AI123">_xlfn.XLOOKUP($D122&amp;AG$2&amp;AG$3,事業計画集計2026[営業所]&amp;事業計画集計2026[月]&amp;事業計画集計2026[受着完],事業計画集計2026[(当月)実績 棟数],0,0)</f>
        <v>0</v>
      </c>
      <c r="AJ123" s="28" cm="1">
        <f t="array" ref="AJ123">_xlfn.XLOOKUP($D122&amp;AJ$2&amp;AJ$3,事業計画集計2026[営業所]&amp;事業計画集計2026[月]&amp;事業計画集計2026[受着完],事業計画集計2026[(当月)実績 請負金額],0,0)</f>
        <v>0</v>
      </c>
      <c r="AK123" s="28" cm="1">
        <f t="array" ref="AK123">_xlfn.XLOOKUP($D122&amp;AJ$2&amp;AJ$3,事業計画集計2026[営業所]&amp;事業計画集計2026[月]&amp;事業計画集計2026[受着完],事業計画集計2026[(当月)実績 利益額],0,0)</f>
        <v>0</v>
      </c>
      <c r="AL123" s="133">
        <f>AK123-($Q122*1000)</f>
        <v>0</v>
      </c>
      <c r="AM123" s="149" cm="1">
        <f t="array" ref="AM123">_xlfn.XLOOKUP($D122&amp;AJ$2&amp;AJ$3,事業計画集計2026[営業所]&amp;事業計画集計2026[月]&amp;事業計画集計2026[受着完],事業計画集計2026[(当月)実績 棟数],0,0)</f>
        <v>0</v>
      </c>
      <c r="AN123" s="28" cm="1">
        <f t="array" ref="AN123">_xlfn.XLOOKUP($D122&amp;AN$2&amp;AN$3,事業計画集計2026[営業所]&amp;事業計画集計2026[月]&amp;事業計画集計2026[受着完],事業計画集計2026[(当月)実績 請負金額],0,0)</f>
        <v>0</v>
      </c>
      <c r="AO123" s="28" cm="1">
        <f t="array" ref="AO123">_xlfn.XLOOKUP($D122&amp;AN$2&amp;AN$3,事業計画集計2026[営業所]&amp;事業計画集計2026[月]&amp;事業計画集計2026[受着完],事業計画集計2026[(当月)実績 利益額],0,0)</f>
        <v>0</v>
      </c>
      <c r="AP123" s="149" cm="1">
        <f t="array" ref="AP123">_xlfn.XLOOKUP($D122&amp;AN$2&amp;AN$3,事業計画集計2026[営業所]&amp;事業計画集計2026[月]&amp;事業計画集計2026[受着完],事業計画集計2026[(当月)実績 棟数],0,0)</f>
        <v>0</v>
      </c>
      <c r="AQ123" s="28" cm="1">
        <f t="array" ref="AQ123">_xlfn.XLOOKUP($D122&amp;AQ$2&amp;AQ$3,事業計画集計2026[営業所]&amp;事業計画集計2026[月]&amp;事業計画集計2026[受着完],事業計画集計2026[(当月)実績 請負金額],0,0)</f>
        <v>0</v>
      </c>
      <c r="AR123" s="28" cm="1">
        <f t="array" ref="AR123">_xlfn.XLOOKUP($D122&amp;AQ$2&amp;AQ$3,事業計画集計2026[営業所]&amp;事業計画集計2026[月]&amp;事業計画集計2026[受着完],事業計画集計2026[(当月)実績 利益額],0,0)</f>
        <v>0</v>
      </c>
      <c r="AS123" s="149" cm="1">
        <f t="array" ref="AS123">_xlfn.XLOOKUP($D122&amp;AQ$2&amp;AQ$3,事業計画集計2026[営業所]&amp;事業計画集計2026[月]&amp;事業計画集計2026[受着完],事業計画集計2026[(当月)実績 棟数],0,0)</f>
        <v>0</v>
      </c>
      <c r="AT123" s="28" cm="1">
        <f t="array" ref="AT123">_xlfn.XLOOKUP($D122&amp;AT$2&amp;AT$3,事業計画集計2026[営業所]&amp;事業計画集計2026[月]&amp;事業計画集計2026[受着完],事業計画集計2026[(当月)実績 請負金額],0,0)</f>
        <v>0</v>
      </c>
      <c r="AU123" s="28" cm="1">
        <f t="array" ref="AU123">_xlfn.XLOOKUP($D122&amp;AT$2&amp;AT$3,事業計画集計2026[営業所]&amp;事業計画集計2026[月]&amp;事業計画集計2026[受着完],事業計画集計2026[(当月)実績 利益額],0,0)</f>
        <v>0</v>
      </c>
      <c r="AV123" s="29">
        <f>AU123-($Q122*1000)</f>
        <v>0</v>
      </c>
      <c r="AW123" s="142" cm="1">
        <f t="array" ref="AW123">_xlfn.XLOOKUP($D122&amp;AT$2&amp;AT$3,事業計画集計2026[営業所]&amp;事業計画集計2026[月]&amp;事業計画集計2026[受着完],事業計画集計2026[(当月)実績 棟数],0,0)</f>
        <v>0</v>
      </c>
      <c r="AX123" s="421">
        <f t="shared" si="1407"/>
        <v>0</v>
      </c>
      <c r="AY123" s="422">
        <f t="shared" si="1407"/>
        <v>0</v>
      </c>
      <c r="AZ123" s="423">
        <f t="shared" si="1407"/>
        <v>0</v>
      </c>
      <c r="BA123" s="296">
        <f t="shared" si="1407"/>
        <v>0</v>
      </c>
      <c r="BB123" s="300">
        <f t="shared" si="1407"/>
        <v>0</v>
      </c>
      <c r="BC123" s="154">
        <f t="shared" si="1407"/>
        <v>0</v>
      </c>
      <c r="BD123" s="304">
        <f>Z123+AJ123+AT123</f>
        <v>0</v>
      </c>
      <c r="BE123" s="314">
        <f>AA123+AK123+AU123</f>
        <v>0</v>
      </c>
      <c r="BF123" s="409">
        <f>BE123*(1+BF124)-(($Q122*1000)*3)</f>
        <v>0</v>
      </c>
      <c r="BG123" s="158">
        <f>AC123+AM123+AW123</f>
        <v>0</v>
      </c>
      <c r="BH123" s="28" cm="1">
        <f t="array" ref="BH123">_xlfn.XLOOKUP($D122&amp;BH$2&amp;BH$3,事業計画集計2026[営業所]&amp;事業計画集計2026[月]&amp;事業計画集計2026[受着完],事業計画集計2026[(当月)実績 請負金額],0,0)</f>
        <v>0</v>
      </c>
      <c r="BI123" s="28" cm="1">
        <f t="array" ref="BI123">_xlfn.XLOOKUP($D122&amp;BH$2&amp;BH$3,事業計画集計2026[営業所]&amp;事業計画集計2026[月]&amp;事業計画集計2026[受着完],事業計画集計2026[(当月)実績 利益額],0,0)</f>
        <v>0</v>
      </c>
      <c r="BJ123" s="149" cm="1">
        <f t="array" ref="BJ123">_xlfn.XLOOKUP($D122&amp;BH$2&amp;BH$3,事業計画集計2026[営業所]&amp;事業計画集計2026[月]&amp;事業計画集計2026[受着完],事業計画集計2026[(当月)実績 棟数],0,0)</f>
        <v>0</v>
      </c>
      <c r="BK123" s="28" cm="1">
        <f t="array" ref="BK123">_xlfn.XLOOKUP($D122&amp;BK$2&amp;BK$3,事業計画集計2026[営業所]&amp;事業計画集計2026[月]&amp;事業計画集計2026[受着完],事業計画集計2026[(当月)実績 請負金額],0,0)</f>
        <v>0</v>
      </c>
      <c r="BL123" s="28" cm="1">
        <f t="array" ref="BL123">_xlfn.XLOOKUP($D122&amp;BK$2&amp;BK$3,事業計画集計2026[営業所]&amp;事業計画集計2026[月]&amp;事業計画集計2026[受着完],事業計画集計2026[(当月)実績 利益額],0,0)</f>
        <v>0</v>
      </c>
      <c r="BM123" s="149" cm="1">
        <f t="array" ref="BM123">_xlfn.XLOOKUP($D122&amp;BK$2&amp;BK$3,事業計画集計2026[営業所]&amp;事業計画集計2026[月]&amp;事業計画集計2026[受着完],事業計画集計2026[(当月)実績 棟数],0,0)</f>
        <v>0</v>
      </c>
      <c r="BN123" s="28" cm="1">
        <f t="array" ref="BN123">_xlfn.XLOOKUP($D122&amp;BN$2&amp;BN$3,事業計画集計2026[営業所]&amp;事業計画集計2026[月]&amp;事業計画集計2026[受着完],事業計画集計2026[(当月)実績 請負金額],0,0)</f>
        <v>0</v>
      </c>
      <c r="BO123" s="28" cm="1">
        <f t="array" ref="BO123">_xlfn.XLOOKUP($D122&amp;BN$2&amp;BN$3,事業計画集計2026[営業所]&amp;事業計画集計2026[月]&amp;事業計画集計2026[受着完],事業計画集計2026[(当月)実績 利益額],0,0)</f>
        <v>0</v>
      </c>
      <c r="BP123" s="133">
        <f>BO123-($Q122*1000)</f>
        <v>0</v>
      </c>
      <c r="BQ123" s="149" cm="1">
        <f t="array" ref="BQ123">_xlfn.XLOOKUP($D122&amp;BN$2&amp;BN$3,事業計画集計2026[営業所]&amp;事業計画集計2026[月]&amp;事業計画集計2026[受着完],事業計画集計2026[(当月)実績 棟数],0,0)</f>
        <v>0</v>
      </c>
      <c r="BR123" s="28" cm="1">
        <f t="array" ref="BR123">_xlfn.XLOOKUP($D122&amp;BR$2&amp;BR$3,事業計画集計2026[営業所]&amp;事業計画集計2026[月]&amp;事業計画集計2026[受着完],事業計画集計2026[(当月)実績 請負金額],0,0)</f>
        <v>0</v>
      </c>
      <c r="BS123" s="28" cm="1">
        <f t="array" ref="BS123">_xlfn.XLOOKUP($D122&amp;BR$2&amp;BR$3,事業計画集計2026[営業所]&amp;事業計画集計2026[月]&amp;事業計画集計2026[受着完],事業計画集計2026[(当月)実績 利益額],0,0)</f>
        <v>0</v>
      </c>
      <c r="BT123" s="149" cm="1">
        <f t="array" ref="BT123">_xlfn.XLOOKUP($D122&amp;BR$2&amp;BR$3,事業計画集計2026[営業所]&amp;事業計画集計2026[月]&amp;事業計画集計2026[受着完],事業計画集計2026[(当月)実績 棟数],0,0)</f>
        <v>0</v>
      </c>
      <c r="BU123" s="28" cm="1">
        <f t="array" ref="BU123">_xlfn.XLOOKUP($D122&amp;BU$2&amp;BU$3,事業計画集計2026[営業所]&amp;事業計画集計2026[月]&amp;事業計画集計2026[受着完],事業計画集計2026[(当月)実績 請負金額],0,0)</f>
        <v>0</v>
      </c>
      <c r="BV123" s="28" cm="1">
        <f t="array" ref="BV123">_xlfn.XLOOKUP($D122&amp;BU$2&amp;BU$3,事業計画集計2026[営業所]&amp;事業計画集計2026[月]&amp;事業計画集計2026[受着完],事業計画集計2026[(当月)実績 利益額],0,0)</f>
        <v>0</v>
      </c>
      <c r="BW123" s="149" cm="1">
        <f t="array" ref="BW123">_xlfn.XLOOKUP($D122&amp;BU$2&amp;BU$3,事業計画集計2026[営業所]&amp;事業計画集計2026[月]&amp;事業計画集計2026[受着完],事業計画集計2026[(当月)実績 棟数],0,0)</f>
        <v>0</v>
      </c>
      <c r="BX123" s="28" cm="1">
        <f t="array" ref="BX123">_xlfn.XLOOKUP($D122&amp;BX$2&amp;BX$3,事業計画集計2026[営業所]&amp;事業計画集計2026[月]&amp;事業計画集計2026[受着完],事業計画集計2026[(当月)実績 請負金額],0,0)</f>
        <v>0</v>
      </c>
      <c r="BY123" s="28" cm="1">
        <f t="array" ref="BY123">_xlfn.XLOOKUP($D122&amp;BX$2&amp;BX$3,事業計画集計2026[営業所]&amp;事業計画集計2026[月]&amp;事業計画集計2026[受着完],事業計画集計2026[(当月)実績 利益額],0,0)</f>
        <v>0</v>
      </c>
      <c r="BZ123" s="133">
        <f>BY123-($Q122*1000)</f>
        <v>0</v>
      </c>
      <c r="CA123" s="149" cm="1">
        <f t="array" ref="CA123">_xlfn.XLOOKUP($D122&amp;BX$2&amp;BX$3,事業計画集計2026[営業所]&amp;事業計画集計2026[月]&amp;事業計画集計2026[受着完],事業計画集計2026[(当月)実績 棟数],0,0)</f>
        <v>0</v>
      </c>
      <c r="CB123" s="28" cm="1">
        <f t="array" ref="CB123">_xlfn.XLOOKUP($D122&amp;CB$2&amp;CB$3,事業計画集計2026[営業所]&amp;事業計画集計2026[月]&amp;事業計画集計2026[受着完],事業計画集計2026[(当月)実績 請負金額],0,0)</f>
        <v>0</v>
      </c>
      <c r="CC123" s="28" cm="1">
        <f t="array" ref="CC123">_xlfn.XLOOKUP($D122&amp;CB$2&amp;CB$3,事業計画集計2026[営業所]&amp;事業計画集計2026[月]&amp;事業計画集計2026[受着完],事業計画集計2026[(当月)実績 利益額],0,0)</f>
        <v>0</v>
      </c>
      <c r="CD123" s="149" cm="1">
        <f t="array" ref="CD123">_xlfn.XLOOKUP($D122&amp;CB$2&amp;CB$3,事業計画集計2026[営業所]&amp;事業計画集計2026[月]&amp;事業計画集計2026[受着完],事業計画集計2026[(当月)実績 棟数],0,0)</f>
        <v>0</v>
      </c>
      <c r="CE123" s="28" cm="1">
        <f t="array" ref="CE123">_xlfn.XLOOKUP($D122&amp;CE$2&amp;CE$3,事業計画集計2026[営業所]&amp;事業計画集計2026[月]&amp;事業計画集計2026[受着完],事業計画集計2026[(当月)実績 請負金額],0,0)</f>
        <v>0</v>
      </c>
      <c r="CF123" s="28" cm="1">
        <f t="array" ref="CF123">_xlfn.XLOOKUP($D122&amp;CE$2&amp;CE$3,事業計画集計2026[営業所]&amp;事業計画集計2026[月]&amp;事業計画集計2026[受着完],事業計画集計2026[(当月)実績 利益額],0,0)</f>
        <v>0</v>
      </c>
      <c r="CG123" s="149" cm="1">
        <f t="array" ref="CG123">_xlfn.XLOOKUP($D122&amp;CE$2&amp;CE$3,事業計画集計2026[営業所]&amp;事業計画集計2026[月]&amp;事業計画集計2026[受着完],事業計画集計2026[(当月)実績 棟数],0,0)</f>
        <v>0</v>
      </c>
      <c r="CH123" s="28" cm="1">
        <f t="array" ref="CH123">_xlfn.XLOOKUP($D122&amp;CH$2&amp;CH$3,事業計画集計2026[営業所]&amp;事業計画集計2026[月]&amp;事業計画集計2026[受着完],事業計画集計2026[(当月)実績 請負金額],0,0)</f>
        <v>0</v>
      </c>
      <c r="CI123" s="28" cm="1">
        <f t="array" ref="CI123">_xlfn.XLOOKUP($D122&amp;CH$2&amp;CH$3,事業計画集計2026[営業所]&amp;事業計画集計2026[月]&amp;事業計画集計2026[受着完],事業計画集計2026[(当月)実績 利益額],0,0)</f>
        <v>0</v>
      </c>
      <c r="CJ123" s="133">
        <f>CI123-($Q122*1000)</f>
        <v>0</v>
      </c>
      <c r="CK123" s="142" cm="1">
        <f t="array" ref="CK123">_xlfn.XLOOKUP($D122&amp;CH$2&amp;CH$3,事業計画集計2026[営業所]&amp;事業計画集計2026[月]&amp;事業計画集計2026[受着完],事業計画集計2026[(当月)実績 棟数],0,0)</f>
        <v>0</v>
      </c>
      <c r="CL123" s="421">
        <f t="shared" si="1408"/>
        <v>0</v>
      </c>
      <c r="CM123" s="422">
        <f t="shared" si="1408"/>
        <v>0</v>
      </c>
      <c r="CN123" s="423">
        <f t="shared" si="1408"/>
        <v>0</v>
      </c>
      <c r="CO123" s="296">
        <f t="shared" si="1408"/>
        <v>0</v>
      </c>
      <c r="CP123" s="300">
        <f t="shared" si="1408"/>
        <v>0</v>
      </c>
      <c r="CQ123" s="154">
        <f t="shared" si="1408"/>
        <v>0</v>
      </c>
      <c r="CR123" s="304">
        <f>BN123+BX123+CH123</f>
        <v>0</v>
      </c>
      <c r="CS123" s="314">
        <f>BO123+BY123+CI123</f>
        <v>0</v>
      </c>
      <c r="CT123" s="409">
        <f>CS123*(1+CT124)-(($Q122*1000)*3)</f>
        <v>0</v>
      </c>
      <c r="CU123" s="158">
        <f>BQ123+CA123+CK123</f>
        <v>0</v>
      </c>
      <c r="CV123" s="333">
        <f t="shared" si="1409"/>
        <v>0</v>
      </c>
      <c r="CW123" s="334">
        <f t="shared" si="1409"/>
        <v>0</v>
      </c>
      <c r="CX123" s="162">
        <f t="shared" si="1409"/>
        <v>0</v>
      </c>
      <c r="CY123" s="354">
        <f t="shared" si="1409"/>
        <v>0</v>
      </c>
      <c r="CZ123" s="355">
        <f t="shared" si="1409"/>
        <v>0</v>
      </c>
      <c r="DA123" s="166">
        <f t="shared" si="1409"/>
        <v>0</v>
      </c>
      <c r="DB123" s="479">
        <f t="shared" si="1409"/>
        <v>0</v>
      </c>
      <c r="DC123" s="480">
        <f t="shared" si="1409"/>
        <v>0</v>
      </c>
      <c r="DD123" s="409">
        <f t="shared" si="1409"/>
        <v>0</v>
      </c>
      <c r="DE123" s="604">
        <f t="shared" si="1409"/>
        <v>0</v>
      </c>
      <c r="DF123" s="612">
        <f>実行度合表集計2025!GH123+実行度合表集計2026!CV123</f>
        <v>4298315</v>
      </c>
      <c r="DG123" s="334">
        <f>実行度合表集計2025!GI123+実行度合表集計2026!CW123</f>
        <v>4298315</v>
      </c>
      <c r="DH123" s="613">
        <f>実行度合表集計2025!GJ123+実行度合表集計2026!CX123</f>
        <v>12</v>
      </c>
      <c r="DI123" s="628">
        <f>実行度合表集計2025!GK123+実行度合表集計2026!CY123</f>
        <v>0</v>
      </c>
      <c r="DJ123" s="355">
        <f>実行度合表集計2025!GL123+実行度合表集計2026!CZ123</f>
        <v>0</v>
      </c>
      <c r="DK123" s="629">
        <f>実行度合表集計2025!GM123+実行度合表集計2026!DA123</f>
        <v>0</v>
      </c>
      <c r="DL123" s="641">
        <f>実行度合表集計2025!GN123+実行度合表集計2026!DB123</f>
        <v>4298315</v>
      </c>
      <c r="DM123" s="480">
        <f>実行度合表集計2025!GO123+実行度合表集計2026!DC123</f>
        <v>4298315</v>
      </c>
      <c r="DN123" s="409">
        <f>実行度合表集計2025!GP123+実行度合表集計2026!DD123</f>
        <v>-8871685</v>
      </c>
      <c r="DO123" s="642">
        <f>実行度合表集計2025!GQ123+実行度合表集計2026!DE123</f>
        <v>12</v>
      </c>
      <c r="DP123" s="28" cm="1">
        <f t="array" ref="DP123">_xlfn.XLOOKUP($D122&amp;DP$2&amp;DP$3,事業計画集計2026[営業所]&amp;事業計画集計2026[月]&amp;事業計画集計2026[受着完],事業計画集計2026[(当月)実績 請負金額],0,0)</f>
        <v>0</v>
      </c>
      <c r="DQ123" s="28" cm="1">
        <f t="array" ref="DQ123">_xlfn.XLOOKUP($D122&amp;DP$2&amp;DP$3,事業計画集計2026[営業所]&amp;事業計画集計2026[月]&amp;事業計画集計2026[受着完],事業計画集計2026[(当月)実績 利益額],0,0)</f>
        <v>0</v>
      </c>
      <c r="DR123" s="149" cm="1">
        <f t="array" ref="DR123">_xlfn.XLOOKUP($D122&amp;DP$2&amp;DP$3,事業計画集計2026[営業所]&amp;事業計画集計2026[月]&amp;事業計画集計2026[受着完],事業計画集計2026[(当月)実績 棟数],0,0)</f>
        <v>0</v>
      </c>
      <c r="DS123" s="28" cm="1">
        <f t="array" ref="DS123">_xlfn.XLOOKUP($D122&amp;DS$2&amp;DS$3,事業計画集計2026[営業所]&amp;事業計画集計2026[月]&amp;事業計画集計2026[受着完],事業計画集計2026[(当月)実績 請負金額],0,0)</f>
        <v>0</v>
      </c>
      <c r="DT123" s="28" cm="1">
        <f t="array" ref="DT123">_xlfn.XLOOKUP($D122&amp;DS$2&amp;DS$3,事業計画集計2026[営業所]&amp;事業計画集計2026[月]&amp;事業計画集計2026[受着完],事業計画集計2026[(当月)実績 利益額],0,0)</f>
        <v>0</v>
      </c>
      <c r="DU123" s="149" cm="1">
        <f t="array" ref="DU123">_xlfn.XLOOKUP($D122&amp;DS$2&amp;DS$3,事業計画集計2026[営業所]&amp;事業計画集計2026[月]&amp;事業計画集計2026[受着完],事業計画集計2026[(当月)実績 棟数],0,0)</f>
        <v>0</v>
      </c>
      <c r="DV123" s="28" cm="1">
        <f t="array" ref="DV123">_xlfn.XLOOKUP($D122&amp;DV$2&amp;DV$3,事業計画集計2026[営業所]&amp;事業計画集計2026[月]&amp;事業計画集計2026[受着完],事業計画集計2026[(当月)実績 請負金額],0,0)</f>
        <v>0</v>
      </c>
      <c r="DW123" s="28" cm="1">
        <f t="array" ref="DW123">_xlfn.XLOOKUP($D122&amp;DV$2&amp;DV$3,事業計画集計2026[営業所]&amp;事業計画集計2026[月]&amp;事業計画集計2026[受着完],事業計画集計2026[(当月)実績 利益額],0,0)</f>
        <v>0</v>
      </c>
      <c r="DX123" s="133">
        <f>DW123-($Q122*1000)</f>
        <v>0</v>
      </c>
      <c r="DY123" s="149" cm="1">
        <f t="array" ref="DY123">_xlfn.XLOOKUP($D122&amp;DV$2&amp;DV$3,事業計画集計2026[営業所]&amp;事業計画集計2026[月]&amp;事業計画集計2026[受着完],事業計画集計2026[(当月)実績 棟数],0,0)</f>
        <v>0</v>
      </c>
      <c r="DZ123" s="28" cm="1">
        <f t="array" ref="DZ123">_xlfn.XLOOKUP($D122&amp;DZ$2&amp;DZ$3,事業計画集計2026[営業所]&amp;事業計画集計2026[月]&amp;事業計画集計2026[受着完],事業計画集計2026[(当月)実績 請負金額],0,0)</f>
        <v>0</v>
      </c>
      <c r="EA123" s="28" cm="1">
        <f t="array" ref="EA123">_xlfn.XLOOKUP($D122&amp;DZ$2&amp;DZ$3,事業計画集計2026[営業所]&amp;事業計画集計2026[月]&amp;事業計画集計2026[受着完],事業計画集計2026[(当月)実績 利益額],0,0)</f>
        <v>0</v>
      </c>
      <c r="EB123" s="149" cm="1">
        <f t="array" ref="EB123">_xlfn.XLOOKUP($D122&amp;DZ$2&amp;DZ$3,事業計画集計2026[営業所]&amp;事業計画集計2026[月]&amp;事業計画集計2026[受着完],事業計画集計2026[(当月)実績 棟数],0,0)</f>
        <v>0</v>
      </c>
      <c r="EC123" s="28" cm="1">
        <f t="array" ref="EC123">_xlfn.XLOOKUP($D122&amp;EC$2&amp;EC$3,事業計画集計2026[営業所]&amp;事業計画集計2026[月]&amp;事業計画集計2026[受着完],事業計画集計2026[(当月)実績 請負金額],0,0)</f>
        <v>0</v>
      </c>
      <c r="ED123" s="28" cm="1">
        <f t="array" ref="ED123">_xlfn.XLOOKUP($D122&amp;EC$2&amp;EC$3,事業計画集計2026[営業所]&amp;事業計画集計2026[月]&amp;事業計画集計2026[受着完],事業計画集計2026[(当月)実績 利益額],0,0)</f>
        <v>0</v>
      </c>
      <c r="EE123" s="149" cm="1">
        <f t="array" ref="EE123">_xlfn.XLOOKUP($D122&amp;EC$2&amp;EC$3,事業計画集計2026[営業所]&amp;事業計画集計2026[月]&amp;事業計画集計2026[受着完],事業計画集計2026[(当月)実績 棟数],0,0)</f>
        <v>0</v>
      </c>
      <c r="EF123" s="28" cm="1">
        <f t="array" ref="EF123">_xlfn.XLOOKUP($D122&amp;EF$2&amp;EF$3,事業計画集計2026[営業所]&amp;事業計画集計2026[月]&amp;事業計画集計2026[受着完],事業計画集計2026[(当月)実績 請負金額],0,0)</f>
        <v>0</v>
      </c>
      <c r="EG123" s="28" cm="1">
        <f t="array" ref="EG123">_xlfn.XLOOKUP($D122&amp;EF$2&amp;EF$3,事業計画集計2026[営業所]&amp;事業計画集計2026[月]&amp;事業計画集計2026[受着完],事業計画集計2026[(当月)実績 利益額],0,0)</f>
        <v>0</v>
      </c>
      <c r="EH123" s="133">
        <f>EG123-($Q122*1000)</f>
        <v>0</v>
      </c>
      <c r="EI123" s="149" cm="1">
        <f t="array" ref="EI123">_xlfn.XLOOKUP($D122&amp;EF$2&amp;EF$3,事業計画集計2026[営業所]&amp;事業計画集計2026[月]&amp;事業計画集計2026[受着完],事業計画集計2026[(当月)実績 棟数],0,0)</f>
        <v>0</v>
      </c>
      <c r="EJ123" s="28" cm="1">
        <f t="array" ref="EJ123">_xlfn.XLOOKUP($D122&amp;EJ$2&amp;EJ$3,事業計画集計2026[営業所]&amp;事業計画集計2026[月]&amp;事業計画集計2026[受着完],事業計画集計2026[(当月)実績 請負金額],0,0)</f>
        <v>0</v>
      </c>
      <c r="EK123" s="28" cm="1">
        <f t="array" ref="EK123">_xlfn.XLOOKUP($D122&amp;EJ$2&amp;EJ$3,事業計画集計2026[営業所]&amp;事業計画集計2026[月]&amp;事業計画集計2026[受着完],事業計画集計2026[(当月)実績 利益額],0,0)</f>
        <v>0</v>
      </c>
      <c r="EL123" s="149" cm="1">
        <f t="array" ref="EL123">_xlfn.XLOOKUP($D122&amp;EJ$2&amp;EJ$3,事業計画集計2026[営業所]&amp;事業計画集計2026[月]&amp;事業計画集計2026[受着完],事業計画集計2026[(当月)実績 棟数],0,0)</f>
        <v>0</v>
      </c>
      <c r="EM123" s="28" cm="1">
        <f t="array" ref="EM123">_xlfn.XLOOKUP($D122&amp;EM$2&amp;EM$3,事業計画集計2026[営業所]&amp;事業計画集計2026[月]&amp;事業計画集計2026[受着完],事業計画集計2026[(当月)実績 請負金額],0,0)</f>
        <v>0</v>
      </c>
      <c r="EN123" s="28" cm="1">
        <f t="array" ref="EN123">_xlfn.XLOOKUP($D122&amp;EM$2&amp;EM$3,事業計画集計2026[営業所]&amp;事業計画集計2026[月]&amp;事業計画集計2026[受着完],事業計画集計2026[(当月)実績 利益額],0,0)</f>
        <v>0</v>
      </c>
      <c r="EO123" s="149" cm="1">
        <f t="array" ref="EO123">_xlfn.XLOOKUP($D122&amp;EM$2&amp;EM$3,事業計画集計2026[営業所]&amp;事業計画集計2026[月]&amp;事業計画集計2026[受着完],事業計画集計2026[(当月)実績 棟数],0,0)</f>
        <v>0</v>
      </c>
      <c r="EP123" s="28" cm="1">
        <f t="array" ref="EP123">_xlfn.XLOOKUP($D122&amp;EP$2&amp;EP$3,事業計画集計2026[営業所]&amp;事業計画集計2026[月]&amp;事業計画集計2026[受着完],事業計画集計2026[(当月)実績 請負金額],0,0)</f>
        <v>0</v>
      </c>
      <c r="EQ123" s="28" cm="1">
        <f t="array" ref="EQ123">_xlfn.XLOOKUP($D122&amp;EP$2&amp;EP$3,事業計画集計2026[営業所]&amp;事業計画集計2026[月]&amp;事業計画集計2026[受着完],事業計画集計2026[(当月)実績 利益額],0,0)</f>
        <v>0</v>
      </c>
      <c r="ER123" s="133">
        <f>EQ123-($Q122*1000)</f>
        <v>0</v>
      </c>
      <c r="ES123" s="142" cm="1">
        <f t="array" ref="ES123">_xlfn.XLOOKUP($D122&amp;EP$2&amp;EP$3,事業計画集計2026[営業所]&amp;事業計画集計2026[月]&amp;事業計画集計2026[受着完],事業計画集計2026[(当月)実績 棟数],0,0)</f>
        <v>0</v>
      </c>
      <c r="ET123" s="421">
        <f t="shared" si="1410"/>
        <v>0</v>
      </c>
      <c r="EU123" s="422">
        <f t="shared" si="1410"/>
        <v>0</v>
      </c>
      <c r="EV123" s="423">
        <f t="shared" si="1410"/>
        <v>0</v>
      </c>
      <c r="EW123" s="296">
        <f t="shared" si="1410"/>
        <v>0</v>
      </c>
      <c r="EX123" s="300">
        <f t="shared" si="1410"/>
        <v>0</v>
      </c>
      <c r="EY123" s="154">
        <f t="shared" si="1410"/>
        <v>0</v>
      </c>
      <c r="EZ123" s="304">
        <f>DV123+EF123+EP123</f>
        <v>0</v>
      </c>
      <c r="FA123" s="314">
        <f>DW123+EG123+EQ123</f>
        <v>0</v>
      </c>
      <c r="FB123" s="409">
        <f>FA123*(1+FB124)-(($Q122*1000)*3)</f>
        <v>0</v>
      </c>
      <c r="FC123" s="158">
        <f>DY123+EI123+ES123</f>
        <v>0</v>
      </c>
      <c r="FD123" s="28" cm="1">
        <f t="array" ref="FD123">_xlfn.XLOOKUP($D122&amp;FD$2&amp;FD$3,事業計画集計2026[営業所]&amp;事業計画集計2026[月]&amp;事業計画集計2026[受着完],事業計画集計2026[(当月)実績 請負金額],0,0)</f>
        <v>0</v>
      </c>
      <c r="FE123" s="28" cm="1">
        <f t="array" ref="FE123">_xlfn.XLOOKUP($D122&amp;FD$2&amp;FD$3,事業計画集計2026[営業所]&amp;事業計画集計2026[月]&amp;事業計画集計2026[受着完],事業計画集計2026[(当月)実績 利益額],0,0)</f>
        <v>0</v>
      </c>
      <c r="FF123" s="149" cm="1">
        <f t="array" ref="FF123">_xlfn.XLOOKUP($D122&amp;FD$2&amp;FD$3,事業計画集計2026[営業所]&amp;事業計画集計2026[月]&amp;事業計画集計2026[受着完],事業計画集計2026[(当月)実績 棟数],0,0)</f>
        <v>0</v>
      </c>
      <c r="FG123" s="28" cm="1">
        <f t="array" ref="FG123">_xlfn.XLOOKUP($D122&amp;FG$2&amp;FG$3,事業計画集計2026[営業所]&amp;事業計画集計2026[月]&amp;事業計画集計2026[受着完],事業計画集計2026[(当月)実績 請負金額],0,0)</f>
        <v>0</v>
      </c>
      <c r="FH123" s="28" cm="1">
        <f t="array" ref="FH123">_xlfn.XLOOKUP($D122&amp;FG$2&amp;FG$3,事業計画集計2026[営業所]&amp;事業計画集計2026[月]&amp;事業計画集計2026[受着完],事業計画集計2026[(当月)実績 利益額],0,0)</f>
        <v>0</v>
      </c>
      <c r="FI123" s="149" cm="1">
        <f t="array" ref="FI123">_xlfn.XLOOKUP($D122&amp;FG$2&amp;FG$3,事業計画集計2026[営業所]&amp;事業計画集計2026[月]&amp;事業計画集計2026[受着完],事業計画集計2026[(当月)実績 棟数],0,0)</f>
        <v>0</v>
      </c>
      <c r="FJ123" s="28" cm="1">
        <f t="array" ref="FJ123">_xlfn.XLOOKUP($D122&amp;FJ$2&amp;FJ$3,事業計画集計2026[営業所]&amp;事業計画集計2026[月]&amp;事業計画集計2026[受着完],事業計画集計2026[(当月)実績 請負金額],0,0)</f>
        <v>0</v>
      </c>
      <c r="FK123" s="28" cm="1">
        <f t="array" ref="FK123">_xlfn.XLOOKUP($D122&amp;FJ$2&amp;FJ$3,事業計画集計2026[営業所]&amp;事業計画集計2026[月]&amp;事業計画集計2026[受着完],事業計画集計2026[(当月)実績 利益額],0,0)</f>
        <v>0</v>
      </c>
      <c r="FL123" s="133">
        <f>FK123-($Q122*1000)</f>
        <v>0</v>
      </c>
      <c r="FM123" s="149" cm="1">
        <f t="array" ref="FM123">_xlfn.XLOOKUP($D122&amp;FJ$2&amp;FJ$3,事業計画集計2026[営業所]&amp;事業計画集計2026[月]&amp;事業計画集計2026[受着完],事業計画集計2026[(当月)実績 棟数],0,0)</f>
        <v>0</v>
      </c>
      <c r="FN123" s="28" cm="1">
        <f t="array" ref="FN123">_xlfn.XLOOKUP($D122&amp;FN$2&amp;FN$3,事業計画集計2026[営業所]&amp;事業計画集計2026[月]&amp;事業計画集計2026[受着完],事業計画集計2026[(当月)実績 請負金額],0,0)</f>
        <v>0</v>
      </c>
      <c r="FO123" s="28" cm="1">
        <f t="array" ref="FO123">_xlfn.XLOOKUP($D122&amp;FN$2&amp;FN$3,事業計画集計2026[営業所]&amp;事業計画集計2026[月]&amp;事業計画集計2026[受着完],事業計画集計2026[(当月)実績 利益額],0,0)</f>
        <v>0</v>
      </c>
      <c r="FP123" s="149" cm="1">
        <f t="array" ref="FP123">_xlfn.XLOOKUP($D122&amp;FN$2&amp;FN$3,事業計画集計2026[営業所]&amp;事業計画集計2026[月]&amp;事業計画集計2026[受着完],事業計画集計2026[(当月)実績 棟数],0,0)</f>
        <v>0</v>
      </c>
      <c r="FQ123" s="28" cm="1">
        <f t="array" ref="FQ123">_xlfn.XLOOKUP($D122&amp;FQ$2&amp;FQ$3,事業計画集計2026[営業所]&amp;事業計画集計2026[月]&amp;事業計画集計2026[受着完],事業計画集計2026[(当月)実績 請負金額],0,0)</f>
        <v>0</v>
      </c>
      <c r="FR123" s="28" cm="1">
        <f t="array" ref="FR123">_xlfn.XLOOKUP($D122&amp;FQ$2&amp;FQ$3,事業計画集計2026[営業所]&amp;事業計画集計2026[月]&amp;事業計画集計2026[受着完],事業計画集計2026[(当月)実績 利益額],0,0)</f>
        <v>0</v>
      </c>
      <c r="FS123" s="149" cm="1">
        <f t="array" ref="FS123">_xlfn.XLOOKUP($D122&amp;FQ$2&amp;FQ$3,事業計画集計2026[営業所]&amp;事業計画集計2026[月]&amp;事業計画集計2026[受着完],事業計画集計2026[(当月)実績 棟数],0,0)</f>
        <v>0</v>
      </c>
      <c r="FT123" s="28" cm="1">
        <f t="array" ref="FT123">_xlfn.XLOOKUP($D122&amp;FT$2&amp;FT$3,事業計画集計2026[営業所]&amp;事業計画集計2026[月]&amp;事業計画集計2026[受着完],事業計画集計2026[(当月)実績 請負金額],0,0)</f>
        <v>0</v>
      </c>
      <c r="FU123" s="28" cm="1">
        <f t="array" ref="FU123">_xlfn.XLOOKUP($D122&amp;FT$2&amp;FT$3,事業計画集計2026[営業所]&amp;事業計画集計2026[月]&amp;事業計画集計2026[受着完],事業計画集計2026[(当月)実績 利益額],0,0)</f>
        <v>0</v>
      </c>
      <c r="FV123" s="133">
        <f>FU123-($Q122*1000)</f>
        <v>0</v>
      </c>
      <c r="FW123" s="149" cm="1">
        <f t="array" ref="FW123">_xlfn.XLOOKUP($D122&amp;FT$2&amp;FT$3,事業計画集計2026[営業所]&amp;事業計画集計2026[月]&amp;事業計画集計2026[受着完],事業計画集計2026[(当月)実績 棟数],0,0)</f>
        <v>0</v>
      </c>
      <c r="FX123" s="28" cm="1">
        <f t="array" ref="FX123">_xlfn.XLOOKUP($D122&amp;FX$2&amp;FX$3,事業計画集計2026[営業所]&amp;事業計画集計2026[月]&amp;事業計画集計2026[受着完],事業計画集計2026[(当月)実績 請負金額],0,0)</f>
        <v>0</v>
      </c>
      <c r="FY123" s="28" cm="1">
        <f t="array" ref="FY123">_xlfn.XLOOKUP($D122&amp;FX$2&amp;FX$3,事業計画集計2026[営業所]&amp;事業計画集計2026[月]&amp;事業計画集計2026[受着完],事業計画集計2026[(当月)実績 利益額],0,0)</f>
        <v>0</v>
      </c>
      <c r="FZ123" s="149" cm="1">
        <f t="array" ref="FZ123">_xlfn.XLOOKUP($D122&amp;FX$2&amp;FX$3,事業計画集計2026[営業所]&amp;事業計画集計2026[月]&amp;事業計画集計2026[受着完],事業計画集計2026[(当月)実績 棟数],0,0)</f>
        <v>0</v>
      </c>
      <c r="GA123" s="28" cm="1">
        <f t="array" ref="GA123">_xlfn.XLOOKUP($D122&amp;GA$2&amp;GA$3,事業計画集計2026[営業所]&amp;事業計画集計2026[月]&amp;事業計画集計2026[受着完],事業計画集計2026[(当月)実績 請負金額],0,0)</f>
        <v>0</v>
      </c>
      <c r="GB123" s="28" cm="1">
        <f t="array" ref="GB123">_xlfn.XLOOKUP($D122&amp;GA$2&amp;GA$3,事業計画集計2026[営業所]&amp;事業計画集計2026[月]&amp;事業計画集計2026[受着完],事業計画集計2026[(当月)実績 利益額],0,0)</f>
        <v>0</v>
      </c>
      <c r="GC123" s="149" cm="1">
        <f t="array" ref="GC123">_xlfn.XLOOKUP($D122&amp;GA$2&amp;GA$3,事業計画集計2026[営業所]&amp;事業計画集計2026[月]&amp;事業計画集計2026[受着完],事業計画集計2026[(当月)実績 棟数],0,0)</f>
        <v>0</v>
      </c>
      <c r="GD123" s="28" cm="1">
        <f t="array" ref="GD123">_xlfn.XLOOKUP($D122&amp;GD$2&amp;GD$3,事業計画集計2026[営業所]&amp;事業計画集計2026[月]&amp;事業計画集計2026[受着完],事業計画集計2026[(当月)実績 請負金額],0,0)</f>
        <v>0</v>
      </c>
      <c r="GE123" s="28" cm="1">
        <f t="array" ref="GE123">_xlfn.XLOOKUP($D122&amp;GD$2&amp;GD$3,事業計画集計2026[営業所]&amp;事業計画集計2026[月]&amp;事業計画集計2026[受着完],事業計画集計2026[(当月)実績 利益額],0,0)</f>
        <v>0</v>
      </c>
      <c r="GF123" s="133">
        <f>GE123-($Q122*1000)</f>
        <v>0</v>
      </c>
      <c r="GG123" s="142" cm="1">
        <f t="array" ref="GG123">_xlfn.XLOOKUP($D122&amp;GD$2&amp;GD$3,事業計画集計2026[営業所]&amp;事業計画集計2026[月]&amp;事業計画集計2026[受着完],事業計画集計2026[(当月)実績 棟数],0,0)</f>
        <v>0</v>
      </c>
      <c r="GH123" s="421">
        <f t="shared" si="1411"/>
        <v>0</v>
      </c>
      <c r="GI123" s="422">
        <f t="shared" si="1411"/>
        <v>0</v>
      </c>
      <c r="GJ123" s="423">
        <f t="shared" si="1411"/>
        <v>0</v>
      </c>
      <c r="GK123" s="296">
        <f t="shared" si="1411"/>
        <v>0</v>
      </c>
      <c r="GL123" s="300">
        <f t="shared" si="1411"/>
        <v>0</v>
      </c>
      <c r="GM123" s="154">
        <f t="shared" si="1411"/>
        <v>0</v>
      </c>
      <c r="GN123" s="304">
        <f>FJ123+FT123+GD123</f>
        <v>0</v>
      </c>
      <c r="GO123" s="314">
        <f>FK123+FU123+GE123</f>
        <v>0</v>
      </c>
      <c r="GP123" s="409">
        <f>GO123*(1+GP124)-(($Q122*1000)*3)</f>
        <v>0</v>
      </c>
      <c r="GQ123" s="158">
        <f>FM123+FW123+GG123</f>
        <v>0</v>
      </c>
      <c r="GR123" s="333">
        <f t="shared" si="1412"/>
        <v>0</v>
      </c>
      <c r="GS123" s="334">
        <f t="shared" si="1412"/>
        <v>0</v>
      </c>
      <c r="GT123" s="162">
        <f t="shared" si="1412"/>
        <v>0</v>
      </c>
      <c r="GU123" s="354">
        <f t="shared" si="1412"/>
        <v>0</v>
      </c>
      <c r="GV123" s="355">
        <f t="shared" si="1412"/>
        <v>0</v>
      </c>
      <c r="GW123" s="166">
        <f t="shared" si="1412"/>
        <v>0</v>
      </c>
      <c r="GX123" s="479">
        <f t="shared" si="1412"/>
        <v>0</v>
      </c>
      <c r="GY123" s="480">
        <f t="shared" si="1412"/>
        <v>0</v>
      </c>
      <c r="GZ123" s="409">
        <f t="shared" si="1412"/>
        <v>0</v>
      </c>
      <c r="HA123" s="482">
        <f t="shared" si="1412"/>
        <v>0</v>
      </c>
      <c r="HB123" s="390">
        <f>CV123+GR123</f>
        <v>0</v>
      </c>
      <c r="HC123" s="391">
        <f>CW123+GS123</f>
        <v>0</v>
      </c>
      <c r="HD123" s="170">
        <f>CX123+GT123</f>
        <v>0</v>
      </c>
      <c r="HE123" s="390">
        <f>CY123+GU123</f>
        <v>0</v>
      </c>
      <c r="HF123" s="391">
        <f>CZ123+GV123</f>
        <v>0</v>
      </c>
      <c r="HG123" s="170">
        <f>DA123+GW123</f>
        <v>0</v>
      </c>
      <c r="HH123" s="390">
        <f>DB123+GX123</f>
        <v>0</v>
      </c>
      <c r="HI123" s="391">
        <f>DC123+GY123</f>
        <v>0</v>
      </c>
      <c r="HJ123" s="409">
        <f>DD123+GZ123</f>
        <v>0</v>
      </c>
      <c r="HK123" s="256">
        <f>DE123+HA123</f>
        <v>0</v>
      </c>
      <c r="HL123" s="31"/>
      <c r="HM123" s="30" t="s">
        <v>138</v>
      </c>
      <c r="HN123" s="30" t="s">
        <v>81</v>
      </c>
      <c r="HO123" s="30"/>
      <c r="HP123" s="30"/>
      <c r="HQ123" s="30"/>
    </row>
    <row r="124" spans="1:225" s="38" customFormat="1" ht="21">
      <c r="A124" s="32"/>
      <c r="B124" s="33"/>
      <c r="C124" s="92"/>
      <c r="D124" s="93"/>
      <c r="E124" s="198"/>
      <c r="F124" s="198"/>
      <c r="G124" s="198"/>
      <c r="H124" s="198"/>
      <c r="I124" s="198"/>
      <c r="J124" s="198"/>
      <c r="K124" s="199"/>
      <c r="L124" s="199"/>
      <c r="M124" s="199"/>
      <c r="N124" s="199"/>
      <c r="O124" s="199"/>
      <c r="P124" s="199"/>
      <c r="Q124" s="199"/>
      <c r="R124" s="198"/>
      <c r="S124" s="34" t="s">
        <v>139</v>
      </c>
      <c r="T124" s="35" t="str">
        <f t="shared" ref="T124:AA124" si="1414">IF(AND(T122&gt;0,T123&gt;0),ROUNDDOWN(T123/T122,4),"")</f>
        <v/>
      </c>
      <c r="U124" s="36" t="str">
        <f t="shared" si="1414"/>
        <v/>
      </c>
      <c r="V124" s="143" t="str">
        <f t="shared" si="1414"/>
        <v/>
      </c>
      <c r="W124" s="35" t="str">
        <f t="shared" si="1414"/>
        <v/>
      </c>
      <c r="X124" s="36" t="str">
        <f t="shared" si="1414"/>
        <v/>
      </c>
      <c r="Y124" s="150" t="str">
        <f t="shared" si="1414"/>
        <v/>
      </c>
      <c r="Z124" s="36" t="str">
        <f t="shared" si="1414"/>
        <v/>
      </c>
      <c r="AA124" s="36" t="str">
        <f t="shared" si="1414"/>
        <v/>
      </c>
      <c r="AB124" s="37">
        <f>IF(AB123&gt;0,AB123/AB122,0)</f>
        <v>0</v>
      </c>
      <c r="AC124" s="143" t="str">
        <f t="shared" ref="AC124:AK124" si="1415">IF(AND(AC122&gt;0,AC123&gt;0),ROUNDDOWN(AC123/AC122,4),"")</f>
        <v/>
      </c>
      <c r="AD124" s="35" t="str">
        <f t="shared" si="1415"/>
        <v/>
      </c>
      <c r="AE124" s="36" t="str">
        <f t="shared" si="1415"/>
        <v/>
      </c>
      <c r="AF124" s="150" t="str">
        <f t="shared" si="1415"/>
        <v/>
      </c>
      <c r="AG124" s="36" t="str">
        <f t="shared" si="1415"/>
        <v/>
      </c>
      <c r="AH124" s="36" t="str">
        <f t="shared" si="1415"/>
        <v/>
      </c>
      <c r="AI124" s="150" t="str">
        <f t="shared" si="1415"/>
        <v/>
      </c>
      <c r="AJ124" s="36" t="str">
        <f t="shared" si="1415"/>
        <v/>
      </c>
      <c r="AK124" s="36" t="str">
        <f t="shared" si="1415"/>
        <v/>
      </c>
      <c r="AL124" s="37">
        <f>IF(AL123&gt;0,AL123/AL122,0)</f>
        <v>0</v>
      </c>
      <c r="AM124" s="150" t="str">
        <f t="shared" ref="AM124:AU124" si="1416">IF(AND(AM122&gt;0,AM123&gt;0),ROUNDDOWN(AM123/AM122,4),"")</f>
        <v/>
      </c>
      <c r="AN124" s="36" t="str">
        <f t="shared" si="1416"/>
        <v/>
      </c>
      <c r="AO124" s="36" t="str">
        <f t="shared" si="1416"/>
        <v/>
      </c>
      <c r="AP124" s="150" t="str">
        <f t="shared" si="1416"/>
        <v/>
      </c>
      <c r="AQ124" s="36" t="str">
        <f t="shared" si="1416"/>
        <v/>
      </c>
      <c r="AR124" s="36" t="str">
        <f t="shared" si="1416"/>
        <v/>
      </c>
      <c r="AS124" s="150" t="str">
        <f t="shared" si="1416"/>
        <v/>
      </c>
      <c r="AT124" s="36" t="str">
        <f t="shared" si="1416"/>
        <v/>
      </c>
      <c r="AU124" s="36" t="str">
        <f t="shared" si="1416"/>
        <v/>
      </c>
      <c r="AV124" s="37">
        <f>IF(AV123&gt;0,AV123/AV122,0)</f>
        <v>0</v>
      </c>
      <c r="AW124" s="143" t="str">
        <f>IF(AND(AW122&gt;0,AW123&gt;0),ROUNDDOWN(AW123/AW122,4),"")</f>
        <v/>
      </c>
      <c r="AX124" s="424" t="str">
        <f t="shared" ref="AX124:BE124" si="1417">IF(AND(AX122&gt;0,AX123&gt;0),ROUNDDOWN(AX123/AX122,4),"")</f>
        <v/>
      </c>
      <c r="AY124" s="425" t="str">
        <f t="shared" si="1417"/>
        <v/>
      </c>
      <c r="AZ124" s="426" t="str">
        <f t="shared" si="1417"/>
        <v/>
      </c>
      <c r="BA124" s="297" t="str">
        <f t="shared" si="1417"/>
        <v/>
      </c>
      <c r="BB124" s="301" t="str">
        <f t="shared" si="1417"/>
        <v/>
      </c>
      <c r="BC124" s="155" t="str">
        <f t="shared" si="1417"/>
        <v/>
      </c>
      <c r="BD124" s="305" t="str">
        <f t="shared" si="1417"/>
        <v/>
      </c>
      <c r="BE124" s="315" t="str">
        <f t="shared" si="1417"/>
        <v/>
      </c>
      <c r="BF124" s="325"/>
      <c r="BG124" s="159" t="str">
        <f t="shared" ref="BG124:BO124" si="1418">IF(AND(BG122&gt;0,BG123&gt;0),ROUNDDOWN(BG123/BG122,4),"")</f>
        <v/>
      </c>
      <c r="BH124" s="36" t="str">
        <f t="shared" si="1418"/>
        <v/>
      </c>
      <c r="BI124" s="36" t="str">
        <f t="shared" si="1418"/>
        <v/>
      </c>
      <c r="BJ124" s="150" t="str">
        <f t="shared" si="1418"/>
        <v/>
      </c>
      <c r="BK124" s="36" t="str">
        <f t="shared" si="1418"/>
        <v/>
      </c>
      <c r="BL124" s="36" t="str">
        <f t="shared" si="1418"/>
        <v/>
      </c>
      <c r="BM124" s="150" t="str">
        <f t="shared" si="1418"/>
        <v/>
      </c>
      <c r="BN124" s="36" t="str">
        <f t="shared" si="1418"/>
        <v/>
      </c>
      <c r="BO124" s="36" t="str">
        <f t="shared" si="1418"/>
        <v/>
      </c>
      <c r="BP124" s="37">
        <f>IF(BP123&gt;0,BP123/BP122,0)</f>
        <v>0</v>
      </c>
      <c r="BQ124" s="150" t="str">
        <f t="shared" ref="BQ124:BY124" si="1419">IF(AND(BQ122&gt;0,BQ123&gt;0),ROUNDDOWN(BQ123/BQ122,4),"")</f>
        <v/>
      </c>
      <c r="BR124" s="36" t="str">
        <f t="shared" si="1419"/>
        <v/>
      </c>
      <c r="BS124" s="36" t="str">
        <f t="shared" si="1419"/>
        <v/>
      </c>
      <c r="BT124" s="150" t="str">
        <f t="shared" si="1419"/>
        <v/>
      </c>
      <c r="BU124" s="36" t="str">
        <f t="shared" si="1419"/>
        <v/>
      </c>
      <c r="BV124" s="36" t="str">
        <f t="shared" si="1419"/>
        <v/>
      </c>
      <c r="BW124" s="150" t="str">
        <f t="shared" si="1419"/>
        <v/>
      </c>
      <c r="BX124" s="36" t="str">
        <f t="shared" si="1419"/>
        <v/>
      </c>
      <c r="BY124" s="36" t="str">
        <f t="shared" si="1419"/>
        <v/>
      </c>
      <c r="BZ124" s="37">
        <f>IF(BZ123&gt;0,BZ123/BZ122,0)</f>
        <v>0</v>
      </c>
      <c r="CA124" s="150" t="str">
        <f t="shared" ref="CA124:CI124" si="1420">IF(AND(CA122&gt;0,CA123&gt;0),ROUNDDOWN(CA123/CA122,4),"")</f>
        <v/>
      </c>
      <c r="CB124" s="36" t="str">
        <f t="shared" si="1420"/>
        <v/>
      </c>
      <c r="CC124" s="36" t="str">
        <f t="shared" si="1420"/>
        <v/>
      </c>
      <c r="CD124" s="150" t="str">
        <f t="shared" si="1420"/>
        <v/>
      </c>
      <c r="CE124" s="36" t="str">
        <f t="shared" si="1420"/>
        <v/>
      </c>
      <c r="CF124" s="36" t="str">
        <f t="shared" si="1420"/>
        <v/>
      </c>
      <c r="CG124" s="150" t="str">
        <f t="shared" si="1420"/>
        <v/>
      </c>
      <c r="CH124" s="36" t="str">
        <f t="shared" si="1420"/>
        <v/>
      </c>
      <c r="CI124" s="36" t="str">
        <f t="shared" si="1420"/>
        <v/>
      </c>
      <c r="CJ124" s="37">
        <f>IF(CJ123&gt;0,CJ123/CJ122,0)</f>
        <v>0</v>
      </c>
      <c r="CK124" s="143" t="str">
        <f>IF(AND(CK122&gt;0,CK123&gt;0),ROUNDDOWN(CK123/CK122,4),"")</f>
        <v/>
      </c>
      <c r="CL124" s="424" t="str">
        <f t="shared" ref="CL124:CS124" si="1421">IF(AND(CL122&gt;0,CL123&gt;0),ROUNDDOWN(CL123/CL122,4),"")</f>
        <v/>
      </c>
      <c r="CM124" s="425" t="str">
        <f t="shared" si="1421"/>
        <v/>
      </c>
      <c r="CN124" s="426" t="str">
        <f t="shared" si="1421"/>
        <v/>
      </c>
      <c r="CO124" s="297" t="str">
        <f t="shared" si="1421"/>
        <v/>
      </c>
      <c r="CP124" s="301" t="str">
        <f t="shared" si="1421"/>
        <v/>
      </c>
      <c r="CQ124" s="155" t="str">
        <f t="shared" si="1421"/>
        <v/>
      </c>
      <c r="CR124" s="305" t="str">
        <f t="shared" si="1421"/>
        <v/>
      </c>
      <c r="CS124" s="315" t="str">
        <f t="shared" si="1421"/>
        <v/>
      </c>
      <c r="CT124" s="325"/>
      <c r="CU124" s="159" t="str">
        <f>IF(AND(CU122&gt;0,CU123&gt;0),ROUNDDOWN(CU123/CU122,4),"")</f>
        <v/>
      </c>
      <c r="CV124" s="335" t="str">
        <f>IF(AND(CV122&gt;0,CV123&gt;0),ROUNDDOWN(CV123/CV122,4),"")</f>
        <v/>
      </c>
      <c r="CW124" s="336" t="str">
        <f t="shared" ref="CW124:CX124" si="1422">IF(AND(CW122&gt;0,CW123&gt;0),ROUNDDOWN(CW123/CW122,4),"")</f>
        <v/>
      </c>
      <c r="CX124" s="163" t="str">
        <f t="shared" si="1422"/>
        <v/>
      </c>
      <c r="CY124" s="356" t="str">
        <f>IF(AND(CY122&gt;0,CY123&gt;0),ROUNDDOWN(CY123/CY122,4),"")</f>
        <v/>
      </c>
      <c r="CZ124" s="357" t="str">
        <f>IF(AND(CZ122&gt;0,CZ123&gt;0),ROUNDDOWN(CZ123/CZ122,4),"")</f>
        <v/>
      </c>
      <c r="DA124" s="167" t="str">
        <f>IF(AND(DA122&gt;0,DA123&gt;0),ROUNDDOWN(DA123/DA122,4),"")</f>
        <v/>
      </c>
      <c r="DB124" s="483" t="str">
        <f t="shared" ref="DB124:DW124" si="1423">IF(AND(DB122&gt;0,DB123&gt;0),ROUNDDOWN(DB123/DB122,4),"")</f>
        <v/>
      </c>
      <c r="DC124" s="484" t="str">
        <f t="shared" si="1423"/>
        <v/>
      </c>
      <c r="DD124" s="485"/>
      <c r="DE124" s="605" t="str">
        <f t="shared" si="1423"/>
        <v/>
      </c>
      <c r="DF124" s="614" t="str">
        <f>IF(AND(DF122&gt;0,DF123&gt;0),ROUNDDOWN(DF123/DF122,4),"")</f>
        <v/>
      </c>
      <c r="DG124" s="336" t="str">
        <f t="shared" ref="DG124:DH124" si="1424">IF(AND(DG122&gt;0,DG123&gt;0),ROUNDDOWN(DG123/DG122,4),"")</f>
        <v/>
      </c>
      <c r="DH124" s="615" t="str">
        <f t="shared" si="1424"/>
        <v/>
      </c>
      <c r="DI124" s="630" t="str">
        <f>IF(AND(DI122&gt;0,DI123&gt;0),ROUNDDOWN(DI123/DI122,4),"")</f>
        <v/>
      </c>
      <c r="DJ124" s="357" t="str">
        <f>IF(AND(DJ122&gt;0,DJ123&gt;0),ROUNDDOWN(DJ123/DJ122,4),"")</f>
        <v/>
      </c>
      <c r="DK124" s="631" t="str">
        <f>IF(AND(DK122&gt;0,DK123&gt;0),ROUNDDOWN(DK123/DK122,4),"")</f>
        <v/>
      </c>
      <c r="DL124" s="643">
        <f t="shared" ref="DL124:DO124" si="1425">IF(AND(DL122&gt;0,DL123&gt;0),ROUNDDOWN(DL123/DL122,4),"")</f>
        <v>0.2984</v>
      </c>
      <c r="DM124" s="484">
        <f t="shared" si="1425"/>
        <v>0.2984</v>
      </c>
      <c r="DN124" s="485"/>
      <c r="DO124" s="644">
        <f t="shared" ref="DO124" si="1426">IF(AND(DO122&gt;0,DO123&gt;0),ROUNDDOWN(DO123/DO122,4),"")</f>
        <v>0.33329999999999999</v>
      </c>
      <c r="DP124" s="36" t="str">
        <f t="shared" si="1423"/>
        <v/>
      </c>
      <c r="DQ124" s="36" t="str">
        <f t="shared" si="1423"/>
        <v/>
      </c>
      <c r="DR124" s="150" t="str">
        <f t="shared" si="1423"/>
        <v/>
      </c>
      <c r="DS124" s="36" t="str">
        <f t="shared" si="1423"/>
        <v/>
      </c>
      <c r="DT124" s="36" t="str">
        <f t="shared" si="1423"/>
        <v/>
      </c>
      <c r="DU124" s="150" t="str">
        <f t="shared" si="1423"/>
        <v/>
      </c>
      <c r="DV124" s="36" t="str">
        <f t="shared" si="1423"/>
        <v/>
      </c>
      <c r="DW124" s="36" t="str">
        <f t="shared" si="1423"/>
        <v/>
      </c>
      <c r="DX124" s="37">
        <f>IF(DX123&gt;0,DX123/DX122,0)</f>
        <v>0</v>
      </c>
      <c r="DY124" s="150" t="str">
        <f t="shared" ref="DY124:EG124" si="1427">IF(AND(DY122&gt;0,DY123&gt;0),ROUNDDOWN(DY123/DY122,4),"")</f>
        <v/>
      </c>
      <c r="DZ124" s="36" t="str">
        <f t="shared" si="1427"/>
        <v/>
      </c>
      <c r="EA124" s="36" t="str">
        <f t="shared" si="1427"/>
        <v/>
      </c>
      <c r="EB124" s="150" t="str">
        <f t="shared" si="1427"/>
        <v/>
      </c>
      <c r="EC124" s="36" t="str">
        <f t="shared" si="1427"/>
        <v/>
      </c>
      <c r="ED124" s="36" t="str">
        <f t="shared" si="1427"/>
        <v/>
      </c>
      <c r="EE124" s="150" t="str">
        <f t="shared" si="1427"/>
        <v/>
      </c>
      <c r="EF124" s="36" t="str">
        <f t="shared" si="1427"/>
        <v/>
      </c>
      <c r="EG124" s="36" t="str">
        <f t="shared" si="1427"/>
        <v/>
      </c>
      <c r="EH124" s="37">
        <f>IF(EH123&gt;0,EH123/EH122,0)</f>
        <v>0</v>
      </c>
      <c r="EI124" s="150" t="str">
        <f t="shared" ref="EI124:EQ124" si="1428">IF(AND(EI122&gt;0,EI123&gt;0),ROUNDDOWN(EI123/EI122,4),"")</f>
        <v/>
      </c>
      <c r="EJ124" s="36" t="str">
        <f t="shared" si="1428"/>
        <v/>
      </c>
      <c r="EK124" s="36" t="str">
        <f t="shared" si="1428"/>
        <v/>
      </c>
      <c r="EL124" s="150" t="str">
        <f t="shared" si="1428"/>
        <v/>
      </c>
      <c r="EM124" s="36" t="str">
        <f t="shared" si="1428"/>
        <v/>
      </c>
      <c r="EN124" s="36" t="str">
        <f t="shared" si="1428"/>
        <v/>
      </c>
      <c r="EO124" s="150" t="str">
        <f t="shared" si="1428"/>
        <v/>
      </c>
      <c r="EP124" s="36" t="str">
        <f t="shared" si="1428"/>
        <v/>
      </c>
      <c r="EQ124" s="36" t="str">
        <f t="shared" si="1428"/>
        <v/>
      </c>
      <c r="ER124" s="37">
        <f>IF(ER123&gt;0,ER123/ER122,0)</f>
        <v>0</v>
      </c>
      <c r="ES124" s="143" t="str">
        <f>IF(AND(ES122&gt;0,ES123&gt;0),ROUNDDOWN(ES123/ES122,4),"")</f>
        <v/>
      </c>
      <c r="ET124" s="424" t="str">
        <f t="shared" ref="ET124:FA124" si="1429">IF(AND(ET122&gt;0,ET123&gt;0),ROUNDDOWN(ET123/ET122,4),"")</f>
        <v/>
      </c>
      <c r="EU124" s="425" t="str">
        <f t="shared" si="1429"/>
        <v/>
      </c>
      <c r="EV124" s="426" t="str">
        <f t="shared" si="1429"/>
        <v/>
      </c>
      <c r="EW124" s="297" t="str">
        <f t="shared" si="1429"/>
        <v/>
      </c>
      <c r="EX124" s="301" t="str">
        <f t="shared" si="1429"/>
        <v/>
      </c>
      <c r="EY124" s="155" t="str">
        <f t="shared" si="1429"/>
        <v/>
      </c>
      <c r="EZ124" s="305" t="str">
        <f t="shared" si="1429"/>
        <v/>
      </c>
      <c r="FA124" s="315" t="str">
        <f t="shared" si="1429"/>
        <v/>
      </c>
      <c r="FB124" s="325"/>
      <c r="FC124" s="159" t="str">
        <f t="shared" ref="FC124:FK124" si="1430">IF(AND(FC122&gt;0,FC123&gt;0),ROUNDDOWN(FC123/FC122,4),"")</f>
        <v/>
      </c>
      <c r="FD124" s="36" t="str">
        <f t="shared" si="1430"/>
        <v/>
      </c>
      <c r="FE124" s="36" t="str">
        <f t="shared" si="1430"/>
        <v/>
      </c>
      <c r="FF124" s="150" t="str">
        <f t="shared" si="1430"/>
        <v/>
      </c>
      <c r="FG124" s="36" t="str">
        <f t="shared" si="1430"/>
        <v/>
      </c>
      <c r="FH124" s="36" t="str">
        <f t="shared" si="1430"/>
        <v/>
      </c>
      <c r="FI124" s="150" t="str">
        <f t="shared" si="1430"/>
        <v/>
      </c>
      <c r="FJ124" s="36" t="str">
        <f t="shared" si="1430"/>
        <v/>
      </c>
      <c r="FK124" s="36" t="str">
        <f t="shared" si="1430"/>
        <v/>
      </c>
      <c r="FL124" s="37">
        <f>IF(FL123&gt;0,FL123/FL122,0)</f>
        <v>0</v>
      </c>
      <c r="FM124" s="150" t="str">
        <f t="shared" ref="FM124:FU124" si="1431">IF(AND(FM122&gt;0,FM123&gt;0),ROUNDDOWN(FM123/FM122,4),"")</f>
        <v/>
      </c>
      <c r="FN124" s="36" t="str">
        <f t="shared" si="1431"/>
        <v/>
      </c>
      <c r="FO124" s="36" t="str">
        <f t="shared" si="1431"/>
        <v/>
      </c>
      <c r="FP124" s="150" t="str">
        <f t="shared" si="1431"/>
        <v/>
      </c>
      <c r="FQ124" s="36" t="str">
        <f t="shared" si="1431"/>
        <v/>
      </c>
      <c r="FR124" s="36" t="str">
        <f t="shared" si="1431"/>
        <v/>
      </c>
      <c r="FS124" s="150" t="str">
        <f t="shared" si="1431"/>
        <v/>
      </c>
      <c r="FT124" s="36" t="str">
        <f t="shared" si="1431"/>
        <v/>
      </c>
      <c r="FU124" s="36" t="str">
        <f t="shared" si="1431"/>
        <v/>
      </c>
      <c r="FV124" s="37">
        <f>IF(FV123&gt;0,FV123/FV122,0)</f>
        <v>0</v>
      </c>
      <c r="FW124" s="150" t="str">
        <f t="shared" ref="FW124:GE124" si="1432">IF(AND(FW122&gt;0,FW123&gt;0),ROUNDDOWN(FW123/FW122,4),"")</f>
        <v/>
      </c>
      <c r="FX124" s="36" t="str">
        <f t="shared" si="1432"/>
        <v/>
      </c>
      <c r="FY124" s="36" t="str">
        <f t="shared" si="1432"/>
        <v/>
      </c>
      <c r="FZ124" s="150" t="str">
        <f t="shared" si="1432"/>
        <v/>
      </c>
      <c r="GA124" s="36" t="str">
        <f t="shared" si="1432"/>
        <v/>
      </c>
      <c r="GB124" s="36" t="str">
        <f t="shared" si="1432"/>
        <v/>
      </c>
      <c r="GC124" s="150" t="str">
        <f t="shared" si="1432"/>
        <v/>
      </c>
      <c r="GD124" s="36" t="str">
        <f t="shared" si="1432"/>
        <v/>
      </c>
      <c r="GE124" s="36" t="str">
        <f t="shared" si="1432"/>
        <v/>
      </c>
      <c r="GF124" s="37">
        <f>IF(GF123&gt;0,GF123/GF122,0)</f>
        <v>0</v>
      </c>
      <c r="GG124" s="143" t="str">
        <f>IF(AND(GG122&gt;0,GG123&gt;0),ROUNDDOWN(GG123/GG122,4),"")</f>
        <v/>
      </c>
      <c r="GH124" s="424" t="str">
        <f t="shared" ref="GH124:GO124" si="1433">IF(AND(GH122&gt;0,GH123&gt;0),ROUNDDOWN(GH123/GH122,4),"")</f>
        <v/>
      </c>
      <c r="GI124" s="425" t="str">
        <f t="shared" si="1433"/>
        <v/>
      </c>
      <c r="GJ124" s="426" t="str">
        <f t="shared" si="1433"/>
        <v/>
      </c>
      <c r="GK124" s="297" t="str">
        <f t="shared" si="1433"/>
        <v/>
      </c>
      <c r="GL124" s="301" t="str">
        <f t="shared" si="1433"/>
        <v/>
      </c>
      <c r="GM124" s="155" t="str">
        <f t="shared" si="1433"/>
        <v/>
      </c>
      <c r="GN124" s="305" t="str">
        <f t="shared" si="1433"/>
        <v/>
      </c>
      <c r="GO124" s="315" t="str">
        <f t="shared" si="1433"/>
        <v/>
      </c>
      <c r="GP124" s="325"/>
      <c r="GQ124" s="159" t="str">
        <f>IF(AND(GQ122&gt;0,GQ123&gt;0),ROUNDDOWN(GQ123/GQ122,4),"")</f>
        <v/>
      </c>
      <c r="GR124" s="335" t="str">
        <f>IF(AND(GR122&gt;0,GR123&gt;0),ROUNDDOWN(GR123/GR122,4),"")</f>
        <v/>
      </c>
      <c r="GS124" s="336" t="str">
        <f t="shared" ref="GS124:GT124" si="1434">IF(AND(GS122&gt;0,GS123&gt;0),ROUNDDOWN(GS123/GS122,4),"")</f>
        <v/>
      </c>
      <c r="GT124" s="163" t="str">
        <f t="shared" si="1434"/>
        <v/>
      </c>
      <c r="GU124" s="356" t="str">
        <f>IF(AND(GU122&gt;0,GU123&gt;0),ROUNDDOWN(GU123/GU122,4),"")</f>
        <v/>
      </c>
      <c r="GV124" s="357" t="str">
        <f>IF(AND(GV122&gt;0,GV123&gt;0),ROUNDDOWN(GV123/GV122,4),"")</f>
        <v/>
      </c>
      <c r="GW124" s="167" t="str">
        <f>IF(AND(GW122&gt;0,GW123&gt;0),ROUNDDOWN(GW123/GW122,4),"")</f>
        <v/>
      </c>
      <c r="GX124" s="483" t="str">
        <f t="shared" ref="GX124:HK124" si="1435">IF(AND(GX122&gt;0,GX123&gt;0),ROUNDDOWN(GX123/GX122,4),"")</f>
        <v/>
      </c>
      <c r="GY124" s="484" t="str">
        <f t="shared" si="1435"/>
        <v/>
      </c>
      <c r="GZ124" s="485" t="str">
        <f t="shared" si="1435"/>
        <v/>
      </c>
      <c r="HA124" s="486" t="str">
        <f t="shared" si="1435"/>
        <v/>
      </c>
      <c r="HB124" s="392" t="str">
        <f t="shared" si="1435"/>
        <v/>
      </c>
      <c r="HC124" s="393" t="str">
        <f t="shared" si="1435"/>
        <v/>
      </c>
      <c r="HD124" s="172" t="str">
        <f t="shared" si="1435"/>
        <v/>
      </c>
      <c r="HE124" s="392" t="str">
        <f t="shared" si="1435"/>
        <v/>
      </c>
      <c r="HF124" s="393" t="str">
        <f t="shared" si="1435"/>
        <v/>
      </c>
      <c r="HG124" s="172" t="str">
        <f t="shared" si="1435"/>
        <v/>
      </c>
      <c r="HH124" s="392" t="str">
        <f t="shared" si="1435"/>
        <v/>
      </c>
      <c r="HI124" s="393" t="str">
        <f t="shared" si="1435"/>
        <v/>
      </c>
      <c r="HJ124" s="374"/>
      <c r="HK124" s="171" t="str">
        <f t="shared" si="1435"/>
        <v/>
      </c>
      <c r="HL124" s="40"/>
      <c r="HM124" s="39" t="s">
        <v>139</v>
      </c>
      <c r="HN124" s="39"/>
      <c r="HO124" s="39"/>
      <c r="HP124" s="39"/>
      <c r="HQ124" s="39"/>
    </row>
    <row r="125" spans="1:225" s="25" customFormat="1" ht="21">
      <c r="A125" s="24"/>
      <c r="C125" s="90" t="str">
        <f>_xlfn.XLOOKUP(D125,事業計画2026[営業所],事業計画2026[エリア],"",0)</f>
        <v/>
      </c>
      <c r="D125" s="91" t="s">
        <v>104</v>
      </c>
      <c r="E125" s="196"/>
      <c r="F125" s="196"/>
      <c r="G125" s="196" t="str">
        <f>_xlfn.XLOOKUP(D125,事業計画2026[営業所],事業計画2026[所長],"",0)</f>
        <v/>
      </c>
      <c r="H125" s="196" t="str">
        <f>_xlfn.XLOOKUP(D125,事業計画2026[営業所],事業計画2026[担当役員],"",0)</f>
        <v/>
      </c>
      <c r="I125" s="196" t="str">
        <f>_xlfn.XLOOKUP(D125,事業計画2026[営業所],事業計画2026[主要ブランド],"",0)</f>
        <v/>
      </c>
      <c r="J125" s="196"/>
      <c r="K125" s="197" t="str">
        <f>_xlfn.XLOOKUP(D125,事業計画2026[営業所],事業計画2026[人件費],"",0)</f>
        <v/>
      </c>
      <c r="L125" s="197" t="str">
        <f>_xlfn.XLOOKUP(D125,事業計画2026[営業所],事業計画2026[販売費],"",0)</f>
        <v/>
      </c>
      <c r="M125" s="197" t="str">
        <f>_xlfn.XLOOKUP(D125,事業計画2026[営業所],事業計画2026[減価償却費],"",0)</f>
        <v/>
      </c>
      <c r="N125" s="197" t="str">
        <f>_xlfn.XLOOKUP(D125,事業計画2026[営業所],事業計画2026[地代・家賃],"",0)</f>
        <v/>
      </c>
      <c r="O125" s="197" t="str">
        <f>_xlfn.XLOOKUP(D125,事業計画2026[営業所],事業計画2026[その他経費],"",0)</f>
        <v/>
      </c>
      <c r="P125" s="197" t="str">
        <f>_xlfn.XLOOKUP(D125,事業計画2026[営業所],事業計画2026[本社経費],"",0)</f>
        <v/>
      </c>
      <c r="Q125" s="197">
        <f>SUM(K125:P125)</f>
        <v>0</v>
      </c>
      <c r="R125" s="196"/>
      <c r="S125" s="26" t="s">
        <v>137</v>
      </c>
      <c r="T125" s="27" cm="1">
        <f t="array" ref="T125">_xlfn.XLOOKUP($D125&amp;T$2&amp;T$3,事業計画集計2026[営業所]&amp;事業計画集計2026[月]&amp;事業計画集計2026[受着完],事業計画集計2026[(当月)計画 請負金額],0,0)</f>
        <v>0</v>
      </c>
      <c r="U125" s="28" cm="1">
        <f t="array" ref="U125">_xlfn.XLOOKUP($D125&amp;T$2&amp;T$3,事業計画集計2026[営業所]&amp;事業計画集計2026[月]&amp;事業計画集計2026[受着完],事業計画集計2026[(当月)計画 利益額],0,0)</f>
        <v>0</v>
      </c>
      <c r="V125" s="142" cm="1">
        <f t="array" ref="V125">_xlfn.XLOOKUP($D125&amp;T$2&amp;T$3,事業計画集計2026[営業所]&amp;事業計画集計2026[月]&amp;事業計画集計2026[受着完],事業計画集計2026[(当月)計画 棟数],0,0)</f>
        <v>0</v>
      </c>
      <c r="W125" s="27" cm="1">
        <f t="array" ref="W125">_xlfn.XLOOKUP($D125&amp;W$2&amp;W$3,事業計画集計2026[営業所]&amp;事業計画集計2026[月]&amp;事業計画集計2026[受着完],事業計画集計2026[(当月)計画 請負金額],0,0)</f>
        <v>0</v>
      </c>
      <c r="X125" s="28" cm="1">
        <f t="array" ref="X125">_xlfn.XLOOKUP($D125&amp;W$2&amp;W$3,事業計画集計2026[営業所]&amp;事業計画集計2026[月]&amp;事業計画集計2026[受着完],事業計画集計2026[(当月)計画 利益額],0,0)</f>
        <v>0</v>
      </c>
      <c r="Y125" s="149" cm="1">
        <f t="array" ref="Y125">_xlfn.XLOOKUP($D125&amp;W$2&amp;W$3,事業計画集計2026[営業所]&amp;事業計画集計2026[月]&amp;事業計画集計2026[受着完],事業計画集計2026[(当月)計画 棟数],0,0)</f>
        <v>0</v>
      </c>
      <c r="Z125" s="28" cm="1">
        <f t="array" ref="Z125">_xlfn.XLOOKUP($D125&amp;Z$2&amp;Z$3,事業計画集計2026[営業所]&amp;事業計画集計2026[月]&amp;事業計画集計2026[受着完],事業計画集計2026[(当月)計画 請負金額],0,0)</f>
        <v>0</v>
      </c>
      <c r="AA125" s="28" cm="1">
        <f t="array" ref="AA125">_xlfn.XLOOKUP($D125&amp;Z$2&amp;Z$3,事業計画集計2026[営業所]&amp;事業計画集計2026[月]&amp;事業計画集計2026[受着完],事業計画集計2026[(当月)計画 利益額],0,0)</f>
        <v>0</v>
      </c>
      <c r="AB125" s="29">
        <f>AA125-($Q125*1000)</f>
        <v>0</v>
      </c>
      <c r="AC125" s="142" cm="1">
        <f t="array" ref="AC125">_xlfn.XLOOKUP($D125&amp;Z$2&amp;Z$3,事業計画集計2026[営業所]&amp;事業計画集計2026[月]&amp;事業計画集計2026[受着完],事業計画集計2026[(当月)計画 棟数],0,0)</f>
        <v>0</v>
      </c>
      <c r="AD125" s="27" cm="1">
        <f t="array" ref="AD125">_xlfn.XLOOKUP($D125&amp;AD$2&amp;AD$3,事業計画集計2026[営業所]&amp;事業計画集計2026[月]&amp;事業計画集計2026[受着完],事業計画集計2026[(当月)計画 請負金額],0,0)</f>
        <v>0</v>
      </c>
      <c r="AE125" s="28" cm="1">
        <f t="array" ref="AE125">_xlfn.XLOOKUP($D125&amp;AD$2&amp;AD$3,事業計画集計2026[営業所]&amp;事業計画集計2026[月]&amp;事業計画集計2026[受着完],事業計画集計2026[(当月)計画 利益額],0,0)</f>
        <v>0</v>
      </c>
      <c r="AF125" s="149" cm="1">
        <f t="array" ref="AF125">_xlfn.XLOOKUP($D125&amp;AD$2&amp;AD$3,事業計画集計2026[営業所]&amp;事業計画集計2026[月]&amp;事業計画集計2026[受着完],事業計画集計2026[(当月)計画 棟数],0,0)</f>
        <v>0</v>
      </c>
      <c r="AG125" s="28" cm="1">
        <f t="array" ref="AG125">_xlfn.XLOOKUP($D125&amp;AG$2&amp;AG$3,事業計画集計2026[営業所]&amp;事業計画集計2026[月]&amp;事業計画集計2026[受着完],事業計画集計2026[(当月)計画 請負金額],0,0)</f>
        <v>0</v>
      </c>
      <c r="AH125" s="28" cm="1">
        <f t="array" ref="AH125">_xlfn.XLOOKUP($D125&amp;AG$2&amp;AG$3,事業計画集計2026[営業所]&amp;事業計画集計2026[月]&amp;事業計画集計2026[受着完],事業計画集計2026[(当月)計画 利益額],0,0)</f>
        <v>0</v>
      </c>
      <c r="AI125" s="149" cm="1">
        <f t="array" ref="AI125">_xlfn.XLOOKUP($D125&amp;AG$2&amp;AG$3,事業計画集計2026[営業所]&amp;事業計画集計2026[月]&amp;事業計画集計2026[受着完],事業計画集計2026[(当月)計画 棟数],0,0)</f>
        <v>0</v>
      </c>
      <c r="AJ125" s="28" cm="1">
        <f t="array" ref="AJ125">_xlfn.XLOOKUP($D125&amp;AJ$2&amp;AJ$3,事業計画集計2026[営業所]&amp;事業計画集計2026[月]&amp;事業計画集計2026[受着完],事業計画集計2026[(当月)計画 請負金額],0,0)</f>
        <v>0</v>
      </c>
      <c r="AK125" s="28" cm="1">
        <f t="array" ref="AK125">_xlfn.XLOOKUP($D125&amp;AJ$2&amp;AJ$3,事業計画集計2026[営業所]&amp;事業計画集計2026[月]&amp;事業計画集計2026[受着完],事業計画集計2026[(当月)計画 利益額],0,0)</f>
        <v>0</v>
      </c>
      <c r="AL125" s="29">
        <f>AK125-($Q125*1000)</f>
        <v>0</v>
      </c>
      <c r="AM125" s="149" cm="1">
        <f t="array" ref="AM125">_xlfn.XLOOKUP($D125&amp;AJ$2&amp;AJ$3,事業計画集計2026[営業所]&amp;事業計画集計2026[月]&amp;事業計画集計2026[受着完],事業計画集計2026[(当月)計画 棟数],0,0)</f>
        <v>0</v>
      </c>
      <c r="AN125" s="28" cm="1">
        <f t="array" ref="AN125">_xlfn.XLOOKUP($D125&amp;AN$2&amp;AN$3,事業計画集計2026[営業所]&amp;事業計画集計2026[月]&amp;事業計画集計2026[受着完],事業計画集計2026[(当月)計画 請負金額],0,0)</f>
        <v>0</v>
      </c>
      <c r="AO125" s="28" cm="1">
        <f t="array" ref="AO125">_xlfn.XLOOKUP($D125&amp;AN$2&amp;AN$3,事業計画集計2026[営業所]&amp;事業計画集計2026[月]&amp;事業計画集計2026[受着完],事業計画集計2026[(当月)計画 利益額],0,0)</f>
        <v>0</v>
      </c>
      <c r="AP125" s="149" cm="1">
        <f t="array" ref="AP125">_xlfn.XLOOKUP($D125&amp;AN$2&amp;AN$3,事業計画集計2026[営業所]&amp;事業計画集計2026[月]&amp;事業計画集計2026[受着完],事業計画集計2026[(当月)計画 棟数],0,0)</f>
        <v>0</v>
      </c>
      <c r="AQ125" s="28" cm="1">
        <f t="array" ref="AQ125">_xlfn.XLOOKUP($D125&amp;AQ$2&amp;AQ$3,事業計画集計2026[営業所]&amp;事業計画集計2026[月]&amp;事業計画集計2026[受着完],事業計画集計2026[(当月)計画 請負金額],0,0)</f>
        <v>0</v>
      </c>
      <c r="AR125" s="28" cm="1">
        <f t="array" ref="AR125">_xlfn.XLOOKUP($D125&amp;AQ$2&amp;AQ$3,事業計画集計2026[営業所]&amp;事業計画集計2026[月]&amp;事業計画集計2026[受着完],事業計画集計2026[(当月)計画 利益額],0,0)</f>
        <v>0</v>
      </c>
      <c r="AS125" s="149" cm="1">
        <f t="array" ref="AS125">_xlfn.XLOOKUP($D125&amp;AQ$2&amp;AQ$3,事業計画集計2026[営業所]&amp;事業計画集計2026[月]&amp;事業計画集計2026[受着完],事業計画集計2026[(当月)計画 棟数],0,0)</f>
        <v>0</v>
      </c>
      <c r="AT125" s="28" cm="1">
        <f t="array" ref="AT125">_xlfn.XLOOKUP($D125&amp;AT$2&amp;AT$3,事業計画集計2026[営業所]&amp;事業計画集計2026[月]&amp;事業計画集計2026[受着完],事業計画集計2026[(当月)計画 請負金額],0,0)</f>
        <v>0</v>
      </c>
      <c r="AU125" s="28" cm="1">
        <f t="array" ref="AU125">_xlfn.XLOOKUP($D125&amp;AT$2&amp;AT$3,事業計画集計2026[営業所]&amp;事業計画集計2026[月]&amp;事業計画集計2026[受着完],事業計画集計2026[(当月)計画 利益額],0,0)</f>
        <v>0</v>
      </c>
      <c r="AV125" s="29">
        <f>AU125-($Q125*1000)</f>
        <v>0</v>
      </c>
      <c r="AW125" s="142" cm="1">
        <f t="array" ref="AW125">_xlfn.XLOOKUP($D125&amp;AT$2&amp;AT$3,事業計画集計2026[営業所]&amp;事業計画集計2026[月]&amp;事業計画集計2026[受着完],事業計画集計2026[(当月)計画 棟数],0,0)</f>
        <v>0</v>
      </c>
      <c r="AX125" s="421">
        <f t="shared" ref="AX125:BG126" si="1436">T125+AD125+AN125</f>
        <v>0</v>
      </c>
      <c r="AY125" s="422">
        <f t="shared" si="1436"/>
        <v>0</v>
      </c>
      <c r="AZ125" s="423">
        <f t="shared" si="1436"/>
        <v>0</v>
      </c>
      <c r="BA125" s="296">
        <f t="shared" si="1436"/>
        <v>0</v>
      </c>
      <c r="BB125" s="300">
        <f t="shared" si="1436"/>
        <v>0</v>
      </c>
      <c r="BC125" s="154">
        <f t="shared" si="1436"/>
        <v>0</v>
      </c>
      <c r="BD125" s="304">
        <f t="shared" si="1436"/>
        <v>0</v>
      </c>
      <c r="BE125" s="314">
        <f t="shared" si="1436"/>
        <v>0</v>
      </c>
      <c r="BF125" s="324">
        <f t="shared" si="1436"/>
        <v>0</v>
      </c>
      <c r="BG125" s="158">
        <f t="shared" si="1436"/>
        <v>0</v>
      </c>
      <c r="BH125" s="28" cm="1">
        <f t="array" ref="BH125">_xlfn.XLOOKUP($D125&amp;BH$2&amp;BH$3,事業計画集計2026[営業所]&amp;事業計画集計2026[月]&amp;事業計画集計2026[受着完],事業計画集計2026[(当月)計画 請負金額],0,0)</f>
        <v>0</v>
      </c>
      <c r="BI125" s="28" cm="1">
        <f t="array" ref="BI125">_xlfn.XLOOKUP($D125&amp;BH$2&amp;BH$3,事業計画集計2026[営業所]&amp;事業計画集計2026[月]&amp;事業計画集計2026[受着完],事業計画集計2026[(当月)計画 利益額],0,0)</f>
        <v>0</v>
      </c>
      <c r="BJ125" s="149" cm="1">
        <f t="array" ref="BJ125">_xlfn.XLOOKUP($D125&amp;BH$2&amp;BH$3,事業計画集計2026[営業所]&amp;事業計画集計2026[月]&amp;事業計画集計2026[受着完],事業計画集計2026[(当月)計画 棟数],0,0)</f>
        <v>0</v>
      </c>
      <c r="BK125" s="28" cm="1">
        <f t="array" ref="BK125">_xlfn.XLOOKUP($D125&amp;BK$2&amp;BK$3,事業計画集計2026[営業所]&amp;事業計画集計2026[月]&amp;事業計画集計2026[受着完],事業計画集計2026[(当月)計画 請負金額],0,0)</f>
        <v>0</v>
      </c>
      <c r="BL125" s="28" cm="1">
        <f t="array" ref="BL125">_xlfn.XLOOKUP($D125&amp;BK$2&amp;BK$3,事業計画集計2026[営業所]&amp;事業計画集計2026[月]&amp;事業計画集計2026[受着完],事業計画集計2026[(当月)計画 利益額],0,0)</f>
        <v>0</v>
      </c>
      <c r="BM125" s="149" cm="1">
        <f t="array" ref="BM125">_xlfn.XLOOKUP($D125&amp;BK$2&amp;BK$3,事業計画集計2026[営業所]&amp;事業計画集計2026[月]&amp;事業計画集計2026[受着完],事業計画集計2026[(当月)計画 棟数],0,0)</f>
        <v>0</v>
      </c>
      <c r="BN125" s="28" cm="1">
        <f t="array" ref="BN125">_xlfn.XLOOKUP($D125&amp;BN$2&amp;BN$3,事業計画集計2026[営業所]&amp;事業計画集計2026[月]&amp;事業計画集計2026[受着完],事業計画集計2026[(当月)計画 請負金額],0,0)</f>
        <v>0</v>
      </c>
      <c r="BO125" s="28" cm="1">
        <f t="array" ref="BO125">_xlfn.XLOOKUP($D125&amp;BN$2&amp;BN$3,事業計画集計2026[営業所]&amp;事業計画集計2026[月]&amp;事業計画集計2026[受着完],事業計画集計2026[(当月)計画 利益額],0,0)</f>
        <v>0</v>
      </c>
      <c r="BP125" s="29">
        <f>BO125-($Q125*1000)</f>
        <v>0</v>
      </c>
      <c r="BQ125" s="149" cm="1">
        <f t="array" ref="BQ125">_xlfn.XLOOKUP($D125&amp;BN$2&amp;BN$3,事業計画集計2026[営業所]&amp;事業計画集計2026[月]&amp;事業計画集計2026[受着完],事業計画集計2026[(当月)計画 棟数],0,0)</f>
        <v>0</v>
      </c>
      <c r="BR125" s="28" cm="1">
        <f t="array" ref="BR125">_xlfn.XLOOKUP($D125&amp;BR$2&amp;BR$3,事業計画集計2026[営業所]&amp;事業計画集計2026[月]&amp;事業計画集計2026[受着完],事業計画集計2026[(当月)計画 請負金額],0,0)</f>
        <v>0</v>
      </c>
      <c r="BS125" s="28" cm="1">
        <f t="array" ref="BS125">_xlfn.XLOOKUP($D125&amp;BR$2&amp;BR$3,事業計画集計2026[営業所]&amp;事業計画集計2026[月]&amp;事業計画集計2026[受着完],事業計画集計2026[(当月)計画 利益額],0,0)</f>
        <v>0</v>
      </c>
      <c r="BT125" s="149" cm="1">
        <f t="array" ref="BT125">_xlfn.XLOOKUP($D125&amp;BR$2&amp;BR$3,事業計画集計2026[営業所]&amp;事業計画集計2026[月]&amp;事業計画集計2026[受着完],事業計画集計2026[(当月)計画 棟数],0,0)</f>
        <v>0</v>
      </c>
      <c r="BU125" s="28" cm="1">
        <f t="array" ref="BU125">_xlfn.XLOOKUP($D125&amp;BU$2&amp;BU$3,事業計画集計2026[営業所]&amp;事業計画集計2026[月]&amp;事業計画集計2026[受着完],事業計画集計2026[(当月)計画 請負金額],0,0)</f>
        <v>0</v>
      </c>
      <c r="BV125" s="28" cm="1">
        <f t="array" ref="BV125">_xlfn.XLOOKUP($D125&amp;BU$2&amp;BU$3,事業計画集計2026[営業所]&amp;事業計画集計2026[月]&amp;事業計画集計2026[受着完],事業計画集計2026[(当月)計画 利益額],0,0)</f>
        <v>0</v>
      </c>
      <c r="BW125" s="149" cm="1">
        <f t="array" ref="BW125">_xlfn.XLOOKUP($D125&amp;BU$2&amp;BU$3,事業計画集計2026[営業所]&amp;事業計画集計2026[月]&amp;事業計画集計2026[受着完],事業計画集計2026[(当月)計画 棟数],0,0)</f>
        <v>0</v>
      </c>
      <c r="BX125" s="28" cm="1">
        <f t="array" ref="BX125">_xlfn.XLOOKUP($D125&amp;BX$2&amp;BX$3,事業計画集計2026[営業所]&amp;事業計画集計2026[月]&amp;事業計画集計2026[受着完],事業計画集計2026[(当月)計画 請負金額],0,0)</f>
        <v>0</v>
      </c>
      <c r="BY125" s="28" cm="1">
        <f t="array" ref="BY125">_xlfn.XLOOKUP($D125&amp;BX$2&amp;BX$3,事業計画集計2026[営業所]&amp;事業計画集計2026[月]&amp;事業計画集計2026[受着完],事業計画集計2026[(当月)計画 利益額],0,0)</f>
        <v>0</v>
      </c>
      <c r="BZ125" s="29">
        <f>BY125-($Q125*1000)</f>
        <v>0</v>
      </c>
      <c r="CA125" s="149" cm="1">
        <f t="array" ref="CA125">_xlfn.XLOOKUP($D125&amp;BX$2&amp;BX$3,事業計画集計2026[営業所]&amp;事業計画集計2026[月]&amp;事業計画集計2026[受着完],事業計画集計2026[(当月)計画 棟数],0,0)</f>
        <v>0</v>
      </c>
      <c r="CB125" s="28" cm="1">
        <f t="array" ref="CB125">_xlfn.XLOOKUP($D125&amp;CB$2&amp;CB$3,事業計画集計2026[営業所]&amp;事業計画集計2026[月]&amp;事業計画集計2026[受着完],事業計画集計2026[(当月)計画 請負金額],0,0)</f>
        <v>0</v>
      </c>
      <c r="CC125" s="28" cm="1">
        <f t="array" ref="CC125">_xlfn.XLOOKUP($D125&amp;CB$2&amp;CB$3,事業計画集計2026[営業所]&amp;事業計画集計2026[月]&amp;事業計画集計2026[受着完],事業計画集計2026[(当月)計画 利益額],0,0)</f>
        <v>0</v>
      </c>
      <c r="CD125" s="149" cm="1">
        <f t="array" ref="CD125">_xlfn.XLOOKUP($D125&amp;CB$2&amp;CB$3,事業計画集計2026[営業所]&amp;事業計画集計2026[月]&amp;事業計画集計2026[受着完],事業計画集計2026[(当月)計画 棟数],0,0)</f>
        <v>0</v>
      </c>
      <c r="CE125" s="28" cm="1">
        <f t="array" ref="CE125">_xlfn.XLOOKUP($D125&amp;CE$2&amp;CE$3,事業計画集計2026[営業所]&amp;事業計画集計2026[月]&amp;事業計画集計2026[受着完],事業計画集計2026[(当月)計画 請負金額],0,0)</f>
        <v>0</v>
      </c>
      <c r="CF125" s="28" cm="1">
        <f t="array" ref="CF125">_xlfn.XLOOKUP($D125&amp;CE$2&amp;CE$3,事業計画集計2026[営業所]&amp;事業計画集計2026[月]&amp;事業計画集計2026[受着完],事業計画集計2026[(当月)計画 利益額],0,0)</f>
        <v>0</v>
      </c>
      <c r="CG125" s="149" cm="1">
        <f t="array" ref="CG125">_xlfn.XLOOKUP($D125&amp;CE$2&amp;CE$3,事業計画集計2026[営業所]&amp;事業計画集計2026[月]&amp;事業計画集計2026[受着完],事業計画集計2026[(当月)計画 棟数],0,0)</f>
        <v>0</v>
      </c>
      <c r="CH125" s="28" cm="1">
        <f t="array" ref="CH125">_xlfn.XLOOKUP($D125&amp;CH$2&amp;CH$3,事業計画集計2026[営業所]&amp;事業計画集計2026[月]&amp;事業計画集計2026[受着完],事業計画集計2026[(当月)計画 請負金額],0,0)</f>
        <v>0</v>
      </c>
      <c r="CI125" s="28" cm="1">
        <f t="array" ref="CI125">_xlfn.XLOOKUP($D125&amp;CH$2&amp;CH$3,事業計画集計2026[営業所]&amp;事業計画集計2026[月]&amp;事業計画集計2026[受着完],事業計画集計2026[(当月)計画 利益額],0,0)</f>
        <v>0</v>
      </c>
      <c r="CJ125" s="29">
        <f>CI125-($Q125*1000)</f>
        <v>0</v>
      </c>
      <c r="CK125" s="142" cm="1">
        <f t="array" ref="CK125">_xlfn.XLOOKUP($D125&amp;CH$2&amp;CH$3,事業計画集計2026[営業所]&amp;事業計画集計2026[月]&amp;事業計画集計2026[受着完],事業計画集計2026[(当月)計画 棟数],0,0)</f>
        <v>0</v>
      </c>
      <c r="CL125" s="421">
        <f t="shared" ref="CL125:CU126" si="1437">BH125+BR125+CB125</f>
        <v>0</v>
      </c>
      <c r="CM125" s="422">
        <f t="shared" si="1437"/>
        <v>0</v>
      </c>
      <c r="CN125" s="423">
        <f t="shared" si="1437"/>
        <v>0</v>
      </c>
      <c r="CO125" s="296">
        <f t="shared" si="1437"/>
        <v>0</v>
      </c>
      <c r="CP125" s="300">
        <f t="shared" si="1437"/>
        <v>0</v>
      </c>
      <c r="CQ125" s="154">
        <f t="shared" si="1437"/>
        <v>0</v>
      </c>
      <c r="CR125" s="304">
        <f t="shared" si="1437"/>
        <v>0</v>
      </c>
      <c r="CS125" s="314">
        <f t="shared" si="1437"/>
        <v>0</v>
      </c>
      <c r="CT125" s="324">
        <f t="shared" si="1437"/>
        <v>0</v>
      </c>
      <c r="CU125" s="158">
        <f t="shared" si="1437"/>
        <v>0</v>
      </c>
      <c r="CV125" s="333">
        <f t="shared" ref="CV125:DE126" si="1438">AX125+CL125</f>
        <v>0</v>
      </c>
      <c r="CW125" s="334">
        <f t="shared" si="1438"/>
        <v>0</v>
      </c>
      <c r="CX125" s="162">
        <f t="shared" si="1438"/>
        <v>0</v>
      </c>
      <c r="CY125" s="354">
        <f t="shared" si="1438"/>
        <v>0</v>
      </c>
      <c r="CZ125" s="355">
        <f t="shared" si="1438"/>
        <v>0</v>
      </c>
      <c r="DA125" s="166">
        <f t="shared" si="1438"/>
        <v>0</v>
      </c>
      <c r="DB125" s="479">
        <f t="shared" si="1438"/>
        <v>0</v>
      </c>
      <c r="DC125" s="480">
        <f t="shared" si="1438"/>
        <v>0</v>
      </c>
      <c r="DD125" s="481">
        <f t="shared" si="1438"/>
        <v>0</v>
      </c>
      <c r="DE125" s="604">
        <f t="shared" si="1438"/>
        <v>0</v>
      </c>
      <c r="DF125" s="612">
        <f>実行度合表集計2025!GH125+実行度合表集計2026!CV125</f>
        <v>0</v>
      </c>
      <c r="DG125" s="334">
        <f>実行度合表集計2025!GI125+実行度合表集計2026!CW125</f>
        <v>0</v>
      </c>
      <c r="DH125" s="613">
        <f>実行度合表集計2025!GJ125+実行度合表集計2026!CX125</f>
        <v>0</v>
      </c>
      <c r="DI125" s="628">
        <f>実行度合表集計2025!GK125+実行度合表集計2026!CY125</f>
        <v>0</v>
      </c>
      <c r="DJ125" s="355">
        <f>実行度合表集計2025!GL125+実行度合表集計2026!CZ125</f>
        <v>0</v>
      </c>
      <c r="DK125" s="629">
        <f>実行度合表集計2025!GM125+実行度合表集計2026!DA125</f>
        <v>0</v>
      </c>
      <c r="DL125" s="641">
        <f>実行度合表集計2025!GN125+実行度合表集計2026!DB125</f>
        <v>0</v>
      </c>
      <c r="DM125" s="480">
        <f>実行度合表集計2025!GO125+実行度合表集計2026!DC125</f>
        <v>0</v>
      </c>
      <c r="DN125" s="481">
        <f>実行度合表集計2025!GP125+実行度合表集計2026!DD125</f>
        <v>0</v>
      </c>
      <c r="DO125" s="642">
        <f>実行度合表集計2025!GQ125+実行度合表集計2026!DE125</f>
        <v>0</v>
      </c>
      <c r="DP125" s="28" cm="1">
        <f t="array" ref="DP125">_xlfn.XLOOKUP($D125&amp;DP$2&amp;DP$3,事業計画集計2026[営業所]&amp;事業計画集計2026[月]&amp;事業計画集計2026[受着完],事業計画集計2026[(当月)計画 請負金額],0,0)</f>
        <v>0</v>
      </c>
      <c r="DQ125" s="28" cm="1">
        <f t="array" ref="DQ125">_xlfn.XLOOKUP($D125&amp;DP$2&amp;DP$3,事業計画集計2026[営業所]&amp;事業計画集計2026[月]&amp;事業計画集計2026[受着完],事業計画集計2026[(当月)計画 利益額],0,0)</f>
        <v>0</v>
      </c>
      <c r="DR125" s="149" cm="1">
        <f t="array" ref="DR125">_xlfn.XLOOKUP($D125&amp;DP$2&amp;DP$3,事業計画集計2026[営業所]&amp;事業計画集計2026[月]&amp;事業計画集計2026[受着完],事業計画集計2026[(当月)計画 棟数],0,0)</f>
        <v>0</v>
      </c>
      <c r="DS125" s="28" cm="1">
        <f t="array" ref="DS125">_xlfn.XLOOKUP($D125&amp;DS$2&amp;DS$3,事業計画集計2026[営業所]&amp;事業計画集計2026[月]&amp;事業計画集計2026[受着完],事業計画集計2026[(当月)計画 請負金額],0,0)</f>
        <v>0</v>
      </c>
      <c r="DT125" s="28" cm="1">
        <f t="array" ref="DT125">_xlfn.XLOOKUP($D125&amp;DS$2&amp;DS$3,事業計画集計2026[営業所]&amp;事業計画集計2026[月]&amp;事業計画集計2026[受着完],事業計画集計2026[(当月)計画 利益額],0,0)</f>
        <v>0</v>
      </c>
      <c r="DU125" s="149" cm="1">
        <f t="array" ref="DU125">_xlfn.XLOOKUP($D125&amp;DS$2&amp;DS$3,事業計画集計2026[営業所]&amp;事業計画集計2026[月]&amp;事業計画集計2026[受着完],事業計画集計2026[(当月)計画 棟数],0,0)</f>
        <v>0</v>
      </c>
      <c r="DV125" s="28" cm="1">
        <f t="array" ref="DV125">_xlfn.XLOOKUP($D125&amp;DV$2&amp;DV$3,事業計画集計2026[営業所]&amp;事業計画集計2026[月]&amp;事業計画集計2026[受着完],事業計画集計2026[(当月)計画 請負金額],0,0)</f>
        <v>0</v>
      </c>
      <c r="DW125" s="28" cm="1">
        <f t="array" ref="DW125">_xlfn.XLOOKUP($D125&amp;DV$2&amp;DV$3,事業計画集計2026[営業所]&amp;事業計画集計2026[月]&amp;事業計画集計2026[受着完],事業計画集計2026[(当月)計画 利益額],0,0)</f>
        <v>0</v>
      </c>
      <c r="DX125" s="29">
        <f>DW125-($Q125*1000)</f>
        <v>0</v>
      </c>
      <c r="DY125" s="149" cm="1">
        <f t="array" ref="DY125">_xlfn.XLOOKUP($D125&amp;DV$2&amp;DV$3,事業計画集計2026[営業所]&amp;事業計画集計2026[月]&amp;事業計画集計2026[受着完],事業計画集計2026[(当月)計画 棟数],0,0)</f>
        <v>0</v>
      </c>
      <c r="DZ125" s="28" cm="1">
        <f t="array" ref="DZ125">_xlfn.XLOOKUP($D125&amp;DZ$2&amp;DZ$3,事業計画集計2026[営業所]&amp;事業計画集計2026[月]&amp;事業計画集計2026[受着完],事業計画集計2026[(当月)計画 請負金額],0,0)</f>
        <v>0</v>
      </c>
      <c r="EA125" s="28" cm="1">
        <f t="array" ref="EA125">_xlfn.XLOOKUP($D125&amp;DZ$2&amp;DZ$3,事業計画集計2026[営業所]&amp;事業計画集計2026[月]&amp;事業計画集計2026[受着完],事業計画集計2026[(当月)計画 利益額],0,0)</f>
        <v>0</v>
      </c>
      <c r="EB125" s="149" cm="1">
        <f t="array" ref="EB125">_xlfn.XLOOKUP($D125&amp;DZ$2&amp;DZ$3,事業計画集計2026[営業所]&amp;事業計画集計2026[月]&amp;事業計画集計2026[受着完],事業計画集計2026[(当月)計画 棟数],0,0)</f>
        <v>0</v>
      </c>
      <c r="EC125" s="28" cm="1">
        <f t="array" ref="EC125">_xlfn.XLOOKUP($D125&amp;EC$2&amp;EC$3,事業計画集計2026[営業所]&amp;事業計画集計2026[月]&amp;事業計画集計2026[受着完],事業計画集計2026[(当月)計画 請負金額],0,0)</f>
        <v>0</v>
      </c>
      <c r="ED125" s="28" cm="1">
        <f t="array" ref="ED125">_xlfn.XLOOKUP($D125&amp;EC$2&amp;EC$3,事業計画集計2026[営業所]&amp;事業計画集計2026[月]&amp;事業計画集計2026[受着完],事業計画集計2026[(当月)計画 利益額],0,0)</f>
        <v>0</v>
      </c>
      <c r="EE125" s="149" cm="1">
        <f t="array" ref="EE125">_xlfn.XLOOKUP($D125&amp;EC$2&amp;EC$3,事業計画集計2026[営業所]&amp;事業計画集計2026[月]&amp;事業計画集計2026[受着完],事業計画集計2026[(当月)計画 棟数],0,0)</f>
        <v>0</v>
      </c>
      <c r="EF125" s="28" cm="1">
        <f t="array" ref="EF125">_xlfn.XLOOKUP($D125&amp;EF$2&amp;EF$3,事業計画集計2026[営業所]&amp;事業計画集計2026[月]&amp;事業計画集計2026[受着完],事業計画集計2026[(当月)計画 請負金額],0,0)</f>
        <v>0</v>
      </c>
      <c r="EG125" s="28" cm="1">
        <f t="array" ref="EG125">_xlfn.XLOOKUP($D125&amp;EF$2&amp;EF$3,事業計画集計2026[営業所]&amp;事業計画集計2026[月]&amp;事業計画集計2026[受着完],事業計画集計2026[(当月)計画 利益額],0,0)</f>
        <v>0</v>
      </c>
      <c r="EH125" s="29">
        <f>EG125-($Q125*1000)</f>
        <v>0</v>
      </c>
      <c r="EI125" s="149" cm="1">
        <f t="array" ref="EI125">_xlfn.XLOOKUP($D125&amp;EF$2&amp;EF$3,事業計画集計2026[営業所]&amp;事業計画集計2026[月]&amp;事業計画集計2026[受着完],事業計画集計2026[(当月)計画 棟数],0,0)</f>
        <v>0</v>
      </c>
      <c r="EJ125" s="28" cm="1">
        <f t="array" ref="EJ125">_xlfn.XLOOKUP($D125&amp;EJ$2&amp;EJ$3,事業計画集計2026[営業所]&amp;事業計画集計2026[月]&amp;事業計画集計2026[受着完],事業計画集計2026[(当月)計画 請負金額],0,0)</f>
        <v>0</v>
      </c>
      <c r="EK125" s="28" cm="1">
        <f t="array" ref="EK125">_xlfn.XLOOKUP($D125&amp;EJ$2&amp;EJ$3,事業計画集計2026[営業所]&amp;事業計画集計2026[月]&amp;事業計画集計2026[受着完],事業計画集計2026[(当月)計画 利益額],0,0)</f>
        <v>0</v>
      </c>
      <c r="EL125" s="149" cm="1">
        <f t="array" ref="EL125">_xlfn.XLOOKUP($D125&amp;EJ$2&amp;EJ$3,事業計画集計2026[営業所]&amp;事業計画集計2026[月]&amp;事業計画集計2026[受着完],事業計画集計2026[(当月)計画 棟数],0,0)</f>
        <v>0</v>
      </c>
      <c r="EM125" s="28" cm="1">
        <f t="array" ref="EM125">_xlfn.XLOOKUP($D125&amp;EM$2&amp;EM$3,事業計画集計2026[営業所]&amp;事業計画集計2026[月]&amp;事業計画集計2026[受着完],事業計画集計2026[(当月)計画 請負金額],0,0)</f>
        <v>0</v>
      </c>
      <c r="EN125" s="28" cm="1">
        <f t="array" ref="EN125">_xlfn.XLOOKUP($D125&amp;EM$2&amp;EM$3,事業計画集計2026[営業所]&amp;事業計画集計2026[月]&amp;事業計画集計2026[受着完],事業計画集計2026[(当月)計画 利益額],0,0)</f>
        <v>0</v>
      </c>
      <c r="EO125" s="149" cm="1">
        <f t="array" ref="EO125">_xlfn.XLOOKUP($D125&amp;EM$2&amp;EM$3,事業計画集計2026[営業所]&amp;事業計画集計2026[月]&amp;事業計画集計2026[受着完],事業計画集計2026[(当月)計画 棟数],0,0)</f>
        <v>0</v>
      </c>
      <c r="EP125" s="28" cm="1">
        <f t="array" ref="EP125">_xlfn.XLOOKUP($D125&amp;EP$2&amp;EP$3,事業計画集計2026[営業所]&amp;事業計画集計2026[月]&amp;事業計画集計2026[受着完],事業計画集計2026[(当月)計画 請負金額],0,0)</f>
        <v>0</v>
      </c>
      <c r="EQ125" s="28" cm="1">
        <f t="array" ref="EQ125">_xlfn.XLOOKUP($D125&amp;EP$2&amp;EP$3,事業計画集計2026[営業所]&amp;事業計画集計2026[月]&amp;事業計画集計2026[受着完],事業計画集計2026[(当月)計画 利益額],0,0)</f>
        <v>0</v>
      </c>
      <c r="ER125" s="29">
        <f>EQ125-($Q125*1000)</f>
        <v>0</v>
      </c>
      <c r="ES125" s="142" cm="1">
        <f t="array" ref="ES125">_xlfn.XLOOKUP($D125&amp;EP$2&amp;EP$3,事業計画集計2026[営業所]&amp;事業計画集計2026[月]&amp;事業計画集計2026[受着完],事業計画集計2026[(当月)計画 棟数],0,0)</f>
        <v>0</v>
      </c>
      <c r="ET125" s="421">
        <f t="shared" ref="ET125:FC126" si="1439">DP125+DZ125+EJ125</f>
        <v>0</v>
      </c>
      <c r="EU125" s="422">
        <f t="shared" si="1439"/>
        <v>0</v>
      </c>
      <c r="EV125" s="423">
        <f t="shared" si="1439"/>
        <v>0</v>
      </c>
      <c r="EW125" s="296">
        <f t="shared" si="1439"/>
        <v>0</v>
      </c>
      <c r="EX125" s="300">
        <f t="shared" si="1439"/>
        <v>0</v>
      </c>
      <c r="EY125" s="154">
        <f t="shared" si="1439"/>
        <v>0</v>
      </c>
      <c r="EZ125" s="304">
        <f t="shared" si="1439"/>
        <v>0</v>
      </c>
      <c r="FA125" s="314">
        <f t="shared" si="1439"/>
        <v>0</v>
      </c>
      <c r="FB125" s="324">
        <f t="shared" si="1439"/>
        <v>0</v>
      </c>
      <c r="FC125" s="158">
        <f t="shared" si="1439"/>
        <v>0</v>
      </c>
      <c r="FD125" s="28" cm="1">
        <f t="array" ref="FD125">_xlfn.XLOOKUP($D125&amp;FD$2&amp;FD$3,事業計画集計2026[営業所]&amp;事業計画集計2026[月]&amp;事業計画集計2026[受着完],事業計画集計2026[(当月)計画 請負金額],0,0)</f>
        <v>0</v>
      </c>
      <c r="FE125" s="28" cm="1">
        <f t="array" ref="FE125">_xlfn.XLOOKUP($D125&amp;FD$2&amp;FD$3,事業計画集計2026[営業所]&amp;事業計画集計2026[月]&amp;事業計画集計2026[受着完],事業計画集計2026[(当月)計画 利益額],0,0)</f>
        <v>0</v>
      </c>
      <c r="FF125" s="149" cm="1">
        <f t="array" ref="FF125">_xlfn.XLOOKUP($D125&amp;FD$2&amp;FD$3,事業計画集計2026[営業所]&amp;事業計画集計2026[月]&amp;事業計画集計2026[受着完],事業計画集計2026[(当月)計画 棟数],0,0)</f>
        <v>0</v>
      </c>
      <c r="FG125" s="28" cm="1">
        <f t="array" ref="FG125">_xlfn.XLOOKUP($D125&amp;FG$2&amp;FG$3,事業計画集計2026[営業所]&amp;事業計画集計2026[月]&amp;事業計画集計2026[受着完],事業計画集計2026[(当月)計画 請負金額],0,0)</f>
        <v>0</v>
      </c>
      <c r="FH125" s="28" cm="1">
        <f t="array" ref="FH125">_xlfn.XLOOKUP($D125&amp;FG$2&amp;FG$3,事業計画集計2026[営業所]&amp;事業計画集計2026[月]&amp;事業計画集計2026[受着完],事業計画集計2026[(当月)計画 利益額],0,0)</f>
        <v>0</v>
      </c>
      <c r="FI125" s="149" cm="1">
        <f t="array" ref="FI125">_xlfn.XLOOKUP($D125&amp;FG$2&amp;FG$3,事業計画集計2026[営業所]&amp;事業計画集計2026[月]&amp;事業計画集計2026[受着完],事業計画集計2026[(当月)計画 棟数],0,0)</f>
        <v>0</v>
      </c>
      <c r="FJ125" s="28" cm="1">
        <f t="array" ref="FJ125">_xlfn.XLOOKUP($D125&amp;FJ$2&amp;FJ$3,事業計画集計2026[営業所]&amp;事業計画集計2026[月]&amp;事業計画集計2026[受着完],事業計画集計2026[(当月)計画 請負金額],0,0)</f>
        <v>0</v>
      </c>
      <c r="FK125" s="28" cm="1">
        <f t="array" ref="FK125">_xlfn.XLOOKUP($D125&amp;FJ$2&amp;FJ$3,事業計画集計2026[営業所]&amp;事業計画集計2026[月]&amp;事業計画集計2026[受着完],事業計画集計2026[(当月)計画 利益額],0,0)</f>
        <v>0</v>
      </c>
      <c r="FL125" s="29">
        <f>FK125-($Q125*1000)</f>
        <v>0</v>
      </c>
      <c r="FM125" s="149" cm="1">
        <f t="array" ref="FM125">_xlfn.XLOOKUP($D125&amp;FJ$2&amp;FJ$3,事業計画集計2026[営業所]&amp;事業計画集計2026[月]&amp;事業計画集計2026[受着完],事業計画集計2026[(当月)計画 棟数],0,0)</f>
        <v>0</v>
      </c>
      <c r="FN125" s="28" cm="1">
        <f t="array" ref="FN125">_xlfn.XLOOKUP($D125&amp;FN$2&amp;FN$3,事業計画集計2026[営業所]&amp;事業計画集計2026[月]&amp;事業計画集計2026[受着完],事業計画集計2026[(当月)計画 請負金額],0,0)</f>
        <v>0</v>
      </c>
      <c r="FO125" s="28" cm="1">
        <f t="array" ref="FO125">_xlfn.XLOOKUP($D125&amp;FN$2&amp;FN$3,事業計画集計2026[営業所]&amp;事業計画集計2026[月]&amp;事業計画集計2026[受着完],事業計画集計2026[(当月)計画 利益額],0,0)</f>
        <v>0</v>
      </c>
      <c r="FP125" s="149" cm="1">
        <f t="array" ref="FP125">_xlfn.XLOOKUP($D125&amp;FN$2&amp;FN$3,事業計画集計2026[営業所]&amp;事業計画集計2026[月]&amp;事業計画集計2026[受着完],事業計画集計2026[(当月)計画 棟数],0,0)</f>
        <v>0</v>
      </c>
      <c r="FQ125" s="28" cm="1">
        <f t="array" ref="FQ125">_xlfn.XLOOKUP($D125&amp;FQ$2&amp;FQ$3,事業計画集計2026[営業所]&amp;事業計画集計2026[月]&amp;事業計画集計2026[受着完],事業計画集計2026[(当月)計画 請負金額],0,0)</f>
        <v>0</v>
      </c>
      <c r="FR125" s="28" cm="1">
        <f t="array" ref="FR125">_xlfn.XLOOKUP($D125&amp;FQ$2&amp;FQ$3,事業計画集計2026[営業所]&amp;事業計画集計2026[月]&amp;事業計画集計2026[受着完],事業計画集計2026[(当月)計画 利益額],0,0)</f>
        <v>0</v>
      </c>
      <c r="FS125" s="149" cm="1">
        <f t="array" ref="FS125">_xlfn.XLOOKUP($D125&amp;FQ$2&amp;FQ$3,事業計画集計2026[営業所]&amp;事業計画集計2026[月]&amp;事業計画集計2026[受着完],事業計画集計2026[(当月)計画 棟数],0,0)</f>
        <v>0</v>
      </c>
      <c r="FT125" s="28" cm="1">
        <f t="array" ref="FT125">_xlfn.XLOOKUP($D125&amp;FT$2&amp;FT$3,事業計画集計2026[営業所]&amp;事業計画集計2026[月]&amp;事業計画集計2026[受着完],事業計画集計2026[(当月)計画 請負金額],0,0)</f>
        <v>0</v>
      </c>
      <c r="FU125" s="28" cm="1">
        <f t="array" ref="FU125">_xlfn.XLOOKUP($D125&amp;FT$2&amp;FT$3,事業計画集計2026[営業所]&amp;事業計画集計2026[月]&amp;事業計画集計2026[受着完],事業計画集計2026[(当月)計画 利益額],0,0)</f>
        <v>0</v>
      </c>
      <c r="FV125" s="29">
        <f>FU125-($Q125*1000)</f>
        <v>0</v>
      </c>
      <c r="FW125" s="149" cm="1">
        <f t="array" ref="FW125">_xlfn.XLOOKUP($D125&amp;FT$2&amp;FT$3,事業計画集計2026[営業所]&amp;事業計画集計2026[月]&amp;事業計画集計2026[受着完],事業計画集計2026[(当月)計画 棟数],0,0)</f>
        <v>0</v>
      </c>
      <c r="FX125" s="28" cm="1">
        <f t="array" ref="FX125">_xlfn.XLOOKUP($D125&amp;FX$2&amp;FX$3,事業計画集計2026[営業所]&amp;事業計画集計2026[月]&amp;事業計画集計2026[受着完],事業計画集計2026[(当月)計画 請負金額],0,0)</f>
        <v>0</v>
      </c>
      <c r="FY125" s="28" cm="1">
        <f t="array" ref="FY125">_xlfn.XLOOKUP($D125&amp;FX$2&amp;FX$3,事業計画集計2026[営業所]&amp;事業計画集計2026[月]&amp;事業計画集計2026[受着完],事業計画集計2026[(当月)計画 利益額],0,0)</f>
        <v>0</v>
      </c>
      <c r="FZ125" s="149" cm="1">
        <f t="array" ref="FZ125">_xlfn.XLOOKUP($D125&amp;FX$2&amp;FX$3,事業計画集計2026[営業所]&amp;事業計画集計2026[月]&amp;事業計画集計2026[受着完],事業計画集計2026[(当月)計画 棟数],0,0)</f>
        <v>0</v>
      </c>
      <c r="GA125" s="28" cm="1">
        <f t="array" ref="GA125">_xlfn.XLOOKUP($D125&amp;GA$2&amp;GA$3,事業計画集計2026[営業所]&amp;事業計画集計2026[月]&amp;事業計画集計2026[受着完],事業計画集計2026[(当月)計画 請負金額],0,0)</f>
        <v>0</v>
      </c>
      <c r="GB125" s="28" cm="1">
        <f t="array" ref="GB125">_xlfn.XLOOKUP($D125&amp;GA$2&amp;GA$3,事業計画集計2026[営業所]&amp;事業計画集計2026[月]&amp;事業計画集計2026[受着完],事業計画集計2026[(当月)計画 利益額],0,0)</f>
        <v>0</v>
      </c>
      <c r="GC125" s="149" cm="1">
        <f t="array" ref="GC125">_xlfn.XLOOKUP($D125&amp;GA$2&amp;GA$3,事業計画集計2026[営業所]&amp;事業計画集計2026[月]&amp;事業計画集計2026[受着完],事業計画集計2026[(当月)計画 棟数],0,0)</f>
        <v>0</v>
      </c>
      <c r="GD125" s="28" cm="1">
        <f t="array" ref="GD125">_xlfn.XLOOKUP($D125&amp;GD$2&amp;GD$3,事業計画集計2026[営業所]&amp;事業計画集計2026[月]&amp;事業計画集計2026[受着完],事業計画集計2026[(当月)計画 請負金額],0,0)</f>
        <v>0</v>
      </c>
      <c r="GE125" s="28" cm="1">
        <f t="array" ref="GE125">_xlfn.XLOOKUP($D125&amp;GD$2&amp;GD$3,事業計画集計2026[営業所]&amp;事業計画集計2026[月]&amp;事業計画集計2026[受着完],事業計画集計2026[(当月)計画 利益額],0,0)</f>
        <v>0</v>
      </c>
      <c r="GF125" s="29">
        <f>GE125-($Q125*1000)</f>
        <v>0</v>
      </c>
      <c r="GG125" s="142" cm="1">
        <f t="array" ref="GG125">_xlfn.XLOOKUP($D125&amp;GD$2&amp;GD$3,事業計画集計2026[営業所]&amp;事業計画集計2026[月]&amp;事業計画集計2026[受着完],事業計画集計2026[(当月)計画 棟数],0,0)</f>
        <v>0</v>
      </c>
      <c r="GH125" s="421">
        <f t="shared" ref="GH125:GQ126" si="1440">FD125+FN125+FX125</f>
        <v>0</v>
      </c>
      <c r="GI125" s="422">
        <f t="shared" si="1440"/>
        <v>0</v>
      </c>
      <c r="GJ125" s="423">
        <f t="shared" si="1440"/>
        <v>0</v>
      </c>
      <c r="GK125" s="296">
        <f t="shared" si="1440"/>
        <v>0</v>
      </c>
      <c r="GL125" s="300">
        <f t="shared" si="1440"/>
        <v>0</v>
      </c>
      <c r="GM125" s="154">
        <f t="shared" si="1440"/>
        <v>0</v>
      </c>
      <c r="GN125" s="304">
        <f t="shared" si="1440"/>
        <v>0</v>
      </c>
      <c r="GO125" s="314">
        <f t="shared" si="1440"/>
        <v>0</v>
      </c>
      <c r="GP125" s="324">
        <f t="shared" si="1440"/>
        <v>0</v>
      </c>
      <c r="GQ125" s="158">
        <f t="shared" si="1440"/>
        <v>0</v>
      </c>
      <c r="GR125" s="333">
        <f t="shared" ref="GR125:HA126" si="1441">ET125+GH125</f>
        <v>0</v>
      </c>
      <c r="GS125" s="334">
        <f t="shared" si="1441"/>
        <v>0</v>
      </c>
      <c r="GT125" s="162">
        <f t="shared" si="1441"/>
        <v>0</v>
      </c>
      <c r="GU125" s="354">
        <f t="shared" si="1441"/>
        <v>0</v>
      </c>
      <c r="GV125" s="355">
        <f t="shared" si="1441"/>
        <v>0</v>
      </c>
      <c r="GW125" s="166">
        <f t="shared" si="1441"/>
        <v>0</v>
      </c>
      <c r="GX125" s="479">
        <f t="shared" si="1441"/>
        <v>0</v>
      </c>
      <c r="GY125" s="480">
        <f t="shared" si="1441"/>
        <v>0</v>
      </c>
      <c r="GZ125" s="481">
        <f t="shared" si="1441"/>
        <v>0</v>
      </c>
      <c r="HA125" s="482">
        <f t="shared" si="1441"/>
        <v>0</v>
      </c>
      <c r="HB125" s="390">
        <f>CV125+GR125</f>
        <v>0</v>
      </c>
      <c r="HC125" s="391">
        <f>CW125+GS125</f>
        <v>0</v>
      </c>
      <c r="HD125" s="170">
        <f>CX125+GT125</f>
        <v>0</v>
      </c>
      <c r="HE125" s="390">
        <f>CY125+GU125</f>
        <v>0</v>
      </c>
      <c r="HF125" s="391">
        <f>CZ125+GV125</f>
        <v>0</v>
      </c>
      <c r="HG125" s="170">
        <f>DA125+GW125</f>
        <v>0</v>
      </c>
      <c r="HH125" s="390">
        <f>DB125+GX125</f>
        <v>0</v>
      </c>
      <c r="HI125" s="391">
        <f>DC125+GY125</f>
        <v>0</v>
      </c>
      <c r="HJ125" s="409">
        <f>DD125+GZ125</f>
        <v>0</v>
      </c>
      <c r="HK125" s="256">
        <f>DE125+HA125</f>
        <v>0</v>
      </c>
      <c r="HL125" s="31"/>
      <c r="HM125" s="30" t="s">
        <v>137</v>
      </c>
      <c r="HN125" s="30" t="s">
        <v>104</v>
      </c>
      <c r="HO125" s="30"/>
      <c r="HP125" s="30"/>
      <c r="HQ125" s="30"/>
    </row>
    <row r="126" spans="1:225" s="25" customFormat="1" ht="21">
      <c r="A126" s="24"/>
      <c r="C126" s="90"/>
      <c r="D126" s="94"/>
      <c r="E126" s="196"/>
      <c r="F126" s="196"/>
      <c r="G126" s="196"/>
      <c r="H126" s="196"/>
      <c r="I126" s="196"/>
      <c r="J126" s="196"/>
      <c r="K126" s="197" t="str">
        <f>K125</f>
        <v/>
      </c>
      <c r="L126" s="197" t="str">
        <f t="shared" ref="L126:Q126" si="1442">L125</f>
        <v/>
      </c>
      <c r="M126" s="197" t="str">
        <f t="shared" si="1442"/>
        <v/>
      </c>
      <c r="N126" s="197" t="str">
        <f t="shared" si="1442"/>
        <v/>
      </c>
      <c r="O126" s="197" t="str">
        <f t="shared" si="1442"/>
        <v/>
      </c>
      <c r="P126" s="197" t="str">
        <f t="shared" si="1442"/>
        <v/>
      </c>
      <c r="Q126" s="197">
        <f t="shared" si="1442"/>
        <v>0</v>
      </c>
      <c r="R126" s="196"/>
      <c r="S126" s="26" t="s">
        <v>138</v>
      </c>
      <c r="T126" s="27" cm="1">
        <f t="array" ref="T126">_xlfn.XLOOKUP($D125&amp;T$2&amp;T$3,事業計画集計2026[営業所]&amp;事業計画集計2026[月]&amp;事業計画集計2026[受着完],事業計画集計2026[(当月)実績 請負金額],0,0)</f>
        <v>0</v>
      </c>
      <c r="U126" s="28" cm="1">
        <f t="array" ref="U126">_xlfn.XLOOKUP($D125&amp;T$2&amp;T$3,事業計画集計2026[営業所]&amp;事業計画集計2026[月]&amp;事業計画集計2026[受着完],事業計画集計2026[(当月)実績 利益額],0,0)</f>
        <v>0</v>
      </c>
      <c r="V126" s="142" cm="1">
        <f t="array" ref="V126">_xlfn.XLOOKUP($D125&amp;T$2&amp;T$3,事業計画集計2026[営業所]&amp;事業計画集計2026[月]&amp;事業計画集計2026[受着完],事業計画集計2026[(当月)実績 棟数],0,0)</f>
        <v>0</v>
      </c>
      <c r="W126" s="27" cm="1">
        <f t="array" ref="W126">_xlfn.XLOOKUP($D125&amp;W$2&amp;W$3,事業計画集計2026[営業所]&amp;事業計画集計2026[月]&amp;事業計画集計2026[受着完],事業計画集計2026[(当月)実績 請負金額],0,0)</f>
        <v>0</v>
      </c>
      <c r="X126" s="28" cm="1">
        <f t="array" ref="X126">_xlfn.XLOOKUP($D125&amp;W$2&amp;W$3,事業計画集計2026[営業所]&amp;事業計画集計2026[月]&amp;事業計画集計2026[受着完],事業計画集計2026[(当月)実績 利益額],0,0)</f>
        <v>0</v>
      </c>
      <c r="Y126" s="149" cm="1">
        <f t="array" ref="Y126">_xlfn.XLOOKUP($D125&amp;W$2&amp;W$3,事業計画集計2026[営業所]&amp;事業計画集計2026[月]&amp;事業計画集計2026[受着完],事業計画集計2026[(当月)実績 棟数],0,0)</f>
        <v>0</v>
      </c>
      <c r="Z126" s="28" cm="1">
        <f t="array" ref="Z126">_xlfn.XLOOKUP($D125&amp;Z$2&amp;Z$3,事業計画集計2026[営業所]&amp;事業計画集計2026[月]&amp;事業計画集計2026[受着完],事業計画集計2026[(当月)実績 請負金額],0,0)</f>
        <v>0</v>
      </c>
      <c r="AA126" s="28" cm="1">
        <f t="array" ref="AA126">_xlfn.XLOOKUP($D125&amp;Z$2&amp;Z$3,事業計画集計2026[営業所]&amp;事業計画集計2026[月]&amp;事業計画集計2026[受着完],事業計画集計2026[(当月)実績 利益額],0,0)</f>
        <v>0</v>
      </c>
      <c r="AB126" s="133">
        <f>AA126-($Q125*1000)</f>
        <v>0</v>
      </c>
      <c r="AC126" s="142" cm="1">
        <f t="array" ref="AC126">_xlfn.XLOOKUP($D125&amp;Z$2&amp;Z$3,事業計画集計2026[営業所]&amp;事業計画集計2026[月]&amp;事業計画集計2026[受着完],事業計画集計2026[(当月)実績 棟数],0,0)</f>
        <v>0</v>
      </c>
      <c r="AD126" s="27" cm="1">
        <f t="array" ref="AD126">_xlfn.XLOOKUP($D125&amp;AD$2&amp;AD$3,事業計画集計2026[営業所]&amp;事業計画集計2026[月]&amp;事業計画集計2026[受着完],事業計画集計2026[(当月)実績 請負金額],0,0)</f>
        <v>0</v>
      </c>
      <c r="AE126" s="28" cm="1">
        <f t="array" ref="AE126">_xlfn.XLOOKUP($D125&amp;AD$2&amp;AD$3,事業計画集計2026[営業所]&amp;事業計画集計2026[月]&amp;事業計画集計2026[受着完],事業計画集計2026[(当月)実績 利益額],0,0)</f>
        <v>0</v>
      </c>
      <c r="AF126" s="149" cm="1">
        <f t="array" ref="AF126">_xlfn.XLOOKUP($D125&amp;AD$2&amp;AD$3,事業計画集計2026[営業所]&amp;事業計画集計2026[月]&amp;事業計画集計2026[受着完],事業計画集計2026[(当月)実績 棟数],0,0)</f>
        <v>0</v>
      </c>
      <c r="AG126" s="28" cm="1">
        <f t="array" ref="AG126">_xlfn.XLOOKUP($D125&amp;AG$2&amp;AG$3,事業計画集計2026[営業所]&amp;事業計画集計2026[月]&amp;事業計画集計2026[受着完],事業計画集計2026[(当月)実績 請負金額],0,0)</f>
        <v>0</v>
      </c>
      <c r="AH126" s="28" cm="1">
        <f t="array" ref="AH126">_xlfn.XLOOKUP($D125&amp;AG$2&amp;AG$3,事業計画集計2026[営業所]&amp;事業計画集計2026[月]&amp;事業計画集計2026[受着完],事業計画集計2026[(当月)実績 利益額],0,0)</f>
        <v>0</v>
      </c>
      <c r="AI126" s="149" cm="1">
        <f t="array" ref="AI126">_xlfn.XLOOKUP($D125&amp;AG$2&amp;AG$3,事業計画集計2026[営業所]&amp;事業計画集計2026[月]&amp;事業計画集計2026[受着完],事業計画集計2026[(当月)実績 棟数],0,0)</f>
        <v>0</v>
      </c>
      <c r="AJ126" s="28" cm="1">
        <f t="array" ref="AJ126">_xlfn.XLOOKUP($D125&amp;AJ$2&amp;AJ$3,事業計画集計2026[営業所]&amp;事業計画集計2026[月]&amp;事業計画集計2026[受着完],事業計画集計2026[(当月)実績 請負金額],0,0)</f>
        <v>0</v>
      </c>
      <c r="AK126" s="28" cm="1">
        <f t="array" ref="AK126">_xlfn.XLOOKUP($D125&amp;AJ$2&amp;AJ$3,事業計画集計2026[営業所]&amp;事業計画集計2026[月]&amp;事業計画集計2026[受着完],事業計画集計2026[(当月)実績 利益額],0,0)</f>
        <v>0</v>
      </c>
      <c r="AL126" s="133">
        <f>AK126-($Q125*1000)</f>
        <v>0</v>
      </c>
      <c r="AM126" s="149" cm="1">
        <f t="array" ref="AM126">_xlfn.XLOOKUP($D125&amp;AJ$2&amp;AJ$3,事業計画集計2026[営業所]&amp;事業計画集計2026[月]&amp;事業計画集計2026[受着完],事業計画集計2026[(当月)実績 棟数],0,0)</f>
        <v>0</v>
      </c>
      <c r="AN126" s="28" cm="1">
        <f t="array" ref="AN126">_xlfn.XLOOKUP($D125&amp;AN$2&amp;AN$3,事業計画集計2026[営業所]&amp;事業計画集計2026[月]&amp;事業計画集計2026[受着完],事業計画集計2026[(当月)実績 請負金額],0,0)</f>
        <v>0</v>
      </c>
      <c r="AO126" s="28" cm="1">
        <f t="array" ref="AO126">_xlfn.XLOOKUP($D125&amp;AN$2&amp;AN$3,事業計画集計2026[営業所]&amp;事業計画集計2026[月]&amp;事業計画集計2026[受着完],事業計画集計2026[(当月)実績 利益額],0,0)</f>
        <v>0</v>
      </c>
      <c r="AP126" s="149" cm="1">
        <f t="array" ref="AP126">_xlfn.XLOOKUP($D125&amp;AN$2&amp;AN$3,事業計画集計2026[営業所]&amp;事業計画集計2026[月]&amp;事業計画集計2026[受着完],事業計画集計2026[(当月)実績 棟数],0,0)</f>
        <v>0</v>
      </c>
      <c r="AQ126" s="28" cm="1">
        <f t="array" ref="AQ126">_xlfn.XLOOKUP($D125&amp;AQ$2&amp;AQ$3,事業計画集計2026[営業所]&amp;事業計画集計2026[月]&amp;事業計画集計2026[受着完],事業計画集計2026[(当月)実績 請負金額],0,0)</f>
        <v>0</v>
      </c>
      <c r="AR126" s="28" cm="1">
        <f t="array" ref="AR126">_xlfn.XLOOKUP($D125&amp;AQ$2&amp;AQ$3,事業計画集計2026[営業所]&amp;事業計画集計2026[月]&amp;事業計画集計2026[受着完],事業計画集計2026[(当月)実績 利益額],0,0)</f>
        <v>0</v>
      </c>
      <c r="AS126" s="149" cm="1">
        <f t="array" ref="AS126">_xlfn.XLOOKUP($D125&amp;AQ$2&amp;AQ$3,事業計画集計2026[営業所]&amp;事業計画集計2026[月]&amp;事業計画集計2026[受着完],事業計画集計2026[(当月)実績 棟数],0,0)</f>
        <v>0</v>
      </c>
      <c r="AT126" s="28" cm="1">
        <f t="array" ref="AT126">_xlfn.XLOOKUP($D125&amp;AT$2&amp;AT$3,事業計画集計2026[営業所]&amp;事業計画集計2026[月]&amp;事業計画集計2026[受着完],事業計画集計2026[(当月)実績 請負金額],0,0)</f>
        <v>0</v>
      </c>
      <c r="AU126" s="28" cm="1">
        <f t="array" ref="AU126">_xlfn.XLOOKUP($D125&amp;AT$2&amp;AT$3,事業計画集計2026[営業所]&amp;事業計画集計2026[月]&amp;事業計画集計2026[受着完],事業計画集計2026[(当月)実績 利益額],0,0)</f>
        <v>0</v>
      </c>
      <c r="AV126" s="29">
        <f>AU126-($Q125*1000)</f>
        <v>0</v>
      </c>
      <c r="AW126" s="142" cm="1">
        <f t="array" ref="AW126">_xlfn.XLOOKUP($D125&amp;AT$2&amp;AT$3,事業計画集計2026[営業所]&amp;事業計画集計2026[月]&amp;事業計画集計2026[受着完],事業計画集計2026[(当月)実績 棟数],0,0)</f>
        <v>0</v>
      </c>
      <c r="AX126" s="421">
        <f t="shared" si="1436"/>
        <v>0</v>
      </c>
      <c r="AY126" s="422">
        <f t="shared" si="1436"/>
        <v>0</v>
      </c>
      <c r="AZ126" s="423">
        <f t="shared" si="1436"/>
        <v>0</v>
      </c>
      <c r="BA126" s="296">
        <f t="shared" si="1436"/>
        <v>0</v>
      </c>
      <c r="BB126" s="300">
        <f t="shared" si="1436"/>
        <v>0</v>
      </c>
      <c r="BC126" s="154">
        <f t="shared" si="1436"/>
        <v>0</v>
      </c>
      <c r="BD126" s="304">
        <f>Z126+AJ126+AT126</f>
        <v>0</v>
      </c>
      <c r="BE126" s="314">
        <f>AA126+AK126+AU126</f>
        <v>0</v>
      </c>
      <c r="BF126" s="409">
        <f>BE126*(1+BF127)-(($Q125*1000)*3)</f>
        <v>0</v>
      </c>
      <c r="BG126" s="158">
        <f>AC126+AM126+AW126</f>
        <v>0</v>
      </c>
      <c r="BH126" s="28" cm="1">
        <f t="array" ref="BH126">_xlfn.XLOOKUP($D125&amp;BH$2&amp;BH$3,事業計画集計2026[営業所]&amp;事業計画集計2026[月]&amp;事業計画集計2026[受着完],事業計画集計2026[(当月)実績 請負金額],0,0)</f>
        <v>0</v>
      </c>
      <c r="BI126" s="28" cm="1">
        <f t="array" ref="BI126">_xlfn.XLOOKUP($D125&amp;BH$2&amp;BH$3,事業計画集計2026[営業所]&amp;事業計画集計2026[月]&amp;事業計画集計2026[受着完],事業計画集計2026[(当月)実績 利益額],0,0)</f>
        <v>0</v>
      </c>
      <c r="BJ126" s="149" cm="1">
        <f t="array" ref="BJ126">_xlfn.XLOOKUP($D125&amp;BH$2&amp;BH$3,事業計画集計2026[営業所]&amp;事業計画集計2026[月]&amp;事業計画集計2026[受着完],事業計画集計2026[(当月)実績 棟数],0,0)</f>
        <v>0</v>
      </c>
      <c r="BK126" s="28" cm="1">
        <f t="array" ref="BK126">_xlfn.XLOOKUP($D125&amp;BK$2&amp;BK$3,事業計画集計2026[営業所]&amp;事業計画集計2026[月]&amp;事業計画集計2026[受着完],事業計画集計2026[(当月)実績 請負金額],0,0)</f>
        <v>0</v>
      </c>
      <c r="BL126" s="28" cm="1">
        <f t="array" ref="BL126">_xlfn.XLOOKUP($D125&amp;BK$2&amp;BK$3,事業計画集計2026[営業所]&amp;事業計画集計2026[月]&amp;事業計画集計2026[受着完],事業計画集計2026[(当月)実績 利益額],0,0)</f>
        <v>0</v>
      </c>
      <c r="BM126" s="149" cm="1">
        <f t="array" ref="BM126">_xlfn.XLOOKUP($D125&amp;BK$2&amp;BK$3,事業計画集計2026[営業所]&amp;事業計画集計2026[月]&amp;事業計画集計2026[受着完],事業計画集計2026[(当月)実績 棟数],0,0)</f>
        <v>0</v>
      </c>
      <c r="BN126" s="28" cm="1">
        <f t="array" ref="BN126">_xlfn.XLOOKUP($D125&amp;BN$2&amp;BN$3,事業計画集計2026[営業所]&amp;事業計画集計2026[月]&amp;事業計画集計2026[受着完],事業計画集計2026[(当月)実績 請負金額],0,0)</f>
        <v>0</v>
      </c>
      <c r="BO126" s="28" cm="1">
        <f t="array" ref="BO126">_xlfn.XLOOKUP($D125&amp;BN$2&amp;BN$3,事業計画集計2026[営業所]&amp;事業計画集計2026[月]&amp;事業計画集計2026[受着完],事業計画集計2026[(当月)実績 利益額],0,0)</f>
        <v>0</v>
      </c>
      <c r="BP126" s="133">
        <f>BO126-($Q125*1000)</f>
        <v>0</v>
      </c>
      <c r="BQ126" s="149" cm="1">
        <f t="array" ref="BQ126">_xlfn.XLOOKUP($D125&amp;BN$2&amp;BN$3,事業計画集計2026[営業所]&amp;事業計画集計2026[月]&amp;事業計画集計2026[受着完],事業計画集計2026[(当月)実績 棟数],0,0)</f>
        <v>0</v>
      </c>
      <c r="BR126" s="28" cm="1">
        <f t="array" ref="BR126">_xlfn.XLOOKUP($D125&amp;BR$2&amp;BR$3,事業計画集計2026[営業所]&amp;事業計画集計2026[月]&amp;事業計画集計2026[受着完],事業計画集計2026[(当月)実績 請負金額],0,0)</f>
        <v>0</v>
      </c>
      <c r="BS126" s="28" cm="1">
        <f t="array" ref="BS126">_xlfn.XLOOKUP($D125&amp;BR$2&amp;BR$3,事業計画集計2026[営業所]&amp;事業計画集計2026[月]&amp;事業計画集計2026[受着完],事業計画集計2026[(当月)実績 利益額],0,0)</f>
        <v>0</v>
      </c>
      <c r="BT126" s="149" cm="1">
        <f t="array" ref="BT126">_xlfn.XLOOKUP($D125&amp;BR$2&amp;BR$3,事業計画集計2026[営業所]&amp;事業計画集計2026[月]&amp;事業計画集計2026[受着完],事業計画集計2026[(当月)実績 棟数],0,0)</f>
        <v>0</v>
      </c>
      <c r="BU126" s="28" cm="1">
        <f t="array" ref="BU126">_xlfn.XLOOKUP($D125&amp;BU$2&amp;BU$3,事業計画集計2026[営業所]&amp;事業計画集計2026[月]&amp;事業計画集計2026[受着完],事業計画集計2026[(当月)実績 請負金額],0,0)</f>
        <v>0</v>
      </c>
      <c r="BV126" s="28" cm="1">
        <f t="array" ref="BV126">_xlfn.XLOOKUP($D125&amp;BU$2&amp;BU$3,事業計画集計2026[営業所]&amp;事業計画集計2026[月]&amp;事業計画集計2026[受着完],事業計画集計2026[(当月)実績 利益額],0,0)</f>
        <v>0</v>
      </c>
      <c r="BW126" s="149" cm="1">
        <f t="array" ref="BW126">_xlfn.XLOOKUP($D125&amp;BU$2&amp;BU$3,事業計画集計2026[営業所]&amp;事業計画集計2026[月]&amp;事業計画集計2026[受着完],事業計画集計2026[(当月)実績 棟数],0,0)</f>
        <v>0</v>
      </c>
      <c r="BX126" s="28" cm="1">
        <f t="array" ref="BX126">_xlfn.XLOOKUP($D125&amp;BX$2&amp;BX$3,事業計画集計2026[営業所]&amp;事業計画集計2026[月]&amp;事業計画集計2026[受着完],事業計画集計2026[(当月)実績 請負金額],0,0)</f>
        <v>0</v>
      </c>
      <c r="BY126" s="28" cm="1">
        <f t="array" ref="BY126">_xlfn.XLOOKUP($D125&amp;BX$2&amp;BX$3,事業計画集計2026[営業所]&amp;事業計画集計2026[月]&amp;事業計画集計2026[受着完],事業計画集計2026[(当月)実績 利益額],0,0)</f>
        <v>0</v>
      </c>
      <c r="BZ126" s="133">
        <f>BY126-($Q125*1000)</f>
        <v>0</v>
      </c>
      <c r="CA126" s="149" cm="1">
        <f t="array" ref="CA126">_xlfn.XLOOKUP($D125&amp;BX$2&amp;BX$3,事業計画集計2026[営業所]&amp;事業計画集計2026[月]&amp;事業計画集計2026[受着完],事業計画集計2026[(当月)実績 棟数],0,0)</f>
        <v>0</v>
      </c>
      <c r="CB126" s="28" cm="1">
        <f t="array" ref="CB126">_xlfn.XLOOKUP($D125&amp;CB$2&amp;CB$3,事業計画集計2026[営業所]&amp;事業計画集計2026[月]&amp;事業計画集計2026[受着完],事業計画集計2026[(当月)実績 請負金額],0,0)</f>
        <v>0</v>
      </c>
      <c r="CC126" s="28" cm="1">
        <f t="array" ref="CC126">_xlfn.XLOOKUP($D125&amp;CB$2&amp;CB$3,事業計画集計2026[営業所]&amp;事業計画集計2026[月]&amp;事業計画集計2026[受着完],事業計画集計2026[(当月)実績 利益額],0,0)</f>
        <v>0</v>
      </c>
      <c r="CD126" s="149" cm="1">
        <f t="array" ref="CD126">_xlfn.XLOOKUP($D125&amp;CB$2&amp;CB$3,事業計画集計2026[営業所]&amp;事業計画集計2026[月]&amp;事業計画集計2026[受着完],事業計画集計2026[(当月)実績 棟数],0,0)</f>
        <v>0</v>
      </c>
      <c r="CE126" s="28" cm="1">
        <f t="array" ref="CE126">_xlfn.XLOOKUP($D125&amp;CE$2&amp;CE$3,事業計画集計2026[営業所]&amp;事業計画集計2026[月]&amp;事業計画集計2026[受着完],事業計画集計2026[(当月)実績 請負金額],0,0)</f>
        <v>0</v>
      </c>
      <c r="CF126" s="28" cm="1">
        <f t="array" ref="CF126">_xlfn.XLOOKUP($D125&amp;CE$2&amp;CE$3,事業計画集計2026[営業所]&amp;事業計画集計2026[月]&amp;事業計画集計2026[受着完],事業計画集計2026[(当月)実績 利益額],0,0)</f>
        <v>0</v>
      </c>
      <c r="CG126" s="149" cm="1">
        <f t="array" ref="CG126">_xlfn.XLOOKUP($D125&amp;CE$2&amp;CE$3,事業計画集計2026[営業所]&amp;事業計画集計2026[月]&amp;事業計画集計2026[受着完],事業計画集計2026[(当月)実績 棟数],0,0)</f>
        <v>0</v>
      </c>
      <c r="CH126" s="28" cm="1">
        <f t="array" ref="CH126">_xlfn.XLOOKUP($D125&amp;CH$2&amp;CH$3,事業計画集計2026[営業所]&amp;事業計画集計2026[月]&amp;事業計画集計2026[受着完],事業計画集計2026[(当月)実績 請負金額],0,0)</f>
        <v>0</v>
      </c>
      <c r="CI126" s="28" cm="1">
        <f t="array" ref="CI126">_xlfn.XLOOKUP($D125&amp;CH$2&amp;CH$3,事業計画集計2026[営業所]&amp;事業計画集計2026[月]&amp;事業計画集計2026[受着完],事業計画集計2026[(当月)実績 利益額],0,0)</f>
        <v>0</v>
      </c>
      <c r="CJ126" s="133">
        <f>CI126-($Q125*1000)</f>
        <v>0</v>
      </c>
      <c r="CK126" s="142" cm="1">
        <f t="array" ref="CK126">_xlfn.XLOOKUP($D125&amp;CH$2&amp;CH$3,事業計画集計2026[営業所]&amp;事業計画集計2026[月]&amp;事業計画集計2026[受着完],事業計画集計2026[(当月)実績 棟数],0,0)</f>
        <v>0</v>
      </c>
      <c r="CL126" s="421">
        <f t="shared" si="1437"/>
        <v>0</v>
      </c>
      <c r="CM126" s="422">
        <f t="shared" si="1437"/>
        <v>0</v>
      </c>
      <c r="CN126" s="423">
        <f t="shared" si="1437"/>
        <v>0</v>
      </c>
      <c r="CO126" s="296">
        <f t="shared" si="1437"/>
        <v>0</v>
      </c>
      <c r="CP126" s="300">
        <f t="shared" si="1437"/>
        <v>0</v>
      </c>
      <c r="CQ126" s="154">
        <f t="shared" si="1437"/>
        <v>0</v>
      </c>
      <c r="CR126" s="304">
        <f>BN126+BX126+CH126</f>
        <v>0</v>
      </c>
      <c r="CS126" s="314">
        <f>BO126+BY126+CI126</f>
        <v>0</v>
      </c>
      <c r="CT126" s="409">
        <f>CS126*(1+CT127)-(($Q125*1000)*3)</f>
        <v>0</v>
      </c>
      <c r="CU126" s="158">
        <f>BQ126+CA126+CK126</f>
        <v>0</v>
      </c>
      <c r="CV126" s="333">
        <f t="shared" si="1438"/>
        <v>0</v>
      </c>
      <c r="CW126" s="334">
        <f t="shared" si="1438"/>
        <v>0</v>
      </c>
      <c r="CX126" s="162">
        <f t="shared" si="1438"/>
        <v>0</v>
      </c>
      <c r="CY126" s="354">
        <f t="shared" si="1438"/>
        <v>0</v>
      </c>
      <c r="CZ126" s="355">
        <f t="shared" si="1438"/>
        <v>0</v>
      </c>
      <c r="DA126" s="166">
        <f t="shared" si="1438"/>
        <v>0</v>
      </c>
      <c r="DB126" s="479">
        <f t="shared" si="1438"/>
        <v>0</v>
      </c>
      <c r="DC126" s="480">
        <f t="shared" si="1438"/>
        <v>0</v>
      </c>
      <c r="DD126" s="409">
        <f t="shared" si="1438"/>
        <v>0</v>
      </c>
      <c r="DE126" s="604">
        <f t="shared" si="1438"/>
        <v>0</v>
      </c>
      <c r="DF126" s="612">
        <f>実行度合表集計2025!GH126+実行度合表集計2026!CV126</f>
        <v>0</v>
      </c>
      <c r="DG126" s="334">
        <f>実行度合表集計2025!GI126+実行度合表集計2026!CW126</f>
        <v>0</v>
      </c>
      <c r="DH126" s="613">
        <f>実行度合表集計2025!GJ126+実行度合表集計2026!CX126</f>
        <v>0</v>
      </c>
      <c r="DI126" s="628">
        <f>実行度合表集計2025!GK126+実行度合表集計2026!CY126</f>
        <v>0</v>
      </c>
      <c r="DJ126" s="355">
        <f>実行度合表集計2025!GL126+実行度合表集計2026!CZ126</f>
        <v>0</v>
      </c>
      <c r="DK126" s="629">
        <f>実行度合表集計2025!GM126+実行度合表集計2026!DA126</f>
        <v>0</v>
      </c>
      <c r="DL126" s="641">
        <f>実行度合表集計2025!GN126+実行度合表集計2026!DB126</f>
        <v>0</v>
      </c>
      <c r="DM126" s="480">
        <f>実行度合表集計2025!GO126+実行度合表集計2026!DC126</f>
        <v>0</v>
      </c>
      <c r="DN126" s="409">
        <f>実行度合表集計2025!GP126+実行度合表集計2026!DD126</f>
        <v>0</v>
      </c>
      <c r="DO126" s="642">
        <f>実行度合表集計2025!GQ126+実行度合表集計2026!DE126</f>
        <v>0</v>
      </c>
      <c r="DP126" s="28" cm="1">
        <f t="array" ref="DP126">_xlfn.XLOOKUP($D125&amp;DP$2&amp;DP$3,事業計画集計2026[営業所]&amp;事業計画集計2026[月]&amp;事業計画集計2026[受着完],事業計画集計2026[(当月)実績 請負金額],0,0)</f>
        <v>0</v>
      </c>
      <c r="DQ126" s="28" cm="1">
        <f t="array" ref="DQ126">_xlfn.XLOOKUP($D125&amp;DP$2&amp;DP$3,事業計画集計2026[営業所]&amp;事業計画集計2026[月]&amp;事業計画集計2026[受着完],事業計画集計2026[(当月)実績 利益額],0,0)</f>
        <v>0</v>
      </c>
      <c r="DR126" s="149" cm="1">
        <f t="array" ref="DR126">_xlfn.XLOOKUP($D125&amp;DP$2&amp;DP$3,事業計画集計2026[営業所]&amp;事業計画集計2026[月]&amp;事業計画集計2026[受着完],事業計画集計2026[(当月)実績 棟数],0,0)</f>
        <v>0</v>
      </c>
      <c r="DS126" s="28" cm="1">
        <f t="array" ref="DS126">_xlfn.XLOOKUP($D125&amp;DS$2&amp;DS$3,事業計画集計2026[営業所]&amp;事業計画集計2026[月]&amp;事業計画集計2026[受着完],事業計画集計2026[(当月)実績 請負金額],0,0)</f>
        <v>0</v>
      </c>
      <c r="DT126" s="28" cm="1">
        <f t="array" ref="DT126">_xlfn.XLOOKUP($D125&amp;DS$2&amp;DS$3,事業計画集計2026[営業所]&amp;事業計画集計2026[月]&amp;事業計画集計2026[受着完],事業計画集計2026[(当月)実績 利益額],0,0)</f>
        <v>0</v>
      </c>
      <c r="DU126" s="149" cm="1">
        <f t="array" ref="DU126">_xlfn.XLOOKUP($D125&amp;DS$2&amp;DS$3,事業計画集計2026[営業所]&amp;事業計画集計2026[月]&amp;事業計画集計2026[受着完],事業計画集計2026[(当月)実績 棟数],0,0)</f>
        <v>0</v>
      </c>
      <c r="DV126" s="28" cm="1">
        <f t="array" ref="DV126">_xlfn.XLOOKUP($D125&amp;DV$2&amp;DV$3,事業計画集計2026[営業所]&amp;事業計画集計2026[月]&amp;事業計画集計2026[受着完],事業計画集計2026[(当月)実績 請負金額],0,0)</f>
        <v>0</v>
      </c>
      <c r="DW126" s="28" cm="1">
        <f t="array" ref="DW126">_xlfn.XLOOKUP($D125&amp;DV$2&amp;DV$3,事業計画集計2026[営業所]&amp;事業計画集計2026[月]&amp;事業計画集計2026[受着完],事業計画集計2026[(当月)実績 利益額],0,0)</f>
        <v>0</v>
      </c>
      <c r="DX126" s="133">
        <f>DW126-($Q125*1000)</f>
        <v>0</v>
      </c>
      <c r="DY126" s="149" cm="1">
        <f t="array" ref="DY126">_xlfn.XLOOKUP($D125&amp;DV$2&amp;DV$3,事業計画集計2026[営業所]&amp;事業計画集計2026[月]&amp;事業計画集計2026[受着完],事業計画集計2026[(当月)実績 棟数],0,0)</f>
        <v>0</v>
      </c>
      <c r="DZ126" s="28" cm="1">
        <f t="array" ref="DZ126">_xlfn.XLOOKUP($D125&amp;DZ$2&amp;DZ$3,事業計画集計2026[営業所]&amp;事業計画集計2026[月]&amp;事業計画集計2026[受着完],事業計画集計2026[(当月)実績 請負金額],0,0)</f>
        <v>0</v>
      </c>
      <c r="EA126" s="28" cm="1">
        <f t="array" ref="EA126">_xlfn.XLOOKUP($D125&amp;DZ$2&amp;DZ$3,事業計画集計2026[営業所]&amp;事業計画集計2026[月]&amp;事業計画集計2026[受着完],事業計画集計2026[(当月)実績 利益額],0,0)</f>
        <v>0</v>
      </c>
      <c r="EB126" s="149" cm="1">
        <f t="array" ref="EB126">_xlfn.XLOOKUP($D125&amp;DZ$2&amp;DZ$3,事業計画集計2026[営業所]&amp;事業計画集計2026[月]&amp;事業計画集計2026[受着完],事業計画集計2026[(当月)実績 棟数],0,0)</f>
        <v>0</v>
      </c>
      <c r="EC126" s="28" cm="1">
        <f t="array" ref="EC126">_xlfn.XLOOKUP($D125&amp;EC$2&amp;EC$3,事業計画集計2026[営業所]&amp;事業計画集計2026[月]&amp;事業計画集計2026[受着完],事業計画集計2026[(当月)実績 請負金額],0,0)</f>
        <v>0</v>
      </c>
      <c r="ED126" s="28" cm="1">
        <f t="array" ref="ED126">_xlfn.XLOOKUP($D125&amp;EC$2&amp;EC$3,事業計画集計2026[営業所]&amp;事業計画集計2026[月]&amp;事業計画集計2026[受着完],事業計画集計2026[(当月)実績 利益額],0,0)</f>
        <v>0</v>
      </c>
      <c r="EE126" s="149" cm="1">
        <f t="array" ref="EE126">_xlfn.XLOOKUP($D125&amp;EC$2&amp;EC$3,事業計画集計2026[営業所]&amp;事業計画集計2026[月]&amp;事業計画集計2026[受着完],事業計画集計2026[(当月)実績 棟数],0,0)</f>
        <v>0</v>
      </c>
      <c r="EF126" s="28" cm="1">
        <f t="array" ref="EF126">_xlfn.XLOOKUP($D125&amp;EF$2&amp;EF$3,事業計画集計2026[営業所]&amp;事業計画集計2026[月]&amp;事業計画集計2026[受着完],事業計画集計2026[(当月)実績 請負金額],0,0)</f>
        <v>0</v>
      </c>
      <c r="EG126" s="28" cm="1">
        <f t="array" ref="EG126">_xlfn.XLOOKUP($D125&amp;EF$2&amp;EF$3,事業計画集計2026[営業所]&amp;事業計画集計2026[月]&amp;事業計画集計2026[受着完],事業計画集計2026[(当月)実績 利益額],0,0)</f>
        <v>0</v>
      </c>
      <c r="EH126" s="133">
        <f>EG126-($Q125*1000)</f>
        <v>0</v>
      </c>
      <c r="EI126" s="149" cm="1">
        <f t="array" ref="EI126">_xlfn.XLOOKUP($D125&amp;EF$2&amp;EF$3,事業計画集計2026[営業所]&amp;事業計画集計2026[月]&amp;事業計画集計2026[受着完],事業計画集計2026[(当月)実績 棟数],0,0)</f>
        <v>0</v>
      </c>
      <c r="EJ126" s="28" cm="1">
        <f t="array" ref="EJ126">_xlfn.XLOOKUP($D125&amp;EJ$2&amp;EJ$3,事業計画集計2026[営業所]&amp;事業計画集計2026[月]&amp;事業計画集計2026[受着完],事業計画集計2026[(当月)実績 請負金額],0,0)</f>
        <v>0</v>
      </c>
      <c r="EK126" s="28" cm="1">
        <f t="array" ref="EK126">_xlfn.XLOOKUP($D125&amp;EJ$2&amp;EJ$3,事業計画集計2026[営業所]&amp;事業計画集計2026[月]&amp;事業計画集計2026[受着完],事業計画集計2026[(当月)実績 利益額],0,0)</f>
        <v>0</v>
      </c>
      <c r="EL126" s="149" cm="1">
        <f t="array" ref="EL126">_xlfn.XLOOKUP($D125&amp;EJ$2&amp;EJ$3,事業計画集計2026[営業所]&amp;事業計画集計2026[月]&amp;事業計画集計2026[受着完],事業計画集計2026[(当月)実績 棟数],0,0)</f>
        <v>0</v>
      </c>
      <c r="EM126" s="28" cm="1">
        <f t="array" ref="EM126">_xlfn.XLOOKUP($D125&amp;EM$2&amp;EM$3,事業計画集計2026[営業所]&amp;事業計画集計2026[月]&amp;事業計画集計2026[受着完],事業計画集計2026[(当月)実績 請負金額],0,0)</f>
        <v>0</v>
      </c>
      <c r="EN126" s="28" cm="1">
        <f t="array" ref="EN126">_xlfn.XLOOKUP($D125&amp;EM$2&amp;EM$3,事業計画集計2026[営業所]&amp;事業計画集計2026[月]&amp;事業計画集計2026[受着完],事業計画集計2026[(当月)実績 利益額],0,0)</f>
        <v>0</v>
      </c>
      <c r="EO126" s="149" cm="1">
        <f t="array" ref="EO126">_xlfn.XLOOKUP($D125&amp;EM$2&amp;EM$3,事業計画集計2026[営業所]&amp;事業計画集計2026[月]&amp;事業計画集計2026[受着完],事業計画集計2026[(当月)実績 棟数],0,0)</f>
        <v>0</v>
      </c>
      <c r="EP126" s="28" cm="1">
        <f t="array" ref="EP126">_xlfn.XLOOKUP($D125&amp;EP$2&amp;EP$3,事業計画集計2026[営業所]&amp;事業計画集計2026[月]&amp;事業計画集計2026[受着完],事業計画集計2026[(当月)実績 請負金額],0,0)</f>
        <v>0</v>
      </c>
      <c r="EQ126" s="28" cm="1">
        <f t="array" ref="EQ126">_xlfn.XLOOKUP($D125&amp;EP$2&amp;EP$3,事業計画集計2026[営業所]&amp;事業計画集計2026[月]&amp;事業計画集計2026[受着完],事業計画集計2026[(当月)実績 利益額],0,0)</f>
        <v>0</v>
      </c>
      <c r="ER126" s="133">
        <f>EQ126-($Q125*1000)</f>
        <v>0</v>
      </c>
      <c r="ES126" s="142" cm="1">
        <f t="array" ref="ES126">_xlfn.XLOOKUP($D125&amp;EP$2&amp;EP$3,事業計画集計2026[営業所]&amp;事業計画集計2026[月]&amp;事業計画集計2026[受着完],事業計画集計2026[(当月)実績 棟数],0,0)</f>
        <v>0</v>
      </c>
      <c r="ET126" s="421">
        <f t="shared" si="1439"/>
        <v>0</v>
      </c>
      <c r="EU126" s="422">
        <f t="shared" si="1439"/>
        <v>0</v>
      </c>
      <c r="EV126" s="423">
        <f t="shared" si="1439"/>
        <v>0</v>
      </c>
      <c r="EW126" s="296">
        <f t="shared" si="1439"/>
        <v>0</v>
      </c>
      <c r="EX126" s="300">
        <f t="shared" si="1439"/>
        <v>0</v>
      </c>
      <c r="EY126" s="154">
        <f t="shared" si="1439"/>
        <v>0</v>
      </c>
      <c r="EZ126" s="304">
        <f>DV126+EF126+EP126</f>
        <v>0</v>
      </c>
      <c r="FA126" s="314">
        <f>DW126+EG126+EQ126</f>
        <v>0</v>
      </c>
      <c r="FB126" s="409">
        <f>FA126*(1+FB127)-(($Q125*1000)*3)</f>
        <v>0</v>
      </c>
      <c r="FC126" s="158">
        <f>DY126+EI126+ES126</f>
        <v>0</v>
      </c>
      <c r="FD126" s="28" cm="1">
        <f t="array" ref="FD126">_xlfn.XLOOKUP($D125&amp;FD$2&amp;FD$3,事業計画集計2026[営業所]&amp;事業計画集計2026[月]&amp;事業計画集計2026[受着完],事業計画集計2026[(当月)実績 請負金額],0,0)</f>
        <v>0</v>
      </c>
      <c r="FE126" s="28" cm="1">
        <f t="array" ref="FE126">_xlfn.XLOOKUP($D125&amp;FD$2&amp;FD$3,事業計画集計2026[営業所]&amp;事業計画集計2026[月]&amp;事業計画集計2026[受着完],事業計画集計2026[(当月)実績 利益額],0,0)</f>
        <v>0</v>
      </c>
      <c r="FF126" s="149" cm="1">
        <f t="array" ref="FF126">_xlfn.XLOOKUP($D125&amp;FD$2&amp;FD$3,事業計画集計2026[営業所]&amp;事業計画集計2026[月]&amp;事業計画集計2026[受着完],事業計画集計2026[(当月)実績 棟数],0,0)</f>
        <v>0</v>
      </c>
      <c r="FG126" s="28" cm="1">
        <f t="array" ref="FG126">_xlfn.XLOOKUP($D125&amp;FG$2&amp;FG$3,事業計画集計2026[営業所]&amp;事業計画集計2026[月]&amp;事業計画集計2026[受着完],事業計画集計2026[(当月)実績 請負金額],0,0)</f>
        <v>0</v>
      </c>
      <c r="FH126" s="28" cm="1">
        <f t="array" ref="FH126">_xlfn.XLOOKUP($D125&amp;FG$2&amp;FG$3,事業計画集計2026[営業所]&amp;事業計画集計2026[月]&amp;事業計画集計2026[受着完],事業計画集計2026[(当月)実績 利益額],0,0)</f>
        <v>0</v>
      </c>
      <c r="FI126" s="149" cm="1">
        <f t="array" ref="FI126">_xlfn.XLOOKUP($D125&amp;FG$2&amp;FG$3,事業計画集計2026[営業所]&amp;事業計画集計2026[月]&amp;事業計画集計2026[受着完],事業計画集計2026[(当月)実績 棟数],0,0)</f>
        <v>0</v>
      </c>
      <c r="FJ126" s="28" cm="1">
        <f t="array" ref="FJ126">_xlfn.XLOOKUP($D125&amp;FJ$2&amp;FJ$3,事業計画集計2026[営業所]&amp;事業計画集計2026[月]&amp;事業計画集計2026[受着完],事業計画集計2026[(当月)実績 請負金額],0,0)</f>
        <v>0</v>
      </c>
      <c r="FK126" s="28" cm="1">
        <f t="array" ref="FK126">_xlfn.XLOOKUP($D125&amp;FJ$2&amp;FJ$3,事業計画集計2026[営業所]&amp;事業計画集計2026[月]&amp;事業計画集計2026[受着完],事業計画集計2026[(当月)実績 利益額],0,0)</f>
        <v>0</v>
      </c>
      <c r="FL126" s="133">
        <f>FK126-($Q125*1000)</f>
        <v>0</v>
      </c>
      <c r="FM126" s="149" cm="1">
        <f t="array" ref="FM126">_xlfn.XLOOKUP($D125&amp;FJ$2&amp;FJ$3,事業計画集計2026[営業所]&amp;事業計画集計2026[月]&amp;事業計画集計2026[受着完],事業計画集計2026[(当月)実績 棟数],0,0)</f>
        <v>0</v>
      </c>
      <c r="FN126" s="28" cm="1">
        <f t="array" ref="FN126">_xlfn.XLOOKUP($D125&amp;FN$2&amp;FN$3,事業計画集計2026[営業所]&amp;事業計画集計2026[月]&amp;事業計画集計2026[受着完],事業計画集計2026[(当月)実績 請負金額],0,0)</f>
        <v>0</v>
      </c>
      <c r="FO126" s="28" cm="1">
        <f t="array" ref="FO126">_xlfn.XLOOKUP($D125&amp;FN$2&amp;FN$3,事業計画集計2026[営業所]&amp;事業計画集計2026[月]&amp;事業計画集計2026[受着完],事業計画集計2026[(当月)実績 利益額],0,0)</f>
        <v>0</v>
      </c>
      <c r="FP126" s="149" cm="1">
        <f t="array" ref="FP126">_xlfn.XLOOKUP($D125&amp;FN$2&amp;FN$3,事業計画集計2026[営業所]&amp;事業計画集計2026[月]&amp;事業計画集計2026[受着完],事業計画集計2026[(当月)実績 棟数],0,0)</f>
        <v>0</v>
      </c>
      <c r="FQ126" s="28" cm="1">
        <f t="array" ref="FQ126">_xlfn.XLOOKUP($D125&amp;FQ$2&amp;FQ$3,事業計画集計2026[営業所]&amp;事業計画集計2026[月]&amp;事業計画集計2026[受着完],事業計画集計2026[(当月)実績 請負金額],0,0)</f>
        <v>0</v>
      </c>
      <c r="FR126" s="28" cm="1">
        <f t="array" ref="FR126">_xlfn.XLOOKUP($D125&amp;FQ$2&amp;FQ$3,事業計画集計2026[営業所]&amp;事業計画集計2026[月]&amp;事業計画集計2026[受着完],事業計画集計2026[(当月)実績 利益額],0,0)</f>
        <v>0</v>
      </c>
      <c r="FS126" s="149" cm="1">
        <f t="array" ref="FS126">_xlfn.XLOOKUP($D125&amp;FQ$2&amp;FQ$3,事業計画集計2026[営業所]&amp;事業計画集計2026[月]&amp;事業計画集計2026[受着完],事業計画集計2026[(当月)実績 棟数],0,0)</f>
        <v>0</v>
      </c>
      <c r="FT126" s="28" cm="1">
        <f t="array" ref="FT126">_xlfn.XLOOKUP($D125&amp;FT$2&amp;FT$3,事業計画集計2026[営業所]&amp;事業計画集計2026[月]&amp;事業計画集計2026[受着完],事業計画集計2026[(当月)実績 請負金額],0,0)</f>
        <v>0</v>
      </c>
      <c r="FU126" s="28" cm="1">
        <f t="array" ref="FU126">_xlfn.XLOOKUP($D125&amp;FT$2&amp;FT$3,事業計画集計2026[営業所]&amp;事業計画集計2026[月]&amp;事業計画集計2026[受着完],事業計画集計2026[(当月)実績 利益額],0,0)</f>
        <v>0</v>
      </c>
      <c r="FV126" s="133">
        <f>FU126-($Q125*1000)</f>
        <v>0</v>
      </c>
      <c r="FW126" s="149" cm="1">
        <f t="array" ref="FW126">_xlfn.XLOOKUP($D125&amp;FT$2&amp;FT$3,事業計画集計2026[営業所]&amp;事業計画集計2026[月]&amp;事業計画集計2026[受着完],事業計画集計2026[(当月)実績 棟数],0,0)</f>
        <v>0</v>
      </c>
      <c r="FX126" s="28" cm="1">
        <f t="array" ref="FX126">_xlfn.XLOOKUP($D125&amp;FX$2&amp;FX$3,事業計画集計2026[営業所]&amp;事業計画集計2026[月]&amp;事業計画集計2026[受着完],事業計画集計2026[(当月)実績 請負金額],0,0)</f>
        <v>0</v>
      </c>
      <c r="FY126" s="28" cm="1">
        <f t="array" ref="FY126">_xlfn.XLOOKUP($D125&amp;FX$2&amp;FX$3,事業計画集計2026[営業所]&amp;事業計画集計2026[月]&amp;事業計画集計2026[受着完],事業計画集計2026[(当月)実績 利益額],0,0)</f>
        <v>0</v>
      </c>
      <c r="FZ126" s="149" cm="1">
        <f t="array" ref="FZ126">_xlfn.XLOOKUP($D125&amp;FX$2&amp;FX$3,事業計画集計2026[営業所]&amp;事業計画集計2026[月]&amp;事業計画集計2026[受着完],事業計画集計2026[(当月)実績 棟数],0,0)</f>
        <v>0</v>
      </c>
      <c r="GA126" s="28" cm="1">
        <f t="array" ref="GA126">_xlfn.XLOOKUP($D125&amp;GA$2&amp;GA$3,事業計画集計2026[営業所]&amp;事業計画集計2026[月]&amp;事業計画集計2026[受着完],事業計画集計2026[(当月)実績 請負金額],0,0)</f>
        <v>0</v>
      </c>
      <c r="GB126" s="28" cm="1">
        <f t="array" ref="GB126">_xlfn.XLOOKUP($D125&amp;GA$2&amp;GA$3,事業計画集計2026[営業所]&amp;事業計画集計2026[月]&amp;事業計画集計2026[受着完],事業計画集計2026[(当月)実績 利益額],0,0)</f>
        <v>0</v>
      </c>
      <c r="GC126" s="149" cm="1">
        <f t="array" ref="GC126">_xlfn.XLOOKUP($D125&amp;GA$2&amp;GA$3,事業計画集計2026[営業所]&amp;事業計画集計2026[月]&amp;事業計画集計2026[受着完],事業計画集計2026[(当月)実績 棟数],0,0)</f>
        <v>0</v>
      </c>
      <c r="GD126" s="28" cm="1">
        <f t="array" ref="GD126">_xlfn.XLOOKUP($D125&amp;GD$2&amp;GD$3,事業計画集計2026[営業所]&amp;事業計画集計2026[月]&amp;事業計画集計2026[受着完],事業計画集計2026[(当月)実績 請負金額],0,0)</f>
        <v>0</v>
      </c>
      <c r="GE126" s="28" cm="1">
        <f t="array" ref="GE126">_xlfn.XLOOKUP($D125&amp;GD$2&amp;GD$3,事業計画集計2026[営業所]&amp;事業計画集計2026[月]&amp;事業計画集計2026[受着完],事業計画集計2026[(当月)実績 利益額],0,0)</f>
        <v>0</v>
      </c>
      <c r="GF126" s="133">
        <f>GE126-($Q125*1000)</f>
        <v>0</v>
      </c>
      <c r="GG126" s="142" cm="1">
        <f t="array" ref="GG126">_xlfn.XLOOKUP($D125&amp;GD$2&amp;GD$3,事業計画集計2026[営業所]&amp;事業計画集計2026[月]&amp;事業計画集計2026[受着完],事業計画集計2026[(当月)実績 棟数],0,0)</f>
        <v>0</v>
      </c>
      <c r="GH126" s="421">
        <f t="shared" si="1440"/>
        <v>0</v>
      </c>
      <c r="GI126" s="422">
        <f t="shared" si="1440"/>
        <v>0</v>
      </c>
      <c r="GJ126" s="423">
        <f t="shared" si="1440"/>
        <v>0</v>
      </c>
      <c r="GK126" s="296">
        <f t="shared" si="1440"/>
        <v>0</v>
      </c>
      <c r="GL126" s="300">
        <f t="shared" si="1440"/>
        <v>0</v>
      </c>
      <c r="GM126" s="154">
        <f t="shared" si="1440"/>
        <v>0</v>
      </c>
      <c r="GN126" s="304">
        <f>FJ126+FT126+GD126</f>
        <v>0</v>
      </c>
      <c r="GO126" s="314">
        <f>FK126+FU126+GE126</f>
        <v>0</v>
      </c>
      <c r="GP126" s="409">
        <f>GO126*(1+GP127)-(($Q125*1000)*3)</f>
        <v>0</v>
      </c>
      <c r="GQ126" s="158">
        <f>FM126+FW126+GG126</f>
        <v>0</v>
      </c>
      <c r="GR126" s="333">
        <f t="shared" si="1441"/>
        <v>0</v>
      </c>
      <c r="GS126" s="334">
        <f t="shared" si="1441"/>
        <v>0</v>
      </c>
      <c r="GT126" s="162">
        <f t="shared" si="1441"/>
        <v>0</v>
      </c>
      <c r="GU126" s="354">
        <f t="shared" si="1441"/>
        <v>0</v>
      </c>
      <c r="GV126" s="355">
        <f t="shared" si="1441"/>
        <v>0</v>
      </c>
      <c r="GW126" s="166">
        <f t="shared" si="1441"/>
        <v>0</v>
      </c>
      <c r="GX126" s="479">
        <f t="shared" si="1441"/>
        <v>0</v>
      </c>
      <c r="GY126" s="480">
        <f t="shared" si="1441"/>
        <v>0</v>
      </c>
      <c r="GZ126" s="409">
        <f t="shared" si="1441"/>
        <v>0</v>
      </c>
      <c r="HA126" s="482">
        <f t="shared" si="1441"/>
        <v>0</v>
      </c>
      <c r="HB126" s="390">
        <f>CV126+GR126</f>
        <v>0</v>
      </c>
      <c r="HC126" s="391">
        <f>CW126+GS126</f>
        <v>0</v>
      </c>
      <c r="HD126" s="170">
        <f>CX126+GT126</f>
        <v>0</v>
      </c>
      <c r="HE126" s="390">
        <f>CY126+GU126</f>
        <v>0</v>
      </c>
      <c r="HF126" s="391">
        <f>CZ126+GV126</f>
        <v>0</v>
      </c>
      <c r="HG126" s="170">
        <f>DA126+GW126</f>
        <v>0</v>
      </c>
      <c r="HH126" s="390">
        <f>DB126+GX126</f>
        <v>0</v>
      </c>
      <c r="HI126" s="391">
        <f>DC126+GY126</f>
        <v>0</v>
      </c>
      <c r="HJ126" s="409">
        <f>DD126+GZ126</f>
        <v>0</v>
      </c>
      <c r="HK126" s="256">
        <f>DE126+HA126</f>
        <v>0</v>
      </c>
      <c r="HL126" s="31"/>
      <c r="HM126" s="30" t="s">
        <v>138</v>
      </c>
      <c r="HN126" s="30" t="s">
        <v>104</v>
      </c>
      <c r="HO126" s="30"/>
      <c r="HP126" s="30"/>
      <c r="HQ126" s="30"/>
    </row>
    <row r="127" spans="1:225" s="100" customFormat="1" ht="21.75" thickBot="1">
      <c r="A127" s="99"/>
      <c r="C127" s="115"/>
      <c r="D127" s="116"/>
      <c r="E127" s="207"/>
      <c r="F127" s="207"/>
      <c r="G127" s="207"/>
      <c r="H127" s="207"/>
      <c r="I127" s="207"/>
      <c r="J127" s="207"/>
      <c r="K127" s="208"/>
      <c r="L127" s="208"/>
      <c r="M127" s="208"/>
      <c r="N127" s="208"/>
      <c r="O127" s="208"/>
      <c r="P127" s="208"/>
      <c r="Q127" s="208"/>
      <c r="R127" s="207"/>
      <c r="S127" s="103" t="s">
        <v>139</v>
      </c>
      <c r="T127" s="104" t="str">
        <f t="shared" ref="T127:AA127" si="1443">IF(AND(T125&gt;0,T126&gt;0),ROUNDDOWN(T126/T125,4),"")</f>
        <v/>
      </c>
      <c r="U127" s="105" t="str">
        <f t="shared" si="1443"/>
        <v/>
      </c>
      <c r="V127" s="146" t="str">
        <f t="shared" si="1443"/>
        <v/>
      </c>
      <c r="W127" s="104" t="str">
        <f t="shared" si="1443"/>
        <v/>
      </c>
      <c r="X127" s="105" t="str">
        <f t="shared" si="1443"/>
        <v/>
      </c>
      <c r="Y127" s="151" t="str">
        <f t="shared" si="1443"/>
        <v/>
      </c>
      <c r="Z127" s="105" t="str">
        <f t="shared" si="1443"/>
        <v/>
      </c>
      <c r="AA127" s="105" t="str">
        <f t="shared" si="1443"/>
        <v/>
      </c>
      <c r="AB127" s="106">
        <f>IF(AB126&gt;0,AB126/AB125,0)</f>
        <v>0</v>
      </c>
      <c r="AC127" s="146" t="str">
        <f t="shared" ref="AC127:AK127" si="1444">IF(AND(AC125&gt;0,AC126&gt;0),ROUNDDOWN(AC126/AC125,4),"")</f>
        <v/>
      </c>
      <c r="AD127" s="104" t="str">
        <f t="shared" si="1444"/>
        <v/>
      </c>
      <c r="AE127" s="105" t="str">
        <f t="shared" si="1444"/>
        <v/>
      </c>
      <c r="AF127" s="151" t="str">
        <f t="shared" si="1444"/>
        <v/>
      </c>
      <c r="AG127" s="105" t="str">
        <f t="shared" si="1444"/>
        <v/>
      </c>
      <c r="AH127" s="105" t="str">
        <f t="shared" si="1444"/>
        <v/>
      </c>
      <c r="AI127" s="151" t="str">
        <f t="shared" si="1444"/>
        <v/>
      </c>
      <c r="AJ127" s="105" t="str">
        <f t="shared" si="1444"/>
        <v/>
      </c>
      <c r="AK127" s="105" t="str">
        <f t="shared" si="1444"/>
        <v/>
      </c>
      <c r="AL127" s="106">
        <f>IF(AL126&gt;0,AL126/AL125,0)</f>
        <v>0</v>
      </c>
      <c r="AM127" s="151" t="str">
        <f t="shared" ref="AM127:AU127" si="1445">IF(AND(AM125&gt;0,AM126&gt;0),ROUNDDOWN(AM126/AM125,4),"")</f>
        <v/>
      </c>
      <c r="AN127" s="105" t="str">
        <f t="shared" si="1445"/>
        <v/>
      </c>
      <c r="AO127" s="105" t="str">
        <f t="shared" si="1445"/>
        <v/>
      </c>
      <c r="AP127" s="151" t="str">
        <f t="shared" si="1445"/>
        <v/>
      </c>
      <c r="AQ127" s="105" t="str">
        <f t="shared" si="1445"/>
        <v/>
      </c>
      <c r="AR127" s="105" t="str">
        <f t="shared" si="1445"/>
        <v/>
      </c>
      <c r="AS127" s="151" t="str">
        <f t="shared" si="1445"/>
        <v/>
      </c>
      <c r="AT127" s="105" t="str">
        <f t="shared" si="1445"/>
        <v/>
      </c>
      <c r="AU127" s="105" t="str">
        <f t="shared" si="1445"/>
        <v/>
      </c>
      <c r="AV127" s="106">
        <f>IF(AV126&gt;0,AV126/AV125,0)</f>
        <v>0</v>
      </c>
      <c r="AW127" s="146" t="str">
        <f>IF(AND(AW125&gt;0,AW126&gt;0),ROUNDDOWN(AW126/AW125,4),"")</f>
        <v/>
      </c>
      <c r="AX127" s="431" t="str">
        <f t="shared" ref="AX127:BE127" si="1446">IF(AND(AX125&gt;0,AX126&gt;0),ROUNDDOWN(AX126/AX125,4),"")</f>
        <v/>
      </c>
      <c r="AY127" s="432" t="str">
        <f t="shared" si="1446"/>
        <v/>
      </c>
      <c r="AZ127" s="433" t="str">
        <f t="shared" si="1446"/>
        <v/>
      </c>
      <c r="BA127" s="299" t="str">
        <f t="shared" si="1446"/>
        <v/>
      </c>
      <c r="BB127" s="303" t="str">
        <f t="shared" si="1446"/>
        <v/>
      </c>
      <c r="BC127" s="157" t="str">
        <f t="shared" si="1446"/>
        <v/>
      </c>
      <c r="BD127" s="307" t="str">
        <f t="shared" si="1446"/>
        <v/>
      </c>
      <c r="BE127" s="317" t="str">
        <f t="shared" si="1446"/>
        <v/>
      </c>
      <c r="BF127" s="327"/>
      <c r="BG127" s="161" t="str">
        <f t="shared" ref="BG127:BO127" si="1447">IF(AND(BG125&gt;0,BG126&gt;0),ROUNDDOWN(BG126/BG125,4),"")</f>
        <v/>
      </c>
      <c r="BH127" s="105" t="str">
        <f t="shared" si="1447"/>
        <v/>
      </c>
      <c r="BI127" s="105" t="str">
        <f t="shared" si="1447"/>
        <v/>
      </c>
      <c r="BJ127" s="151" t="str">
        <f t="shared" si="1447"/>
        <v/>
      </c>
      <c r="BK127" s="105" t="str">
        <f t="shared" si="1447"/>
        <v/>
      </c>
      <c r="BL127" s="105" t="str">
        <f t="shared" si="1447"/>
        <v/>
      </c>
      <c r="BM127" s="151" t="str">
        <f t="shared" si="1447"/>
        <v/>
      </c>
      <c r="BN127" s="105" t="str">
        <f t="shared" si="1447"/>
        <v/>
      </c>
      <c r="BO127" s="105" t="str">
        <f t="shared" si="1447"/>
        <v/>
      </c>
      <c r="BP127" s="106">
        <f>IF(BP126&gt;0,BP126/BP125,0)</f>
        <v>0</v>
      </c>
      <c r="BQ127" s="151" t="str">
        <f t="shared" ref="BQ127:BY127" si="1448">IF(AND(BQ125&gt;0,BQ126&gt;0),ROUNDDOWN(BQ126/BQ125,4),"")</f>
        <v/>
      </c>
      <c r="BR127" s="105" t="str">
        <f t="shared" si="1448"/>
        <v/>
      </c>
      <c r="BS127" s="105" t="str">
        <f t="shared" si="1448"/>
        <v/>
      </c>
      <c r="BT127" s="151" t="str">
        <f t="shared" si="1448"/>
        <v/>
      </c>
      <c r="BU127" s="105" t="str">
        <f t="shared" si="1448"/>
        <v/>
      </c>
      <c r="BV127" s="105" t="str">
        <f t="shared" si="1448"/>
        <v/>
      </c>
      <c r="BW127" s="151" t="str">
        <f t="shared" si="1448"/>
        <v/>
      </c>
      <c r="BX127" s="105" t="str">
        <f t="shared" si="1448"/>
        <v/>
      </c>
      <c r="BY127" s="105" t="str">
        <f t="shared" si="1448"/>
        <v/>
      </c>
      <c r="BZ127" s="106">
        <f>IF(BZ126&gt;0,BZ126/BZ125,0)</f>
        <v>0</v>
      </c>
      <c r="CA127" s="151" t="str">
        <f t="shared" ref="CA127:CI127" si="1449">IF(AND(CA125&gt;0,CA126&gt;0),ROUNDDOWN(CA126/CA125,4),"")</f>
        <v/>
      </c>
      <c r="CB127" s="105" t="str">
        <f t="shared" si="1449"/>
        <v/>
      </c>
      <c r="CC127" s="105" t="str">
        <f t="shared" si="1449"/>
        <v/>
      </c>
      <c r="CD127" s="151" t="str">
        <f t="shared" si="1449"/>
        <v/>
      </c>
      <c r="CE127" s="105" t="str">
        <f t="shared" si="1449"/>
        <v/>
      </c>
      <c r="CF127" s="105" t="str">
        <f t="shared" si="1449"/>
        <v/>
      </c>
      <c r="CG127" s="151" t="str">
        <f t="shared" si="1449"/>
        <v/>
      </c>
      <c r="CH127" s="105" t="str">
        <f t="shared" si="1449"/>
        <v/>
      </c>
      <c r="CI127" s="105" t="str">
        <f t="shared" si="1449"/>
        <v/>
      </c>
      <c r="CJ127" s="106">
        <f>IF(CJ126&gt;0,CJ126/CJ125,0)</f>
        <v>0</v>
      </c>
      <c r="CK127" s="146" t="str">
        <f>IF(AND(CK125&gt;0,CK126&gt;0),ROUNDDOWN(CK126/CK125,4),"")</f>
        <v/>
      </c>
      <c r="CL127" s="431" t="str">
        <f t="shared" ref="CL127:CS127" si="1450">IF(AND(CL125&gt;0,CL126&gt;0),ROUNDDOWN(CL126/CL125,4),"")</f>
        <v/>
      </c>
      <c r="CM127" s="432" t="str">
        <f t="shared" si="1450"/>
        <v/>
      </c>
      <c r="CN127" s="433" t="str">
        <f t="shared" si="1450"/>
        <v/>
      </c>
      <c r="CO127" s="299" t="str">
        <f t="shared" si="1450"/>
        <v/>
      </c>
      <c r="CP127" s="303" t="str">
        <f t="shared" si="1450"/>
        <v/>
      </c>
      <c r="CQ127" s="157" t="str">
        <f t="shared" si="1450"/>
        <v/>
      </c>
      <c r="CR127" s="307" t="str">
        <f t="shared" si="1450"/>
        <v/>
      </c>
      <c r="CS127" s="317" t="str">
        <f t="shared" si="1450"/>
        <v/>
      </c>
      <c r="CT127" s="327"/>
      <c r="CU127" s="161" t="str">
        <f>IF(AND(CU125&gt;0,CU126&gt;0),ROUNDDOWN(CU126/CU125,4),"")</f>
        <v/>
      </c>
      <c r="CV127" s="340" t="str">
        <f>IF(AND(CV125&gt;0,CV126&gt;0),ROUNDDOWN(CV126/CV125,4),"")</f>
        <v/>
      </c>
      <c r="CW127" s="341" t="str">
        <f t="shared" ref="CW127:CX127" si="1451">IF(AND(CW125&gt;0,CW126&gt;0),ROUNDDOWN(CW126/CW125,4),"")</f>
        <v/>
      </c>
      <c r="CX127" s="165" t="str">
        <f t="shared" si="1451"/>
        <v/>
      </c>
      <c r="CY127" s="360" t="str">
        <f>IF(AND(CY125&gt;0,CY126&gt;0),ROUNDDOWN(CY126/CY125,4),"")</f>
        <v/>
      </c>
      <c r="CZ127" s="361" t="str">
        <f>IF(AND(CZ125&gt;0,CZ126&gt;0),ROUNDDOWN(CZ126/CZ125,4),"")</f>
        <v/>
      </c>
      <c r="DA127" s="169" t="str">
        <f>IF(AND(DA125&gt;0,DA126&gt;0),ROUNDDOWN(DA126/DA125,4),"")</f>
        <v/>
      </c>
      <c r="DB127" s="491" t="str">
        <f t="shared" ref="DB127:DW127" si="1452">IF(AND(DB125&gt;0,DB126&gt;0),ROUNDDOWN(DB126/DB125,4),"")</f>
        <v/>
      </c>
      <c r="DC127" s="492" t="str">
        <f t="shared" si="1452"/>
        <v/>
      </c>
      <c r="DD127" s="493"/>
      <c r="DE127" s="607" t="str">
        <f t="shared" si="1452"/>
        <v/>
      </c>
      <c r="DF127" s="622" t="str">
        <f>IF(AND(DF125&gt;0,DF126&gt;0),ROUNDDOWN(DF126/DF125,4),"")</f>
        <v/>
      </c>
      <c r="DG127" s="623" t="str">
        <f t="shared" ref="DG127:DH127" si="1453">IF(AND(DG125&gt;0,DG126&gt;0),ROUNDDOWN(DG126/DG125,4),"")</f>
        <v/>
      </c>
      <c r="DH127" s="624" t="str">
        <f t="shared" si="1453"/>
        <v/>
      </c>
      <c r="DI127" s="636" t="str">
        <f>IF(AND(DI125&gt;0,DI126&gt;0),ROUNDDOWN(DI126/DI125,4),"")</f>
        <v/>
      </c>
      <c r="DJ127" s="637" t="str">
        <f>IF(AND(DJ125&gt;0,DJ126&gt;0),ROUNDDOWN(DJ126/DJ125,4),"")</f>
        <v/>
      </c>
      <c r="DK127" s="638" t="str">
        <f>IF(AND(DK125&gt;0,DK126&gt;0),ROUNDDOWN(DK126/DK125,4),"")</f>
        <v/>
      </c>
      <c r="DL127" s="649" t="str">
        <f t="shared" ref="DL127:DO127" si="1454">IF(AND(DL125&gt;0,DL126&gt;0),ROUNDDOWN(DL126/DL125,4),"")</f>
        <v/>
      </c>
      <c r="DM127" s="650" t="str">
        <f t="shared" si="1454"/>
        <v/>
      </c>
      <c r="DN127" s="651"/>
      <c r="DO127" s="652" t="str">
        <f t="shared" ref="DO127" si="1455">IF(AND(DO125&gt;0,DO126&gt;0),ROUNDDOWN(DO126/DO125,4),"")</f>
        <v/>
      </c>
      <c r="DP127" s="105" t="str">
        <f t="shared" si="1452"/>
        <v/>
      </c>
      <c r="DQ127" s="105" t="str">
        <f t="shared" si="1452"/>
        <v/>
      </c>
      <c r="DR127" s="151" t="str">
        <f t="shared" si="1452"/>
        <v/>
      </c>
      <c r="DS127" s="105" t="str">
        <f t="shared" si="1452"/>
        <v/>
      </c>
      <c r="DT127" s="105" t="str">
        <f t="shared" si="1452"/>
        <v/>
      </c>
      <c r="DU127" s="151" t="str">
        <f t="shared" si="1452"/>
        <v/>
      </c>
      <c r="DV127" s="105" t="str">
        <f t="shared" si="1452"/>
        <v/>
      </c>
      <c r="DW127" s="105" t="str">
        <f t="shared" si="1452"/>
        <v/>
      </c>
      <c r="DX127" s="106">
        <f>IF(DX126&gt;0,DX126/DX125,0)</f>
        <v>0</v>
      </c>
      <c r="DY127" s="151" t="str">
        <f t="shared" ref="DY127:EG127" si="1456">IF(AND(DY125&gt;0,DY126&gt;0),ROUNDDOWN(DY126/DY125,4),"")</f>
        <v/>
      </c>
      <c r="DZ127" s="105" t="str">
        <f t="shared" si="1456"/>
        <v/>
      </c>
      <c r="EA127" s="105" t="str">
        <f t="shared" si="1456"/>
        <v/>
      </c>
      <c r="EB127" s="151" t="str">
        <f t="shared" si="1456"/>
        <v/>
      </c>
      <c r="EC127" s="105" t="str">
        <f t="shared" si="1456"/>
        <v/>
      </c>
      <c r="ED127" s="105" t="str">
        <f t="shared" si="1456"/>
        <v/>
      </c>
      <c r="EE127" s="151" t="str">
        <f t="shared" si="1456"/>
        <v/>
      </c>
      <c r="EF127" s="105" t="str">
        <f t="shared" si="1456"/>
        <v/>
      </c>
      <c r="EG127" s="105" t="str">
        <f t="shared" si="1456"/>
        <v/>
      </c>
      <c r="EH127" s="106">
        <f>IF(EH126&gt;0,EH126/EH125,0)</f>
        <v>0</v>
      </c>
      <c r="EI127" s="151" t="str">
        <f t="shared" ref="EI127:EQ127" si="1457">IF(AND(EI125&gt;0,EI126&gt;0),ROUNDDOWN(EI126/EI125,4),"")</f>
        <v/>
      </c>
      <c r="EJ127" s="105" t="str">
        <f t="shared" si="1457"/>
        <v/>
      </c>
      <c r="EK127" s="105" t="str">
        <f t="shared" si="1457"/>
        <v/>
      </c>
      <c r="EL127" s="151" t="str">
        <f t="shared" si="1457"/>
        <v/>
      </c>
      <c r="EM127" s="105" t="str">
        <f t="shared" si="1457"/>
        <v/>
      </c>
      <c r="EN127" s="105" t="str">
        <f t="shared" si="1457"/>
        <v/>
      </c>
      <c r="EO127" s="151" t="str">
        <f t="shared" si="1457"/>
        <v/>
      </c>
      <c r="EP127" s="105" t="str">
        <f t="shared" si="1457"/>
        <v/>
      </c>
      <c r="EQ127" s="105" t="str">
        <f t="shared" si="1457"/>
        <v/>
      </c>
      <c r="ER127" s="106">
        <f>IF(ER126&gt;0,ER126/ER125,0)</f>
        <v>0</v>
      </c>
      <c r="ES127" s="146" t="str">
        <f>IF(AND(ES125&gt;0,ES126&gt;0),ROUNDDOWN(ES126/ES125,4),"")</f>
        <v/>
      </c>
      <c r="ET127" s="431" t="str">
        <f t="shared" ref="ET127:FA127" si="1458">IF(AND(ET125&gt;0,ET126&gt;0),ROUNDDOWN(ET126/ET125,4),"")</f>
        <v/>
      </c>
      <c r="EU127" s="432" t="str">
        <f t="shared" si="1458"/>
        <v/>
      </c>
      <c r="EV127" s="433" t="str">
        <f t="shared" si="1458"/>
        <v/>
      </c>
      <c r="EW127" s="299" t="str">
        <f t="shared" si="1458"/>
        <v/>
      </c>
      <c r="EX127" s="303" t="str">
        <f t="shared" si="1458"/>
        <v/>
      </c>
      <c r="EY127" s="157" t="str">
        <f t="shared" si="1458"/>
        <v/>
      </c>
      <c r="EZ127" s="307" t="str">
        <f t="shared" si="1458"/>
        <v/>
      </c>
      <c r="FA127" s="317" t="str">
        <f t="shared" si="1458"/>
        <v/>
      </c>
      <c r="FB127" s="327"/>
      <c r="FC127" s="161" t="str">
        <f t="shared" ref="FC127:FK127" si="1459">IF(AND(FC125&gt;0,FC126&gt;0),ROUNDDOWN(FC126/FC125,4),"")</f>
        <v/>
      </c>
      <c r="FD127" s="105" t="str">
        <f t="shared" si="1459"/>
        <v/>
      </c>
      <c r="FE127" s="105" t="str">
        <f t="shared" si="1459"/>
        <v/>
      </c>
      <c r="FF127" s="151" t="str">
        <f t="shared" si="1459"/>
        <v/>
      </c>
      <c r="FG127" s="105" t="str">
        <f t="shared" si="1459"/>
        <v/>
      </c>
      <c r="FH127" s="105" t="str">
        <f t="shared" si="1459"/>
        <v/>
      </c>
      <c r="FI127" s="151" t="str">
        <f t="shared" si="1459"/>
        <v/>
      </c>
      <c r="FJ127" s="105" t="str">
        <f t="shared" si="1459"/>
        <v/>
      </c>
      <c r="FK127" s="105" t="str">
        <f t="shared" si="1459"/>
        <v/>
      </c>
      <c r="FL127" s="106">
        <f>IF(FL126&gt;0,FL126/FL125,0)</f>
        <v>0</v>
      </c>
      <c r="FM127" s="151" t="str">
        <f t="shared" ref="FM127:FU127" si="1460">IF(AND(FM125&gt;0,FM126&gt;0),ROUNDDOWN(FM126/FM125,4),"")</f>
        <v/>
      </c>
      <c r="FN127" s="105" t="str">
        <f t="shared" si="1460"/>
        <v/>
      </c>
      <c r="FO127" s="105" t="str">
        <f t="shared" si="1460"/>
        <v/>
      </c>
      <c r="FP127" s="151" t="str">
        <f t="shared" si="1460"/>
        <v/>
      </c>
      <c r="FQ127" s="105" t="str">
        <f t="shared" si="1460"/>
        <v/>
      </c>
      <c r="FR127" s="105" t="str">
        <f t="shared" si="1460"/>
        <v/>
      </c>
      <c r="FS127" s="151" t="str">
        <f t="shared" si="1460"/>
        <v/>
      </c>
      <c r="FT127" s="105" t="str">
        <f t="shared" si="1460"/>
        <v/>
      </c>
      <c r="FU127" s="105" t="str">
        <f t="shared" si="1460"/>
        <v/>
      </c>
      <c r="FV127" s="106">
        <f>IF(FV126&gt;0,FV126/FV125,0)</f>
        <v>0</v>
      </c>
      <c r="FW127" s="151" t="str">
        <f t="shared" ref="FW127:GE127" si="1461">IF(AND(FW125&gt;0,FW126&gt;0),ROUNDDOWN(FW126/FW125,4),"")</f>
        <v/>
      </c>
      <c r="FX127" s="105" t="str">
        <f t="shared" si="1461"/>
        <v/>
      </c>
      <c r="FY127" s="105" t="str">
        <f t="shared" si="1461"/>
        <v/>
      </c>
      <c r="FZ127" s="151" t="str">
        <f t="shared" si="1461"/>
        <v/>
      </c>
      <c r="GA127" s="105" t="str">
        <f t="shared" si="1461"/>
        <v/>
      </c>
      <c r="GB127" s="105" t="str">
        <f t="shared" si="1461"/>
        <v/>
      </c>
      <c r="GC127" s="151" t="str">
        <f t="shared" si="1461"/>
        <v/>
      </c>
      <c r="GD127" s="105" t="str">
        <f t="shared" si="1461"/>
        <v/>
      </c>
      <c r="GE127" s="105" t="str">
        <f t="shared" si="1461"/>
        <v/>
      </c>
      <c r="GF127" s="106">
        <f>IF(GF126&gt;0,GF126/GF125,0)</f>
        <v>0</v>
      </c>
      <c r="GG127" s="146" t="str">
        <f>IF(AND(GG125&gt;0,GG126&gt;0),ROUNDDOWN(GG126/GG125,4),"")</f>
        <v/>
      </c>
      <c r="GH127" s="431" t="str">
        <f t="shared" ref="GH127:GO127" si="1462">IF(AND(GH125&gt;0,GH126&gt;0),ROUNDDOWN(GH126/GH125,4),"")</f>
        <v/>
      </c>
      <c r="GI127" s="432" t="str">
        <f t="shared" si="1462"/>
        <v/>
      </c>
      <c r="GJ127" s="433" t="str">
        <f t="shared" si="1462"/>
        <v/>
      </c>
      <c r="GK127" s="299" t="str">
        <f t="shared" si="1462"/>
        <v/>
      </c>
      <c r="GL127" s="303" t="str">
        <f t="shared" si="1462"/>
        <v/>
      </c>
      <c r="GM127" s="157" t="str">
        <f t="shared" si="1462"/>
        <v/>
      </c>
      <c r="GN127" s="307" t="str">
        <f t="shared" si="1462"/>
        <v/>
      </c>
      <c r="GO127" s="317" t="str">
        <f t="shared" si="1462"/>
        <v/>
      </c>
      <c r="GP127" s="327"/>
      <c r="GQ127" s="161" t="str">
        <f>IF(AND(GQ125&gt;0,GQ126&gt;0),ROUNDDOWN(GQ126/GQ125,4),"")</f>
        <v/>
      </c>
      <c r="GR127" s="340" t="str">
        <f>IF(AND(GR125&gt;0,GR126&gt;0),ROUNDDOWN(GR126/GR125,4),"")</f>
        <v/>
      </c>
      <c r="GS127" s="341" t="str">
        <f t="shared" ref="GS127:GT127" si="1463">IF(AND(GS125&gt;0,GS126&gt;0),ROUNDDOWN(GS126/GS125,4),"")</f>
        <v/>
      </c>
      <c r="GT127" s="165" t="str">
        <f t="shared" si="1463"/>
        <v/>
      </c>
      <c r="GU127" s="360" t="str">
        <f>IF(AND(GU125&gt;0,GU126&gt;0),ROUNDDOWN(GU126/GU125,4),"")</f>
        <v/>
      </c>
      <c r="GV127" s="361" t="str">
        <f>IF(AND(GV125&gt;0,GV126&gt;0),ROUNDDOWN(GV126/GV125,4),"")</f>
        <v/>
      </c>
      <c r="GW127" s="169" t="str">
        <f>IF(AND(GW125&gt;0,GW126&gt;0),ROUNDDOWN(GW126/GW125,4),"")</f>
        <v/>
      </c>
      <c r="GX127" s="491" t="str">
        <f t="shared" ref="GX127:HK127" si="1464">IF(AND(GX125&gt;0,GX126&gt;0),ROUNDDOWN(GX126/GX125,4),"")</f>
        <v/>
      </c>
      <c r="GY127" s="492" t="str">
        <f t="shared" si="1464"/>
        <v/>
      </c>
      <c r="GZ127" s="493" t="str">
        <f t="shared" si="1464"/>
        <v/>
      </c>
      <c r="HA127" s="494" t="str">
        <f t="shared" si="1464"/>
        <v/>
      </c>
      <c r="HB127" s="397" t="str">
        <f t="shared" si="1464"/>
        <v/>
      </c>
      <c r="HC127" s="398" t="str">
        <f t="shared" si="1464"/>
        <v/>
      </c>
      <c r="HD127" s="175" t="str">
        <f t="shared" si="1464"/>
        <v/>
      </c>
      <c r="HE127" s="397" t="str">
        <f t="shared" si="1464"/>
        <v/>
      </c>
      <c r="HF127" s="398" t="str">
        <f t="shared" si="1464"/>
        <v/>
      </c>
      <c r="HG127" s="175" t="str">
        <f t="shared" si="1464"/>
        <v/>
      </c>
      <c r="HH127" s="397" t="str">
        <f t="shared" si="1464"/>
        <v/>
      </c>
      <c r="HI127" s="398" t="str">
        <f t="shared" si="1464"/>
        <v/>
      </c>
      <c r="HJ127" s="375"/>
      <c r="HK127" s="174" t="str">
        <f t="shared" si="1464"/>
        <v/>
      </c>
      <c r="HL127" s="108"/>
      <c r="HM127" s="107" t="s">
        <v>139</v>
      </c>
      <c r="HN127" s="107"/>
      <c r="HO127" s="107"/>
      <c r="HP127" s="107"/>
      <c r="HQ127" s="107"/>
    </row>
    <row r="128" spans="1:225" s="25" customFormat="1" ht="21.75" thickTop="1">
      <c r="A128" s="24"/>
      <c r="E128" s="196"/>
      <c r="F128" s="196"/>
      <c r="G128" s="196"/>
      <c r="H128" s="196"/>
      <c r="I128" s="196"/>
      <c r="J128" s="196"/>
      <c r="K128" s="213"/>
      <c r="L128" s="213"/>
      <c r="M128" s="213"/>
      <c r="N128" s="213"/>
      <c r="O128" s="213"/>
      <c r="P128" s="213"/>
      <c r="Q128" s="213"/>
      <c r="R128" s="196"/>
      <c r="S128" s="26"/>
      <c r="T128" s="95"/>
      <c r="V128" s="147"/>
      <c r="W128" s="95"/>
      <c r="Y128" s="152"/>
      <c r="AC128" s="147"/>
      <c r="AD128" s="95"/>
      <c r="AF128" s="152"/>
      <c r="AI128" s="152"/>
      <c r="AM128" s="152"/>
      <c r="AP128" s="152"/>
      <c r="AS128" s="152"/>
      <c r="AW128" s="152"/>
      <c r="AX128" s="434"/>
      <c r="AY128" s="434"/>
      <c r="AZ128" s="435"/>
      <c r="BA128" s="455"/>
      <c r="BB128" s="455"/>
      <c r="BC128" s="456"/>
      <c r="BD128" s="294"/>
      <c r="BE128" s="294"/>
      <c r="BF128" s="294"/>
      <c r="BG128" s="152"/>
      <c r="BJ128" s="152"/>
      <c r="BM128" s="152"/>
      <c r="BQ128" s="152"/>
      <c r="BT128" s="152"/>
      <c r="BW128" s="152"/>
      <c r="CA128" s="152"/>
      <c r="CD128" s="152"/>
      <c r="CG128" s="152"/>
      <c r="CK128" s="152"/>
      <c r="CL128" s="434"/>
      <c r="CM128" s="434"/>
      <c r="CN128" s="435"/>
      <c r="CO128" s="455"/>
      <c r="CP128" s="455"/>
      <c r="CQ128" s="456"/>
      <c r="CR128" s="294"/>
      <c r="CS128" s="294"/>
      <c r="CT128" s="294"/>
      <c r="CU128" s="152"/>
      <c r="CV128" s="294"/>
      <c r="CW128" s="294"/>
      <c r="CX128" s="152"/>
      <c r="CY128" s="294"/>
      <c r="CZ128" s="294"/>
      <c r="DA128" s="152"/>
      <c r="DB128" s="495"/>
      <c r="DC128" s="495"/>
      <c r="DD128" s="495"/>
      <c r="DE128" s="496"/>
      <c r="DF128" s="294"/>
      <c r="DG128" s="294"/>
      <c r="DH128" s="152"/>
      <c r="DI128" s="294"/>
      <c r="DJ128" s="294"/>
      <c r="DK128" s="152"/>
      <c r="DL128" s="495"/>
      <c r="DM128" s="495"/>
      <c r="DN128" s="495"/>
      <c r="DO128" s="496"/>
      <c r="DR128" s="152"/>
      <c r="DU128" s="152"/>
      <c r="DY128" s="152"/>
      <c r="EB128" s="152"/>
      <c r="EE128" s="152"/>
      <c r="EI128" s="152"/>
      <c r="EL128" s="152"/>
      <c r="EO128" s="152"/>
      <c r="ES128" s="152"/>
      <c r="ET128" s="434"/>
      <c r="EU128" s="434"/>
      <c r="EV128" s="435"/>
      <c r="EW128" s="455"/>
      <c r="EX128" s="455"/>
      <c r="EY128" s="456"/>
      <c r="EZ128" s="294"/>
      <c r="FA128" s="294"/>
      <c r="FB128" s="294"/>
      <c r="FC128" s="152"/>
      <c r="FF128" s="152"/>
      <c r="FI128" s="152"/>
      <c r="FM128" s="152"/>
      <c r="FP128" s="152"/>
      <c r="FS128" s="152"/>
      <c r="FW128" s="152"/>
      <c r="FZ128" s="152"/>
      <c r="GC128" s="152"/>
      <c r="GG128" s="152"/>
      <c r="GH128" s="434"/>
      <c r="GI128" s="434"/>
      <c r="GJ128" s="435"/>
      <c r="GK128" s="455"/>
      <c r="GL128" s="455"/>
      <c r="GM128" s="456"/>
      <c r="GN128" s="294"/>
      <c r="GO128" s="294"/>
      <c r="GP128" s="294"/>
      <c r="GQ128" s="152"/>
      <c r="GR128" s="294"/>
      <c r="GS128" s="294"/>
      <c r="GT128" s="152"/>
      <c r="GU128" s="294"/>
      <c r="GV128" s="294"/>
      <c r="GW128" s="152"/>
      <c r="GX128" s="495"/>
      <c r="GY128" s="495"/>
      <c r="GZ128" s="495"/>
      <c r="HA128" s="496"/>
      <c r="HB128" s="294"/>
      <c r="HC128" s="294"/>
      <c r="HD128" s="152"/>
      <c r="HE128" s="294"/>
      <c r="HF128" s="294"/>
      <c r="HG128" s="152"/>
      <c r="HH128" s="294"/>
      <c r="HI128" s="294"/>
      <c r="HJ128" s="294"/>
      <c r="HK128" s="147"/>
      <c r="HL128" s="31"/>
      <c r="HM128" s="31"/>
      <c r="HN128" s="30"/>
      <c r="HO128" s="30"/>
      <c r="HP128" s="30"/>
      <c r="HQ128" s="30"/>
    </row>
    <row r="129" spans="1:225" s="25" customFormat="1" ht="21">
      <c r="A129" s="24"/>
      <c r="E129" s="196"/>
      <c r="F129" s="196"/>
      <c r="G129" s="196"/>
      <c r="H129" s="196"/>
      <c r="I129" s="196"/>
      <c r="J129" s="196"/>
      <c r="K129" s="213"/>
      <c r="L129" s="213"/>
      <c r="M129" s="213"/>
      <c r="N129" s="213"/>
      <c r="O129" s="213"/>
      <c r="P129" s="213"/>
      <c r="Q129" s="213"/>
      <c r="R129" s="196"/>
      <c r="S129" s="26"/>
      <c r="T129" s="95"/>
      <c r="V129" s="147"/>
      <c r="W129" s="95"/>
      <c r="Y129" s="152"/>
      <c r="AC129" s="147"/>
      <c r="AD129" s="95"/>
      <c r="AF129" s="152"/>
      <c r="AI129" s="152"/>
      <c r="AM129" s="152"/>
      <c r="AP129" s="152"/>
      <c r="AS129" s="152"/>
      <c r="AW129" s="152"/>
      <c r="AX129" s="434"/>
      <c r="AY129" s="434"/>
      <c r="AZ129" s="435"/>
      <c r="BA129" s="455"/>
      <c r="BB129" s="455"/>
      <c r="BC129" s="456"/>
      <c r="BD129" s="294"/>
      <c r="BE129" s="294"/>
      <c r="BF129" s="294"/>
      <c r="BG129" s="152"/>
      <c r="BJ129" s="152"/>
      <c r="BM129" s="152"/>
      <c r="BQ129" s="152"/>
      <c r="BT129" s="152"/>
      <c r="BW129" s="152"/>
      <c r="CA129" s="152"/>
      <c r="CD129" s="152"/>
      <c r="CG129" s="152"/>
      <c r="CK129" s="152"/>
      <c r="CL129" s="434"/>
      <c r="CM129" s="434"/>
      <c r="CN129" s="435"/>
      <c r="CO129" s="455"/>
      <c r="CP129" s="455"/>
      <c r="CQ129" s="456"/>
      <c r="CR129" s="294"/>
      <c r="CS129" s="294"/>
      <c r="CT129" s="294"/>
      <c r="CU129" s="152"/>
      <c r="CV129" s="294"/>
      <c r="CW129" s="294"/>
      <c r="CX129" s="152"/>
      <c r="CY129" s="294"/>
      <c r="CZ129" s="294"/>
      <c r="DA129" s="152"/>
      <c r="DB129" s="495"/>
      <c r="DC129" s="495"/>
      <c r="DD129" s="495"/>
      <c r="DE129" s="496"/>
      <c r="DF129" s="294"/>
      <c r="DG129" s="294"/>
      <c r="DH129" s="152"/>
      <c r="DI129" s="294"/>
      <c r="DJ129" s="294"/>
      <c r="DK129" s="152"/>
      <c r="DL129" s="495"/>
      <c r="DM129" s="495"/>
      <c r="DN129" s="495"/>
      <c r="DO129" s="496"/>
      <c r="DR129" s="152"/>
      <c r="DU129" s="152"/>
      <c r="DY129" s="152"/>
      <c r="EB129" s="152"/>
      <c r="EE129" s="152"/>
      <c r="EI129" s="152"/>
      <c r="EL129" s="152"/>
      <c r="EO129" s="152"/>
      <c r="ES129" s="152"/>
      <c r="ET129" s="434"/>
      <c r="EU129" s="434"/>
      <c r="EV129" s="435"/>
      <c r="EW129" s="455"/>
      <c r="EX129" s="455"/>
      <c r="EY129" s="456"/>
      <c r="EZ129" s="294"/>
      <c r="FA129" s="294"/>
      <c r="FB129" s="294"/>
      <c r="FC129" s="152"/>
      <c r="FF129" s="152"/>
      <c r="FI129" s="152"/>
      <c r="FM129" s="152"/>
      <c r="FP129" s="152"/>
      <c r="FS129" s="152"/>
      <c r="FW129" s="152"/>
      <c r="FZ129" s="152"/>
      <c r="GC129" s="152"/>
      <c r="GG129" s="152"/>
      <c r="GH129" s="434"/>
      <c r="GI129" s="434"/>
      <c r="GJ129" s="435"/>
      <c r="GK129" s="455"/>
      <c r="GL129" s="455"/>
      <c r="GM129" s="456"/>
      <c r="GN129" s="294"/>
      <c r="GO129" s="294"/>
      <c r="GP129" s="294"/>
      <c r="GQ129" s="152"/>
      <c r="GR129" s="294"/>
      <c r="GS129" s="294"/>
      <c r="GT129" s="152"/>
      <c r="GU129" s="294"/>
      <c r="GV129" s="294"/>
      <c r="GW129" s="152"/>
      <c r="GX129" s="495"/>
      <c r="GY129" s="495"/>
      <c r="GZ129" s="495"/>
      <c r="HA129" s="496"/>
      <c r="HB129" s="294"/>
      <c r="HC129" s="294"/>
      <c r="HD129" s="152"/>
      <c r="HE129" s="294"/>
      <c r="HF129" s="294"/>
      <c r="HG129" s="152"/>
      <c r="HH129" s="294"/>
      <c r="HI129" s="294"/>
      <c r="HJ129" s="294"/>
      <c r="HK129" s="147"/>
      <c r="HL129" s="31"/>
      <c r="HM129" s="31"/>
      <c r="HN129" s="30"/>
      <c r="HO129" s="30"/>
      <c r="HP129" s="30"/>
      <c r="HQ129" s="30"/>
    </row>
    <row r="130" spans="1:225" s="25" customFormat="1" ht="21.75" thickBot="1">
      <c r="A130" s="24"/>
      <c r="E130" s="196"/>
      <c r="F130" s="196"/>
      <c r="G130" s="196"/>
      <c r="H130" s="196"/>
      <c r="I130" s="196"/>
      <c r="J130" s="196"/>
      <c r="K130" s="213"/>
      <c r="L130" s="213"/>
      <c r="M130" s="213"/>
      <c r="N130" s="213"/>
      <c r="O130" s="213"/>
      <c r="P130" s="213"/>
      <c r="Q130" s="213"/>
      <c r="R130" s="196"/>
      <c r="S130" s="26"/>
      <c r="T130" s="97"/>
      <c r="U130" s="98"/>
      <c r="V130" s="148"/>
      <c r="W130" s="97"/>
      <c r="X130" s="98"/>
      <c r="Y130" s="153"/>
      <c r="Z130" s="98"/>
      <c r="AA130" s="98"/>
      <c r="AB130" s="98"/>
      <c r="AC130" s="148"/>
      <c r="AD130" s="97"/>
      <c r="AE130" s="98"/>
      <c r="AF130" s="153"/>
      <c r="AG130" s="98"/>
      <c r="AH130" s="98"/>
      <c r="AI130" s="153"/>
      <c r="AJ130" s="98"/>
      <c r="AK130" s="98"/>
      <c r="AL130" s="98"/>
      <c r="AM130" s="153"/>
      <c r="AN130" s="98"/>
      <c r="AO130" s="98"/>
      <c r="AP130" s="153"/>
      <c r="AQ130" s="98"/>
      <c r="AR130" s="98"/>
      <c r="AS130" s="153"/>
      <c r="AT130" s="98"/>
      <c r="AU130" s="98"/>
      <c r="AV130" s="98"/>
      <c r="AW130" s="153"/>
      <c r="AX130" s="436"/>
      <c r="AY130" s="436"/>
      <c r="AZ130" s="437"/>
      <c r="BA130" s="457"/>
      <c r="BB130" s="457"/>
      <c r="BC130" s="458"/>
      <c r="BD130" s="295"/>
      <c r="BE130" s="295"/>
      <c r="BF130" s="295"/>
      <c r="BG130" s="153"/>
      <c r="BH130" s="98"/>
      <c r="BI130" s="98"/>
      <c r="BJ130" s="153"/>
      <c r="BK130" s="98"/>
      <c r="BL130" s="98"/>
      <c r="BM130" s="153"/>
      <c r="BN130" s="98"/>
      <c r="BO130" s="98"/>
      <c r="BP130" s="98"/>
      <c r="BQ130" s="153"/>
      <c r="BR130" s="98"/>
      <c r="BS130" s="98"/>
      <c r="BT130" s="153"/>
      <c r="BU130" s="98"/>
      <c r="BV130" s="98"/>
      <c r="BW130" s="153"/>
      <c r="BX130" s="98"/>
      <c r="BY130" s="98"/>
      <c r="BZ130" s="98"/>
      <c r="CA130" s="153"/>
      <c r="CB130" s="98"/>
      <c r="CC130" s="98"/>
      <c r="CD130" s="153"/>
      <c r="CE130" s="98"/>
      <c r="CF130" s="98"/>
      <c r="CG130" s="153"/>
      <c r="CH130" s="98"/>
      <c r="CI130" s="98"/>
      <c r="CJ130" s="98"/>
      <c r="CK130" s="153"/>
      <c r="CL130" s="436"/>
      <c r="CM130" s="436"/>
      <c r="CN130" s="437"/>
      <c r="CO130" s="457"/>
      <c r="CP130" s="457"/>
      <c r="CQ130" s="458"/>
      <c r="CR130" s="295"/>
      <c r="CS130" s="295"/>
      <c r="CT130" s="295"/>
      <c r="CU130" s="153"/>
      <c r="CV130" s="295"/>
      <c r="CW130" s="295"/>
      <c r="CX130" s="153"/>
      <c r="CY130" s="295"/>
      <c r="CZ130" s="295"/>
      <c r="DA130" s="153"/>
      <c r="DB130" s="497"/>
      <c r="DC130" s="497"/>
      <c r="DD130" s="497"/>
      <c r="DE130" s="498"/>
      <c r="DF130" s="295"/>
      <c r="DG130" s="295"/>
      <c r="DH130" s="153"/>
      <c r="DI130" s="295"/>
      <c r="DJ130" s="295"/>
      <c r="DK130" s="153"/>
      <c r="DL130" s="497"/>
      <c r="DM130" s="497"/>
      <c r="DN130" s="497"/>
      <c r="DO130" s="498"/>
      <c r="DP130" s="98"/>
      <c r="DQ130" s="98"/>
      <c r="DR130" s="153"/>
      <c r="DS130" s="98"/>
      <c r="DT130" s="98"/>
      <c r="DU130" s="153"/>
      <c r="DV130" s="98"/>
      <c r="DW130" s="98"/>
      <c r="DX130" s="98"/>
      <c r="DY130" s="153"/>
      <c r="DZ130" s="98"/>
      <c r="EA130" s="98"/>
      <c r="EB130" s="153"/>
      <c r="EC130" s="98"/>
      <c r="ED130" s="98"/>
      <c r="EE130" s="153"/>
      <c r="EF130" s="98"/>
      <c r="EG130" s="98"/>
      <c r="EH130" s="98"/>
      <c r="EI130" s="153"/>
      <c r="EJ130" s="98"/>
      <c r="EK130" s="98"/>
      <c r="EL130" s="153"/>
      <c r="EM130" s="98"/>
      <c r="EN130" s="98"/>
      <c r="EO130" s="153"/>
      <c r="EP130" s="98"/>
      <c r="EQ130" s="98"/>
      <c r="ER130" s="98"/>
      <c r="ES130" s="153"/>
      <c r="ET130" s="436"/>
      <c r="EU130" s="436"/>
      <c r="EV130" s="437"/>
      <c r="EW130" s="457"/>
      <c r="EX130" s="457"/>
      <c r="EY130" s="458"/>
      <c r="EZ130" s="295"/>
      <c r="FA130" s="295"/>
      <c r="FB130" s="295"/>
      <c r="FC130" s="153"/>
      <c r="FD130" s="98"/>
      <c r="FE130" s="98"/>
      <c r="FF130" s="153"/>
      <c r="FG130" s="98"/>
      <c r="FH130" s="98"/>
      <c r="FI130" s="153"/>
      <c r="FJ130" s="98"/>
      <c r="FK130" s="98"/>
      <c r="FL130" s="98"/>
      <c r="FM130" s="153"/>
      <c r="FN130" s="98"/>
      <c r="FO130" s="98"/>
      <c r="FP130" s="153"/>
      <c r="FQ130" s="98"/>
      <c r="FR130" s="98"/>
      <c r="FS130" s="153"/>
      <c r="FT130" s="98"/>
      <c r="FU130" s="98"/>
      <c r="FV130" s="98"/>
      <c r="FW130" s="153"/>
      <c r="FX130" s="98"/>
      <c r="FY130" s="98"/>
      <c r="FZ130" s="153"/>
      <c r="GA130" s="98"/>
      <c r="GB130" s="98"/>
      <c r="GC130" s="153"/>
      <c r="GD130" s="98"/>
      <c r="GE130" s="98"/>
      <c r="GF130" s="98"/>
      <c r="GG130" s="153"/>
      <c r="GH130" s="436"/>
      <c r="GI130" s="436"/>
      <c r="GJ130" s="437"/>
      <c r="GK130" s="457"/>
      <c r="GL130" s="457"/>
      <c r="GM130" s="458"/>
      <c r="GN130" s="295"/>
      <c r="GO130" s="295"/>
      <c r="GP130" s="295"/>
      <c r="GQ130" s="153"/>
      <c r="GR130" s="295"/>
      <c r="GS130" s="295"/>
      <c r="GT130" s="153"/>
      <c r="GU130" s="295"/>
      <c r="GV130" s="295"/>
      <c r="GW130" s="153"/>
      <c r="GX130" s="497"/>
      <c r="GY130" s="497"/>
      <c r="GZ130" s="497"/>
      <c r="HA130" s="498"/>
      <c r="HB130" s="295"/>
      <c r="HC130" s="295"/>
      <c r="HD130" s="153"/>
      <c r="HE130" s="295"/>
      <c r="HF130" s="295"/>
      <c r="HG130" s="153"/>
      <c r="HH130" s="295"/>
      <c r="HI130" s="295"/>
      <c r="HJ130" s="295"/>
      <c r="HK130" s="148"/>
      <c r="HL130" s="31"/>
      <c r="HM130" s="31"/>
      <c r="HN130" s="30"/>
      <c r="HO130" s="30"/>
      <c r="HP130" s="30"/>
      <c r="HQ130" s="30"/>
    </row>
    <row r="131" spans="1:225" s="10" customFormat="1">
      <c r="B131" s="178"/>
      <c r="E131" s="214"/>
      <c r="F131" s="214"/>
      <c r="G131" s="214"/>
      <c r="H131" s="214"/>
      <c r="I131" s="214"/>
      <c r="J131" s="214"/>
      <c r="K131" s="215" t="s">
        <v>228</v>
      </c>
      <c r="L131" s="215" t="s">
        <v>229</v>
      </c>
      <c r="M131" s="215" t="s">
        <v>230</v>
      </c>
      <c r="N131" s="215" t="s">
        <v>231</v>
      </c>
      <c r="O131" s="215" t="s">
        <v>232</v>
      </c>
      <c r="P131" s="215" t="s">
        <v>233</v>
      </c>
      <c r="Q131" s="214"/>
      <c r="R131" s="216"/>
      <c r="S131" s="179"/>
      <c r="T131" s="180" t="s">
        <v>176</v>
      </c>
      <c r="U131" s="181" t="s">
        <v>177</v>
      </c>
      <c r="V131" s="181" t="s">
        <v>179</v>
      </c>
      <c r="W131" s="182" t="s">
        <v>176</v>
      </c>
      <c r="X131" s="181" t="s">
        <v>177</v>
      </c>
      <c r="Y131" s="181" t="s">
        <v>179</v>
      </c>
      <c r="Z131" s="183" t="s">
        <v>176</v>
      </c>
      <c r="AA131" s="181" t="s">
        <v>177</v>
      </c>
      <c r="AB131" s="184" t="s">
        <v>234</v>
      </c>
      <c r="AC131" s="181" t="s">
        <v>179</v>
      </c>
      <c r="AD131" s="180" t="s">
        <v>176</v>
      </c>
      <c r="AE131" s="181" t="s">
        <v>177</v>
      </c>
      <c r="AF131" s="181" t="s">
        <v>179</v>
      </c>
      <c r="AG131" s="182" t="s">
        <v>176</v>
      </c>
      <c r="AH131" s="181" t="s">
        <v>177</v>
      </c>
      <c r="AI131" s="181" t="s">
        <v>179</v>
      </c>
      <c r="AJ131" s="183" t="s">
        <v>176</v>
      </c>
      <c r="AK131" s="181" t="s">
        <v>177</v>
      </c>
      <c r="AL131" s="184" t="s">
        <v>234</v>
      </c>
      <c r="AM131" s="181" t="s">
        <v>179</v>
      </c>
      <c r="AN131" s="180" t="s">
        <v>176</v>
      </c>
      <c r="AO131" s="181" t="s">
        <v>177</v>
      </c>
      <c r="AP131" s="181" t="s">
        <v>179</v>
      </c>
      <c r="AQ131" s="182" t="s">
        <v>176</v>
      </c>
      <c r="AR131" s="181" t="s">
        <v>177</v>
      </c>
      <c r="AS131" s="181" t="s">
        <v>179</v>
      </c>
      <c r="AT131" s="183" t="s">
        <v>176</v>
      </c>
      <c r="AU131" s="181" t="s">
        <v>177</v>
      </c>
      <c r="AV131" s="184" t="s">
        <v>234</v>
      </c>
      <c r="AW131" s="181" t="s">
        <v>179</v>
      </c>
      <c r="AX131" s="438" t="s">
        <v>176</v>
      </c>
      <c r="AY131" s="439" t="s">
        <v>177</v>
      </c>
      <c r="AZ131" s="440" t="s">
        <v>235</v>
      </c>
      <c r="BA131" s="459" t="s">
        <v>176</v>
      </c>
      <c r="BB131" s="460" t="s">
        <v>177</v>
      </c>
      <c r="BC131" s="461" t="s">
        <v>235</v>
      </c>
      <c r="BD131" s="308" t="s">
        <v>176</v>
      </c>
      <c r="BE131" s="318" t="s">
        <v>177</v>
      </c>
      <c r="BF131" s="328" t="s">
        <v>234</v>
      </c>
      <c r="BG131" s="186" t="s">
        <v>235</v>
      </c>
      <c r="BH131" s="185" t="s">
        <v>176</v>
      </c>
      <c r="BI131" s="181" t="s">
        <v>177</v>
      </c>
      <c r="BJ131" s="181" t="s">
        <v>179</v>
      </c>
      <c r="BK131" s="182" t="s">
        <v>176</v>
      </c>
      <c r="BL131" s="181" t="s">
        <v>177</v>
      </c>
      <c r="BM131" s="181" t="s">
        <v>179</v>
      </c>
      <c r="BN131" s="183" t="s">
        <v>176</v>
      </c>
      <c r="BO131" s="181" t="s">
        <v>177</v>
      </c>
      <c r="BP131" s="184" t="s">
        <v>234</v>
      </c>
      <c r="BQ131" s="181" t="s">
        <v>179</v>
      </c>
      <c r="BR131" s="180" t="s">
        <v>176</v>
      </c>
      <c r="BS131" s="181" t="s">
        <v>177</v>
      </c>
      <c r="BT131" s="181" t="s">
        <v>179</v>
      </c>
      <c r="BU131" s="182" t="s">
        <v>176</v>
      </c>
      <c r="BV131" s="181" t="s">
        <v>177</v>
      </c>
      <c r="BW131" s="181" t="s">
        <v>179</v>
      </c>
      <c r="BX131" s="183" t="s">
        <v>176</v>
      </c>
      <c r="BY131" s="181" t="s">
        <v>177</v>
      </c>
      <c r="BZ131" s="184" t="s">
        <v>234</v>
      </c>
      <c r="CA131" s="181" t="s">
        <v>179</v>
      </c>
      <c r="CB131" s="180" t="s">
        <v>176</v>
      </c>
      <c r="CC131" s="181" t="s">
        <v>177</v>
      </c>
      <c r="CD131" s="181" t="s">
        <v>179</v>
      </c>
      <c r="CE131" s="182" t="s">
        <v>176</v>
      </c>
      <c r="CF131" s="181" t="s">
        <v>177</v>
      </c>
      <c r="CG131" s="181" t="s">
        <v>179</v>
      </c>
      <c r="CH131" s="183" t="s">
        <v>176</v>
      </c>
      <c r="CI131" s="181" t="s">
        <v>177</v>
      </c>
      <c r="CJ131" s="184" t="s">
        <v>234</v>
      </c>
      <c r="CK131" s="181" t="s">
        <v>179</v>
      </c>
      <c r="CL131" s="438" t="s">
        <v>176</v>
      </c>
      <c r="CM131" s="439" t="s">
        <v>177</v>
      </c>
      <c r="CN131" s="440" t="s">
        <v>235</v>
      </c>
      <c r="CO131" s="459" t="s">
        <v>176</v>
      </c>
      <c r="CP131" s="460" t="s">
        <v>177</v>
      </c>
      <c r="CQ131" s="461" t="s">
        <v>235</v>
      </c>
      <c r="CR131" s="308" t="s">
        <v>176</v>
      </c>
      <c r="CS131" s="318" t="s">
        <v>177</v>
      </c>
      <c r="CT131" s="328" t="s">
        <v>234</v>
      </c>
      <c r="CU131" s="186" t="s">
        <v>235</v>
      </c>
      <c r="CV131" s="342" t="s">
        <v>176</v>
      </c>
      <c r="CW131" s="343" t="s">
        <v>177</v>
      </c>
      <c r="CX131" s="187" t="s">
        <v>235</v>
      </c>
      <c r="CY131" s="362" t="s">
        <v>176</v>
      </c>
      <c r="CZ131" s="363" t="s">
        <v>177</v>
      </c>
      <c r="DA131" s="188" t="s">
        <v>235</v>
      </c>
      <c r="DB131" s="376" t="s">
        <v>176</v>
      </c>
      <c r="DC131" s="377" t="s">
        <v>177</v>
      </c>
      <c r="DD131" s="378" t="s">
        <v>234</v>
      </c>
      <c r="DE131" s="189" t="s">
        <v>235</v>
      </c>
      <c r="DF131" s="342" t="s">
        <v>176</v>
      </c>
      <c r="DG131" s="343" t="s">
        <v>177</v>
      </c>
      <c r="DH131" s="187" t="s">
        <v>235</v>
      </c>
      <c r="DI131" s="362" t="s">
        <v>176</v>
      </c>
      <c r="DJ131" s="363" t="s">
        <v>177</v>
      </c>
      <c r="DK131" s="188" t="s">
        <v>235</v>
      </c>
      <c r="DL131" s="376" t="s">
        <v>176</v>
      </c>
      <c r="DM131" s="377" t="s">
        <v>177</v>
      </c>
      <c r="DN131" s="378" t="s">
        <v>234</v>
      </c>
      <c r="DO131" s="189" t="s">
        <v>235</v>
      </c>
      <c r="DP131" s="185" t="s">
        <v>176</v>
      </c>
      <c r="DQ131" s="181" t="s">
        <v>177</v>
      </c>
      <c r="DR131" s="181" t="s">
        <v>179</v>
      </c>
      <c r="DS131" s="182" t="s">
        <v>176</v>
      </c>
      <c r="DT131" s="181" t="s">
        <v>177</v>
      </c>
      <c r="DU131" s="181" t="s">
        <v>179</v>
      </c>
      <c r="DV131" s="183" t="s">
        <v>176</v>
      </c>
      <c r="DW131" s="181" t="s">
        <v>177</v>
      </c>
      <c r="DX131" s="184" t="s">
        <v>234</v>
      </c>
      <c r="DY131" s="181" t="s">
        <v>179</v>
      </c>
      <c r="DZ131" s="180" t="s">
        <v>176</v>
      </c>
      <c r="EA131" s="181" t="s">
        <v>177</v>
      </c>
      <c r="EB131" s="181" t="s">
        <v>179</v>
      </c>
      <c r="EC131" s="182" t="s">
        <v>176</v>
      </c>
      <c r="ED131" s="181" t="s">
        <v>177</v>
      </c>
      <c r="EE131" s="181" t="s">
        <v>179</v>
      </c>
      <c r="EF131" s="183" t="s">
        <v>176</v>
      </c>
      <c r="EG131" s="181" t="s">
        <v>177</v>
      </c>
      <c r="EH131" s="184" t="s">
        <v>234</v>
      </c>
      <c r="EI131" s="181" t="s">
        <v>179</v>
      </c>
      <c r="EJ131" s="180" t="s">
        <v>176</v>
      </c>
      <c r="EK131" s="181" t="s">
        <v>177</v>
      </c>
      <c r="EL131" s="181" t="s">
        <v>179</v>
      </c>
      <c r="EM131" s="182" t="s">
        <v>176</v>
      </c>
      <c r="EN131" s="181" t="s">
        <v>177</v>
      </c>
      <c r="EO131" s="181" t="s">
        <v>179</v>
      </c>
      <c r="EP131" s="183" t="s">
        <v>176</v>
      </c>
      <c r="EQ131" s="181" t="s">
        <v>177</v>
      </c>
      <c r="ER131" s="184" t="s">
        <v>234</v>
      </c>
      <c r="ES131" s="181" t="s">
        <v>179</v>
      </c>
      <c r="ET131" s="438" t="s">
        <v>176</v>
      </c>
      <c r="EU131" s="439" t="s">
        <v>177</v>
      </c>
      <c r="EV131" s="440" t="s">
        <v>235</v>
      </c>
      <c r="EW131" s="459" t="s">
        <v>176</v>
      </c>
      <c r="EX131" s="460" t="s">
        <v>177</v>
      </c>
      <c r="EY131" s="461" t="s">
        <v>235</v>
      </c>
      <c r="EZ131" s="308" t="s">
        <v>176</v>
      </c>
      <c r="FA131" s="318" t="s">
        <v>177</v>
      </c>
      <c r="FB131" s="328" t="s">
        <v>234</v>
      </c>
      <c r="FC131" s="186" t="s">
        <v>235</v>
      </c>
      <c r="FD131" s="185" t="s">
        <v>176</v>
      </c>
      <c r="FE131" s="181" t="s">
        <v>177</v>
      </c>
      <c r="FF131" s="181" t="s">
        <v>179</v>
      </c>
      <c r="FG131" s="182" t="s">
        <v>176</v>
      </c>
      <c r="FH131" s="181" t="s">
        <v>177</v>
      </c>
      <c r="FI131" s="181" t="s">
        <v>179</v>
      </c>
      <c r="FJ131" s="183" t="s">
        <v>176</v>
      </c>
      <c r="FK131" s="181" t="s">
        <v>177</v>
      </c>
      <c r="FL131" s="184" t="s">
        <v>234</v>
      </c>
      <c r="FM131" s="181" t="s">
        <v>179</v>
      </c>
      <c r="FN131" s="180" t="s">
        <v>176</v>
      </c>
      <c r="FO131" s="181" t="s">
        <v>177</v>
      </c>
      <c r="FP131" s="181" t="s">
        <v>179</v>
      </c>
      <c r="FQ131" s="182" t="s">
        <v>176</v>
      </c>
      <c r="FR131" s="181" t="s">
        <v>177</v>
      </c>
      <c r="FS131" s="181" t="s">
        <v>179</v>
      </c>
      <c r="FT131" s="183" t="s">
        <v>176</v>
      </c>
      <c r="FU131" s="181" t="s">
        <v>177</v>
      </c>
      <c r="FV131" s="184" t="s">
        <v>234</v>
      </c>
      <c r="FW131" s="181" t="s">
        <v>179</v>
      </c>
      <c r="FX131" s="180" t="s">
        <v>176</v>
      </c>
      <c r="FY131" s="181" t="s">
        <v>177</v>
      </c>
      <c r="FZ131" s="181" t="s">
        <v>179</v>
      </c>
      <c r="GA131" s="182" t="s">
        <v>176</v>
      </c>
      <c r="GB131" s="181" t="s">
        <v>177</v>
      </c>
      <c r="GC131" s="181" t="s">
        <v>179</v>
      </c>
      <c r="GD131" s="183" t="s">
        <v>176</v>
      </c>
      <c r="GE131" s="181" t="s">
        <v>177</v>
      </c>
      <c r="GF131" s="184" t="s">
        <v>234</v>
      </c>
      <c r="GG131" s="181" t="s">
        <v>179</v>
      </c>
      <c r="GH131" s="438" t="s">
        <v>176</v>
      </c>
      <c r="GI131" s="439" t="s">
        <v>177</v>
      </c>
      <c r="GJ131" s="440" t="s">
        <v>235</v>
      </c>
      <c r="GK131" s="459" t="s">
        <v>176</v>
      </c>
      <c r="GL131" s="460" t="s">
        <v>177</v>
      </c>
      <c r="GM131" s="461" t="s">
        <v>235</v>
      </c>
      <c r="GN131" s="308" t="s">
        <v>176</v>
      </c>
      <c r="GO131" s="318" t="s">
        <v>177</v>
      </c>
      <c r="GP131" s="328" t="s">
        <v>234</v>
      </c>
      <c r="GQ131" s="186" t="s">
        <v>235</v>
      </c>
      <c r="GR131" s="342" t="s">
        <v>176</v>
      </c>
      <c r="GS131" s="343" t="s">
        <v>177</v>
      </c>
      <c r="GT131" s="187" t="s">
        <v>235</v>
      </c>
      <c r="GU131" s="362" t="s">
        <v>176</v>
      </c>
      <c r="GV131" s="363" t="s">
        <v>177</v>
      </c>
      <c r="GW131" s="188" t="s">
        <v>235</v>
      </c>
      <c r="GX131" s="376" t="s">
        <v>176</v>
      </c>
      <c r="GY131" s="377" t="s">
        <v>177</v>
      </c>
      <c r="GZ131" s="378" t="s">
        <v>234</v>
      </c>
      <c r="HA131" s="189" t="s">
        <v>235</v>
      </c>
      <c r="HB131" s="399" t="s">
        <v>176</v>
      </c>
      <c r="HC131" s="400" t="s">
        <v>177</v>
      </c>
      <c r="HD131" s="191" t="s">
        <v>235</v>
      </c>
      <c r="HE131" s="399" t="s">
        <v>176</v>
      </c>
      <c r="HF131" s="400" t="s">
        <v>177</v>
      </c>
      <c r="HG131" s="191" t="s">
        <v>235</v>
      </c>
      <c r="HH131" s="399" t="s">
        <v>176</v>
      </c>
      <c r="HI131" s="400" t="s">
        <v>177</v>
      </c>
      <c r="HJ131" s="411" t="s">
        <v>234</v>
      </c>
      <c r="HK131" s="190" t="s">
        <v>235</v>
      </c>
      <c r="HL131" s="292"/>
      <c r="HM131" s="293"/>
      <c r="HN131" s="293"/>
      <c r="HO131" s="293"/>
      <c r="HP131" s="293"/>
      <c r="HQ131" s="293"/>
    </row>
    <row r="132" spans="1:225" s="96" customFormat="1" ht="28.5">
      <c r="B132" s="233"/>
      <c r="C132" s="147"/>
      <c r="D132" s="521" t="s">
        <v>236</v>
      </c>
      <c r="E132" s="234"/>
      <c r="F132" s="235"/>
      <c r="G132" s="235"/>
      <c r="H132" s="235"/>
      <c r="I132" s="234"/>
      <c r="J132" s="234"/>
      <c r="K132" s="236">
        <f t="shared" ref="K132:P132" si="1465">SUM(K5:K129)</f>
        <v>0</v>
      </c>
      <c r="L132" s="237">
        <f t="shared" si="1465"/>
        <v>0</v>
      </c>
      <c r="M132" s="237">
        <f t="shared" si="1465"/>
        <v>0</v>
      </c>
      <c r="N132" s="237">
        <f t="shared" si="1465"/>
        <v>0</v>
      </c>
      <c r="O132" s="237">
        <f t="shared" si="1465"/>
        <v>0</v>
      </c>
      <c r="P132" s="237">
        <f t="shared" si="1465"/>
        <v>0</v>
      </c>
      <c r="Q132" s="238"/>
      <c r="R132" s="239"/>
      <c r="S132" s="240" t="s">
        <v>237</v>
      </c>
      <c r="T132" s="241">
        <f>SUMIF($HM$5:$HM$129,$S132,T$5:T$129)</f>
        <v>0</v>
      </c>
      <c r="U132" s="242">
        <f>SUMIF($HM$5:$HM$129,$S132,U$5:U$129)</f>
        <v>0</v>
      </c>
      <c r="V132" s="269">
        <f>SUMIF($HM$5:$HM$129,$S132,V$5:V$129)</f>
        <v>0</v>
      </c>
      <c r="W132" s="243">
        <f>SUMIF($HM$5:$HM$129,$S132,W$5:W$129)</f>
        <v>0</v>
      </c>
      <c r="X132" s="242">
        <f>SUMIF($HM$5:$HM$129,$S132,X$5:X$129)</f>
        <v>0</v>
      </c>
      <c r="Y132" s="269">
        <f>SUMIF($HM$5:$HM$129,$S132,Y$5:Y$129)</f>
        <v>0</v>
      </c>
      <c r="Z132" s="244">
        <f>SUMIF($HM$5:$HM$129,$S132,Z$5:Z$129)</f>
        <v>0</v>
      </c>
      <c r="AA132" s="242">
        <f>SUMIF($HM$5:$HM$129,$S132,AA$5:AA$129)</f>
        <v>0</v>
      </c>
      <c r="AB132" s="245">
        <f>SUMIF($HM$5:$HM$129,$S132,AB$5:AB$129)</f>
        <v>0</v>
      </c>
      <c r="AC132" s="269">
        <f>SUMIF($HM$5:$HM$129,$S132,AC$5:AC$129)</f>
        <v>0</v>
      </c>
      <c r="AD132" s="241">
        <f>SUMIF($HM$5:$HM$129,$S132,AD$5:AD$129)</f>
        <v>0</v>
      </c>
      <c r="AE132" s="242">
        <f>SUMIF($HM$5:$HM$129,$S132,AE$5:AE$129)</f>
        <v>0</v>
      </c>
      <c r="AF132" s="269">
        <f>SUMIF($HM$5:$HM$129,$S132,AF$5:AF$129)</f>
        <v>0</v>
      </c>
      <c r="AG132" s="243">
        <f>SUMIF($HM$5:$HM$129,$S132,AG$5:AG$129)</f>
        <v>0</v>
      </c>
      <c r="AH132" s="242">
        <f>SUMIF($HM$5:$HM$129,$S132,AH$5:AH$129)</f>
        <v>0</v>
      </c>
      <c r="AI132" s="269">
        <f>SUMIF($HM$5:$HM$129,$S132,AI$5:AI$129)</f>
        <v>0</v>
      </c>
      <c r="AJ132" s="244">
        <f>SUMIF($HM$5:$HM$129,$S132,AJ$5:AJ$129)</f>
        <v>0</v>
      </c>
      <c r="AK132" s="242">
        <f>SUMIF($HM$5:$HM$129,$S132,AK$5:AK$129)</f>
        <v>0</v>
      </c>
      <c r="AL132" s="245">
        <f>SUMIF($HM$5:$HM$129,$S132,AL$5:AL$129)</f>
        <v>0</v>
      </c>
      <c r="AM132" s="269">
        <f>SUMIF($HM$5:$HM$129,$S132,AM$5:AM$129)</f>
        <v>0</v>
      </c>
      <c r="AN132" s="241">
        <f>SUMIF($HM$5:$HM$129,$S132,AN$5:AN$129)</f>
        <v>0</v>
      </c>
      <c r="AO132" s="242">
        <f>SUMIF($HM$5:$HM$129,$S132,AO$5:AO$129)</f>
        <v>0</v>
      </c>
      <c r="AP132" s="269">
        <f>SUMIF($HM$5:$HM$129,$S132,AP$5:AP$129)</f>
        <v>0</v>
      </c>
      <c r="AQ132" s="243">
        <f>SUMIF($HM$5:$HM$129,$S132,AQ$5:AQ$129)</f>
        <v>0</v>
      </c>
      <c r="AR132" s="242">
        <f>SUMIF($HM$5:$HM$129,$S132,AR$5:AR$129)</f>
        <v>0</v>
      </c>
      <c r="AS132" s="269">
        <f>SUMIF($HM$5:$HM$129,$S132,AS$5:AS$129)</f>
        <v>0</v>
      </c>
      <c r="AT132" s="244">
        <f>SUMIF($HM$5:$HM$129,$S132,AT$5:AT$129)</f>
        <v>0</v>
      </c>
      <c r="AU132" s="242">
        <f>SUMIF($HM$5:$HM$129,$S132,AU$5:AU$129)</f>
        <v>0</v>
      </c>
      <c r="AV132" s="245">
        <f>SUMIF($HM$5:$HM$129,$S132,AV$5:AV$129)</f>
        <v>0</v>
      </c>
      <c r="AW132" s="269">
        <f>SUMIF($HM$5:$HM$129,$S132,AW$5:AW$129)</f>
        <v>0</v>
      </c>
      <c r="AX132" s="441">
        <f>SUMIF($HM$5:$HM$129,$S132,AX$5:AX$129)</f>
        <v>0</v>
      </c>
      <c r="AY132" s="442">
        <f>SUMIF($HM$5:$HM$129,$S132,AY$5:AY$129)</f>
        <v>0</v>
      </c>
      <c r="AZ132" s="443">
        <f>SUMIF($HM$5:$HM$129,$S132,AZ$5:AZ$129)</f>
        <v>0</v>
      </c>
      <c r="BA132" s="462">
        <f>SUMIF($HM$5:$HM$129,$S132,BA$5:BA$129)</f>
        <v>0</v>
      </c>
      <c r="BB132" s="463">
        <f>SUMIF($HM$5:$HM$129,$S132,BB$5:BB$129)</f>
        <v>0</v>
      </c>
      <c r="BC132" s="464">
        <f>SUMIF($HM$5:$HM$129,$S132,BC$5:BC$129)</f>
        <v>0</v>
      </c>
      <c r="BD132" s="309">
        <f>SUMIF($HM$5:$HM$129,$S132,BD$5:BD$129)</f>
        <v>0</v>
      </c>
      <c r="BE132" s="319">
        <f>SUMIF($HM$5:$HM$129,$S132,BE$5:BE$129)</f>
        <v>0</v>
      </c>
      <c r="BF132" s="329">
        <f>SUMIF($HM$5:$HM$129,$S132,BF$5:BF$129)</f>
        <v>0</v>
      </c>
      <c r="BG132" s="272">
        <f>SUMIF($HM$5:$HM$129,$S132,BG$5:BG$129)</f>
        <v>0</v>
      </c>
      <c r="BH132" s="246">
        <f>SUMIF($HM$5:$HM$129,$S132,BH$5:BH$129)</f>
        <v>0</v>
      </c>
      <c r="BI132" s="242">
        <f>SUMIF($HM$5:$HM$129,$S132,BI$5:BI$129)</f>
        <v>0</v>
      </c>
      <c r="BJ132" s="269">
        <f>SUMIF($HM$5:$HM$129,$S132,BJ$5:BJ$129)</f>
        <v>0</v>
      </c>
      <c r="BK132" s="243">
        <f>SUMIF($HM$5:$HM$129,$S132,BK$5:BK$129)</f>
        <v>0</v>
      </c>
      <c r="BL132" s="242">
        <f>SUMIF($HM$5:$HM$129,$S132,BL$5:BL$129)</f>
        <v>0</v>
      </c>
      <c r="BM132" s="269">
        <f>SUMIF($HM$5:$HM$129,$S132,BM$5:BM$129)</f>
        <v>0</v>
      </c>
      <c r="BN132" s="244">
        <f>SUMIF($HM$5:$HM$129,$S132,BN$5:BN$129)</f>
        <v>0</v>
      </c>
      <c r="BO132" s="242">
        <f>SUMIF($HM$5:$HM$129,$S132,BO$5:BO$129)</f>
        <v>0</v>
      </c>
      <c r="BP132" s="245">
        <f>SUMIF($HM$5:$HM$129,$S132,BP$5:BP$129)</f>
        <v>0</v>
      </c>
      <c r="BQ132" s="269">
        <f>SUMIF($HM$5:$HM$129,$S132,BQ$5:BQ$129)</f>
        <v>0</v>
      </c>
      <c r="BR132" s="241">
        <f>SUMIF($HM$5:$HM$129,$S132,BR$5:BR$129)</f>
        <v>0</v>
      </c>
      <c r="BS132" s="242">
        <f>SUMIF($HM$5:$HM$129,$S132,BS$5:BS$129)</f>
        <v>0</v>
      </c>
      <c r="BT132" s="269">
        <f>SUMIF($HM$5:$HM$129,$S132,BT$5:BT$129)</f>
        <v>0</v>
      </c>
      <c r="BU132" s="243">
        <f>SUMIF($HM$5:$HM$129,$S132,BU$5:BU$129)</f>
        <v>0</v>
      </c>
      <c r="BV132" s="242">
        <f>SUMIF($HM$5:$HM$129,$S132,BV$5:BV$129)</f>
        <v>0</v>
      </c>
      <c r="BW132" s="269">
        <f>SUMIF($HM$5:$HM$129,$S132,BW$5:BW$129)</f>
        <v>0</v>
      </c>
      <c r="BX132" s="244">
        <f>SUMIF($HM$5:$HM$129,$S132,BX$5:BX$129)</f>
        <v>0</v>
      </c>
      <c r="BY132" s="242">
        <f>SUMIF($HM$5:$HM$129,$S132,BY$5:BY$129)</f>
        <v>0</v>
      </c>
      <c r="BZ132" s="245">
        <f>SUMIF($HM$5:$HM$129,$S132,BZ$5:BZ$129)</f>
        <v>0</v>
      </c>
      <c r="CA132" s="269">
        <f>SUMIF($HM$5:$HM$129,$S132,CA$5:CA$129)</f>
        <v>0</v>
      </c>
      <c r="CB132" s="241">
        <f>SUMIF($HM$5:$HM$129,$S132,CB$5:CB$129)</f>
        <v>0</v>
      </c>
      <c r="CC132" s="242">
        <f>SUMIF($HM$5:$HM$129,$S132,CC$5:CC$129)</f>
        <v>0</v>
      </c>
      <c r="CD132" s="269">
        <f>SUMIF($HM$5:$HM$129,$S132,CD$5:CD$129)</f>
        <v>0</v>
      </c>
      <c r="CE132" s="243">
        <f>SUMIF($HM$5:$HM$129,$S132,CE$5:CE$129)</f>
        <v>0</v>
      </c>
      <c r="CF132" s="242">
        <f>SUMIF($HM$5:$HM$129,$S132,CF$5:CF$129)</f>
        <v>0</v>
      </c>
      <c r="CG132" s="269">
        <f>SUMIF($HM$5:$HM$129,$S132,CG$5:CG$129)</f>
        <v>0</v>
      </c>
      <c r="CH132" s="244">
        <f>SUMIF($HM$5:$HM$129,$S132,CH$5:CH$129)</f>
        <v>0</v>
      </c>
      <c r="CI132" s="242">
        <f>SUMIF($HM$5:$HM$129,$S132,CI$5:CI$129)</f>
        <v>0</v>
      </c>
      <c r="CJ132" s="245">
        <f>SUMIF($HM$5:$HM$129,$S132,CJ$5:CJ$129)</f>
        <v>0</v>
      </c>
      <c r="CK132" s="269">
        <f>SUMIF($HM$5:$HM$129,$S132,CK$5:CK$129)</f>
        <v>0</v>
      </c>
      <c r="CL132" s="441">
        <f>SUMIF($HM$5:$HM$129,$S132,CL$5:CL$129)</f>
        <v>0</v>
      </c>
      <c r="CM132" s="442">
        <f>SUMIF($HM$5:$HM$129,$S132,CM$5:CM$129)</f>
        <v>0</v>
      </c>
      <c r="CN132" s="443">
        <f>SUMIF($HM$5:$HM$129,$S132,CN$5:CN$129)</f>
        <v>0</v>
      </c>
      <c r="CO132" s="462">
        <f>SUMIF($HM$5:$HM$129,$S132,CO$5:CO$129)</f>
        <v>0</v>
      </c>
      <c r="CP132" s="463">
        <f>SUMIF($HM$5:$HM$129,$S132,CP$5:CP$129)</f>
        <v>0</v>
      </c>
      <c r="CQ132" s="464">
        <f>SUMIF($HM$5:$HM$129,$S132,CQ$5:CQ$129)</f>
        <v>0</v>
      </c>
      <c r="CR132" s="309">
        <f>SUMIF($HM$5:$HM$129,$S132,CR$5:CR$129)</f>
        <v>0</v>
      </c>
      <c r="CS132" s="319">
        <f>SUMIF($HM$5:$HM$129,$S132,CS$5:CS$129)</f>
        <v>0</v>
      </c>
      <c r="CT132" s="329">
        <f>SUMIF($HM$5:$HM$129,$S132,CT$5:CT$129)</f>
        <v>0</v>
      </c>
      <c r="CU132" s="272">
        <f>SUMIF($HM$5:$HM$129,$S132,CU$5:CU$129)</f>
        <v>0</v>
      </c>
      <c r="CV132" s="344">
        <f>SUMIF($HM$5:$HM$129,$S132,CV$5:CV$129)</f>
        <v>0</v>
      </c>
      <c r="CW132" s="345">
        <f>SUMIF($HM$5:$HM$129,$S132,CW$5:CW$129)</f>
        <v>0</v>
      </c>
      <c r="CX132" s="276">
        <f>SUMIF($HM$5:$HM$129,$S132,CX$5:CX$129)</f>
        <v>0</v>
      </c>
      <c r="CY132" s="364">
        <f>SUMIF($HM$5:$HM$129,$S132,CY$5:CY$129)</f>
        <v>0</v>
      </c>
      <c r="CZ132" s="365">
        <f>SUMIF($HM$5:$HM$129,$S132,CZ$5:CZ$129)</f>
        <v>0</v>
      </c>
      <c r="DA132" s="279">
        <f>SUMIF($HM$5:$HM$129,$S132,DA$5:DA$129)</f>
        <v>0</v>
      </c>
      <c r="DB132" s="379">
        <f>SUMIF($HM$5:$HM$129,$S132,DB$5:DB$129)</f>
        <v>0</v>
      </c>
      <c r="DC132" s="380">
        <f>SUMIF($HM$5:$HM$129,$S132,DC$5:DC$129)</f>
        <v>0</v>
      </c>
      <c r="DD132" s="381">
        <f>SUMIF($HM$5:$HM$129,$S132,DD$5:DD$129)</f>
        <v>0</v>
      </c>
      <c r="DE132" s="282">
        <f>SUMIF($HM$5:$HM$129,$S132,DE$5:DE$129)</f>
        <v>0</v>
      </c>
      <c r="DF132" s="344">
        <f>SUMIF($HM$5:$HM$129,$S132,DF$5:DF$129)</f>
        <v>9748866665</v>
      </c>
      <c r="DG132" s="345">
        <f>SUMIF($HM$5:$HM$129,$S132,DG$5:DG$129)</f>
        <v>2370143065</v>
      </c>
      <c r="DH132" s="276">
        <f>SUMIF($HM$5:$HM$129,$S132,DH$5:DH$129)</f>
        <v>457</v>
      </c>
      <c r="DI132" s="364">
        <f>SUMIF($HM$5:$HM$129,$S132,DI$5:DI$129)</f>
        <v>9224943847</v>
      </c>
      <c r="DJ132" s="365">
        <f>SUMIF($HM$5:$HM$129,$S132,DJ$5:DJ$129)</f>
        <v>2147741779</v>
      </c>
      <c r="DK132" s="279">
        <f>SUMIF($HM$5:$HM$129,$S132,DK$5:DK$129)</f>
        <v>327</v>
      </c>
      <c r="DL132" s="379">
        <f>SUMIF($HM$5:$HM$129,$S132,DL$5:DL$129)</f>
        <v>12711909018</v>
      </c>
      <c r="DM132" s="380">
        <f>SUMIF($HM$5:$HM$129,$S132,DM$5:DM$129)</f>
        <v>2775042940</v>
      </c>
      <c r="DN132" s="381">
        <f>SUMIF($HM$5:$HM$129,$S132,DN$5:DN$129)</f>
        <v>742434940</v>
      </c>
      <c r="DO132" s="282">
        <f>SUMIF($HM$5:$HM$129,$S132,DO$5:DO$129)</f>
        <v>611</v>
      </c>
      <c r="DP132" s="246">
        <f>SUMIF($HM$5:$HM$129,$S132,DP$5:DP$129)</f>
        <v>0</v>
      </c>
      <c r="DQ132" s="242">
        <f>SUMIF($HM$5:$HM$129,$S132,DQ$5:DQ$129)</f>
        <v>0</v>
      </c>
      <c r="DR132" s="269">
        <f>SUMIF($HM$5:$HM$129,$S132,DR$5:DR$129)</f>
        <v>0</v>
      </c>
      <c r="DS132" s="243">
        <f>SUMIF($HM$5:$HM$129,$S132,DS$5:DS$129)</f>
        <v>0</v>
      </c>
      <c r="DT132" s="242">
        <f>SUMIF($HM$5:$HM$129,$S132,DT$5:DT$129)</f>
        <v>0</v>
      </c>
      <c r="DU132" s="269">
        <f>SUMIF($HM$5:$HM$129,$S132,DU$5:DU$129)</f>
        <v>0</v>
      </c>
      <c r="DV132" s="244">
        <f>SUMIF($HM$5:$HM$129,$S132,DV$5:DV$129)</f>
        <v>0</v>
      </c>
      <c r="DW132" s="242">
        <f>SUMIF($HM$5:$HM$129,$S132,DW$5:DW$129)</f>
        <v>0</v>
      </c>
      <c r="DX132" s="245">
        <f>SUMIF($HM$5:$HM$129,$S132,DX$5:DX$129)</f>
        <v>0</v>
      </c>
      <c r="DY132" s="269">
        <f>SUMIF($HM$5:$HM$129,$S132,DY$5:DY$129)</f>
        <v>0</v>
      </c>
      <c r="DZ132" s="241">
        <f>SUMIF($HM$5:$HM$129,$S132,DZ$5:DZ$129)</f>
        <v>0</v>
      </c>
      <c r="EA132" s="242">
        <f>SUMIF($HM$5:$HM$129,$S132,EA$5:EA$129)</f>
        <v>0</v>
      </c>
      <c r="EB132" s="269">
        <f>SUMIF($HM$5:$HM$129,$S132,EB$5:EB$129)</f>
        <v>0</v>
      </c>
      <c r="EC132" s="243">
        <f>SUMIF($HM$5:$HM$129,$S132,EC$5:EC$129)</f>
        <v>0</v>
      </c>
      <c r="ED132" s="242">
        <f>SUMIF($HM$5:$HM$129,$S132,ED$5:ED$129)</f>
        <v>0</v>
      </c>
      <c r="EE132" s="269">
        <f>SUMIF($HM$5:$HM$129,$S132,EE$5:EE$129)</f>
        <v>0</v>
      </c>
      <c r="EF132" s="244">
        <f>SUMIF($HM$5:$HM$129,$S132,EF$5:EF$129)</f>
        <v>0</v>
      </c>
      <c r="EG132" s="242">
        <f>SUMIF($HM$5:$HM$129,$S132,EG$5:EG$129)</f>
        <v>0</v>
      </c>
      <c r="EH132" s="245">
        <f>SUMIF($HM$5:$HM$129,$S132,EH$5:EH$129)</f>
        <v>0</v>
      </c>
      <c r="EI132" s="269">
        <f>SUMIF($HM$5:$HM$129,$S132,EI$5:EI$129)</f>
        <v>0</v>
      </c>
      <c r="EJ132" s="241">
        <f>SUMIF($HM$5:$HM$129,$S132,EJ$5:EJ$129)</f>
        <v>0</v>
      </c>
      <c r="EK132" s="242">
        <f>SUMIF($HM$5:$HM$129,$S132,EK$5:EK$129)</f>
        <v>0</v>
      </c>
      <c r="EL132" s="269">
        <f>SUMIF($HM$5:$HM$129,$S132,EL$5:EL$129)</f>
        <v>0</v>
      </c>
      <c r="EM132" s="243">
        <f>SUMIF($HM$5:$HM$129,$S132,EM$5:EM$129)</f>
        <v>0</v>
      </c>
      <c r="EN132" s="242">
        <f>SUMIF($HM$5:$HM$129,$S132,EN$5:EN$129)</f>
        <v>0</v>
      </c>
      <c r="EO132" s="269">
        <f>SUMIF($HM$5:$HM$129,$S132,EO$5:EO$129)</f>
        <v>0</v>
      </c>
      <c r="EP132" s="244">
        <f>SUMIF($HM$5:$HM$129,$S132,EP$5:EP$129)</f>
        <v>0</v>
      </c>
      <c r="EQ132" s="242">
        <f>SUMIF($HM$5:$HM$129,$S132,EQ$5:EQ$129)</f>
        <v>0</v>
      </c>
      <c r="ER132" s="245">
        <f>SUMIF($HM$5:$HM$129,$S132,ER$5:ER$129)</f>
        <v>0</v>
      </c>
      <c r="ES132" s="269">
        <f>SUMIF($HM$5:$HM$129,$S132,ES$5:ES$129)</f>
        <v>0</v>
      </c>
      <c r="ET132" s="441">
        <f>SUMIF($HM$5:$HM$129,$S132,ET$5:ET$129)</f>
        <v>0</v>
      </c>
      <c r="EU132" s="442">
        <f>SUMIF($HM$5:$HM$129,$S132,EU$5:EU$129)</f>
        <v>0</v>
      </c>
      <c r="EV132" s="443">
        <f>SUMIF($HM$5:$HM$129,$S132,EV$5:EV$129)</f>
        <v>0</v>
      </c>
      <c r="EW132" s="462">
        <f>SUMIF($HM$5:$HM$129,$S132,EW$5:EW$129)</f>
        <v>0</v>
      </c>
      <c r="EX132" s="463">
        <f>SUMIF($HM$5:$HM$129,$S132,EX$5:EX$129)</f>
        <v>0</v>
      </c>
      <c r="EY132" s="464">
        <f>SUMIF($HM$5:$HM$129,$S132,EY$5:EY$129)</f>
        <v>0</v>
      </c>
      <c r="EZ132" s="309">
        <f>SUMIF($HM$5:$HM$129,$S132,EZ$5:EZ$129)</f>
        <v>0</v>
      </c>
      <c r="FA132" s="319">
        <f>SUMIF($HM$5:$HM$129,$S132,FA$5:FA$129)</f>
        <v>0</v>
      </c>
      <c r="FB132" s="329">
        <f>SUMIF($HM$5:$HM$129,$S132,FB$5:FB$129)</f>
        <v>0</v>
      </c>
      <c r="FC132" s="272">
        <f>SUMIF($HM$5:$HM$129,$S132,FC$5:FC$129)</f>
        <v>0</v>
      </c>
      <c r="FD132" s="246">
        <f>SUMIF($HM$5:$HM$129,$S132,FD$5:FD$129)</f>
        <v>0</v>
      </c>
      <c r="FE132" s="242">
        <f>SUMIF($HM$5:$HM$129,$S132,FE$5:FE$129)</f>
        <v>0</v>
      </c>
      <c r="FF132" s="269">
        <f>SUMIF($HM$5:$HM$129,$S132,FF$5:FF$129)</f>
        <v>0</v>
      </c>
      <c r="FG132" s="243">
        <f>SUMIF($HM$5:$HM$129,$S132,FG$5:FG$129)</f>
        <v>0</v>
      </c>
      <c r="FH132" s="242">
        <f>SUMIF($HM$5:$HM$129,$S132,FH$5:FH$129)</f>
        <v>0</v>
      </c>
      <c r="FI132" s="269">
        <f>SUMIF($HM$5:$HM$129,$S132,FI$5:FI$129)</f>
        <v>0</v>
      </c>
      <c r="FJ132" s="244">
        <f>SUMIF($HM$5:$HM$129,$S132,FJ$5:FJ$129)</f>
        <v>0</v>
      </c>
      <c r="FK132" s="242">
        <f>SUMIF($HM$5:$HM$129,$S132,FK$5:FK$129)</f>
        <v>0</v>
      </c>
      <c r="FL132" s="245">
        <f>SUMIF($HM$5:$HM$129,$S132,FL$5:FL$129)</f>
        <v>0</v>
      </c>
      <c r="FM132" s="269">
        <f>SUMIF($HM$5:$HM$129,$S132,FM$5:FM$129)</f>
        <v>0</v>
      </c>
      <c r="FN132" s="241">
        <f>SUMIF($HM$5:$HM$129,$S132,FN$5:FN$129)</f>
        <v>0</v>
      </c>
      <c r="FO132" s="242">
        <f>SUMIF($HM$5:$HM$129,$S132,FO$5:FO$129)</f>
        <v>0</v>
      </c>
      <c r="FP132" s="269">
        <f>SUMIF($HM$5:$HM$129,$S132,FP$5:FP$129)</f>
        <v>0</v>
      </c>
      <c r="FQ132" s="243">
        <f>SUMIF($HM$5:$HM$129,$S132,FQ$5:FQ$129)</f>
        <v>0</v>
      </c>
      <c r="FR132" s="242">
        <f>SUMIF($HM$5:$HM$129,$S132,FR$5:FR$129)</f>
        <v>0</v>
      </c>
      <c r="FS132" s="269">
        <f>SUMIF($HM$5:$HM$129,$S132,FS$5:FS$129)</f>
        <v>0</v>
      </c>
      <c r="FT132" s="244">
        <f>SUMIF($HM$5:$HM$129,$S132,FT$5:FT$129)</f>
        <v>0</v>
      </c>
      <c r="FU132" s="242">
        <f>SUMIF($HM$5:$HM$129,$S132,FU$5:FU$129)</f>
        <v>0</v>
      </c>
      <c r="FV132" s="245">
        <f>SUMIF($HM$5:$HM$129,$S132,FV$5:FV$129)</f>
        <v>0</v>
      </c>
      <c r="FW132" s="269">
        <f>SUMIF($HM$5:$HM$129,$S132,FW$5:FW$129)</f>
        <v>0</v>
      </c>
      <c r="FX132" s="241">
        <f>SUMIF($HM$5:$HM$129,$S132,FX$5:FX$129)</f>
        <v>0</v>
      </c>
      <c r="FY132" s="242">
        <f>SUMIF($HM$5:$HM$129,$S132,FY$5:FY$129)</f>
        <v>0</v>
      </c>
      <c r="FZ132" s="269">
        <f>SUMIF($HM$5:$HM$129,$S132,FZ$5:FZ$129)</f>
        <v>0</v>
      </c>
      <c r="GA132" s="243">
        <f>SUMIF($HM$5:$HM$129,$S132,GA$5:GA$129)</f>
        <v>0</v>
      </c>
      <c r="GB132" s="242">
        <f>SUMIF($HM$5:$HM$129,$S132,GB$5:GB$129)</f>
        <v>0</v>
      </c>
      <c r="GC132" s="269">
        <f>SUMIF($HM$5:$HM$129,$S132,GC$5:GC$129)</f>
        <v>0</v>
      </c>
      <c r="GD132" s="244">
        <f>SUMIF($HM$5:$HM$129,$S132,GD$5:GD$129)</f>
        <v>0</v>
      </c>
      <c r="GE132" s="242">
        <f>SUMIF($HM$5:$HM$129,$S132,GE$5:GE$129)</f>
        <v>0</v>
      </c>
      <c r="GF132" s="245">
        <f>SUMIF($HM$5:$HM$129,$S132,GF$5:GF$129)</f>
        <v>0</v>
      </c>
      <c r="GG132" s="269">
        <f>SUMIF($HM$5:$HM$129,$S132,GG$5:GG$129)</f>
        <v>0</v>
      </c>
      <c r="GH132" s="441">
        <f>SUMIF($HM$5:$HM$129,$S132,GH$5:GH$129)</f>
        <v>0</v>
      </c>
      <c r="GI132" s="442">
        <f>SUMIF($HM$5:$HM$129,$S132,GI$5:GI$129)</f>
        <v>0</v>
      </c>
      <c r="GJ132" s="443">
        <f>SUMIF($HM$5:$HM$129,$S132,GJ$5:GJ$129)</f>
        <v>0</v>
      </c>
      <c r="GK132" s="462">
        <f>SUMIF($HM$5:$HM$129,$S132,GK$5:GK$129)</f>
        <v>0</v>
      </c>
      <c r="GL132" s="463">
        <f>SUMIF($HM$5:$HM$129,$S132,GL$5:GL$129)</f>
        <v>0</v>
      </c>
      <c r="GM132" s="464">
        <f>SUMIF($HM$5:$HM$129,$S132,GM$5:GM$129)</f>
        <v>0</v>
      </c>
      <c r="GN132" s="309">
        <f>SUMIF($HM$5:$HM$129,$S132,GN$5:GN$129)</f>
        <v>0</v>
      </c>
      <c r="GO132" s="319">
        <f>SUMIF($HM$5:$HM$129,$S132,GO$5:GO$129)</f>
        <v>0</v>
      </c>
      <c r="GP132" s="329">
        <f>SUMIF($HM$5:$HM$129,$S132,GP$5:GP$129)</f>
        <v>0</v>
      </c>
      <c r="GQ132" s="272">
        <f>SUMIF($HM$5:$HM$129,$S132,GQ$5:GQ$129)</f>
        <v>0</v>
      </c>
      <c r="GR132" s="344">
        <f>SUMIF($HM$5:$HM$129,$S132,GR$5:GR$129)</f>
        <v>0</v>
      </c>
      <c r="GS132" s="345">
        <f>SUMIF($HM$5:$HM$129,$S132,GS$5:GS$129)</f>
        <v>0</v>
      </c>
      <c r="GT132" s="276">
        <f>SUMIF($HM$5:$HM$129,$S132,GT$5:GT$129)</f>
        <v>0</v>
      </c>
      <c r="GU132" s="364">
        <f>SUMIF($HM$5:$HM$129,$S132,GU$5:GU$129)</f>
        <v>0</v>
      </c>
      <c r="GV132" s="365">
        <f>SUMIF($HM$5:$HM$129,$S132,GV$5:GV$129)</f>
        <v>0</v>
      </c>
      <c r="GW132" s="279">
        <f>SUMIF($HM$5:$HM$129,$S132,GW$5:GW$129)</f>
        <v>0</v>
      </c>
      <c r="GX132" s="379">
        <f>SUMIF($HM$5:$HM$129,$S132,GX$5:GX$129)</f>
        <v>0</v>
      </c>
      <c r="GY132" s="380">
        <f>SUMIF($HM$5:$HM$129,$S132,GY$5:GY$129)</f>
        <v>0</v>
      </c>
      <c r="GZ132" s="381">
        <f>SUMIF($HM$5:$HM$129,$S132,GZ$5:GZ$129)</f>
        <v>0</v>
      </c>
      <c r="HA132" s="282">
        <f>SUMIF($HM$5:$HM$129,$S132,HA$5:HA$129)</f>
        <v>0</v>
      </c>
      <c r="HB132" s="401">
        <f>SUMIF($HM$5:$HM$129,$S132,HB$5:HB$129)</f>
        <v>0</v>
      </c>
      <c r="HC132" s="402">
        <f>SUMIF($HM$5:$HM$129,$S132,HC$5:HC$129)</f>
        <v>0</v>
      </c>
      <c r="HD132" s="285">
        <f>SUMIF($HM$5:$HM$129,$S132,HD$5:HD$129)</f>
        <v>0</v>
      </c>
      <c r="HE132" s="401">
        <f>SUMIF($HM$5:$HM$129,$S132,HE$5:HE$129)</f>
        <v>0</v>
      </c>
      <c r="HF132" s="402">
        <f>SUMIF($HM$5:$HM$129,$S132,HF$5:HF$129)</f>
        <v>0</v>
      </c>
      <c r="HG132" s="285">
        <f>SUMIF($HM$5:$HM$129,$S132,HG$5:HG$129)</f>
        <v>0</v>
      </c>
      <c r="HH132" s="412">
        <f>SUMIF($HM$5:$HM$129,$S132,HH$5:HH$129)</f>
        <v>0</v>
      </c>
      <c r="HI132" s="413">
        <f>SUMIF($HM$5:$HM$129,$S132,HI$5:HI$129)</f>
        <v>0</v>
      </c>
      <c r="HJ132" s="414">
        <f>SUMIF($HM$5:$HM$129,$S132,HJ$5:HJ$129)</f>
        <v>0</v>
      </c>
      <c r="HK132" s="289">
        <f>SUMIF($HM$5:$HM$129,$S132,HK$5:HK$129)</f>
        <v>0</v>
      </c>
      <c r="HL132" s="260"/>
      <c r="HM132" s="247" t="s">
        <v>237</v>
      </c>
      <c r="HN132" s="258"/>
      <c r="HO132" s="259"/>
      <c r="HP132" s="258"/>
      <c r="HQ132" s="258"/>
    </row>
    <row r="133" spans="1:225" s="96" customFormat="1" ht="28.5">
      <c r="B133" s="233"/>
      <c r="C133" s="147"/>
      <c r="D133" s="521"/>
      <c r="E133" s="234"/>
      <c r="F133" s="235"/>
      <c r="G133" s="235"/>
      <c r="H133" s="235"/>
      <c r="I133" s="234"/>
      <c r="J133" s="234"/>
      <c r="K133" s="234"/>
      <c r="L133" s="234"/>
      <c r="M133" s="234"/>
      <c r="N133" s="234"/>
      <c r="O133" s="234"/>
      <c r="P133" s="234"/>
      <c r="Q133" s="234"/>
      <c r="R133" s="239"/>
      <c r="S133" s="248" t="s">
        <v>238</v>
      </c>
      <c r="T133" s="249">
        <f>SUMIF($HM$5:$HM$129,$S133,T$5:T$129)</f>
        <v>0</v>
      </c>
      <c r="U133" s="250">
        <f>SUMIF($HM$5:$HM$129,$S133,U$5:U$129)</f>
        <v>0</v>
      </c>
      <c r="V133" s="270">
        <f>SUMIF($HM$5:$HM$129,$S133,V$5:V$129)</f>
        <v>0</v>
      </c>
      <c r="W133" s="251">
        <f>SUMIF($HM$5:$HM$129,$S133,W$5:W$129)</f>
        <v>0</v>
      </c>
      <c r="X133" s="250">
        <f>SUMIF($HM$5:$HM$129,$S133,X$5:X$129)</f>
        <v>0</v>
      </c>
      <c r="Y133" s="270">
        <f>SUMIF($HM$5:$HM$129,$S133,Y$5:Y$129)</f>
        <v>0</v>
      </c>
      <c r="Z133" s="252">
        <f>SUMIF($HM$5:$HM$129,$S133,Z$5:Z$129)</f>
        <v>0</v>
      </c>
      <c r="AA133" s="250">
        <f>SUMIF($HM$5:$HM$129,$S133,AA$5:AA$129)</f>
        <v>0</v>
      </c>
      <c r="AB133" s="253">
        <f>SUMIF($HM$5:$HM$129,$S133,AB$5:AB$129)</f>
        <v>0</v>
      </c>
      <c r="AC133" s="270">
        <f>SUMIF($HM$5:$HM$129,$S133,AC$5:AC$129)</f>
        <v>0</v>
      </c>
      <c r="AD133" s="249">
        <f>SUMIF($HM$5:$HM$129,$S133,AD$5:AD$129)</f>
        <v>0</v>
      </c>
      <c r="AE133" s="250">
        <f>SUMIF($HM$5:$HM$129,$S133,AE$5:AE$129)</f>
        <v>0</v>
      </c>
      <c r="AF133" s="270">
        <f>SUMIF($HM$5:$HM$129,$S133,AF$5:AF$129)</f>
        <v>0</v>
      </c>
      <c r="AG133" s="251">
        <f>SUMIF($HM$5:$HM$129,$S133,AG$5:AG$129)</f>
        <v>0</v>
      </c>
      <c r="AH133" s="250">
        <f>SUMIF($HM$5:$HM$129,$S133,AH$5:AH$129)</f>
        <v>0</v>
      </c>
      <c r="AI133" s="270">
        <f>SUMIF($HM$5:$HM$129,$S133,AI$5:AI$129)</f>
        <v>0</v>
      </c>
      <c r="AJ133" s="252">
        <f>SUMIF($HM$5:$HM$129,$S133,AJ$5:AJ$129)</f>
        <v>0</v>
      </c>
      <c r="AK133" s="250">
        <f>SUMIF($HM$5:$HM$129,$S133,AK$5:AK$129)</f>
        <v>0</v>
      </c>
      <c r="AL133" s="253">
        <f>SUMIF($HM$5:$HM$129,$S133,AL$5:AL$129)</f>
        <v>0</v>
      </c>
      <c r="AM133" s="270">
        <f>SUMIF($HM$5:$HM$129,$S133,AM$5:AM$129)</f>
        <v>0</v>
      </c>
      <c r="AN133" s="249">
        <f>SUMIF($HM$5:$HM$129,$S133,AN$5:AN$129)</f>
        <v>0</v>
      </c>
      <c r="AO133" s="250">
        <f>SUMIF($HM$5:$HM$129,$S133,AO$5:AO$129)</f>
        <v>0</v>
      </c>
      <c r="AP133" s="270">
        <f>SUMIF($HM$5:$HM$129,$S133,AP$5:AP$129)</f>
        <v>0</v>
      </c>
      <c r="AQ133" s="251">
        <f>SUMIF($HM$5:$HM$129,$S133,AQ$5:AQ$129)</f>
        <v>0</v>
      </c>
      <c r="AR133" s="250">
        <f>SUMIF($HM$5:$HM$129,$S133,AR$5:AR$129)</f>
        <v>0</v>
      </c>
      <c r="AS133" s="270">
        <f>SUMIF($HM$5:$HM$129,$S133,AS$5:AS$129)</f>
        <v>0</v>
      </c>
      <c r="AT133" s="252">
        <f>SUMIF($HM$5:$HM$129,$S133,AT$5:AT$129)</f>
        <v>0</v>
      </c>
      <c r="AU133" s="250">
        <f>SUMIF($HM$5:$HM$129,$S133,AU$5:AU$129)</f>
        <v>0</v>
      </c>
      <c r="AV133" s="253">
        <f>SUMIF($HM$5:$HM$129,$S133,AV$5:AV$129)</f>
        <v>0</v>
      </c>
      <c r="AW133" s="270">
        <f>SUMIF($HM$5:$HM$129,$S133,AW$5:AW$129)</f>
        <v>0</v>
      </c>
      <c r="AX133" s="444">
        <f>SUMIF($HM$5:$HM$129,$S133,AX$5:AX$129)</f>
        <v>0</v>
      </c>
      <c r="AY133" s="445">
        <f>SUMIF($HM$5:$HM$129,$S133,AY$5:AY$129)</f>
        <v>0</v>
      </c>
      <c r="AZ133" s="446">
        <f>SUMIF($HM$5:$HM$129,$S133,AZ$5:AZ$129)</f>
        <v>0</v>
      </c>
      <c r="BA133" s="465">
        <f>SUMIF($HM$5:$HM$129,$S133,BA$5:BA$129)</f>
        <v>0</v>
      </c>
      <c r="BB133" s="466">
        <f>SUMIF($HM$5:$HM$129,$S133,BB$5:BB$129)</f>
        <v>0</v>
      </c>
      <c r="BC133" s="467">
        <f>SUMIF($HM$5:$HM$129,$S133,BC$5:BC$129)</f>
        <v>0</v>
      </c>
      <c r="BD133" s="310">
        <f>SUMIF($HM$5:$HM$129,$S133,BD$5:BD$129)</f>
        <v>0</v>
      </c>
      <c r="BE133" s="320">
        <f>SUMIF($HM$5:$HM$129,$S133,BE$5:BE$129)</f>
        <v>0</v>
      </c>
      <c r="BF133" s="330">
        <f>SUMIF($HM$5:$HM$129,$S133,BF$5:BF$129)</f>
        <v>0</v>
      </c>
      <c r="BG133" s="273">
        <f>SUMIF($HM$5:$HM$129,$S133,BG$5:BG$129)</f>
        <v>0</v>
      </c>
      <c r="BH133" s="254">
        <f>SUMIF($HM$5:$HM$129,$S133,BH$5:BH$129)</f>
        <v>0</v>
      </c>
      <c r="BI133" s="250">
        <f>SUMIF($HM$5:$HM$129,$S133,BI$5:BI$129)</f>
        <v>0</v>
      </c>
      <c r="BJ133" s="270">
        <f>SUMIF($HM$5:$HM$129,$S133,BJ$5:BJ$129)</f>
        <v>0</v>
      </c>
      <c r="BK133" s="251">
        <f>SUMIF($HM$5:$HM$129,$S133,BK$5:BK$129)</f>
        <v>0</v>
      </c>
      <c r="BL133" s="250">
        <f>SUMIF($HM$5:$HM$129,$S133,BL$5:BL$129)</f>
        <v>0</v>
      </c>
      <c r="BM133" s="270">
        <f>SUMIF($HM$5:$HM$129,$S133,BM$5:BM$129)</f>
        <v>0</v>
      </c>
      <c r="BN133" s="252">
        <f>SUMIF($HM$5:$HM$129,$S133,BN$5:BN$129)</f>
        <v>0</v>
      </c>
      <c r="BO133" s="250">
        <f>SUMIF($HM$5:$HM$129,$S133,BO$5:BO$129)</f>
        <v>0</v>
      </c>
      <c r="BP133" s="253">
        <f>SUMIF($HM$5:$HM$129,$S133,BP$5:BP$129)</f>
        <v>0</v>
      </c>
      <c r="BQ133" s="270">
        <f>SUMIF($HM$5:$HM$129,$S133,BQ$5:BQ$129)</f>
        <v>0</v>
      </c>
      <c r="BR133" s="249">
        <f>SUMIF($HM$5:$HM$129,$S133,BR$5:BR$129)</f>
        <v>0</v>
      </c>
      <c r="BS133" s="250">
        <f>SUMIF($HM$5:$HM$129,$S133,BS$5:BS$129)</f>
        <v>0</v>
      </c>
      <c r="BT133" s="270">
        <f>SUMIF($HM$5:$HM$129,$S133,BT$5:BT$129)</f>
        <v>0</v>
      </c>
      <c r="BU133" s="251">
        <f>SUMIF($HM$5:$HM$129,$S133,BU$5:BU$129)</f>
        <v>0</v>
      </c>
      <c r="BV133" s="250">
        <f>SUMIF($HM$5:$HM$129,$S133,BV$5:BV$129)</f>
        <v>0</v>
      </c>
      <c r="BW133" s="270">
        <f>SUMIF($HM$5:$HM$129,$S133,BW$5:BW$129)</f>
        <v>0</v>
      </c>
      <c r="BX133" s="252">
        <f>SUMIF($HM$5:$HM$129,$S133,BX$5:BX$129)</f>
        <v>0</v>
      </c>
      <c r="BY133" s="250">
        <f>SUMIF($HM$5:$HM$129,$S133,BY$5:BY$129)</f>
        <v>0</v>
      </c>
      <c r="BZ133" s="253">
        <f>SUMIF($HM$5:$HM$129,$S133,BZ$5:BZ$129)</f>
        <v>0</v>
      </c>
      <c r="CA133" s="270">
        <f>SUMIF($HM$5:$HM$129,$S133,CA$5:CA$129)</f>
        <v>0</v>
      </c>
      <c r="CB133" s="249">
        <f>SUMIF($HM$5:$HM$129,$S133,CB$5:CB$129)</f>
        <v>0</v>
      </c>
      <c r="CC133" s="250">
        <f>SUMIF($HM$5:$HM$129,$S133,CC$5:CC$129)</f>
        <v>0</v>
      </c>
      <c r="CD133" s="270">
        <f>SUMIF($HM$5:$HM$129,$S133,CD$5:CD$129)</f>
        <v>0</v>
      </c>
      <c r="CE133" s="251">
        <f>SUMIF($HM$5:$HM$129,$S133,CE$5:CE$129)</f>
        <v>0</v>
      </c>
      <c r="CF133" s="250">
        <f>SUMIF($HM$5:$HM$129,$S133,CF$5:CF$129)</f>
        <v>0</v>
      </c>
      <c r="CG133" s="270">
        <f>SUMIF($HM$5:$HM$129,$S133,CG$5:CG$129)</f>
        <v>0</v>
      </c>
      <c r="CH133" s="252">
        <f>SUMIF($HM$5:$HM$129,$S133,CH$5:CH$129)</f>
        <v>0</v>
      </c>
      <c r="CI133" s="250">
        <f>SUMIF($HM$5:$HM$129,$S133,CI$5:CI$129)</f>
        <v>0</v>
      </c>
      <c r="CJ133" s="253">
        <f>SUMIF($HM$5:$HM$129,$S133,CJ$5:CJ$129)</f>
        <v>0</v>
      </c>
      <c r="CK133" s="270">
        <f>SUMIF($HM$5:$HM$129,$S133,CK$5:CK$129)</f>
        <v>0</v>
      </c>
      <c r="CL133" s="444">
        <f>SUMIF($HM$5:$HM$129,$S133,CL$5:CL$129)</f>
        <v>0</v>
      </c>
      <c r="CM133" s="445">
        <f>SUMIF($HM$5:$HM$129,$S133,CM$5:CM$129)</f>
        <v>0</v>
      </c>
      <c r="CN133" s="446">
        <f>SUMIF($HM$5:$HM$129,$S133,CN$5:CN$129)</f>
        <v>0</v>
      </c>
      <c r="CO133" s="465">
        <f>SUMIF($HM$5:$HM$129,$S133,CO$5:CO$129)</f>
        <v>0</v>
      </c>
      <c r="CP133" s="466">
        <f>SUMIF($HM$5:$HM$129,$S133,CP$5:CP$129)</f>
        <v>0</v>
      </c>
      <c r="CQ133" s="467">
        <f>SUMIF($HM$5:$HM$129,$S133,CQ$5:CQ$129)</f>
        <v>0</v>
      </c>
      <c r="CR133" s="310">
        <f>SUMIF($HM$5:$HM$129,$S133,CR$5:CR$129)</f>
        <v>0</v>
      </c>
      <c r="CS133" s="320">
        <f>SUMIF($HM$5:$HM$129,$S133,CS$5:CS$129)</f>
        <v>0</v>
      </c>
      <c r="CT133" s="330">
        <f>SUMIF($HM$5:$HM$129,$S133,CT$5:CT$129)</f>
        <v>0</v>
      </c>
      <c r="CU133" s="273">
        <f>SUMIF($HM$5:$HM$129,$S133,CU$5:CU$129)</f>
        <v>0</v>
      </c>
      <c r="CV133" s="346">
        <f>SUMIF($HM$5:$HM$129,$S133,CV$5:CV$129)</f>
        <v>0</v>
      </c>
      <c r="CW133" s="347">
        <f>SUMIF($HM$5:$HM$129,$S133,CW$5:CW$129)</f>
        <v>0</v>
      </c>
      <c r="CX133" s="277">
        <f>SUMIF($HM$5:$HM$129,$S133,CX$5:CX$129)</f>
        <v>0</v>
      </c>
      <c r="CY133" s="366">
        <f>SUMIF($HM$5:$HM$129,$S133,CY$5:CY$129)</f>
        <v>0</v>
      </c>
      <c r="CZ133" s="367">
        <f>SUMIF($HM$5:$HM$129,$S133,CZ$5:CZ$129)</f>
        <v>0</v>
      </c>
      <c r="DA133" s="280">
        <f>SUMIF($HM$5:$HM$129,$S133,DA$5:DA$129)</f>
        <v>0</v>
      </c>
      <c r="DB133" s="382">
        <f>SUMIF($HM$5:$HM$129,$S133,DB$5:DB$129)</f>
        <v>0</v>
      </c>
      <c r="DC133" s="383">
        <f>SUMIF($HM$5:$HM$129,$S133,DC$5:DC$129)</f>
        <v>0</v>
      </c>
      <c r="DD133" s="330">
        <f>SUMIF($HM$5:$HM$129,$S133,DD$5:DD$129)</f>
        <v>0</v>
      </c>
      <c r="DE133" s="283">
        <f>SUMIF($HM$5:$HM$129,$S133,DE$5:DE$129)</f>
        <v>0</v>
      </c>
      <c r="DF133" s="346">
        <f>SUMIF($HM$5:$HM$129,$S133,DF$5:DF$129)</f>
        <v>2930731912</v>
      </c>
      <c r="DG133" s="347">
        <f>SUMIF($HM$5:$HM$129,$S133,DG$5:DG$129)</f>
        <v>542694609</v>
      </c>
      <c r="DH133" s="277">
        <f>SUMIF($HM$5:$HM$129,$S133,DH$5:DH$129)</f>
        <v>113</v>
      </c>
      <c r="DI133" s="366">
        <f>SUMIF($HM$5:$HM$129,$S133,DI$5:DI$129)</f>
        <v>3080159916</v>
      </c>
      <c r="DJ133" s="367">
        <f>SUMIF($HM$5:$HM$129,$S133,DJ$5:DJ$129)</f>
        <v>649633532</v>
      </c>
      <c r="DK133" s="280">
        <f>SUMIF($HM$5:$HM$129,$S133,DK$5:DK$129)</f>
        <v>111</v>
      </c>
      <c r="DL133" s="382">
        <f>SUMIF($HM$5:$HM$129,$S133,DL$5:DL$129)</f>
        <v>4219876573</v>
      </c>
      <c r="DM133" s="383">
        <f>SUMIF($HM$5:$HM$129,$S133,DM$5:DM$129)</f>
        <v>793652496</v>
      </c>
      <c r="DN133" s="330">
        <f>SUMIF($HM$5:$HM$129,$S133,DN$5:DN$129)</f>
        <v>-1238955504</v>
      </c>
      <c r="DO133" s="283">
        <f>SUMIF($HM$5:$HM$129,$S133,DO$5:DO$129)</f>
        <v>151</v>
      </c>
      <c r="DP133" s="254">
        <f>SUMIF($HM$5:$HM$129,$S133,DP$5:DP$129)</f>
        <v>0</v>
      </c>
      <c r="DQ133" s="250">
        <f>SUMIF($HM$5:$HM$129,$S133,DQ$5:DQ$129)</f>
        <v>0</v>
      </c>
      <c r="DR133" s="270">
        <f>SUMIF($HM$5:$HM$129,$S133,DR$5:DR$129)</f>
        <v>0</v>
      </c>
      <c r="DS133" s="251">
        <f>SUMIF($HM$5:$HM$129,$S133,DS$5:DS$129)</f>
        <v>0</v>
      </c>
      <c r="DT133" s="250">
        <f>SUMIF($HM$5:$HM$129,$S133,DT$5:DT$129)</f>
        <v>0</v>
      </c>
      <c r="DU133" s="270">
        <f>SUMIF($HM$5:$HM$129,$S133,DU$5:DU$129)</f>
        <v>0</v>
      </c>
      <c r="DV133" s="252">
        <f>SUMIF($HM$5:$HM$129,$S133,DV$5:DV$129)</f>
        <v>0</v>
      </c>
      <c r="DW133" s="250">
        <f>SUMIF($HM$5:$HM$129,$S133,DW$5:DW$129)</f>
        <v>0</v>
      </c>
      <c r="DX133" s="253">
        <f>SUMIF($HM$5:$HM$129,$S133,DX$5:DX$129)</f>
        <v>0</v>
      </c>
      <c r="DY133" s="270">
        <f>SUMIF($HM$5:$HM$129,$S133,DY$5:DY$129)</f>
        <v>0</v>
      </c>
      <c r="DZ133" s="249">
        <f>SUMIF($HM$5:$HM$129,$S133,DZ$5:DZ$129)</f>
        <v>0</v>
      </c>
      <c r="EA133" s="250">
        <f>SUMIF($HM$5:$HM$129,$S133,EA$5:EA$129)</f>
        <v>0</v>
      </c>
      <c r="EB133" s="270">
        <f>SUMIF($HM$5:$HM$129,$S133,EB$5:EB$129)</f>
        <v>0</v>
      </c>
      <c r="EC133" s="251">
        <f>SUMIF($HM$5:$HM$129,$S133,EC$5:EC$129)</f>
        <v>0</v>
      </c>
      <c r="ED133" s="250">
        <f>SUMIF($HM$5:$HM$129,$S133,ED$5:ED$129)</f>
        <v>0</v>
      </c>
      <c r="EE133" s="270">
        <f>SUMIF($HM$5:$HM$129,$S133,EE$5:EE$129)</f>
        <v>0</v>
      </c>
      <c r="EF133" s="252">
        <f>SUMIF($HM$5:$HM$129,$S133,EF$5:EF$129)</f>
        <v>0</v>
      </c>
      <c r="EG133" s="250">
        <f>SUMIF($HM$5:$HM$129,$S133,EG$5:EG$129)</f>
        <v>0</v>
      </c>
      <c r="EH133" s="253">
        <f>SUMIF($HM$5:$HM$129,$S133,EH$5:EH$129)</f>
        <v>0</v>
      </c>
      <c r="EI133" s="270">
        <f>SUMIF($HM$5:$HM$129,$S133,EI$5:EI$129)</f>
        <v>0</v>
      </c>
      <c r="EJ133" s="249">
        <f>SUMIF($HM$5:$HM$129,$S133,EJ$5:EJ$129)</f>
        <v>0</v>
      </c>
      <c r="EK133" s="250">
        <f>SUMIF($HM$5:$HM$129,$S133,EK$5:EK$129)</f>
        <v>0</v>
      </c>
      <c r="EL133" s="270">
        <f>SUMIF($HM$5:$HM$129,$S133,EL$5:EL$129)</f>
        <v>0</v>
      </c>
      <c r="EM133" s="251">
        <f>SUMIF($HM$5:$HM$129,$S133,EM$5:EM$129)</f>
        <v>0</v>
      </c>
      <c r="EN133" s="250">
        <f>SUMIF($HM$5:$HM$129,$S133,EN$5:EN$129)</f>
        <v>0</v>
      </c>
      <c r="EO133" s="270">
        <f>SUMIF($HM$5:$HM$129,$S133,EO$5:EO$129)</f>
        <v>0</v>
      </c>
      <c r="EP133" s="252">
        <f>SUMIF($HM$5:$HM$129,$S133,EP$5:EP$129)</f>
        <v>0</v>
      </c>
      <c r="EQ133" s="250">
        <f>SUMIF($HM$5:$HM$129,$S133,EQ$5:EQ$129)</f>
        <v>0</v>
      </c>
      <c r="ER133" s="253">
        <f>SUMIF($HM$5:$HM$129,$S133,ER$5:ER$129)</f>
        <v>0</v>
      </c>
      <c r="ES133" s="270">
        <f>SUMIF($HM$5:$HM$129,$S133,ES$5:ES$129)</f>
        <v>0</v>
      </c>
      <c r="ET133" s="444">
        <f>SUMIF($HM$5:$HM$129,$S133,ET$5:ET$129)</f>
        <v>0</v>
      </c>
      <c r="EU133" s="445">
        <f>SUMIF($HM$5:$HM$129,$S133,EU$5:EU$129)</f>
        <v>0</v>
      </c>
      <c r="EV133" s="446">
        <f>SUMIF($HM$5:$HM$129,$S133,EV$5:EV$129)</f>
        <v>0</v>
      </c>
      <c r="EW133" s="465">
        <f>SUMIF($HM$5:$HM$129,$S133,EW$5:EW$129)</f>
        <v>0</v>
      </c>
      <c r="EX133" s="466">
        <f>SUMIF($HM$5:$HM$129,$S133,EX$5:EX$129)</f>
        <v>0</v>
      </c>
      <c r="EY133" s="467">
        <f>SUMIF($HM$5:$HM$129,$S133,EY$5:EY$129)</f>
        <v>0</v>
      </c>
      <c r="EZ133" s="310">
        <f>SUMIF($HM$5:$HM$129,$S133,EZ$5:EZ$129)</f>
        <v>0</v>
      </c>
      <c r="FA133" s="320">
        <f>SUMIF($HM$5:$HM$129,$S133,FA$5:FA$129)</f>
        <v>0</v>
      </c>
      <c r="FB133" s="330">
        <f>SUMIF($HM$5:$HM$129,$S133,FB$5:FB$129)</f>
        <v>0</v>
      </c>
      <c r="FC133" s="273">
        <f>SUMIF($HM$5:$HM$129,$S133,FC$5:FC$129)</f>
        <v>0</v>
      </c>
      <c r="FD133" s="254">
        <f>SUMIF($HM$5:$HM$129,$S133,FD$5:FD$129)</f>
        <v>0</v>
      </c>
      <c r="FE133" s="250">
        <f>SUMIF($HM$5:$HM$129,$S133,FE$5:FE$129)</f>
        <v>0</v>
      </c>
      <c r="FF133" s="270">
        <f>SUMIF($HM$5:$HM$129,$S133,FF$5:FF$129)</f>
        <v>0</v>
      </c>
      <c r="FG133" s="251">
        <f>SUMIF($HM$5:$HM$129,$S133,FG$5:FG$129)</f>
        <v>0</v>
      </c>
      <c r="FH133" s="250">
        <f>SUMIF($HM$5:$HM$129,$S133,FH$5:FH$129)</f>
        <v>0</v>
      </c>
      <c r="FI133" s="270">
        <f>SUMIF($HM$5:$HM$129,$S133,FI$5:FI$129)</f>
        <v>0</v>
      </c>
      <c r="FJ133" s="252">
        <f>SUMIF($HM$5:$HM$129,$S133,FJ$5:FJ$129)</f>
        <v>0</v>
      </c>
      <c r="FK133" s="250">
        <f>SUMIF($HM$5:$HM$129,$S133,FK$5:FK$129)</f>
        <v>0</v>
      </c>
      <c r="FL133" s="253">
        <f>SUMIF($HM$5:$HM$129,$S133,FL$5:FL$129)</f>
        <v>0</v>
      </c>
      <c r="FM133" s="270">
        <f>SUMIF($HM$5:$HM$129,$S133,FM$5:FM$129)</f>
        <v>0</v>
      </c>
      <c r="FN133" s="249">
        <f>SUMIF($HM$5:$HM$129,$S133,FN$5:FN$129)</f>
        <v>0</v>
      </c>
      <c r="FO133" s="250">
        <f>SUMIF($HM$5:$HM$129,$S133,FO$5:FO$129)</f>
        <v>0</v>
      </c>
      <c r="FP133" s="270">
        <f>SUMIF($HM$5:$HM$129,$S133,FP$5:FP$129)</f>
        <v>0</v>
      </c>
      <c r="FQ133" s="251">
        <f>SUMIF($HM$5:$HM$129,$S133,FQ$5:FQ$129)</f>
        <v>0</v>
      </c>
      <c r="FR133" s="250">
        <f>SUMIF($HM$5:$HM$129,$S133,FR$5:FR$129)</f>
        <v>0</v>
      </c>
      <c r="FS133" s="270">
        <f>SUMIF($HM$5:$HM$129,$S133,FS$5:FS$129)</f>
        <v>0</v>
      </c>
      <c r="FT133" s="252">
        <f>SUMIF($HM$5:$HM$129,$S133,FT$5:FT$129)</f>
        <v>0</v>
      </c>
      <c r="FU133" s="250">
        <f>SUMIF($HM$5:$HM$129,$S133,FU$5:FU$129)</f>
        <v>0</v>
      </c>
      <c r="FV133" s="253">
        <f>SUMIF($HM$5:$HM$129,$S133,FV$5:FV$129)</f>
        <v>0</v>
      </c>
      <c r="FW133" s="270">
        <f>SUMIF($HM$5:$HM$129,$S133,FW$5:FW$129)</f>
        <v>0</v>
      </c>
      <c r="FX133" s="249">
        <f>SUMIF($HM$5:$HM$129,$S133,FX$5:FX$129)</f>
        <v>0</v>
      </c>
      <c r="FY133" s="250">
        <f>SUMIF($HM$5:$HM$129,$S133,FY$5:FY$129)</f>
        <v>0</v>
      </c>
      <c r="FZ133" s="270">
        <f>SUMIF($HM$5:$HM$129,$S133,FZ$5:FZ$129)</f>
        <v>0</v>
      </c>
      <c r="GA133" s="251">
        <f>SUMIF($HM$5:$HM$129,$S133,GA$5:GA$129)</f>
        <v>0</v>
      </c>
      <c r="GB133" s="250">
        <f>SUMIF($HM$5:$HM$129,$S133,GB$5:GB$129)</f>
        <v>0</v>
      </c>
      <c r="GC133" s="270">
        <f>SUMIF($HM$5:$HM$129,$S133,GC$5:GC$129)</f>
        <v>0</v>
      </c>
      <c r="GD133" s="252">
        <f>SUMIF($HM$5:$HM$129,$S133,GD$5:GD$129)</f>
        <v>0</v>
      </c>
      <c r="GE133" s="250">
        <f>SUMIF($HM$5:$HM$129,$S133,GE$5:GE$129)</f>
        <v>0</v>
      </c>
      <c r="GF133" s="253">
        <f>SUMIF($HM$5:$HM$129,$S133,GF$5:GF$129)</f>
        <v>0</v>
      </c>
      <c r="GG133" s="270">
        <f>SUMIF($HM$5:$HM$129,$S133,GG$5:GG$129)</f>
        <v>0</v>
      </c>
      <c r="GH133" s="444">
        <f>SUMIF($HM$5:$HM$129,$S133,GH$5:GH$129)</f>
        <v>0</v>
      </c>
      <c r="GI133" s="445">
        <f>SUMIF($HM$5:$HM$129,$S133,GI$5:GI$129)</f>
        <v>0</v>
      </c>
      <c r="GJ133" s="446">
        <f>SUMIF($HM$5:$HM$129,$S133,GJ$5:GJ$129)</f>
        <v>0</v>
      </c>
      <c r="GK133" s="465">
        <f>SUMIF($HM$5:$HM$129,$S133,GK$5:GK$129)</f>
        <v>0</v>
      </c>
      <c r="GL133" s="466">
        <f>SUMIF($HM$5:$HM$129,$S133,GL$5:GL$129)</f>
        <v>0</v>
      </c>
      <c r="GM133" s="467">
        <f>SUMIF($HM$5:$HM$129,$S133,GM$5:GM$129)</f>
        <v>0</v>
      </c>
      <c r="GN133" s="310">
        <f>SUMIF($HM$5:$HM$129,$S133,GN$5:GN$129)</f>
        <v>0</v>
      </c>
      <c r="GO133" s="320">
        <f>SUMIF($HM$5:$HM$129,$S133,GO$5:GO$129)</f>
        <v>0</v>
      </c>
      <c r="GP133" s="330">
        <f>SUMIF($HM$5:$HM$129,$S133,GP$5:GP$129)</f>
        <v>0</v>
      </c>
      <c r="GQ133" s="273">
        <f>SUMIF($HM$5:$HM$129,$S133,GQ$5:GQ$129)</f>
        <v>0</v>
      </c>
      <c r="GR133" s="346">
        <f>SUMIF($HM$5:$HM$129,$S133,GR$5:GR$129)</f>
        <v>0</v>
      </c>
      <c r="GS133" s="347">
        <f>SUMIF($HM$5:$HM$129,$S133,GS$5:GS$129)</f>
        <v>0</v>
      </c>
      <c r="GT133" s="277">
        <f>SUMIF($HM$5:$HM$129,$S133,GT$5:GT$129)</f>
        <v>0</v>
      </c>
      <c r="GU133" s="366">
        <f>SUMIF($HM$5:$HM$129,$S133,GU$5:GU$129)</f>
        <v>0</v>
      </c>
      <c r="GV133" s="367">
        <f>SUMIF($HM$5:$HM$129,$S133,GV$5:GV$129)</f>
        <v>0</v>
      </c>
      <c r="GW133" s="280">
        <f>SUMIF($HM$5:$HM$129,$S133,GW$5:GW$129)</f>
        <v>0</v>
      </c>
      <c r="GX133" s="382">
        <f>SUMIF($HM$5:$HM$129,$S133,GX$5:GX$129)</f>
        <v>0</v>
      </c>
      <c r="GY133" s="383">
        <f>SUMIF($HM$5:$HM$129,$S133,GY$5:GY$129)</f>
        <v>0</v>
      </c>
      <c r="GZ133" s="330">
        <f>SUMIF($HM$5:$HM$129,$S133,GZ$5:GZ$129)</f>
        <v>0</v>
      </c>
      <c r="HA133" s="283">
        <f>SUMIF($HM$5:$HM$129,$S133,HA$5:HA$129)</f>
        <v>0</v>
      </c>
      <c r="HB133" s="403">
        <f>SUMIF($HM$5:$HM$129,$S133,HB$5:HB$129)</f>
        <v>0</v>
      </c>
      <c r="HC133" s="404">
        <f>SUMIF($HM$5:$HM$129,$S133,HC$5:HC$129)</f>
        <v>0</v>
      </c>
      <c r="HD133" s="286">
        <f>SUMIF($HM$5:$HM$129,$S133,HD$5:HD$129)</f>
        <v>0</v>
      </c>
      <c r="HE133" s="403">
        <f>SUMIF($HM$5:$HM$129,$S133,HE$5:HE$129)</f>
        <v>0</v>
      </c>
      <c r="HF133" s="404">
        <f>SUMIF($HM$5:$HM$129,$S133,HF$5:HF$129)</f>
        <v>0</v>
      </c>
      <c r="HG133" s="286">
        <f>SUMIF($HM$5:$HM$129,$S133,HG$5:HG$129)</f>
        <v>0</v>
      </c>
      <c r="HH133" s="403">
        <f>SUMIF($HM$5:$HM$129,$S133,HH$5:HH$129)</f>
        <v>0</v>
      </c>
      <c r="HI133" s="404">
        <f>SUMIF($HM$5:$HM$129,$S133,HI$5:HI$129)</f>
        <v>0</v>
      </c>
      <c r="HJ133" s="330">
        <f>SUMIF($HM$5:$HM$129,$S133,HJ$5:HJ$129)</f>
        <v>0</v>
      </c>
      <c r="HK133" s="290">
        <f>SUMIF($HM$5:$HM$129,$S133,HK$5:HK$129)</f>
        <v>0</v>
      </c>
      <c r="HL133" s="260"/>
      <c r="HM133" s="247" t="s">
        <v>238</v>
      </c>
      <c r="HN133" s="258"/>
      <c r="HO133" s="259"/>
      <c r="HP133" s="258"/>
      <c r="HQ133" s="258"/>
    </row>
    <row r="134" spans="1:225" s="96" customFormat="1" ht="29.25" thickBot="1">
      <c r="B134" s="233"/>
      <c r="C134" s="147"/>
      <c r="D134" s="521"/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68" t="s">
        <v>239</v>
      </c>
      <c r="T134" s="261" t="str">
        <f t="shared" ref="T134:AA134" si="1466">IF(AND(T132&gt;0,T133&gt;0),ROUNDDOWN(T133/T132,4),"")</f>
        <v/>
      </c>
      <c r="U134" s="262" t="str">
        <f t="shared" si="1466"/>
        <v/>
      </c>
      <c r="V134" s="271" t="str">
        <f t="shared" si="1466"/>
        <v/>
      </c>
      <c r="W134" s="263" t="str">
        <f t="shared" si="1466"/>
        <v/>
      </c>
      <c r="X134" s="262" t="str">
        <f t="shared" si="1466"/>
        <v/>
      </c>
      <c r="Y134" s="271" t="str">
        <f t="shared" si="1466"/>
        <v/>
      </c>
      <c r="Z134" s="264" t="str">
        <f t="shared" si="1466"/>
        <v/>
      </c>
      <c r="AA134" s="262" t="str">
        <f t="shared" si="1466"/>
        <v/>
      </c>
      <c r="AB134" s="265">
        <f>IF(AB133&gt;0,AB133/AB132,0)</f>
        <v>0</v>
      </c>
      <c r="AC134" s="271" t="str">
        <f t="shared" ref="AC134:AK134" si="1467">IF(AND(AC132&gt;0,AC133&gt;0),ROUNDDOWN(AC133/AC132,4),"")</f>
        <v/>
      </c>
      <c r="AD134" s="261" t="str">
        <f t="shared" si="1467"/>
        <v/>
      </c>
      <c r="AE134" s="262" t="str">
        <f t="shared" si="1467"/>
        <v/>
      </c>
      <c r="AF134" s="271" t="str">
        <f t="shared" si="1467"/>
        <v/>
      </c>
      <c r="AG134" s="263" t="str">
        <f t="shared" si="1467"/>
        <v/>
      </c>
      <c r="AH134" s="262" t="str">
        <f t="shared" si="1467"/>
        <v/>
      </c>
      <c r="AI134" s="271" t="str">
        <f t="shared" si="1467"/>
        <v/>
      </c>
      <c r="AJ134" s="264" t="str">
        <f t="shared" si="1467"/>
        <v/>
      </c>
      <c r="AK134" s="262" t="str">
        <f t="shared" si="1467"/>
        <v/>
      </c>
      <c r="AL134" s="266">
        <f>IF(AL133&gt;0,AL133/AL132,0)</f>
        <v>0</v>
      </c>
      <c r="AM134" s="271" t="str">
        <f t="shared" ref="AM134:AU134" si="1468">IF(AND(AM132&gt;0,AM133&gt;0),ROUNDDOWN(AM133/AM132,4),"")</f>
        <v/>
      </c>
      <c r="AN134" s="261" t="str">
        <f t="shared" si="1468"/>
        <v/>
      </c>
      <c r="AO134" s="262" t="str">
        <f t="shared" si="1468"/>
        <v/>
      </c>
      <c r="AP134" s="271" t="str">
        <f t="shared" si="1468"/>
        <v/>
      </c>
      <c r="AQ134" s="263" t="str">
        <f t="shared" si="1468"/>
        <v/>
      </c>
      <c r="AR134" s="262" t="str">
        <f t="shared" si="1468"/>
        <v/>
      </c>
      <c r="AS134" s="271" t="str">
        <f t="shared" si="1468"/>
        <v/>
      </c>
      <c r="AT134" s="264" t="str">
        <f t="shared" si="1468"/>
        <v/>
      </c>
      <c r="AU134" s="262" t="str">
        <f t="shared" si="1468"/>
        <v/>
      </c>
      <c r="AV134" s="265">
        <f>IF(AV133&gt;0,AV133/AV132,0)</f>
        <v>0</v>
      </c>
      <c r="AW134" s="271" t="str">
        <f t="shared" ref="AW134:BE134" si="1469">IF(AND(AW132&gt;0,AW133&gt;0),ROUNDDOWN(AW133/AW132,4),"")</f>
        <v/>
      </c>
      <c r="AX134" s="447" t="str">
        <f t="shared" si="1469"/>
        <v/>
      </c>
      <c r="AY134" s="448" t="str">
        <f t="shared" si="1469"/>
        <v/>
      </c>
      <c r="AZ134" s="449" t="str">
        <f t="shared" si="1469"/>
        <v/>
      </c>
      <c r="BA134" s="468" t="str">
        <f t="shared" si="1469"/>
        <v/>
      </c>
      <c r="BB134" s="469" t="str">
        <f t="shared" si="1469"/>
        <v/>
      </c>
      <c r="BC134" s="470" t="str">
        <f t="shared" si="1469"/>
        <v/>
      </c>
      <c r="BD134" s="311" t="str">
        <f t="shared" si="1469"/>
        <v/>
      </c>
      <c r="BE134" s="321" t="str">
        <f t="shared" si="1469"/>
        <v/>
      </c>
      <c r="BF134" s="331"/>
      <c r="BG134" s="274" t="str">
        <f>IF(AND(BG132&gt;0,BG133&gt;0),ROUNDDOWN(BG133/BG132,4),"")</f>
        <v/>
      </c>
      <c r="BH134" s="267" t="str">
        <f t="shared" ref="BH134:BO134" si="1470">IF(AND(BH132&gt;0,BH133&gt;0),ROUNDDOWN(BH133/BH132,4),"")</f>
        <v/>
      </c>
      <c r="BI134" s="262" t="str">
        <f t="shared" si="1470"/>
        <v/>
      </c>
      <c r="BJ134" s="271" t="str">
        <f t="shared" si="1470"/>
        <v/>
      </c>
      <c r="BK134" s="263" t="str">
        <f t="shared" si="1470"/>
        <v/>
      </c>
      <c r="BL134" s="262" t="str">
        <f t="shared" si="1470"/>
        <v/>
      </c>
      <c r="BM134" s="271" t="str">
        <f t="shared" si="1470"/>
        <v/>
      </c>
      <c r="BN134" s="264" t="str">
        <f t="shared" si="1470"/>
        <v/>
      </c>
      <c r="BO134" s="262" t="str">
        <f t="shared" si="1470"/>
        <v/>
      </c>
      <c r="BP134" s="265">
        <f>IF(BP133&gt;0,BP133/BP132,0)</f>
        <v>0</v>
      </c>
      <c r="BQ134" s="271" t="str">
        <f t="shared" ref="BQ134:BY134" si="1471">IF(AND(BQ132&gt;0,BQ133&gt;0),ROUNDDOWN(BQ133/BQ132,4),"")</f>
        <v/>
      </c>
      <c r="BR134" s="261" t="str">
        <f t="shared" si="1471"/>
        <v/>
      </c>
      <c r="BS134" s="262" t="str">
        <f t="shared" si="1471"/>
        <v/>
      </c>
      <c r="BT134" s="271" t="str">
        <f t="shared" si="1471"/>
        <v/>
      </c>
      <c r="BU134" s="263" t="str">
        <f t="shared" si="1471"/>
        <v/>
      </c>
      <c r="BV134" s="262" t="str">
        <f t="shared" si="1471"/>
        <v/>
      </c>
      <c r="BW134" s="271" t="str">
        <f t="shared" si="1471"/>
        <v/>
      </c>
      <c r="BX134" s="264" t="str">
        <f t="shared" si="1471"/>
        <v/>
      </c>
      <c r="BY134" s="262" t="str">
        <f t="shared" si="1471"/>
        <v/>
      </c>
      <c r="BZ134" s="265">
        <f>IF(BZ133&gt;0,BZ133/BZ132,0)</f>
        <v>0</v>
      </c>
      <c r="CA134" s="271" t="str">
        <f t="shared" ref="CA134:CI134" si="1472">IF(AND(CA132&gt;0,CA133&gt;0),ROUNDDOWN(CA133/CA132,4),"")</f>
        <v/>
      </c>
      <c r="CB134" s="261" t="str">
        <f t="shared" si="1472"/>
        <v/>
      </c>
      <c r="CC134" s="262" t="str">
        <f t="shared" si="1472"/>
        <v/>
      </c>
      <c r="CD134" s="271" t="str">
        <f t="shared" si="1472"/>
        <v/>
      </c>
      <c r="CE134" s="263" t="str">
        <f t="shared" si="1472"/>
        <v/>
      </c>
      <c r="CF134" s="262" t="str">
        <f t="shared" si="1472"/>
        <v/>
      </c>
      <c r="CG134" s="271" t="str">
        <f t="shared" si="1472"/>
        <v/>
      </c>
      <c r="CH134" s="264" t="str">
        <f t="shared" si="1472"/>
        <v/>
      </c>
      <c r="CI134" s="262" t="str">
        <f t="shared" si="1472"/>
        <v/>
      </c>
      <c r="CJ134" s="265">
        <f>IF(CJ133&gt;0,CJ133/CJ132,0)</f>
        <v>0</v>
      </c>
      <c r="CK134" s="271" t="str">
        <f t="shared" ref="CK134:CS134" si="1473">IF(AND(CK132&gt;0,CK133&gt;0),ROUNDDOWN(CK133/CK132,4),"")</f>
        <v/>
      </c>
      <c r="CL134" s="447" t="str">
        <f t="shared" si="1473"/>
        <v/>
      </c>
      <c r="CM134" s="448" t="str">
        <f t="shared" si="1473"/>
        <v/>
      </c>
      <c r="CN134" s="449" t="str">
        <f t="shared" si="1473"/>
        <v/>
      </c>
      <c r="CO134" s="468" t="str">
        <f t="shared" si="1473"/>
        <v/>
      </c>
      <c r="CP134" s="469" t="str">
        <f t="shared" si="1473"/>
        <v/>
      </c>
      <c r="CQ134" s="470" t="str">
        <f t="shared" si="1473"/>
        <v/>
      </c>
      <c r="CR134" s="311" t="str">
        <f t="shared" si="1473"/>
        <v/>
      </c>
      <c r="CS134" s="321" t="str">
        <f t="shared" si="1473"/>
        <v/>
      </c>
      <c r="CT134" s="331"/>
      <c r="CU134" s="274" t="str">
        <f>IF(AND(CU132&gt;0,CU133&gt;0),ROUNDDOWN(CU133/CU132,4),"")</f>
        <v/>
      </c>
      <c r="CV134" s="348" t="str">
        <f t="shared" ref="CV134:FQ134" si="1474">IF(AND(CV132&gt;0,CV133&gt;0),ROUNDDOWN(CV133/CV132,4),"")</f>
        <v/>
      </c>
      <c r="CW134" s="349" t="str">
        <f t="shared" si="1474"/>
        <v/>
      </c>
      <c r="CX134" s="278" t="str">
        <f t="shared" si="1474"/>
        <v/>
      </c>
      <c r="CY134" s="368" t="str">
        <f t="shared" si="1474"/>
        <v/>
      </c>
      <c r="CZ134" s="369" t="str">
        <f t="shared" si="1474"/>
        <v/>
      </c>
      <c r="DA134" s="281" t="str">
        <f t="shared" si="1474"/>
        <v/>
      </c>
      <c r="DB134" s="384" t="str">
        <f t="shared" si="1474"/>
        <v/>
      </c>
      <c r="DC134" s="385" t="str">
        <f t="shared" si="1474"/>
        <v/>
      </c>
      <c r="DD134" s="386" t="str">
        <f t="shared" si="1474"/>
        <v/>
      </c>
      <c r="DE134" s="284" t="str">
        <f t="shared" si="1474"/>
        <v/>
      </c>
      <c r="DF134" s="348">
        <f t="shared" ref="DF134:DO134" si="1475">IF(AND(DF132&gt;0,DF133&gt;0),ROUNDDOWN(DF133/DF132,4),"")</f>
        <v>0.30059999999999998</v>
      </c>
      <c r="DG134" s="349">
        <f t="shared" si="1475"/>
        <v>0.22889999999999999</v>
      </c>
      <c r="DH134" s="278">
        <f t="shared" si="1475"/>
        <v>0.2472</v>
      </c>
      <c r="DI134" s="368">
        <f t="shared" si="1475"/>
        <v>0.33379999999999999</v>
      </c>
      <c r="DJ134" s="369">
        <f t="shared" si="1475"/>
        <v>0.3024</v>
      </c>
      <c r="DK134" s="281">
        <f t="shared" si="1475"/>
        <v>0.33939999999999998</v>
      </c>
      <c r="DL134" s="384">
        <f t="shared" si="1475"/>
        <v>0.33189999999999997</v>
      </c>
      <c r="DM134" s="385">
        <f t="shared" si="1475"/>
        <v>0.28589999999999999</v>
      </c>
      <c r="DN134" s="386" t="str">
        <f t="shared" si="1475"/>
        <v/>
      </c>
      <c r="DO134" s="284">
        <f t="shared" si="1475"/>
        <v>0.24709999999999999</v>
      </c>
      <c r="DP134" s="267" t="str">
        <f t="shared" si="1474"/>
        <v/>
      </c>
      <c r="DQ134" s="262" t="str">
        <f t="shared" si="1474"/>
        <v/>
      </c>
      <c r="DR134" s="271" t="str">
        <f t="shared" si="1474"/>
        <v/>
      </c>
      <c r="DS134" s="263" t="str">
        <f t="shared" si="1474"/>
        <v/>
      </c>
      <c r="DT134" s="262" t="str">
        <f t="shared" si="1474"/>
        <v/>
      </c>
      <c r="DU134" s="271" t="str">
        <f t="shared" si="1474"/>
        <v/>
      </c>
      <c r="DV134" s="264" t="str">
        <f t="shared" si="1474"/>
        <v/>
      </c>
      <c r="DW134" s="262" t="str">
        <f t="shared" si="1474"/>
        <v/>
      </c>
      <c r="DX134" s="265">
        <f>IF(DX133&gt;0,DX133/DX132,0)</f>
        <v>0</v>
      </c>
      <c r="DY134" s="271" t="str">
        <f t="shared" si="1474"/>
        <v/>
      </c>
      <c r="DZ134" s="261" t="str">
        <f t="shared" si="1474"/>
        <v/>
      </c>
      <c r="EA134" s="262" t="str">
        <f t="shared" si="1474"/>
        <v/>
      </c>
      <c r="EB134" s="271" t="str">
        <f t="shared" si="1474"/>
        <v/>
      </c>
      <c r="EC134" s="263" t="str">
        <f t="shared" si="1474"/>
        <v/>
      </c>
      <c r="ED134" s="262" t="str">
        <f t="shared" si="1474"/>
        <v/>
      </c>
      <c r="EE134" s="271" t="str">
        <f t="shared" si="1474"/>
        <v/>
      </c>
      <c r="EF134" s="264" t="str">
        <f t="shared" si="1474"/>
        <v/>
      </c>
      <c r="EG134" s="262" t="str">
        <f t="shared" si="1474"/>
        <v/>
      </c>
      <c r="EH134" s="265">
        <f>IF(EH133&gt;0,EH133/EH132,0)</f>
        <v>0</v>
      </c>
      <c r="EI134" s="271" t="str">
        <f t="shared" si="1474"/>
        <v/>
      </c>
      <c r="EJ134" s="261" t="str">
        <f t="shared" si="1474"/>
        <v/>
      </c>
      <c r="EK134" s="262" t="str">
        <f t="shared" si="1474"/>
        <v/>
      </c>
      <c r="EL134" s="271" t="str">
        <f t="shared" si="1474"/>
        <v/>
      </c>
      <c r="EM134" s="263" t="str">
        <f t="shared" si="1474"/>
        <v/>
      </c>
      <c r="EN134" s="262" t="str">
        <f t="shared" si="1474"/>
        <v/>
      </c>
      <c r="EO134" s="271" t="str">
        <f t="shared" si="1474"/>
        <v/>
      </c>
      <c r="EP134" s="264" t="str">
        <f t="shared" si="1474"/>
        <v/>
      </c>
      <c r="EQ134" s="262" t="str">
        <f t="shared" si="1474"/>
        <v/>
      </c>
      <c r="ER134" s="265">
        <f>IF(ER133&gt;0,ER133/ER132,0)</f>
        <v>0</v>
      </c>
      <c r="ES134" s="271" t="str">
        <f t="shared" si="1474"/>
        <v/>
      </c>
      <c r="ET134" s="447" t="str">
        <f t="shared" si="1474"/>
        <v/>
      </c>
      <c r="EU134" s="448" t="str">
        <f t="shared" si="1474"/>
        <v/>
      </c>
      <c r="EV134" s="449" t="str">
        <f t="shared" si="1474"/>
        <v/>
      </c>
      <c r="EW134" s="468" t="str">
        <f t="shared" si="1474"/>
        <v/>
      </c>
      <c r="EX134" s="469" t="str">
        <f t="shared" si="1474"/>
        <v/>
      </c>
      <c r="EY134" s="470" t="str">
        <f t="shared" si="1474"/>
        <v/>
      </c>
      <c r="EZ134" s="311" t="str">
        <f t="shared" si="1474"/>
        <v/>
      </c>
      <c r="FA134" s="321" t="str">
        <f t="shared" si="1474"/>
        <v/>
      </c>
      <c r="FB134" s="331"/>
      <c r="FC134" s="274" t="str">
        <f>IF(AND(FC132&gt;0,FC133&gt;0),ROUNDDOWN(FC133/FC132,4),"")</f>
        <v/>
      </c>
      <c r="FD134" s="267" t="str">
        <f t="shared" si="1474"/>
        <v/>
      </c>
      <c r="FE134" s="262" t="str">
        <f t="shared" si="1474"/>
        <v/>
      </c>
      <c r="FF134" s="271" t="str">
        <f t="shared" si="1474"/>
        <v/>
      </c>
      <c r="FG134" s="263" t="str">
        <f t="shared" si="1474"/>
        <v/>
      </c>
      <c r="FH134" s="262" t="str">
        <f t="shared" si="1474"/>
        <v/>
      </c>
      <c r="FI134" s="271" t="str">
        <f t="shared" si="1474"/>
        <v/>
      </c>
      <c r="FJ134" s="264" t="str">
        <f t="shared" si="1474"/>
        <v/>
      </c>
      <c r="FK134" s="262" t="str">
        <f t="shared" si="1474"/>
        <v/>
      </c>
      <c r="FL134" s="265">
        <f>IF(FL133&gt;0,FL133/FL132,0)</f>
        <v>0</v>
      </c>
      <c r="FM134" s="271" t="str">
        <f t="shared" si="1474"/>
        <v/>
      </c>
      <c r="FN134" s="261" t="str">
        <f t="shared" si="1474"/>
        <v/>
      </c>
      <c r="FO134" s="262" t="str">
        <f t="shared" si="1474"/>
        <v/>
      </c>
      <c r="FP134" s="271" t="str">
        <f t="shared" si="1474"/>
        <v/>
      </c>
      <c r="FQ134" s="263" t="str">
        <f t="shared" si="1474"/>
        <v/>
      </c>
      <c r="FR134" s="262" t="str">
        <f t="shared" ref="FR134:HK134" si="1476">IF(AND(FR132&gt;0,FR133&gt;0),ROUNDDOWN(FR133/FR132,4),"")</f>
        <v/>
      </c>
      <c r="FS134" s="271" t="str">
        <f t="shared" si="1476"/>
        <v/>
      </c>
      <c r="FT134" s="264" t="str">
        <f t="shared" si="1476"/>
        <v/>
      </c>
      <c r="FU134" s="262" t="str">
        <f t="shared" si="1476"/>
        <v/>
      </c>
      <c r="FV134" s="265">
        <f>IF(FV133&gt;0,FV133/FV132,0)</f>
        <v>0</v>
      </c>
      <c r="FW134" s="271" t="str">
        <f t="shared" si="1476"/>
        <v/>
      </c>
      <c r="FX134" s="261" t="str">
        <f t="shared" si="1476"/>
        <v/>
      </c>
      <c r="FY134" s="262" t="str">
        <f t="shared" si="1476"/>
        <v/>
      </c>
      <c r="FZ134" s="271" t="str">
        <f t="shared" si="1476"/>
        <v/>
      </c>
      <c r="GA134" s="263" t="str">
        <f t="shared" si="1476"/>
        <v/>
      </c>
      <c r="GB134" s="262" t="str">
        <f t="shared" si="1476"/>
        <v/>
      </c>
      <c r="GC134" s="271" t="str">
        <f t="shared" si="1476"/>
        <v/>
      </c>
      <c r="GD134" s="264" t="str">
        <f t="shared" si="1476"/>
        <v/>
      </c>
      <c r="GE134" s="262" t="str">
        <f t="shared" si="1476"/>
        <v/>
      </c>
      <c r="GF134" s="265">
        <f>IF(GF133&gt;0,GF133/GF132,0)</f>
        <v>0</v>
      </c>
      <c r="GG134" s="271" t="str">
        <f t="shared" si="1476"/>
        <v/>
      </c>
      <c r="GH134" s="447" t="str">
        <f t="shared" si="1476"/>
        <v/>
      </c>
      <c r="GI134" s="448" t="str">
        <f t="shared" si="1476"/>
        <v/>
      </c>
      <c r="GJ134" s="449" t="str">
        <f t="shared" si="1476"/>
        <v/>
      </c>
      <c r="GK134" s="468" t="str">
        <f t="shared" si="1476"/>
        <v/>
      </c>
      <c r="GL134" s="469" t="str">
        <f t="shared" si="1476"/>
        <v/>
      </c>
      <c r="GM134" s="470" t="str">
        <f t="shared" si="1476"/>
        <v/>
      </c>
      <c r="GN134" s="311" t="str">
        <f t="shared" si="1476"/>
        <v/>
      </c>
      <c r="GO134" s="321" t="str">
        <f t="shared" si="1476"/>
        <v/>
      </c>
      <c r="GP134" s="331"/>
      <c r="GQ134" s="274" t="str">
        <f>IF(AND(GQ132&gt;0,GQ133&gt;0),ROUNDDOWN(GQ133/GQ132,4),"")</f>
        <v/>
      </c>
      <c r="GR134" s="348" t="str">
        <f t="shared" ref="GR134:HG134" si="1477">IF(AND(GR132&gt;0,GR133&gt;0),ROUNDDOWN(GR133/GR132,4),"")</f>
        <v/>
      </c>
      <c r="GS134" s="349" t="str">
        <f t="shared" si="1477"/>
        <v/>
      </c>
      <c r="GT134" s="278" t="str">
        <f t="shared" si="1477"/>
        <v/>
      </c>
      <c r="GU134" s="368" t="str">
        <f t="shared" si="1477"/>
        <v/>
      </c>
      <c r="GV134" s="369" t="str">
        <f t="shared" si="1477"/>
        <v/>
      </c>
      <c r="GW134" s="281" t="str">
        <f t="shared" si="1477"/>
        <v/>
      </c>
      <c r="GX134" s="384" t="str">
        <f t="shared" si="1477"/>
        <v/>
      </c>
      <c r="GY134" s="385" t="str">
        <f t="shared" si="1477"/>
        <v/>
      </c>
      <c r="GZ134" s="386" t="str">
        <f t="shared" si="1477"/>
        <v/>
      </c>
      <c r="HA134" s="284" t="str">
        <f t="shared" si="1477"/>
        <v/>
      </c>
      <c r="HB134" s="405" t="str">
        <f t="shared" si="1477"/>
        <v/>
      </c>
      <c r="HC134" s="406" t="str">
        <f t="shared" si="1477"/>
        <v/>
      </c>
      <c r="HD134" s="288" t="str">
        <f t="shared" si="1477"/>
        <v/>
      </c>
      <c r="HE134" s="405" t="str">
        <f t="shared" si="1477"/>
        <v/>
      </c>
      <c r="HF134" s="406" t="str">
        <f t="shared" si="1477"/>
        <v/>
      </c>
      <c r="HG134" s="288" t="str">
        <f t="shared" si="1477"/>
        <v/>
      </c>
      <c r="HH134" s="405" t="str">
        <f t="shared" si="1476"/>
        <v/>
      </c>
      <c r="HI134" s="406" t="str">
        <f t="shared" si="1476"/>
        <v/>
      </c>
      <c r="HJ134" s="415" t="str">
        <f t="shared" si="1476"/>
        <v/>
      </c>
      <c r="HK134" s="287" t="str">
        <f t="shared" si="1476"/>
        <v/>
      </c>
      <c r="HL134" s="260"/>
      <c r="HM134" s="258"/>
      <c r="HN134" s="258"/>
      <c r="HO134" s="259"/>
      <c r="HP134" s="258"/>
      <c r="HQ134" s="258"/>
    </row>
    <row r="135" spans="1:225" s="96" customFormat="1" ht="29.25" thickBot="1">
      <c r="B135" s="233"/>
      <c r="C135" s="147"/>
      <c r="D135" s="192"/>
      <c r="E135" s="234"/>
      <c r="F135" s="235"/>
      <c r="G135" s="235"/>
      <c r="H135" s="235"/>
      <c r="I135" s="235"/>
      <c r="J135" s="234"/>
      <c r="K135" s="234"/>
      <c r="L135" s="234"/>
      <c r="M135" s="234"/>
      <c r="N135" s="234"/>
      <c r="O135" s="234"/>
      <c r="P135" s="234">
        <f>SUM(K132:P132)*12</f>
        <v>0</v>
      </c>
      <c r="Q135" s="234"/>
      <c r="R135" s="239"/>
      <c r="T135" s="255"/>
      <c r="V135" s="147"/>
      <c r="W135" s="255"/>
      <c r="Y135" s="147"/>
      <c r="Z135" s="255"/>
      <c r="AC135" s="147"/>
      <c r="AD135" s="255"/>
      <c r="AF135" s="147"/>
      <c r="AG135" s="255"/>
      <c r="AI135" s="147"/>
      <c r="AJ135" s="255"/>
      <c r="AM135" s="147"/>
      <c r="AN135" s="255"/>
      <c r="AP135" s="147"/>
      <c r="AQ135" s="255"/>
      <c r="AS135" s="147"/>
      <c r="AT135" s="255"/>
      <c r="AW135" s="147"/>
      <c r="AX135" s="450"/>
      <c r="AY135" s="451"/>
      <c r="AZ135" s="446"/>
      <c r="BA135" s="471"/>
      <c r="BB135" s="472"/>
      <c r="BC135" s="467"/>
      <c r="BD135" s="312"/>
      <c r="BE135" s="322"/>
      <c r="BF135" s="322"/>
      <c r="BG135" s="275"/>
      <c r="BJ135" s="147"/>
      <c r="BK135" s="255"/>
      <c r="BM135" s="147"/>
      <c r="BN135" s="255"/>
      <c r="BQ135" s="147"/>
      <c r="BR135" s="255"/>
      <c r="BT135" s="147"/>
      <c r="BU135" s="255"/>
      <c r="BW135" s="147"/>
      <c r="BX135" s="255"/>
      <c r="CA135" s="147"/>
      <c r="CB135" s="255"/>
      <c r="CD135" s="147"/>
      <c r="CE135" s="255"/>
      <c r="CG135" s="147"/>
      <c r="CH135" s="255"/>
      <c r="CK135" s="147"/>
      <c r="CL135" s="450"/>
      <c r="CM135" s="451"/>
      <c r="CN135" s="446"/>
      <c r="CO135" s="471"/>
      <c r="CP135" s="472"/>
      <c r="CQ135" s="467"/>
      <c r="CR135" s="312"/>
      <c r="CS135" s="322"/>
      <c r="CT135" s="322"/>
      <c r="CU135" s="275"/>
      <c r="CV135" s="350"/>
      <c r="CW135" s="351"/>
      <c r="CX135" s="277"/>
      <c r="CY135" s="370"/>
      <c r="CZ135" s="371"/>
      <c r="DA135" s="280"/>
      <c r="DB135" s="499"/>
      <c r="DC135" s="500"/>
      <c r="DD135" s="500"/>
      <c r="DE135" s="283"/>
      <c r="DF135" s="350"/>
      <c r="DG135" s="351"/>
      <c r="DH135" s="277"/>
      <c r="DI135" s="370"/>
      <c r="DJ135" s="371"/>
      <c r="DK135" s="280"/>
      <c r="DL135" s="499"/>
      <c r="DM135" s="500"/>
      <c r="DN135" s="500"/>
      <c r="DO135" s="283"/>
      <c r="DR135" s="147"/>
      <c r="DS135" s="255"/>
      <c r="DU135" s="147"/>
      <c r="DV135" s="255"/>
      <c r="DY135" s="147"/>
      <c r="DZ135" s="255"/>
      <c r="EB135" s="147"/>
      <c r="EC135" s="255"/>
      <c r="EE135" s="147"/>
      <c r="EF135" s="255"/>
      <c r="EI135" s="147"/>
      <c r="EJ135" s="255"/>
      <c r="EL135" s="147"/>
      <c r="EM135" s="255"/>
      <c r="EO135" s="147"/>
      <c r="EP135" s="255"/>
      <c r="ES135" s="147"/>
      <c r="ET135" s="450"/>
      <c r="EU135" s="451"/>
      <c r="EV135" s="446"/>
      <c r="EW135" s="471"/>
      <c r="EX135" s="472"/>
      <c r="EY135" s="467"/>
      <c r="EZ135" s="312"/>
      <c r="FA135" s="322"/>
      <c r="FB135" s="322"/>
      <c r="FC135" s="275"/>
      <c r="FF135" s="147"/>
      <c r="FG135" s="255"/>
      <c r="FI135" s="147"/>
      <c r="FJ135" s="255"/>
      <c r="FM135" s="147"/>
      <c r="FN135" s="255"/>
      <c r="FP135" s="147"/>
      <c r="FQ135" s="255"/>
      <c r="FS135" s="147"/>
      <c r="FT135" s="255"/>
      <c r="FW135" s="147"/>
      <c r="FX135" s="255"/>
      <c r="FZ135" s="147"/>
      <c r="GA135" s="255"/>
      <c r="GC135" s="147"/>
      <c r="GD135" s="255"/>
      <c r="GG135" s="147"/>
      <c r="GH135" s="450"/>
      <c r="GI135" s="451"/>
      <c r="GJ135" s="446"/>
      <c r="GK135" s="471"/>
      <c r="GL135" s="472"/>
      <c r="GM135" s="467"/>
      <c r="GN135" s="312"/>
      <c r="GO135" s="322"/>
      <c r="GP135" s="322"/>
      <c r="GQ135" s="275"/>
      <c r="GR135" s="350"/>
      <c r="GS135" s="351"/>
      <c r="GT135" s="277"/>
      <c r="GU135" s="370"/>
      <c r="GV135" s="371"/>
      <c r="GW135" s="280"/>
      <c r="GX135" s="499"/>
      <c r="GY135" s="500"/>
      <c r="GZ135" s="500"/>
      <c r="HA135" s="283"/>
      <c r="HB135" s="312"/>
      <c r="HC135" s="322"/>
      <c r="HD135" s="275"/>
      <c r="HE135" s="312"/>
      <c r="HF135" s="322"/>
      <c r="HG135" s="275"/>
      <c r="HH135" s="312"/>
      <c r="HI135" s="322"/>
      <c r="HJ135" s="322"/>
      <c r="HK135" s="147"/>
      <c r="HL135" s="260"/>
      <c r="HM135" s="258"/>
      <c r="HN135" s="258"/>
      <c r="HO135" s="259"/>
      <c r="HP135" s="258"/>
      <c r="HQ135" s="258"/>
    </row>
    <row r="136" spans="1:225" s="96" customFormat="1" ht="28.5">
      <c r="B136" s="233"/>
      <c r="C136" s="147"/>
      <c r="D136" s="192"/>
      <c r="E136" s="234"/>
      <c r="F136" s="235"/>
      <c r="G136" s="235"/>
      <c r="H136" s="235"/>
      <c r="I136" s="235"/>
      <c r="J136" s="234"/>
      <c r="K136" s="234"/>
      <c r="L136" s="234"/>
      <c r="M136" s="234"/>
      <c r="N136" s="234"/>
      <c r="O136" s="234"/>
      <c r="P136" s="234"/>
      <c r="Q136" s="234"/>
      <c r="R136" s="239"/>
      <c r="S136" s="220"/>
      <c r="T136" s="221" t="s">
        <v>176</v>
      </c>
      <c r="U136" s="222" t="s">
        <v>177</v>
      </c>
      <c r="V136" s="222" t="s">
        <v>179</v>
      </c>
      <c r="W136" s="223" t="s">
        <v>176</v>
      </c>
      <c r="X136" s="222" t="s">
        <v>177</v>
      </c>
      <c r="Y136" s="222" t="s">
        <v>179</v>
      </c>
      <c r="Z136" s="224" t="s">
        <v>176</v>
      </c>
      <c r="AA136" s="222" t="s">
        <v>177</v>
      </c>
      <c r="AB136" s="225" t="s">
        <v>234</v>
      </c>
      <c r="AC136" s="222" t="s">
        <v>179</v>
      </c>
      <c r="AD136" s="221" t="s">
        <v>176</v>
      </c>
      <c r="AE136" s="222" t="s">
        <v>177</v>
      </c>
      <c r="AF136" s="222" t="s">
        <v>179</v>
      </c>
      <c r="AG136" s="223" t="s">
        <v>176</v>
      </c>
      <c r="AH136" s="222" t="s">
        <v>177</v>
      </c>
      <c r="AI136" s="222" t="s">
        <v>179</v>
      </c>
      <c r="AJ136" s="224" t="s">
        <v>176</v>
      </c>
      <c r="AK136" s="222" t="s">
        <v>177</v>
      </c>
      <c r="AL136" s="225" t="s">
        <v>234</v>
      </c>
      <c r="AM136" s="222" t="s">
        <v>179</v>
      </c>
      <c r="AN136" s="221" t="s">
        <v>176</v>
      </c>
      <c r="AO136" s="222" t="s">
        <v>177</v>
      </c>
      <c r="AP136" s="222" t="s">
        <v>179</v>
      </c>
      <c r="AQ136" s="223" t="s">
        <v>176</v>
      </c>
      <c r="AR136" s="222" t="s">
        <v>177</v>
      </c>
      <c r="AS136" s="222" t="s">
        <v>179</v>
      </c>
      <c r="AT136" s="224" t="s">
        <v>176</v>
      </c>
      <c r="AU136" s="222" t="s">
        <v>177</v>
      </c>
      <c r="AV136" s="225" t="s">
        <v>234</v>
      </c>
      <c r="AW136" s="222" t="s">
        <v>179</v>
      </c>
      <c r="AX136" s="452" t="s">
        <v>176</v>
      </c>
      <c r="AY136" s="453" t="s">
        <v>177</v>
      </c>
      <c r="AZ136" s="454" t="s">
        <v>235</v>
      </c>
      <c r="BA136" s="473" t="s">
        <v>176</v>
      </c>
      <c r="BB136" s="474" t="s">
        <v>177</v>
      </c>
      <c r="BC136" s="475" t="s">
        <v>235</v>
      </c>
      <c r="BD136" s="313" t="s">
        <v>176</v>
      </c>
      <c r="BE136" s="323" t="s">
        <v>177</v>
      </c>
      <c r="BF136" s="332" t="s">
        <v>234</v>
      </c>
      <c r="BG136" s="227" t="s">
        <v>235</v>
      </c>
      <c r="BH136" s="226" t="s">
        <v>176</v>
      </c>
      <c r="BI136" s="222" t="s">
        <v>177</v>
      </c>
      <c r="BJ136" s="222" t="s">
        <v>179</v>
      </c>
      <c r="BK136" s="223" t="s">
        <v>176</v>
      </c>
      <c r="BL136" s="222" t="s">
        <v>177</v>
      </c>
      <c r="BM136" s="222" t="s">
        <v>179</v>
      </c>
      <c r="BN136" s="224" t="s">
        <v>176</v>
      </c>
      <c r="BO136" s="222" t="s">
        <v>177</v>
      </c>
      <c r="BP136" s="225" t="s">
        <v>234</v>
      </c>
      <c r="BQ136" s="222" t="s">
        <v>179</v>
      </c>
      <c r="BR136" s="221" t="s">
        <v>176</v>
      </c>
      <c r="BS136" s="222" t="s">
        <v>177</v>
      </c>
      <c r="BT136" s="222" t="s">
        <v>179</v>
      </c>
      <c r="BU136" s="223" t="s">
        <v>176</v>
      </c>
      <c r="BV136" s="222" t="s">
        <v>177</v>
      </c>
      <c r="BW136" s="222" t="s">
        <v>179</v>
      </c>
      <c r="BX136" s="224" t="s">
        <v>176</v>
      </c>
      <c r="BY136" s="222" t="s">
        <v>177</v>
      </c>
      <c r="BZ136" s="225" t="s">
        <v>234</v>
      </c>
      <c r="CA136" s="222" t="s">
        <v>179</v>
      </c>
      <c r="CB136" s="221" t="s">
        <v>176</v>
      </c>
      <c r="CC136" s="222" t="s">
        <v>177</v>
      </c>
      <c r="CD136" s="222" t="s">
        <v>179</v>
      </c>
      <c r="CE136" s="223" t="s">
        <v>176</v>
      </c>
      <c r="CF136" s="222" t="s">
        <v>177</v>
      </c>
      <c r="CG136" s="222" t="s">
        <v>179</v>
      </c>
      <c r="CH136" s="224" t="s">
        <v>176</v>
      </c>
      <c r="CI136" s="222" t="s">
        <v>177</v>
      </c>
      <c r="CJ136" s="225" t="s">
        <v>234</v>
      </c>
      <c r="CK136" s="222" t="s">
        <v>179</v>
      </c>
      <c r="CL136" s="452" t="s">
        <v>176</v>
      </c>
      <c r="CM136" s="453" t="s">
        <v>177</v>
      </c>
      <c r="CN136" s="454" t="s">
        <v>235</v>
      </c>
      <c r="CO136" s="473" t="s">
        <v>176</v>
      </c>
      <c r="CP136" s="474" t="s">
        <v>177</v>
      </c>
      <c r="CQ136" s="475" t="s">
        <v>235</v>
      </c>
      <c r="CR136" s="313" t="s">
        <v>176</v>
      </c>
      <c r="CS136" s="323" t="s">
        <v>177</v>
      </c>
      <c r="CT136" s="332" t="s">
        <v>234</v>
      </c>
      <c r="CU136" s="227" t="s">
        <v>235</v>
      </c>
      <c r="CV136" s="352" t="s">
        <v>240</v>
      </c>
      <c r="CW136" s="353" t="s">
        <v>241</v>
      </c>
      <c r="CX136" s="228" t="s">
        <v>235</v>
      </c>
      <c r="CY136" s="372" t="s">
        <v>240</v>
      </c>
      <c r="CZ136" s="373" t="s">
        <v>241</v>
      </c>
      <c r="DA136" s="229" t="s">
        <v>235</v>
      </c>
      <c r="DB136" s="387" t="s">
        <v>240</v>
      </c>
      <c r="DC136" s="388" t="s">
        <v>241</v>
      </c>
      <c r="DD136" s="389" t="s">
        <v>242</v>
      </c>
      <c r="DE136" s="230" t="s">
        <v>235</v>
      </c>
      <c r="DF136" s="352" t="s">
        <v>240</v>
      </c>
      <c r="DG136" s="353" t="s">
        <v>241</v>
      </c>
      <c r="DH136" s="228" t="s">
        <v>235</v>
      </c>
      <c r="DI136" s="372" t="s">
        <v>240</v>
      </c>
      <c r="DJ136" s="373" t="s">
        <v>241</v>
      </c>
      <c r="DK136" s="229" t="s">
        <v>235</v>
      </c>
      <c r="DL136" s="387" t="s">
        <v>240</v>
      </c>
      <c r="DM136" s="388" t="s">
        <v>241</v>
      </c>
      <c r="DN136" s="389" t="s">
        <v>242</v>
      </c>
      <c r="DO136" s="230" t="s">
        <v>235</v>
      </c>
      <c r="DP136" s="226" t="s">
        <v>176</v>
      </c>
      <c r="DQ136" s="222" t="s">
        <v>177</v>
      </c>
      <c r="DR136" s="222" t="s">
        <v>179</v>
      </c>
      <c r="DS136" s="223" t="s">
        <v>176</v>
      </c>
      <c r="DT136" s="222" t="s">
        <v>177</v>
      </c>
      <c r="DU136" s="222" t="s">
        <v>179</v>
      </c>
      <c r="DV136" s="224" t="s">
        <v>176</v>
      </c>
      <c r="DW136" s="222" t="s">
        <v>177</v>
      </c>
      <c r="DX136" s="225" t="s">
        <v>234</v>
      </c>
      <c r="DY136" s="222" t="s">
        <v>179</v>
      </c>
      <c r="DZ136" s="221" t="s">
        <v>176</v>
      </c>
      <c r="EA136" s="222" t="s">
        <v>177</v>
      </c>
      <c r="EB136" s="222" t="s">
        <v>179</v>
      </c>
      <c r="EC136" s="223" t="s">
        <v>176</v>
      </c>
      <c r="ED136" s="222" t="s">
        <v>177</v>
      </c>
      <c r="EE136" s="222" t="s">
        <v>179</v>
      </c>
      <c r="EF136" s="224" t="s">
        <v>176</v>
      </c>
      <c r="EG136" s="222" t="s">
        <v>177</v>
      </c>
      <c r="EH136" s="225" t="s">
        <v>234</v>
      </c>
      <c r="EI136" s="222" t="s">
        <v>179</v>
      </c>
      <c r="EJ136" s="221" t="s">
        <v>176</v>
      </c>
      <c r="EK136" s="222" t="s">
        <v>177</v>
      </c>
      <c r="EL136" s="222" t="s">
        <v>179</v>
      </c>
      <c r="EM136" s="223" t="s">
        <v>176</v>
      </c>
      <c r="EN136" s="222" t="s">
        <v>177</v>
      </c>
      <c r="EO136" s="222" t="s">
        <v>179</v>
      </c>
      <c r="EP136" s="224" t="s">
        <v>176</v>
      </c>
      <c r="EQ136" s="222" t="s">
        <v>177</v>
      </c>
      <c r="ER136" s="225" t="s">
        <v>234</v>
      </c>
      <c r="ES136" s="222" t="s">
        <v>179</v>
      </c>
      <c r="ET136" s="452" t="s">
        <v>176</v>
      </c>
      <c r="EU136" s="453" t="s">
        <v>177</v>
      </c>
      <c r="EV136" s="454" t="s">
        <v>235</v>
      </c>
      <c r="EW136" s="473" t="s">
        <v>176</v>
      </c>
      <c r="EX136" s="474" t="s">
        <v>177</v>
      </c>
      <c r="EY136" s="475" t="s">
        <v>235</v>
      </c>
      <c r="EZ136" s="313" t="s">
        <v>176</v>
      </c>
      <c r="FA136" s="323" t="s">
        <v>177</v>
      </c>
      <c r="FB136" s="332" t="s">
        <v>234</v>
      </c>
      <c r="FC136" s="227" t="s">
        <v>235</v>
      </c>
      <c r="FD136" s="226" t="s">
        <v>176</v>
      </c>
      <c r="FE136" s="222" t="s">
        <v>177</v>
      </c>
      <c r="FF136" s="222" t="s">
        <v>179</v>
      </c>
      <c r="FG136" s="223" t="s">
        <v>176</v>
      </c>
      <c r="FH136" s="222" t="s">
        <v>177</v>
      </c>
      <c r="FI136" s="222" t="s">
        <v>179</v>
      </c>
      <c r="FJ136" s="224" t="s">
        <v>176</v>
      </c>
      <c r="FK136" s="222" t="s">
        <v>177</v>
      </c>
      <c r="FL136" s="225" t="s">
        <v>234</v>
      </c>
      <c r="FM136" s="222" t="s">
        <v>179</v>
      </c>
      <c r="FN136" s="221" t="s">
        <v>176</v>
      </c>
      <c r="FO136" s="222" t="s">
        <v>177</v>
      </c>
      <c r="FP136" s="222" t="s">
        <v>179</v>
      </c>
      <c r="FQ136" s="223" t="s">
        <v>176</v>
      </c>
      <c r="FR136" s="222" t="s">
        <v>177</v>
      </c>
      <c r="FS136" s="222" t="s">
        <v>179</v>
      </c>
      <c r="FT136" s="224" t="s">
        <v>176</v>
      </c>
      <c r="FU136" s="222" t="s">
        <v>177</v>
      </c>
      <c r="FV136" s="225" t="s">
        <v>234</v>
      </c>
      <c r="FW136" s="222" t="s">
        <v>179</v>
      </c>
      <c r="FX136" s="221" t="s">
        <v>176</v>
      </c>
      <c r="FY136" s="222" t="s">
        <v>177</v>
      </c>
      <c r="FZ136" s="222" t="s">
        <v>179</v>
      </c>
      <c r="GA136" s="223" t="s">
        <v>176</v>
      </c>
      <c r="GB136" s="222" t="s">
        <v>177</v>
      </c>
      <c r="GC136" s="222" t="s">
        <v>179</v>
      </c>
      <c r="GD136" s="224" t="s">
        <v>176</v>
      </c>
      <c r="GE136" s="222" t="s">
        <v>177</v>
      </c>
      <c r="GF136" s="225" t="s">
        <v>234</v>
      </c>
      <c r="GG136" s="222" t="s">
        <v>179</v>
      </c>
      <c r="GH136" s="452" t="s">
        <v>176</v>
      </c>
      <c r="GI136" s="453" t="s">
        <v>177</v>
      </c>
      <c r="GJ136" s="454" t="s">
        <v>235</v>
      </c>
      <c r="GK136" s="473" t="s">
        <v>176</v>
      </c>
      <c r="GL136" s="474" t="s">
        <v>177</v>
      </c>
      <c r="GM136" s="475" t="s">
        <v>235</v>
      </c>
      <c r="GN136" s="313" t="s">
        <v>176</v>
      </c>
      <c r="GO136" s="323" t="s">
        <v>177</v>
      </c>
      <c r="GP136" s="332" t="s">
        <v>234</v>
      </c>
      <c r="GQ136" s="227" t="s">
        <v>235</v>
      </c>
      <c r="GR136" s="352" t="s">
        <v>240</v>
      </c>
      <c r="GS136" s="353" t="s">
        <v>241</v>
      </c>
      <c r="GT136" s="228" t="s">
        <v>235</v>
      </c>
      <c r="GU136" s="372" t="s">
        <v>240</v>
      </c>
      <c r="GV136" s="373" t="s">
        <v>241</v>
      </c>
      <c r="GW136" s="229" t="s">
        <v>235</v>
      </c>
      <c r="GX136" s="387" t="s">
        <v>176</v>
      </c>
      <c r="GY136" s="388" t="s">
        <v>177</v>
      </c>
      <c r="GZ136" s="389" t="s">
        <v>234</v>
      </c>
      <c r="HA136" s="230" t="s">
        <v>235</v>
      </c>
      <c r="HB136" s="407" t="s">
        <v>176</v>
      </c>
      <c r="HC136" s="408" t="s">
        <v>177</v>
      </c>
      <c r="HD136" s="232" t="s">
        <v>235</v>
      </c>
      <c r="HE136" s="407" t="s">
        <v>176</v>
      </c>
      <c r="HF136" s="408" t="s">
        <v>177</v>
      </c>
      <c r="HG136" s="232" t="s">
        <v>235</v>
      </c>
      <c r="HH136" s="407" t="s">
        <v>176</v>
      </c>
      <c r="HI136" s="408" t="s">
        <v>177</v>
      </c>
      <c r="HJ136" s="416" t="s">
        <v>234</v>
      </c>
      <c r="HK136" s="231" t="s">
        <v>235</v>
      </c>
      <c r="HL136" s="260"/>
      <c r="HM136" s="258"/>
      <c r="HN136" s="258"/>
      <c r="HO136" s="259"/>
      <c r="HP136" s="258"/>
      <c r="HQ136" s="258"/>
    </row>
    <row r="137" spans="1:225" s="96" customFormat="1" ht="28.5">
      <c r="B137" s="233"/>
      <c r="C137" s="147"/>
      <c r="D137" s="521" t="s">
        <v>244</v>
      </c>
      <c r="E137" s="234"/>
      <c r="F137" s="235"/>
      <c r="G137" s="235"/>
      <c r="H137" s="235"/>
      <c r="I137" s="234"/>
      <c r="J137" s="234"/>
      <c r="K137" s="234"/>
      <c r="L137" s="234"/>
      <c r="M137" s="234"/>
      <c r="N137" s="234"/>
      <c r="O137" s="234"/>
      <c r="P137" s="234"/>
      <c r="Q137" s="234"/>
      <c r="R137" s="239"/>
      <c r="S137" s="240" t="s">
        <v>237</v>
      </c>
      <c r="T137" s="241">
        <f t="shared" ref="T137:AY137" si="1478">SUMIFS(T$5:T$129,$HM$5:$HM$129,$S137,$HO$5:$HO$129,$D137)</f>
        <v>0</v>
      </c>
      <c r="U137" s="242">
        <f t="shared" si="1478"/>
        <v>0</v>
      </c>
      <c r="V137" s="269">
        <f t="shared" si="1478"/>
        <v>0</v>
      </c>
      <c r="W137" s="243">
        <f t="shared" si="1478"/>
        <v>0</v>
      </c>
      <c r="X137" s="242">
        <f t="shared" si="1478"/>
        <v>0</v>
      </c>
      <c r="Y137" s="269">
        <f t="shared" si="1478"/>
        <v>0</v>
      </c>
      <c r="Z137" s="244">
        <f t="shared" si="1478"/>
        <v>0</v>
      </c>
      <c r="AA137" s="242">
        <f t="shared" si="1478"/>
        <v>0</v>
      </c>
      <c r="AB137" s="245">
        <f t="shared" si="1478"/>
        <v>0</v>
      </c>
      <c r="AC137" s="269">
        <f t="shared" si="1478"/>
        <v>0</v>
      </c>
      <c r="AD137" s="241">
        <f t="shared" si="1478"/>
        <v>0</v>
      </c>
      <c r="AE137" s="242">
        <f t="shared" si="1478"/>
        <v>0</v>
      </c>
      <c r="AF137" s="269">
        <f t="shared" si="1478"/>
        <v>0</v>
      </c>
      <c r="AG137" s="243">
        <f t="shared" si="1478"/>
        <v>0</v>
      </c>
      <c r="AH137" s="242">
        <f t="shared" si="1478"/>
        <v>0</v>
      </c>
      <c r="AI137" s="269">
        <f t="shared" si="1478"/>
        <v>0</v>
      </c>
      <c r="AJ137" s="244">
        <f t="shared" si="1478"/>
        <v>0</v>
      </c>
      <c r="AK137" s="242">
        <f t="shared" si="1478"/>
        <v>0</v>
      </c>
      <c r="AL137" s="245">
        <f t="shared" si="1478"/>
        <v>0</v>
      </c>
      <c r="AM137" s="269">
        <f t="shared" si="1478"/>
        <v>0</v>
      </c>
      <c r="AN137" s="241">
        <f t="shared" si="1478"/>
        <v>0</v>
      </c>
      <c r="AO137" s="242">
        <f t="shared" si="1478"/>
        <v>0</v>
      </c>
      <c r="AP137" s="269">
        <f t="shared" si="1478"/>
        <v>0</v>
      </c>
      <c r="AQ137" s="243">
        <f t="shared" si="1478"/>
        <v>0</v>
      </c>
      <c r="AR137" s="242">
        <f t="shared" si="1478"/>
        <v>0</v>
      </c>
      <c r="AS137" s="269">
        <f t="shared" si="1478"/>
        <v>0</v>
      </c>
      <c r="AT137" s="244">
        <f t="shared" si="1478"/>
        <v>0</v>
      </c>
      <c r="AU137" s="242">
        <f t="shared" si="1478"/>
        <v>0</v>
      </c>
      <c r="AV137" s="245">
        <f t="shared" si="1478"/>
        <v>0</v>
      </c>
      <c r="AW137" s="269">
        <f t="shared" si="1478"/>
        <v>0</v>
      </c>
      <c r="AX137" s="441">
        <f t="shared" si="1478"/>
        <v>0</v>
      </c>
      <c r="AY137" s="442">
        <f t="shared" si="1478"/>
        <v>0</v>
      </c>
      <c r="AZ137" s="443">
        <f t="shared" ref="AZ137:CE137" si="1479">SUMIFS(AZ$5:AZ$129,$HM$5:$HM$129,$S137,$HO$5:$HO$129,$D137)</f>
        <v>0</v>
      </c>
      <c r="BA137" s="462">
        <f t="shared" si="1479"/>
        <v>0</v>
      </c>
      <c r="BB137" s="463">
        <f t="shared" si="1479"/>
        <v>0</v>
      </c>
      <c r="BC137" s="464">
        <f t="shared" si="1479"/>
        <v>0</v>
      </c>
      <c r="BD137" s="309">
        <f t="shared" si="1479"/>
        <v>0</v>
      </c>
      <c r="BE137" s="319">
        <f t="shared" si="1479"/>
        <v>0</v>
      </c>
      <c r="BF137" s="329">
        <f t="shared" si="1479"/>
        <v>0</v>
      </c>
      <c r="BG137" s="272">
        <f t="shared" si="1479"/>
        <v>0</v>
      </c>
      <c r="BH137" s="246">
        <f t="shared" si="1479"/>
        <v>0</v>
      </c>
      <c r="BI137" s="242">
        <f t="shared" si="1479"/>
        <v>0</v>
      </c>
      <c r="BJ137" s="269">
        <f t="shared" si="1479"/>
        <v>0</v>
      </c>
      <c r="BK137" s="243">
        <f t="shared" si="1479"/>
        <v>0</v>
      </c>
      <c r="BL137" s="242">
        <f t="shared" si="1479"/>
        <v>0</v>
      </c>
      <c r="BM137" s="269">
        <f t="shared" si="1479"/>
        <v>0</v>
      </c>
      <c r="BN137" s="244">
        <f t="shared" si="1479"/>
        <v>0</v>
      </c>
      <c r="BO137" s="242">
        <f t="shared" si="1479"/>
        <v>0</v>
      </c>
      <c r="BP137" s="245">
        <f t="shared" si="1479"/>
        <v>0</v>
      </c>
      <c r="BQ137" s="269">
        <f t="shared" si="1479"/>
        <v>0</v>
      </c>
      <c r="BR137" s="241">
        <f t="shared" si="1479"/>
        <v>0</v>
      </c>
      <c r="BS137" s="242">
        <f t="shared" si="1479"/>
        <v>0</v>
      </c>
      <c r="BT137" s="269">
        <f t="shared" si="1479"/>
        <v>0</v>
      </c>
      <c r="BU137" s="243">
        <f t="shared" si="1479"/>
        <v>0</v>
      </c>
      <c r="BV137" s="242">
        <f t="shared" si="1479"/>
        <v>0</v>
      </c>
      <c r="BW137" s="269">
        <f t="shared" si="1479"/>
        <v>0</v>
      </c>
      <c r="BX137" s="244">
        <f t="shared" si="1479"/>
        <v>0</v>
      </c>
      <c r="BY137" s="242">
        <f t="shared" si="1479"/>
        <v>0</v>
      </c>
      <c r="BZ137" s="245">
        <f t="shared" si="1479"/>
        <v>0</v>
      </c>
      <c r="CA137" s="269">
        <f t="shared" si="1479"/>
        <v>0</v>
      </c>
      <c r="CB137" s="241">
        <f t="shared" si="1479"/>
        <v>0</v>
      </c>
      <c r="CC137" s="242">
        <f t="shared" si="1479"/>
        <v>0</v>
      </c>
      <c r="CD137" s="269">
        <f t="shared" si="1479"/>
        <v>0</v>
      </c>
      <c r="CE137" s="243">
        <f t="shared" si="1479"/>
        <v>0</v>
      </c>
      <c r="CF137" s="242">
        <f t="shared" ref="CF137:DU137" si="1480">SUMIFS(CF$5:CF$129,$HM$5:$HM$129,$S137,$HO$5:$HO$129,$D137)</f>
        <v>0</v>
      </c>
      <c r="CG137" s="269">
        <f t="shared" si="1480"/>
        <v>0</v>
      </c>
      <c r="CH137" s="244">
        <f t="shared" si="1480"/>
        <v>0</v>
      </c>
      <c r="CI137" s="242">
        <f t="shared" si="1480"/>
        <v>0</v>
      </c>
      <c r="CJ137" s="245">
        <f t="shared" si="1480"/>
        <v>0</v>
      </c>
      <c r="CK137" s="269">
        <f t="shared" si="1480"/>
        <v>0</v>
      </c>
      <c r="CL137" s="441">
        <f t="shared" si="1480"/>
        <v>0</v>
      </c>
      <c r="CM137" s="442">
        <f t="shared" si="1480"/>
        <v>0</v>
      </c>
      <c r="CN137" s="443">
        <f t="shared" si="1480"/>
        <v>0</v>
      </c>
      <c r="CO137" s="462">
        <f t="shared" si="1480"/>
        <v>0</v>
      </c>
      <c r="CP137" s="463">
        <f t="shared" si="1480"/>
        <v>0</v>
      </c>
      <c r="CQ137" s="464">
        <f t="shared" si="1480"/>
        <v>0</v>
      </c>
      <c r="CR137" s="309">
        <f t="shared" si="1480"/>
        <v>0</v>
      </c>
      <c r="CS137" s="319">
        <f t="shared" si="1480"/>
        <v>0</v>
      </c>
      <c r="CT137" s="329">
        <f t="shared" si="1480"/>
        <v>0</v>
      </c>
      <c r="CU137" s="272">
        <f t="shared" si="1480"/>
        <v>0</v>
      </c>
      <c r="CV137" s="344">
        <f t="shared" si="1480"/>
        <v>0</v>
      </c>
      <c r="CW137" s="345">
        <f t="shared" si="1480"/>
        <v>0</v>
      </c>
      <c r="CX137" s="276">
        <f t="shared" si="1480"/>
        <v>0</v>
      </c>
      <c r="CY137" s="364">
        <f t="shared" si="1480"/>
        <v>0</v>
      </c>
      <c r="CZ137" s="365">
        <f t="shared" si="1480"/>
        <v>0</v>
      </c>
      <c r="DA137" s="279">
        <f t="shared" si="1480"/>
        <v>0</v>
      </c>
      <c r="DB137" s="379">
        <f t="shared" si="1480"/>
        <v>0</v>
      </c>
      <c r="DC137" s="380">
        <f t="shared" si="1480"/>
        <v>0</v>
      </c>
      <c r="DD137" s="381">
        <f t="shared" si="1480"/>
        <v>0</v>
      </c>
      <c r="DE137" s="282">
        <f t="shared" si="1480"/>
        <v>0</v>
      </c>
      <c r="DF137" s="344">
        <f t="shared" si="1480"/>
        <v>3798000000</v>
      </c>
      <c r="DG137" s="345">
        <f t="shared" si="1480"/>
        <v>877920000</v>
      </c>
      <c r="DH137" s="276">
        <f t="shared" si="1480"/>
        <v>128</v>
      </c>
      <c r="DI137" s="364">
        <f t="shared" si="1480"/>
        <v>4016256364</v>
      </c>
      <c r="DJ137" s="365">
        <f t="shared" si="1480"/>
        <v>916389034</v>
      </c>
      <c r="DK137" s="279">
        <f t="shared" si="1480"/>
        <v>134</v>
      </c>
      <c r="DL137" s="379">
        <f t="shared" si="1480"/>
        <v>3729520277</v>
      </c>
      <c r="DM137" s="380">
        <f t="shared" si="1480"/>
        <v>816204825</v>
      </c>
      <c r="DN137" s="381">
        <f t="shared" si="1480"/>
        <v>248232825</v>
      </c>
      <c r="DO137" s="282">
        <f t="shared" si="1480"/>
        <v>126</v>
      </c>
      <c r="DP137" s="246">
        <f t="shared" si="1480"/>
        <v>0</v>
      </c>
      <c r="DQ137" s="242">
        <f t="shared" si="1480"/>
        <v>0</v>
      </c>
      <c r="DR137" s="269">
        <f t="shared" si="1480"/>
        <v>0</v>
      </c>
      <c r="DS137" s="243">
        <f t="shared" si="1480"/>
        <v>0</v>
      </c>
      <c r="DT137" s="242">
        <f t="shared" si="1480"/>
        <v>0</v>
      </c>
      <c r="DU137" s="269">
        <f t="shared" si="1480"/>
        <v>0</v>
      </c>
      <c r="DV137" s="244">
        <f t="shared" ref="DV137:FA137" si="1481">SUMIFS(DV$5:DV$129,$HM$5:$HM$129,$S137,$HO$5:$HO$129,$D137)</f>
        <v>0</v>
      </c>
      <c r="DW137" s="242">
        <f t="shared" si="1481"/>
        <v>0</v>
      </c>
      <c r="DX137" s="245">
        <f t="shared" si="1481"/>
        <v>0</v>
      </c>
      <c r="DY137" s="269">
        <f t="shared" si="1481"/>
        <v>0</v>
      </c>
      <c r="DZ137" s="241">
        <f t="shared" si="1481"/>
        <v>0</v>
      </c>
      <c r="EA137" s="242">
        <f t="shared" si="1481"/>
        <v>0</v>
      </c>
      <c r="EB137" s="269">
        <f t="shared" si="1481"/>
        <v>0</v>
      </c>
      <c r="EC137" s="243">
        <f t="shared" si="1481"/>
        <v>0</v>
      </c>
      <c r="ED137" s="242">
        <f t="shared" si="1481"/>
        <v>0</v>
      </c>
      <c r="EE137" s="269">
        <f t="shared" si="1481"/>
        <v>0</v>
      </c>
      <c r="EF137" s="244">
        <f t="shared" si="1481"/>
        <v>0</v>
      </c>
      <c r="EG137" s="242">
        <f t="shared" si="1481"/>
        <v>0</v>
      </c>
      <c r="EH137" s="245">
        <f t="shared" si="1481"/>
        <v>0</v>
      </c>
      <c r="EI137" s="269">
        <f t="shared" si="1481"/>
        <v>0</v>
      </c>
      <c r="EJ137" s="241">
        <f t="shared" si="1481"/>
        <v>0</v>
      </c>
      <c r="EK137" s="242">
        <f t="shared" si="1481"/>
        <v>0</v>
      </c>
      <c r="EL137" s="269">
        <f t="shared" si="1481"/>
        <v>0</v>
      </c>
      <c r="EM137" s="243">
        <f t="shared" si="1481"/>
        <v>0</v>
      </c>
      <c r="EN137" s="242">
        <f t="shared" si="1481"/>
        <v>0</v>
      </c>
      <c r="EO137" s="269">
        <f t="shared" si="1481"/>
        <v>0</v>
      </c>
      <c r="EP137" s="244">
        <f t="shared" si="1481"/>
        <v>0</v>
      </c>
      <c r="EQ137" s="242">
        <f t="shared" si="1481"/>
        <v>0</v>
      </c>
      <c r="ER137" s="245">
        <f t="shared" si="1481"/>
        <v>0</v>
      </c>
      <c r="ES137" s="269">
        <f t="shared" si="1481"/>
        <v>0</v>
      </c>
      <c r="ET137" s="441">
        <f t="shared" si="1481"/>
        <v>0</v>
      </c>
      <c r="EU137" s="442">
        <f t="shared" si="1481"/>
        <v>0</v>
      </c>
      <c r="EV137" s="443">
        <f t="shared" si="1481"/>
        <v>0</v>
      </c>
      <c r="EW137" s="462">
        <f t="shared" si="1481"/>
        <v>0</v>
      </c>
      <c r="EX137" s="463">
        <f t="shared" si="1481"/>
        <v>0</v>
      </c>
      <c r="EY137" s="464">
        <f t="shared" si="1481"/>
        <v>0</v>
      </c>
      <c r="EZ137" s="309">
        <f t="shared" si="1481"/>
        <v>0</v>
      </c>
      <c r="FA137" s="319">
        <f t="shared" si="1481"/>
        <v>0</v>
      </c>
      <c r="FB137" s="329">
        <f t="shared" ref="FB137:GG137" si="1482">SUMIFS(FB$5:FB$129,$HM$5:$HM$129,$S137,$HO$5:$HO$129,$D137)</f>
        <v>0</v>
      </c>
      <c r="FC137" s="272">
        <f t="shared" si="1482"/>
        <v>0</v>
      </c>
      <c r="FD137" s="246">
        <f t="shared" si="1482"/>
        <v>0</v>
      </c>
      <c r="FE137" s="242">
        <f t="shared" si="1482"/>
        <v>0</v>
      </c>
      <c r="FF137" s="269">
        <f t="shared" si="1482"/>
        <v>0</v>
      </c>
      <c r="FG137" s="243">
        <f t="shared" si="1482"/>
        <v>0</v>
      </c>
      <c r="FH137" s="242">
        <f t="shared" si="1482"/>
        <v>0</v>
      </c>
      <c r="FI137" s="269">
        <f t="shared" si="1482"/>
        <v>0</v>
      </c>
      <c r="FJ137" s="244">
        <f t="shared" si="1482"/>
        <v>0</v>
      </c>
      <c r="FK137" s="242">
        <f t="shared" si="1482"/>
        <v>0</v>
      </c>
      <c r="FL137" s="245">
        <f t="shared" si="1482"/>
        <v>0</v>
      </c>
      <c r="FM137" s="269">
        <f t="shared" si="1482"/>
        <v>0</v>
      </c>
      <c r="FN137" s="241">
        <f t="shared" si="1482"/>
        <v>0</v>
      </c>
      <c r="FO137" s="242">
        <f t="shared" si="1482"/>
        <v>0</v>
      </c>
      <c r="FP137" s="269">
        <f t="shared" si="1482"/>
        <v>0</v>
      </c>
      <c r="FQ137" s="243">
        <f t="shared" si="1482"/>
        <v>0</v>
      </c>
      <c r="FR137" s="242">
        <f t="shared" si="1482"/>
        <v>0</v>
      </c>
      <c r="FS137" s="269">
        <f t="shared" si="1482"/>
        <v>0</v>
      </c>
      <c r="FT137" s="244">
        <f t="shared" si="1482"/>
        <v>0</v>
      </c>
      <c r="FU137" s="242">
        <f t="shared" si="1482"/>
        <v>0</v>
      </c>
      <c r="FV137" s="245">
        <f t="shared" si="1482"/>
        <v>0</v>
      </c>
      <c r="FW137" s="269">
        <f t="shared" si="1482"/>
        <v>0</v>
      </c>
      <c r="FX137" s="241">
        <f t="shared" si="1482"/>
        <v>0</v>
      </c>
      <c r="FY137" s="242">
        <f t="shared" si="1482"/>
        <v>0</v>
      </c>
      <c r="FZ137" s="269">
        <f t="shared" si="1482"/>
        <v>0</v>
      </c>
      <c r="GA137" s="243">
        <f t="shared" si="1482"/>
        <v>0</v>
      </c>
      <c r="GB137" s="242">
        <f t="shared" si="1482"/>
        <v>0</v>
      </c>
      <c r="GC137" s="269">
        <f t="shared" si="1482"/>
        <v>0</v>
      </c>
      <c r="GD137" s="244">
        <f t="shared" si="1482"/>
        <v>0</v>
      </c>
      <c r="GE137" s="242">
        <f t="shared" si="1482"/>
        <v>0</v>
      </c>
      <c r="GF137" s="245">
        <f t="shared" si="1482"/>
        <v>0</v>
      </c>
      <c r="GG137" s="269">
        <f t="shared" si="1482"/>
        <v>0</v>
      </c>
      <c r="GH137" s="441">
        <f t="shared" ref="GH137:HK137" si="1483">SUMIFS(GH$5:GH$129,$HM$5:$HM$129,$S137,$HO$5:$HO$129,$D137)</f>
        <v>0</v>
      </c>
      <c r="GI137" s="442">
        <f t="shared" si="1483"/>
        <v>0</v>
      </c>
      <c r="GJ137" s="443">
        <f t="shared" si="1483"/>
        <v>0</v>
      </c>
      <c r="GK137" s="462">
        <f t="shared" si="1483"/>
        <v>0</v>
      </c>
      <c r="GL137" s="463">
        <f t="shared" si="1483"/>
        <v>0</v>
      </c>
      <c r="GM137" s="464">
        <f t="shared" si="1483"/>
        <v>0</v>
      </c>
      <c r="GN137" s="309">
        <f t="shared" si="1483"/>
        <v>0</v>
      </c>
      <c r="GO137" s="319">
        <f t="shared" si="1483"/>
        <v>0</v>
      </c>
      <c r="GP137" s="329">
        <f t="shared" si="1483"/>
        <v>0</v>
      </c>
      <c r="GQ137" s="272">
        <f t="shared" si="1483"/>
        <v>0</v>
      </c>
      <c r="GR137" s="344">
        <f t="shared" si="1483"/>
        <v>0</v>
      </c>
      <c r="GS137" s="345">
        <f t="shared" si="1483"/>
        <v>0</v>
      </c>
      <c r="GT137" s="276">
        <f t="shared" si="1483"/>
        <v>0</v>
      </c>
      <c r="GU137" s="364">
        <f t="shared" si="1483"/>
        <v>0</v>
      </c>
      <c r="GV137" s="365">
        <f t="shared" si="1483"/>
        <v>0</v>
      </c>
      <c r="GW137" s="279">
        <f t="shared" si="1483"/>
        <v>0</v>
      </c>
      <c r="GX137" s="379">
        <f t="shared" si="1483"/>
        <v>0</v>
      </c>
      <c r="GY137" s="380">
        <f t="shared" si="1483"/>
        <v>0</v>
      </c>
      <c r="GZ137" s="381">
        <f t="shared" si="1483"/>
        <v>0</v>
      </c>
      <c r="HA137" s="282">
        <f t="shared" si="1483"/>
        <v>0</v>
      </c>
      <c r="HB137" s="401">
        <f t="shared" si="1483"/>
        <v>0</v>
      </c>
      <c r="HC137" s="402">
        <f t="shared" si="1483"/>
        <v>0</v>
      </c>
      <c r="HD137" s="285">
        <f t="shared" si="1483"/>
        <v>0</v>
      </c>
      <c r="HE137" s="401">
        <f t="shared" si="1483"/>
        <v>0</v>
      </c>
      <c r="HF137" s="402">
        <f t="shared" si="1483"/>
        <v>0</v>
      </c>
      <c r="HG137" s="285">
        <f t="shared" si="1483"/>
        <v>0</v>
      </c>
      <c r="HH137" s="401">
        <f t="shared" si="1483"/>
        <v>0</v>
      </c>
      <c r="HI137" s="402">
        <f t="shared" si="1483"/>
        <v>0</v>
      </c>
      <c r="HJ137" s="417">
        <f t="shared" si="1483"/>
        <v>0</v>
      </c>
      <c r="HK137" s="291">
        <f t="shared" si="1483"/>
        <v>0</v>
      </c>
      <c r="HL137" s="260"/>
      <c r="HM137" s="247" t="s">
        <v>237</v>
      </c>
      <c r="HN137" s="258"/>
      <c r="HO137" s="259"/>
      <c r="HP137" s="258"/>
      <c r="HQ137" s="258"/>
    </row>
    <row r="138" spans="1:225" s="96" customFormat="1" ht="28.5">
      <c r="B138" s="233"/>
      <c r="C138" s="147"/>
      <c r="D138" s="521"/>
      <c r="E138" s="234"/>
      <c r="F138" s="235"/>
      <c r="G138" s="235"/>
      <c r="H138" s="235"/>
      <c r="I138" s="234"/>
      <c r="J138" s="234"/>
      <c r="K138" s="234"/>
      <c r="L138" s="234"/>
      <c r="M138" s="234"/>
      <c r="N138" s="234"/>
      <c r="O138" s="234"/>
      <c r="P138" s="234"/>
      <c r="Q138" s="234"/>
      <c r="R138" s="239"/>
      <c r="S138" s="248" t="s">
        <v>238</v>
      </c>
      <c r="T138" s="249">
        <f t="shared" ref="T138:AY138" si="1484">SUMIFS(T$5:T$129,$HM$5:$HM$129,$S138,$HO$5:$HO$129,$D137)</f>
        <v>0</v>
      </c>
      <c r="U138" s="250">
        <f t="shared" si="1484"/>
        <v>0</v>
      </c>
      <c r="V138" s="270">
        <f t="shared" si="1484"/>
        <v>0</v>
      </c>
      <c r="W138" s="251">
        <f t="shared" si="1484"/>
        <v>0</v>
      </c>
      <c r="X138" s="250">
        <f t="shared" si="1484"/>
        <v>0</v>
      </c>
      <c r="Y138" s="270">
        <f t="shared" si="1484"/>
        <v>0</v>
      </c>
      <c r="Z138" s="252">
        <f t="shared" si="1484"/>
        <v>0</v>
      </c>
      <c r="AA138" s="250">
        <f t="shared" si="1484"/>
        <v>0</v>
      </c>
      <c r="AB138" s="253">
        <f t="shared" si="1484"/>
        <v>0</v>
      </c>
      <c r="AC138" s="270">
        <f t="shared" si="1484"/>
        <v>0</v>
      </c>
      <c r="AD138" s="249">
        <f t="shared" si="1484"/>
        <v>0</v>
      </c>
      <c r="AE138" s="250">
        <f t="shared" si="1484"/>
        <v>0</v>
      </c>
      <c r="AF138" s="270">
        <f t="shared" si="1484"/>
        <v>0</v>
      </c>
      <c r="AG138" s="251">
        <f t="shared" si="1484"/>
        <v>0</v>
      </c>
      <c r="AH138" s="250">
        <f t="shared" si="1484"/>
        <v>0</v>
      </c>
      <c r="AI138" s="270">
        <f t="shared" si="1484"/>
        <v>0</v>
      </c>
      <c r="AJ138" s="252">
        <f t="shared" si="1484"/>
        <v>0</v>
      </c>
      <c r="AK138" s="250">
        <f t="shared" si="1484"/>
        <v>0</v>
      </c>
      <c r="AL138" s="253">
        <f t="shared" si="1484"/>
        <v>0</v>
      </c>
      <c r="AM138" s="270">
        <f t="shared" si="1484"/>
        <v>0</v>
      </c>
      <c r="AN138" s="249">
        <f t="shared" si="1484"/>
        <v>0</v>
      </c>
      <c r="AO138" s="250">
        <f t="shared" si="1484"/>
        <v>0</v>
      </c>
      <c r="AP138" s="270">
        <f t="shared" si="1484"/>
        <v>0</v>
      </c>
      <c r="AQ138" s="251">
        <f t="shared" si="1484"/>
        <v>0</v>
      </c>
      <c r="AR138" s="250">
        <f t="shared" si="1484"/>
        <v>0</v>
      </c>
      <c r="AS138" s="270">
        <f t="shared" si="1484"/>
        <v>0</v>
      </c>
      <c r="AT138" s="252">
        <f t="shared" si="1484"/>
        <v>0</v>
      </c>
      <c r="AU138" s="250">
        <f t="shared" si="1484"/>
        <v>0</v>
      </c>
      <c r="AV138" s="253">
        <f t="shared" si="1484"/>
        <v>0</v>
      </c>
      <c r="AW138" s="270">
        <f t="shared" si="1484"/>
        <v>0</v>
      </c>
      <c r="AX138" s="444">
        <f t="shared" si="1484"/>
        <v>0</v>
      </c>
      <c r="AY138" s="445">
        <f t="shared" si="1484"/>
        <v>0</v>
      </c>
      <c r="AZ138" s="446">
        <f t="shared" ref="AZ138:CE138" si="1485">SUMIFS(AZ$5:AZ$129,$HM$5:$HM$129,$S138,$HO$5:$HO$129,$D137)</f>
        <v>0</v>
      </c>
      <c r="BA138" s="465">
        <f t="shared" si="1485"/>
        <v>0</v>
      </c>
      <c r="BB138" s="466">
        <f t="shared" si="1485"/>
        <v>0</v>
      </c>
      <c r="BC138" s="467">
        <f t="shared" si="1485"/>
        <v>0</v>
      </c>
      <c r="BD138" s="310">
        <f t="shared" si="1485"/>
        <v>0</v>
      </c>
      <c r="BE138" s="320">
        <f t="shared" si="1485"/>
        <v>0</v>
      </c>
      <c r="BF138" s="330">
        <f t="shared" si="1485"/>
        <v>0</v>
      </c>
      <c r="BG138" s="273">
        <f t="shared" si="1485"/>
        <v>0</v>
      </c>
      <c r="BH138" s="254">
        <f t="shared" si="1485"/>
        <v>0</v>
      </c>
      <c r="BI138" s="250">
        <f t="shared" si="1485"/>
        <v>0</v>
      </c>
      <c r="BJ138" s="270">
        <f t="shared" si="1485"/>
        <v>0</v>
      </c>
      <c r="BK138" s="251">
        <f t="shared" si="1485"/>
        <v>0</v>
      </c>
      <c r="BL138" s="250">
        <f t="shared" si="1485"/>
        <v>0</v>
      </c>
      <c r="BM138" s="270">
        <f t="shared" si="1485"/>
        <v>0</v>
      </c>
      <c r="BN138" s="252">
        <f t="shared" si="1485"/>
        <v>0</v>
      </c>
      <c r="BO138" s="250">
        <f t="shared" si="1485"/>
        <v>0</v>
      </c>
      <c r="BP138" s="253">
        <f t="shared" si="1485"/>
        <v>0</v>
      </c>
      <c r="BQ138" s="270">
        <f t="shared" si="1485"/>
        <v>0</v>
      </c>
      <c r="BR138" s="249">
        <f t="shared" si="1485"/>
        <v>0</v>
      </c>
      <c r="BS138" s="250">
        <f t="shared" si="1485"/>
        <v>0</v>
      </c>
      <c r="BT138" s="270">
        <f t="shared" si="1485"/>
        <v>0</v>
      </c>
      <c r="BU138" s="251">
        <f t="shared" si="1485"/>
        <v>0</v>
      </c>
      <c r="BV138" s="250">
        <f t="shared" si="1485"/>
        <v>0</v>
      </c>
      <c r="BW138" s="270">
        <f t="shared" si="1485"/>
        <v>0</v>
      </c>
      <c r="BX138" s="252">
        <f t="shared" si="1485"/>
        <v>0</v>
      </c>
      <c r="BY138" s="250">
        <f t="shared" si="1485"/>
        <v>0</v>
      </c>
      <c r="BZ138" s="253">
        <f t="shared" si="1485"/>
        <v>0</v>
      </c>
      <c r="CA138" s="270">
        <f t="shared" si="1485"/>
        <v>0</v>
      </c>
      <c r="CB138" s="249">
        <f t="shared" si="1485"/>
        <v>0</v>
      </c>
      <c r="CC138" s="250">
        <f t="shared" si="1485"/>
        <v>0</v>
      </c>
      <c r="CD138" s="270">
        <f t="shared" si="1485"/>
        <v>0</v>
      </c>
      <c r="CE138" s="251">
        <f t="shared" si="1485"/>
        <v>0</v>
      </c>
      <c r="CF138" s="250">
        <f t="shared" ref="CF138:DU138" si="1486">SUMIFS(CF$5:CF$129,$HM$5:$HM$129,$S138,$HO$5:$HO$129,$D137)</f>
        <v>0</v>
      </c>
      <c r="CG138" s="270">
        <f t="shared" si="1486"/>
        <v>0</v>
      </c>
      <c r="CH138" s="252">
        <f t="shared" si="1486"/>
        <v>0</v>
      </c>
      <c r="CI138" s="250">
        <f t="shared" si="1486"/>
        <v>0</v>
      </c>
      <c r="CJ138" s="253">
        <f t="shared" si="1486"/>
        <v>0</v>
      </c>
      <c r="CK138" s="270">
        <f t="shared" si="1486"/>
        <v>0</v>
      </c>
      <c r="CL138" s="444">
        <f t="shared" si="1486"/>
        <v>0</v>
      </c>
      <c r="CM138" s="445">
        <f t="shared" si="1486"/>
        <v>0</v>
      </c>
      <c r="CN138" s="446">
        <f t="shared" si="1486"/>
        <v>0</v>
      </c>
      <c r="CO138" s="465">
        <f t="shared" si="1486"/>
        <v>0</v>
      </c>
      <c r="CP138" s="466">
        <f t="shared" si="1486"/>
        <v>0</v>
      </c>
      <c r="CQ138" s="467">
        <f t="shared" si="1486"/>
        <v>0</v>
      </c>
      <c r="CR138" s="310">
        <f t="shared" si="1486"/>
        <v>0</v>
      </c>
      <c r="CS138" s="320">
        <f t="shared" si="1486"/>
        <v>0</v>
      </c>
      <c r="CT138" s="330">
        <f t="shared" si="1486"/>
        <v>0</v>
      </c>
      <c r="CU138" s="273">
        <f t="shared" si="1486"/>
        <v>0</v>
      </c>
      <c r="CV138" s="346">
        <f t="shared" si="1486"/>
        <v>0</v>
      </c>
      <c r="CW138" s="347">
        <f t="shared" si="1486"/>
        <v>0</v>
      </c>
      <c r="CX138" s="277">
        <f t="shared" si="1486"/>
        <v>0</v>
      </c>
      <c r="CY138" s="366">
        <f t="shared" si="1486"/>
        <v>0</v>
      </c>
      <c r="CZ138" s="367">
        <f t="shared" si="1486"/>
        <v>0</v>
      </c>
      <c r="DA138" s="280">
        <f t="shared" si="1486"/>
        <v>0</v>
      </c>
      <c r="DB138" s="382">
        <f t="shared" si="1486"/>
        <v>0</v>
      </c>
      <c r="DC138" s="383">
        <f t="shared" si="1486"/>
        <v>0</v>
      </c>
      <c r="DD138" s="330">
        <f t="shared" si="1486"/>
        <v>0</v>
      </c>
      <c r="DE138" s="283">
        <f t="shared" si="1486"/>
        <v>0</v>
      </c>
      <c r="DF138" s="346">
        <f t="shared" ref="DF138" si="1487">SUMIFS(DF$5:DF$129,$HM$5:$HM$129,$S138,$HO$5:$HO$129,$D137)</f>
        <v>1513880226</v>
      </c>
      <c r="DG138" s="347">
        <f t="shared" ref="DG138" si="1488">SUMIFS(DG$5:DG$129,$HM$5:$HM$129,$S138,$HO$5:$HO$129,$D137)</f>
        <v>313303581</v>
      </c>
      <c r="DH138" s="277">
        <f t="shared" ref="DH138" si="1489">SUMIFS(DH$5:DH$129,$HM$5:$HM$129,$S138,$HO$5:$HO$129,$D137)</f>
        <v>47</v>
      </c>
      <c r="DI138" s="366">
        <f t="shared" ref="DI138" si="1490">SUMIFS(DI$5:DI$129,$HM$5:$HM$129,$S138,$HO$5:$HO$129,$D137)</f>
        <v>1476503093</v>
      </c>
      <c r="DJ138" s="367">
        <f t="shared" ref="DJ138" si="1491">SUMIFS(DJ$5:DJ$129,$HM$5:$HM$129,$S138,$HO$5:$HO$129,$D137)</f>
        <v>299870055</v>
      </c>
      <c r="DK138" s="280">
        <f t="shared" ref="DK138" si="1492">SUMIFS(DK$5:DK$129,$HM$5:$HM$129,$S138,$HO$5:$HO$129,$D137)</f>
        <v>51</v>
      </c>
      <c r="DL138" s="382">
        <f t="shared" ref="DL138" si="1493">SUMIFS(DL$5:DL$129,$HM$5:$HM$129,$S138,$HO$5:$HO$129,$D137)</f>
        <v>1258757048</v>
      </c>
      <c r="DM138" s="383">
        <f t="shared" ref="DM138" si="1494">SUMIFS(DM$5:DM$129,$HM$5:$HM$129,$S138,$HO$5:$HO$129,$D137)</f>
        <v>250990582</v>
      </c>
      <c r="DN138" s="330">
        <f t="shared" ref="DN138" si="1495">SUMIFS(DN$5:DN$129,$HM$5:$HM$129,$S138,$HO$5:$HO$129,$D137)</f>
        <v>-316981418</v>
      </c>
      <c r="DO138" s="283">
        <f t="shared" ref="DO138" si="1496">SUMIFS(DO$5:DO$129,$HM$5:$HM$129,$S138,$HO$5:$HO$129,$D137)</f>
        <v>40</v>
      </c>
      <c r="DP138" s="254">
        <f t="shared" si="1486"/>
        <v>0</v>
      </c>
      <c r="DQ138" s="250">
        <f t="shared" si="1486"/>
        <v>0</v>
      </c>
      <c r="DR138" s="270">
        <f t="shared" si="1486"/>
        <v>0</v>
      </c>
      <c r="DS138" s="251">
        <f t="shared" si="1486"/>
        <v>0</v>
      </c>
      <c r="DT138" s="250">
        <f t="shared" si="1486"/>
        <v>0</v>
      </c>
      <c r="DU138" s="270">
        <f t="shared" si="1486"/>
        <v>0</v>
      </c>
      <c r="DV138" s="252">
        <f t="shared" ref="DV138:FA138" si="1497">SUMIFS(DV$5:DV$129,$HM$5:$HM$129,$S138,$HO$5:$HO$129,$D137)</f>
        <v>0</v>
      </c>
      <c r="DW138" s="250">
        <f t="shared" si="1497"/>
        <v>0</v>
      </c>
      <c r="DX138" s="253">
        <f t="shared" si="1497"/>
        <v>0</v>
      </c>
      <c r="DY138" s="270">
        <f t="shared" si="1497"/>
        <v>0</v>
      </c>
      <c r="DZ138" s="249">
        <f t="shared" si="1497"/>
        <v>0</v>
      </c>
      <c r="EA138" s="250">
        <f t="shared" si="1497"/>
        <v>0</v>
      </c>
      <c r="EB138" s="270">
        <f t="shared" si="1497"/>
        <v>0</v>
      </c>
      <c r="EC138" s="251">
        <f t="shared" si="1497"/>
        <v>0</v>
      </c>
      <c r="ED138" s="250">
        <f t="shared" si="1497"/>
        <v>0</v>
      </c>
      <c r="EE138" s="270">
        <f t="shared" si="1497"/>
        <v>0</v>
      </c>
      <c r="EF138" s="252">
        <f t="shared" si="1497"/>
        <v>0</v>
      </c>
      <c r="EG138" s="250">
        <f t="shared" si="1497"/>
        <v>0</v>
      </c>
      <c r="EH138" s="253">
        <f t="shared" si="1497"/>
        <v>0</v>
      </c>
      <c r="EI138" s="270">
        <f t="shared" si="1497"/>
        <v>0</v>
      </c>
      <c r="EJ138" s="249">
        <f t="shared" si="1497"/>
        <v>0</v>
      </c>
      <c r="EK138" s="250">
        <f t="shared" si="1497"/>
        <v>0</v>
      </c>
      <c r="EL138" s="270">
        <f t="shared" si="1497"/>
        <v>0</v>
      </c>
      <c r="EM138" s="251">
        <f t="shared" si="1497"/>
        <v>0</v>
      </c>
      <c r="EN138" s="250">
        <f t="shared" si="1497"/>
        <v>0</v>
      </c>
      <c r="EO138" s="270">
        <f t="shared" si="1497"/>
        <v>0</v>
      </c>
      <c r="EP138" s="252">
        <f t="shared" si="1497"/>
        <v>0</v>
      </c>
      <c r="EQ138" s="250">
        <f t="shared" si="1497"/>
        <v>0</v>
      </c>
      <c r="ER138" s="253">
        <f t="shared" si="1497"/>
        <v>0</v>
      </c>
      <c r="ES138" s="270">
        <f t="shared" si="1497"/>
        <v>0</v>
      </c>
      <c r="ET138" s="444">
        <f t="shared" si="1497"/>
        <v>0</v>
      </c>
      <c r="EU138" s="445">
        <f t="shared" si="1497"/>
        <v>0</v>
      </c>
      <c r="EV138" s="446">
        <f t="shared" si="1497"/>
        <v>0</v>
      </c>
      <c r="EW138" s="465">
        <f t="shared" si="1497"/>
        <v>0</v>
      </c>
      <c r="EX138" s="466">
        <f t="shared" si="1497"/>
        <v>0</v>
      </c>
      <c r="EY138" s="467">
        <f t="shared" si="1497"/>
        <v>0</v>
      </c>
      <c r="EZ138" s="310">
        <f t="shared" si="1497"/>
        <v>0</v>
      </c>
      <c r="FA138" s="320">
        <f t="shared" si="1497"/>
        <v>0</v>
      </c>
      <c r="FB138" s="330">
        <f t="shared" ref="FB138:GG138" si="1498">SUMIFS(FB$5:FB$129,$HM$5:$HM$129,$S138,$HO$5:$HO$129,$D137)</f>
        <v>0</v>
      </c>
      <c r="FC138" s="273">
        <f t="shared" si="1498"/>
        <v>0</v>
      </c>
      <c r="FD138" s="254">
        <f t="shared" si="1498"/>
        <v>0</v>
      </c>
      <c r="FE138" s="250">
        <f t="shared" si="1498"/>
        <v>0</v>
      </c>
      <c r="FF138" s="270">
        <f t="shared" si="1498"/>
        <v>0</v>
      </c>
      <c r="FG138" s="251">
        <f t="shared" si="1498"/>
        <v>0</v>
      </c>
      <c r="FH138" s="250">
        <f t="shared" si="1498"/>
        <v>0</v>
      </c>
      <c r="FI138" s="270">
        <f t="shared" si="1498"/>
        <v>0</v>
      </c>
      <c r="FJ138" s="252">
        <f t="shared" si="1498"/>
        <v>0</v>
      </c>
      <c r="FK138" s="250">
        <f t="shared" si="1498"/>
        <v>0</v>
      </c>
      <c r="FL138" s="253">
        <f t="shared" si="1498"/>
        <v>0</v>
      </c>
      <c r="FM138" s="270">
        <f t="shared" si="1498"/>
        <v>0</v>
      </c>
      <c r="FN138" s="249">
        <f t="shared" si="1498"/>
        <v>0</v>
      </c>
      <c r="FO138" s="250">
        <f t="shared" si="1498"/>
        <v>0</v>
      </c>
      <c r="FP138" s="270">
        <f t="shared" si="1498"/>
        <v>0</v>
      </c>
      <c r="FQ138" s="251">
        <f t="shared" si="1498"/>
        <v>0</v>
      </c>
      <c r="FR138" s="250">
        <f t="shared" si="1498"/>
        <v>0</v>
      </c>
      <c r="FS138" s="270">
        <f t="shared" si="1498"/>
        <v>0</v>
      </c>
      <c r="FT138" s="252">
        <f t="shared" si="1498"/>
        <v>0</v>
      </c>
      <c r="FU138" s="250">
        <f t="shared" si="1498"/>
        <v>0</v>
      </c>
      <c r="FV138" s="253">
        <f t="shared" si="1498"/>
        <v>0</v>
      </c>
      <c r="FW138" s="270">
        <f t="shared" si="1498"/>
        <v>0</v>
      </c>
      <c r="FX138" s="249">
        <f t="shared" si="1498"/>
        <v>0</v>
      </c>
      <c r="FY138" s="250">
        <f t="shared" si="1498"/>
        <v>0</v>
      </c>
      <c r="FZ138" s="270">
        <f t="shared" si="1498"/>
        <v>0</v>
      </c>
      <c r="GA138" s="251">
        <f t="shared" si="1498"/>
        <v>0</v>
      </c>
      <c r="GB138" s="250">
        <f t="shared" si="1498"/>
        <v>0</v>
      </c>
      <c r="GC138" s="270">
        <f t="shared" si="1498"/>
        <v>0</v>
      </c>
      <c r="GD138" s="252">
        <f t="shared" si="1498"/>
        <v>0</v>
      </c>
      <c r="GE138" s="250">
        <f t="shared" si="1498"/>
        <v>0</v>
      </c>
      <c r="GF138" s="253">
        <f t="shared" si="1498"/>
        <v>0</v>
      </c>
      <c r="GG138" s="270">
        <f t="shared" si="1498"/>
        <v>0</v>
      </c>
      <c r="GH138" s="444">
        <f t="shared" ref="GH138:HM138" si="1499">SUMIFS(GH$5:GH$129,$HM$5:$HM$129,$S138,$HO$5:$HO$129,$D137)</f>
        <v>0</v>
      </c>
      <c r="GI138" s="445">
        <f t="shared" si="1499"/>
        <v>0</v>
      </c>
      <c r="GJ138" s="446">
        <f t="shared" si="1499"/>
        <v>0</v>
      </c>
      <c r="GK138" s="465">
        <f t="shared" si="1499"/>
        <v>0</v>
      </c>
      <c r="GL138" s="466">
        <f t="shared" si="1499"/>
        <v>0</v>
      </c>
      <c r="GM138" s="467">
        <f t="shared" si="1499"/>
        <v>0</v>
      </c>
      <c r="GN138" s="310">
        <f t="shared" si="1499"/>
        <v>0</v>
      </c>
      <c r="GO138" s="320">
        <f t="shared" si="1499"/>
        <v>0</v>
      </c>
      <c r="GP138" s="330">
        <f t="shared" si="1499"/>
        <v>0</v>
      </c>
      <c r="GQ138" s="273">
        <f t="shared" si="1499"/>
        <v>0</v>
      </c>
      <c r="GR138" s="346">
        <f t="shared" si="1499"/>
        <v>0</v>
      </c>
      <c r="GS138" s="347">
        <f t="shared" si="1499"/>
        <v>0</v>
      </c>
      <c r="GT138" s="277">
        <f t="shared" si="1499"/>
        <v>0</v>
      </c>
      <c r="GU138" s="366">
        <f t="shared" si="1499"/>
        <v>0</v>
      </c>
      <c r="GV138" s="367">
        <f t="shared" si="1499"/>
        <v>0</v>
      </c>
      <c r="GW138" s="280">
        <f t="shared" si="1499"/>
        <v>0</v>
      </c>
      <c r="GX138" s="382">
        <f t="shared" si="1499"/>
        <v>0</v>
      </c>
      <c r="GY138" s="383">
        <f t="shared" si="1499"/>
        <v>0</v>
      </c>
      <c r="GZ138" s="330">
        <f t="shared" si="1499"/>
        <v>0</v>
      </c>
      <c r="HA138" s="283">
        <f t="shared" si="1499"/>
        <v>0</v>
      </c>
      <c r="HB138" s="403">
        <f t="shared" si="1499"/>
        <v>0</v>
      </c>
      <c r="HC138" s="404">
        <f t="shared" si="1499"/>
        <v>0</v>
      </c>
      <c r="HD138" s="286">
        <f t="shared" si="1499"/>
        <v>0</v>
      </c>
      <c r="HE138" s="403">
        <f t="shared" si="1499"/>
        <v>0</v>
      </c>
      <c r="HF138" s="404">
        <f t="shared" si="1499"/>
        <v>0</v>
      </c>
      <c r="HG138" s="286">
        <f t="shared" si="1499"/>
        <v>0</v>
      </c>
      <c r="HH138" s="403">
        <f t="shared" si="1499"/>
        <v>0</v>
      </c>
      <c r="HI138" s="404">
        <f t="shared" si="1499"/>
        <v>0</v>
      </c>
      <c r="HJ138" s="330">
        <f t="shared" si="1499"/>
        <v>0</v>
      </c>
      <c r="HK138" s="290">
        <f t="shared" si="1499"/>
        <v>0</v>
      </c>
      <c r="HL138" s="260"/>
      <c r="HM138" s="247" t="s">
        <v>238</v>
      </c>
      <c r="HN138" s="258"/>
      <c r="HO138" s="259"/>
      <c r="HP138" s="258"/>
      <c r="HQ138" s="258"/>
    </row>
    <row r="139" spans="1:225" s="96" customFormat="1" ht="29.25" thickBot="1">
      <c r="B139" s="233"/>
      <c r="C139" s="147"/>
      <c r="D139" s="521"/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68" t="s">
        <v>239</v>
      </c>
      <c r="T139" s="261" t="str">
        <f t="shared" ref="T139:AA139" si="1500">IF(AND(T137&gt;0,T138&gt;0),ROUNDDOWN(T138/T137,4),"")</f>
        <v/>
      </c>
      <c r="U139" s="262" t="str">
        <f t="shared" si="1500"/>
        <v/>
      </c>
      <c r="V139" s="271" t="str">
        <f t="shared" si="1500"/>
        <v/>
      </c>
      <c r="W139" s="263" t="str">
        <f t="shared" si="1500"/>
        <v/>
      </c>
      <c r="X139" s="262" t="str">
        <f t="shared" si="1500"/>
        <v/>
      </c>
      <c r="Y139" s="271" t="str">
        <f t="shared" si="1500"/>
        <v/>
      </c>
      <c r="Z139" s="264" t="str">
        <f t="shared" si="1500"/>
        <v/>
      </c>
      <c r="AA139" s="262" t="str">
        <f t="shared" si="1500"/>
        <v/>
      </c>
      <c r="AB139" s="265">
        <f>IF(AB138&gt;0,AB138/AB137,0)</f>
        <v>0</v>
      </c>
      <c r="AC139" s="271" t="str">
        <f t="shared" ref="AC139:AK139" si="1501">IF(AND(AC137&gt;0,AC138&gt;0),ROUNDDOWN(AC138/AC137,4),"")</f>
        <v/>
      </c>
      <c r="AD139" s="261" t="str">
        <f t="shared" si="1501"/>
        <v/>
      </c>
      <c r="AE139" s="262" t="str">
        <f t="shared" si="1501"/>
        <v/>
      </c>
      <c r="AF139" s="271" t="str">
        <f t="shared" si="1501"/>
        <v/>
      </c>
      <c r="AG139" s="263" t="str">
        <f t="shared" si="1501"/>
        <v/>
      </c>
      <c r="AH139" s="262" t="str">
        <f t="shared" si="1501"/>
        <v/>
      </c>
      <c r="AI139" s="271" t="str">
        <f t="shared" si="1501"/>
        <v/>
      </c>
      <c r="AJ139" s="264" t="str">
        <f t="shared" si="1501"/>
        <v/>
      </c>
      <c r="AK139" s="262" t="str">
        <f t="shared" si="1501"/>
        <v/>
      </c>
      <c r="AL139" s="265">
        <f>IF(AL138&gt;0,AL138/AL137,0)</f>
        <v>0</v>
      </c>
      <c r="AM139" s="271" t="str">
        <f t="shared" ref="AM139:AU139" si="1502">IF(AND(AM137&gt;0,AM138&gt;0),ROUNDDOWN(AM138/AM137,4),"")</f>
        <v/>
      </c>
      <c r="AN139" s="261" t="str">
        <f t="shared" si="1502"/>
        <v/>
      </c>
      <c r="AO139" s="262" t="str">
        <f t="shared" si="1502"/>
        <v/>
      </c>
      <c r="AP139" s="271" t="str">
        <f t="shared" si="1502"/>
        <v/>
      </c>
      <c r="AQ139" s="263" t="str">
        <f t="shared" si="1502"/>
        <v/>
      </c>
      <c r="AR139" s="262" t="str">
        <f t="shared" si="1502"/>
        <v/>
      </c>
      <c r="AS139" s="271" t="str">
        <f t="shared" si="1502"/>
        <v/>
      </c>
      <c r="AT139" s="264" t="str">
        <f t="shared" si="1502"/>
        <v/>
      </c>
      <c r="AU139" s="262" t="str">
        <f t="shared" si="1502"/>
        <v/>
      </c>
      <c r="AV139" s="265">
        <f>IF(AV138&gt;0,AV138/AV137,0)</f>
        <v>0</v>
      </c>
      <c r="AW139" s="271" t="str">
        <f t="shared" ref="AW139:BE139" si="1503">IF(AND(AW137&gt;0,AW138&gt;0),ROUNDDOWN(AW138/AW137,4),"")</f>
        <v/>
      </c>
      <c r="AX139" s="447" t="str">
        <f t="shared" si="1503"/>
        <v/>
      </c>
      <c r="AY139" s="448" t="str">
        <f t="shared" si="1503"/>
        <v/>
      </c>
      <c r="AZ139" s="449" t="str">
        <f t="shared" si="1503"/>
        <v/>
      </c>
      <c r="BA139" s="468" t="str">
        <f t="shared" si="1503"/>
        <v/>
      </c>
      <c r="BB139" s="469" t="str">
        <f t="shared" si="1503"/>
        <v/>
      </c>
      <c r="BC139" s="470" t="str">
        <f t="shared" si="1503"/>
        <v/>
      </c>
      <c r="BD139" s="311" t="str">
        <f t="shared" si="1503"/>
        <v/>
      </c>
      <c r="BE139" s="321" t="str">
        <f t="shared" si="1503"/>
        <v/>
      </c>
      <c r="BF139" s="331"/>
      <c r="BG139" s="274" t="str">
        <f>IF(AND(BG137&gt;0,BG138&gt;0),ROUNDDOWN(BG138/BG137,4),"")</f>
        <v/>
      </c>
      <c r="BH139" s="267" t="str">
        <f t="shared" ref="BH139:BO139" si="1504">IF(AND(BH137&gt;0,BH138&gt;0),ROUNDDOWN(BH138/BH137,4),"")</f>
        <v/>
      </c>
      <c r="BI139" s="262" t="str">
        <f t="shared" si="1504"/>
        <v/>
      </c>
      <c r="BJ139" s="271" t="str">
        <f t="shared" si="1504"/>
        <v/>
      </c>
      <c r="BK139" s="263" t="str">
        <f t="shared" si="1504"/>
        <v/>
      </c>
      <c r="BL139" s="262" t="str">
        <f t="shared" si="1504"/>
        <v/>
      </c>
      <c r="BM139" s="271" t="str">
        <f t="shared" si="1504"/>
        <v/>
      </c>
      <c r="BN139" s="264" t="str">
        <f t="shared" si="1504"/>
        <v/>
      </c>
      <c r="BO139" s="262" t="str">
        <f t="shared" si="1504"/>
        <v/>
      </c>
      <c r="BP139" s="265">
        <f>IF(BP138&gt;0,BP138/BP137,0)</f>
        <v>0</v>
      </c>
      <c r="BQ139" s="271" t="str">
        <f t="shared" ref="BQ139:BY139" si="1505">IF(AND(BQ137&gt;0,BQ138&gt;0),ROUNDDOWN(BQ138/BQ137,4),"")</f>
        <v/>
      </c>
      <c r="BR139" s="261" t="str">
        <f t="shared" si="1505"/>
        <v/>
      </c>
      <c r="BS139" s="262" t="str">
        <f t="shared" si="1505"/>
        <v/>
      </c>
      <c r="BT139" s="271" t="str">
        <f t="shared" si="1505"/>
        <v/>
      </c>
      <c r="BU139" s="263" t="str">
        <f t="shared" si="1505"/>
        <v/>
      </c>
      <c r="BV139" s="262" t="str">
        <f t="shared" si="1505"/>
        <v/>
      </c>
      <c r="BW139" s="271" t="str">
        <f t="shared" si="1505"/>
        <v/>
      </c>
      <c r="BX139" s="264" t="str">
        <f t="shared" si="1505"/>
        <v/>
      </c>
      <c r="BY139" s="262" t="str">
        <f t="shared" si="1505"/>
        <v/>
      </c>
      <c r="BZ139" s="265">
        <f>IF(BZ138&gt;0,BZ138/BZ137,0)</f>
        <v>0</v>
      </c>
      <c r="CA139" s="271" t="str">
        <f t="shared" ref="CA139:CI139" si="1506">IF(AND(CA137&gt;0,CA138&gt;0),ROUNDDOWN(CA138/CA137,4),"")</f>
        <v/>
      </c>
      <c r="CB139" s="261" t="str">
        <f t="shared" si="1506"/>
        <v/>
      </c>
      <c r="CC139" s="262" t="str">
        <f t="shared" si="1506"/>
        <v/>
      </c>
      <c r="CD139" s="271" t="str">
        <f t="shared" si="1506"/>
        <v/>
      </c>
      <c r="CE139" s="263" t="str">
        <f t="shared" si="1506"/>
        <v/>
      </c>
      <c r="CF139" s="262" t="str">
        <f t="shared" si="1506"/>
        <v/>
      </c>
      <c r="CG139" s="271" t="str">
        <f t="shared" si="1506"/>
        <v/>
      </c>
      <c r="CH139" s="264" t="str">
        <f t="shared" si="1506"/>
        <v/>
      </c>
      <c r="CI139" s="262" t="str">
        <f t="shared" si="1506"/>
        <v/>
      </c>
      <c r="CJ139" s="265">
        <f>IF(CJ138&gt;0,CJ138/CJ137,0)</f>
        <v>0</v>
      </c>
      <c r="CK139" s="271" t="str">
        <f t="shared" ref="CK139:CS139" si="1507">IF(AND(CK137&gt;0,CK138&gt;0),ROUNDDOWN(CK138/CK137,4),"")</f>
        <v/>
      </c>
      <c r="CL139" s="447" t="str">
        <f t="shared" si="1507"/>
        <v/>
      </c>
      <c r="CM139" s="448" t="str">
        <f t="shared" si="1507"/>
        <v/>
      </c>
      <c r="CN139" s="449" t="str">
        <f t="shared" si="1507"/>
        <v/>
      </c>
      <c r="CO139" s="468" t="str">
        <f t="shared" si="1507"/>
        <v/>
      </c>
      <c r="CP139" s="469" t="str">
        <f t="shared" si="1507"/>
        <v/>
      </c>
      <c r="CQ139" s="470" t="str">
        <f t="shared" si="1507"/>
        <v/>
      </c>
      <c r="CR139" s="311" t="str">
        <f t="shared" si="1507"/>
        <v/>
      </c>
      <c r="CS139" s="321" t="str">
        <f t="shared" si="1507"/>
        <v/>
      </c>
      <c r="CT139" s="331"/>
      <c r="CU139" s="274" t="str">
        <f t="shared" ref="CU139:DC139" si="1508">IF(AND(CU137&gt;0,CU138&gt;0),ROUNDDOWN(CU138/CU137,4),"")</f>
        <v/>
      </c>
      <c r="CV139" s="348" t="str">
        <f t="shared" si="1508"/>
        <v/>
      </c>
      <c r="CW139" s="349" t="str">
        <f t="shared" si="1508"/>
        <v/>
      </c>
      <c r="CX139" s="278" t="str">
        <f t="shared" si="1508"/>
        <v/>
      </c>
      <c r="CY139" s="368" t="str">
        <f t="shared" si="1508"/>
        <v/>
      </c>
      <c r="CZ139" s="369" t="str">
        <f t="shared" si="1508"/>
        <v/>
      </c>
      <c r="DA139" s="281" t="str">
        <f t="shared" si="1508"/>
        <v/>
      </c>
      <c r="DB139" s="384" t="str">
        <f t="shared" si="1508"/>
        <v/>
      </c>
      <c r="DC139" s="385" t="str">
        <f t="shared" si="1508"/>
        <v/>
      </c>
      <c r="DD139" s="386"/>
      <c r="DE139" s="284" t="str">
        <f>IF(AND(DE137&gt;0,DE138&gt;0),ROUNDDOWN(DE138/DE137,4),"")</f>
        <v/>
      </c>
      <c r="DF139" s="348">
        <f t="shared" ref="DF139:DN139" si="1509">IF(AND(DF137&gt;0,DF138&gt;0),ROUNDDOWN(DF138/DF137,4),"")</f>
        <v>0.39850000000000002</v>
      </c>
      <c r="DG139" s="349">
        <f t="shared" si="1509"/>
        <v>0.35680000000000001</v>
      </c>
      <c r="DH139" s="278">
        <f t="shared" si="1509"/>
        <v>0.36709999999999998</v>
      </c>
      <c r="DI139" s="368">
        <f t="shared" si="1509"/>
        <v>0.36759999999999998</v>
      </c>
      <c r="DJ139" s="369">
        <f t="shared" si="1509"/>
        <v>0.32719999999999999</v>
      </c>
      <c r="DK139" s="281">
        <f t="shared" si="1509"/>
        <v>0.3805</v>
      </c>
      <c r="DL139" s="384">
        <f t="shared" si="1509"/>
        <v>0.33750000000000002</v>
      </c>
      <c r="DM139" s="385">
        <f t="shared" si="1509"/>
        <v>0.3075</v>
      </c>
      <c r="DN139" s="386"/>
      <c r="DO139" s="284">
        <f>IF(AND(DO137&gt;0,DO138&gt;0),ROUNDDOWN(DO138/DO137,4),"")</f>
        <v>0.31740000000000002</v>
      </c>
      <c r="DP139" s="267" t="str">
        <f t="shared" ref="DP139:DW139" si="1510">IF(AND(DP137&gt;0,DP138&gt;0),ROUNDDOWN(DP138/DP137,4),"")</f>
        <v/>
      </c>
      <c r="DQ139" s="262" t="str">
        <f t="shared" si="1510"/>
        <v/>
      </c>
      <c r="DR139" s="271" t="str">
        <f t="shared" si="1510"/>
        <v/>
      </c>
      <c r="DS139" s="263" t="str">
        <f t="shared" si="1510"/>
        <v/>
      </c>
      <c r="DT139" s="262" t="str">
        <f t="shared" si="1510"/>
        <v/>
      </c>
      <c r="DU139" s="271" t="str">
        <f t="shared" si="1510"/>
        <v/>
      </c>
      <c r="DV139" s="264" t="str">
        <f t="shared" si="1510"/>
        <v/>
      </c>
      <c r="DW139" s="262" t="str">
        <f t="shared" si="1510"/>
        <v/>
      </c>
      <c r="DX139" s="265">
        <f>IF(DX138&gt;0,DX138/DX137,0)</f>
        <v>0</v>
      </c>
      <c r="DY139" s="271" t="str">
        <f t="shared" ref="DY139:EG139" si="1511">IF(AND(DY137&gt;0,DY138&gt;0),ROUNDDOWN(DY138/DY137,4),"")</f>
        <v/>
      </c>
      <c r="DZ139" s="261" t="str">
        <f t="shared" si="1511"/>
        <v/>
      </c>
      <c r="EA139" s="262" t="str">
        <f t="shared" si="1511"/>
        <v/>
      </c>
      <c r="EB139" s="271" t="str">
        <f t="shared" si="1511"/>
        <v/>
      </c>
      <c r="EC139" s="263" t="str">
        <f t="shared" si="1511"/>
        <v/>
      </c>
      <c r="ED139" s="262" t="str">
        <f t="shared" si="1511"/>
        <v/>
      </c>
      <c r="EE139" s="271" t="str">
        <f t="shared" si="1511"/>
        <v/>
      </c>
      <c r="EF139" s="264" t="str">
        <f t="shared" si="1511"/>
        <v/>
      </c>
      <c r="EG139" s="262" t="str">
        <f t="shared" si="1511"/>
        <v/>
      </c>
      <c r="EH139" s="265">
        <f>IF(EH138&gt;0,EH138/EH137,0)</f>
        <v>0</v>
      </c>
      <c r="EI139" s="271" t="str">
        <f t="shared" ref="EI139:EQ139" si="1512">IF(AND(EI137&gt;0,EI138&gt;0),ROUNDDOWN(EI138/EI137,4),"")</f>
        <v/>
      </c>
      <c r="EJ139" s="261" t="str">
        <f t="shared" si="1512"/>
        <v/>
      </c>
      <c r="EK139" s="262" t="str">
        <f t="shared" si="1512"/>
        <v/>
      </c>
      <c r="EL139" s="271" t="str">
        <f t="shared" si="1512"/>
        <v/>
      </c>
      <c r="EM139" s="263" t="str">
        <f t="shared" si="1512"/>
        <v/>
      </c>
      <c r="EN139" s="262" t="str">
        <f t="shared" si="1512"/>
        <v/>
      </c>
      <c r="EO139" s="271" t="str">
        <f t="shared" si="1512"/>
        <v/>
      </c>
      <c r="EP139" s="264" t="str">
        <f t="shared" si="1512"/>
        <v/>
      </c>
      <c r="EQ139" s="262" t="str">
        <f t="shared" si="1512"/>
        <v/>
      </c>
      <c r="ER139" s="265">
        <f>IF(ER138&gt;0,ER138/ER137,0)</f>
        <v>0</v>
      </c>
      <c r="ES139" s="271" t="str">
        <f t="shared" ref="ES139:FA139" si="1513">IF(AND(ES137&gt;0,ES138&gt;0),ROUNDDOWN(ES138/ES137,4),"")</f>
        <v/>
      </c>
      <c r="ET139" s="447" t="str">
        <f t="shared" si="1513"/>
        <v/>
      </c>
      <c r="EU139" s="448" t="str">
        <f t="shared" si="1513"/>
        <v/>
      </c>
      <c r="EV139" s="449" t="str">
        <f t="shared" si="1513"/>
        <v/>
      </c>
      <c r="EW139" s="468" t="str">
        <f t="shared" si="1513"/>
        <v/>
      </c>
      <c r="EX139" s="469" t="str">
        <f t="shared" si="1513"/>
        <v/>
      </c>
      <c r="EY139" s="470" t="str">
        <f t="shared" si="1513"/>
        <v/>
      </c>
      <c r="EZ139" s="311" t="str">
        <f t="shared" si="1513"/>
        <v/>
      </c>
      <c r="FA139" s="321" t="str">
        <f t="shared" si="1513"/>
        <v/>
      </c>
      <c r="FB139" s="331"/>
      <c r="FC139" s="274" t="str">
        <f>IF(AND(FC137&gt;0,FC138&gt;0),ROUNDDOWN(FC138/FC137,4),"")</f>
        <v/>
      </c>
      <c r="FD139" s="267" t="str">
        <f t="shared" ref="FD139:FK139" si="1514">IF(AND(FD137&gt;0,FD138&gt;0),ROUNDDOWN(FD138/FD137,4),"")</f>
        <v/>
      </c>
      <c r="FE139" s="262" t="str">
        <f t="shared" si="1514"/>
        <v/>
      </c>
      <c r="FF139" s="271" t="str">
        <f t="shared" si="1514"/>
        <v/>
      </c>
      <c r="FG139" s="263" t="str">
        <f t="shared" si="1514"/>
        <v/>
      </c>
      <c r="FH139" s="262" t="str">
        <f t="shared" si="1514"/>
        <v/>
      </c>
      <c r="FI139" s="271" t="str">
        <f t="shared" si="1514"/>
        <v/>
      </c>
      <c r="FJ139" s="264" t="str">
        <f t="shared" si="1514"/>
        <v/>
      </c>
      <c r="FK139" s="262" t="str">
        <f t="shared" si="1514"/>
        <v/>
      </c>
      <c r="FL139" s="265">
        <f>IF(FL138&gt;0,FL138/FL137,0)</f>
        <v>0</v>
      </c>
      <c r="FM139" s="271" t="str">
        <f t="shared" ref="FM139:FU139" si="1515">IF(AND(FM137&gt;0,FM138&gt;0),ROUNDDOWN(FM138/FM137,4),"")</f>
        <v/>
      </c>
      <c r="FN139" s="261" t="str">
        <f t="shared" si="1515"/>
        <v/>
      </c>
      <c r="FO139" s="262" t="str">
        <f t="shared" si="1515"/>
        <v/>
      </c>
      <c r="FP139" s="271" t="str">
        <f t="shared" si="1515"/>
        <v/>
      </c>
      <c r="FQ139" s="263" t="str">
        <f t="shared" si="1515"/>
        <v/>
      </c>
      <c r="FR139" s="262" t="str">
        <f t="shared" si="1515"/>
        <v/>
      </c>
      <c r="FS139" s="271" t="str">
        <f t="shared" si="1515"/>
        <v/>
      </c>
      <c r="FT139" s="264" t="str">
        <f t="shared" si="1515"/>
        <v/>
      </c>
      <c r="FU139" s="262" t="str">
        <f t="shared" si="1515"/>
        <v/>
      </c>
      <c r="FV139" s="265">
        <f>IF(FV138&gt;0,FV138/FV137,0)</f>
        <v>0</v>
      </c>
      <c r="FW139" s="271" t="str">
        <f t="shared" ref="FW139:GE139" si="1516">IF(AND(FW137&gt;0,FW138&gt;0),ROUNDDOWN(FW138/FW137,4),"")</f>
        <v/>
      </c>
      <c r="FX139" s="261" t="str">
        <f t="shared" si="1516"/>
        <v/>
      </c>
      <c r="FY139" s="262" t="str">
        <f t="shared" si="1516"/>
        <v/>
      </c>
      <c r="FZ139" s="271" t="str">
        <f t="shared" si="1516"/>
        <v/>
      </c>
      <c r="GA139" s="263" t="str">
        <f t="shared" si="1516"/>
        <v/>
      </c>
      <c r="GB139" s="262" t="str">
        <f t="shared" si="1516"/>
        <v/>
      </c>
      <c r="GC139" s="271" t="str">
        <f t="shared" si="1516"/>
        <v/>
      </c>
      <c r="GD139" s="264" t="str">
        <f t="shared" si="1516"/>
        <v/>
      </c>
      <c r="GE139" s="262" t="str">
        <f t="shared" si="1516"/>
        <v/>
      </c>
      <c r="GF139" s="265">
        <f>IF(GF138&gt;0,GF138/GF137,0)</f>
        <v>0</v>
      </c>
      <c r="GG139" s="271" t="str">
        <f t="shared" ref="GG139:GO139" si="1517">IF(AND(GG137&gt;0,GG138&gt;0),ROUNDDOWN(GG138/GG137,4),"")</f>
        <v/>
      </c>
      <c r="GH139" s="447" t="str">
        <f t="shared" si="1517"/>
        <v/>
      </c>
      <c r="GI139" s="448" t="str">
        <f t="shared" si="1517"/>
        <v/>
      </c>
      <c r="GJ139" s="449" t="str">
        <f t="shared" si="1517"/>
        <v/>
      </c>
      <c r="GK139" s="468" t="str">
        <f t="shared" si="1517"/>
        <v/>
      </c>
      <c r="GL139" s="469" t="str">
        <f t="shared" si="1517"/>
        <v/>
      </c>
      <c r="GM139" s="470" t="str">
        <f t="shared" si="1517"/>
        <v/>
      </c>
      <c r="GN139" s="311" t="str">
        <f t="shared" si="1517"/>
        <v/>
      </c>
      <c r="GO139" s="321" t="str">
        <f t="shared" si="1517"/>
        <v/>
      </c>
      <c r="GP139" s="331"/>
      <c r="GQ139" s="274" t="str">
        <f t="shared" ref="GQ139:GY139" si="1518">IF(AND(GQ137&gt;0,GQ138&gt;0),ROUNDDOWN(GQ138/GQ137,4),"")</f>
        <v/>
      </c>
      <c r="GR139" s="348" t="str">
        <f t="shared" si="1518"/>
        <v/>
      </c>
      <c r="GS139" s="349" t="str">
        <f t="shared" si="1518"/>
        <v/>
      </c>
      <c r="GT139" s="278" t="str">
        <f t="shared" si="1518"/>
        <v/>
      </c>
      <c r="GU139" s="368" t="str">
        <f t="shared" si="1518"/>
        <v/>
      </c>
      <c r="GV139" s="369" t="str">
        <f t="shared" si="1518"/>
        <v/>
      </c>
      <c r="GW139" s="281" t="str">
        <f t="shared" si="1518"/>
        <v/>
      </c>
      <c r="GX139" s="384" t="str">
        <f t="shared" si="1518"/>
        <v/>
      </c>
      <c r="GY139" s="385" t="str">
        <f t="shared" si="1518"/>
        <v/>
      </c>
      <c r="GZ139" s="386"/>
      <c r="HA139" s="284" t="str">
        <f t="shared" ref="HA139:HI139" si="1519">IF(AND(HA137&gt;0,HA138&gt;0),ROUNDDOWN(HA138/HA137,4),"")</f>
        <v/>
      </c>
      <c r="HB139" s="405" t="str">
        <f t="shared" si="1519"/>
        <v/>
      </c>
      <c r="HC139" s="406" t="str">
        <f t="shared" si="1519"/>
        <v/>
      </c>
      <c r="HD139" s="288" t="str">
        <f t="shared" si="1519"/>
        <v/>
      </c>
      <c r="HE139" s="405" t="str">
        <f t="shared" si="1519"/>
        <v/>
      </c>
      <c r="HF139" s="406" t="str">
        <f t="shared" si="1519"/>
        <v/>
      </c>
      <c r="HG139" s="288" t="str">
        <f t="shared" si="1519"/>
        <v/>
      </c>
      <c r="HH139" s="405" t="str">
        <f t="shared" si="1519"/>
        <v/>
      </c>
      <c r="HI139" s="406" t="str">
        <f t="shared" si="1519"/>
        <v/>
      </c>
      <c r="HJ139" s="415"/>
      <c r="HK139" s="287" t="str">
        <f>IF(AND(HK137&gt;0,HK138&gt;0),ROUNDDOWN(HK138/HK137,4),"")</f>
        <v/>
      </c>
      <c r="HL139" s="260"/>
      <c r="HM139" s="258"/>
      <c r="HN139" s="258"/>
      <c r="HO139" s="259"/>
      <c r="HP139" s="258"/>
      <c r="HQ139" s="258"/>
    </row>
    <row r="140" spans="1:225" s="96" customFormat="1" ht="29.25" thickBot="1">
      <c r="B140" s="233"/>
      <c r="C140" s="147"/>
      <c r="D140" s="192"/>
      <c r="E140" s="234"/>
      <c r="F140" s="235"/>
      <c r="G140" s="235"/>
      <c r="H140" s="235"/>
      <c r="I140" s="235"/>
      <c r="J140" s="234"/>
      <c r="K140" s="234"/>
      <c r="L140" s="234"/>
      <c r="M140" s="234"/>
      <c r="N140" s="234"/>
      <c r="O140" s="234"/>
      <c r="P140" s="234"/>
      <c r="Q140" s="234"/>
      <c r="R140" s="239"/>
      <c r="T140" s="255"/>
      <c r="V140" s="147"/>
      <c r="W140" s="255"/>
      <c r="Y140" s="147"/>
      <c r="Z140" s="255"/>
      <c r="AC140" s="147"/>
      <c r="AD140" s="255"/>
      <c r="AF140" s="147"/>
      <c r="AG140" s="255"/>
      <c r="AI140" s="147"/>
      <c r="AJ140" s="255"/>
      <c r="AM140" s="147"/>
      <c r="AN140" s="255"/>
      <c r="AP140" s="147"/>
      <c r="AQ140" s="255"/>
      <c r="AS140" s="147"/>
      <c r="AT140" s="255"/>
      <c r="AW140" s="147"/>
      <c r="AX140" s="450"/>
      <c r="AY140" s="451"/>
      <c r="AZ140" s="446"/>
      <c r="BA140" s="471"/>
      <c r="BB140" s="472"/>
      <c r="BC140" s="467"/>
      <c r="BD140" s="312"/>
      <c r="BE140" s="322"/>
      <c r="BF140" s="322"/>
      <c r="BG140" s="275"/>
      <c r="BJ140" s="147"/>
      <c r="BK140" s="255"/>
      <c r="BM140" s="147"/>
      <c r="BN140" s="255"/>
      <c r="BQ140" s="147"/>
      <c r="BR140" s="255"/>
      <c r="BT140" s="147"/>
      <c r="BU140" s="255"/>
      <c r="BW140" s="147"/>
      <c r="BX140" s="255"/>
      <c r="CA140" s="147"/>
      <c r="CB140" s="255"/>
      <c r="CD140" s="147"/>
      <c r="CE140" s="255"/>
      <c r="CG140" s="147"/>
      <c r="CH140" s="255"/>
      <c r="CK140" s="147"/>
      <c r="CL140" s="450"/>
      <c r="CM140" s="451"/>
      <c r="CN140" s="446"/>
      <c r="CO140" s="471"/>
      <c r="CP140" s="472"/>
      <c r="CQ140" s="467"/>
      <c r="CR140" s="312"/>
      <c r="CS140" s="322"/>
      <c r="CT140" s="322"/>
      <c r="CU140" s="275"/>
      <c r="CV140" s="350"/>
      <c r="CW140" s="351"/>
      <c r="CX140" s="277"/>
      <c r="CY140" s="370"/>
      <c r="CZ140" s="371"/>
      <c r="DA140" s="280"/>
      <c r="DB140" s="499"/>
      <c r="DC140" s="500"/>
      <c r="DD140" s="500"/>
      <c r="DE140" s="283"/>
      <c r="DF140" s="350"/>
      <c r="DG140" s="351"/>
      <c r="DH140" s="277"/>
      <c r="DI140" s="370"/>
      <c r="DJ140" s="371"/>
      <c r="DK140" s="280"/>
      <c r="DL140" s="499"/>
      <c r="DM140" s="500"/>
      <c r="DN140" s="500"/>
      <c r="DO140" s="283"/>
      <c r="DR140" s="147"/>
      <c r="DS140" s="255"/>
      <c r="DU140" s="147"/>
      <c r="DV140" s="255"/>
      <c r="DY140" s="147"/>
      <c r="DZ140" s="255"/>
      <c r="EB140" s="147"/>
      <c r="EC140" s="255"/>
      <c r="EE140" s="147"/>
      <c r="EF140" s="255"/>
      <c r="EI140" s="147"/>
      <c r="EJ140" s="255"/>
      <c r="EL140" s="147"/>
      <c r="EM140" s="255"/>
      <c r="EO140" s="147"/>
      <c r="EP140" s="255"/>
      <c r="ES140" s="147"/>
      <c r="ET140" s="450"/>
      <c r="EU140" s="451"/>
      <c r="EV140" s="446"/>
      <c r="EW140" s="471"/>
      <c r="EX140" s="472"/>
      <c r="EY140" s="467"/>
      <c r="EZ140" s="312"/>
      <c r="FA140" s="322"/>
      <c r="FB140" s="322"/>
      <c r="FC140" s="275"/>
      <c r="FF140" s="147"/>
      <c r="FG140" s="255"/>
      <c r="FI140" s="147"/>
      <c r="FJ140" s="255"/>
      <c r="FM140" s="147"/>
      <c r="FN140" s="255"/>
      <c r="FP140" s="147"/>
      <c r="FQ140" s="255"/>
      <c r="FS140" s="147"/>
      <c r="FT140" s="255"/>
      <c r="FW140" s="147"/>
      <c r="FX140" s="255"/>
      <c r="FZ140" s="147"/>
      <c r="GA140" s="255"/>
      <c r="GC140" s="147"/>
      <c r="GD140" s="255"/>
      <c r="GG140" s="147"/>
      <c r="GH140" s="450"/>
      <c r="GI140" s="451"/>
      <c r="GJ140" s="446"/>
      <c r="GK140" s="471"/>
      <c r="GL140" s="472"/>
      <c r="GM140" s="467"/>
      <c r="GN140" s="312"/>
      <c r="GO140" s="322"/>
      <c r="GP140" s="322"/>
      <c r="GQ140" s="275"/>
      <c r="GR140" s="350"/>
      <c r="GS140" s="351"/>
      <c r="GT140" s="277"/>
      <c r="GU140" s="370"/>
      <c r="GV140" s="371"/>
      <c r="GW140" s="280"/>
      <c r="GX140" s="499"/>
      <c r="GY140" s="500"/>
      <c r="GZ140" s="500"/>
      <c r="HA140" s="283"/>
      <c r="HB140" s="312"/>
      <c r="HC140" s="322"/>
      <c r="HD140" s="275"/>
      <c r="HE140" s="312"/>
      <c r="HF140" s="322"/>
      <c r="HG140" s="275"/>
      <c r="HH140" s="312"/>
      <c r="HI140" s="322"/>
      <c r="HJ140" s="322"/>
      <c r="HK140" s="147"/>
      <c r="HL140" s="260"/>
      <c r="HM140" s="258"/>
      <c r="HN140" s="258"/>
      <c r="HO140" s="259"/>
      <c r="HP140" s="258"/>
      <c r="HQ140" s="258"/>
    </row>
    <row r="141" spans="1:225" s="96" customFormat="1" ht="28.5">
      <c r="B141" s="233"/>
      <c r="C141" s="147"/>
      <c r="D141" s="192"/>
      <c r="E141" s="234"/>
      <c r="F141" s="235"/>
      <c r="G141" s="235"/>
      <c r="H141" s="235"/>
      <c r="I141" s="235"/>
      <c r="J141" s="234"/>
      <c r="K141" s="234"/>
      <c r="L141" s="234"/>
      <c r="M141" s="234"/>
      <c r="N141" s="234"/>
      <c r="O141" s="234"/>
      <c r="P141" s="234"/>
      <c r="Q141" s="234"/>
      <c r="R141" s="239"/>
      <c r="S141" s="220"/>
      <c r="T141" s="221" t="s">
        <v>176</v>
      </c>
      <c r="U141" s="222" t="s">
        <v>177</v>
      </c>
      <c r="V141" s="222" t="s">
        <v>179</v>
      </c>
      <c r="W141" s="223" t="s">
        <v>176</v>
      </c>
      <c r="X141" s="222" t="s">
        <v>177</v>
      </c>
      <c r="Y141" s="222" t="s">
        <v>179</v>
      </c>
      <c r="Z141" s="224" t="s">
        <v>176</v>
      </c>
      <c r="AA141" s="222" t="s">
        <v>177</v>
      </c>
      <c r="AB141" s="225" t="s">
        <v>234</v>
      </c>
      <c r="AC141" s="222" t="s">
        <v>179</v>
      </c>
      <c r="AD141" s="221" t="s">
        <v>176</v>
      </c>
      <c r="AE141" s="222" t="s">
        <v>177</v>
      </c>
      <c r="AF141" s="222" t="s">
        <v>179</v>
      </c>
      <c r="AG141" s="223" t="s">
        <v>176</v>
      </c>
      <c r="AH141" s="222" t="s">
        <v>177</v>
      </c>
      <c r="AI141" s="222" t="s">
        <v>179</v>
      </c>
      <c r="AJ141" s="224" t="s">
        <v>176</v>
      </c>
      <c r="AK141" s="222" t="s">
        <v>177</v>
      </c>
      <c r="AL141" s="225" t="s">
        <v>234</v>
      </c>
      <c r="AM141" s="222" t="s">
        <v>179</v>
      </c>
      <c r="AN141" s="221" t="s">
        <v>176</v>
      </c>
      <c r="AO141" s="222" t="s">
        <v>177</v>
      </c>
      <c r="AP141" s="222" t="s">
        <v>179</v>
      </c>
      <c r="AQ141" s="223" t="s">
        <v>176</v>
      </c>
      <c r="AR141" s="222" t="s">
        <v>177</v>
      </c>
      <c r="AS141" s="222" t="s">
        <v>179</v>
      </c>
      <c r="AT141" s="224" t="s">
        <v>176</v>
      </c>
      <c r="AU141" s="222" t="s">
        <v>177</v>
      </c>
      <c r="AV141" s="225" t="s">
        <v>234</v>
      </c>
      <c r="AW141" s="222" t="s">
        <v>179</v>
      </c>
      <c r="AX141" s="452" t="s">
        <v>176</v>
      </c>
      <c r="AY141" s="453" t="s">
        <v>177</v>
      </c>
      <c r="AZ141" s="454" t="s">
        <v>235</v>
      </c>
      <c r="BA141" s="473" t="s">
        <v>176</v>
      </c>
      <c r="BB141" s="474" t="s">
        <v>177</v>
      </c>
      <c r="BC141" s="475" t="s">
        <v>235</v>
      </c>
      <c r="BD141" s="313" t="s">
        <v>176</v>
      </c>
      <c r="BE141" s="323" t="s">
        <v>177</v>
      </c>
      <c r="BF141" s="332" t="s">
        <v>234</v>
      </c>
      <c r="BG141" s="227" t="s">
        <v>235</v>
      </c>
      <c r="BH141" s="226" t="s">
        <v>176</v>
      </c>
      <c r="BI141" s="222" t="s">
        <v>177</v>
      </c>
      <c r="BJ141" s="222" t="s">
        <v>179</v>
      </c>
      <c r="BK141" s="223" t="s">
        <v>176</v>
      </c>
      <c r="BL141" s="222" t="s">
        <v>177</v>
      </c>
      <c r="BM141" s="222" t="s">
        <v>179</v>
      </c>
      <c r="BN141" s="224" t="s">
        <v>176</v>
      </c>
      <c r="BO141" s="222" t="s">
        <v>177</v>
      </c>
      <c r="BP141" s="225" t="s">
        <v>234</v>
      </c>
      <c r="BQ141" s="222" t="s">
        <v>179</v>
      </c>
      <c r="BR141" s="221" t="s">
        <v>176</v>
      </c>
      <c r="BS141" s="222" t="s">
        <v>177</v>
      </c>
      <c r="BT141" s="222" t="s">
        <v>179</v>
      </c>
      <c r="BU141" s="223" t="s">
        <v>176</v>
      </c>
      <c r="BV141" s="222" t="s">
        <v>177</v>
      </c>
      <c r="BW141" s="222" t="s">
        <v>179</v>
      </c>
      <c r="BX141" s="224" t="s">
        <v>176</v>
      </c>
      <c r="BY141" s="222" t="s">
        <v>177</v>
      </c>
      <c r="BZ141" s="225" t="s">
        <v>234</v>
      </c>
      <c r="CA141" s="222" t="s">
        <v>179</v>
      </c>
      <c r="CB141" s="221" t="s">
        <v>176</v>
      </c>
      <c r="CC141" s="222" t="s">
        <v>177</v>
      </c>
      <c r="CD141" s="222" t="s">
        <v>179</v>
      </c>
      <c r="CE141" s="223" t="s">
        <v>176</v>
      </c>
      <c r="CF141" s="222" t="s">
        <v>177</v>
      </c>
      <c r="CG141" s="222" t="s">
        <v>179</v>
      </c>
      <c r="CH141" s="224" t="s">
        <v>176</v>
      </c>
      <c r="CI141" s="222" t="s">
        <v>177</v>
      </c>
      <c r="CJ141" s="225" t="s">
        <v>234</v>
      </c>
      <c r="CK141" s="222" t="s">
        <v>179</v>
      </c>
      <c r="CL141" s="452" t="s">
        <v>176</v>
      </c>
      <c r="CM141" s="453" t="s">
        <v>177</v>
      </c>
      <c r="CN141" s="454" t="s">
        <v>235</v>
      </c>
      <c r="CO141" s="473" t="s">
        <v>176</v>
      </c>
      <c r="CP141" s="474" t="s">
        <v>177</v>
      </c>
      <c r="CQ141" s="475" t="s">
        <v>235</v>
      </c>
      <c r="CR141" s="313" t="s">
        <v>176</v>
      </c>
      <c r="CS141" s="323" t="s">
        <v>177</v>
      </c>
      <c r="CT141" s="332" t="s">
        <v>234</v>
      </c>
      <c r="CU141" s="227" t="s">
        <v>235</v>
      </c>
      <c r="CV141" s="352" t="s">
        <v>240</v>
      </c>
      <c r="CW141" s="353" t="s">
        <v>241</v>
      </c>
      <c r="CX141" s="228" t="s">
        <v>235</v>
      </c>
      <c r="CY141" s="372" t="s">
        <v>240</v>
      </c>
      <c r="CZ141" s="373" t="s">
        <v>241</v>
      </c>
      <c r="DA141" s="229" t="s">
        <v>235</v>
      </c>
      <c r="DB141" s="387" t="s">
        <v>240</v>
      </c>
      <c r="DC141" s="388" t="s">
        <v>241</v>
      </c>
      <c r="DD141" s="389" t="s">
        <v>242</v>
      </c>
      <c r="DE141" s="230" t="s">
        <v>235</v>
      </c>
      <c r="DF141" s="352" t="s">
        <v>240</v>
      </c>
      <c r="DG141" s="353" t="s">
        <v>241</v>
      </c>
      <c r="DH141" s="228" t="s">
        <v>235</v>
      </c>
      <c r="DI141" s="372" t="s">
        <v>240</v>
      </c>
      <c r="DJ141" s="373" t="s">
        <v>241</v>
      </c>
      <c r="DK141" s="229" t="s">
        <v>235</v>
      </c>
      <c r="DL141" s="387" t="s">
        <v>240</v>
      </c>
      <c r="DM141" s="388" t="s">
        <v>241</v>
      </c>
      <c r="DN141" s="389" t="s">
        <v>242</v>
      </c>
      <c r="DO141" s="230" t="s">
        <v>235</v>
      </c>
      <c r="DP141" s="226" t="s">
        <v>176</v>
      </c>
      <c r="DQ141" s="222" t="s">
        <v>177</v>
      </c>
      <c r="DR141" s="222" t="s">
        <v>179</v>
      </c>
      <c r="DS141" s="223" t="s">
        <v>176</v>
      </c>
      <c r="DT141" s="222" t="s">
        <v>177</v>
      </c>
      <c r="DU141" s="222" t="s">
        <v>179</v>
      </c>
      <c r="DV141" s="224" t="s">
        <v>176</v>
      </c>
      <c r="DW141" s="222" t="s">
        <v>177</v>
      </c>
      <c r="DX141" s="225" t="s">
        <v>234</v>
      </c>
      <c r="DY141" s="222" t="s">
        <v>179</v>
      </c>
      <c r="DZ141" s="221" t="s">
        <v>176</v>
      </c>
      <c r="EA141" s="222" t="s">
        <v>177</v>
      </c>
      <c r="EB141" s="222" t="s">
        <v>179</v>
      </c>
      <c r="EC141" s="223" t="s">
        <v>176</v>
      </c>
      <c r="ED141" s="222" t="s">
        <v>177</v>
      </c>
      <c r="EE141" s="222" t="s">
        <v>179</v>
      </c>
      <c r="EF141" s="224" t="s">
        <v>176</v>
      </c>
      <c r="EG141" s="222" t="s">
        <v>177</v>
      </c>
      <c r="EH141" s="225" t="s">
        <v>234</v>
      </c>
      <c r="EI141" s="222" t="s">
        <v>179</v>
      </c>
      <c r="EJ141" s="221" t="s">
        <v>176</v>
      </c>
      <c r="EK141" s="222" t="s">
        <v>177</v>
      </c>
      <c r="EL141" s="222" t="s">
        <v>179</v>
      </c>
      <c r="EM141" s="223" t="s">
        <v>176</v>
      </c>
      <c r="EN141" s="222" t="s">
        <v>177</v>
      </c>
      <c r="EO141" s="222" t="s">
        <v>179</v>
      </c>
      <c r="EP141" s="224" t="s">
        <v>176</v>
      </c>
      <c r="EQ141" s="222" t="s">
        <v>177</v>
      </c>
      <c r="ER141" s="225" t="s">
        <v>234</v>
      </c>
      <c r="ES141" s="222" t="s">
        <v>179</v>
      </c>
      <c r="ET141" s="452" t="s">
        <v>176</v>
      </c>
      <c r="EU141" s="453" t="s">
        <v>177</v>
      </c>
      <c r="EV141" s="454" t="s">
        <v>235</v>
      </c>
      <c r="EW141" s="473" t="s">
        <v>176</v>
      </c>
      <c r="EX141" s="474" t="s">
        <v>177</v>
      </c>
      <c r="EY141" s="475" t="s">
        <v>235</v>
      </c>
      <c r="EZ141" s="313" t="s">
        <v>176</v>
      </c>
      <c r="FA141" s="323" t="s">
        <v>177</v>
      </c>
      <c r="FB141" s="332" t="s">
        <v>234</v>
      </c>
      <c r="FC141" s="227" t="s">
        <v>235</v>
      </c>
      <c r="FD141" s="226" t="s">
        <v>176</v>
      </c>
      <c r="FE141" s="222" t="s">
        <v>177</v>
      </c>
      <c r="FF141" s="222" t="s">
        <v>179</v>
      </c>
      <c r="FG141" s="223" t="s">
        <v>176</v>
      </c>
      <c r="FH141" s="222" t="s">
        <v>177</v>
      </c>
      <c r="FI141" s="222" t="s">
        <v>179</v>
      </c>
      <c r="FJ141" s="224" t="s">
        <v>176</v>
      </c>
      <c r="FK141" s="222" t="s">
        <v>177</v>
      </c>
      <c r="FL141" s="225" t="s">
        <v>234</v>
      </c>
      <c r="FM141" s="222" t="s">
        <v>179</v>
      </c>
      <c r="FN141" s="221" t="s">
        <v>176</v>
      </c>
      <c r="FO141" s="222" t="s">
        <v>177</v>
      </c>
      <c r="FP141" s="222" t="s">
        <v>179</v>
      </c>
      <c r="FQ141" s="223" t="s">
        <v>176</v>
      </c>
      <c r="FR141" s="222" t="s">
        <v>177</v>
      </c>
      <c r="FS141" s="222" t="s">
        <v>179</v>
      </c>
      <c r="FT141" s="224" t="s">
        <v>176</v>
      </c>
      <c r="FU141" s="222" t="s">
        <v>177</v>
      </c>
      <c r="FV141" s="225" t="s">
        <v>234</v>
      </c>
      <c r="FW141" s="222" t="s">
        <v>179</v>
      </c>
      <c r="FX141" s="221" t="s">
        <v>176</v>
      </c>
      <c r="FY141" s="222" t="s">
        <v>177</v>
      </c>
      <c r="FZ141" s="222" t="s">
        <v>179</v>
      </c>
      <c r="GA141" s="223" t="s">
        <v>176</v>
      </c>
      <c r="GB141" s="222" t="s">
        <v>177</v>
      </c>
      <c r="GC141" s="222" t="s">
        <v>179</v>
      </c>
      <c r="GD141" s="224" t="s">
        <v>176</v>
      </c>
      <c r="GE141" s="222" t="s">
        <v>177</v>
      </c>
      <c r="GF141" s="225" t="s">
        <v>234</v>
      </c>
      <c r="GG141" s="222" t="s">
        <v>179</v>
      </c>
      <c r="GH141" s="452" t="s">
        <v>176</v>
      </c>
      <c r="GI141" s="453" t="s">
        <v>177</v>
      </c>
      <c r="GJ141" s="454" t="s">
        <v>235</v>
      </c>
      <c r="GK141" s="473" t="s">
        <v>176</v>
      </c>
      <c r="GL141" s="474" t="s">
        <v>177</v>
      </c>
      <c r="GM141" s="475" t="s">
        <v>235</v>
      </c>
      <c r="GN141" s="313" t="s">
        <v>176</v>
      </c>
      <c r="GO141" s="323" t="s">
        <v>177</v>
      </c>
      <c r="GP141" s="332" t="s">
        <v>234</v>
      </c>
      <c r="GQ141" s="227" t="s">
        <v>235</v>
      </c>
      <c r="GR141" s="352" t="s">
        <v>240</v>
      </c>
      <c r="GS141" s="353" t="s">
        <v>241</v>
      </c>
      <c r="GT141" s="228" t="s">
        <v>235</v>
      </c>
      <c r="GU141" s="372" t="s">
        <v>240</v>
      </c>
      <c r="GV141" s="373" t="s">
        <v>241</v>
      </c>
      <c r="GW141" s="229" t="s">
        <v>235</v>
      </c>
      <c r="GX141" s="387" t="s">
        <v>176</v>
      </c>
      <c r="GY141" s="388" t="s">
        <v>177</v>
      </c>
      <c r="GZ141" s="389" t="s">
        <v>234</v>
      </c>
      <c r="HA141" s="230" t="s">
        <v>235</v>
      </c>
      <c r="HB141" s="407" t="s">
        <v>176</v>
      </c>
      <c r="HC141" s="408" t="s">
        <v>177</v>
      </c>
      <c r="HD141" s="232" t="s">
        <v>235</v>
      </c>
      <c r="HE141" s="407" t="s">
        <v>176</v>
      </c>
      <c r="HF141" s="408" t="s">
        <v>177</v>
      </c>
      <c r="HG141" s="232" t="s">
        <v>235</v>
      </c>
      <c r="HH141" s="407" t="s">
        <v>176</v>
      </c>
      <c r="HI141" s="408" t="s">
        <v>177</v>
      </c>
      <c r="HJ141" s="416" t="s">
        <v>234</v>
      </c>
      <c r="HK141" s="231" t="s">
        <v>235</v>
      </c>
      <c r="HL141" s="260"/>
      <c r="HM141" s="258"/>
      <c r="HN141" s="258"/>
      <c r="HO141" s="259"/>
      <c r="HP141" s="258"/>
      <c r="HQ141" s="258"/>
    </row>
    <row r="142" spans="1:225" s="96" customFormat="1" ht="28.5">
      <c r="B142" s="233"/>
      <c r="C142" s="147"/>
      <c r="D142" s="521" t="s">
        <v>246</v>
      </c>
      <c r="E142" s="234"/>
      <c r="F142" s="235"/>
      <c r="G142" s="235"/>
      <c r="H142" s="235"/>
      <c r="I142" s="234"/>
      <c r="J142" s="234"/>
      <c r="K142" s="234"/>
      <c r="L142" s="234"/>
      <c r="M142" s="234"/>
      <c r="N142" s="234"/>
      <c r="O142" s="234"/>
      <c r="P142" s="234"/>
      <c r="Q142" s="234"/>
      <c r="R142" s="239"/>
      <c r="S142" s="240" t="s">
        <v>237</v>
      </c>
      <c r="T142" s="241">
        <f t="shared" ref="T142:AY142" si="1520">SUMIFS(T$5:T$129,$HM$5:$HM$129,$S142,$HO$5:$HO$129,$D142)</f>
        <v>0</v>
      </c>
      <c r="U142" s="242">
        <f t="shared" si="1520"/>
        <v>0</v>
      </c>
      <c r="V142" s="269">
        <f t="shared" si="1520"/>
        <v>0</v>
      </c>
      <c r="W142" s="243">
        <f t="shared" si="1520"/>
        <v>0</v>
      </c>
      <c r="X142" s="242">
        <f t="shared" si="1520"/>
        <v>0</v>
      </c>
      <c r="Y142" s="269">
        <f t="shared" si="1520"/>
        <v>0</v>
      </c>
      <c r="Z142" s="244">
        <f t="shared" si="1520"/>
        <v>0</v>
      </c>
      <c r="AA142" s="242">
        <f t="shared" si="1520"/>
        <v>0</v>
      </c>
      <c r="AB142" s="245">
        <f t="shared" si="1520"/>
        <v>0</v>
      </c>
      <c r="AC142" s="269">
        <f t="shared" si="1520"/>
        <v>0</v>
      </c>
      <c r="AD142" s="241">
        <f t="shared" si="1520"/>
        <v>0</v>
      </c>
      <c r="AE142" s="242">
        <f t="shared" si="1520"/>
        <v>0</v>
      </c>
      <c r="AF142" s="269">
        <f t="shared" si="1520"/>
        <v>0</v>
      </c>
      <c r="AG142" s="243">
        <f t="shared" si="1520"/>
        <v>0</v>
      </c>
      <c r="AH142" s="242">
        <f t="shared" si="1520"/>
        <v>0</v>
      </c>
      <c r="AI142" s="269">
        <f t="shared" si="1520"/>
        <v>0</v>
      </c>
      <c r="AJ142" s="244">
        <f t="shared" si="1520"/>
        <v>0</v>
      </c>
      <c r="AK142" s="242">
        <f t="shared" si="1520"/>
        <v>0</v>
      </c>
      <c r="AL142" s="245">
        <f t="shared" si="1520"/>
        <v>0</v>
      </c>
      <c r="AM142" s="269">
        <f t="shared" si="1520"/>
        <v>0</v>
      </c>
      <c r="AN142" s="241">
        <f t="shared" si="1520"/>
        <v>0</v>
      </c>
      <c r="AO142" s="242">
        <f t="shared" si="1520"/>
        <v>0</v>
      </c>
      <c r="AP142" s="269">
        <f t="shared" si="1520"/>
        <v>0</v>
      </c>
      <c r="AQ142" s="243">
        <f t="shared" si="1520"/>
        <v>0</v>
      </c>
      <c r="AR142" s="242">
        <f t="shared" si="1520"/>
        <v>0</v>
      </c>
      <c r="AS142" s="269">
        <f t="shared" si="1520"/>
        <v>0</v>
      </c>
      <c r="AT142" s="244">
        <f t="shared" si="1520"/>
        <v>0</v>
      </c>
      <c r="AU142" s="242">
        <f t="shared" si="1520"/>
        <v>0</v>
      </c>
      <c r="AV142" s="245">
        <f t="shared" si="1520"/>
        <v>0</v>
      </c>
      <c r="AW142" s="269">
        <f t="shared" si="1520"/>
        <v>0</v>
      </c>
      <c r="AX142" s="441">
        <f t="shared" si="1520"/>
        <v>0</v>
      </c>
      <c r="AY142" s="442">
        <f t="shared" si="1520"/>
        <v>0</v>
      </c>
      <c r="AZ142" s="443">
        <f t="shared" ref="AZ142:CE142" si="1521">SUMIFS(AZ$5:AZ$129,$HM$5:$HM$129,$S142,$HO$5:$HO$129,$D142)</f>
        <v>0</v>
      </c>
      <c r="BA142" s="462">
        <f t="shared" si="1521"/>
        <v>0</v>
      </c>
      <c r="BB142" s="463">
        <f t="shared" si="1521"/>
        <v>0</v>
      </c>
      <c r="BC142" s="464">
        <f t="shared" si="1521"/>
        <v>0</v>
      </c>
      <c r="BD142" s="309">
        <f t="shared" si="1521"/>
        <v>0</v>
      </c>
      <c r="BE142" s="319">
        <f t="shared" si="1521"/>
        <v>0</v>
      </c>
      <c r="BF142" s="329">
        <f t="shared" si="1521"/>
        <v>0</v>
      </c>
      <c r="BG142" s="272">
        <f t="shared" si="1521"/>
        <v>0</v>
      </c>
      <c r="BH142" s="246">
        <f t="shared" si="1521"/>
        <v>0</v>
      </c>
      <c r="BI142" s="242">
        <f t="shared" si="1521"/>
        <v>0</v>
      </c>
      <c r="BJ142" s="269">
        <f t="shared" si="1521"/>
        <v>0</v>
      </c>
      <c r="BK142" s="243">
        <f t="shared" si="1521"/>
        <v>0</v>
      </c>
      <c r="BL142" s="242">
        <f t="shared" si="1521"/>
        <v>0</v>
      </c>
      <c r="BM142" s="269">
        <f t="shared" si="1521"/>
        <v>0</v>
      </c>
      <c r="BN142" s="244">
        <f t="shared" si="1521"/>
        <v>0</v>
      </c>
      <c r="BO142" s="242">
        <f t="shared" si="1521"/>
        <v>0</v>
      </c>
      <c r="BP142" s="245">
        <f t="shared" si="1521"/>
        <v>0</v>
      </c>
      <c r="BQ142" s="269">
        <f t="shared" si="1521"/>
        <v>0</v>
      </c>
      <c r="BR142" s="241">
        <f t="shared" si="1521"/>
        <v>0</v>
      </c>
      <c r="BS142" s="242">
        <f t="shared" si="1521"/>
        <v>0</v>
      </c>
      <c r="BT142" s="269">
        <f t="shared" si="1521"/>
        <v>0</v>
      </c>
      <c r="BU142" s="243">
        <f t="shared" si="1521"/>
        <v>0</v>
      </c>
      <c r="BV142" s="242">
        <f t="shared" si="1521"/>
        <v>0</v>
      </c>
      <c r="BW142" s="269">
        <f t="shared" si="1521"/>
        <v>0</v>
      </c>
      <c r="BX142" s="244">
        <f t="shared" si="1521"/>
        <v>0</v>
      </c>
      <c r="BY142" s="242">
        <f t="shared" si="1521"/>
        <v>0</v>
      </c>
      <c r="BZ142" s="245">
        <f t="shared" si="1521"/>
        <v>0</v>
      </c>
      <c r="CA142" s="269">
        <f t="shared" si="1521"/>
        <v>0</v>
      </c>
      <c r="CB142" s="241">
        <f t="shared" si="1521"/>
        <v>0</v>
      </c>
      <c r="CC142" s="242">
        <f t="shared" si="1521"/>
        <v>0</v>
      </c>
      <c r="CD142" s="269">
        <f t="shared" si="1521"/>
        <v>0</v>
      </c>
      <c r="CE142" s="243">
        <f t="shared" si="1521"/>
        <v>0</v>
      </c>
      <c r="CF142" s="242">
        <f t="shared" ref="CF142:DU142" si="1522">SUMIFS(CF$5:CF$129,$HM$5:$HM$129,$S142,$HO$5:$HO$129,$D142)</f>
        <v>0</v>
      </c>
      <c r="CG142" s="269">
        <f t="shared" si="1522"/>
        <v>0</v>
      </c>
      <c r="CH142" s="244">
        <f t="shared" si="1522"/>
        <v>0</v>
      </c>
      <c r="CI142" s="242">
        <f t="shared" si="1522"/>
        <v>0</v>
      </c>
      <c r="CJ142" s="245">
        <f t="shared" si="1522"/>
        <v>0</v>
      </c>
      <c r="CK142" s="269">
        <f t="shared" si="1522"/>
        <v>0</v>
      </c>
      <c r="CL142" s="441">
        <f t="shared" si="1522"/>
        <v>0</v>
      </c>
      <c r="CM142" s="442">
        <f t="shared" si="1522"/>
        <v>0</v>
      </c>
      <c r="CN142" s="443">
        <f t="shared" si="1522"/>
        <v>0</v>
      </c>
      <c r="CO142" s="462">
        <f t="shared" si="1522"/>
        <v>0</v>
      </c>
      <c r="CP142" s="463">
        <f t="shared" si="1522"/>
        <v>0</v>
      </c>
      <c r="CQ142" s="464">
        <f t="shared" si="1522"/>
        <v>0</v>
      </c>
      <c r="CR142" s="309">
        <f t="shared" si="1522"/>
        <v>0</v>
      </c>
      <c r="CS142" s="319">
        <f t="shared" si="1522"/>
        <v>0</v>
      </c>
      <c r="CT142" s="329">
        <f t="shared" si="1522"/>
        <v>0</v>
      </c>
      <c r="CU142" s="272">
        <f t="shared" si="1522"/>
        <v>0</v>
      </c>
      <c r="CV142" s="344">
        <f t="shared" si="1522"/>
        <v>0</v>
      </c>
      <c r="CW142" s="345">
        <f t="shared" si="1522"/>
        <v>0</v>
      </c>
      <c r="CX142" s="276">
        <f t="shared" si="1522"/>
        <v>0</v>
      </c>
      <c r="CY142" s="364">
        <f t="shared" si="1522"/>
        <v>0</v>
      </c>
      <c r="CZ142" s="365">
        <f t="shared" si="1522"/>
        <v>0</v>
      </c>
      <c r="DA142" s="279">
        <f t="shared" si="1522"/>
        <v>0</v>
      </c>
      <c r="DB142" s="379">
        <f t="shared" si="1522"/>
        <v>0</v>
      </c>
      <c r="DC142" s="380">
        <f t="shared" si="1522"/>
        <v>0</v>
      </c>
      <c r="DD142" s="381">
        <f t="shared" si="1522"/>
        <v>0</v>
      </c>
      <c r="DE142" s="282">
        <f t="shared" si="1522"/>
        <v>0</v>
      </c>
      <c r="DF142" s="344">
        <f t="shared" si="1522"/>
        <v>2089000000</v>
      </c>
      <c r="DG142" s="345">
        <f t="shared" si="1522"/>
        <v>476410000</v>
      </c>
      <c r="DH142" s="276">
        <f t="shared" si="1522"/>
        <v>78</v>
      </c>
      <c r="DI142" s="364">
        <f t="shared" si="1522"/>
        <v>2228687483</v>
      </c>
      <c r="DJ142" s="365">
        <f t="shared" si="1522"/>
        <v>506352745</v>
      </c>
      <c r="DK142" s="279">
        <f t="shared" si="1522"/>
        <v>81</v>
      </c>
      <c r="DL142" s="379">
        <f t="shared" si="1522"/>
        <v>2935677154</v>
      </c>
      <c r="DM142" s="380">
        <f t="shared" si="1522"/>
        <v>641977760</v>
      </c>
      <c r="DN142" s="381">
        <f t="shared" si="1522"/>
        <v>288397760</v>
      </c>
      <c r="DO142" s="282">
        <f t="shared" si="1522"/>
        <v>100</v>
      </c>
      <c r="DP142" s="246">
        <f t="shared" si="1522"/>
        <v>0</v>
      </c>
      <c r="DQ142" s="242">
        <f t="shared" si="1522"/>
        <v>0</v>
      </c>
      <c r="DR142" s="269">
        <f t="shared" si="1522"/>
        <v>0</v>
      </c>
      <c r="DS142" s="243">
        <f t="shared" si="1522"/>
        <v>0</v>
      </c>
      <c r="DT142" s="242">
        <f t="shared" si="1522"/>
        <v>0</v>
      </c>
      <c r="DU142" s="269">
        <f t="shared" si="1522"/>
        <v>0</v>
      </c>
      <c r="DV142" s="244">
        <f t="shared" ref="DV142:FA142" si="1523">SUMIFS(DV$5:DV$129,$HM$5:$HM$129,$S142,$HO$5:$HO$129,$D142)</f>
        <v>0</v>
      </c>
      <c r="DW142" s="242">
        <f t="shared" si="1523"/>
        <v>0</v>
      </c>
      <c r="DX142" s="245">
        <f t="shared" si="1523"/>
        <v>0</v>
      </c>
      <c r="DY142" s="269">
        <f t="shared" si="1523"/>
        <v>0</v>
      </c>
      <c r="DZ142" s="241">
        <f t="shared" si="1523"/>
        <v>0</v>
      </c>
      <c r="EA142" s="242">
        <f t="shared" si="1523"/>
        <v>0</v>
      </c>
      <c r="EB142" s="269">
        <f t="shared" si="1523"/>
        <v>0</v>
      </c>
      <c r="EC142" s="243">
        <f t="shared" si="1523"/>
        <v>0</v>
      </c>
      <c r="ED142" s="242">
        <f t="shared" si="1523"/>
        <v>0</v>
      </c>
      <c r="EE142" s="269">
        <f t="shared" si="1523"/>
        <v>0</v>
      </c>
      <c r="EF142" s="244">
        <f t="shared" si="1523"/>
        <v>0</v>
      </c>
      <c r="EG142" s="242">
        <f t="shared" si="1523"/>
        <v>0</v>
      </c>
      <c r="EH142" s="245">
        <f t="shared" si="1523"/>
        <v>0</v>
      </c>
      <c r="EI142" s="269">
        <f t="shared" si="1523"/>
        <v>0</v>
      </c>
      <c r="EJ142" s="241">
        <f t="shared" si="1523"/>
        <v>0</v>
      </c>
      <c r="EK142" s="242">
        <f t="shared" si="1523"/>
        <v>0</v>
      </c>
      <c r="EL142" s="269">
        <f t="shared" si="1523"/>
        <v>0</v>
      </c>
      <c r="EM142" s="243">
        <f t="shared" si="1523"/>
        <v>0</v>
      </c>
      <c r="EN142" s="242">
        <f t="shared" si="1523"/>
        <v>0</v>
      </c>
      <c r="EO142" s="269">
        <f t="shared" si="1523"/>
        <v>0</v>
      </c>
      <c r="EP142" s="244">
        <f t="shared" si="1523"/>
        <v>0</v>
      </c>
      <c r="EQ142" s="242">
        <f t="shared" si="1523"/>
        <v>0</v>
      </c>
      <c r="ER142" s="245">
        <f t="shared" si="1523"/>
        <v>0</v>
      </c>
      <c r="ES142" s="269">
        <f t="shared" si="1523"/>
        <v>0</v>
      </c>
      <c r="ET142" s="441">
        <f t="shared" si="1523"/>
        <v>0</v>
      </c>
      <c r="EU142" s="442">
        <f t="shared" si="1523"/>
        <v>0</v>
      </c>
      <c r="EV142" s="443">
        <f t="shared" si="1523"/>
        <v>0</v>
      </c>
      <c r="EW142" s="462">
        <f t="shared" si="1523"/>
        <v>0</v>
      </c>
      <c r="EX142" s="463">
        <f t="shared" si="1523"/>
        <v>0</v>
      </c>
      <c r="EY142" s="464">
        <f t="shared" si="1523"/>
        <v>0</v>
      </c>
      <c r="EZ142" s="309">
        <f t="shared" si="1523"/>
        <v>0</v>
      </c>
      <c r="FA142" s="319">
        <f t="shared" si="1523"/>
        <v>0</v>
      </c>
      <c r="FB142" s="329">
        <f t="shared" ref="FB142:GG142" si="1524">SUMIFS(FB$5:FB$129,$HM$5:$HM$129,$S142,$HO$5:$HO$129,$D142)</f>
        <v>0</v>
      </c>
      <c r="FC142" s="272">
        <f t="shared" si="1524"/>
        <v>0</v>
      </c>
      <c r="FD142" s="246">
        <f t="shared" si="1524"/>
        <v>0</v>
      </c>
      <c r="FE142" s="242">
        <f t="shared" si="1524"/>
        <v>0</v>
      </c>
      <c r="FF142" s="269">
        <f t="shared" si="1524"/>
        <v>0</v>
      </c>
      <c r="FG142" s="243">
        <f t="shared" si="1524"/>
        <v>0</v>
      </c>
      <c r="FH142" s="242">
        <f t="shared" si="1524"/>
        <v>0</v>
      </c>
      <c r="FI142" s="269">
        <f t="shared" si="1524"/>
        <v>0</v>
      </c>
      <c r="FJ142" s="244">
        <f t="shared" si="1524"/>
        <v>0</v>
      </c>
      <c r="FK142" s="242">
        <f t="shared" si="1524"/>
        <v>0</v>
      </c>
      <c r="FL142" s="245">
        <f t="shared" si="1524"/>
        <v>0</v>
      </c>
      <c r="FM142" s="269">
        <f t="shared" si="1524"/>
        <v>0</v>
      </c>
      <c r="FN142" s="241">
        <f t="shared" si="1524"/>
        <v>0</v>
      </c>
      <c r="FO142" s="242">
        <f t="shared" si="1524"/>
        <v>0</v>
      </c>
      <c r="FP142" s="269">
        <f t="shared" si="1524"/>
        <v>0</v>
      </c>
      <c r="FQ142" s="243">
        <f t="shared" si="1524"/>
        <v>0</v>
      </c>
      <c r="FR142" s="242">
        <f t="shared" si="1524"/>
        <v>0</v>
      </c>
      <c r="FS142" s="269">
        <f t="shared" si="1524"/>
        <v>0</v>
      </c>
      <c r="FT142" s="244">
        <f t="shared" si="1524"/>
        <v>0</v>
      </c>
      <c r="FU142" s="242">
        <f t="shared" si="1524"/>
        <v>0</v>
      </c>
      <c r="FV142" s="245">
        <f t="shared" si="1524"/>
        <v>0</v>
      </c>
      <c r="FW142" s="269">
        <f t="shared" si="1524"/>
        <v>0</v>
      </c>
      <c r="FX142" s="241">
        <f t="shared" si="1524"/>
        <v>0</v>
      </c>
      <c r="FY142" s="242">
        <f t="shared" si="1524"/>
        <v>0</v>
      </c>
      <c r="FZ142" s="269">
        <f t="shared" si="1524"/>
        <v>0</v>
      </c>
      <c r="GA142" s="243">
        <f t="shared" si="1524"/>
        <v>0</v>
      </c>
      <c r="GB142" s="242">
        <f t="shared" si="1524"/>
        <v>0</v>
      </c>
      <c r="GC142" s="269">
        <f t="shared" si="1524"/>
        <v>0</v>
      </c>
      <c r="GD142" s="244">
        <f t="shared" si="1524"/>
        <v>0</v>
      </c>
      <c r="GE142" s="242">
        <f t="shared" si="1524"/>
        <v>0</v>
      </c>
      <c r="GF142" s="245">
        <f t="shared" si="1524"/>
        <v>0</v>
      </c>
      <c r="GG142" s="269">
        <f t="shared" si="1524"/>
        <v>0</v>
      </c>
      <c r="GH142" s="441">
        <f t="shared" ref="GH142:HK142" si="1525">SUMIFS(GH$5:GH$129,$HM$5:$HM$129,$S142,$HO$5:$HO$129,$D142)</f>
        <v>0</v>
      </c>
      <c r="GI142" s="442">
        <f t="shared" si="1525"/>
        <v>0</v>
      </c>
      <c r="GJ142" s="443">
        <f t="shared" si="1525"/>
        <v>0</v>
      </c>
      <c r="GK142" s="462">
        <f t="shared" si="1525"/>
        <v>0</v>
      </c>
      <c r="GL142" s="463">
        <f t="shared" si="1525"/>
        <v>0</v>
      </c>
      <c r="GM142" s="464">
        <f t="shared" si="1525"/>
        <v>0</v>
      </c>
      <c r="GN142" s="309">
        <f t="shared" si="1525"/>
        <v>0</v>
      </c>
      <c r="GO142" s="319">
        <f t="shared" si="1525"/>
        <v>0</v>
      </c>
      <c r="GP142" s="329">
        <f t="shared" si="1525"/>
        <v>0</v>
      </c>
      <c r="GQ142" s="272">
        <f t="shared" si="1525"/>
        <v>0</v>
      </c>
      <c r="GR142" s="344">
        <f t="shared" si="1525"/>
        <v>0</v>
      </c>
      <c r="GS142" s="345">
        <f t="shared" si="1525"/>
        <v>0</v>
      </c>
      <c r="GT142" s="276">
        <f t="shared" si="1525"/>
        <v>0</v>
      </c>
      <c r="GU142" s="364">
        <f t="shared" si="1525"/>
        <v>0</v>
      </c>
      <c r="GV142" s="365">
        <f t="shared" si="1525"/>
        <v>0</v>
      </c>
      <c r="GW142" s="279">
        <f t="shared" si="1525"/>
        <v>0</v>
      </c>
      <c r="GX142" s="379">
        <f t="shared" si="1525"/>
        <v>0</v>
      </c>
      <c r="GY142" s="380">
        <f t="shared" si="1525"/>
        <v>0</v>
      </c>
      <c r="GZ142" s="381">
        <f t="shared" si="1525"/>
        <v>0</v>
      </c>
      <c r="HA142" s="282">
        <f t="shared" si="1525"/>
        <v>0</v>
      </c>
      <c r="HB142" s="401">
        <f t="shared" si="1525"/>
        <v>0</v>
      </c>
      <c r="HC142" s="402">
        <f t="shared" si="1525"/>
        <v>0</v>
      </c>
      <c r="HD142" s="285">
        <f t="shared" si="1525"/>
        <v>0</v>
      </c>
      <c r="HE142" s="401">
        <f t="shared" si="1525"/>
        <v>0</v>
      </c>
      <c r="HF142" s="402">
        <f t="shared" si="1525"/>
        <v>0</v>
      </c>
      <c r="HG142" s="285">
        <f t="shared" si="1525"/>
        <v>0</v>
      </c>
      <c r="HH142" s="401">
        <f t="shared" si="1525"/>
        <v>0</v>
      </c>
      <c r="HI142" s="402">
        <f t="shared" si="1525"/>
        <v>0</v>
      </c>
      <c r="HJ142" s="417">
        <f t="shared" si="1525"/>
        <v>0</v>
      </c>
      <c r="HK142" s="291">
        <f t="shared" si="1525"/>
        <v>0</v>
      </c>
      <c r="HL142" s="260"/>
      <c r="HM142" s="247" t="s">
        <v>237</v>
      </c>
      <c r="HN142" s="258"/>
      <c r="HO142" s="259"/>
      <c r="HP142" s="258"/>
      <c r="HQ142" s="258"/>
    </row>
    <row r="143" spans="1:225" s="96" customFormat="1" ht="28.5">
      <c r="B143" s="233"/>
      <c r="C143" s="147"/>
      <c r="D143" s="521"/>
      <c r="E143" s="234"/>
      <c r="F143" s="235"/>
      <c r="G143" s="235"/>
      <c r="H143" s="235"/>
      <c r="I143" s="234"/>
      <c r="J143" s="234"/>
      <c r="K143" s="234"/>
      <c r="L143" s="234"/>
      <c r="M143" s="234"/>
      <c r="N143" s="234"/>
      <c r="O143" s="234"/>
      <c r="P143" s="234"/>
      <c r="Q143" s="234"/>
      <c r="R143" s="239"/>
      <c r="S143" s="248" t="s">
        <v>238</v>
      </c>
      <c r="T143" s="249">
        <f t="shared" ref="T143:AY143" si="1526">SUMIFS(T$5:T$129,$HM$5:$HM$129,$S143,$HO$5:$HO$129,$D142)</f>
        <v>0</v>
      </c>
      <c r="U143" s="250">
        <f t="shared" si="1526"/>
        <v>0</v>
      </c>
      <c r="V143" s="270">
        <f t="shared" si="1526"/>
        <v>0</v>
      </c>
      <c r="W143" s="251">
        <f t="shared" si="1526"/>
        <v>0</v>
      </c>
      <c r="X143" s="250">
        <f t="shared" si="1526"/>
        <v>0</v>
      </c>
      <c r="Y143" s="270">
        <f t="shared" si="1526"/>
        <v>0</v>
      </c>
      <c r="Z143" s="252">
        <f t="shared" si="1526"/>
        <v>0</v>
      </c>
      <c r="AA143" s="250">
        <f t="shared" si="1526"/>
        <v>0</v>
      </c>
      <c r="AB143" s="253">
        <f t="shared" si="1526"/>
        <v>0</v>
      </c>
      <c r="AC143" s="270">
        <f t="shared" si="1526"/>
        <v>0</v>
      </c>
      <c r="AD143" s="249">
        <f t="shared" si="1526"/>
        <v>0</v>
      </c>
      <c r="AE143" s="250">
        <f t="shared" si="1526"/>
        <v>0</v>
      </c>
      <c r="AF143" s="270">
        <f t="shared" si="1526"/>
        <v>0</v>
      </c>
      <c r="AG143" s="251">
        <f t="shared" si="1526"/>
        <v>0</v>
      </c>
      <c r="AH143" s="250">
        <f t="shared" si="1526"/>
        <v>0</v>
      </c>
      <c r="AI143" s="270">
        <f t="shared" si="1526"/>
        <v>0</v>
      </c>
      <c r="AJ143" s="252">
        <f t="shared" si="1526"/>
        <v>0</v>
      </c>
      <c r="AK143" s="250">
        <f t="shared" si="1526"/>
        <v>0</v>
      </c>
      <c r="AL143" s="253">
        <f t="shared" si="1526"/>
        <v>0</v>
      </c>
      <c r="AM143" s="270">
        <f t="shared" si="1526"/>
        <v>0</v>
      </c>
      <c r="AN143" s="249">
        <f t="shared" si="1526"/>
        <v>0</v>
      </c>
      <c r="AO143" s="250">
        <f t="shared" si="1526"/>
        <v>0</v>
      </c>
      <c r="AP143" s="270">
        <f t="shared" si="1526"/>
        <v>0</v>
      </c>
      <c r="AQ143" s="251">
        <f t="shared" si="1526"/>
        <v>0</v>
      </c>
      <c r="AR143" s="250">
        <f t="shared" si="1526"/>
        <v>0</v>
      </c>
      <c r="AS143" s="270">
        <f t="shared" si="1526"/>
        <v>0</v>
      </c>
      <c r="AT143" s="252">
        <f t="shared" si="1526"/>
        <v>0</v>
      </c>
      <c r="AU143" s="250">
        <f t="shared" si="1526"/>
        <v>0</v>
      </c>
      <c r="AV143" s="253">
        <f t="shared" si="1526"/>
        <v>0</v>
      </c>
      <c r="AW143" s="270">
        <f t="shared" si="1526"/>
        <v>0</v>
      </c>
      <c r="AX143" s="444">
        <f t="shared" si="1526"/>
        <v>0</v>
      </c>
      <c r="AY143" s="445">
        <f t="shared" si="1526"/>
        <v>0</v>
      </c>
      <c r="AZ143" s="446">
        <f t="shared" ref="AZ143:CE143" si="1527">SUMIFS(AZ$5:AZ$129,$HM$5:$HM$129,$S143,$HO$5:$HO$129,$D142)</f>
        <v>0</v>
      </c>
      <c r="BA143" s="465">
        <f t="shared" si="1527"/>
        <v>0</v>
      </c>
      <c r="BB143" s="466">
        <f t="shared" si="1527"/>
        <v>0</v>
      </c>
      <c r="BC143" s="467">
        <f t="shared" si="1527"/>
        <v>0</v>
      </c>
      <c r="BD143" s="310">
        <f t="shared" si="1527"/>
        <v>0</v>
      </c>
      <c r="BE143" s="320">
        <f t="shared" si="1527"/>
        <v>0</v>
      </c>
      <c r="BF143" s="330">
        <f t="shared" si="1527"/>
        <v>0</v>
      </c>
      <c r="BG143" s="273">
        <f t="shared" si="1527"/>
        <v>0</v>
      </c>
      <c r="BH143" s="254">
        <f t="shared" si="1527"/>
        <v>0</v>
      </c>
      <c r="BI143" s="250">
        <f t="shared" si="1527"/>
        <v>0</v>
      </c>
      <c r="BJ143" s="270">
        <f t="shared" si="1527"/>
        <v>0</v>
      </c>
      <c r="BK143" s="251">
        <f t="shared" si="1527"/>
        <v>0</v>
      </c>
      <c r="BL143" s="250">
        <f t="shared" si="1527"/>
        <v>0</v>
      </c>
      <c r="BM143" s="270">
        <f t="shared" si="1527"/>
        <v>0</v>
      </c>
      <c r="BN143" s="252">
        <f t="shared" si="1527"/>
        <v>0</v>
      </c>
      <c r="BO143" s="250">
        <f t="shared" si="1527"/>
        <v>0</v>
      </c>
      <c r="BP143" s="253">
        <f t="shared" si="1527"/>
        <v>0</v>
      </c>
      <c r="BQ143" s="270">
        <f t="shared" si="1527"/>
        <v>0</v>
      </c>
      <c r="BR143" s="249">
        <f t="shared" si="1527"/>
        <v>0</v>
      </c>
      <c r="BS143" s="250">
        <f t="shared" si="1527"/>
        <v>0</v>
      </c>
      <c r="BT143" s="270">
        <f t="shared" si="1527"/>
        <v>0</v>
      </c>
      <c r="BU143" s="251">
        <f t="shared" si="1527"/>
        <v>0</v>
      </c>
      <c r="BV143" s="250">
        <f t="shared" si="1527"/>
        <v>0</v>
      </c>
      <c r="BW143" s="270">
        <f t="shared" si="1527"/>
        <v>0</v>
      </c>
      <c r="BX143" s="252">
        <f t="shared" si="1527"/>
        <v>0</v>
      </c>
      <c r="BY143" s="250">
        <f t="shared" si="1527"/>
        <v>0</v>
      </c>
      <c r="BZ143" s="253">
        <f t="shared" si="1527"/>
        <v>0</v>
      </c>
      <c r="CA143" s="270">
        <f t="shared" si="1527"/>
        <v>0</v>
      </c>
      <c r="CB143" s="249">
        <f t="shared" si="1527"/>
        <v>0</v>
      </c>
      <c r="CC143" s="250">
        <f t="shared" si="1527"/>
        <v>0</v>
      </c>
      <c r="CD143" s="270">
        <f t="shared" si="1527"/>
        <v>0</v>
      </c>
      <c r="CE143" s="251">
        <f t="shared" si="1527"/>
        <v>0</v>
      </c>
      <c r="CF143" s="250">
        <f t="shared" ref="CF143:DU143" si="1528">SUMIFS(CF$5:CF$129,$HM$5:$HM$129,$S143,$HO$5:$HO$129,$D142)</f>
        <v>0</v>
      </c>
      <c r="CG143" s="270">
        <f t="shared" si="1528"/>
        <v>0</v>
      </c>
      <c r="CH143" s="252">
        <f t="shared" si="1528"/>
        <v>0</v>
      </c>
      <c r="CI143" s="250">
        <f t="shared" si="1528"/>
        <v>0</v>
      </c>
      <c r="CJ143" s="253">
        <f t="shared" si="1528"/>
        <v>0</v>
      </c>
      <c r="CK143" s="270">
        <f t="shared" si="1528"/>
        <v>0</v>
      </c>
      <c r="CL143" s="444">
        <f t="shared" si="1528"/>
        <v>0</v>
      </c>
      <c r="CM143" s="445">
        <f t="shared" si="1528"/>
        <v>0</v>
      </c>
      <c r="CN143" s="446">
        <f t="shared" si="1528"/>
        <v>0</v>
      </c>
      <c r="CO143" s="465">
        <f t="shared" si="1528"/>
        <v>0</v>
      </c>
      <c r="CP143" s="466">
        <f t="shared" si="1528"/>
        <v>0</v>
      </c>
      <c r="CQ143" s="467">
        <f t="shared" si="1528"/>
        <v>0</v>
      </c>
      <c r="CR143" s="310">
        <f t="shared" si="1528"/>
        <v>0</v>
      </c>
      <c r="CS143" s="320">
        <f t="shared" si="1528"/>
        <v>0</v>
      </c>
      <c r="CT143" s="330">
        <f t="shared" si="1528"/>
        <v>0</v>
      </c>
      <c r="CU143" s="273">
        <f t="shared" si="1528"/>
        <v>0</v>
      </c>
      <c r="CV143" s="346">
        <f t="shared" si="1528"/>
        <v>0</v>
      </c>
      <c r="CW143" s="347">
        <f t="shared" si="1528"/>
        <v>0</v>
      </c>
      <c r="CX143" s="277">
        <f t="shared" si="1528"/>
        <v>0</v>
      </c>
      <c r="CY143" s="366">
        <f t="shared" si="1528"/>
        <v>0</v>
      </c>
      <c r="CZ143" s="367">
        <f t="shared" si="1528"/>
        <v>0</v>
      </c>
      <c r="DA143" s="280">
        <f t="shared" si="1528"/>
        <v>0</v>
      </c>
      <c r="DB143" s="382">
        <f t="shared" si="1528"/>
        <v>0</v>
      </c>
      <c r="DC143" s="383">
        <f t="shared" si="1528"/>
        <v>0</v>
      </c>
      <c r="DD143" s="330">
        <f t="shared" si="1528"/>
        <v>0</v>
      </c>
      <c r="DE143" s="283">
        <f t="shared" si="1528"/>
        <v>0</v>
      </c>
      <c r="DF143" s="346">
        <f t="shared" ref="DF143" si="1529">SUMIFS(DF$5:DF$129,$HM$5:$HM$129,$S143,$HO$5:$HO$129,$D142)</f>
        <v>225645145</v>
      </c>
      <c r="DG143" s="347">
        <f t="shared" ref="DG143" si="1530">SUMIFS(DG$5:DG$129,$HM$5:$HM$129,$S143,$HO$5:$HO$129,$D142)</f>
        <v>47055685</v>
      </c>
      <c r="DH143" s="277">
        <f t="shared" ref="DH143" si="1531">SUMIFS(DH$5:DH$129,$HM$5:$HM$129,$S143,$HO$5:$HO$129,$D142)</f>
        <v>8</v>
      </c>
      <c r="DI143" s="366">
        <f t="shared" ref="DI143" si="1532">SUMIFS(DI$5:DI$129,$HM$5:$HM$129,$S143,$HO$5:$HO$129,$D142)</f>
        <v>696813132</v>
      </c>
      <c r="DJ143" s="367">
        <f t="shared" ref="DJ143" si="1533">SUMIFS(DJ$5:DJ$129,$HM$5:$HM$129,$S143,$HO$5:$HO$129,$D142)</f>
        <v>139977298</v>
      </c>
      <c r="DK143" s="280">
        <f t="shared" ref="DK143" si="1534">SUMIFS(DK$5:DK$129,$HM$5:$HM$129,$S143,$HO$5:$HO$129,$D142)</f>
        <v>25</v>
      </c>
      <c r="DL143" s="382">
        <f t="shared" ref="DL143" si="1535">SUMIFS(DL$5:DL$129,$HM$5:$HM$129,$S143,$HO$5:$HO$129,$D142)</f>
        <v>1266495187</v>
      </c>
      <c r="DM143" s="383">
        <f t="shared" ref="DM143" si="1536">SUMIFS(DM$5:DM$129,$HM$5:$HM$129,$S143,$HO$5:$HO$129,$D142)</f>
        <v>271264383</v>
      </c>
      <c r="DN143" s="330">
        <f t="shared" ref="DN143" si="1537">SUMIFS(DN$5:DN$129,$HM$5:$HM$129,$S143,$HO$5:$HO$129,$D142)</f>
        <v>-82315617</v>
      </c>
      <c r="DO143" s="283">
        <f t="shared" ref="DO143" si="1538">SUMIFS(DO$5:DO$129,$HM$5:$HM$129,$S143,$HO$5:$HO$129,$D142)</f>
        <v>38</v>
      </c>
      <c r="DP143" s="254">
        <f t="shared" si="1528"/>
        <v>0</v>
      </c>
      <c r="DQ143" s="250">
        <f t="shared" si="1528"/>
        <v>0</v>
      </c>
      <c r="DR143" s="270">
        <f t="shared" si="1528"/>
        <v>0</v>
      </c>
      <c r="DS143" s="251">
        <f t="shared" si="1528"/>
        <v>0</v>
      </c>
      <c r="DT143" s="250">
        <f t="shared" si="1528"/>
        <v>0</v>
      </c>
      <c r="DU143" s="270">
        <f t="shared" si="1528"/>
        <v>0</v>
      </c>
      <c r="DV143" s="252">
        <f t="shared" ref="DV143:FA143" si="1539">SUMIFS(DV$5:DV$129,$HM$5:$HM$129,$S143,$HO$5:$HO$129,$D142)</f>
        <v>0</v>
      </c>
      <c r="DW143" s="250">
        <f t="shared" si="1539"/>
        <v>0</v>
      </c>
      <c r="DX143" s="253">
        <f t="shared" si="1539"/>
        <v>0</v>
      </c>
      <c r="DY143" s="270">
        <f t="shared" si="1539"/>
        <v>0</v>
      </c>
      <c r="DZ143" s="249">
        <f t="shared" si="1539"/>
        <v>0</v>
      </c>
      <c r="EA143" s="250">
        <f t="shared" si="1539"/>
        <v>0</v>
      </c>
      <c r="EB143" s="270">
        <f t="shared" si="1539"/>
        <v>0</v>
      </c>
      <c r="EC143" s="251">
        <f t="shared" si="1539"/>
        <v>0</v>
      </c>
      <c r="ED143" s="250">
        <f t="shared" si="1539"/>
        <v>0</v>
      </c>
      <c r="EE143" s="270">
        <f t="shared" si="1539"/>
        <v>0</v>
      </c>
      <c r="EF143" s="252">
        <f t="shared" si="1539"/>
        <v>0</v>
      </c>
      <c r="EG143" s="250">
        <f t="shared" si="1539"/>
        <v>0</v>
      </c>
      <c r="EH143" s="253">
        <f t="shared" si="1539"/>
        <v>0</v>
      </c>
      <c r="EI143" s="270">
        <f t="shared" si="1539"/>
        <v>0</v>
      </c>
      <c r="EJ143" s="249">
        <f t="shared" si="1539"/>
        <v>0</v>
      </c>
      <c r="EK143" s="250">
        <f t="shared" si="1539"/>
        <v>0</v>
      </c>
      <c r="EL143" s="270">
        <f t="shared" si="1539"/>
        <v>0</v>
      </c>
      <c r="EM143" s="251">
        <f t="shared" si="1539"/>
        <v>0</v>
      </c>
      <c r="EN143" s="250">
        <f t="shared" si="1539"/>
        <v>0</v>
      </c>
      <c r="EO143" s="270">
        <f t="shared" si="1539"/>
        <v>0</v>
      </c>
      <c r="EP143" s="252">
        <f t="shared" si="1539"/>
        <v>0</v>
      </c>
      <c r="EQ143" s="250">
        <f t="shared" si="1539"/>
        <v>0</v>
      </c>
      <c r="ER143" s="253">
        <f t="shared" si="1539"/>
        <v>0</v>
      </c>
      <c r="ES143" s="270">
        <f t="shared" si="1539"/>
        <v>0</v>
      </c>
      <c r="ET143" s="444">
        <f t="shared" si="1539"/>
        <v>0</v>
      </c>
      <c r="EU143" s="445">
        <f t="shared" si="1539"/>
        <v>0</v>
      </c>
      <c r="EV143" s="446">
        <f t="shared" si="1539"/>
        <v>0</v>
      </c>
      <c r="EW143" s="465">
        <f t="shared" si="1539"/>
        <v>0</v>
      </c>
      <c r="EX143" s="466">
        <f t="shared" si="1539"/>
        <v>0</v>
      </c>
      <c r="EY143" s="467">
        <f t="shared" si="1539"/>
        <v>0</v>
      </c>
      <c r="EZ143" s="310">
        <f t="shared" si="1539"/>
        <v>0</v>
      </c>
      <c r="FA143" s="320">
        <f t="shared" si="1539"/>
        <v>0</v>
      </c>
      <c r="FB143" s="330">
        <f t="shared" ref="FB143:GG143" si="1540">SUMIFS(FB$5:FB$129,$HM$5:$HM$129,$S143,$HO$5:$HO$129,$D142)</f>
        <v>0</v>
      </c>
      <c r="FC143" s="273">
        <f t="shared" si="1540"/>
        <v>0</v>
      </c>
      <c r="FD143" s="254">
        <f t="shared" si="1540"/>
        <v>0</v>
      </c>
      <c r="FE143" s="250">
        <f t="shared" si="1540"/>
        <v>0</v>
      </c>
      <c r="FF143" s="270">
        <f t="shared" si="1540"/>
        <v>0</v>
      </c>
      <c r="FG143" s="251">
        <f t="shared" si="1540"/>
        <v>0</v>
      </c>
      <c r="FH143" s="250">
        <f t="shared" si="1540"/>
        <v>0</v>
      </c>
      <c r="FI143" s="270">
        <f t="shared" si="1540"/>
        <v>0</v>
      </c>
      <c r="FJ143" s="252">
        <f t="shared" si="1540"/>
        <v>0</v>
      </c>
      <c r="FK143" s="250">
        <f t="shared" si="1540"/>
        <v>0</v>
      </c>
      <c r="FL143" s="253">
        <f t="shared" si="1540"/>
        <v>0</v>
      </c>
      <c r="FM143" s="270">
        <f t="shared" si="1540"/>
        <v>0</v>
      </c>
      <c r="FN143" s="249">
        <f t="shared" si="1540"/>
        <v>0</v>
      </c>
      <c r="FO143" s="250">
        <f t="shared" si="1540"/>
        <v>0</v>
      </c>
      <c r="FP143" s="270">
        <f t="shared" si="1540"/>
        <v>0</v>
      </c>
      <c r="FQ143" s="251">
        <f t="shared" si="1540"/>
        <v>0</v>
      </c>
      <c r="FR143" s="250">
        <f t="shared" si="1540"/>
        <v>0</v>
      </c>
      <c r="FS143" s="270">
        <f t="shared" si="1540"/>
        <v>0</v>
      </c>
      <c r="FT143" s="252">
        <f t="shared" si="1540"/>
        <v>0</v>
      </c>
      <c r="FU143" s="250">
        <f t="shared" si="1540"/>
        <v>0</v>
      </c>
      <c r="FV143" s="253">
        <f t="shared" si="1540"/>
        <v>0</v>
      </c>
      <c r="FW143" s="270">
        <f t="shared" si="1540"/>
        <v>0</v>
      </c>
      <c r="FX143" s="249">
        <f t="shared" si="1540"/>
        <v>0</v>
      </c>
      <c r="FY143" s="250">
        <f t="shared" si="1540"/>
        <v>0</v>
      </c>
      <c r="FZ143" s="270">
        <f t="shared" si="1540"/>
        <v>0</v>
      </c>
      <c r="GA143" s="251">
        <f t="shared" si="1540"/>
        <v>0</v>
      </c>
      <c r="GB143" s="250">
        <f t="shared" si="1540"/>
        <v>0</v>
      </c>
      <c r="GC143" s="270">
        <f t="shared" si="1540"/>
        <v>0</v>
      </c>
      <c r="GD143" s="252">
        <f t="shared" si="1540"/>
        <v>0</v>
      </c>
      <c r="GE143" s="250">
        <f t="shared" si="1540"/>
        <v>0</v>
      </c>
      <c r="GF143" s="253">
        <f t="shared" si="1540"/>
        <v>0</v>
      </c>
      <c r="GG143" s="270">
        <f t="shared" si="1540"/>
        <v>0</v>
      </c>
      <c r="GH143" s="444">
        <f t="shared" ref="GH143:HM143" si="1541">SUMIFS(GH$5:GH$129,$HM$5:$HM$129,$S143,$HO$5:$HO$129,$D142)</f>
        <v>0</v>
      </c>
      <c r="GI143" s="445">
        <f t="shared" si="1541"/>
        <v>0</v>
      </c>
      <c r="GJ143" s="446">
        <f t="shared" si="1541"/>
        <v>0</v>
      </c>
      <c r="GK143" s="465">
        <f t="shared" si="1541"/>
        <v>0</v>
      </c>
      <c r="GL143" s="466">
        <f t="shared" si="1541"/>
        <v>0</v>
      </c>
      <c r="GM143" s="467">
        <f t="shared" si="1541"/>
        <v>0</v>
      </c>
      <c r="GN143" s="310">
        <f t="shared" si="1541"/>
        <v>0</v>
      </c>
      <c r="GO143" s="320">
        <f t="shared" si="1541"/>
        <v>0</v>
      </c>
      <c r="GP143" s="330">
        <f t="shared" si="1541"/>
        <v>0</v>
      </c>
      <c r="GQ143" s="273">
        <f t="shared" si="1541"/>
        <v>0</v>
      </c>
      <c r="GR143" s="346">
        <f t="shared" si="1541"/>
        <v>0</v>
      </c>
      <c r="GS143" s="347">
        <f t="shared" si="1541"/>
        <v>0</v>
      </c>
      <c r="GT143" s="277">
        <f t="shared" si="1541"/>
        <v>0</v>
      </c>
      <c r="GU143" s="366">
        <f t="shared" si="1541"/>
        <v>0</v>
      </c>
      <c r="GV143" s="367">
        <f t="shared" si="1541"/>
        <v>0</v>
      </c>
      <c r="GW143" s="280">
        <f t="shared" si="1541"/>
        <v>0</v>
      </c>
      <c r="GX143" s="382">
        <f t="shared" si="1541"/>
        <v>0</v>
      </c>
      <c r="GY143" s="383">
        <f t="shared" si="1541"/>
        <v>0</v>
      </c>
      <c r="GZ143" s="330">
        <f t="shared" si="1541"/>
        <v>0</v>
      </c>
      <c r="HA143" s="283">
        <f t="shared" si="1541"/>
        <v>0</v>
      </c>
      <c r="HB143" s="403">
        <f t="shared" si="1541"/>
        <v>0</v>
      </c>
      <c r="HC143" s="404">
        <f t="shared" si="1541"/>
        <v>0</v>
      </c>
      <c r="HD143" s="286">
        <f t="shared" si="1541"/>
        <v>0</v>
      </c>
      <c r="HE143" s="403">
        <f t="shared" si="1541"/>
        <v>0</v>
      </c>
      <c r="HF143" s="404">
        <f t="shared" si="1541"/>
        <v>0</v>
      </c>
      <c r="HG143" s="286">
        <f t="shared" si="1541"/>
        <v>0</v>
      </c>
      <c r="HH143" s="403">
        <f t="shared" si="1541"/>
        <v>0</v>
      </c>
      <c r="HI143" s="404">
        <f t="shared" si="1541"/>
        <v>0</v>
      </c>
      <c r="HJ143" s="330">
        <f t="shared" si="1541"/>
        <v>0</v>
      </c>
      <c r="HK143" s="290">
        <f t="shared" si="1541"/>
        <v>0</v>
      </c>
      <c r="HL143" s="260"/>
      <c r="HM143" s="247" t="s">
        <v>238</v>
      </c>
      <c r="HN143" s="258"/>
      <c r="HO143" s="259"/>
      <c r="HP143" s="258"/>
      <c r="HQ143" s="258"/>
    </row>
    <row r="144" spans="1:225" s="96" customFormat="1" ht="29.25" thickBot="1">
      <c r="B144" s="233"/>
      <c r="C144" s="147"/>
      <c r="D144" s="521"/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68" t="s">
        <v>239</v>
      </c>
      <c r="T144" s="261" t="str">
        <f t="shared" ref="T144:AA144" si="1542">IF(AND(T142&gt;0,T143&gt;0),ROUNDDOWN(T143/T142,4),"")</f>
        <v/>
      </c>
      <c r="U144" s="262" t="str">
        <f t="shared" si="1542"/>
        <v/>
      </c>
      <c r="V144" s="271" t="str">
        <f t="shared" si="1542"/>
        <v/>
      </c>
      <c r="W144" s="263" t="str">
        <f t="shared" si="1542"/>
        <v/>
      </c>
      <c r="X144" s="262" t="str">
        <f t="shared" si="1542"/>
        <v/>
      </c>
      <c r="Y144" s="271" t="str">
        <f t="shared" si="1542"/>
        <v/>
      </c>
      <c r="Z144" s="264" t="str">
        <f t="shared" si="1542"/>
        <v/>
      </c>
      <c r="AA144" s="262" t="str">
        <f t="shared" si="1542"/>
        <v/>
      </c>
      <c r="AB144" s="265">
        <f>IF(AB143&gt;0,AB143/AB142,0)</f>
        <v>0</v>
      </c>
      <c r="AC144" s="271" t="str">
        <f t="shared" ref="AC144:AK144" si="1543">IF(AND(AC142&gt;0,AC143&gt;0),ROUNDDOWN(AC143/AC142,4),"")</f>
        <v/>
      </c>
      <c r="AD144" s="261" t="str">
        <f t="shared" si="1543"/>
        <v/>
      </c>
      <c r="AE144" s="262" t="str">
        <f t="shared" si="1543"/>
        <v/>
      </c>
      <c r="AF144" s="271" t="str">
        <f t="shared" si="1543"/>
        <v/>
      </c>
      <c r="AG144" s="263" t="str">
        <f t="shared" si="1543"/>
        <v/>
      </c>
      <c r="AH144" s="262" t="str">
        <f t="shared" si="1543"/>
        <v/>
      </c>
      <c r="AI144" s="271" t="str">
        <f t="shared" si="1543"/>
        <v/>
      </c>
      <c r="AJ144" s="264" t="str">
        <f t="shared" si="1543"/>
        <v/>
      </c>
      <c r="AK144" s="262" t="str">
        <f t="shared" si="1543"/>
        <v/>
      </c>
      <c r="AL144" s="265">
        <f>IF(AL143&gt;0,AL143/AL142,0)</f>
        <v>0</v>
      </c>
      <c r="AM144" s="271" t="str">
        <f t="shared" ref="AM144:AU144" si="1544">IF(AND(AM142&gt;0,AM143&gt;0),ROUNDDOWN(AM143/AM142,4),"")</f>
        <v/>
      </c>
      <c r="AN144" s="261" t="str">
        <f t="shared" si="1544"/>
        <v/>
      </c>
      <c r="AO144" s="262" t="str">
        <f t="shared" si="1544"/>
        <v/>
      </c>
      <c r="AP144" s="271" t="str">
        <f t="shared" si="1544"/>
        <v/>
      </c>
      <c r="AQ144" s="263" t="str">
        <f t="shared" si="1544"/>
        <v/>
      </c>
      <c r="AR144" s="262" t="str">
        <f t="shared" si="1544"/>
        <v/>
      </c>
      <c r="AS144" s="271" t="str">
        <f t="shared" si="1544"/>
        <v/>
      </c>
      <c r="AT144" s="264" t="str">
        <f t="shared" si="1544"/>
        <v/>
      </c>
      <c r="AU144" s="262" t="str">
        <f t="shared" si="1544"/>
        <v/>
      </c>
      <c r="AV144" s="265">
        <f>IF(AV143&gt;0,AV143/AV142,0)</f>
        <v>0</v>
      </c>
      <c r="AW144" s="271" t="str">
        <f t="shared" ref="AW144:BE144" si="1545">IF(AND(AW142&gt;0,AW143&gt;0),ROUNDDOWN(AW143/AW142,4),"")</f>
        <v/>
      </c>
      <c r="AX144" s="447" t="str">
        <f t="shared" si="1545"/>
        <v/>
      </c>
      <c r="AY144" s="448" t="str">
        <f t="shared" si="1545"/>
        <v/>
      </c>
      <c r="AZ144" s="449" t="str">
        <f t="shared" si="1545"/>
        <v/>
      </c>
      <c r="BA144" s="468" t="str">
        <f t="shared" si="1545"/>
        <v/>
      </c>
      <c r="BB144" s="469" t="str">
        <f t="shared" si="1545"/>
        <v/>
      </c>
      <c r="BC144" s="470" t="str">
        <f t="shared" si="1545"/>
        <v/>
      </c>
      <c r="BD144" s="311" t="str">
        <f t="shared" si="1545"/>
        <v/>
      </c>
      <c r="BE144" s="321" t="str">
        <f t="shared" si="1545"/>
        <v/>
      </c>
      <c r="BF144" s="331"/>
      <c r="BG144" s="274" t="str">
        <f>IF(AND(BG142&gt;0,BG143&gt;0),ROUNDDOWN(BG143/BG142,4),"")</f>
        <v/>
      </c>
      <c r="BH144" s="267" t="str">
        <f t="shared" ref="BH144:BO144" si="1546">IF(AND(BH142&gt;0,BH143&gt;0),ROUNDDOWN(BH143/BH142,4),"")</f>
        <v/>
      </c>
      <c r="BI144" s="262" t="str">
        <f t="shared" si="1546"/>
        <v/>
      </c>
      <c r="BJ144" s="271" t="str">
        <f t="shared" si="1546"/>
        <v/>
      </c>
      <c r="BK144" s="263" t="str">
        <f t="shared" si="1546"/>
        <v/>
      </c>
      <c r="BL144" s="262" t="str">
        <f t="shared" si="1546"/>
        <v/>
      </c>
      <c r="BM144" s="271" t="str">
        <f t="shared" si="1546"/>
        <v/>
      </c>
      <c r="BN144" s="264" t="str">
        <f t="shared" si="1546"/>
        <v/>
      </c>
      <c r="BO144" s="262" t="str">
        <f t="shared" si="1546"/>
        <v/>
      </c>
      <c r="BP144" s="265">
        <f>IF(BP143&gt;0,BP143/BP142,0)</f>
        <v>0</v>
      </c>
      <c r="BQ144" s="271" t="str">
        <f t="shared" ref="BQ144:BY144" si="1547">IF(AND(BQ142&gt;0,BQ143&gt;0),ROUNDDOWN(BQ143/BQ142,4),"")</f>
        <v/>
      </c>
      <c r="BR144" s="261" t="str">
        <f t="shared" si="1547"/>
        <v/>
      </c>
      <c r="BS144" s="262" t="str">
        <f t="shared" si="1547"/>
        <v/>
      </c>
      <c r="BT144" s="271" t="str">
        <f t="shared" si="1547"/>
        <v/>
      </c>
      <c r="BU144" s="263" t="str">
        <f t="shared" si="1547"/>
        <v/>
      </c>
      <c r="BV144" s="262" t="str">
        <f t="shared" si="1547"/>
        <v/>
      </c>
      <c r="BW144" s="271" t="str">
        <f t="shared" si="1547"/>
        <v/>
      </c>
      <c r="BX144" s="264" t="str">
        <f t="shared" si="1547"/>
        <v/>
      </c>
      <c r="BY144" s="262" t="str">
        <f t="shared" si="1547"/>
        <v/>
      </c>
      <c r="BZ144" s="265">
        <f>IF(BZ143&gt;0,BZ143/BZ142,0)</f>
        <v>0</v>
      </c>
      <c r="CA144" s="271" t="str">
        <f t="shared" ref="CA144:CI144" si="1548">IF(AND(CA142&gt;0,CA143&gt;0),ROUNDDOWN(CA143/CA142,4),"")</f>
        <v/>
      </c>
      <c r="CB144" s="261" t="str">
        <f t="shared" si="1548"/>
        <v/>
      </c>
      <c r="CC144" s="262" t="str">
        <f t="shared" si="1548"/>
        <v/>
      </c>
      <c r="CD144" s="271" t="str">
        <f t="shared" si="1548"/>
        <v/>
      </c>
      <c r="CE144" s="263" t="str">
        <f t="shared" si="1548"/>
        <v/>
      </c>
      <c r="CF144" s="262" t="str">
        <f t="shared" si="1548"/>
        <v/>
      </c>
      <c r="CG144" s="271" t="str">
        <f t="shared" si="1548"/>
        <v/>
      </c>
      <c r="CH144" s="264" t="str">
        <f t="shared" si="1548"/>
        <v/>
      </c>
      <c r="CI144" s="262" t="str">
        <f t="shared" si="1548"/>
        <v/>
      </c>
      <c r="CJ144" s="265">
        <f>IF(CJ143&gt;0,CJ143/CJ142,0)</f>
        <v>0</v>
      </c>
      <c r="CK144" s="271" t="str">
        <f t="shared" ref="CK144:CS144" si="1549">IF(AND(CK142&gt;0,CK143&gt;0),ROUNDDOWN(CK143/CK142,4),"")</f>
        <v/>
      </c>
      <c r="CL144" s="447" t="str">
        <f t="shared" si="1549"/>
        <v/>
      </c>
      <c r="CM144" s="448" t="str">
        <f t="shared" si="1549"/>
        <v/>
      </c>
      <c r="CN144" s="449" t="str">
        <f t="shared" si="1549"/>
        <v/>
      </c>
      <c r="CO144" s="468" t="str">
        <f t="shared" si="1549"/>
        <v/>
      </c>
      <c r="CP144" s="469" t="str">
        <f t="shared" si="1549"/>
        <v/>
      </c>
      <c r="CQ144" s="470" t="str">
        <f t="shared" si="1549"/>
        <v/>
      </c>
      <c r="CR144" s="311" t="str">
        <f t="shared" si="1549"/>
        <v/>
      </c>
      <c r="CS144" s="321" t="str">
        <f t="shared" si="1549"/>
        <v/>
      </c>
      <c r="CT144" s="331"/>
      <c r="CU144" s="274" t="str">
        <f t="shared" ref="CU144:DC144" si="1550">IF(AND(CU142&gt;0,CU143&gt;0),ROUNDDOWN(CU143/CU142,4),"")</f>
        <v/>
      </c>
      <c r="CV144" s="348" t="str">
        <f t="shared" si="1550"/>
        <v/>
      </c>
      <c r="CW144" s="349" t="str">
        <f t="shared" si="1550"/>
        <v/>
      </c>
      <c r="CX144" s="278" t="str">
        <f t="shared" si="1550"/>
        <v/>
      </c>
      <c r="CY144" s="368" t="str">
        <f t="shared" si="1550"/>
        <v/>
      </c>
      <c r="CZ144" s="369" t="str">
        <f t="shared" si="1550"/>
        <v/>
      </c>
      <c r="DA144" s="281" t="str">
        <f t="shared" si="1550"/>
        <v/>
      </c>
      <c r="DB144" s="384" t="str">
        <f t="shared" si="1550"/>
        <v/>
      </c>
      <c r="DC144" s="385" t="str">
        <f t="shared" si="1550"/>
        <v/>
      </c>
      <c r="DD144" s="386"/>
      <c r="DE144" s="284" t="str">
        <f>IF(AND(DE142&gt;0,DE143&gt;0),ROUNDDOWN(DE143/DE142,4),"")</f>
        <v/>
      </c>
      <c r="DF144" s="348">
        <f t="shared" ref="DF144:DN144" si="1551">IF(AND(DF142&gt;0,DF143&gt;0),ROUNDDOWN(DF143/DF142,4),"")</f>
        <v>0.108</v>
      </c>
      <c r="DG144" s="349">
        <f t="shared" si="1551"/>
        <v>9.8699999999999996E-2</v>
      </c>
      <c r="DH144" s="278">
        <f t="shared" si="1551"/>
        <v>0.10249999999999999</v>
      </c>
      <c r="DI144" s="368">
        <f t="shared" si="1551"/>
        <v>0.31259999999999999</v>
      </c>
      <c r="DJ144" s="369">
        <f t="shared" si="1551"/>
        <v>0.27639999999999998</v>
      </c>
      <c r="DK144" s="281">
        <f t="shared" si="1551"/>
        <v>0.30859999999999999</v>
      </c>
      <c r="DL144" s="384">
        <f t="shared" si="1551"/>
        <v>0.43140000000000001</v>
      </c>
      <c r="DM144" s="385">
        <f t="shared" si="1551"/>
        <v>0.42249999999999999</v>
      </c>
      <c r="DN144" s="386"/>
      <c r="DO144" s="284">
        <f>IF(AND(DO142&gt;0,DO143&gt;0),ROUNDDOWN(DO143/DO142,4),"")</f>
        <v>0.38</v>
      </c>
      <c r="DP144" s="267" t="str">
        <f t="shared" ref="DP144:DW144" si="1552">IF(AND(DP142&gt;0,DP143&gt;0),ROUNDDOWN(DP143/DP142,4),"")</f>
        <v/>
      </c>
      <c r="DQ144" s="262" t="str">
        <f t="shared" si="1552"/>
        <v/>
      </c>
      <c r="DR144" s="271" t="str">
        <f t="shared" si="1552"/>
        <v/>
      </c>
      <c r="DS144" s="263" t="str">
        <f t="shared" si="1552"/>
        <v/>
      </c>
      <c r="DT144" s="262" t="str">
        <f t="shared" si="1552"/>
        <v/>
      </c>
      <c r="DU144" s="271" t="str">
        <f t="shared" si="1552"/>
        <v/>
      </c>
      <c r="DV144" s="264" t="str">
        <f t="shared" si="1552"/>
        <v/>
      </c>
      <c r="DW144" s="262" t="str">
        <f t="shared" si="1552"/>
        <v/>
      </c>
      <c r="DX144" s="265">
        <f>IF(DX143&gt;0,DX143/DX142,0)</f>
        <v>0</v>
      </c>
      <c r="DY144" s="271" t="str">
        <f t="shared" ref="DY144:EG144" si="1553">IF(AND(DY142&gt;0,DY143&gt;0),ROUNDDOWN(DY143/DY142,4),"")</f>
        <v/>
      </c>
      <c r="DZ144" s="261" t="str">
        <f t="shared" si="1553"/>
        <v/>
      </c>
      <c r="EA144" s="262" t="str">
        <f t="shared" si="1553"/>
        <v/>
      </c>
      <c r="EB144" s="271" t="str">
        <f t="shared" si="1553"/>
        <v/>
      </c>
      <c r="EC144" s="263" t="str">
        <f t="shared" si="1553"/>
        <v/>
      </c>
      <c r="ED144" s="262" t="str">
        <f t="shared" si="1553"/>
        <v/>
      </c>
      <c r="EE144" s="271" t="str">
        <f t="shared" si="1553"/>
        <v/>
      </c>
      <c r="EF144" s="264" t="str">
        <f t="shared" si="1553"/>
        <v/>
      </c>
      <c r="EG144" s="262" t="str">
        <f t="shared" si="1553"/>
        <v/>
      </c>
      <c r="EH144" s="265">
        <f>IF(EH143&gt;0,EH143/EH142,0)</f>
        <v>0</v>
      </c>
      <c r="EI144" s="271" t="str">
        <f t="shared" ref="EI144:EQ144" si="1554">IF(AND(EI142&gt;0,EI143&gt;0),ROUNDDOWN(EI143/EI142,4),"")</f>
        <v/>
      </c>
      <c r="EJ144" s="261" t="str">
        <f t="shared" si="1554"/>
        <v/>
      </c>
      <c r="EK144" s="262" t="str">
        <f t="shared" si="1554"/>
        <v/>
      </c>
      <c r="EL144" s="271" t="str">
        <f t="shared" si="1554"/>
        <v/>
      </c>
      <c r="EM144" s="263" t="str">
        <f t="shared" si="1554"/>
        <v/>
      </c>
      <c r="EN144" s="262" t="str">
        <f t="shared" si="1554"/>
        <v/>
      </c>
      <c r="EO144" s="271" t="str">
        <f t="shared" si="1554"/>
        <v/>
      </c>
      <c r="EP144" s="264" t="str">
        <f t="shared" si="1554"/>
        <v/>
      </c>
      <c r="EQ144" s="262" t="str">
        <f t="shared" si="1554"/>
        <v/>
      </c>
      <c r="ER144" s="265">
        <f>IF(ER143&gt;0,ER143/ER142,0)</f>
        <v>0</v>
      </c>
      <c r="ES144" s="271" t="str">
        <f t="shared" ref="ES144:FA144" si="1555">IF(AND(ES142&gt;0,ES143&gt;0),ROUNDDOWN(ES143/ES142,4),"")</f>
        <v/>
      </c>
      <c r="ET144" s="447" t="str">
        <f t="shared" si="1555"/>
        <v/>
      </c>
      <c r="EU144" s="448" t="str">
        <f t="shared" si="1555"/>
        <v/>
      </c>
      <c r="EV144" s="449" t="str">
        <f t="shared" si="1555"/>
        <v/>
      </c>
      <c r="EW144" s="468" t="str">
        <f t="shared" si="1555"/>
        <v/>
      </c>
      <c r="EX144" s="469" t="str">
        <f t="shared" si="1555"/>
        <v/>
      </c>
      <c r="EY144" s="470" t="str">
        <f t="shared" si="1555"/>
        <v/>
      </c>
      <c r="EZ144" s="311" t="str">
        <f t="shared" si="1555"/>
        <v/>
      </c>
      <c r="FA144" s="321" t="str">
        <f t="shared" si="1555"/>
        <v/>
      </c>
      <c r="FB144" s="331"/>
      <c r="FC144" s="274" t="str">
        <f>IF(AND(FC142&gt;0,FC143&gt;0),ROUNDDOWN(FC143/FC142,4),"")</f>
        <v/>
      </c>
      <c r="FD144" s="267" t="str">
        <f t="shared" ref="FD144:FK144" si="1556">IF(AND(FD142&gt;0,FD143&gt;0),ROUNDDOWN(FD143/FD142,4),"")</f>
        <v/>
      </c>
      <c r="FE144" s="262" t="str">
        <f t="shared" si="1556"/>
        <v/>
      </c>
      <c r="FF144" s="271" t="str">
        <f t="shared" si="1556"/>
        <v/>
      </c>
      <c r="FG144" s="263" t="str">
        <f t="shared" si="1556"/>
        <v/>
      </c>
      <c r="FH144" s="262" t="str">
        <f t="shared" si="1556"/>
        <v/>
      </c>
      <c r="FI144" s="271" t="str">
        <f t="shared" si="1556"/>
        <v/>
      </c>
      <c r="FJ144" s="264" t="str">
        <f t="shared" si="1556"/>
        <v/>
      </c>
      <c r="FK144" s="262" t="str">
        <f t="shared" si="1556"/>
        <v/>
      </c>
      <c r="FL144" s="265">
        <f>IF(FL143&gt;0,FL143/FL142,0)</f>
        <v>0</v>
      </c>
      <c r="FM144" s="271" t="str">
        <f t="shared" ref="FM144:FU144" si="1557">IF(AND(FM142&gt;0,FM143&gt;0),ROUNDDOWN(FM143/FM142,4),"")</f>
        <v/>
      </c>
      <c r="FN144" s="261" t="str">
        <f t="shared" si="1557"/>
        <v/>
      </c>
      <c r="FO144" s="262" t="str">
        <f t="shared" si="1557"/>
        <v/>
      </c>
      <c r="FP144" s="271" t="str">
        <f t="shared" si="1557"/>
        <v/>
      </c>
      <c r="FQ144" s="263" t="str">
        <f t="shared" si="1557"/>
        <v/>
      </c>
      <c r="FR144" s="262" t="str">
        <f t="shared" si="1557"/>
        <v/>
      </c>
      <c r="FS144" s="271" t="str">
        <f t="shared" si="1557"/>
        <v/>
      </c>
      <c r="FT144" s="264" t="str">
        <f t="shared" si="1557"/>
        <v/>
      </c>
      <c r="FU144" s="262" t="str">
        <f t="shared" si="1557"/>
        <v/>
      </c>
      <c r="FV144" s="265">
        <f>IF(FV143&gt;0,FV143/FV142,0)</f>
        <v>0</v>
      </c>
      <c r="FW144" s="271" t="str">
        <f t="shared" ref="FW144:GE144" si="1558">IF(AND(FW142&gt;0,FW143&gt;0),ROUNDDOWN(FW143/FW142,4),"")</f>
        <v/>
      </c>
      <c r="FX144" s="261" t="str">
        <f t="shared" si="1558"/>
        <v/>
      </c>
      <c r="FY144" s="262" t="str">
        <f t="shared" si="1558"/>
        <v/>
      </c>
      <c r="FZ144" s="271" t="str">
        <f t="shared" si="1558"/>
        <v/>
      </c>
      <c r="GA144" s="263" t="str">
        <f t="shared" si="1558"/>
        <v/>
      </c>
      <c r="GB144" s="262" t="str">
        <f t="shared" si="1558"/>
        <v/>
      </c>
      <c r="GC144" s="271" t="str">
        <f t="shared" si="1558"/>
        <v/>
      </c>
      <c r="GD144" s="264" t="str">
        <f t="shared" si="1558"/>
        <v/>
      </c>
      <c r="GE144" s="262" t="str">
        <f t="shared" si="1558"/>
        <v/>
      </c>
      <c r="GF144" s="265">
        <f>IF(GF143&gt;0,GF143/GF142,0)</f>
        <v>0</v>
      </c>
      <c r="GG144" s="271" t="str">
        <f t="shared" ref="GG144:GO144" si="1559">IF(AND(GG142&gt;0,GG143&gt;0),ROUNDDOWN(GG143/GG142,4),"")</f>
        <v/>
      </c>
      <c r="GH144" s="447" t="str">
        <f t="shared" si="1559"/>
        <v/>
      </c>
      <c r="GI144" s="448" t="str">
        <f t="shared" si="1559"/>
        <v/>
      </c>
      <c r="GJ144" s="449" t="str">
        <f t="shared" si="1559"/>
        <v/>
      </c>
      <c r="GK144" s="468" t="str">
        <f t="shared" si="1559"/>
        <v/>
      </c>
      <c r="GL144" s="469" t="str">
        <f t="shared" si="1559"/>
        <v/>
      </c>
      <c r="GM144" s="470" t="str">
        <f t="shared" si="1559"/>
        <v/>
      </c>
      <c r="GN144" s="311" t="str">
        <f t="shared" si="1559"/>
        <v/>
      </c>
      <c r="GO144" s="321" t="str">
        <f t="shared" si="1559"/>
        <v/>
      </c>
      <c r="GP144" s="331"/>
      <c r="GQ144" s="274" t="str">
        <f t="shared" ref="GQ144:GY144" si="1560">IF(AND(GQ142&gt;0,GQ143&gt;0),ROUNDDOWN(GQ143/GQ142,4),"")</f>
        <v/>
      </c>
      <c r="GR144" s="348" t="str">
        <f t="shared" si="1560"/>
        <v/>
      </c>
      <c r="GS144" s="349" t="str">
        <f t="shared" si="1560"/>
        <v/>
      </c>
      <c r="GT144" s="278" t="str">
        <f t="shared" si="1560"/>
        <v/>
      </c>
      <c r="GU144" s="368" t="str">
        <f t="shared" si="1560"/>
        <v/>
      </c>
      <c r="GV144" s="369" t="str">
        <f t="shared" si="1560"/>
        <v/>
      </c>
      <c r="GW144" s="281" t="str">
        <f t="shared" si="1560"/>
        <v/>
      </c>
      <c r="GX144" s="384" t="str">
        <f t="shared" si="1560"/>
        <v/>
      </c>
      <c r="GY144" s="385" t="str">
        <f t="shared" si="1560"/>
        <v/>
      </c>
      <c r="GZ144" s="386"/>
      <c r="HA144" s="284" t="str">
        <f t="shared" ref="HA144:HI144" si="1561">IF(AND(HA142&gt;0,HA143&gt;0),ROUNDDOWN(HA143/HA142,4),"")</f>
        <v/>
      </c>
      <c r="HB144" s="405" t="str">
        <f t="shared" si="1561"/>
        <v/>
      </c>
      <c r="HC144" s="406" t="str">
        <f t="shared" si="1561"/>
        <v/>
      </c>
      <c r="HD144" s="288" t="str">
        <f t="shared" si="1561"/>
        <v/>
      </c>
      <c r="HE144" s="405" t="str">
        <f t="shared" si="1561"/>
        <v/>
      </c>
      <c r="HF144" s="406" t="str">
        <f t="shared" si="1561"/>
        <v/>
      </c>
      <c r="HG144" s="288" t="str">
        <f t="shared" si="1561"/>
        <v/>
      </c>
      <c r="HH144" s="405" t="str">
        <f t="shared" si="1561"/>
        <v/>
      </c>
      <c r="HI144" s="406" t="str">
        <f t="shared" si="1561"/>
        <v/>
      </c>
      <c r="HJ144" s="415"/>
      <c r="HK144" s="287" t="str">
        <f>IF(AND(HK142&gt;0,HK143&gt;0),ROUNDDOWN(HK143/HK142,4),"")</f>
        <v/>
      </c>
      <c r="HL144" s="260"/>
      <c r="HM144" s="258"/>
      <c r="HN144" s="258"/>
      <c r="HO144" s="259"/>
      <c r="HP144" s="258"/>
      <c r="HQ144" s="258"/>
    </row>
    <row r="145" spans="2:225" s="96" customFormat="1" ht="29.25" thickBot="1">
      <c r="B145" s="233"/>
      <c r="C145" s="147"/>
      <c r="D145" s="192"/>
      <c r="E145" s="234"/>
      <c r="F145" s="235"/>
      <c r="G145" s="235"/>
      <c r="H145" s="235"/>
      <c r="I145" s="235"/>
      <c r="J145" s="234"/>
      <c r="K145" s="234"/>
      <c r="L145" s="234"/>
      <c r="M145" s="234"/>
      <c r="N145" s="234"/>
      <c r="O145" s="234"/>
      <c r="P145" s="234"/>
      <c r="Q145" s="234"/>
      <c r="R145" s="239"/>
      <c r="T145" s="255"/>
      <c r="V145" s="147"/>
      <c r="W145" s="255"/>
      <c r="Y145" s="147"/>
      <c r="Z145" s="255"/>
      <c r="AC145" s="147"/>
      <c r="AD145" s="255"/>
      <c r="AF145" s="147"/>
      <c r="AG145" s="255"/>
      <c r="AI145" s="147"/>
      <c r="AJ145" s="255"/>
      <c r="AM145" s="147"/>
      <c r="AN145" s="255"/>
      <c r="AP145" s="147"/>
      <c r="AQ145" s="255"/>
      <c r="AS145" s="147"/>
      <c r="AT145" s="255"/>
      <c r="AW145" s="147"/>
      <c r="AX145" s="450"/>
      <c r="AY145" s="451"/>
      <c r="AZ145" s="446"/>
      <c r="BA145" s="471"/>
      <c r="BB145" s="472"/>
      <c r="BC145" s="467"/>
      <c r="BD145" s="312"/>
      <c r="BE145" s="322"/>
      <c r="BF145" s="322"/>
      <c r="BG145" s="275"/>
      <c r="BJ145" s="147"/>
      <c r="BK145" s="255"/>
      <c r="BM145" s="147"/>
      <c r="BN145" s="255"/>
      <c r="BQ145" s="147"/>
      <c r="BR145" s="255"/>
      <c r="BT145" s="147"/>
      <c r="BU145" s="255"/>
      <c r="BW145" s="147"/>
      <c r="BX145" s="255"/>
      <c r="CA145" s="147"/>
      <c r="CB145" s="255"/>
      <c r="CD145" s="147"/>
      <c r="CE145" s="255"/>
      <c r="CG145" s="147"/>
      <c r="CH145" s="255"/>
      <c r="CK145" s="147"/>
      <c r="CL145" s="450"/>
      <c r="CM145" s="451"/>
      <c r="CN145" s="446"/>
      <c r="CO145" s="471"/>
      <c r="CP145" s="472"/>
      <c r="CQ145" s="467"/>
      <c r="CR145" s="312"/>
      <c r="CS145" s="322"/>
      <c r="CT145" s="322"/>
      <c r="CU145" s="275"/>
      <c r="CV145" s="350"/>
      <c r="CW145" s="351"/>
      <c r="CX145" s="277"/>
      <c r="CY145" s="370"/>
      <c r="CZ145" s="371"/>
      <c r="DA145" s="280"/>
      <c r="DB145" s="499"/>
      <c r="DC145" s="500"/>
      <c r="DD145" s="500"/>
      <c r="DE145" s="283"/>
      <c r="DF145" s="350"/>
      <c r="DG145" s="351"/>
      <c r="DH145" s="277"/>
      <c r="DI145" s="370"/>
      <c r="DJ145" s="371"/>
      <c r="DK145" s="280"/>
      <c r="DL145" s="499"/>
      <c r="DM145" s="500"/>
      <c r="DN145" s="500"/>
      <c r="DO145" s="283"/>
      <c r="DR145" s="147"/>
      <c r="DS145" s="255"/>
      <c r="DU145" s="147"/>
      <c r="DV145" s="255"/>
      <c r="DY145" s="147"/>
      <c r="DZ145" s="255"/>
      <c r="EB145" s="147"/>
      <c r="EC145" s="255"/>
      <c r="EE145" s="147"/>
      <c r="EF145" s="255"/>
      <c r="EI145" s="147"/>
      <c r="EJ145" s="255"/>
      <c r="EL145" s="147"/>
      <c r="EM145" s="255"/>
      <c r="EO145" s="147"/>
      <c r="EP145" s="255"/>
      <c r="ES145" s="147"/>
      <c r="ET145" s="450"/>
      <c r="EU145" s="451"/>
      <c r="EV145" s="446"/>
      <c r="EW145" s="471"/>
      <c r="EX145" s="472"/>
      <c r="EY145" s="467"/>
      <c r="EZ145" s="312"/>
      <c r="FA145" s="322"/>
      <c r="FB145" s="322"/>
      <c r="FC145" s="275"/>
      <c r="FF145" s="147"/>
      <c r="FG145" s="255"/>
      <c r="FI145" s="147"/>
      <c r="FJ145" s="255"/>
      <c r="FM145" s="147"/>
      <c r="FN145" s="255"/>
      <c r="FP145" s="147"/>
      <c r="FQ145" s="255"/>
      <c r="FS145" s="147"/>
      <c r="FT145" s="255"/>
      <c r="FW145" s="147"/>
      <c r="FX145" s="255"/>
      <c r="FZ145" s="147"/>
      <c r="GA145" s="255"/>
      <c r="GC145" s="147"/>
      <c r="GD145" s="255"/>
      <c r="GG145" s="147"/>
      <c r="GH145" s="450"/>
      <c r="GI145" s="451"/>
      <c r="GJ145" s="446"/>
      <c r="GK145" s="471"/>
      <c r="GL145" s="472"/>
      <c r="GM145" s="467"/>
      <c r="GN145" s="312"/>
      <c r="GO145" s="322"/>
      <c r="GP145" s="322"/>
      <c r="GQ145" s="275"/>
      <c r="GR145" s="350"/>
      <c r="GS145" s="351"/>
      <c r="GT145" s="277"/>
      <c r="GU145" s="370"/>
      <c r="GV145" s="371"/>
      <c r="GW145" s="280"/>
      <c r="GX145" s="499"/>
      <c r="GY145" s="500"/>
      <c r="GZ145" s="500"/>
      <c r="HA145" s="283"/>
      <c r="HB145" s="312"/>
      <c r="HC145" s="322"/>
      <c r="HD145" s="275"/>
      <c r="HE145" s="312"/>
      <c r="HF145" s="322"/>
      <c r="HG145" s="275"/>
      <c r="HH145" s="312"/>
      <c r="HI145" s="322"/>
      <c r="HJ145" s="322"/>
      <c r="HK145" s="147"/>
      <c r="HL145" s="260"/>
      <c r="HM145" s="258"/>
      <c r="HN145" s="258"/>
      <c r="HO145" s="259"/>
      <c r="HP145" s="258"/>
      <c r="HQ145" s="258"/>
    </row>
    <row r="146" spans="2:225" s="96" customFormat="1" ht="28.5">
      <c r="B146" s="233"/>
      <c r="C146" s="147"/>
      <c r="D146" s="192"/>
      <c r="E146" s="234"/>
      <c r="F146" s="235"/>
      <c r="G146" s="235"/>
      <c r="H146" s="235"/>
      <c r="I146" s="235"/>
      <c r="J146" s="234"/>
      <c r="K146" s="234"/>
      <c r="L146" s="234"/>
      <c r="M146" s="234"/>
      <c r="N146" s="234"/>
      <c r="O146" s="234"/>
      <c r="P146" s="234"/>
      <c r="Q146" s="234"/>
      <c r="R146" s="239"/>
      <c r="S146" s="220"/>
      <c r="T146" s="221" t="s">
        <v>176</v>
      </c>
      <c r="U146" s="222" t="s">
        <v>177</v>
      </c>
      <c r="V146" s="222" t="s">
        <v>179</v>
      </c>
      <c r="W146" s="223" t="s">
        <v>176</v>
      </c>
      <c r="X146" s="222" t="s">
        <v>177</v>
      </c>
      <c r="Y146" s="222" t="s">
        <v>179</v>
      </c>
      <c r="Z146" s="224" t="s">
        <v>176</v>
      </c>
      <c r="AA146" s="222" t="s">
        <v>177</v>
      </c>
      <c r="AB146" s="225" t="s">
        <v>234</v>
      </c>
      <c r="AC146" s="222" t="s">
        <v>179</v>
      </c>
      <c r="AD146" s="221" t="s">
        <v>176</v>
      </c>
      <c r="AE146" s="222" t="s">
        <v>177</v>
      </c>
      <c r="AF146" s="222" t="s">
        <v>179</v>
      </c>
      <c r="AG146" s="223" t="s">
        <v>176</v>
      </c>
      <c r="AH146" s="222" t="s">
        <v>177</v>
      </c>
      <c r="AI146" s="222" t="s">
        <v>179</v>
      </c>
      <c r="AJ146" s="224" t="s">
        <v>176</v>
      </c>
      <c r="AK146" s="222" t="s">
        <v>177</v>
      </c>
      <c r="AL146" s="225" t="s">
        <v>234</v>
      </c>
      <c r="AM146" s="222" t="s">
        <v>179</v>
      </c>
      <c r="AN146" s="221" t="s">
        <v>176</v>
      </c>
      <c r="AO146" s="222" t="s">
        <v>177</v>
      </c>
      <c r="AP146" s="222" t="s">
        <v>179</v>
      </c>
      <c r="AQ146" s="223" t="s">
        <v>176</v>
      </c>
      <c r="AR146" s="222" t="s">
        <v>177</v>
      </c>
      <c r="AS146" s="222" t="s">
        <v>179</v>
      </c>
      <c r="AT146" s="224" t="s">
        <v>176</v>
      </c>
      <c r="AU146" s="222" t="s">
        <v>177</v>
      </c>
      <c r="AV146" s="225" t="s">
        <v>234</v>
      </c>
      <c r="AW146" s="222" t="s">
        <v>179</v>
      </c>
      <c r="AX146" s="452" t="s">
        <v>176</v>
      </c>
      <c r="AY146" s="453" t="s">
        <v>177</v>
      </c>
      <c r="AZ146" s="454" t="s">
        <v>235</v>
      </c>
      <c r="BA146" s="473" t="s">
        <v>176</v>
      </c>
      <c r="BB146" s="474" t="s">
        <v>177</v>
      </c>
      <c r="BC146" s="475" t="s">
        <v>235</v>
      </c>
      <c r="BD146" s="313" t="s">
        <v>176</v>
      </c>
      <c r="BE146" s="323" t="s">
        <v>177</v>
      </c>
      <c r="BF146" s="332" t="s">
        <v>234</v>
      </c>
      <c r="BG146" s="227" t="s">
        <v>235</v>
      </c>
      <c r="BH146" s="226" t="s">
        <v>176</v>
      </c>
      <c r="BI146" s="222" t="s">
        <v>177</v>
      </c>
      <c r="BJ146" s="222" t="s">
        <v>179</v>
      </c>
      <c r="BK146" s="223" t="s">
        <v>176</v>
      </c>
      <c r="BL146" s="222" t="s">
        <v>177</v>
      </c>
      <c r="BM146" s="222" t="s">
        <v>179</v>
      </c>
      <c r="BN146" s="224" t="s">
        <v>176</v>
      </c>
      <c r="BO146" s="222" t="s">
        <v>177</v>
      </c>
      <c r="BP146" s="225" t="s">
        <v>234</v>
      </c>
      <c r="BQ146" s="222" t="s">
        <v>179</v>
      </c>
      <c r="BR146" s="221" t="s">
        <v>176</v>
      </c>
      <c r="BS146" s="222" t="s">
        <v>177</v>
      </c>
      <c r="BT146" s="222" t="s">
        <v>179</v>
      </c>
      <c r="BU146" s="223" t="s">
        <v>176</v>
      </c>
      <c r="BV146" s="222" t="s">
        <v>177</v>
      </c>
      <c r="BW146" s="222" t="s">
        <v>179</v>
      </c>
      <c r="BX146" s="224" t="s">
        <v>176</v>
      </c>
      <c r="BY146" s="222" t="s">
        <v>177</v>
      </c>
      <c r="BZ146" s="225" t="s">
        <v>234</v>
      </c>
      <c r="CA146" s="222" t="s">
        <v>179</v>
      </c>
      <c r="CB146" s="221" t="s">
        <v>176</v>
      </c>
      <c r="CC146" s="222" t="s">
        <v>177</v>
      </c>
      <c r="CD146" s="222" t="s">
        <v>179</v>
      </c>
      <c r="CE146" s="223" t="s">
        <v>176</v>
      </c>
      <c r="CF146" s="222" t="s">
        <v>177</v>
      </c>
      <c r="CG146" s="222" t="s">
        <v>179</v>
      </c>
      <c r="CH146" s="224" t="s">
        <v>176</v>
      </c>
      <c r="CI146" s="222" t="s">
        <v>177</v>
      </c>
      <c r="CJ146" s="225" t="s">
        <v>234</v>
      </c>
      <c r="CK146" s="222" t="s">
        <v>179</v>
      </c>
      <c r="CL146" s="452" t="s">
        <v>176</v>
      </c>
      <c r="CM146" s="453" t="s">
        <v>177</v>
      </c>
      <c r="CN146" s="454" t="s">
        <v>235</v>
      </c>
      <c r="CO146" s="473" t="s">
        <v>176</v>
      </c>
      <c r="CP146" s="474" t="s">
        <v>177</v>
      </c>
      <c r="CQ146" s="475" t="s">
        <v>235</v>
      </c>
      <c r="CR146" s="313" t="s">
        <v>176</v>
      </c>
      <c r="CS146" s="323" t="s">
        <v>177</v>
      </c>
      <c r="CT146" s="332" t="s">
        <v>234</v>
      </c>
      <c r="CU146" s="227" t="s">
        <v>235</v>
      </c>
      <c r="CV146" s="352" t="s">
        <v>240</v>
      </c>
      <c r="CW146" s="353" t="s">
        <v>241</v>
      </c>
      <c r="CX146" s="228" t="s">
        <v>235</v>
      </c>
      <c r="CY146" s="372" t="s">
        <v>240</v>
      </c>
      <c r="CZ146" s="373" t="s">
        <v>241</v>
      </c>
      <c r="DA146" s="229" t="s">
        <v>235</v>
      </c>
      <c r="DB146" s="387" t="s">
        <v>240</v>
      </c>
      <c r="DC146" s="388" t="s">
        <v>241</v>
      </c>
      <c r="DD146" s="389" t="s">
        <v>242</v>
      </c>
      <c r="DE146" s="230" t="s">
        <v>235</v>
      </c>
      <c r="DF146" s="352" t="s">
        <v>240</v>
      </c>
      <c r="DG146" s="353" t="s">
        <v>241</v>
      </c>
      <c r="DH146" s="228" t="s">
        <v>235</v>
      </c>
      <c r="DI146" s="372" t="s">
        <v>240</v>
      </c>
      <c r="DJ146" s="373" t="s">
        <v>241</v>
      </c>
      <c r="DK146" s="229" t="s">
        <v>235</v>
      </c>
      <c r="DL146" s="387" t="s">
        <v>240</v>
      </c>
      <c r="DM146" s="388" t="s">
        <v>241</v>
      </c>
      <c r="DN146" s="389" t="s">
        <v>242</v>
      </c>
      <c r="DO146" s="230" t="s">
        <v>235</v>
      </c>
      <c r="DP146" s="226" t="s">
        <v>176</v>
      </c>
      <c r="DQ146" s="222" t="s">
        <v>177</v>
      </c>
      <c r="DR146" s="222" t="s">
        <v>179</v>
      </c>
      <c r="DS146" s="223" t="s">
        <v>176</v>
      </c>
      <c r="DT146" s="222" t="s">
        <v>177</v>
      </c>
      <c r="DU146" s="222" t="s">
        <v>179</v>
      </c>
      <c r="DV146" s="224" t="s">
        <v>176</v>
      </c>
      <c r="DW146" s="222" t="s">
        <v>177</v>
      </c>
      <c r="DX146" s="225" t="s">
        <v>234</v>
      </c>
      <c r="DY146" s="222" t="s">
        <v>179</v>
      </c>
      <c r="DZ146" s="221" t="s">
        <v>176</v>
      </c>
      <c r="EA146" s="222" t="s">
        <v>177</v>
      </c>
      <c r="EB146" s="222" t="s">
        <v>179</v>
      </c>
      <c r="EC146" s="223" t="s">
        <v>176</v>
      </c>
      <c r="ED146" s="222" t="s">
        <v>177</v>
      </c>
      <c r="EE146" s="222" t="s">
        <v>179</v>
      </c>
      <c r="EF146" s="224" t="s">
        <v>176</v>
      </c>
      <c r="EG146" s="222" t="s">
        <v>177</v>
      </c>
      <c r="EH146" s="225" t="s">
        <v>234</v>
      </c>
      <c r="EI146" s="222" t="s">
        <v>179</v>
      </c>
      <c r="EJ146" s="221" t="s">
        <v>176</v>
      </c>
      <c r="EK146" s="222" t="s">
        <v>177</v>
      </c>
      <c r="EL146" s="222" t="s">
        <v>179</v>
      </c>
      <c r="EM146" s="223" t="s">
        <v>176</v>
      </c>
      <c r="EN146" s="222" t="s">
        <v>177</v>
      </c>
      <c r="EO146" s="222" t="s">
        <v>179</v>
      </c>
      <c r="EP146" s="224" t="s">
        <v>176</v>
      </c>
      <c r="EQ146" s="222" t="s">
        <v>177</v>
      </c>
      <c r="ER146" s="225" t="s">
        <v>234</v>
      </c>
      <c r="ES146" s="222" t="s">
        <v>179</v>
      </c>
      <c r="ET146" s="452" t="s">
        <v>176</v>
      </c>
      <c r="EU146" s="453" t="s">
        <v>177</v>
      </c>
      <c r="EV146" s="454" t="s">
        <v>235</v>
      </c>
      <c r="EW146" s="473" t="s">
        <v>176</v>
      </c>
      <c r="EX146" s="474" t="s">
        <v>177</v>
      </c>
      <c r="EY146" s="475" t="s">
        <v>235</v>
      </c>
      <c r="EZ146" s="313" t="s">
        <v>176</v>
      </c>
      <c r="FA146" s="323" t="s">
        <v>177</v>
      </c>
      <c r="FB146" s="332" t="s">
        <v>234</v>
      </c>
      <c r="FC146" s="227" t="s">
        <v>235</v>
      </c>
      <c r="FD146" s="226" t="s">
        <v>176</v>
      </c>
      <c r="FE146" s="222" t="s">
        <v>177</v>
      </c>
      <c r="FF146" s="222" t="s">
        <v>179</v>
      </c>
      <c r="FG146" s="223" t="s">
        <v>176</v>
      </c>
      <c r="FH146" s="222" t="s">
        <v>177</v>
      </c>
      <c r="FI146" s="222" t="s">
        <v>179</v>
      </c>
      <c r="FJ146" s="224" t="s">
        <v>176</v>
      </c>
      <c r="FK146" s="222" t="s">
        <v>177</v>
      </c>
      <c r="FL146" s="225" t="s">
        <v>234</v>
      </c>
      <c r="FM146" s="222" t="s">
        <v>179</v>
      </c>
      <c r="FN146" s="221" t="s">
        <v>176</v>
      </c>
      <c r="FO146" s="222" t="s">
        <v>177</v>
      </c>
      <c r="FP146" s="222" t="s">
        <v>179</v>
      </c>
      <c r="FQ146" s="223" t="s">
        <v>176</v>
      </c>
      <c r="FR146" s="222" t="s">
        <v>177</v>
      </c>
      <c r="FS146" s="222" t="s">
        <v>179</v>
      </c>
      <c r="FT146" s="224" t="s">
        <v>176</v>
      </c>
      <c r="FU146" s="222" t="s">
        <v>177</v>
      </c>
      <c r="FV146" s="225" t="s">
        <v>234</v>
      </c>
      <c r="FW146" s="222" t="s">
        <v>179</v>
      </c>
      <c r="FX146" s="221" t="s">
        <v>176</v>
      </c>
      <c r="FY146" s="222" t="s">
        <v>177</v>
      </c>
      <c r="FZ146" s="222" t="s">
        <v>179</v>
      </c>
      <c r="GA146" s="223" t="s">
        <v>176</v>
      </c>
      <c r="GB146" s="222" t="s">
        <v>177</v>
      </c>
      <c r="GC146" s="222" t="s">
        <v>179</v>
      </c>
      <c r="GD146" s="224" t="s">
        <v>176</v>
      </c>
      <c r="GE146" s="222" t="s">
        <v>177</v>
      </c>
      <c r="GF146" s="225" t="s">
        <v>234</v>
      </c>
      <c r="GG146" s="222" t="s">
        <v>179</v>
      </c>
      <c r="GH146" s="452" t="s">
        <v>176</v>
      </c>
      <c r="GI146" s="453" t="s">
        <v>177</v>
      </c>
      <c r="GJ146" s="454" t="s">
        <v>235</v>
      </c>
      <c r="GK146" s="473" t="s">
        <v>176</v>
      </c>
      <c r="GL146" s="474" t="s">
        <v>177</v>
      </c>
      <c r="GM146" s="475" t="s">
        <v>235</v>
      </c>
      <c r="GN146" s="313" t="s">
        <v>176</v>
      </c>
      <c r="GO146" s="323" t="s">
        <v>177</v>
      </c>
      <c r="GP146" s="332" t="s">
        <v>234</v>
      </c>
      <c r="GQ146" s="227" t="s">
        <v>235</v>
      </c>
      <c r="GR146" s="352" t="s">
        <v>240</v>
      </c>
      <c r="GS146" s="353" t="s">
        <v>241</v>
      </c>
      <c r="GT146" s="228" t="s">
        <v>235</v>
      </c>
      <c r="GU146" s="372" t="s">
        <v>240</v>
      </c>
      <c r="GV146" s="373" t="s">
        <v>241</v>
      </c>
      <c r="GW146" s="229" t="s">
        <v>235</v>
      </c>
      <c r="GX146" s="387" t="s">
        <v>176</v>
      </c>
      <c r="GY146" s="388" t="s">
        <v>177</v>
      </c>
      <c r="GZ146" s="389" t="s">
        <v>234</v>
      </c>
      <c r="HA146" s="230" t="s">
        <v>235</v>
      </c>
      <c r="HB146" s="407" t="s">
        <v>176</v>
      </c>
      <c r="HC146" s="408" t="s">
        <v>177</v>
      </c>
      <c r="HD146" s="232" t="s">
        <v>235</v>
      </c>
      <c r="HE146" s="407" t="s">
        <v>176</v>
      </c>
      <c r="HF146" s="408" t="s">
        <v>177</v>
      </c>
      <c r="HG146" s="232" t="s">
        <v>235</v>
      </c>
      <c r="HH146" s="407" t="s">
        <v>176</v>
      </c>
      <c r="HI146" s="408" t="s">
        <v>177</v>
      </c>
      <c r="HJ146" s="416" t="s">
        <v>234</v>
      </c>
      <c r="HK146" s="231" t="s">
        <v>235</v>
      </c>
      <c r="HL146" s="260"/>
      <c r="HM146" s="258"/>
      <c r="HN146" s="258"/>
      <c r="HO146" s="259"/>
      <c r="HP146" s="258"/>
      <c r="HQ146" s="258"/>
    </row>
    <row r="147" spans="2:225" s="96" customFormat="1" ht="28.5">
      <c r="B147" s="233"/>
      <c r="C147" s="147"/>
      <c r="D147" s="521" t="s">
        <v>247</v>
      </c>
      <c r="E147" s="234"/>
      <c r="F147" s="235"/>
      <c r="G147" s="235"/>
      <c r="H147" s="235"/>
      <c r="I147" s="234"/>
      <c r="J147" s="234"/>
      <c r="K147" s="234"/>
      <c r="L147" s="234"/>
      <c r="M147" s="234"/>
      <c r="N147" s="234"/>
      <c r="O147" s="234"/>
      <c r="P147" s="234"/>
      <c r="Q147" s="234"/>
      <c r="R147" s="239"/>
      <c r="S147" s="240" t="s">
        <v>237</v>
      </c>
      <c r="T147" s="241">
        <f t="shared" ref="T147:AY147" si="1562">SUMIFS(T$5:T$129,$HM$5:$HM$129,$S147,$HQ$5:$HQ$129,$D147)</f>
        <v>0</v>
      </c>
      <c r="U147" s="242">
        <f t="shared" si="1562"/>
        <v>0</v>
      </c>
      <c r="V147" s="269">
        <f t="shared" si="1562"/>
        <v>0</v>
      </c>
      <c r="W147" s="243">
        <f t="shared" si="1562"/>
        <v>0</v>
      </c>
      <c r="X147" s="242">
        <f t="shared" si="1562"/>
        <v>0</v>
      </c>
      <c r="Y147" s="269">
        <f t="shared" si="1562"/>
        <v>0</v>
      </c>
      <c r="Z147" s="244">
        <f t="shared" si="1562"/>
        <v>0</v>
      </c>
      <c r="AA147" s="242">
        <f t="shared" si="1562"/>
        <v>0</v>
      </c>
      <c r="AB147" s="245">
        <f t="shared" si="1562"/>
        <v>0</v>
      </c>
      <c r="AC147" s="269">
        <f t="shared" si="1562"/>
        <v>0</v>
      </c>
      <c r="AD147" s="241">
        <f t="shared" si="1562"/>
        <v>0</v>
      </c>
      <c r="AE147" s="242">
        <f t="shared" si="1562"/>
        <v>0</v>
      </c>
      <c r="AF147" s="269">
        <f t="shared" si="1562"/>
        <v>0</v>
      </c>
      <c r="AG147" s="243">
        <f t="shared" si="1562"/>
        <v>0</v>
      </c>
      <c r="AH147" s="242">
        <f t="shared" si="1562"/>
        <v>0</v>
      </c>
      <c r="AI147" s="269">
        <f t="shared" si="1562"/>
        <v>0</v>
      </c>
      <c r="AJ147" s="244">
        <f t="shared" si="1562"/>
        <v>0</v>
      </c>
      <c r="AK147" s="242">
        <f t="shared" si="1562"/>
        <v>0</v>
      </c>
      <c r="AL147" s="245">
        <f t="shared" si="1562"/>
        <v>0</v>
      </c>
      <c r="AM147" s="269">
        <f t="shared" si="1562"/>
        <v>0</v>
      </c>
      <c r="AN147" s="241">
        <f t="shared" si="1562"/>
        <v>0</v>
      </c>
      <c r="AO147" s="242">
        <f t="shared" si="1562"/>
        <v>0</v>
      </c>
      <c r="AP147" s="269">
        <f t="shared" si="1562"/>
        <v>0</v>
      </c>
      <c r="AQ147" s="243">
        <f t="shared" si="1562"/>
        <v>0</v>
      </c>
      <c r="AR147" s="242">
        <f t="shared" si="1562"/>
        <v>0</v>
      </c>
      <c r="AS147" s="269">
        <f t="shared" si="1562"/>
        <v>0</v>
      </c>
      <c r="AT147" s="244">
        <f t="shared" si="1562"/>
        <v>0</v>
      </c>
      <c r="AU147" s="242">
        <f t="shared" si="1562"/>
        <v>0</v>
      </c>
      <c r="AV147" s="245">
        <f t="shared" si="1562"/>
        <v>0</v>
      </c>
      <c r="AW147" s="269">
        <f t="shared" si="1562"/>
        <v>0</v>
      </c>
      <c r="AX147" s="441">
        <f t="shared" si="1562"/>
        <v>0</v>
      </c>
      <c r="AY147" s="442">
        <f t="shared" si="1562"/>
        <v>0</v>
      </c>
      <c r="AZ147" s="443">
        <f t="shared" ref="AZ147:CE147" si="1563">SUMIFS(AZ$5:AZ$129,$HM$5:$HM$129,$S147,$HQ$5:$HQ$129,$D147)</f>
        <v>0</v>
      </c>
      <c r="BA147" s="462">
        <f t="shared" si="1563"/>
        <v>0</v>
      </c>
      <c r="BB147" s="463">
        <f t="shared" si="1563"/>
        <v>0</v>
      </c>
      <c r="BC147" s="464">
        <f t="shared" si="1563"/>
        <v>0</v>
      </c>
      <c r="BD147" s="309">
        <f t="shared" si="1563"/>
        <v>0</v>
      </c>
      <c r="BE147" s="319">
        <f t="shared" si="1563"/>
        <v>0</v>
      </c>
      <c r="BF147" s="329">
        <f t="shared" si="1563"/>
        <v>0</v>
      </c>
      <c r="BG147" s="272">
        <f t="shared" si="1563"/>
        <v>0</v>
      </c>
      <c r="BH147" s="246">
        <f t="shared" si="1563"/>
        <v>0</v>
      </c>
      <c r="BI147" s="242">
        <f t="shared" si="1563"/>
        <v>0</v>
      </c>
      <c r="BJ147" s="269">
        <f t="shared" si="1563"/>
        <v>0</v>
      </c>
      <c r="BK147" s="243">
        <f t="shared" si="1563"/>
        <v>0</v>
      </c>
      <c r="BL147" s="242">
        <f t="shared" si="1563"/>
        <v>0</v>
      </c>
      <c r="BM147" s="269">
        <f t="shared" si="1563"/>
        <v>0</v>
      </c>
      <c r="BN147" s="244">
        <f t="shared" si="1563"/>
        <v>0</v>
      </c>
      <c r="BO147" s="242">
        <f t="shared" si="1563"/>
        <v>0</v>
      </c>
      <c r="BP147" s="245">
        <f t="shared" si="1563"/>
        <v>0</v>
      </c>
      <c r="BQ147" s="269">
        <f t="shared" si="1563"/>
        <v>0</v>
      </c>
      <c r="BR147" s="241">
        <f t="shared" si="1563"/>
        <v>0</v>
      </c>
      <c r="BS147" s="242">
        <f t="shared" si="1563"/>
        <v>0</v>
      </c>
      <c r="BT147" s="269">
        <f t="shared" si="1563"/>
        <v>0</v>
      </c>
      <c r="BU147" s="243">
        <f t="shared" si="1563"/>
        <v>0</v>
      </c>
      <c r="BV147" s="242">
        <f t="shared" si="1563"/>
        <v>0</v>
      </c>
      <c r="BW147" s="269">
        <f t="shared" si="1563"/>
        <v>0</v>
      </c>
      <c r="BX147" s="244">
        <f t="shared" si="1563"/>
        <v>0</v>
      </c>
      <c r="BY147" s="242">
        <f t="shared" si="1563"/>
        <v>0</v>
      </c>
      <c r="BZ147" s="245">
        <f t="shared" si="1563"/>
        <v>0</v>
      </c>
      <c r="CA147" s="269">
        <f t="shared" si="1563"/>
        <v>0</v>
      </c>
      <c r="CB147" s="241">
        <f t="shared" si="1563"/>
        <v>0</v>
      </c>
      <c r="CC147" s="242">
        <f t="shared" si="1563"/>
        <v>0</v>
      </c>
      <c r="CD147" s="269">
        <f t="shared" si="1563"/>
        <v>0</v>
      </c>
      <c r="CE147" s="243">
        <f t="shared" si="1563"/>
        <v>0</v>
      </c>
      <c r="CF147" s="242">
        <f t="shared" ref="CF147:DU147" si="1564">SUMIFS(CF$5:CF$129,$HM$5:$HM$129,$S147,$HQ$5:$HQ$129,$D147)</f>
        <v>0</v>
      </c>
      <c r="CG147" s="269">
        <f t="shared" si="1564"/>
        <v>0</v>
      </c>
      <c r="CH147" s="244">
        <f t="shared" si="1564"/>
        <v>0</v>
      </c>
      <c r="CI147" s="242">
        <f t="shared" si="1564"/>
        <v>0</v>
      </c>
      <c r="CJ147" s="245">
        <f t="shared" si="1564"/>
        <v>0</v>
      </c>
      <c r="CK147" s="269">
        <f t="shared" si="1564"/>
        <v>0</v>
      </c>
      <c r="CL147" s="441">
        <f t="shared" si="1564"/>
        <v>0</v>
      </c>
      <c r="CM147" s="442">
        <f t="shared" si="1564"/>
        <v>0</v>
      </c>
      <c r="CN147" s="443">
        <f t="shared" si="1564"/>
        <v>0</v>
      </c>
      <c r="CO147" s="462">
        <f t="shared" si="1564"/>
        <v>0</v>
      </c>
      <c r="CP147" s="463">
        <f t="shared" si="1564"/>
        <v>0</v>
      </c>
      <c r="CQ147" s="464">
        <f t="shared" si="1564"/>
        <v>0</v>
      </c>
      <c r="CR147" s="309">
        <f t="shared" si="1564"/>
        <v>0</v>
      </c>
      <c r="CS147" s="319">
        <f t="shared" si="1564"/>
        <v>0</v>
      </c>
      <c r="CT147" s="329">
        <f t="shared" si="1564"/>
        <v>0</v>
      </c>
      <c r="CU147" s="272">
        <f t="shared" si="1564"/>
        <v>0</v>
      </c>
      <c r="CV147" s="344">
        <f t="shared" si="1564"/>
        <v>0</v>
      </c>
      <c r="CW147" s="345">
        <f t="shared" si="1564"/>
        <v>0</v>
      </c>
      <c r="CX147" s="276">
        <f t="shared" si="1564"/>
        <v>0</v>
      </c>
      <c r="CY147" s="364">
        <f t="shared" si="1564"/>
        <v>0</v>
      </c>
      <c r="CZ147" s="365">
        <f t="shared" si="1564"/>
        <v>0</v>
      </c>
      <c r="DA147" s="279">
        <f t="shared" si="1564"/>
        <v>0</v>
      </c>
      <c r="DB147" s="379">
        <f t="shared" si="1564"/>
        <v>0</v>
      </c>
      <c r="DC147" s="380">
        <f t="shared" si="1564"/>
        <v>0</v>
      </c>
      <c r="DD147" s="381">
        <f t="shared" si="1564"/>
        <v>0</v>
      </c>
      <c r="DE147" s="282">
        <f t="shared" si="1564"/>
        <v>0</v>
      </c>
      <c r="DF147" s="344">
        <f t="shared" si="1564"/>
        <v>5887000000</v>
      </c>
      <c r="DG147" s="345">
        <f t="shared" si="1564"/>
        <v>1354330000</v>
      </c>
      <c r="DH147" s="276">
        <f t="shared" si="1564"/>
        <v>206</v>
      </c>
      <c r="DI147" s="364">
        <f t="shared" si="1564"/>
        <v>6244943847</v>
      </c>
      <c r="DJ147" s="365">
        <f t="shared" si="1564"/>
        <v>1422741779</v>
      </c>
      <c r="DK147" s="279">
        <f t="shared" si="1564"/>
        <v>215</v>
      </c>
      <c r="DL147" s="379">
        <f t="shared" si="1564"/>
        <v>6665197431</v>
      </c>
      <c r="DM147" s="380">
        <f t="shared" si="1564"/>
        <v>1458182585</v>
      </c>
      <c r="DN147" s="381">
        <f t="shared" si="1564"/>
        <v>536630585</v>
      </c>
      <c r="DO147" s="282">
        <f t="shared" si="1564"/>
        <v>226</v>
      </c>
      <c r="DP147" s="246">
        <f t="shared" si="1564"/>
        <v>0</v>
      </c>
      <c r="DQ147" s="242">
        <f t="shared" si="1564"/>
        <v>0</v>
      </c>
      <c r="DR147" s="269">
        <f t="shared" si="1564"/>
        <v>0</v>
      </c>
      <c r="DS147" s="243">
        <f t="shared" si="1564"/>
        <v>0</v>
      </c>
      <c r="DT147" s="242">
        <f t="shared" si="1564"/>
        <v>0</v>
      </c>
      <c r="DU147" s="269">
        <f t="shared" si="1564"/>
        <v>0</v>
      </c>
      <c r="DV147" s="244">
        <f t="shared" ref="DV147:FA147" si="1565">SUMIFS(DV$5:DV$129,$HM$5:$HM$129,$S147,$HQ$5:$HQ$129,$D147)</f>
        <v>0</v>
      </c>
      <c r="DW147" s="242">
        <f t="shared" si="1565"/>
        <v>0</v>
      </c>
      <c r="DX147" s="245">
        <f t="shared" si="1565"/>
        <v>0</v>
      </c>
      <c r="DY147" s="269">
        <f t="shared" si="1565"/>
        <v>0</v>
      </c>
      <c r="DZ147" s="241">
        <f t="shared" si="1565"/>
        <v>0</v>
      </c>
      <c r="EA147" s="242">
        <f t="shared" si="1565"/>
        <v>0</v>
      </c>
      <c r="EB147" s="269">
        <f t="shared" si="1565"/>
        <v>0</v>
      </c>
      <c r="EC147" s="243">
        <f t="shared" si="1565"/>
        <v>0</v>
      </c>
      <c r="ED147" s="242">
        <f t="shared" si="1565"/>
        <v>0</v>
      </c>
      <c r="EE147" s="269">
        <f t="shared" si="1565"/>
        <v>0</v>
      </c>
      <c r="EF147" s="244">
        <f t="shared" si="1565"/>
        <v>0</v>
      </c>
      <c r="EG147" s="242">
        <f t="shared" si="1565"/>
        <v>0</v>
      </c>
      <c r="EH147" s="245">
        <f t="shared" si="1565"/>
        <v>0</v>
      </c>
      <c r="EI147" s="269">
        <f t="shared" si="1565"/>
        <v>0</v>
      </c>
      <c r="EJ147" s="241">
        <f t="shared" si="1565"/>
        <v>0</v>
      </c>
      <c r="EK147" s="242">
        <f t="shared" si="1565"/>
        <v>0</v>
      </c>
      <c r="EL147" s="269">
        <f t="shared" si="1565"/>
        <v>0</v>
      </c>
      <c r="EM147" s="243">
        <f t="shared" si="1565"/>
        <v>0</v>
      </c>
      <c r="EN147" s="242">
        <f t="shared" si="1565"/>
        <v>0</v>
      </c>
      <c r="EO147" s="269">
        <f t="shared" si="1565"/>
        <v>0</v>
      </c>
      <c r="EP147" s="244">
        <f t="shared" si="1565"/>
        <v>0</v>
      </c>
      <c r="EQ147" s="242">
        <f t="shared" si="1565"/>
        <v>0</v>
      </c>
      <c r="ER147" s="245">
        <f t="shared" si="1565"/>
        <v>0</v>
      </c>
      <c r="ES147" s="269">
        <f t="shared" si="1565"/>
        <v>0</v>
      </c>
      <c r="ET147" s="441">
        <f t="shared" si="1565"/>
        <v>0</v>
      </c>
      <c r="EU147" s="442">
        <f t="shared" si="1565"/>
        <v>0</v>
      </c>
      <c r="EV147" s="443">
        <f t="shared" si="1565"/>
        <v>0</v>
      </c>
      <c r="EW147" s="462">
        <f t="shared" si="1565"/>
        <v>0</v>
      </c>
      <c r="EX147" s="463">
        <f t="shared" si="1565"/>
        <v>0</v>
      </c>
      <c r="EY147" s="464">
        <f t="shared" si="1565"/>
        <v>0</v>
      </c>
      <c r="EZ147" s="309">
        <f t="shared" si="1565"/>
        <v>0</v>
      </c>
      <c r="FA147" s="319">
        <f t="shared" si="1565"/>
        <v>0</v>
      </c>
      <c r="FB147" s="329">
        <f t="shared" ref="FB147:GG147" si="1566">SUMIFS(FB$5:FB$129,$HM$5:$HM$129,$S147,$HQ$5:$HQ$129,$D147)</f>
        <v>0</v>
      </c>
      <c r="FC147" s="272">
        <f t="shared" si="1566"/>
        <v>0</v>
      </c>
      <c r="FD147" s="246">
        <f t="shared" si="1566"/>
        <v>0</v>
      </c>
      <c r="FE147" s="242">
        <f t="shared" si="1566"/>
        <v>0</v>
      </c>
      <c r="FF147" s="269">
        <f t="shared" si="1566"/>
        <v>0</v>
      </c>
      <c r="FG147" s="243">
        <f t="shared" si="1566"/>
        <v>0</v>
      </c>
      <c r="FH147" s="242">
        <f t="shared" si="1566"/>
        <v>0</v>
      </c>
      <c r="FI147" s="269">
        <f t="shared" si="1566"/>
        <v>0</v>
      </c>
      <c r="FJ147" s="244">
        <f t="shared" si="1566"/>
        <v>0</v>
      </c>
      <c r="FK147" s="242">
        <f t="shared" si="1566"/>
        <v>0</v>
      </c>
      <c r="FL147" s="245">
        <f t="shared" si="1566"/>
        <v>0</v>
      </c>
      <c r="FM147" s="269">
        <f t="shared" si="1566"/>
        <v>0</v>
      </c>
      <c r="FN147" s="241">
        <f t="shared" si="1566"/>
        <v>0</v>
      </c>
      <c r="FO147" s="242">
        <f t="shared" si="1566"/>
        <v>0</v>
      </c>
      <c r="FP147" s="269">
        <f t="shared" si="1566"/>
        <v>0</v>
      </c>
      <c r="FQ147" s="243">
        <f t="shared" si="1566"/>
        <v>0</v>
      </c>
      <c r="FR147" s="242">
        <f t="shared" si="1566"/>
        <v>0</v>
      </c>
      <c r="FS147" s="269">
        <f t="shared" si="1566"/>
        <v>0</v>
      </c>
      <c r="FT147" s="244">
        <f t="shared" si="1566"/>
        <v>0</v>
      </c>
      <c r="FU147" s="242">
        <f t="shared" si="1566"/>
        <v>0</v>
      </c>
      <c r="FV147" s="245">
        <f t="shared" si="1566"/>
        <v>0</v>
      </c>
      <c r="FW147" s="269">
        <f t="shared" si="1566"/>
        <v>0</v>
      </c>
      <c r="FX147" s="241">
        <f t="shared" si="1566"/>
        <v>0</v>
      </c>
      <c r="FY147" s="242">
        <f t="shared" si="1566"/>
        <v>0</v>
      </c>
      <c r="FZ147" s="269">
        <f t="shared" si="1566"/>
        <v>0</v>
      </c>
      <c r="GA147" s="243">
        <f t="shared" si="1566"/>
        <v>0</v>
      </c>
      <c r="GB147" s="242">
        <f t="shared" si="1566"/>
        <v>0</v>
      </c>
      <c r="GC147" s="269">
        <f t="shared" si="1566"/>
        <v>0</v>
      </c>
      <c r="GD147" s="244">
        <f t="shared" si="1566"/>
        <v>0</v>
      </c>
      <c r="GE147" s="242">
        <f t="shared" si="1566"/>
        <v>0</v>
      </c>
      <c r="GF147" s="245">
        <f t="shared" si="1566"/>
        <v>0</v>
      </c>
      <c r="GG147" s="269">
        <f t="shared" si="1566"/>
        <v>0</v>
      </c>
      <c r="GH147" s="441">
        <f t="shared" ref="GH147:HK147" si="1567">SUMIFS(GH$5:GH$129,$HM$5:$HM$129,$S147,$HQ$5:$HQ$129,$D147)</f>
        <v>0</v>
      </c>
      <c r="GI147" s="442">
        <f t="shared" si="1567"/>
        <v>0</v>
      </c>
      <c r="GJ147" s="443">
        <f t="shared" si="1567"/>
        <v>0</v>
      </c>
      <c r="GK147" s="462">
        <f t="shared" si="1567"/>
        <v>0</v>
      </c>
      <c r="GL147" s="463">
        <f t="shared" si="1567"/>
        <v>0</v>
      </c>
      <c r="GM147" s="464">
        <f t="shared" si="1567"/>
        <v>0</v>
      </c>
      <c r="GN147" s="309">
        <f t="shared" si="1567"/>
        <v>0</v>
      </c>
      <c r="GO147" s="319">
        <f t="shared" si="1567"/>
        <v>0</v>
      </c>
      <c r="GP147" s="329">
        <f t="shared" si="1567"/>
        <v>0</v>
      </c>
      <c r="GQ147" s="272">
        <f t="shared" si="1567"/>
        <v>0</v>
      </c>
      <c r="GR147" s="344">
        <f t="shared" si="1567"/>
        <v>0</v>
      </c>
      <c r="GS147" s="345">
        <f t="shared" si="1567"/>
        <v>0</v>
      </c>
      <c r="GT147" s="276">
        <f t="shared" si="1567"/>
        <v>0</v>
      </c>
      <c r="GU147" s="364">
        <f t="shared" si="1567"/>
        <v>0</v>
      </c>
      <c r="GV147" s="365">
        <f t="shared" si="1567"/>
        <v>0</v>
      </c>
      <c r="GW147" s="279">
        <f t="shared" si="1567"/>
        <v>0</v>
      </c>
      <c r="GX147" s="379">
        <f t="shared" si="1567"/>
        <v>0</v>
      </c>
      <c r="GY147" s="380">
        <f t="shared" si="1567"/>
        <v>0</v>
      </c>
      <c r="GZ147" s="381">
        <f t="shared" si="1567"/>
        <v>0</v>
      </c>
      <c r="HA147" s="282">
        <f t="shared" si="1567"/>
        <v>0</v>
      </c>
      <c r="HB147" s="401">
        <f t="shared" si="1567"/>
        <v>0</v>
      </c>
      <c r="HC147" s="402">
        <f t="shared" si="1567"/>
        <v>0</v>
      </c>
      <c r="HD147" s="285">
        <f t="shared" si="1567"/>
        <v>0</v>
      </c>
      <c r="HE147" s="401">
        <f t="shared" si="1567"/>
        <v>0</v>
      </c>
      <c r="HF147" s="402">
        <f t="shared" si="1567"/>
        <v>0</v>
      </c>
      <c r="HG147" s="285">
        <f t="shared" si="1567"/>
        <v>0</v>
      </c>
      <c r="HH147" s="401">
        <f t="shared" si="1567"/>
        <v>0</v>
      </c>
      <c r="HI147" s="402">
        <f t="shared" si="1567"/>
        <v>0</v>
      </c>
      <c r="HJ147" s="417">
        <f t="shared" si="1567"/>
        <v>0</v>
      </c>
      <c r="HK147" s="291">
        <f t="shared" si="1567"/>
        <v>0</v>
      </c>
      <c r="HL147" s="260"/>
      <c r="HM147" s="247" t="s">
        <v>237</v>
      </c>
      <c r="HN147" s="258"/>
      <c r="HO147" s="259"/>
      <c r="HP147" s="258"/>
      <c r="HQ147" s="258"/>
    </row>
    <row r="148" spans="2:225" s="96" customFormat="1" ht="28.5">
      <c r="B148" s="233"/>
      <c r="C148" s="147"/>
      <c r="D148" s="521"/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8" t="s">
        <v>238</v>
      </c>
      <c r="T148" s="249">
        <f t="shared" ref="T148:AY148" si="1568">SUMIFS(T$5:T$129,$HM$5:$HM$129,$S148,$HQ$5:$HQ$129,$D147)</f>
        <v>0</v>
      </c>
      <c r="U148" s="250">
        <f t="shared" si="1568"/>
        <v>0</v>
      </c>
      <c r="V148" s="270">
        <f t="shared" si="1568"/>
        <v>0</v>
      </c>
      <c r="W148" s="251">
        <f t="shared" si="1568"/>
        <v>0</v>
      </c>
      <c r="X148" s="250">
        <f t="shared" si="1568"/>
        <v>0</v>
      </c>
      <c r="Y148" s="270">
        <f t="shared" si="1568"/>
        <v>0</v>
      </c>
      <c r="Z148" s="252">
        <f t="shared" si="1568"/>
        <v>0</v>
      </c>
      <c r="AA148" s="250">
        <f t="shared" si="1568"/>
        <v>0</v>
      </c>
      <c r="AB148" s="253">
        <f t="shared" si="1568"/>
        <v>0</v>
      </c>
      <c r="AC148" s="270">
        <f t="shared" si="1568"/>
        <v>0</v>
      </c>
      <c r="AD148" s="249">
        <f t="shared" si="1568"/>
        <v>0</v>
      </c>
      <c r="AE148" s="250">
        <f t="shared" si="1568"/>
        <v>0</v>
      </c>
      <c r="AF148" s="270">
        <f t="shared" si="1568"/>
        <v>0</v>
      </c>
      <c r="AG148" s="251">
        <f t="shared" si="1568"/>
        <v>0</v>
      </c>
      <c r="AH148" s="250">
        <f t="shared" si="1568"/>
        <v>0</v>
      </c>
      <c r="AI148" s="270">
        <f t="shared" si="1568"/>
        <v>0</v>
      </c>
      <c r="AJ148" s="252">
        <f t="shared" si="1568"/>
        <v>0</v>
      </c>
      <c r="AK148" s="250">
        <f t="shared" si="1568"/>
        <v>0</v>
      </c>
      <c r="AL148" s="253">
        <f t="shared" si="1568"/>
        <v>0</v>
      </c>
      <c r="AM148" s="270">
        <f t="shared" si="1568"/>
        <v>0</v>
      </c>
      <c r="AN148" s="249">
        <f t="shared" si="1568"/>
        <v>0</v>
      </c>
      <c r="AO148" s="250">
        <f t="shared" si="1568"/>
        <v>0</v>
      </c>
      <c r="AP148" s="270">
        <f t="shared" si="1568"/>
        <v>0</v>
      </c>
      <c r="AQ148" s="251">
        <f t="shared" si="1568"/>
        <v>0</v>
      </c>
      <c r="AR148" s="250">
        <f t="shared" si="1568"/>
        <v>0</v>
      </c>
      <c r="AS148" s="270">
        <f t="shared" si="1568"/>
        <v>0</v>
      </c>
      <c r="AT148" s="252">
        <f t="shared" si="1568"/>
        <v>0</v>
      </c>
      <c r="AU148" s="250">
        <f t="shared" si="1568"/>
        <v>0</v>
      </c>
      <c r="AV148" s="253">
        <f t="shared" si="1568"/>
        <v>0</v>
      </c>
      <c r="AW148" s="270">
        <f t="shared" si="1568"/>
        <v>0</v>
      </c>
      <c r="AX148" s="444">
        <f t="shared" si="1568"/>
        <v>0</v>
      </c>
      <c r="AY148" s="445">
        <f t="shared" si="1568"/>
        <v>0</v>
      </c>
      <c r="AZ148" s="446">
        <f t="shared" ref="AZ148:CE148" si="1569">SUMIFS(AZ$5:AZ$129,$HM$5:$HM$129,$S148,$HQ$5:$HQ$129,$D147)</f>
        <v>0</v>
      </c>
      <c r="BA148" s="465">
        <f t="shared" si="1569"/>
        <v>0</v>
      </c>
      <c r="BB148" s="466">
        <f t="shared" si="1569"/>
        <v>0</v>
      </c>
      <c r="BC148" s="467">
        <f t="shared" si="1569"/>
        <v>0</v>
      </c>
      <c r="BD148" s="310">
        <f t="shared" si="1569"/>
        <v>0</v>
      </c>
      <c r="BE148" s="320">
        <f t="shared" si="1569"/>
        <v>0</v>
      </c>
      <c r="BF148" s="330">
        <f t="shared" si="1569"/>
        <v>0</v>
      </c>
      <c r="BG148" s="273">
        <f t="shared" si="1569"/>
        <v>0</v>
      </c>
      <c r="BH148" s="254">
        <f t="shared" si="1569"/>
        <v>0</v>
      </c>
      <c r="BI148" s="250">
        <f t="shared" si="1569"/>
        <v>0</v>
      </c>
      <c r="BJ148" s="270">
        <f t="shared" si="1569"/>
        <v>0</v>
      </c>
      <c r="BK148" s="251">
        <f t="shared" si="1569"/>
        <v>0</v>
      </c>
      <c r="BL148" s="250">
        <f t="shared" si="1569"/>
        <v>0</v>
      </c>
      <c r="BM148" s="270">
        <f t="shared" si="1569"/>
        <v>0</v>
      </c>
      <c r="BN148" s="252">
        <f t="shared" si="1569"/>
        <v>0</v>
      </c>
      <c r="BO148" s="250">
        <f t="shared" si="1569"/>
        <v>0</v>
      </c>
      <c r="BP148" s="253">
        <f t="shared" si="1569"/>
        <v>0</v>
      </c>
      <c r="BQ148" s="270">
        <f t="shared" si="1569"/>
        <v>0</v>
      </c>
      <c r="BR148" s="249">
        <f t="shared" si="1569"/>
        <v>0</v>
      </c>
      <c r="BS148" s="250">
        <f t="shared" si="1569"/>
        <v>0</v>
      </c>
      <c r="BT148" s="270">
        <f t="shared" si="1569"/>
        <v>0</v>
      </c>
      <c r="BU148" s="251">
        <f t="shared" si="1569"/>
        <v>0</v>
      </c>
      <c r="BV148" s="250">
        <f t="shared" si="1569"/>
        <v>0</v>
      </c>
      <c r="BW148" s="270">
        <f t="shared" si="1569"/>
        <v>0</v>
      </c>
      <c r="BX148" s="252">
        <f t="shared" si="1569"/>
        <v>0</v>
      </c>
      <c r="BY148" s="250">
        <f t="shared" si="1569"/>
        <v>0</v>
      </c>
      <c r="BZ148" s="253">
        <f t="shared" si="1569"/>
        <v>0</v>
      </c>
      <c r="CA148" s="270">
        <f t="shared" si="1569"/>
        <v>0</v>
      </c>
      <c r="CB148" s="249">
        <f t="shared" si="1569"/>
        <v>0</v>
      </c>
      <c r="CC148" s="250">
        <f t="shared" si="1569"/>
        <v>0</v>
      </c>
      <c r="CD148" s="270">
        <f t="shared" si="1569"/>
        <v>0</v>
      </c>
      <c r="CE148" s="251">
        <f t="shared" si="1569"/>
        <v>0</v>
      </c>
      <c r="CF148" s="250">
        <f t="shared" ref="CF148:DU148" si="1570">SUMIFS(CF$5:CF$129,$HM$5:$HM$129,$S148,$HQ$5:$HQ$129,$D147)</f>
        <v>0</v>
      </c>
      <c r="CG148" s="270">
        <f t="shared" si="1570"/>
        <v>0</v>
      </c>
      <c r="CH148" s="252">
        <f t="shared" si="1570"/>
        <v>0</v>
      </c>
      <c r="CI148" s="250">
        <f t="shared" si="1570"/>
        <v>0</v>
      </c>
      <c r="CJ148" s="253">
        <f t="shared" si="1570"/>
        <v>0</v>
      </c>
      <c r="CK148" s="270">
        <f t="shared" si="1570"/>
        <v>0</v>
      </c>
      <c r="CL148" s="444">
        <f t="shared" si="1570"/>
        <v>0</v>
      </c>
      <c r="CM148" s="445">
        <f t="shared" si="1570"/>
        <v>0</v>
      </c>
      <c r="CN148" s="446">
        <f t="shared" si="1570"/>
        <v>0</v>
      </c>
      <c r="CO148" s="465">
        <f t="shared" si="1570"/>
        <v>0</v>
      </c>
      <c r="CP148" s="466">
        <f t="shared" si="1570"/>
        <v>0</v>
      </c>
      <c r="CQ148" s="467">
        <f t="shared" si="1570"/>
        <v>0</v>
      </c>
      <c r="CR148" s="310">
        <f t="shared" si="1570"/>
        <v>0</v>
      </c>
      <c r="CS148" s="320">
        <f t="shared" si="1570"/>
        <v>0</v>
      </c>
      <c r="CT148" s="330">
        <f t="shared" si="1570"/>
        <v>0</v>
      </c>
      <c r="CU148" s="273">
        <f t="shared" si="1570"/>
        <v>0</v>
      </c>
      <c r="CV148" s="346">
        <f t="shared" si="1570"/>
        <v>0</v>
      </c>
      <c r="CW148" s="347">
        <f t="shared" si="1570"/>
        <v>0</v>
      </c>
      <c r="CX148" s="277">
        <f t="shared" si="1570"/>
        <v>0</v>
      </c>
      <c r="CY148" s="366">
        <f t="shared" si="1570"/>
        <v>0</v>
      </c>
      <c r="CZ148" s="367">
        <f t="shared" si="1570"/>
        <v>0</v>
      </c>
      <c r="DA148" s="280">
        <f t="shared" si="1570"/>
        <v>0</v>
      </c>
      <c r="DB148" s="382">
        <f t="shared" si="1570"/>
        <v>0</v>
      </c>
      <c r="DC148" s="383">
        <f t="shared" si="1570"/>
        <v>0</v>
      </c>
      <c r="DD148" s="330">
        <f t="shared" si="1570"/>
        <v>0</v>
      </c>
      <c r="DE148" s="283">
        <f t="shared" si="1570"/>
        <v>0</v>
      </c>
      <c r="DF148" s="346">
        <f t="shared" ref="DF148" si="1571">SUMIFS(DF$5:DF$129,$HM$5:$HM$129,$S148,$HQ$5:$HQ$129,$D147)</f>
        <v>1739525371</v>
      </c>
      <c r="DG148" s="347">
        <f t="shared" ref="DG148" si="1572">SUMIFS(DG$5:DG$129,$HM$5:$HM$129,$S148,$HQ$5:$HQ$129,$D147)</f>
        <v>360359266</v>
      </c>
      <c r="DH148" s="277">
        <f t="shared" ref="DH148" si="1573">SUMIFS(DH$5:DH$129,$HM$5:$HM$129,$S148,$HQ$5:$HQ$129,$D147)</f>
        <v>55</v>
      </c>
      <c r="DI148" s="366">
        <f t="shared" ref="DI148" si="1574">SUMIFS(DI$5:DI$129,$HM$5:$HM$129,$S148,$HQ$5:$HQ$129,$D147)</f>
        <v>2173316225</v>
      </c>
      <c r="DJ148" s="367">
        <f t="shared" ref="DJ148" si="1575">SUMIFS(DJ$5:DJ$129,$HM$5:$HM$129,$S148,$HQ$5:$HQ$129,$D147)</f>
        <v>439847353</v>
      </c>
      <c r="DK148" s="280">
        <f t="shared" ref="DK148" si="1576">SUMIFS(DK$5:DK$129,$HM$5:$HM$129,$S148,$HQ$5:$HQ$129,$D147)</f>
        <v>76</v>
      </c>
      <c r="DL148" s="382">
        <f t="shared" ref="DL148" si="1577">SUMIFS(DL$5:DL$129,$HM$5:$HM$129,$S148,$HQ$5:$HQ$129,$D147)</f>
        <v>2525252235</v>
      </c>
      <c r="DM148" s="383">
        <f t="shared" ref="DM148" si="1578">SUMIFS(DM$5:DM$129,$HM$5:$HM$129,$S148,$HQ$5:$HQ$129,$D147)</f>
        <v>522254965</v>
      </c>
      <c r="DN148" s="330">
        <f t="shared" ref="DN148" si="1579">SUMIFS(DN$5:DN$129,$HM$5:$HM$129,$S148,$HQ$5:$HQ$129,$D147)</f>
        <v>-399297035</v>
      </c>
      <c r="DO148" s="283">
        <f t="shared" ref="DO148" si="1580">SUMIFS(DO$5:DO$129,$HM$5:$HM$129,$S148,$HQ$5:$HQ$129,$D147)</f>
        <v>78</v>
      </c>
      <c r="DP148" s="254">
        <f t="shared" si="1570"/>
        <v>0</v>
      </c>
      <c r="DQ148" s="250">
        <f t="shared" si="1570"/>
        <v>0</v>
      </c>
      <c r="DR148" s="270">
        <f t="shared" si="1570"/>
        <v>0</v>
      </c>
      <c r="DS148" s="251">
        <f t="shared" si="1570"/>
        <v>0</v>
      </c>
      <c r="DT148" s="250">
        <f t="shared" si="1570"/>
        <v>0</v>
      </c>
      <c r="DU148" s="270">
        <f t="shared" si="1570"/>
        <v>0</v>
      </c>
      <c r="DV148" s="252">
        <f t="shared" ref="DV148:FA148" si="1581">SUMIFS(DV$5:DV$129,$HM$5:$HM$129,$S148,$HQ$5:$HQ$129,$D147)</f>
        <v>0</v>
      </c>
      <c r="DW148" s="250">
        <f t="shared" si="1581"/>
        <v>0</v>
      </c>
      <c r="DX148" s="253">
        <f t="shared" si="1581"/>
        <v>0</v>
      </c>
      <c r="DY148" s="270">
        <f t="shared" si="1581"/>
        <v>0</v>
      </c>
      <c r="DZ148" s="249">
        <f t="shared" si="1581"/>
        <v>0</v>
      </c>
      <c r="EA148" s="250">
        <f t="shared" si="1581"/>
        <v>0</v>
      </c>
      <c r="EB148" s="270">
        <f t="shared" si="1581"/>
        <v>0</v>
      </c>
      <c r="EC148" s="251">
        <f t="shared" si="1581"/>
        <v>0</v>
      </c>
      <c r="ED148" s="250">
        <f t="shared" si="1581"/>
        <v>0</v>
      </c>
      <c r="EE148" s="270">
        <f t="shared" si="1581"/>
        <v>0</v>
      </c>
      <c r="EF148" s="252">
        <f t="shared" si="1581"/>
        <v>0</v>
      </c>
      <c r="EG148" s="250">
        <f t="shared" si="1581"/>
        <v>0</v>
      </c>
      <c r="EH148" s="253">
        <f t="shared" si="1581"/>
        <v>0</v>
      </c>
      <c r="EI148" s="270">
        <f t="shared" si="1581"/>
        <v>0</v>
      </c>
      <c r="EJ148" s="249">
        <f t="shared" si="1581"/>
        <v>0</v>
      </c>
      <c r="EK148" s="250">
        <f t="shared" si="1581"/>
        <v>0</v>
      </c>
      <c r="EL148" s="270">
        <f t="shared" si="1581"/>
        <v>0</v>
      </c>
      <c r="EM148" s="251">
        <f t="shared" si="1581"/>
        <v>0</v>
      </c>
      <c r="EN148" s="250">
        <f t="shared" si="1581"/>
        <v>0</v>
      </c>
      <c r="EO148" s="270">
        <f t="shared" si="1581"/>
        <v>0</v>
      </c>
      <c r="EP148" s="252">
        <f t="shared" si="1581"/>
        <v>0</v>
      </c>
      <c r="EQ148" s="250">
        <f t="shared" si="1581"/>
        <v>0</v>
      </c>
      <c r="ER148" s="253">
        <f t="shared" si="1581"/>
        <v>0</v>
      </c>
      <c r="ES148" s="270">
        <f t="shared" si="1581"/>
        <v>0</v>
      </c>
      <c r="ET148" s="444">
        <f t="shared" si="1581"/>
        <v>0</v>
      </c>
      <c r="EU148" s="445">
        <f t="shared" si="1581"/>
        <v>0</v>
      </c>
      <c r="EV148" s="446">
        <f t="shared" si="1581"/>
        <v>0</v>
      </c>
      <c r="EW148" s="465">
        <f t="shared" si="1581"/>
        <v>0</v>
      </c>
      <c r="EX148" s="466">
        <f t="shared" si="1581"/>
        <v>0</v>
      </c>
      <c r="EY148" s="467">
        <f t="shared" si="1581"/>
        <v>0</v>
      </c>
      <c r="EZ148" s="310">
        <f t="shared" si="1581"/>
        <v>0</v>
      </c>
      <c r="FA148" s="320">
        <f t="shared" si="1581"/>
        <v>0</v>
      </c>
      <c r="FB148" s="330">
        <f t="shared" ref="FB148:GG148" si="1582">SUMIFS(FB$5:FB$129,$HM$5:$HM$129,$S148,$HQ$5:$HQ$129,$D147)</f>
        <v>0</v>
      </c>
      <c r="FC148" s="273">
        <f t="shared" si="1582"/>
        <v>0</v>
      </c>
      <c r="FD148" s="254">
        <f t="shared" si="1582"/>
        <v>0</v>
      </c>
      <c r="FE148" s="250">
        <f t="shared" si="1582"/>
        <v>0</v>
      </c>
      <c r="FF148" s="270">
        <f t="shared" si="1582"/>
        <v>0</v>
      </c>
      <c r="FG148" s="251">
        <f t="shared" si="1582"/>
        <v>0</v>
      </c>
      <c r="FH148" s="250">
        <f t="shared" si="1582"/>
        <v>0</v>
      </c>
      <c r="FI148" s="270">
        <f t="shared" si="1582"/>
        <v>0</v>
      </c>
      <c r="FJ148" s="252">
        <f t="shared" si="1582"/>
        <v>0</v>
      </c>
      <c r="FK148" s="250">
        <f t="shared" si="1582"/>
        <v>0</v>
      </c>
      <c r="FL148" s="253">
        <f t="shared" si="1582"/>
        <v>0</v>
      </c>
      <c r="FM148" s="270">
        <f t="shared" si="1582"/>
        <v>0</v>
      </c>
      <c r="FN148" s="249">
        <f t="shared" si="1582"/>
        <v>0</v>
      </c>
      <c r="FO148" s="250">
        <f t="shared" si="1582"/>
        <v>0</v>
      </c>
      <c r="FP148" s="270">
        <f t="shared" si="1582"/>
        <v>0</v>
      </c>
      <c r="FQ148" s="251">
        <f t="shared" si="1582"/>
        <v>0</v>
      </c>
      <c r="FR148" s="250">
        <f t="shared" si="1582"/>
        <v>0</v>
      </c>
      <c r="FS148" s="270">
        <f t="shared" si="1582"/>
        <v>0</v>
      </c>
      <c r="FT148" s="252">
        <f t="shared" si="1582"/>
        <v>0</v>
      </c>
      <c r="FU148" s="250">
        <f t="shared" si="1582"/>
        <v>0</v>
      </c>
      <c r="FV148" s="253">
        <f t="shared" si="1582"/>
        <v>0</v>
      </c>
      <c r="FW148" s="270">
        <f t="shared" si="1582"/>
        <v>0</v>
      </c>
      <c r="FX148" s="249">
        <f t="shared" si="1582"/>
        <v>0</v>
      </c>
      <c r="FY148" s="250">
        <f t="shared" si="1582"/>
        <v>0</v>
      </c>
      <c r="FZ148" s="270">
        <f t="shared" si="1582"/>
        <v>0</v>
      </c>
      <c r="GA148" s="251">
        <f t="shared" si="1582"/>
        <v>0</v>
      </c>
      <c r="GB148" s="250">
        <f t="shared" si="1582"/>
        <v>0</v>
      </c>
      <c r="GC148" s="270">
        <f t="shared" si="1582"/>
        <v>0</v>
      </c>
      <c r="GD148" s="252">
        <f t="shared" si="1582"/>
        <v>0</v>
      </c>
      <c r="GE148" s="250">
        <f t="shared" si="1582"/>
        <v>0</v>
      </c>
      <c r="GF148" s="253">
        <f t="shared" si="1582"/>
        <v>0</v>
      </c>
      <c r="GG148" s="270">
        <f t="shared" si="1582"/>
        <v>0</v>
      </c>
      <c r="GH148" s="444">
        <f t="shared" ref="GH148:HM148" si="1583">SUMIFS(GH$5:GH$129,$HM$5:$HM$129,$S148,$HQ$5:$HQ$129,$D147)</f>
        <v>0</v>
      </c>
      <c r="GI148" s="445">
        <f t="shared" si="1583"/>
        <v>0</v>
      </c>
      <c r="GJ148" s="446">
        <f t="shared" si="1583"/>
        <v>0</v>
      </c>
      <c r="GK148" s="465">
        <f t="shared" si="1583"/>
        <v>0</v>
      </c>
      <c r="GL148" s="466">
        <f t="shared" si="1583"/>
        <v>0</v>
      </c>
      <c r="GM148" s="467">
        <f t="shared" si="1583"/>
        <v>0</v>
      </c>
      <c r="GN148" s="310">
        <f t="shared" si="1583"/>
        <v>0</v>
      </c>
      <c r="GO148" s="320">
        <f t="shared" si="1583"/>
        <v>0</v>
      </c>
      <c r="GP148" s="330">
        <f t="shared" si="1583"/>
        <v>0</v>
      </c>
      <c r="GQ148" s="273">
        <f t="shared" si="1583"/>
        <v>0</v>
      </c>
      <c r="GR148" s="346">
        <f t="shared" si="1583"/>
        <v>0</v>
      </c>
      <c r="GS148" s="347">
        <f t="shared" si="1583"/>
        <v>0</v>
      </c>
      <c r="GT148" s="277">
        <f t="shared" si="1583"/>
        <v>0</v>
      </c>
      <c r="GU148" s="366">
        <f t="shared" si="1583"/>
        <v>0</v>
      </c>
      <c r="GV148" s="367">
        <f t="shared" si="1583"/>
        <v>0</v>
      </c>
      <c r="GW148" s="280">
        <f t="shared" si="1583"/>
        <v>0</v>
      </c>
      <c r="GX148" s="382">
        <f t="shared" si="1583"/>
        <v>0</v>
      </c>
      <c r="GY148" s="383">
        <f t="shared" si="1583"/>
        <v>0</v>
      </c>
      <c r="GZ148" s="330">
        <f t="shared" si="1583"/>
        <v>0</v>
      </c>
      <c r="HA148" s="283">
        <f t="shared" si="1583"/>
        <v>0</v>
      </c>
      <c r="HB148" s="403">
        <f t="shared" si="1583"/>
        <v>0</v>
      </c>
      <c r="HC148" s="404">
        <f t="shared" si="1583"/>
        <v>0</v>
      </c>
      <c r="HD148" s="286">
        <f t="shared" si="1583"/>
        <v>0</v>
      </c>
      <c r="HE148" s="403">
        <f t="shared" si="1583"/>
        <v>0</v>
      </c>
      <c r="HF148" s="404">
        <f t="shared" si="1583"/>
        <v>0</v>
      </c>
      <c r="HG148" s="286">
        <f t="shared" si="1583"/>
        <v>0</v>
      </c>
      <c r="HH148" s="403">
        <f t="shared" si="1583"/>
        <v>0</v>
      </c>
      <c r="HI148" s="404">
        <f t="shared" si="1583"/>
        <v>0</v>
      </c>
      <c r="HJ148" s="330">
        <f t="shared" si="1583"/>
        <v>0</v>
      </c>
      <c r="HK148" s="290">
        <f t="shared" si="1583"/>
        <v>0</v>
      </c>
      <c r="HL148" s="260"/>
      <c r="HM148" s="247" t="s">
        <v>238</v>
      </c>
      <c r="HN148" s="258"/>
      <c r="HO148" s="259"/>
      <c r="HP148" s="258"/>
      <c r="HQ148" s="258"/>
    </row>
    <row r="149" spans="2:225" s="96" customFormat="1" ht="29.25" thickBot="1">
      <c r="B149" s="233"/>
      <c r="C149" s="147"/>
      <c r="D149" s="521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68" t="s">
        <v>239</v>
      </c>
      <c r="T149" s="261" t="str">
        <f t="shared" ref="T149:AA149" si="1584">IF(AND(T147&gt;0,T148&gt;0),ROUNDDOWN(T148/T147,4),"")</f>
        <v/>
      </c>
      <c r="U149" s="262" t="str">
        <f t="shared" si="1584"/>
        <v/>
      </c>
      <c r="V149" s="271" t="str">
        <f t="shared" si="1584"/>
        <v/>
      </c>
      <c r="W149" s="263" t="str">
        <f t="shared" si="1584"/>
        <v/>
      </c>
      <c r="X149" s="262" t="str">
        <f t="shared" si="1584"/>
        <v/>
      </c>
      <c r="Y149" s="271" t="str">
        <f t="shared" si="1584"/>
        <v/>
      </c>
      <c r="Z149" s="264" t="str">
        <f t="shared" si="1584"/>
        <v/>
      </c>
      <c r="AA149" s="262" t="str">
        <f t="shared" si="1584"/>
        <v/>
      </c>
      <c r="AB149" s="265">
        <f>IF(AB148&gt;0,AB148/AB147,0)</f>
        <v>0</v>
      </c>
      <c r="AC149" s="271" t="str">
        <f t="shared" ref="AC149:AK149" si="1585">IF(AND(AC147&gt;0,AC148&gt;0),ROUNDDOWN(AC148/AC147,4),"")</f>
        <v/>
      </c>
      <c r="AD149" s="261" t="str">
        <f t="shared" si="1585"/>
        <v/>
      </c>
      <c r="AE149" s="262" t="str">
        <f t="shared" si="1585"/>
        <v/>
      </c>
      <c r="AF149" s="271" t="str">
        <f t="shared" si="1585"/>
        <v/>
      </c>
      <c r="AG149" s="263" t="str">
        <f t="shared" si="1585"/>
        <v/>
      </c>
      <c r="AH149" s="262" t="str">
        <f t="shared" si="1585"/>
        <v/>
      </c>
      <c r="AI149" s="271" t="str">
        <f t="shared" si="1585"/>
        <v/>
      </c>
      <c r="AJ149" s="264" t="str">
        <f t="shared" si="1585"/>
        <v/>
      </c>
      <c r="AK149" s="262" t="str">
        <f t="shared" si="1585"/>
        <v/>
      </c>
      <c r="AL149" s="265">
        <f>IF(AL148&gt;0,AL148/AL147,0)</f>
        <v>0</v>
      </c>
      <c r="AM149" s="271" t="str">
        <f t="shared" ref="AM149:AU149" si="1586">IF(AND(AM147&gt;0,AM148&gt;0),ROUNDDOWN(AM148/AM147,4),"")</f>
        <v/>
      </c>
      <c r="AN149" s="261" t="str">
        <f t="shared" si="1586"/>
        <v/>
      </c>
      <c r="AO149" s="262" t="str">
        <f t="shared" si="1586"/>
        <v/>
      </c>
      <c r="AP149" s="271" t="str">
        <f t="shared" si="1586"/>
        <v/>
      </c>
      <c r="AQ149" s="263" t="str">
        <f t="shared" si="1586"/>
        <v/>
      </c>
      <c r="AR149" s="262" t="str">
        <f t="shared" si="1586"/>
        <v/>
      </c>
      <c r="AS149" s="271" t="str">
        <f t="shared" si="1586"/>
        <v/>
      </c>
      <c r="AT149" s="264" t="str">
        <f t="shared" si="1586"/>
        <v/>
      </c>
      <c r="AU149" s="262" t="str">
        <f t="shared" si="1586"/>
        <v/>
      </c>
      <c r="AV149" s="265">
        <f>IF(AV148&gt;0,AV148/AV147,0)</f>
        <v>0</v>
      </c>
      <c r="AW149" s="271" t="str">
        <f t="shared" ref="AW149:BE149" si="1587">IF(AND(AW147&gt;0,AW148&gt;0),ROUNDDOWN(AW148/AW147,4),"")</f>
        <v/>
      </c>
      <c r="AX149" s="447" t="str">
        <f t="shared" si="1587"/>
        <v/>
      </c>
      <c r="AY149" s="448" t="str">
        <f t="shared" si="1587"/>
        <v/>
      </c>
      <c r="AZ149" s="449" t="str">
        <f t="shared" si="1587"/>
        <v/>
      </c>
      <c r="BA149" s="468" t="str">
        <f t="shared" si="1587"/>
        <v/>
      </c>
      <c r="BB149" s="469" t="str">
        <f t="shared" si="1587"/>
        <v/>
      </c>
      <c r="BC149" s="470" t="str">
        <f t="shared" si="1587"/>
        <v/>
      </c>
      <c r="BD149" s="311" t="str">
        <f t="shared" si="1587"/>
        <v/>
      </c>
      <c r="BE149" s="321" t="str">
        <f t="shared" si="1587"/>
        <v/>
      </c>
      <c r="BF149" s="331"/>
      <c r="BG149" s="274" t="str">
        <f>IF(AND(BG147&gt;0,BG148&gt;0),ROUNDDOWN(BG148/BG147,4),"")</f>
        <v/>
      </c>
      <c r="BH149" s="267" t="str">
        <f t="shared" ref="BH149:BO149" si="1588">IF(AND(BH147&gt;0,BH148&gt;0),ROUNDDOWN(BH148/BH147,4),"")</f>
        <v/>
      </c>
      <c r="BI149" s="262" t="str">
        <f t="shared" si="1588"/>
        <v/>
      </c>
      <c r="BJ149" s="271" t="str">
        <f t="shared" si="1588"/>
        <v/>
      </c>
      <c r="BK149" s="263" t="str">
        <f t="shared" si="1588"/>
        <v/>
      </c>
      <c r="BL149" s="262" t="str">
        <f t="shared" si="1588"/>
        <v/>
      </c>
      <c r="BM149" s="271" t="str">
        <f t="shared" si="1588"/>
        <v/>
      </c>
      <c r="BN149" s="264" t="str">
        <f t="shared" si="1588"/>
        <v/>
      </c>
      <c r="BO149" s="262" t="str">
        <f t="shared" si="1588"/>
        <v/>
      </c>
      <c r="BP149" s="265">
        <f>IF(BP148&gt;0,BP148/BP147,0)</f>
        <v>0</v>
      </c>
      <c r="BQ149" s="271" t="str">
        <f t="shared" ref="BQ149:BY149" si="1589">IF(AND(BQ147&gt;0,BQ148&gt;0),ROUNDDOWN(BQ148/BQ147,4),"")</f>
        <v/>
      </c>
      <c r="BR149" s="261" t="str">
        <f t="shared" si="1589"/>
        <v/>
      </c>
      <c r="BS149" s="262" t="str">
        <f t="shared" si="1589"/>
        <v/>
      </c>
      <c r="BT149" s="271" t="str">
        <f t="shared" si="1589"/>
        <v/>
      </c>
      <c r="BU149" s="263" t="str">
        <f t="shared" si="1589"/>
        <v/>
      </c>
      <c r="BV149" s="262" t="str">
        <f t="shared" si="1589"/>
        <v/>
      </c>
      <c r="BW149" s="271" t="str">
        <f t="shared" si="1589"/>
        <v/>
      </c>
      <c r="BX149" s="264" t="str">
        <f t="shared" si="1589"/>
        <v/>
      </c>
      <c r="BY149" s="262" t="str">
        <f t="shared" si="1589"/>
        <v/>
      </c>
      <c r="BZ149" s="265">
        <f>IF(BZ148&gt;0,BZ148/BZ147,0)</f>
        <v>0</v>
      </c>
      <c r="CA149" s="271" t="str">
        <f t="shared" ref="CA149:CI149" si="1590">IF(AND(CA147&gt;0,CA148&gt;0),ROUNDDOWN(CA148/CA147,4),"")</f>
        <v/>
      </c>
      <c r="CB149" s="261" t="str">
        <f t="shared" si="1590"/>
        <v/>
      </c>
      <c r="CC149" s="262" t="str">
        <f t="shared" si="1590"/>
        <v/>
      </c>
      <c r="CD149" s="271" t="str">
        <f t="shared" si="1590"/>
        <v/>
      </c>
      <c r="CE149" s="263" t="str">
        <f t="shared" si="1590"/>
        <v/>
      </c>
      <c r="CF149" s="262" t="str">
        <f t="shared" si="1590"/>
        <v/>
      </c>
      <c r="CG149" s="271" t="str">
        <f t="shared" si="1590"/>
        <v/>
      </c>
      <c r="CH149" s="264" t="str">
        <f t="shared" si="1590"/>
        <v/>
      </c>
      <c r="CI149" s="262" t="str">
        <f t="shared" si="1590"/>
        <v/>
      </c>
      <c r="CJ149" s="265">
        <f>IF(CJ148&gt;0,CJ148/CJ147,0)</f>
        <v>0</v>
      </c>
      <c r="CK149" s="271" t="str">
        <f t="shared" ref="CK149:CS149" si="1591">IF(AND(CK147&gt;0,CK148&gt;0),ROUNDDOWN(CK148/CK147,4),"")</f>
        <v/>
      </c>
      <c r="CL149" s="447" t="str">
        <f t="shared" si="1591"/>
        <v/>
      </c>
      <c r="CM149" s="448" t="str">
        <f t="shared" si="1591"/>
        <v/>
      </c>
      <c r="CN149" s="449" t="str">
        <f t="shared" si="1591"/>
        <v/>
      </c>
      <c r="CO149" s="468" t="str">
        <f t="shared" si="1591"/>
        <v/>
      </c>
      <c r="CP149" s="469" t="str">
        <f t="shared" si="1591"/>
        <v/>
      </c>
      <c r="CQ149" s="470" t="str">
        <f t="shared" si="1591"/>
        <v/>
      </c>
      <c r="CR149" s="311" t="str">
        <f t="shared" si="1591"/>
        <v/>
      </c>
      <c r="CS149" s="321" t="str">
        <f t="shared" si="1591"/>
        <v/>
      </c>
      <c r="CT149" s="331"/>
      <c r="CU149" s="274" t="str">
        <f t="shared" ref="CU149:DC149" si="1592">IF(AND(CU147&gt;0,CU148&gt;0),ROUNDDOWN(CU148/CU147,4),"")</f>
        <v/>
      </c>
      <c r="CV149" s="348" t="str">
        <f t="shared" si="1592"/>
        <v/>
      </c>
      <c r="CW149" s="349" t="str">
        <f t="shared" si="1592"/>
        <v/>
      </c>
      <c r="CX149" s="278" t="str">
        <f t="shared" si="1592"/>
        <v/>
      </c>
      <c r="CY149" s="368" t="str">
        <f t="shared" si="1592"/>
        <v/>
      </c>
      <c r="CZ149" s="369" t="str">
        <f t="shared" si="1592"/>
        <v/>
      </c>
      <c r="DA149" s="281" t="str">
        <f t="shared" si="1592"/>
        <v/>
      </c>
      <c r="DB149" s="384" t="str">
        <f t="shared" si="1592"/>
        <v/>
      </c>
      <c r="DC149" s="385" t="str">
        <f t="shared" si="1592"/>
        <v/>
      </c>
      <c r="DD149" s="386"/>
      <c r="DE149" s="284" t="str">
        <f>IF(AND(DE147&gt;0,DE148&gt;0),ROUNDDOWN(DE148/DE147,4),"")</f>
        <v/>
      </c>
      <c r="DF149" s="348">
        <f t="shared" ref="DF149:DN149" si="1593">IF(AND(DF147&gt;0,DF148&gt;0),ROUNDDOWN(DF148/DF147,4),"")</f>
        <v>0.2954</v>
      </c>
      <c r="DG149" s="349">
        <f t="shared" si="1593"/>
        <v>0.26600000000000001</v>
      </c>
      <c r="DH149" s="278">
        <f t="shared" si="1593"/>
        <v>0.26690000000000003</v>
      </c>
      <c r="DI149" s="368">
        <f t="shared" si="1593"/>
        <v>0.34799999999999998</v>
      </c>
      <c r="DJ149" s="369">
        <f t="shared" si="1593"/>
        <v>0.30909999999999999</v>
      </c>
      <c r="DK149" s="281">
        <f t="shared" si="1593"/>
        <v>0.35339999999999999</v>
      </c>
      <c r="DL149" s="384">
        <f t="shared" si="1593"/>
        <v>0.37880000000000003</v>
      </c>
      <c r="DM149" s="385">
        <f t="shared" si="1593"/>
        <v>0.35809999999999997</v>
      </c>
      <c r="DN149" s="386"/>
      <c r="DO149" s="284">
        <f>IF(AND(DO147&gt;0,DO148&gt;0),ROUNDDOWN(DO148/DO147,4),"")</f>
        <v>0.34510000000000002</v>
      </c>
      <c r="DP149" s="267" t="str">
        <f t="shared" ref="DP149:DW149" si="1594">IF(AND(DP147&gt;0,DP148&gt;0),ROUNDDOWN(DP148/DP147,4),"")</f>
        <v/>
      </c>
      <c r="DQ149" s="262" t="str">
        <f t="shared" si="1594"/>
        <v/>
      </c>
      <c r="DR149" s="271" t="str">
        <f t="shared" si="1594"/>
        <v/>
      </c>
      <c r="DS149" s="263" t="str">
        <f t="shared" si="1594"/>
        <v/>
      </c>
      <c r="DT149" s="262" t="str">
        <f t="shared" si="1594"/>
        <v/>
      </c>
      <c r="DU149" s="271" t="str">
        <f t="shared" si="1594"/>
        <v/>
      </c>
      <c r="DV149" s="264" t="str">
        <f t="shared" si="1594"/>
        <v/>
      </c>
      <c r="DW149" s="262" t="str">
        <f t="shared" si="1594"/>
        <v/>
      </c>
      <c r="DX149" s="265">
        <f>IF(DX148&gt;0,DX148/DX147,0)</f>
        <v>0</v>
      </c>
      <c r="DY149" s="271" t="str">
        <f t="shared" ref="DY149:EG149" si="1595">IF(AND(DY147&gt;0,DY148&gt;0),ROUNDDOWN(DY148/DY147,4),"")</f>
        <v/>
      </c>
      <c r="DZ149" s="261" t="str">
        <f t="shared" si="1595"/>
        <v/>
      </c>
      <c r="EA149" s="262" t="str">
        <f t="shared" si="1595"/>
        <v/>
      </c>
      <c r="EB149" s="271" t="str">
        <f t="shared" si="1595"/>
        <v/>
      </c>
      <c r="EC149" s="263" t="str">
        <f t="shared" si="1595"/>
        <v/>
      </c>
      <c r="ED149" s="262" t="str">
        <f t="shared" si="1595"/>
        <v/>
      </c>
      <c r="EE149" s="271" t="str">
        <f t="shared" si="1595"/>
        <v/>
      </c>
      <c r="EF149" s="264" t="str">
        <f t="shared" si="1595"/>
        <v/>
      </c>
      <c r="EG149" s="262" t="str">
        <f t="shared" si="1595"/>
        <v/>
      </c>
      <c r="EH149" s="265">
        <f>IF(EH148&gt;0,EH148/EH147,0)</f>
        <v>0</v>
      </c>
      <c r="EI149" s="271" t="str">
        <f t="shared" ref="EI149:EQ149" si="1596">IF(AND(EI147&gt;0,EI148&gt;0),ROUNDDOWN(EI148/EI147,4),"")</f>
        <v/>
      </c>
      <c r="EJ149" s="261" t="str">
        <f t="shared" si="1596"/>
        <v/>
      </c>
      <c r="EK149" s="262" t="str">
        <f t="shared" si="1596"/>
        <v/>
      </c>
      <c r="EL149" s="271" t="str">
        <f t="shared" si="1596"/>
        <v/>
      </c>
      <c r="EM149" s="263" t="str">
        <f t="shared" si="1596"/>
        <v/>
      </c>
      <c r="EN149" s="262" t="str">
        <f t="shared" si="1596"/>
        <v/>
      </c>
      <c r="EO149" s="271" t="str">
        <f t="shared" si="1596"/>
        <v/>
      </c>
      <c r="EP149" s="264" t="str">
        <f t="shared" si="1596"/>
        <v/>
      </c>
      <c r="EQ149" s="262" t="str">
        <f t="shared" si="1596"/>
        <v/>
      </c>
      <c r="ER149" s="265">
        <f>IF(ER148&gt;0,ER148/ER147,0)</f>
        <v>0</v>
      </c>
      <c r="ES149" s="271" t="str">
        <f t="shared" ref="ES149:FA149" si="1597">IF(AND(ES147&gt;0,ES148&gt;0),ROUNDDOWN(ES148/ES147,4),"")</f>
        <v/>
      </c>
      <c r="ET149" s="447" t="str">
        <f t="shared" si="1597"/>
        <v/>
      </c>
      <c r="EU149" s="448" t="str">
        <f t="shared" si="1597"/>
        <v/>
      </c>
      <c r="EV149" s="449" t="str">
        <f t="shared" si="1597"/>
        <v/>
      </c>
      <c r="EW149" s="468" t="str">
        <f t="shared" si="1597"/>
        <v/>
      </c>
      <c r="EX149" s="469" t="str">
        <f t="shared" si="1597"/>
        <v/>
      </c>
      <c r="EY149" s="470" t="str">
        <f t="shared" si="1597"/>
        <v/>
      </c>
      <c r="EZ149" s="311" t="str">
        <f t="shared" si="1597"/>
        <v/>
      </c>
      <c r="FA149" s="321" t="str">
        <f t="shared" si="1597"/>
        <v/>
      </c>
      <c r="FB149" s="331"/>
      <c r="FC149" s="274" t="str">
        <f>IF(AND(FC147&gt;0,FC148&gt;0),ROUNDDOWN(FC148/FC147,4),"")</f>
        <v/>
      </c>
      <c r="FD149" s="267" t="str">
        <f t="shared" ref="FD149:FK149" si="1598">IF(AND(FD147&gt;0,FD148&gt;0),ROUNDDOWN(FD148/FD147,4),"")</f>
        <v/>
      </c>
      <c r="FE149" s="262" t="str">
        <f t="shared" si="1598"/>
        <v/>
      </c>
      <c r="FF149" s="271" t="str">
        <f t="shared" si="1598"/>
        <v/>
      </c>
      <c r="FG149" s="263" t="str">
        <f t="shared" si="1598"/>
        <v/>
      </c>
      <c r="FH149" s="262" t="str">
        <f t="shared" si="1598"/>
        <v/>
      </c>
      <c r="FI149" s="271" t="str">
        <f t="shared" si="1598"/>
        <v/>
      </c>
      <c r="FJ149" s="264" t="str">
        <f t="shared" si="1598"/>
        <v/>
      </c>
      <c r="FK149" s="262" t="str">
        <f t="shared" si="1598"/>
        <v/>
      </c>
      <c r="FL149" s="265">
        <f>IF(FL148&gt;0,FL148/FL147,0)</f>
        <v>0</v>
      </c>
      <c r="FM149" s="271" t="str">
        <f t="shared" ref="FM149:FU149" si="1599">IF(AND(FM147&gt;0,FM148&gt;0),ROUNDDOWN(FM148/FM147,4),"")</f>
        <v/>
      </c>
      <c r="FN149" s="261" t="str">
        <f t="shared" si="1599"/>
        <v/>
      </c>
      <c r="FO149" s="262" t="str">
        <f t="shared" si="1599"/>
        <v/>
      </c>
      <c r="FP149" s="271" t="str">
        <f t="shared" si="1599"/>
        <v/>
      </c>
      <c r="FQ149" s="263" t="str">
        <f t="shared" si="1599"/>
        <v/>
      </c>
      <c r="FR149" s="262" t="str">
        <f t="shared" si="1599"/>
        <v/>
      </c>
      <c r="FS149" s="271" t="str">
        <f t="shared" si="1599"/>
        <v/>
      </c>
      <c r="FT149" s="264" t="str">
        <f t="shared" si="1599"/>
        <v/>
      </c>
      <c r="FU149" s="262" t="str">
        <f t="shared" si="1599"/>
        <v/>
      </c>
      <c r="FV149" s="265">
        <f>IF(FV148&gt;0,FV148/FV147,0)</f>
        <v>0</v>
      </c>
      <c r="FW149" s="271" t="str">
        <f t="shared" ref="FW149:GE149" si="1600">IF(AND(FW147&gt;0,FW148&gt;0),ROUNDDOWN(FW148/FW147,4),"")</f>
        <v/>
      </c>
      <c r="FX149" s="261" t="str">
        <f t="shared" si="1600"/>
        <v/>
      </c>
      <c r="FY149" s="262" t="str">
        <f t="shared" si="1600"/>
        <v/>
      </c>
      <c r="FZ149" s="271" t="str">
        <f t="shared" si="1600"/>
        <v/>
      </c>
      <c r="GA149" s="263" t="str">
        <f t="shared" si="1600"/>
        <v/>
      </c>
      <c r="GB149" s="262" t="str">
        <f t="shared" si="1600"/>
        <v/>
      </c>
      <c r="GC149" s="271" t="str">
        <f t="shared" si="1600"/>
        <v/>
      </c>
      <c r="GD149" s="264" t="str">
        <f t="shared" si="1600"/>
        <v/>
      </c>
      <c r="GE149" s="262" t="str">
        <f t="shared" si="1600"/>
        <v/>
      </c>
      <c r="GF149" s="265">
        <f>IF(GF148&gt;0,GF148/GF147,0)</f>
        <v>0</v>
      </c>
      <c r="GG149" s="271" t="str">
        <f t="shared" ref="GG149:GO149" si="1601">IF(AND(GG147&gt;0,GG148&gt;0),ROUNDDOWN(GG148/GG147,4),"")</f>
        <v/>
      </c>
      <c r="GH149" s="447" t="str">
        <f t="shared" si="1601"/>
        <v/>
      </c>
      <c r="GI149" s="448" t="str">
        <f t="shared" si="1601"/>
        <v/>
      </c>
      <c r="GJ149" s="449" t="str">
        <f t="shared" si="1601"/>
        <v/>
      </c>
      <c r="GK149" s="468" t="str">
        <f t="shared" si="1601"/>
        <v/>
      </c>
      <c r="GL149" s="469" t="str">
        <f t="shared" si="1601"/>
        <v/>
      </c>
      <c r="GM149" s="470" t="str">
        <f t="shared" si="1601"/>
        <v/>
      </c>
      <c r="GN149" s="311" t="str">
        <f t="shared" si="1601"/>
        <v/>
      </c>
      <c r="GO149" s="321" t="str">
        <f t="shared" si="1601"/>
        <v/>
      </c>
      <c r="GP149" s="331"/>
      <c r="GQ149" s="274" t="str">
        <f t="shared" ref="GQ149:GY149" si="1602">IF(AND(GQ147&gt;0,GQ148&gt;0),ROUNDDOWN(GQ148/GQ147,4),"")</f>
        <v/>
      </c>
      <c r="GR149" s="348" t="str">
        <f t="shared" si="1602"/>
        <v/>
      </c>
      <c r="GS149" s="349" t="str">
        <f t="shared" si="1602"/>
        <v/>
      </c>
      <c r="GT149" s="278" t="str">
        <f t="shared" si="1602"/>
        <v/>
      </c>
      <c r="GU149" s="368" t="str">
        <f t="shared" si="1602"/>
        <v/>
      </c>
      <c r="GV149" s="369" t="str">
        <f t="shared" si="1602"/>
        <v/>
      </c>
      <c r="GW149" s="281" t="str">
        <f t="shared" si="1602"/>
        <v/>
      </c>
      <c r="GX149" s="384" t="str">
        <f t="shared" si="1602"/>
        <v/>
      </c>
      <c r="GY149" s="385" t="str">
        <f t="shared" si="1602"/>
        <v/>
      </c>
      <c r="GZ149" s="386"/>
      <c r="HA149" s="284" t="str">
        <f t="shared" ref="HA149:HI149" si="1603">IF(AND(HA147&gt;0,HA148&gt;0),ROUNDDOWN(HA148/HA147,4),"")</f>
        <v/>
      </c>
      <c r="HB149" s="405" t="str">
        <f t="shared" si="1603"/>
        <v/>
      </c>
      <c r="HC149" s="406" t="str">
        <f t="shared" si="1603"/>
        <v/>
      </c>
      <c r="HD149" s="288" t="str">
        <f t="shared" si="1603"/>
        <v/>
      </c>
      <c r="HE149" s="405" t="str">
        <f t="shared" si="1603"/>
        <v/>
      </c>
      <c r="HF149" s="406" t="str">
        <f t="shared" si="1603"/>
        <v/>
      </c>
      <c r="HG149" s="288" t="str">
        <f t="shared" si="1603"/>
        <v/>
      </c>
      <c r="HH149" s="405" t="str">
        <f t="shared" si="1603"/>
        <v/>
      </c>
      <c r="HI149" s="406" t="str">
        <f t="shared" si="1603"/>
        <v/>
      </c>
      <c r="HJ149" s="415"/>
      <c r="HK149" s="287" t="str">
        <f>IF(AND(HK147&gt;0,HK148&gt;0),ROUNDDOWN(HK148/HK147,4),"")</f>
        <v/>
      </c>
      <c r="HL149" s="260"/>
      <c r="HM149" s="258"/>
      <c r="HN149" s="258"/>
      <c r="HO149" s="259"/>
      <c r="HP149" s="258"/>
      <c r="HQ149" s="258"/>
    </row>
    <row r="150" spans="2:225" s="96" customFormat="1" ht="28.5">
      <c r="B150" s="233"/>
      <c r="C150" s="147"/>
      <c r="D150" s="192"/>
      <c r="E150" s="234"/>
      <c r="F150" s="235"/>
      <c r="G150" s="235"/>
      <c r="H150" s="235"/>
      <c r="I150" s="235"/>
      <c r="J150" s="234"/>
      <c r="K150" s="234"/>
      <c r="L150" s="234"/>
      <c r="M150" s="234"/>
      <c r="N150" s="234"/>
      <c r="O150" s="234"/>
      <c r="P150" s="234"/>
      <c r="Q150" s="234"/>
      <c r="R150" s="239"/>
      <c r="S150" s="220"/>
      <c r="T150" s="221" t="s">
        <v>176</v>
      </c>
      <c r="U150" s="222" t="s">
        <v>177</v>
      </c>
      <c r="V150" s="222" t="s">
        <v>179</v>
      </c>
      <c r="W150" s="223" t="s">
        <v>176</v>
      </c>
      <c r="X150" s="222" t="s">
        <v>177</v>
      </c>
      <c r="Y150" s="222" t="s">
        <v>179</v>
      </c>
      <c r="Z150" s="224" t="s">
        <v>176</v>
      </c>
      <c r="AA150" s="222" t="s">
        <v>177</v>
      </c>
      <c r="AB150" s="225" t="s">
        <v>234</v>
      </c>
      <c r="AC150" s="222" t="s">
        <v>179</v>
      </c>
      <c r="AD150" s="221" t="s">
        <v>176</v>
      </c>
      <c r="AE150" s="222" t="s">
        <v>177</v>
      </c>
      <c r="AF150" s="222" t="s">
        <v>179</v>
      </c>
      <c r="AG150" s="223" t="s">
        <v>176</v>
      </c>
      <c r="AH150" s="222" t="s">
        <v>177</v>
      </c>
      <c r="AI150" s="222" t="s">
        <v>179</v>
      </c>
      <c r="AJ150" s="224" t="s">
        <v>176</v>
      </c>
      <c r="AK150" s="222" t="s">
        <v>177</v>
      </c>
      <c r="AL150" s="225" t="s">
        <v>234</v>
      </c>
      <c r="AM150" s="222" t="s">
        <v>179</v>
      </c>
      <c r="AN150" s="221" t="s">
        <v>176</v>
      </c>
      <c r="AO150" s="222" t="s">
        <v>177</v>
      </c>
      <c r="AP150" s="222" t="s">
        <v>179</v>
      </c>
      <c r="AQ150" s="223" t="s">
        <v>176</v>
      </c>
      <c r="AR150" s="222" t="s">
        <v>177</v>
      </c>
      <c r="AS150" s="222" t="s">
        <v>179</v>
      </c>
      <c r="AT150" s="224" t="s">
        <v>176</v>
      </c>
      <c r="AU150" s="222" t="s">
        <v>177</v>
      </c>
      <c r="AV150" s="225" t="s">
        <v>234</v>
      </c>
      <c r="AW150" s="222" t="s">
        <v>179</v>
      </c>
      <c r="AX150" s="452" t="s">
        <v>176</v>
      </c>
      <c r="AY150" s="453" t="s">
        <v>177</v>
      </c>
      <c r="AZ150" s="454" t="s">
        <v>235</v>
      </c>
      <c r="BA150" s="473" t="s">
        <v>176</v>
      </c>
      <c r="BB150" s="474" t="s">
        <v>177</v>
      </c>
      <c r="BC150" s="475" t="s">
        <v>235</v>
      </c>
      <c r="BD150" s="313" t="s">
        <v>176</v>
      </c>
      <c r="BE150" s="323" t="s">
        <v>177</v>
      </c>
      <c r="BF150" s="332" t="s">
        <v>234</v>
      </c>
      <c r="BG150" s="227" t="s">
        <v>235</v>
      </c>
      <c r="BH150" s="226" t="s">
        <v>176</v>
      </c>
      <c r="BI150" s="222" t="s">
        <v>177</v>
      </c>
      <c r="BJ150" s="222" t="s">
        <v>179</v>
      </c>
      <c r="BK150" s="223" t="s">
        <v>176</v>
      </c>
      <c r="BL150" s="222" t="s">
        <v>177</v>
      </c>
      <c r="BM150" s="222" t="s">
        <v>179</v>
      </c>
      <c r="BN150" s="224" t="s">
        <v>176</v>
      </c>
      <c r="BO150" s="222" t="s">
        <v>177</v>
      </c>
      <c r="BP150" s="225" t="s">
        <v>234</v>
      </c>
      <c r="BQ150" s="222" t="s">
        <v>179</v>
      </c>
      <c r="BR150" s="221" t="s">
        <v>176</v>
      </c>
      <c r="BS150" s="222" t="s">
        <v>177</v>
      </c>
      <c r="BT150" s="222" t="s">
        <v>179</v>
      </c>
      <c r="BU150" s="223" t="s">
        <v>176</v>
      </c>
      <c r="BV150" s="222" t="s">
        <v>177</v>
      </c>
      <c r="BW150" s="222" t="s">
        <v>179</v>
      </c>
      <c r="BX150" s="224" t="s">
        <v>176</v>
      </c>
      <c r="BY150" s="222" t="s">
        <v>177</v>
      </c>
      <c r="BZ150" s="225" t="s">
        <v>234</v>
      </c>
      <c r="CA150" s="222" t="s">
        <v>179</v>
      </c>
      <c r="CB150" s="221" t="s">
        <v>176</v>
      </c>
      <c r="CC150" s="222" t="s">
        <v>177</v>
      </c>
      <c r="CD150" s="222" t="s">
        <v>179</v>
      </c>
      <c r="CE150" s="223" t="s">
        <v>176</v>
      </c>
      <c r="CF150" s="222" t="s">
        <v>177</v>
      </c>
      <c r="CG150" s="222" t="s">
        <v>179</v>
      </c>
      <c r="CH150" s="224" t="s">
        <v>176</v>
      </c>
      <c r="CI150" s="222" t="s">
        <v>177</v>
      </c>
      <c r="CJ150" s="225" t="s">
        <v>234</v>
      </c>
      <c r="CK150" s="222" t="s">
        <v>179</v>
      </c>
      <c r="CL150" s="452" t="s">
        <v>176</v>
      </c>
      <c r="CM150" s="453" t="s">
        <v>177</v>
      </c>
      <c r="CN150" s="454" t="s">
        <v>235</v>
      </c>
      <c r="CO150" s="473" t="s">
        <v>176</v>
      </c>
      <c r="CP150" s="474" t="s">
        <v>177</v>
      </c>
      <c r="CQ150" s="475" t="s">
        <v>235</v>
      </c>
      <c r="CR150" s="313" t="s">
        <v>176</v>
      </c>
      <c r="CS150" s="323" t="s">
        <v>177</v>
      </c>
      <c r="CT150" s="332" t="s">
        <v>234</v>
      </c>
      <c r="CU150" s="227" t="s">
        <v>235</v>
      </c>
      <c r="CV150" s="352" t="s">
        <v>240</v>
      </c>
      <c r="CW150" s="353" t="s">
        <v>241</v>
      </c>
      <c r="CX150" s="228" t="s">
        <v>235</v>
      </c>
      <c r="CY150" s="372" t="s">
        <v>240</v>
      </c>
      <c r="CZ150" s="373" t="s">
        <v>241</v>
      </c>
      <c r="DA150" s="229" t="s">
        <v>235</v>
      </c>
      <c r="DB150" s="387" t="s">
        <v>240</v>
      </c>
      <c r="DC150" s="388" t="s">
        <v>241</v>
      </c>
      <c r="DD150" s="389" t="s">
        <v>242</v>
      </c>
      <c r="DE150" s="230" t="s">
        <v>235</v>
      </c>
      <c r="DF150" s="352" t="s">
        <v>240</v>
      </c>
      <c r="DG150" s="353" t="s">
        <v>241</v>
      </c>
      <c r="DH150" s="228" t="s">
        <v>235</v>
      </c>
      <c r="DI150" s="372" t="s">
        <v>240</v>
      </c>
      <c r="DJ150" s="373" t="s">
        <v>241</v>
      </c>
      <c r="DK150" s="229" t="s">
        <v>235</v>
      </c>
      <c r="DL150" s="387" t="s">
        <v>240</v>
      </c>
      <c r="DM150" s="388" t="s">
        <v>241</v>
      </c>
      <c r="DN150" s="389" t="s">
        <v>242</v>
      </c>
      <c r="DO150" s="230" t="s">
        <v>235</v>
      </c>
      <c r="DP150" s="226" t="s">
        <v>176</v>
      </c>
      <c r="DQ150" s="222" t="s">
        <v>177</v>
      </c>
      <c r="DR150" s="222" t="s">
        <v>179</v>
      </c>
      <c r="DS150" s="223" t="s">
        <v>176</v>
      </c>
      <c r="DT150" s="222" t="s">
        <v>177</v>
      </c>
      <c r="DU150" s="222" t="s">
        <v>179</v>
      </c>
      <c r="DV150" s="224" t="s">
        <v>176</v>
      </c>
      <c r="DW150" s="222" t="s">
        <v>177</v>
      </c>
      <c r="DX150" s="225" t="s">
        <v>234</v>
      </c>
      <c r="DY150" s="222" t="s">
        <v>179</v>
      </c>
      <c r="DZ150" s="221" t="s">
        <v>176</v>
      </c>
      <c r="EA150" s="222" t="s">
        <v>177</v>
      </c>
      <c r="EB150" s="222" t="s">
        <v>179</v>
      </c>
      <c r="EC150" s="223" t="s">
        <v>176</v>
      </c>
      <c r="ED150" s="222" t="s">
        <v>177</v>
      </c>
      <c r="EE150" s="222" t="s">
        <v>179</v>
      </c>
      <c r="EF150" s="224" t="s">
        <v>176</v>
      </c>
      <c r="EG150" s="222" t="s">
        <v>177</v>
      </c>
      <c r="EH150" s="225" t="s">
        <v>234</v>
      </c>
      <c r="EI150" s="222" t="s">
        <v>179</v>
      </c>
      <c r="EJ150" s="221" t="s">
        <v>176</v>
      </c>
      <c r="EK150" s="222" t="s">
        <v>177</v>
      </c>
      <c r="EL150" s="222" t="s">
        <v>179</v>
      </c>
      <c r="EM150" s="223" t="s">
        <v>176</v>
      </c>
      <c r="EN150" s="222" t="s">
        <v>177</v>
      </c>
      <c r="EO150" s="222" t="s">
        <v>179</v>
      </c>
      <c r="EP150" s="224" t="s">
        <v>176</v>
      </c>
      <c r="EQ150" s="222" t="s">
        <v>177</v>
      </c>
      <c r="ER150" s="225" t="s">
        <v>234</v>
      </c>
      <c r="ES150" s="222" t="s">
        <v>179</v>
      </c>
      <c r="ET150" s="452" t="s">
        <v>176</v>
      </c>
      <c r="EU150" s="453" t="s">
        <v>177</v>
      </c>
      <c r="EV150" s="454" t="s">
        <v>235</v>
      </c>
      <c r="EW150" s="473" t="s">
        <v>176</v>
      </c>
      <c r="EX150" s="474" t="s">
        <v>177</v>
      </c>
      <c r="EY150" s="475" t="s">
        <v>235</v>
      </c>
      <c r="EZ150" s="313" t="s">
        <v>176</v>
      </c>
      <c r="FA150" s="323" t="s">
        <v>177</v>
      </c>
      <c r="FB150" s="332" t="s">
        <v>234</v>
      </c>
      <c r="FC150" s="227" t="s">
        <v>235</v>
      </c>
      <c r="FD150" s="226" t="s">
        <v>176</v>
      </c>
      <c r="FE150" s="222" t="s">
        <v>177</v>
      </c>
      <c r="FF150" s="222" t="s">
        <v>179</v>
      </c>
      <c r="FG150" s="223" t="s">
        <v>176</v>
      </c>
      <c r="FH150" s="222" t="s">
        <v>177</v>
      </c>
      <c r="FI150" s="222" t="s">
        <v>179</v>
      </c>
      <c r="FJ150" s="224" t="s">
        <v>176</v>
      </c>
      <c r="FK150" s="222" t="s">
        <v>177</v>
      </c>
      <c r="FL150" s="225" t="s">
        <v>234</v>
      </c>
      <c r="FM150" s="222" t="s">
        <v>179</v>
      </c>
      <c r="FN150" s="221" t="s">
        <v>176</v>
      </c>
      <c r="FO150" s="222" t="s">
        <v>177</v>
      </c>
      <c r="FP150" s="222" t="s">
        <v>179</v>
      </c>
      <c r="FQ150" s="223" t="s">
        <v>176</v>
      </c>
      <c r="FR150" s="222" t="s">
        <v>177</v>
      </c>
      <c r="FS150" s="222" t="s">
        <v>179</v>
      </c>
      <c r="FT150" s="224" t="s">
        <v>176</v>
      </c>
      <c r="FU150" s="222" t="s">
        <v>177</v>
      </c>
      <c r="FV150" s="225" t="s">
        <v>234</v>
      </c>
      <c r="FW150" s="222" t="s">
        <v>179</v>
      </c>
      <c r="FX150" s="221" t="s">
        <v>176</v>
      </c>
      <c r="FY150" s="222" t="s">
        <v>177</v>
      </c>
      <c r="FZ150" s="222" t="s">
        <v>179</v>
      </c>
      <c r="GA150" s="223" t="s">
        <v>176</v>
      </c>
      <c r="GB150" s="222" t="s">
        <v>177</v>
      </c>
      <c r="GC150" s="222" t="s">
        <v>179</v>
      </c>
      <c r="GD150" s="224" t="s">
        <v>176</v>
      </c>
      <c r="GE150" s="222" t="s">
        <v>177</v>
      </c>
      <c r="GF150" s="225" t="s">
        <v>234</v>
      </c>
      <c r="GG150" s="222" t="s">
        <v>179</v>
      </c>
      <c r="GH150" s="452" t="s">
        <v>176</v>
      </c>
      <c r="GI150" s="453" t="s">
        <v>177</v>
      </c>
      <c r="GJ150" s="454" t="s">
        <v>235</v>
      </c>
      <c r="GK150" s="473" t="s">
        <v>176</v>
      </c>
      <c r="GL150" s="474" t="s">
        <v>177</v>
      </c>
      <c r="GM150" s="475" t="s">
        <v>235</v>
      </c>
      <c r="GN150" s="313" t="s">
        <v>176</v>
      </c>
      <c r="GO150" s="323" t="s">
        <v>177</v>
      </c>
      <c r="GP150" s="332" t="s">
        <v>234</v>
      </c>
      <c r="GQ150" s="227" t="s">
        <v>235</v>
      </c>
      <c r="GR150" s="352" t="s">
        <v>240</v>
      </c>
      <c r="GS150" s="353" t="s">
        <v>241</v>
      </c>
      <c r="GT150" s="228" t="s">
        <v>235</v>
      </c>
      <c r="GU150" s="372" t="s">
        <v>240</v>
      </c>
      <c r="GV150" s="373" t="s">
        <v>241</v>
      </c>
      <c r="GW150" s="229" t="s">
        <v>235</v>
      </c>
      <c r="GX150" s="387" t="s">
        <v>176</v>
      </c>
      <c r="GY150" s="388" t="s">
        <v>177</v>
      </c>
      <c r="GZ150" s="389" t="s">
        <v>234</v>
      </c>
      <c r="HA150" s="230" t="s">
        <v>235</v>
      </c>
      <c r="HB150" s="407" t="s">
        <v>176</v>
      </c>
      <c r="HC150" s="408" t="s">
        <v>177</v>
      </c>
      <c r="HD150" s="232" t="s">
        <v>235</v>
      </c>
      <c r="HE150" s="407" t="s">
        <v>176</v>
      </c>
      <c r="HF150" s="408" t="s">
        <v>177</v>
      </c>
      <c r="HG150" s="232" t="s">
        <v>235</v>
      </c>
      <c r="HH150" s="407" t="s">
        <v>176</v>
      </c>
      <c r="HI150" s="408" t="s">
        <v>177</v>
      </c>
      <c r="HJ150" s="416" t="s">
        <v>234</v>
      </c>
      <c r="HK150" s="231" t="s">
        <v>235</v>
      </c>
      <c r="HL150" s="260"/>
      <c r="HM150" s="258"/>
      <c r="HN150" s="258"/>
      <c r="HO150" s="259"/>
      <c r="HP150" s="258"/>
      <c r="HQ150" s="258"/>
    </row>
    <row r="151" spans="2:225" s="96" customFormat="1" ht="28.5">
      <c r="B151" s="233"/>
      <c r="C151" s="147"/>
      <c r="D151" s="521" t="s">
        <v>249</v>
      </c>
      <c r="E151" s="234"/>
      <c r="F151" s="235"/>
      <c r="G151" s="235"/>
      <c r="H151" s="235"/>
      <c r="I151" s="234"/>
      <c r="J151" s="234"/>
      <c r="K151" s="234"/>
      <c r="L151" s="234"/>
      <c r="M151" s="234"/>
      <c r="N151" s="234"/>
      <c r="O151" s="234"/>
      <c r="P151" s="234"/>
      <c r="Q151" s="234"/>
      <c r="R151" s="239"/>
      <c r="S151" s="240" t="s">
        <v>237</v>
      </c>
      <c r="T151" s="241">
        <f t="shared" ref="T151:AY151" si="1604">SUMIFS(T$5:T$129,$HM$5:$HM$129,$S151,$HO$5:$HO$129,$D151)</f>
        <v>0</v>
      </c>
      <c r="U151" s="242">
        <f t="shared" si="1604"/>
        <v>0</v>
      </c>
      <c r="V151" s="269">
        <f t="shared" si="1604"/>
        <v>0</v>
      </c>
      <c r="W151" s="243">
        <f t="shared" si="1604"/>
        <v>0</v>
      </c>
      <c r="X151" s="242">
        <f t="shared" si="1604"/>
        <v>0</v>
      </c>
      <c r="Y151" s="269">
        <f t="shared" si="1604"/>
        <v>0</v>
      </c>
      <c r="Z151" s="244">
        <f t="shared" si="1604"/>
        <v>0</v>
      </c>
      <c r="AA151" s="242">
        <f t="shared" si="1604"/>
        <v>0</v>
      </c>
      <c r="AB151" s="245">
        <f t="shared" si="1604"/>
        <v>0</v>
      </c>
      <c r="AC151" s="269">
        <f t="shared" si="1604"/>
        <v>0</v>
      </c>
      <c r="AD151" s="241">
        <f t="shared" si="1604"/>
        <v>0</v>
      </c>
      <c r="AE151" s="242">
        <f t="shared" si="1604"/>
        <v>0</v>
      </c>
      <c r="AF151" s="269">
        <f t="shared" si="1604"/>
        <v>0</v>
      </c>
      <c r="AG151" s="243">
        <f t="shared" si="1604"/>
        <v>0</v>
      </c>
      <c r="AH151" s="242">
        <f t="shared" si="1604"/>
        <v>0</v>
      </c>
      <c r="AI151" s="269">
        <f t="shared" si="1604"/>
        <v>0</v>
      </c>
      <c r="AJ151" s="244">
        <f t="shared" si="1604"/>
        <v>0</v>
      </c>
      <c r="AK151" s="242">
        <f t="shared" si="1604"/>
        <v>0</v>
      </c>
      <c r="AL151" s="245">
        <f t="shared" si="1604"/>
        <v>0</v>
      </c>
      <c r="AM151" s="269">
        <f t="shared" si="1604"/>
        <v>0</v>
      </c>
      <c r="AN151" s="241">
        <f t="shared" si="1604"/>
        <v>0</v>
      </c>
      <c r="AO151" s="242">
        <f t="shared" si="1604"/>
        <v>0</v>
      </c>
      <c r="AP151" s="269">
        <f t="shared" si="1604"/>
        <v>0</v>
      </c>
      <c r="AQ151" s="243">
        <f t="shared" si="1604"/>
        <v>0</v>
      </c>
      <c r="AR151" s="242">
        <f t="shared" si="1604"/>
        <v>0</v>
      </c>
      <c r="AS151" s="269">
        <f t="shared" si="1604"/>
        <v>0</v>
      </c>
      <c r="AT151" s="244">
        <f t="shared" si="1604"/>
        <v>0</v>
      </c>
      <c r="AU151" s="242">
        <f t="shared" si="1604"/>
        <v>0</v>
      </c>
      <c r="AV151" s="245">
        <f t="shared" si="1604"/>
        <v>0</v>
      </c>
      <c r="AW151" s="269">
        <f t="shared" si="1604"/>
        <v>0</v>
      </c>
      <c r="AX151" s="441">
        <f t="shared" si="1604"/>
        <v>0</v>
      </c>
      <c r="AY151" s="442">
        <f t="shared" si="1604"/>
        <v>0</v>
      </c>
      <c r="AZ151" s="443">
        <f t="shared" ref="AZ151:CE151" si="1605">SUMIFS(AZ$5:AZ$129,$HM$5:$HM$129,$S151,$HO$5:$HO$129,$D151)</f>
        <v>0</v>
      </c>
      <c r="BA151" s="462">
        <f t="shared" si="1605"/>
        <v>0</v>
      </c>
      <c r="BB151" s="463">
        <f t="shared" si="1605"/>
        <v>0</v>
      </c>
      <c r="BC151" s="464">
        <f t="shared" si="1605"/>
        <v>0</v>
      </c>
      <c r="BD151" s="309">
        <f t="shared" si="1605"/>
        <v>0</v>
      </c>
      <c r="BE151" s="319">
        <f t="shared" si="1605"/>
        <v>0</v>
      </c>
      <c r="BF151" s="329">
        <f t="shared" si="1605"/>
        <v>0</v>
      </c>
      <c r="BG151" s="272">
        <f t="shared" si="1605"/>
        <v>0</v>
      </c>
      <c r="BH151" s="246">
        <f t="shared" si="1605"/>
        <v>0</v>
      </c>
      <c r="BI151" s="242">
        <f t="shared" si="1605"/>
        <v>0</v>
      </c>
      <c r="BJ151" s="269">
        <f t="shared" si="1605"/>
        <v>0</v>
      </c>
      <c r="BK151" s="243">
        <f t="shared" si="1605"/>
        <v>0</v>
      </c>
      <c r="BL151" s="242">
        <f t="shared" si="1605"/>
        <v>0</v>
      </c>
      <c r="BM151" s="269">
        <f t="shared" si="1605"/>
        <v>0</v>
      </c>
      <c r="BN151" s="244">
        <f t="shared" si="1605"/>
        <v>0</v>
      </c>
      <c r="BO151" s="242">
        <f t="shared" si="1605"/>
        <v>0</v>
      </c>
      <c r="BP151" s="245">
        <f t="shared" si="1605"/>
        <v>0</v>
      </c>
      <c r="BQ151" s="269">
        <f t="shared" si="1605"/>
        <v>0</v>
      </c>
      <c r="BR151" s="241">
        <f t="shared" si="1605"/>
        <v>0</v>
      </c>
      <c r="BS151" s="242">
        <f t="shared" si="1605"/>
        <v>0</v>
      </c>
      <c r="BT151" s="269">
        <f t="shared" si="1605"/>
        <v>0</v>
      </c>
      <c r="BU151" s="243">
        <f t="shared" si="1605"/>
        <v>0</v>
      </c>
      <c r="BV151" s="242">
        <f t="shared" si="1605"/>
        <v>0</v>
      </c>
      <c r="BW151" s="269">
        <f t="shared" si="1605"/>
        <v>0</v>
      </c>
      <c r="BX151" s="244">
        <f t="shared" si="1605"/>
        <v>0</v>
      </c>
      <c r="BY151" s="242">
        <f t="shared" si="1605"/>
        <v>0</v>
      </c>
      <c r="BZ151" s="245">
        <f t="shared" si="1605"/>
        <v>0</v>
      </c>
      <c r="CA151" s="269">
        <f t="shared" si="1605"/>
        <v>0</v>
      </c>
      <c r="CB151" s="241">
        <f t="shared" si="1605"/>
        <v>0</v>
      </c>
      <c r="CC151" s="242">
        <f t="shared" si="1605"/>
        <v>0</v>
      </c>
      <c r="CD151" s="269">
        <f t="shared" si="1605"/>
        <v>0</v>
      </c>
      <c r="CE151" s="243">
        <f t="shared" si="1605"/>
        <v>0</v>
      </c>
      <c r="CF151" s="242">
        <f t="shared" ref="CF151:DU151" si="1606">SUMIFS(CF$5:CF$129,$HM$5:$HM$129,$S151,$HO$5:$HO$129,$D151)</f>
        <v>0</v>
      </c>
      <c r="CG151" s="269">
        <f t="shared" si="1606"/>
        <v>0</v>
      </c>
      <c r="CH151" s="244">
        <f t="shared" si="1606"/>
        <v>0</v>
      </c>
      <c r="CI151" s="242">
        <f t="shared" si="1606"/>
        <v>0</v>
      </c>
      <c r="CJ151" s="245">
        <f t="shared" si="1606"/>
        <v>0</v>
      </c>
      <c r="CK151" s="269">
        <f t="shared" si="1606"/>
        <v>0</v>
      </c>
      <c r="CL151" s="441">
        <f t="shared" si="1606"/>
        <v>0</v>
      </c>
      <c r="CM151" s="442">
        <f t="shared" si="1606"/>
        <v>0</v>
      </c>
      <c r="CN151" s="443">
        <f t="shared" si="1606"/>
        <v>0</v>
      </c>
      <c r="CO151" s="462">
        <f t="shared" si="1606"/>
        <v>0</v>
      </c>
      <c r="CP151" s="463">
        <f t="shared" si="1606"/>
        <v>0</v>
      </c>
      <c r="CQ151" s="464">
        <f t="shared" si="1606"/>
        <v>0</v>
      </c>
      <c r="CR151" s="309">
        <f t="shared" si="1606"/>
        <v>0</v>
      </c>
      <c r="CS151" s="319">
        <f t="shared" si="1606"/>
        <v>0</v>
      </c>
      <c r="CT151" s="329">
        <f t="shared" si="1606"/>
        <v>0</v>
      </c>
      <c r="CU151" s="272">
        <f t="shared" si="1606"/>
        <v>0</v>
      </c>
      <c r="CV151" s="344">
        <f t="shared" si="1606"/>
        <v>0</v>
      </c>
      <c r="CW151" s="345">
        <f t="shared" si="1606"/>
        <v>0</v>
      </c>
      <c r="CX151" s="276">
        <f t="shared" si="1606"/>
        <v>0</v>
      </c>
      <c r="CY151" s="364">
        <f t="shared" si="1606"/>
        <v>0</v>
      </c>
      <c r="CZ151" s="365">
        <f t="shared" si="1606"/>
        <v>0</v>
      </c>
      <c r="DA151" s="279">
        <f t="shared" si="1606"/>
        <v>0</v>
      </c>
      <c r="DB151" s="379">
        <f t="shared" si="1606"/>
        <v>0</v>
      </c>
      <c r="DC151" s="380">
        <f t="shared" si="1606"/>
        <v>0</v>
      </c>
      <c r="DD151" s="381">
        <f t="shared" si="1606"/>
        <v>0</v>
      </c>
      <c r="DE151" s="282">
        <f t="shared" si="1606"/>
        <v>0</v>
      </c>
      <c r="DF151" s="344">
        <f t="shared" si="1606"/>
        <v>2710000000</v>
      </c>
      <c r="DG151" s="345">
        <f t="shared" si="1606"/>
        <v>666500000</v>
      </c>
      <c r="DH151" s="276">
        <f t="shared" si="1606"/>
        <v>104</v>
      </c>
      <c r="DI151" s="364">
        <f t="shared" si="1606"/>
        <v>2588000000</v>
      </c>
      <c r="DJ151" s="365">
        <f t="shared" si="1606"/>
        <v>634000000</v>
      </c>
      <c r="DK151" s="279">
        <f t="shared" si="1606"/>
        <v>98</v>
      </c>
      <c r="DL151" s="379">
        <f t="shared" si="1606"/>
        <v>2781469002</v>
      </c>
      <c r="DM151" s="380">
        <f t="shared" si="1606"/>
        <v>681315470</v>
      </c>
      <c r="DN151" s="381">
        <f t="shared" si="1606"/>
        <v>120231470</v>
      </c>
      <c r="DO151" s="282">
        <f t="shared" si="1606"/>
        <v>104</v>
      </c>
      <c r="DP151" s="246">
        <f t="shared" si="1606"/>
        <v>0</v>
      </c>
      <c r="DQ151" s="242">
        <f t="shared" si="1606"/>
        <v>0</v>
      </c>
      <c r="DR151" s="269">
        <f t="shared" si="1606"/>
        <v>0</v>
      </c>
      <c r="DS151" s="243">
        <f t="shared" si="1606"/>
        <v>0</v>
      </c>
      <c r="DT151" s="242">
        <f t="shared" si="1606"/>
        <v>0</v>
      </c>
      <c r="DU151" s="269">
        <f t="shared" si="1606"/>
        <v>0</v>
      </c>
      <c r="DV151" s="244">
        <f t="shared" ref="DV151:FA151" si="1607">SUMIFS(DV$5:DV$129,$HM$5:$HM$129,$S151,$HO$5:$HO$129,$D151)</f>
        <v>0</v>
      </c>
      <c r="DW151" s="242">
        <f t="shared" si="1607"/>
        <v>0</v>
      </c>
      <c r="DX151" s="245">
        <f t="shared" si="1607"/>
        <v>0</v>
      </c>
      <c r="DY151" s="269">
        <f t="shared" si="1607"/>
        <v>0</v>
      </c>
      <c r="DZ151" s="241">
        <f t="shared" si="1607"/>
        <v>0</v>
      </c>
      <c r="EA151" s="242">
        <f t="shared" si="1607"/>
        <v>0</v>
      </c>
      <c r="EB151" s="269">
        <f t="shared" si="1607"/>
        <v>0</v>
      </c>
      <c r="EC151" s="243">
        <f t="shared" si="1607"/>
        <v>0</v>
      </c>
      <c r="ED151" s="242">
        <f t="shared" si="1607"/>
        <v>0</v>
      </c>
      <c r="EE151" s="269">
        <f t="shared" si="1607"/>
        <v>0</v>
      </c>
      <c r="EF151" s="244">
        <f t="shared" si="1607"/>
        <v>0</v>
      </c>
      <c r="EG151" s="242">
        <f t="shared" si="1607"/>
        <v>0</v>
      </c>
      <c r="EH151" s="245">
        <f t="shared" si="1607"/>
        <v>0</v>
      </c>
      <c r="EI151" s="269">
        <f t="shared" si="1607"/>
        <v>0</v>
      </c>
      <c r="EJ151" s="241">
        <f t="shared" si="1607"/>
        <v>0</v>
      </c>
      <c r="EK151" s="242">
        <f t="shared" si="1607"/>
        <v>0</v>
      </c>
      <c r="EL151" s="269">
        <f t="shared" si="1607"/>
        <v>0</v>
      </c>
      <c r="EM151" s="243">
        <f t="shared" si="1607"/>
        <v>0</v>
      </c>
      <c r="EN151" s="242">
        <f t="shared" si="1607"/>
        <v>0</v>
      </c>
      <c r="EO151" s="269">
        <f t="shared" si="1607"/>
        <v>0</v>
      </c>
      <c r="EP151" s="244">
        <f t="shared" si="1607"/>
        <v>0</v>
      </c>
      <c r="EQ151" s="242">
        <f t="shared" si="1607"/>
        <v>0</v>
      </c>
      <c r="ER151" s="245">
        <f t="shared" si="1607"/>
        <v>0</v>
      </c>
      <c r="ES151" s="269">
        <f t="shared" si="1607"/>
        <v>0</v>
      </c>
      <c r="ET151" s="441">
        <f t="shared" si="1607"/>
        <v>0</v>
      </c>
      <c r="EU151" s="442">
        <f t="shared" si="1607"/>
        <v>0</v>
      </c>
      <c r="EV151" s="443">
        <f t="shared" si="1607"/>
        <v>0</v>
      </c>
      <c r="EW151" s="462">
        <f t="shared" si="1607"/>
        <v>0</v>
      </c>
      <c r="EX151" s="463">
        <f t="shared" si="1607"/>
        <v>0</v>
      </c>
      <c r="EY151" s="464">
        <f t="shared" si="1607"/>
        <v>0</v>
      </c>
      <c r="EZ151" s="309">
        <f t="shared" si="1607"/>
        <v>0</v>
      </c>
      <c r="FA151" s="319">
        <f t="shared" si="1607"/>
        <v>0</v>
      </c>
      <c r="FB151" s="329">
        <f t="shared" ref="FB151:GG151" si="1608">SUMIFS(FB$5:FB$129,$HM$5:$HM$129,$S151,$HO$5:$HO$129,$D151)</f>
        <v>0</v>
      </c>
      <c r="FC151" s="272">
        <f t="shared" si="1608"/>
        <v>0</v>
      </c>
      <c r="FD151" s="246">
        <f t="shared" si="1608"/>
        <v>0</v>
      </c>
      <c r="FE151" s="242">
        <f t="shared" si="1608"/>
        <v>0</v>
      </c>
      <c r="FF151" s="269">
        <f t="shared" si="1608"/>
        <v>0</v>
      </c>
      <c r="FG151" s="243">
        <f t="shared" si="1608"/>
        <v>0</v>
      </c>
      <c r="FH151" s="242">
        <f t="shared" si="1608"/>
        <v>0</v>
      </c>
      <c r="FI151" s="269">
        <f t="shared" si="1608"/>
        <v>0</v>
      </c>
      <c r="FJ151" s="244">
        <f t="shared" si="1608"/>
        <v>0</v>
      </c>
      <c r="FK151" s="242">
        <f t="shared" si="1608"/>
        <v>0</v>
      </c>
      <c r="FL151" s="245">
        <f t="shared" si="1608"/>
        <v>0</v>
      </c>
      <c r="FM151" s="269">
        <f t="shared" si="1608"/>
        <v>0</v>
      </c>
      <c r="FN151" s="241">
        <f t="shared" si="1608"/>
        <v>0</v>
      </c>
      <c r="FO151" s="242">
        <f t="shared" si="1608"/>
        <v>0</v>
      </c>
      <c r="FP151" s="269">
        <f t="shared" si="1608"/>
        <v>0</v>
      </c>
      <c r="FQ151" s="243">
        <f t="shared" si="1608"/>
        <v>0</v>
      </c>
      <c r="FR151" s="242">
        <f t="shared" si="1608"/>
        <v>0</v>
      </c>
      <c r="FS151" s="269">
        <f t="shared" si="1608"/>
        <v>0</v>
      </c>
      <c r="FT151" s="244">
        <f t="shared" si="1608"/>
        <v>0</v>
      </c>
      <c r="FU151" s="242">
        <f t="shared" si="1608"/>
        <v>0</v>
      </c>
      <c r="FV151" s="245">
        <f t="shared" si="1608"/>
        <v>0</v>
      </c>
      <c r="FW151" s="269">
        <f t="shared" si="1608"/>
        <v>0</v>
      </c>
      <c r="FX151" s="241">
        <f t="shared" si="1608"/>
        <v>0</v>
      </c>
      <c r="FY151" s="242">
        <f t="shared" si="1608"/>
        <v>0</v>
      </c>
      <c r="FZ151" s="269">
        <f t="shared" si="1608"/>
        <v>0</v>
      </c>
      <c r="GA151" s="243">
        <f t="shared" si="1608"/>
        <v>0</v>
      </c>
      <c r="GB151" s="242">
        <f t="shared" si="1608"/>
        <v>0</v>
      </c>
      <c r="GC151" s="269">
        <f t="shared" si="1608"/>
        <v>0</v>
      </c>
      <c r="GD151" s="244">
        <f t="shared" si="1608"/>
        <v>0</v>
      </c>
      <c r="GE151" s="242">
        <f t="shared" si="1608"/>
        <v>0</v>
      </c>
      <c r="GF151" s="245">
        <f t="shared" si="1608"/>
        <v>0</v>
      </c>
      <c r="GG151" s="269">
        <f t="shared" si="1608"/>
        <v>0</v>
      </c>
      <c r="GH151" s="441">
        <f t="shared" ref="GH151:HK151" si="1609">SUMIFS(GH$5:GH$129,$HM$5:$HM$129,$S151,$HO$5:$HO$129,$D151)</f>
        <v>0</v>
      </c>
      <c r="GI151" s="442">
        <f t="shared" si="1609"/>
        <v>0</v>
      </c>
      <c r="GJ151" s="443">
        <f t="shared" si="1609"/>
        <v>0</v>
      </c>
      <c r="GK151" s="462">
        <f t="shared" si="1609"/>
        <v>0</v>
      </c>
      <c r="GL151" s="463">
        <f t="shared" si="1609"/>
        <v>0</v>
      </c>
      <c r="GM151" s="464">
        <f t="shared" si="1609"/>
        <v>0</v>
      </c>
      <c r="GN151" s="309">
        <f t="shared" si="1609"/>
        <v>0</v>
      </c>
      <c r="GO151" s="319">
        <f t="shared" si="1609"/>
        <v>0</v>
      </c>
      <c r="GP151" s="329">
        <f t="shared" si="1609"/>
        <v>0</v>
      </c>
      <c r="GQ151" s="272">
        <f t="shared" si="1609"/>
        <v>0</v>
      </c>
      <c r="GR151" s="344">
        <f t="shared" si="1609"/>
        <v>0</v>
      </c>
      <c r="GS151" s="345">
        <f t="shared" si="1609"/>
        <v>0</v>
      </c>
      <c r="GT151" s="276">
        <f t="shared" si="1609"/>
        <v>0</v>
      </c>
      <c r="GU151" s="364">
        <f t="shared" si="1609"/>
        <v>0</v>
      </c>
      <c r="GV151" s="365">
        <f t="shared" si="1609"/>
        <v>0</v>
      </c>
      <c r="GW151" s="279">
        <f t="shared" si="1609"/>
        <v>0</v>
      </c>
      <c r="GX151" s="379">
        <f t="shared" si="1609"/>
        <v>0</v>
      </c>
      <c r="GY151" s="380">
        <f t="shared" si="1609"/>
        <v>0</v>
      </c>
      <c r="GZ151" s="381">
        <f t="shared" si="1609"/>
        <v>0</v>
      </c>
      <c r="HA151" s="282">
        <f t="shared" si="1609"/>
        <v>0</v>
      </c>
      <c r="HB151" s="401">
        <f t="shared" si="1609"/>
        <v>0</v>
      </c>
      <c r="HC151" s="402">
        <f t="shared" si="1609"/>
        <v>0</v>
      </c>
      <c r="HD151" s="285">
        <f t="shared" si="1609"/>
        <v>0</v>
      </c>
      <c r="HE151" s="401">
        <f t="shared" si="1609"/>
        <v>0</v>
      </c>
      <c r="HF151" s="402">
        <f t="shared" si="1609"/>
        <v>0</v>
      </c>
      <c r="HG151" s="285">
        <f t="shared" si="1609"/>
        <v>0</v>
      </c>
      <c r="HH151" s="401">
        <f t="shared" si="1609"/>
        <v>0</v>
      </c>
      <c r="HI151" s="402">
        <f t="shared" si="1609"/>
        <v>0</v>
      </c>
      <c r="HJ151" s="417">
        <f t="shared" si="1609"/>
        <v>0</v>
      </c>
      <c r="HK151" s="291">
        <f t="shared" si="1609"/>
        <v>0</v>
      </c>
      <c r="HL151" s="260"/>
      <c r="HM151" s="258"/>
      <c r="HN151" s="258"/>
      <c r="HO151" s="259"/>
      <c r="HP151" s="258"/>
      <c r="HQ151" s="258"/>
    </row>
    <row r="152" spans="2:225" s="96" customFormat="1" ht="28.5">
      <c r="B152" s="233"/>
      <c r="C152" s="147"/>
      <c r="D152" s="521"/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8" t="s">
        <v>238</v>
      </c>
      <c r="T152" s="249">
        <f t="shared" ref="T152:AY152" si="1610">SUMIFS(T$5:T$129,$HM$5:$HM$129,$S152,$HO$5:$HO$129,$D151)</f>
        <v>0</v>
      </c>
      <c r="U152" s="250">
        <f t="shared" si="1610"/>
        <v>0</v>
      </c>
      <c r="V152" s="270">
        <f t="shared" si="1610"/>
        <v>0</v>
      </c>
      <c r="W152" s="251">
        <f t="shared" si="1610"/>
        <v>0</v>
      </c>
      <c r="X152" s="250">
        <f t="shared" si="1610"/>
        <v>0</v>
      </c>
      <c r="Y152" s="270">
        <f t="shared" si="1610"/>
        <v>0</v>
      </c>
      <c r="Z152" s="252">
        <f t="shared" si="1610"/>
        <v>0</v>
      </c>
      <c r="AA152" s="250">
        <f t="shared" si="1610"/>
        <v>0</v>
      </c>
      <c r="AB152" s="253">
        <f t="shared" si="1610"/>
        <v>0</v>
      </c>
      <c r="AC152" s="270">
        <f t="shared" si="1610"/>
        <v>0</v>
      </c>
      <c r="AD152" s="249">
        <f t="shared" si="1610"/>
        <v>0</v>
      </c>
      <c r="AE152" s="250">
        <f t="shared" si="1610"/>
        <v>0</v>
      </c>
      <c r="AF152" s="270">
        <f t="shared" si="1610"/>
        <v>0</v>
      </c>
      <c r="AG152" s="251">
        <f t="shared" si="1610"/>
        <v>0</v>
      </c>
      <c r="AH152" s="250">
        <f t="shared" si="1610"/>
        <v>0</v>
      </c>
      <c r="AI152" s="270">
        <f t="shared" si="1610"/>
        <v>0</v>
      </c>
      <c r="AJ152" s="252">
        <f t="shared" si="1610"/>
        <v>0</v>
      </c>
      <c r="AK152" s="250">
        <f t="shared" si="1610"/>
        <v>0</v>
      </c>
      <c r="AL152" s="253">
        <f t="shared" si="1610"/>
        <v>0</v>
      </c>
      <c r="AM152" s="270">
        <f t="shared" si="1610"/>
        <v>0</v>
      </c>
      <c r="AN152" s="249">
        <f t="shared" si="1610"/>
        <v>0</v>
      </c>
      <c r="AO152" s="250">
        <f t="shared" si="1610"/>
        <v>0</v>
      </c>
      <c r="AP152" s="270">
        <f t="shared" si="1610"/>
        <v>0</v>
      </c>
      <c r="AQ152" s="251">
        <f t="shared" si="1610"/>
        <v>0</v>
      </c>
      <c r="AR152" s="250">
        <f t="shared" si="1610"/>
        <v>0</v>
      </c>
      <c r="AS152" s="270">
        <f t="shared" si="1610"/>
        <v>0</v>
      </c>
      <c r="AT152" s="252">
        <f t="shared" si="1610"/>
        <v>0</v>
      </c>
      <c r="AU152" s="250">
        <f t="shared" si="1610"/>
        <v>0</v>
      </c>
      <c r="AV152" s="253">
        <f t="shared" si="1610"/>
        <v>0</v>
      </c>
      <c r="AW152" s="270">
        <f t="shared" si="1610"/>
        <v>0</v>
      </c>
      <c r="AX152" s="444">
        <f t="shared" si="1610"/>
        <v>0</v>
      </c>
      <c r="AY152" s="445">
        <f t="shared" si="1610"/>
        <v>0</v>
      </c>
      <c r="AZ152" s="446">
        <f t="shared" ref="AZ152:CE152" si="1611">SUMIFS(AZ$5:AZ$129,$HM$5:$HM$129,$S152,$HO$5:$HO$129,$D151)</f>
        <v>0</v>
      </c>
      <c r="BA152" s="465">
        <f t="shared" si="1611"/>
        <v>0</v>
      </c>
      <c r="BB152" s="466">
        <f t="shared" si="1611"/>
        <v>0</v>
      </c>
      <c r="BC152" s="467">
        <f t="shared" si="1611"/>
        <v>0</v>
      </c>
      <c r="BD152" s="310">
        <f t="shared" si="1611"/>
        <v>0</v>
      </c>
      <c r="BE152" s="320">
        <f t="shared" si="1611"/>
        <v>0</v>
      </c>
      <c r="BF152" s="330">
        <f t="shared" si="1611"/>
        <v>0</v>
      </c>
      <c r="BG152" s="273">
        <f t="shared" si="1611"/>
        <v>0</v>
      </c>
      <c r="BH152" s="254">
        <f t="shared" si="1611"/>
        <v>0</v>
      </c>
      <c r="BI152" s="250">
        <f t="shared" si="1611"/>
        <v>0</v>
      </c>
      <c r="BJ152" s="270">
        <f t="shared" si="1611"/>
        <v>0</v>
      </c>
      <c r="BK152" s="251">
        <f t="shared" si="1611"/>
        <v>0</v>
      </c>
      <c r="BL152" s="250">
        <f t="shared" si="1611"/>
        <v>0</v>
      </c>
      <c r="BM152" s="270">
        <f t="shared" si="1611"/>
        <v>0</v>
      </c>
      <c r="BN152" s="252">
        <f t="shared" si="1611"/>
        <v>0</v>
      </c>
      <c r="BO152" s="250">
        <f t="shared" si="1611"/>
        <v>0</v>
      </c>
      <c r="BP152" s="253">
        <f t="shared" si="1611"/>
        <v>0</v>
      </c>
      <c r="BQ152" s="270">
        <f t="shared" si="1611"/>
        <v>0</v>
      </c>
      <c r="BR152" s="249">
        <f t="shared" si="1611"/>
        <v>0</v>
      </c>
      <c r="BS152" s="250">
        <f t="shared" si="1611"/>
        <v>0</v>
      </c>
      <c r="BT152" s="270">
        <f t="shared" si="1611"/>
        <v>0</v>
      </c>
      <c r="BU152" s="251">
        <f t="shared" si="1611"/>
        <v>0</v>
      </c>
      <c r="BV152" s="250">
        <f t="shared" si="1611"/>
        <v>0</v>
      </c>
      <c r="BW152" s="270">
        <f t="shared" si="1611"/>
        <v>0</v>
      </c>
      <c r="BX152" s="252">
        <f t="shared" si="1611"/>
        <v>0</v>
      </c>
      <c r="BY152" s="250">
        <f t="shared" si="1611"/>
        <v>0</v>
      </c>
      <c r="BZ152" s="253">
        <f t="shared" si="1611"/>
        <v>0</v>
      </c>
      <c r="CA152" s="270">
        <f t="shared" si="1611"/>
        <v>0</v>
      </c>
      <c r="CB152" s="249">
        <f t="shared" si="1611"/>
        <v>0</v>
      </c>
      <c r="CC152" s="250">
        <f t="shared" si="1611"/>
        <v>0</v>
      </c>
      <c r="CD152" s="270">
        <f t="shared" si="1611"/>
        <v>0</v>
      </c>
      <c r="CE152" s="251">
        <f t="shared" si="1611"/>
        <v>0</v>
      </c>
      <c r="CF152" s="250">
        <f t="shared" ref="CF152:DU152" si="1612">SUMIFS(CF$5:CF$129,$HM$5:$HM$129,$S152,$HO$5:$HO$129,$D151)</f>
        <v>0</v>
      </c>
      <c r="CG152" s="270">
        <f t="shared" si="1612"/>
        <v>0</v>
      </c>
      <c r="CH152" s="252">
        <f t="shared" si="1612"/>
        <v>0</v>
      </c>
      <c r="CI152" s="250">
        <f t="shared" si="1612"/>
        <v>0</v>
      </c>
      <c r="CJ152" s="253">
        <f t="shared" si="1612"/>
        <v>0</v>
      </c>
      <c r="CK152" s="270">
        <f t="shared" si="1612"/>
        <v>0</v>
      </c>
      <c r="CL152" s="444">
        <f t="shared" si="1612"/>
        <v>0</v>
      </c>
      <c r="CM152" s="445">
        <f t="shared" si="1612"/>
        <v>0</v>
      </c>
      <c r="CN152" s="446">
        <f t="shared" si="1612"/>
        <v>0</v>
      </c>
      <c r="CO152" s="465">
        <f t="shared" si="1612"/>
        <v>0</v>
      </c>
      <c r="CP152" s="466">
        <f t="shared" si="1612"/>
        <v>0</v>
      </c>
      <c r="CQ152" s="467">
        <f t="shared" si="1612"/>
        <v>0</v>
      </c>
      <c r="CR152" s="310">
        <f t="shared" si="1612"/>
        <v>0</v>
      </c>
      <c r="CS152" s="320">
        <f t="shared" si="1612"/>
        <v>0</v>
      </c>
      <c r="CT152" s="330">
        <f t="shared" si="1612"/>
        <v>0</v>
      </c>
      <c r="CU152" s="273">
        <f t="shared" si="1612"/>
        <v>0</v>
      </c>
      <c r="CV152" s="346">
        <f t="shared" si="1612"/>
        <v>0</v>
      </c>
      <c r="CW152" s="347">
        <f t="shared" si="1612"/>
        <v>0</v>
      </c>
      <c r="CX152" s="277">
        <f t="shared" si="1612"/>
        <v>0</v>
      </c>
      <c r="CY152" s="366">
        <f t="shared" si="1612"/>
        <v>0</v>
      </c>
      <c r="CZ152" s="367">
        <f t="shared" si="1612"/>
        <v>0</v>
      </c>
      <c r="DA152" s="280">
        <f t="shared" si="1612"/>
        <v>0</v>
      </c>
      <c r="DB152" s="382">
        <f t="shared" si="1612"/>
        <v>0</v>
      </c>
      <c r="DC152" s="383">
        <f t="shared" si="1612"/>
        <v>0</v>
      </c>
      <c r="DD152" s="330">
        <f t="shared" si="1612"/>
        <v>0</v>
      </c>
      <c r="DE152" s="283">
        <f t="shared" si="1612"/>
        <v>0</v>
      </c>
      <c r="DF152" s="346">
        <f t="shared" ref="DF152" si="1613">SUMIFS(DF$5:DF$129,$HM$5:$HM$129,$S152,$HO$5:$HO$129,$D151)</f>
        <v>423763072</v>
      </c>
      <c r="DG152" s="347">
        <f t="shared" ref="DG152" si="1614">SUMIFS(DG$5:DG$129,$HM$5:$HM$129,$S152,$HO$5:$HO$129,$D151)</f>
        <v>91326224</v>
      </c>
      <c r="DH152" s="277">
        <f t="shared" ref="DH152" si="1615">SUMIFS(DH$5:DH$129,$HM$5:$HM$129,$S152,$HO$5:$HO$129,$D151)</f>
        <v>14</v>
      </c>
      <c r="DI152" s="366">
        <f t="shared" ref="DI152" si="1616">SUMIFS(DI$5:DI$129,$HM$5:$HM$129,$S152,$HO$5:$HO$129,$D151)</f>
        <v>723887476</v>
      </c>
      <c r="DJ152" s="367">
        <f t="shared" ref="DJ152" si="1617">SUMIFS(DJ$5:DJ$129,$HM$5:$HM$129,$S152,$HO$5:$HO$129,$D151)</f>
        <v>168770214</v>
      </c>
      <c r="DK152" s="280">
        <f t="shared" ref="DK152" si="1618">SUMIFS(DK$5:DK$129,$HM$5:$HM$129,$S152,$HO$5:$HO$129,$D151)</f>
        <v>28</v>
      </c>
      <c r="DL152" s="382">
        <f t="shared" ref="DL152" si="1619">SUMIFS(DL$5:DL$129,$HM$5:$HM$129,$S152,$HO$5:$HO$129,$D151)</f>
        <v>685499568</v>
      </c>
      <c r="DM152" s="383">
        <f t="shared" ref="DM152" si="1620">SUMIFS(DM$5:DM$129,$HM$5:$HM$129,$S152,$HO$5:$HO$129,$D151)</f>
        <v>157010692</v>
      </c>
      <c r="DN152" s="330">
        <f t="shared" ref="DN152" si="1621">SUMIFS(DN$5:DN$129,$HM$5:$HM$129,$S152,$HO$5:$HO$129,$D151)</f>
        <v>-404073308</v>
      </c>
      <c r="DO152" s="283">
        <f t="shared" ref="DO152" si="1622">SUMIFS(DO$5:DO$129,$HM$5:$HM$129,$S152,$HO$5:$HO$129,$D151)</f>
        <v>26</v>
      </c>
      <c r="DP152" s="254">
        <f t="shared" si="1612"/>
        <v>0</v>
      </c>
      <c r="DQ152" s="250">
        <f t="shared" si="1612"/>
        <v>0</v>
      </c>
      <c r="DR152" s="270">
        <f t="shared" si="1612"/>
        <v>0</v>
      </c>
      <c r="DS152" s="251">
        <f t="shared" si="1612"/>
        <v>0</v>
      </c>
      <c r="DT152" s="250">
        <f t="shared" si="1612"/>
        <v>0</v>
      </c>
      <c r="DU152" s="270">
        <f t="shared" si="1612"/>
        <v>0</v>
      </c>
      <c r="DV152" s="252">
        <f t="shared" ref="DV152:FA152" si="1623">SUMIFS(DV$5:DV$129,$HM$5:$HM$129,$S152,$HO$5:$HO$129,$D151)</f>
        <v>0</v>
      </c>
      <c r="DW152" s="250">
        <f t="shared" si="1623"/>
        <v>0</v>
      </c>
      <c r="DX152" s="253">
        <f t="shared" si="1623"/>
        <v>0</v>
      </c>
      <c r="DY152" s="270">
        <f t="shared" si="1623"/>
        <v>0</v>
      </c>
      <c r="DZ152" s="249">
        <f t="shared" si="1623"/>
        <v>0</v>
      </c>
      <c r="EA152" s="250">
        <f t="shared" si="1623"/>
        <v>0</v>
      </c>
      <c r="EB152" s="270">
        <f t="shared" si="1623"/>
        <v>0</v>
      </c>
      <c r="EC152" s="251">
        <f t="shared" si="1623"/>
        <v>0</v>
      </c>
      <c r="ED152" s="250">
        <f t="shared" si="1623"/>
        <v>0</v>
      </c>
      <c r="EE152" s="270">
        <f t="shared" si="1623"/>
        <v>0</v>
      </c>
      <c r="EF152" s="252">
        <f t="shared" si="1623"/>
        <v>0</v>
      </c>
      <c r="EG152" s="250">
        <f t="shared" si="1623"/>
        <v>0</v>
      </c>
      <c r="EH152" s="253">
        <f t="shared" si="1623"/>
        <v>0</v>
      </c>
      <c r="EI152" s="270">
        <f t="shared" si="1623"/>
        <v>0</v>
      </c>
      <c r="EJ152" s="249">
        <f t="shared" si="1623"/>
        <v>0</v>
      </c>
      <c r="EK152" s="250">
        <f t="shared" si="1623"/>
        <v>0</v>
      </c>
      <c r="EL152" s="270">
        <f t="shared" si="1623"/>
        <v>0</v>
      </c>
      <c r="EM152" s="251">
        <f t="shared" si="1623"/>
        <v>0</v>
      </c>
      <c r="EN152" s="250">
        <f t="shared" si="1623"/>
        <v>0</v>
      </c>
      <c r="EO152" s="270">
        <f t="shared" si="1623"/>
        <v>0</v>
      </c>
      <c r="EP152" s="252">
        <f t="shared" si="1623"/>
        <v>0</v>
      </c>
      <c r="EQ152" s="250">
        <f t="shared" si="1623"/>
        <v>0</v>
      </c>
      <c r="ER152" s="253">
        <f t="shared" si="1623"/>
        <v>0</v>
      </c>
      <c r="ES152" s="270">
        <f t="shared" si="1623"/>
        <v>0</v>
      </c>
      <c r="ET152" s="444">
        <f t="shared" si="1623"/>
        <v>0</v>
      </c>
      <c r="EU152" s="445">
        <f t="shared" si="1623"/>
        <v>0</v>
      </c>
      <c r="EV152" s="446">
        <f t="shared" si="1623"/>
        <v>0</v>
      </c>
      <c r="EW152" s="465">
        <f t="shared" si="1623"/>
        <v>0</v>
      </c>
      <c r="EX152" s="466">
        <f t="shared" si="1623"/>
        <v>0</v>
      </c>
      <c r="EY152" s="467">
        <f t="shared" si="1623"/>
        <v>0</v>
      </c>
      <c r="EZ152" s="310">
        <f t="shared" si="1623"/>
        <v>0</v>
      </c>
      <c r="FA152" s="320">
        <f t="shared" si="1623"/>
        <v>0</v>
      </c>
      <c r="FB152" s="330">
        <f t="shared" ref="FB152:GG152" si="1624">SUMIFS(FB$5:FB$129,$HM$5:$HM$129,$S152,$HO$5:$HO$129,$D151)</f>
        <v>0</v>
      </c>
      <c r="FC152" s="273">
        <f t="shared" si="1624"/>
        <v>0</v>
      </c>
      <c r="FD152" s="254">
        <f t="shared" si="1624"/>
        <v>0</v>
      </c>
      <c r="FE152" s="250">
        <f t="shared" si="1624"/>
        <v>0</v>
      </c>
      <c r="FF152" s="270">
        <f t="shared" si="1624"/>
        <v>0</v>
      </c>
      <c r="FG152" s="251">
        <f t="shared" si="1624"/>
        <v>0</v>
      </c>
      <c r="FH152" s="250">
        <f t="shared" si="1624"/>
        <v>0</v>
      </c>
      <c r="FI152" s="270">
        <f t="shared" si="1624"/>
        <v>0</v>
      </c>
      <c r="FJ152" s="252">
        <f t="shared" si="1624"/>
        <v>0</v>
      </c>
      <c r="FK152" s="250">
        <f t="shared" si="1624"/>
        <v>0</v>
      </c>
      <c r="FL152" s="253">
        <f t="shared" si="1624"/>
        <v>0</v>
      </c>
      <c r="FM152" s="270">
        <f t="shared" si="1624"/>
        <v>0</v>
      </c>
      <c r="FN152" s="249">
        <f t="shared" si="1624"/>
        <v>0</v>
      </c>
      <c r="FO152" s="250">
        <f t="shared" si="1624"/>
        <v>0</v>
      </c>
      <c r="FP152" s="270">
        <f t="shared" si="1624"/>
        <v>0</v>
      </c>
      <c r="FQ152" s="251">
        <f t="shared" si="1624"/>
        <v>0</v>
      </c>
      <c r="FR152" s="250">
        <f t="shared" si="1624"/>
        <v>0</v>
      </c>
      <c r="FS152" s="270">
        <f t="shared" si="1624"/>
        <v>0</v>
      </c>
      <c r="FT152" s="252">
        <f t="shared" si="1624"/>
        <v>0</v>
      </c>
      <c r="FU152" s="250">
        <f t="shared" si="1624"/>
        <v>0</v>
      </c>
      <c r="FV152" s="253">
        <f t="shared" si="1624"/>
        <v>0</v>
      </c>
      <c r="FW152" s="270">
        <f t="shared" si="1624"/>
        <v>0</v>
      </c>
      <c r="FX152" s="249">
        <f t="shared" si="1624"/>
        <v>0</v>
      </c>
      <c r="FY152" s="250">
        <f t="shared" si="1624"/>
        <v>0</v>
      </c>
      <c r="FZ152" s="270">
        <f t="shared" si="1624"/>
        <v>0</v>
      </c>
      <c r="GA152" s="251">
        <f t="shared" si="1624"/>
        <v>0</v>
      </c>
      <c r="GB152" s="250">
        <f t="shared" si="1624"/>
        <v>0</v>
      </c>
      <c r="GC152" s="270">
        <f t="shared" si="1624"/>
        <v>0</v>
      </c>
      <c r="GD152" s="252">
        <f t="shared" si="1624"/>
        <v>0</v>
      </c>
      <c r="GE152" s="250">
        <f t="shared" si="1624"/>
        <v>0</v>
      </c>
      <c r="GF152" s="253">
        <f t="shared" si="1624"/>
        <v>0</v>
      </c>
      <c r="GG152" s="270">
        <f t="shared" si="1624"/>
        <v>0</v>
      </c>
      <c r="GH152" s="444">
        <f t="shared" ref="GH152:HM152" si="1625">SUMIFS(GH$5:GH$129,$HM$5:$HM$129,$S152,$HO$5:$HO$129,$D151)</f>
        <v>0</v>
      </c>
      <c r="GI152" s="445">
        <f t="shared" si="1625"/>
        <v>0</v>
      </c>
      <c r="GJ152" s="446">
        <f t="shared" si="1625"/>
        <v>0</v>
      </c>
      <c r="GK152" s="465">
        <f t="shared" si="1625"/>
        <v>0</v>
      </c>
      <c r="GL152" s="466">
        <f t="shared" si="1625"/>
        <v>0</v>
      </c>
      <c r="GM152" s="467">
        <f t="shared" si="1625"/>
        <v>0</v>
      </c>
      <c r="GN152" s="310">
        <f t="shared" si="1625"/>
        <v>0</v>
      </c>
      <c r="GO152" s="320">
        <f t="shared" si="1625"/>
        <v>0</v>
      </c>
      <c r="GP152" s="330">
        <f t="shared" si="1625"/>
        <v>0</v>
      </c>
      <c r="GQ152" s="273">
        <f t="shared" si="1625"/>
        <v>0</v>
      </c>
      <c r="GR152" s="346">
        <f t="shared" si="1625"/>
        <v>0</v>
      </c>
      <c r="GS152" s="347">
        <f t="shared" si="1625"/>
        <v>0</v>
      </c>
      <c r="GT152" s="277">
        <f t="shared" si="1625"/>
        <v>0</v>
      </c>
      <c r="GU152" s="366">
        <f t="shared" si="1625"/>
        <v>0</v>
      </c>
      <c r="GV152" s="367">
        <f t="shared" si="1625"/>
        <v>0</v>
      </c>
      <c r="GW152" s="280">
        <f t="shared" si="1625"/>
        <v>0</v>
      </c>
      <c r="GX152" s="382">
        <f t="shared" si="1625"/>
        <v>0</v>
      </c>
      <c r="GY152" s="383">
        <f t="shared" si="1625"/>
        <v>0</v>
      </c>
      <c r="GZ152" s="330">
        <f t="shared" si="1625"/>
        <v>0</v>
      </c>
      <c r="HA152" s="283">
        <f t="shared" si="1625"/>
        <v>0</v>
      </c>
      <c r="HB152" s="403">
        <f t="shared" si="1625"/>
        <v>0</v>
      </c>
      <c r="HC152" s="404">
        <f t="shared" si="1625"/>
        <v>0</v>
      </c>
      <c r="HD152" s="286">
        <f t="shared" si="1625"/>
        <v>0</v>
      </c>
      <c r="HE152" s="403">
        <f t="shared" si="1625"/>
        <v>0</v>
      </c>
      <c r="HF152" s="404">
        <f t="shared" si="1625"/>
        <v>0</v>
      </c>
      <c r="HG152" s="286">
        <f t="shared" si="1625"/>
        <v>0</v>
      </c>
      <c r="HH152" s="403">
        <f t="shared" si="1625"/>
        <v>0</v>
      </c>
      <c r="HI152" s="404">
        <f t="shared" si="1625"/>
        <v>0</v>
      </c>
      <c r="HJ152" s="330">
        <f t="shared" si="1625"/>
        <v>0</v>
      </c>
      <c r="HK152" s="290">
        <f t="shared" si="1625"/>
        <v>0</v>
      </c>
      <c r="HL152" s="260"/>
      <c r="HM152" s="258"/>
      <c r="HN152" s="258"/>
      <c r="HO152" s="259"/>
      <c r="HP152" s="258"/>
      <c r="HQ152" s="258"/>
    </row>
    <row r="153" spans="2:225" s="96" customFormat="1" ht="29.25" thickBot="1">
      <c r="B153" s="233"/>
      <c r="C153" s="147"/>
      <c r="D153" s="521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68" t="s">
        <v>239</v>
      </c>
      <c r="T153" s="261" t="str">
        <f t="shared" ref="T153:AA153" si="1626">IF(AND(T151&gt;0,T152&gt;0),ROUNDDOWN(T152/T151,4),"")</f>
        <v/>
      </c>
      <c r="U153" s="262" t="str">
        <f t="shared" si="1626"/>
        <v/>
      </c>
      <c r="V153" s="271" t="str">
        <f t="shared" si="1626"/>
        <v/>
      </c>
      <c r="W153" s="263" t="str">
        <f t="shared" si="1626"/>
        <v/>
      </c>
      <c r="X153" s="262" t="str">
        <f t="shared" si="1626"/>
        <v/>
      </c>
      <c r="Y153" s="271" t="str">
        <f t="shared" si="1626"/>
        <v/>
      </c>
      <c r="Z153" s="264" t="str">
        <f t="shared" si="1626"/>
        <v/>
      </c>
      <c r="AA153" s="262" t="str">
        <f t="shared" si="1626"/>
        <v/>
      </c>
      <c r="AB153" s="265">
        <f>IF(AB152&gt;0,AB152/AB151,0)</f>
        <v>0</v>
      </c>
      <c r="AC153" s="271" t="str">
        <f t="shared" ref="AC153:AK153" si="1627">IF(AND(AC151&gt;0,AC152&gt;0),ROUNDDOWN(AC152/AC151,4),"")</f>
        <v/>
      </c>
      <c r="AD153" s="261" t="str">
        <f t="shared" si="1627"/>
        <v/>
      </c>
      <c r="AE153" s="262" t="str">
        <f t="shared" si="1627"/>
        <v/>
      </c>
      <c r="AF153" s="271" t="str">
        <f t="shared" si="1627"/>
        <v/>
      </c>
      <c r="AG153" s="263" t="str">
        <f t="shared" si="1627"/>
        <v/>
      </c>
      <c r="AH153" s="262" t="str">
        <f t="shared" si="1627"/>
        <v/>
      </c>
      <c r="AI153" s="271" t="str">
        <f t="shared" si="1627"/>
        <v/>
      </c>
      <c r="AJ153" s="264" t="str">
        <f t="shared" si="1627"/>
        <v/>
      </c>
      <c r="AK153" s="262" t="str">
        <f t="shared" si="1627"/>
        <v/>
      </c>
      <c r="AL153" s="265">
        <f>IF(AL152&gt;0,AL152/AL151,0)</f>
        <v>0</v>
      </c>
      <c r="AM153" s="271" t="str">
        <f t="shared" ref="AM153:AU153" si="1628">IF(AND(AM151&gt;0,AM152&gt;0),ROUNDDOWN(AM152/AM151,4),"")</f>
        <v/>
      </c>
      <c r="AN153" s="261" t="str">
        <f t="shared" si="1628"/>
        <v/>
      </c>
      <c r="AO153" s="262" t="str">
        <f t="shared" si="1628"/>
        <v/>
      </c>
      <c r="AP153" s="271" t="str">
        <f t="shared" si="1628"/>
        <v/>
      </c>
      <c r="AQ153" s="263" t="str">
        <f t="shared" si="1628"/>
        <v/>
      </c>
      <c r="AR153" s="262" t="str">
        <f t="shared" si="1628"/>
        <v/>
      </c>
      <c r="AS153" s="271" t="str">
        <f t="shared" si="1628"/>
        <v/>
      </c>
      <c r="AT153" s="264" t="str">
        <f t="shared" si="1628"/>
        <v/>
      </c>
      <c r="AU153" s="262" t="str">
        <f t="shared" si="1628"/>
        <v/>
      </c>
      <c r="AV153" s="265">
        <f>IF(AV152&gt;0,AV152/AV151,0)</f>
        <v>0</v>
      </c>
      <c r="AW153" s="271" t="str">
        <f t="shared" ref="AW153:BE153" si="1629">IF(AND(AW151&gt;0,AW152&gt;0),ROUNDDOWN(AW152/AW151,4),"")</f>
        <v/>
      </c>
      <c r="AX153" s="447" t="str">
        <f t="shared" si="1629"/>
        <v/>
      </c>
      <c r="AY153" s="448" t="str">
        <f t="shared" si="1629"/>
        <v/>
      </c>
      <c r="AZ153" s="449" t="str">
        <f t="shared" si="1629"/>
        <v/>
      </c>
      <c r="BA153" s="468" t="str">
        <f t="shared" si="1629"/>
        <v/>
      </c>
      <c r="BB153" s="469" t="str">
        <f t="shared" si="1629"/>
        <v/>
      </c>
      <c r="BC153" s="470" t="str">
        <f t="shared" si="1629"/>
        <v/>
      </c>
      <c r="BD153" s="311" t="str">
        <f t="shared" si="1629"/>
        <v/>
      </c>
      <c r="BE153" s="321" t="str">
        <f t="shared" si="1629"/>
        <v/>
      </c>
      <c r="BF153" s="331"/>
      <c r="BG153" s="274" t="str">
        <f>IF(AND(BG151&gt;0,BG152&gt;0),ROUNDDOWN(BG152/BG151,4),"")</f>
        <v/>
      </c>
      <c r="BH153" s="267" t="str">
        <f t="shared" ref="BH153:BO153" si="1630">IF(AND(BH151&gt;0,BH152&gt;0),ROUNDDOWN(BH152/BH151,4),"")</f>
        <v/>
      </c>
      <c r="BI153" s="262" t="str">
        <f t="shared" si="1630"/>
        <v/>
      </c>
      <c r="BJ153" s="271" t="str">
        <f t="shared" si="1630"/>
        <v/>
      </c>
      <c r="BK153" s="263" t="str">
        <f t="shared" si="1630"/>
        <v/>
      </c>
      <c r="BL153" s="262" t="str">
        <f t="shared" si="1630"/>
        <v/>
      </c>
      <c r="BM153" s="271" t="str">
        <f t="shared" si="1630"/>
        <v/>
      </c>
      <c r="BN153" s="264" t="str">
        <f t="shared" si="1630"/>
        <v/>
      </c>
      <c r="BO153" s="262" t="str">
        <f t="shared" si="1630"/>
        <v/>
      </c>
      <c r="BP153" s="265">
        <f>IF(BP152&gt;0,BP152/BP151,0)</f>
        <v>0</v>
      </c>
      <c r="BQ153" s="271" t="str">
        <f t="shared" ref="BQ153:BY153" si="1631">IF(AND(BQ151&gt;0,BQ152&gt;0),ROUNDDOWN(BQ152/BQ151,4),"")</f>
        <v/>
      </c>
      <c r="BR153" s="261" t="str">
        <f t="shared" si="1631"/>
        <v/>
      </c>
      <c r="BS153" s="262" t="str">
        <f t="shared" si="1631"/>
        <v/>
      </c>
      <c r="BT153" s="271" t="str">
        <f t="shared" si="1631"/>
        <v/>
      </c>
      <c r="BU153" s="263" t="str">
        <f t="shared" si="1631"/>
        <v/>
      </c>
      <c r="BV153" s="262" t="str">
        <f t="shared" si="1631"/>
        <v/>
      </c>
      <c r="BW153" s="271" t="str">
        <f t="shared" si="1631"/>
        <v/>
      </c>
      <c r="BX153" s="264" t="str">
        <f t="shared" si="1631"/>
        <v/>
      </c>
      <c r="BY153" s="262" t="str">
        <f t="shared" si="1631"/>
        <v/>
      </c>
      <c r="BZ153" s="265">
        <f>IF(BZ152&gt;0,BZ152/BZ151,0)</f>
        <v>0</v>
      </c>
      <c r="CA153" s="271" t="str">
        <f t="shared" ref="CA153:CI153" si="1632">IF(AND(CA151&gt;0,CA152&gt;0),ROUNDDOWN(CA152/CA151,4),"")</f>
        <v/>
      </c>
      <c r="CB153" s="261" t="str">
        <f t="shared" si="1632"/>
        <v/>
      </c>
      <c r="CC153" s="262" t="str">
        <f t="shared" si="1632"/>
        <v/>
      </c>
      <c r="CD153" s="271" t="str">
        <f t="shared" si="1632"/>
        <v/>
      </c>
      <c r="CE153" s="263" t="str">
        <f t="shared" si="1632"/>
        <v/>
      </c>
      <c r="CF153" s="262" t="str">
        <f t="shared" si="1632"/>
        <v/>
      </c>
      <c r="CG153" s="271" t="str">
        <f t="shared" si="1632"/>
        <v/>
      </c>
      <c r="CH153" s="264" t="str">
        <f t="shared" si="1632"/>
        <v/>
      </c>
      <c r="CI153" s="262" t="str">
        <f t="shared" si="1632"/>
        <v/>
      </c>
      <c r="CJ153" s="265">
        <f>IF(CJ152&gt;0,CJ152/CJ151,0)</f>
        <v>0</v>
      </c>
      <c r="CK153" s="271" t="str">
        <f t="shared" ref="CK153:CS153" si="1633">IF(AND(CK151&gt;0,CK152&gt;0),ROUNDDOWN(CK152/CK151,4),"")</f>
        <v/>
      </c>
      <c r="CL153" s="447" t="str">
        <f t="shared" si="1633"/>
        <v/>
      </c>
      <c r="CM153" s="448" t="str">
        <f t="shared" si="1633"/>
        <v/>
      </c>
      <c r="CN153" s="449" t="str">
        <f t="shared" si="1633"/>
        <v/>
      </c>
      <c r="CO153" s="468" t="str">
        <f t="shared" si="1633"/>
        <v/>
      </c>
      <c r="CP153" s="469" t="str">
        <f t="shared" si="1633"/>
        <v/>
      </c>
      <c r="CQ153" s="470" t="str">
        <f t="shared" si="1633"/>
        <v/>
      </c>
      <c r="CR153" s="311" t="str">
        <f t="shared" si="1633"/>
        <v/>
      </c>
      <c r="CS153" s="321" t="str">
        <f t="shared" si="1633"/>
        <v/>
      </c>
      <c r="CT153" s="331"/>
      <c r="CU153" s="274" t="str">
        <f t="shared" ref="CU153:DC153" si="1634">IF(AND(CU151&gt;0,CU152&gt;0),ROUNDDOWN(CU152/CU151,4),"")</f>
        <v/>
      </c>
      <c r="CV153" s="348" t="str">
        <f t="shared" si="1634"/>
        <v/>
      </c>
      <c r="CW153" s="349" t="str">
        <f t="shared" si="1634"/>
        <v/>
      </c>
      <c r="CX153" s="278" t="str">
        <f t="shared" si="1634"/>
        <v/>
      </c>
      <c r="CY153" s="368" t="str">
        <f t="shared" si="1634"/>
        <v/>
      </c>
      <c r="CZ153" s="369" t="str">
        <f t="shared" si="1634"/>
        <v/>
      </c>
      <c r="DA153" s="281" t="str">
        <f t="shared" si="1634"/>
        <v/>
      </c>
      <c r="DB153" s="384" t="str">
        <f t="shared" si="1634"/>
        <v/>
      </c>
      <c r="DC153" s="385" t="str">
        <f t="shared" si="1634"/>
        <v/>
      </c>
      <c r="DD153" s="386"/>
      <c r="DE153" s="284" t="str">
        <f>IF(AND(DE151&gt;0,DE152&gt;0),ROUNDDOWN(DE152/DE151,4),"")</f>
        <v/>
      </c>
      <c r="DF153" s="348">
        <f t="shared" ref="DF153:DN153" si="1635">IF(AND(DF151&gt;0,DF152&gt;0),ROUNDDOWN(DF152/DF151,4),"")</f>
        <v>0.15629999999999999</v>
      </c>
      <c r="DG153" s="349">
        <f t="shared" si="1635"/>
        <v>0.13700000000000001</v>
      </c>
      <c r="DH153" s="278">
        <f t="shared" si="1635"/>
        <v>0.1346</v>
      </c>
      <c r="DI153" s="368">
        <f t="shared" si="1635"/>
        <v>0.2797</v>
      </c>
      <c r="DJ153" s="369">
        <f t="shared" si="1635"/>
        <v>0.2661</v>
      </c>
      <c r="DK153" s="281">
        <f t="shared" si="1635"/>
        <v>0.28570000000000001</v>
      </c>
      <c r="DL153" s="384">
        <f t="shared" si="1635"/>
        <v>0.24640000000000001</v>
      </c>
      <c r="DM153" s="385">
        <f t="shared" si="1635"/>
        <v>0.23039999999999999</v>
      </c>
      <c r="DN153" s="386"/>
      <c r="DO153" s="284">
        <f>IF(AND(DO151&gt;0,DO152&gt;0),ROUNDDOWN(DO152/DO151,4),"")</f>
        <v>0.25</v>
      </c>
      <c r="DP153" s="267" t="str">
        <f t="shared" ref="DP153:DW153" si="1636">IF(AND(DP151&gt;0,DP152&gt;0),ROUNDDOWN(DP152/DP151,4),"")</f>
        <v/>
      </c>
      <c r="DQ153" s="262" t="str">
        <f t="shared" si="1636"/>
        <v/>
      </c>
      <c r="DR153" s="271" t="str">
        <f t="shared" si="1636"/>
        <v/>
      </c>
      <c r="DS153" s="263" t="str">
        <f t="shared" si="1636"/>
        <v/>
      </c>
      <c r="DT153" s="262" t="str">
        <f t="shared" si="1636"/>
        <v/>
      </c>
      <c r="DU153" s="271" t="str">
        <f t="shared" si="1636"/>
        <v/>
      </c>
      <c r="DV153" s="264" t="str">
        <f t="shared" si="1636"/>
        <v/>
      </c>
      <c r="DW153" s="262" t="str">
        <f t="shared" si="1636"/>
        <v/>
      </c>
      <c r="DX153" s="265">
        <f>IF(DX152&gt;0,DX152/DX151,0)</f>
        <v>0</v>
      </c>
      <c r="DY153" s="271" t="str">
        <f t="shared" ref="DY153:EG153" si="1637">IF(AND(DY151&gt;0,DY152&gt;0),ROUNDDOWN(DY152/DY151,4),"")</f>
        <v/>
      </c>
      <c r="DZ153" s="261" t="str">
        <f t="shared" si="1637"/>
        <v/>
      </c>
      <c r="EA153" s="262" t="str">
        <f t="shared" si="1637"/>
        <v/>
      </c>
      <c r="EB153" s="271" t="str">
        <f t="shared" si="1637"/>
        <v/>
      </c>
      <c r="EC153" s="263" t="str">
        <f t="shared" si="1637"/>
        <v/>
      </c>
      <c r="ED153" s="262" t="str">
        <f t="shared" si="1637"/>
        <v/>
      </c>
      <c r="EE153" s="271" t="str">
        <f t="shared" si="1637"/>
        <v/>
      </c>
      <c r="EF153" s="264" t="str">
        <f t="shared" si="1637"/>
        <v/>
      </c>
      <c r="EG153" s="262" t="str">
        <f t="shared" si="1637"/>
        <v/>
      </c>
      <c r="EH153" s="265">
        <f>IF(EH152&gt;0,EH152/EH151,0)</f>
        <v>0</v>
      </c>
      <c r="EI153" s="271" t="str">
        <f t="shared" ref="EI153:EQ153" si="1638">IF(AND(EI151&gt;0,EI152&gt;0),ROUNDDOWN(EI152/EI151,4),"")</f>
        <v/>
      </c>
      <c r="EJ153" s="261" t="str">
        <f t="shared" si="1638"/>
        <v/>
      </c>
      <c r="EK153" s="262" t="str">
        <f t="shared" si="1638"/>
        <v/>
      </c>
      <c r="EL153" s="271" t="str">
        <f t="shared" si="1638"/>
        <v/>
      </c>
      <c r="EM153" s="263" t="str">
        <f t="shared" si="1638"/>
        <v/>
      </c>
      <c r="EN153" s="262" t="str">
        <f t="shared" si="1638"/>
        <v/>
      </c>
      <c r="EO153" s="271" t="str">
        <f t="shared" si="1638"/>
        <v/>
      </c>
      <c r="EP153" s="264" t="str">
        <f t="shared" si="1638"/>
        <v/>
      </c>
      <c r="EQ153" s="262" t="str">
        <f t="shared" si="1638"/>
        <v/>
      </c>
      <c r="ER153" s="265">
        <f>IF(ER152&gt;0,ER152/ER151,0)</f>
        <v>0</v>
      </c>
      <c r="ES153" s="271" t="str">
        <f t="shared" ref="ES153:FA153" si="1639">IF(AND(ES151&gt;0,ES152&gt;0),ROUNDDOWN(ES152/ES151,4),"")</f>
        <v/>
      </c>
      <c r="ET153" s="447" t="str">
        <f t="shared" si="1639"/>
        <v/>
      </c>
      <c r="EU153" s="448" t="str">
        <f t="shared" si="1639"/>
        <v/>
      </c>
      <c r="EV153" s="449" t="str">
        <f t="shared" si="1639"/>
        <v/>
      </c>
      <c r="EW153" s="468" t="str">
        <f t="shared" si="1639"/>
        <v/>
      </c>
      <c r="EX153" s="469" t="str">
        <f t="shared" si="1639"/>
        <v/>
      </c>
      <c r="EY153" s="470" t="str">
        <f t="shared" si="1639"/>
        <v/>
      </c>
      <c r="EZ153" s="311" t="str">
        <f t="shared" si="1639"/>
        <v/>
      </c>
      <c r="FA153" s="321" t="str">
        <f t="shared" si="1639"/>
        <v/>
      </c>
      <c r="FB153" s="331"/>
      <c r="FC153" s="274" t="str">
        <f>IF(AND(FC151&gt;0,FC152&gt;0),ROUNDDOWN(FC152/FC151,4),"")</f>
        <v/>
      </c>
      <c r="FD153" s="267" t="str">
        <f t="shared" ref="FD153:FK153" si="1640">IF(AND(FD151&gt;0,FD152&gt;0),ROUNDDOWN(FD152/FD151,4),"")</f>
        <v/>
      </c>
      <c r="FE153" s="262" t="str">
        <f t="shared" si="1640"/>
        <v/>
      </c>
      <c r="FF153" s="271" t="str">
        <f t="shared" si="1640"/>
        <v/>
      </c>
      <c r="FG153" s="263" t="str">
        <f t="shared" si="1640"/>
        <v/>
      </c>
      <c r="FH153" s="262" t="str">
        <f t="shared" si="1640"/>
        <v/>
      </c>
      <c r="FI153" s="271" t="str">
        <f t="shared" si="1640"/>
        <v/>
      </c>
      <c r="FJ153" s="264" t="str">
        <f t="shared" si="1640"/>
        <v/>
      </c>
      <c r="FK153" s="262" t="str">
        <f t="shared" si="1640"/>
        <v/>
      </c>
      <c r="FL153" s="265">
        <f>IF(FL152&gt;0,FL152/FL151,0)</f>
        <v>0</v>
      </c>
      <c r="FM153" s="271" t="str">
        <f t="shared" ref="FM153:FU153" si="1641">IF(AND(FM151&gt;0,FM152&gt;0),ROUNDDOWN(FM152/FM151,4),"")</f>
        <v/>
      </c>
      <c r="FN153" s="261" t="str">
        <f t="shared" si="1641"/>
        <v/>
      </c>
      <c r="FO153" s="262" t="str">
        <f t="shared" si="1641"/>
        <v/>
      </c>
      <c r="FP153" s="271" t="str">
        <f t="shared" si="1641"/>
        <v/>
      </c>
      <c r="FQ153" s="263" t="str">
        <f t="shared" si="1641"/>
        <v/>
      </c>
      <c r="FR153" s="262" t="str">
        <f t="shared" si="1641"/>
        <v/>
      </c>
      <c r="FS153" s="271" t="str">
        <f t="shared" si="1641"/>
        <v/>
      </c>
      <c r="FT153" s="264" t="str">
        <f t="shared" si="1641"/>
        <v/>
      </c>
      <c r="FU153" s="262" t="str">
        <f t="shared" si="1641"/>
        <v/>
      </c>
      <c r="FV153" s="265">
        <f>IF(FV152&gt;0,FV152/FV151,0)</f>
        <v>0</v>
      </c>
      <c r="FW153" s="271" t="str">
        <f t="shared" ref="FW153:GE153" si="1642">IF(AND(FW151&gt;0,FW152&gt;0),ROUNDDOWN(FW152/FW151,4),"")</f>
        <v/>
      </c>
      <c r="FX153" s="261" t="str">
        <f t="shared" si="1642"/>
        <v/>
      </c>
      <c r="FY153" s="262" t="str">
        <f t="shared" si="1642"/>
        <v/>
      </c>
      <c r="FZ153" s="271" t="str">
        <f t="shared" si="1642"/>
        <v/>
      </c>
      <c r="GA153" s="263" t="str">
        <f t="shared" si="1642"/>
        <v/>
      </c>
      <c r="GB153" s="262" t="str">
        <f t="shared" si="1642"/>
        <v/>
      </c>
      <c r="GC153" s="271" t="str">
        <f t="shared" si="1642"/>
        <v/>
      </c>
      <c r="GD153" s="264" t="str">
        <f t="shared" si="1642"/>
        <v/>
      </c>
      <c r="GE153" s="262" t="str">
        <f t="shared" si="1642"/>
        <v/>
      </c>
      <c r="GF153" s="265">
        <f>IF(GF152&gt;0,GF152/GF151,0)</f>
        <v>0</v>
      </c>
      <c r="GG153" s="271" t="str">
        <f t="shared" ref="GG153:GO153" si="1643">IF(AND(GG151&gt;0,GG152&gt;0),ROUNDDOWN(GG152/GG151,4),"")</f>
        <v/>
      </c>
      <c r="GH153" s="447" t="str">
        <f t="shared" si="1643"/>
        <v/>
      </c>
      <c r="GI153" s="448" t="str">
        <f t="shared" si="1643"/>
        <v/>
      </c>
      <c r="GJ153" s="449" t="str">
        <f t="shared" si="1643"/>
        <v/>
      </c>
      <c r="GK153" s="468" t="str">
        <f t="shared" si="1643"/>
        <v/>
      </c>
      <c r="GL153" s="469" t="str">
        <f t="shared" si="1643"/>
        <v/>
      </c>
      <c r="GM153" s="470" t="str">
        <f t="shared" si="1643"/>
        <v/>
      </c>
      <c r="GN153" s="311" t="str">
        <f t="shared" si="1643"/>
        <v/>
      </c>
      <c r="GO153" s="321" t="str">
        <f t="shared" si="1643"/>
        <v/>
      </c>
      <c r="GP153" s="331"/>
      <c r="GQ153" s="274" t="str">
        <f t="shared" ref="GQ153:GY153" si="1644">IF(AND(GQ151&gt;0,GQ152&gt;0),ROUNDDOWN(GQ152/GQ151,4),"")</f>
        <v/>
      </c>
      <c r="GR153" s="348" t="str">
        <f t="shared" si="1644"/>
        <v/>
      </c>
      <c r="GS153" s="349" t="str">
        <f t="shared" si="1644"/>
        <v/>
      </c>
      <c r="GT153" s="278" t="str">
        <f t="shared" si="1644"/>
        <v/>
      </c>
      <c r="GU153" s="368" t="str">
        <f t="shared" si="1644"/>
        <v/>
      </c>
      <c r="GV153" s="369" t="str">
        <f t="shared" si="1644"/>
        <v/>
      </c>
      <c r="GW153" s="281" t="str">
        <f t="shared" si="1644"/>
        <v/>
      </c>
      <c r="GX153" s="384" t="str">
        <f t="shared" si="1644"/>
        <v/>
      </c>
      <c r="GY153" s="385" t="str">
        <f t="shared" si="1644"/>
        <v/>
      </c>
      <c r="GZ153" s="386"/>
      <c r="HA153" s="284" t="str">
        <f t="shared" ref="HA153:HI153" si="1645">IF(AND(HA151&gt;0,HA152&gt;0),ROUNDDOWN(HA152/HA151,4),"")</f>
        <v/>
      </c>
      <c r="HB153" s="405" t="str">
        <f t="shared" si="1645"/>
        <v/>
      </c>
      <c r="HC153" s="406" t="str">
        <f t="shared" si="1645"/>
        <v/>
      </c>
      <c r="HD153" s="288" t="str">
        <f t="shared" si="1645"/>
        <v/>
      </c>
      <c r="HE153" s="405" t="str">
        <f t="shared" si="1645"/>
        <v/>
      </c>
      <c r="HF153" s="406" t="str">
        <f t="shared" si="1645"/>
        <v/>
      </c>
      <c r="HG153" s="288" t="str">
        <f t="shared" si="1645"/>
        <v/>
      </c>
      <c r="HH153" s="405" t="str">
        <f t="shared" si="1645"/>
        <v/>
      </c>
      <c r="HI153" s="406" t="str">
        <f t="shared" si="1645"/>
        <v/>
      </c>
      <c r="HJ153" s="415"/>
      <c r="HK153" s="287" t="str">
        <f>IF(AND(HK151&gt;0,HK152&gt;0),ROUNDDOWN(HK152/HK151,4),"")</f>
        <v/>
      </c>
      <c r="HL153" s="260"/>
      <c r="HM153" s="258"/>
      <c r="HN153" s="258"/>
      <c r="HO153" s="259"/>
      <c r="HP153" s="258"/>
      <c r="HQ153" s="258"/>
    </row>
    <row r="154" spans="2:225" s="96" customFormat="1" ht="28.5">
      <c r="B154" s="233"/>
      <c r="C154" s="147"/>
      <c r="D154" s="192"/>
      <c r="E154" s="234"/>
      <c r="F154" s="235"/>
      <c r="G154" s="235"/>
      <c r="H154" s="235"/>
      <c r="I154" s="235"/>
      <c r="J154" s="234"/>
      <c r="K154" s="234"/>
      <c r="L154" s="234"/>
      <c r="M154" s="234"/>
      <c r="N154" s="234"/>
      <c r="O154" s="234"/>
      <c r="P154" s="234"/>
      <c r="Q154" s="234"/>
      <c r="R154" s="239"/>
      <c r="S154" s="220"/>
      <c r="T154" s="221" t="s">
        <v>176</v>
      </c>
      <c r="U154" s="222" t="s">
        <v>177</v>
      </c>
      <c r="V154" s="222" t="s">
        <v>179</v>
      </c>
      <c r="W154" s="223" t="s">
        <v>176</v>
      </c>
      <c r="X154" s="222" t="s">
        <v>177</v>
      </c>
      <c r="Y154" s="222" t="s">
        <v>179</v>
      </c>
      <c r="Z154" s="224" t="s">
        <v>176</v>
      </c>
      <c r="AA154" s="222" t="s">
        <v>177</v>
      </c>
      <c r="AB154" s="225" t="s">
        <v>234</v>
      </c>
      <c r="AC154" s="222" t="s">
        <v>179</v>
      </c>
      <c r="AD154" s="221" t="s">
        <v>176</v>
      </c>
      <c r="AE154" s="222" t="s">
        <v>177</v>
      </c>
      <c r="AF154" s="222" t="s">
        <v>179</v>
      </c>
      <c r="AG154" s="223" t="s">
        <v>176</v>
      </c>
      <c r="AH154" s="222" t="s">
        <v>177</v>
      </c>
      <c r="AI154" s="222" t="s">
        <v>179</v>
      </c>
      <c r="AJ154" s="224" t="s">
        <v>176</v>
      </c>
      <c r="AK154" s="222" t="s">
        <v>177</v>
      </c>
      <c r="AL154" s="225" t="s">
        <v>234</v>
      </c>
      <c r="AM154" s="222" t="s">
        <v>179</v>
      </c>
      <c r="AN154" s="221" t="s">
        <v>176</v>
      </c>
      <c r="AO154" s="222" t="s">
        <v>177</v>
      </c>
      <c r="AP154" s="222" t="s">
        <v>179</v>
      </c>
      <c r="AQ154" s="223" t="s">
        <v>176</v>
      </c>
      <c r="AR154" s="222" t="s">
        <v>177</v>
      </c>
      <c r="AS154" s="222" t="s">
        <v>179</v>
      </c>
      <c r="AT154" s="224" t="s">
        <v>176</v>
      </c>
      <c r="AU154" s="222" t="s">
        <v>177</v>
      </c>
      <c r="AV154" s="225" t="s">
        <v>234</v>
      </c>
      <c r="AW154" s="222" t="s">
        <v>179</v>
      </c>
      <c r="AX154" s="452" t="s">
        <v>176</v>
      </c>
      <c r="AY154" s="453" t="s">
        <v>177</v>
      </c>
      <c r="AZ154" s="454" t="s">
        <v>235</v>
      </c>
      <c r="BA154" s="473" t="s">
        <v>176</v>
      </c>
      <c r="BB154" s="474" t="s">
        <v>177</v>
      </c>
      <c r="BC154" s="475" t="s">
        <v>235</v>
      </c>
      <c r="BD154" s="313" t="s">
        <v>176</v>
      </c>
      <c r="BE154" s="323" t="s">
        <v>177</v>
      </c>
      <c r="BF154" s="332" t="s">
        <v>234</v>
      </c>
      <c r="BG154" s="227" t="s">
        <v>235</v>
      </c>
      <c r="BH154" s="226" t="s">
        <v>176</v>
      </c>
      <c r="BI154" s="222" t="s">
        <v>177</v>
      </c>
      <c r="BJ154" s="222" t="s">
        <v>179</v>
      </c>
      <c r="BK154" s="223" t="s">
        <v>176</v>
      </c>
      <c r="BL154" s="222" t="s">
        <v>177</v>
      </c>
      <c r="BM154" s="222" t="s">
        <v>179</v>
      </c>
      <c r="BN154" s="224" t="s">
        <v>176</v>
      </c>
      <c r="BO154" s="222" t="s">
        <v>177</v>
      </c>
      <c r="BP154" s="225" t="s">
        <v>234</v>
      </c>
      <c r="BQ154" s="222" t="s">
        <v>179</v>
      </c>
      <c r="BR154" s="221" t="s">
        <v>176</v>
      </c>
      <c r="BS154" s="222" t="s">
        <v>177</v>
      </c>
      <c r="BT154" s="222" t="s">
        <v>179</v>
      </c>
      <c r="BU154" s="223" t="s">
        <v>176</v>
      </c>
      <c r="BV154" s="222" t="s">
        <v>177</v>
      </c>
      <c r="BW154" s="222" t="s">
        <v>179</v>
      </c>
      <c r="BX154" s="224" t="s">
        <v>176</v>
      </c>
      <c r="BY154" s="222" t="s">
        <v>177</v>
      </c>
      <c r="BZ154" s="225" t="s">
        <v>234</v>
      </c>
      <c r="CA154" s="222" t="s">
        <v>179</v>
      </c>
      <c r="CB154" s="221" t="s">
        <v>176</v>
      </c>
      <c r="CC154" s="222" t="s">
        <v>177</v>
      </c>
      <c r="CD154" s="222" t="s">
        <v>179</v>
      </c>
      <c r="CE154" s="223" t="s">
        <v>176</v>
      </c>
      <c r="CF154" s="222" t="s">
        <v>177</v>
      </c>
      <c r="CG154" s="222" t="s">
        <v>179</v>
      </c>
      <c r="CH154" s="224" t="s">
        <v>176</v>
      </c>
      <c r="CI154" s="222" t="s">
        <v>177</v>
      </c>
      <c r="CJ154" s="225" t="s">
        <v>234</v>
      </c>
      <c r="CK154" s="222" t="s">
        <v>179</v>
      </c>
      <c r="CL154" s="452" t="s">
        <v>176</v>
      </c>
      <c r="CM154" s="453" t="s">
        <v>177</v>
      </c>
      <c r="CN154" s="454" t="s">
        <v>235</v>
      </c>
      <c r="CO154" s="473" t="s">
        <v>176</v>
      </c>
      <c r="CP154" s="474" t="s">
        <v>177</v>
      </c>
      <c r="CQ154" s="475" t="s">
        <v>235</v>
      </c>
      <c r="CR154" s="313" t="s">
        <v>176</v>
      </c>
      <c r="CS154" s="323" t="s">
        <v>177</v>
      </c>
      <c r="CT154" s="332" t="s">
        <v>234</v>
      </c>
      <c r="CU154" s="227" t="s">
        <v>235</v>
      </c>
      <c r="CV154" s="352" t="s">
        <v>240</v>
      </c>
      <c r="CW154" s="353" t="s">
        <v>241</v>
      </c>
      <c r="CX154" s="228" t="s">
        <v>235</v>
      </c>
      <c r="CY154" s="372" t="s">
        <v>240</v>
      </c>
      <c r="CZ154" s="373" t="s">
        <v>241</v>
      </c>
      <c r="DA154" s="229" t="s">
        <v>235</v>
      </c>
      <c r="DB154" s="387" t="s">
        <v>240</v>
      </c>
      <c r="DC154" s="388" t="s">
        <v>241</v>
      </c>
      <c r="DD154" s="389" t="s">
        <v>242</v>
      </c>
      <c r="DE154" s="230" t="s">
        <v>235</v>
      </c>
      <c r="DF154" s="352" t="s">
        <v>240</v>
      </c>
      <c r="DG154" s="353" t="s">
        <v>241</v>
      </c>
      <c r="DH154" s="228" t="s">
        <v>235</v>
      </c>
      <c r="DI154" s="372" t="s">
        <v>240</v>
      </c>
      <c r="DJ154" s="373" t="s">
        <v>241</v>
      </c>
      <c r="DK154" s="229" t="s">
        <v>235</v>
      </c>
      <c r="DL154" s="387" t="s">
        <v>240</v>
      </c>
      <c r="DM154" s="388" t="s">
        <v>241</v>
      </c>
      <c r="DN154" s="389" t="s">
        <v>242</v>
      </c>
      <c r="DO154" s="230" t="s">
        <v>235</v>
      </c>
      <c r="DP154" s="226" t="s">
        <v>176</v>
      </c>
      <c r="DQ154" s="222" t="s">
        <v>177</v>
      </c>
      <c r="DR154" s="222" t="s">
        <v>179</v>
      </c>
      <c r="DS154" s="223" t="s">
        <v>176</v>
      </c>
      <c r="DT154" s="222" t="s">
        <v>177</v>
      </c>
      <c r="DU154" s="222" t="s">
        <v>179</v>
      </c>
      <c r="DV154" s="224" t="s">
        <v>176</v>
      </c>
      <c r="DW154" s="222" t="s">
        <v>177</v>
      </c>
      <c r="DX154" s="225" t="s">
        <v>234</v>
      </c>
      <c r="DY154" s="222" t="s">
        <v>179</v>
      </c>
      <c r="DZ154" s="221" t="s">
        <v>176</v>
      </c>
      <c r="EA154" s="222" t="s">
        <v>177</v>
      </c>
      <c r="EB154" s="222" t="s">
        <v>179</v>
      </c>
      <c r="EC154" s="223" t="s">
        <v>176</v>
      </c>
      <c r="ED154" s="222" t="s">
        <v>177</v>
      </c>
      <c r="EE154" s="222" t="s">
        <v>179</v>
      </c>
      <c r="EF154" s="224" t="s">
        <v>176</v>
      </c>
      <c r="EG154" s="222" t="s">
        <v>177</v>
      </c>
      <c r="EH154" s="225" t="s">
        <v>234</v>
      </c>
      <c r="EI154" s="222" t="s">
        <v>179</v>
      </c>
      <c r="EJ154" s="221" t="s">
        <v>176</v>
      </c>
      <c r="EK154" s="222" t="s">
        <v>177</v>
      </c>
      <c r="EL154" s="222" t="s">
        <v>179</v>
      </c>
      <c r="EM154" s="223" t="s">
        <v>176</v>
      </c>
      <c r="EN154" s="222" t="s">
        <v>177</v>
      </c>
      <c r="EO154" s="222" t="s">
        <v>179</v>
      </c>
      <c r="EP154" s="224" t="s">
        <v>176</v>
      </c>
      <c r="EQ154" s="222" t="s">
        <v>177</v>
      </c>
      <c r="ER154" s="225" t="s">
        <v>234</v>
      </c>
      <c r="ES154" s="222" t="s">
        <v>179</v>
      </c>
      <c r="ET154" s="452" t="s">
        <v>176</v>
      </c>
      <c r="EU154" s="453" t="s">
        <v>177</v>
      </c>
      <c r="EV154" s="454" t="s">
        <v>235</v>
      </c>
      <c r="EW154" s="473" t="s">
        <v>176</v>
      </c>
      <c r="EX154" s="474" t="s">
        <v>177</v>
      </c>
      <c r="EY154" s="475" t="s">
        <v>235</v>
      </c>
      <c r="EZ154" s="313" t="s">
        <v>176</v>
      </c>
      <c r="FA154" s="323" t="s">
        <v>177</v>
      </c>
      <c r="FB154" s="332" t="s">
        <v>234</v>
      </c>
      <c r="FC154" s="227" t="s">
        <v>235</v>
      </c>
      <c r="FD154" s="226" t="s">
        <v>176</v>
      </c>
      <c r="FE154" s="222" t="s">
        <v>177</v>
      </c>
      <c r="FF154" s="222" t="s">
        <v>179</v>
      </c>
      <c r="FG154" s="223" t="s">
        <v>176</v>
      </c>
      <c r="FH154" s="222" t="s">
        <v>177</v>
      </c>
      <c r="FI154" s="222" t="s">
        <v>179</v>
      </c>
      <c r="FJ154" s="224" t="s">
        <v>176</v>
      </c>
      <c r="FK154" s="222" t="s">
        <v>177</v>
      </c>
      <c r="FL154" s="225" t="s">
        <v>234</v>
      </c>
      <c r="FM154" s="222" t="s">
        <v>179</v>
      </c>
      <c r="FN154" s="221" t="s">
        <v>176</v>
      </c>
      <c r="FO154" s="222" t="s">
        <v>177</v>
      </c>
      <c r="FP154" s="222" t="s">
        <v>179</v>
      </c>
      <c r="FQ154" s="223" t="s">
        <v>176</v>
      </c>
      <c r="FR154" s="222" t="s">
        <v>177</v>
      </c>
      <c r="FS154" s="222" t="s">
        <v>179</v>
      </c>
      <c r="FT154" s="224" t="s">
        <v>176</v>
      </c>
      <c r="FU154" s="222" t="s">
        <v>177</v>
      </c>
      <c r="FV154" s="225" t="s">
        <v>234</v>
      </c>
      <c r="FW154" s="222" t="s">
        <v>179</v>
      </c>
      <c r="FX154" s="221" t="s">
        <v>176</v>
      </c>
      <c r="FY154" s="222" t="s">
        <v>177</v>
      </c>
      <c r="FZ154" s="222" t="s">
        <v>179</v>
      </c>
      <c r="GA154" s="223" t="s">
        <v>176</v>
      </c>
      <c r="GB154" s="222" t="s">
        <v>177</v>
      </c>
      <c r="GC154" s="222" t="s">
        <v>179</v>
      </c>
      <c r="GD154" s="224" t="s">
        <v>176</v>
      </c>
      <c r="GE154" s="222" t="s">
        <v>177</v>
      </c>
      <c r="GF154" s="225" t="s">
        <v>234</v>
      </c>
      <c r="GG154" s="222" t="s">
        <v>179</v>
      </c>
      <c r="GH154" s="452" t="s">
        <v>176</v>
      </c>
      <c r="GI154" s="453" t="s">
        <v>177</v>
      </c>
      <c r="GJ154" s="454" t="s">
        <v>235</v>
      </c>
      <c r="GK154" s="473" t="s">
        <v>176</v>
      </c>
      <c r="GL154" s="474" t="s">
        <v>177</v>
      </c>
      <c r="GM154" s="475" t="s">
        <v>235</v>
      </c>
      <c r="GN154" s="313" t="s">
        <v>176</v>
      </c>
      <c r="GO154" s="323" t="s">
        <v>177</v>
      </c>
      <c r="GP154" s="332" t="s">
        <v>234</v>
      </c>
      <c r="GQ154" s="227" t="s">
        <v>235</v>
      </c>
      <c r="GR154" s="352" t="s">
        <v>240</v>
      </c>
      <c r="GS154" s="353" t="s">
        <v>241</v>
      </c>
      <c r="GT154" s="228" t="s">
        <v>235</v>
      </c>
      <c r="GU154" s="372" t="s">
        <v>240</v>
      </c>
      <c r="GV154" s="373" t="s">
        <v>241</v>
      </c>
      <c r="GW154" s="229" t="s">
        <v>235</v>
      </c>
      <c r="GX154" s="387" t="s">
        <v>176</v>
      </c>
      <c r="GY154" s="388" t="s">
        <v>177</v>
      </c>
      <c r="GZ154" s="389" t="s">
        <v>234</v>
      </c>
      <c r="HA154" s="230" t="s">
        <v>235</v>
      </c>
      <c r="HB154" s="407" t="s">
        <v>176</v>
      </c>
      <c r="HC154" s="408" t="s">
        <v>177</v>
      </c>
      <c r="HD154" s="232" t="s">
        <v>235</v>
      </c>
      <c r="HE154" s="407" t="s">
        <v>176</v>
      </c>
      <c r="HF154" s="408" t="s">
        <v>177</v>
      </c>
      <c r="HG154" s="232" t="s">
        <v>235</v>
      </c>
      <c r="HH154" s="407" t="s">
        <v>176</v>
      </c>
      <c r="HI154" s="408" t="s">
        <v>177</v>
      </c>
      <c r="HJ154" s="416" t="s">
        <v>234</v>
      </c>
      <c r="HK154" s="231" t="s">
        <v>235</v>
      </c>
      <c r="HL154" s="260"/>
      <c r="HM154" s="258"/>
      <c r="HN154" s="258"/>
      <c r="HO154" s="259"/>
      <c r="HP154" s="258"/>
      <c r="HQ154" s="258"/>
    </row>
    <row r="155" spans="2:225" s="96" customFormat="1" ht="28.5">
      <c r="B155" s="233"/>
      <c r="C155" s="147"/>
      <c r="D155" s="521" t="s">
        <v>251</v>
      </c>
      <c r="E155" s="234"/>
      <c r="F155" s="235"/>
      <c r="G155" s="235"/>
      <c r="H155" s="235"/>
      <c r="I155" s="234"/>
      <c r="J155" s="234"/>
      <c r="K155" s="234"/>
      <c r="L155" s="234"/>
      <c r="M155" s="234"/>
      <c r="N155" s="234"/>
      <c r="O155" s="234"/>
      <c r="P155" s="234"/>
      <c r="Q155" s="234"/>
      <c r="R155" s="239"/>
      <c r="S155" s="240" t="s">
        <v>237</v>
      </c>
      <c r="T155" s="241">
        <f t="shared" ref="T155:AY155" si="1646">SUMIFS(T$5:T$129,$HM$5:$HM$129,$S155,$HP$5:$HP$129,$D155)</f>
        <v>0</v>
      </c>
      <c r="U155" s="242">
        <f t="shared" si="1646"/>
        <v>0</v>
      </c>
      <c r="V155" s="269">
        <f t="shared" si="1646"/>
        <v>0</v>
      </c>
      <c r="W155" s="243">
        <f t="shared" si="1646"/>
        <v>0</v>
      </c>
      <c r="X155" s="242">
        <f t="shared" si="1646"/>
        <v>0</v>
      </c>
      <c r="Y155" s="269">
        <f t="shared" si="1646"/>
        <v>0</v>
      </c>
      <c r="Z155" s="244">
        <f t="shared" si="1646"/>
        <v>0</v>
      </c>
      <c r="AA155" s="242">
        <f t="shared" si="1646"/>
        <v>0</v>
      </c>
      <c r="AB155" s="245">
        <f t="shared" si="1646"/>
        <v>0</v>
      </c>
      <c r="AC155" s="269">
        <f t="shared" si="1646"/>
        <v>0</v>
      </c>
      <c r="AD155" s="241">
        <f t="shared" si="1646"/>
        <v>0</v>
      </c>
      <c r="AE155" s="242">
        <f t="shared" si="1646"/>
        <v>0</v>
      </c>
      <c r="AF155" s="269">
        <f t="shared" si="1646"/>
        <v>0</v>
      </c>
      <c r="AG155" s="243">
        <f t="shared" si="1646"/>
        <v>0</v>
      </c>
      <c r="AH155" s="242">
        <f t="shared" si="1646"/>
        <v>0</v>
      </c>
      <c r="AI155" s="269">
        <f t="shared" si="1646"/>
        <v>0</v>
      </c>
      <c r="AJ155" s="244">
        <f t="shared" si="1646"/>
        <v>0</v>
      </c>
      <c r="AK155" s="242">
        <f t="shared" si="1646"/>
        <v>0</v>
      </c>
      <c r="AL155" s="245">
        <f t="shared" si="1646"/>
        <v>0</v>
      </c>
      <c r="AM155" s="269">
        <f t="shared" si="1646"/>
        <v>0</v>
      </c>
      <c r="AN155" s="241">
        <f t="shared" si="1646"/>
        <v>0</v>
      </c>
      <c r="AO155" s="242">
        <f t="shared" si="1646"/>
        <v>0</v>
      </c>
      <c r="AP155" s="269">
        <f t="shared" si="1646"/>
        <v>0</v>
      </c>
      <c r="AQ155" s="243">
        <f t="shared" si="1646"/>
        <v>0</v>
      </c>
      <c r="AR155" s="242">
        <f t="shared" si="1646"/>
        <v>0</v>
      </c>
      <c r="AS155" s="269">
        <f t="shared" si="1646"/>
        <v>0</v>
      </c>
      <c r="AT155" s="244">
        <f t="shared" si="1646"/>
        <v>0</v>
      </c>
      <c r="AU155" s="242">
        <f t="shared" si="1646"/>
        <v>0</v>
      </c>
      <c r="AV155" s="245">
        <f t="shared" si="1646"/>
        <v>0</v>
      </c>
      <c r="AW155" s="269">
        <f t="shared" si="1646"/>
        <v>0</v>
      </c>
      <c r="AX155" s="441">
        <f t="shared" si="1646"/>
        <v>0</v>
      </c>
      <c r="AY155" s="442">
        <f t="shared" si="1646"/>
        <v>0</v>
      </c>
      <c r="AZ155" s="443">
        <f t="shared" ref="AZ155:CE155" si="1647">SUMIFS(AZ$5:AZ$129,$HM$5:$HM$129,$S155,$HP$5:$HP$129,$D155)</f>
        <v>0</v>
      </c>
      <c r="BA155" s="462">
        <f t="shared" si="1647"/>
        <v>0</v>
      </c>
      <c r="BB155" s="463">
        <f t="shared" si="1647"/>
        <v>0</v>
      </c>
      <c r="BC155" s="464">
        <f t="shared" si="1647"/>
        <v>0</v>
      </c>
      <c r="BD155" s="309">
        <f t="shared" si="1647"/>
        <v>0</v>
      </c>
      <c r="BE155" s="319">
        <f t="shared" si="1647"/>
        <v>0</v>
      </c>
      <c r="BF155" s="329">
        <f t="shared" si="1647"/>
        <v>0</v>
      </c>
      <c r="BG155" s="272">
        <f t="shared" si="1647"/>
        <v>0</v>
      </c>
      <c r="BH155" s="246">
        <f t="shared" si="1647"/>
        <v>0</v>
      </c>
      <c r="BI155" s="242">
        <f t="shared" si="1647"/>
        <v>0</v>
      </c>
      <c r="BJ155" s="269">
        <f t="shared" si="1647"/>
        <v>0</v>
      </c>
      <c r="BK155" s="243">
        <f t="shared" si="1647"/>
        <v>0</v>
      </c>
      <c r="BL155" s="242">
        <f t="shared" si="1647"/>
        <v>0</v>
      </c>
      <c r="BM155" s="269">
        <f t="shared" si="1647"/>
        <v>0</v>
      </c>
      <c r="BN155" s="244">
        <f t="shared" si="1647"/>
        <v>0</v>
      </c>
      <c r="BO155" s="242">
        <f t="shared" si="1647"/>
        <v>0</v>
      </c>
      <c r="BP155" s="245">
        <f t="shared" si="1647"/>
        <v>0</v>
      </c>
      <c r="BQ155" s="269">
        <f t="shared" si="1647"/>
        <v>0</v>
      </c>
      <c r="BR155" s="241">
        <f t="shared" si="1647"/>
        <v>0</v>
      </c>
      <c r="BS155" s="242">
        <f t="shared" si="1647"/>
        <v>0</v>
      </c>
      <c r="BT155" s="269">
        <f t="shared" si="1647"/>
        <v>0</v>
      </c>
      <c r="BU155" s="243">
        <f t="shared" si="1647"/>
        <v>0</v>
      </c>
      <c r="BV155" s="242">
        <f t="shared" si="1647"/>
        <v>0</v>
      </c>
      <c r="BW155" s="269">
        <f t="shared" si="1647"/>
        <v>0</v>
      </c>
      <c r="BX155" s="244">
        <f t="shared" si="1647"/>
        <v>0</v>
      </c>
      <c r="BY155" s="242">
        <f t="shared" si="1647"/>
        <v>0</v>
      </c>
      <c r="BZ155" s="245">
        <f t="shared" si="1647"/>
        <v>0</v>
      </c>
      <c r="CA155" s="269">
        <f t="shared" si="1647"/>
        <v>0</v>
      </c>
      <c r="CB155" s="241">
        <f t="shared" si="1647"/>
        <v>0</v>
      </c>
      <c r="CC155" s="242">
        <f t="shared" si="1647"/>
        <v>0</v>
      </c>
      <c r="CD155" s="269">
        <f t="shared" si="1647"/>
        <v>0</v>
      </c>
      <c r="CE155" s="243">
        <f t="shared" si="1647"/>
        <v>0</v>
      </c>
      <c r="CF155" s="242">
        <f t="shared" ref="CF155:DU155" si="1648">SUMIFS(CF$5:CF$129,$HM$5:$HM$129,$S155,$HP$5:$HP$129,$D155)</f>
        <v>0</v>
      </c>
      <c r="CG155" s="269">
        <f t="shared" si="1648"/>
        <v>0</v>
      </c>
      <c r="CH155" s="244">
        <f t="shared" si="1648"/>
        <v>0</v>
      </c>
      <c r="CI155" s="242">
        <f t="shared" si="1648"/>
        <v>0</v>
      </c>
      <c r="CJ155" s="245">
        <f t="shared" si="1648"/>
        <v>0</v>
      </c>
      <c r="CK155" s="269">
        <f t="shared" si="1648"/>
        <v>0</v>
      </c>
      <c r="CL155" s="441">
        <f t="shared" si="1648"/>
        <v>0</v>
      </c>
      <c r="CM155" s="442">
        <f t="shared" si="1648"/>
        <v>0</v>
      </c>
      <c r="CN155" s="443">
        <f t="shared" si="1648"/>
        <v>0</v>
      </c>
      <c r="CO155" s="462">
        <f t="shared" si="1648"/>
        <v>0</v>
      </c>
      <c r="CP155" s="463">
        <f t="shared" si="1648"/>
        <v>0</v>
      </c>
      <c r="CQ155" s="464">
        <f t="shared" si="1648"/>
        <v>0</v>
      </c>
      <c r="CR155" s="309">
        <f t="shared" si="1648"/>
        <v>0</v>
      </c>
      <c r="CS155" s="319">
        <f t="shared" si="1648"/>
        <v>0</v>
      </c>
      <c r="CT155" s="329">
        <f t="shared" si="1648"/>
        <v>0</v>
      </c>
      <c r="CU155" s="272">
        <f t="shared" si="1648"/>
        <v>0</v>
      </c>
      <c r="CV155" s="344">
        <f t="shared" si="1648"/>
        <v>0</v>
      </c>
      <c r="CW155" s="345">
        <f t="shared" si="1648"/>
        <v>0</v>
      </c>
      <c r="CX155" s="276">
        <f t="shared" si="1648"/>
        <v>0</v>
      </c>
      <c r="CY155" s="364">
        <f t="shared" si="1648"/>
        <v>0</v>
      </c>
      <c r="CZ155" s="365">
        <f t="shared" si="1648"/>
        <v>0</v>
      </c>
      <c r="DA155" s="279">
        <f t="shared" si="1648"/>
        <v>0</v>
      </c>
      <c r="DB155" s="379">
        <f t="shared" si="1648"/>
        <v>0</v>
      </c>
      <c r="DC155" s="380">
        <f t="shared" si="1648"/>
        <v>0</v>
      </c>
      <c r="DD155" s="381">
        <f t="shared" si="1648"/>
        <v>0</v>
      </c>
      <c r="DE155" s="282">
        <f t="shared" si="1648"/>
        <v>0</v>
      </c>
      <c r="DF155" s="344">
        <f t="shared" si="1648"/>
        <v>8597000000</v>
      </c>
      <c r="DG155" s="345">
        <f t="shared" si="1648"/>
        <v>2020830000</v>
      </c>
      <c r="DH155" s="276">
        <f t="shared" si="1648"/>
        <v>310</v>
      </c>
      <c r="DI155" s="364">
        <f t="shared" si="1648"/>
        <v>8832943847</v>
      </c>
      <c r="DJ155" s="365">
        <f t="shared" si="1648"/>
        <v>2056741779</v>
      </c>
      <c r="DK155" s="279">
        <f t="shared" si="1648"/>
        <v>313</v>
      </c>
      <c r="DL155" s="379">
        <f t="shared" si="1648"/>
        <v>9446666433</v>
      </c>
      <c r="DM155" s="380">
        <f t="shared" si="1648"/>
        <v>2139498055</v>
      </c>
      <c r="DN155" s="381">
        <f t="shared" si="1648"/>
        <v>656862055</v>
      </c>
      <c r="DO155" s="282">
        <f t="shared" si="1648"/>
        <v>330</v>
      </c>
      <c r="DP155" s="246">
        <f t="shared" si="1648"/>
        <v>0</v>
      </c>
      <c r="DQ155" s="242">
        <f t="shared" si="1648"/>
        <v>0</v>
      </c>
      <c r="DR155" s="269">
        <f t="shared" si="1648"/>
        <v>0</v>
      </c>
      <c r="DS155" s="243">
        <f t="shared" si="1648"/>
        <v>0</v>
      </c>
      <c r="DT155" s="242">
        <f t="shared" si="1648"/>
        <v>0</v>
      </c>
      <c r="DU155" s="269">
        <f t="shared" si="1648"/>
        <v>0</v>
      </c>
      <c r="DV155" s="244">
        <f t="shared" ref="DV155:FA155" si="1649">SUMIFS(DV$5:DV$129,$HM$5:$HM$129,$S155,$HP$5:$HP$129,$D155)</f>
        <v>0</v>
      </c>
      <c r="DW155" s="242">
        <f t="shared" si="1649"/>
        <v>0</v>
      </c>
      <c r="DX155" s="245">
        <f t="shared" si="1649"/>
        <v>0</v>
      </c>
      <c r="DY155" s="269">
        <f t="shared" si="1649"/>
        <v>0</v>
      </c>
      <c r="DZ155" s="241">
        <f t="shared" si="1649"/>
        <v>0</v>
      </c>
      <c r="EA155" s="242">
        <f t="shared" si="1649"/>
        <v>0</v>
      </c>
      <c r="EB155" s="269">
        <f t="shared" si="1649"/>
        <v>0</v>
      </c>
      <c r="EC155" s="243">
        <f t="shared" si="1649"/>
        <v>0</v>
      </c>
      <c r="ED155" s="242">
        <f t="shared" si="1649"/>
        <v>0</v>
      </c>
      <c r="EE155" s="269">
        <f t="shared" si="1649"/>
        <v>0</v>
      </c>
      <c r="EF155" s="244">
        <f t="shared" si="1649"/>
        <v>0</v>
      </c>
      <c r="EG155" s="242">
        <f t="shared" si="1649"/>
        <v>0</v>
      </c>
      <c r="EH155" s="245">
        <f t="shared" si="1649"/>
        <v>0</v>
      </c>
      <c r="EI155" s="269">
        <f t="shared" si="1649"/>
        <v>0</v>
      </c>
      <c r="EJ155" s="241">
        <f t="shared" si="1649"/>
        <v>0</v>
      </c>
      <c r="EK155" s="242">
        <f t="shared" si="1649"/>
        <v>0</v>
      </c>
      <c r="EL155" s="269">
        <f t="shared" si="1649"/>
        <v>0</v>
      </c>
      <c r="EM155" s="243">
        <f t="shared" si="1649"/>
        <v>0</v>
      </c>
      <c r="EN155" s="242">
        <f t="shared" si="1649"/>
        <v>0</v>
      </c>
      <c r="EO155" s="269">
        <f t="shared" si="1649"/>
        <v>0</v>
      </c>
      <c r="EP155" s="244">
        <f t="shared" si="1649"/>
        <v>0</v>
      </c>
      <c r="EQ155" s="242">
        <f t="shared" si="1649"/>
        <v>0</v>
      </c>
      <c r="ER155" s="245">
        <f t="shared" si="1649"/>
        <v>0</v>
      </c>
      <c r="ES155" s="269">
        <f t="shared" si="1649"/>
        <v>0</v>
      </c>
      <c r="ET155" s="441">
        <f t="shared" si="1649"/>
        <v>0</v>
      </c>
      <c r="EU155" s="442">
        <f t="shared" si="1649"/>
        <v>0</v>
      </c>
      <c r="EV155" s="443">
        <f t="shared" si="1649"/>
        <v>0</v>
      </c>
      <c r="EW155" s="462">
        <f t="shared" si="1649"/>
        <v>0</v>
      </c>
      <c r="EX155" s="463">
        <f t="shared" si="1649"/>
        <v>0</v>
      </c>
      <c r="EY155" s="464">
        <f t="shared" si="1649"/>
        <v>0</v>
      </c>
      <c r="EZ155" s="309">
        <f t="shared" si="1649"/>
        <v>0</v>
      </c>
      <c r="FA155" s="319">
        <f t="shared" si="1649"/>
        <v>0</v>
      </c>
      <c r="FB155" s="329">
        <f t="shared" ref="FB155:GG155" si="1650">SUMIFS(FB$5:FB$129,$HM$5:$HM$129,$S155,$HP$5:$HP$129,$D155)</f>
        <v>0</v>
      </c>
      <c r="FC155" s="272">
        <f t="shared" si="1650"/>
        <v>0</v>
      </c>
      <c r="FD155" s="246">
        <f t="shared" si="1650"/>
        <v>0</v>
      </c>
      <c r="FE155" s="242">
        <f t="shared" si="1650"/>
        <v>0</v>
      </c>
      <c r="FF155" s="269">
        <f t="shared" si="1650"/>
        <v>0</v>
      </c>
      <c r="FG155" s="243">
        <f t="shared" si="1650"/>
        <v>0</v>
      </c>
      <c r="FH155" s="242">
        <f t="shared" si="1650"/>
        <v>0</v>
      </c>
      <c r="FI155" s="269">
        <f t="shared" si="1650"/>
        <v>0</v>
      </c>
      <c r="FJ155" s="244">
        <f t="shared" si="1650"/>
        <v>0</v>
      </c>
      <c r="FK155" s="242">
        <f t="shared" si="1650"/>
        <v>0</v>
      </c>
      <c r="FL155" s="245">
        <f t="shared" si="1650"/>
        <v>0</v>
      </c>
      <c r="FM155" s="269">
        <f t="shared" si="1650"/>
        <v>0</v>
      </c>
      <c r="FN155" s="241">
        <f t="shared" si="1650"/>
        <v>0</v>
      </c>
      <c r="FO155" s="242">
        <f t="shared" si="1650"/>
        <v>0</v>
      </c>
      <c r="FP155" s="269">
        <f t="shared" si="1650"/>
        <v>0</v>
      </c>
      <c r="FQ155" s="243">
        <f t="shared" si="1650"/>
        <v>0</v>
      </c>
      <c r="FR155" s="242">
        <f t="shared" si="1650"/>
        <v>0</v>
      </c>
      <c r="FS155" s="269">
        <f t="shared" si="1650"/>
        <v>0</v>
      </c>
      <c r="FT155" s="244">
        <f t="shared" si="1650"/>
        <v>0</v>
      </c>
      <c r="FU155" s="242">
        <f t="shared" si="1650"/>
        <v>0</v>
      </c>
      <c r="FV155" s="245">
        <f t="shared" si="1650"/>
        <v>0</v>
      </c>
      <c r="FW155" s="269">
        <f t="shared" si="1650"/>
        <v>0</v>
      </c>
      <c r="FX155" s="241">
        <f t="shared" si="1650"/>
        <v>0</v>
      </c>
      <c r="FY155" s="242">
        <f t="shared" si="1650"/>
        <v>0</v>
      </c>
      <c r="FZ155" s="269">
        <f t="shared" si="1650"/>
        <v>0</v>
      </c>
      <c r="GA155" s="243">
        <f t="shared" si="1650"/>
        <v>0</v>
      </c>
      <c r="GB155" s="242">
        <f t="shared" si="1650"/>
        <v>0</v>
      </c>
      <c r="GC155" s="269">
        <f t="shared" si="1650"/>
        <v>0</v>
      </c>
      <c r="GD155" s="244">
        <f t="shared" si="1650"/>
        <v>0</v>
      </c>
      <c r="GE155" s="242">
        <f t="shared" si="1650"/>
        <v>0</v>
      </c>
      <c r="GF155" s="245">
        <f t="shared" si="1650"/>
        <v>0</v>
      </c>
      <c r="GG155" s="269">
        <f t="shared" si="1650"/>
        <v>0</v>
      </c>
      <c r="GH155" s="441">
        <f t="shared" ref="GH155:HK155" si="1651">SUMIFS(GH$5:GH$129,$HM$5:$HM$129,$S155,$HP$5:$HP$129,$D155)</f>
        <v>0</v>
      </c>
      <c r="GI155" s="442">
        <f t="shared" si="1651"/>
        <v>0</v>
      </c>
      <c r="GJ155" s="443">
        <f t="shared" si="1651"/>
        <v>0</v>
      </c>
      <c r="GK155" s="462">
        <f t="shared" si="1651"/>
        <v>0</v>
      </c>
      <c r="GL155" s="463">
        <f t="shared" si="1651"/>
        <v>0</v>
      </c>
      <c r="GM155" s="464">
        <f t="shared" si="1651"/>
        <v>0</v>
      </c>
      <c r="GN155" s="309">
        <f t="shared" si="1651"/>
        <v>0</v>
      </c>
      <c r="GO155" s="319">
        <f t="shared" si="1651"/>
        <v>0</v>
      </c>
      <c r="GP155" s="329">
        <f t="shared" si="1651"/>
        <v>0</v>
      </c>
      <c r="GQ155" s="272">
        <f t="shared" si="1651"/>
        <v>0</v>
      </c>
      <c r="GR155" s="344">
        <f t="shared" si="1651"/>
        <v>0</v>
      </c>
      <c r="GS155" s="345">
        <f t="shared" si="1651"/>
        <v>0</v>
      </c>
      <c r="GT155" s="276">
        <f t="shared" si="1651"/>
        <v>0</v>
      </c>
      <c r="GU155" s="364">
        <f t="shared" si="1651"/>
        <v>0</v>
      </c>
      <c r="GV155" s="365">
        <f t="shared" si="1651"/>
        <v>0</v>
      </c>
      <c r="GW155" s="279">
        <f t="shared" si="1651"/>
        <v>0</v>
      </c>
      <c r="GX155" s="379">
        <f t="shared" si="1651"/>
        <v>0</v>
      </c>
      <c r="GY155" s="380">
        <f t="shared" si="1651"/>
        <v>0</v>
      </c>
      <c r="GZ155" s="381">
        <f t="shared" si="1651"/>
        <v>0</v>
      </c>
      <c r="HA155" s="282">
        <f t="shared" si="1651"/>
        <v>0</v>
      </c>
      <c r="HB155" s="401">
        <f t="shared" si="1651"/>
        <v>0</v>
      </c>
      <c r="HC155" s="402">
        <f t="shared" si="1651"/>
        <v>0</v>
      </c>
      <c r="HD155" s="285">
        <f t="shared" si="1651"/>
        <v>0</v>
      </c>
      <c r="HE155" s="401">
        <f t="shared" si="1651"/>
        <v>0</v>
      </c>
      <c r="HF155" s="402">
        <f t="shared" si="1651"/>
        <v>0</v>
      </c>
      <c r="HG155" s="285">
        <f t="shared" si="1651"/>
        <v>0</v>
      </c>
      <c r="HH155" s="401">
        <f t="shared" si="1651"/>
        <v>0</v>
      </c>
      <c r="HI155" s="402">
        <f t="shared" si="1651"/>
        <v>0</v>
      </c>
      <c r="HJ155" s="417">
        <f t="shared" si="1651"/>
        <v>0</v>
      </c>
      <c r="HK155" s="291">
        <f t="shared" si="1651"/>
        <v>0</v>
      </c>
      <c r="HL155" s="260"/>
      <c r="HM155" s="247" t="s">
        <v>237</v>
      </c>
      <c r="HN155" s="258"/>
      <c r="HO155" s="259"/>
      <c r="HP155" s="258"/>
      <c r="HQ155" s="258"/>
    </row>
    <row r="156" spans="2:225" s="96" customFormat="1" ht="28.5">
      <c r="B156" s="233"/>
      <c r="C156" s="147"/>
      <c r="D156" s="521"/>
      <c r="E156" s="234"/>
      <c r="F156" s="235"/>
      <c r="G156" s="235"/>
      <c r="H156" s="235"/>
      <c r="I156" s="234"/>
      <c r="J156" s="234"/>
      <c r="K156" s="234"/>
      <c r="L156" s="234"/>
      <c r="M156" s="234"/>
      <c r="N156" s="234"/>
      <c r="O156" s="234"/>
      <c r="P156" s="234"/>
      <c r="Q156" s="234"/>
      <c r="R156" s="239"/>
      <c r="S156" s="248" t="s">
        <v>238</v>
      </c>
      <c r="T156" s="249">
        <f t="shared" ref="T156:AY156" si="1652">SUMIFS(T$5:T$129,$HM$5:$HM$129,$S156,$HP$5:$HP$129,$D155)</f>
        <v>0</v>
      </c>
      <c r="U156" s="250">
        <f t="shared" si="1652"/>
        <v>0</v>
      </c>
      <c r="V156" s="270">
        <f t="shared" si="1652"/>
        <v>0</v>
      </c>
      <c r="W156" s="251">
        <f t="shared" si="1652"/>
        <v>0</v>
      </c>
      <c r="X156" s="250">
        <f t="shared" si="1652"/>
        <v>0</v>
      </c>
      <c r="Y156" s="270">
        <f t="shared" si="1652"/>
        <v>0</v>
      </c>
      <c r="Z156" s="252">
        <f t="shared" si="1652"/>
        <v>0</v>
      </c>
      <c r="AA156" s="250">
        <f t="shared" si="1652"/>
        <v>0</v>
      </c>
      <c r="AB156" s="253">
        <f t="shared" si="1652"/>
        <v>0</v>
      </c>
      <c r="AC156" s="270">
        <f t="shared" si="1652"/>
        <v>0</v>
      </c>
      <c r="AD156" s="249">
        <f t="shared" si="1652"/>
        <v>0</v>
      </c>
      <c r="AE156" s="250">
        <f t="shared" si="1652"/>
        <v>0</v>
      </c>
      <c r="AF156" s="270">
        <f t="shared" si="1652"/>
        <v>0</v>
      </c>
      <c r="AG156" s="251">
        <f t="shared" si="1652"/>
        <v>0</v>
      </c>
      <c r="AH156" s="250">
        <f t="shared" si="1652"/>
        <v>0</v>
      </c>
      <c r="AI156" s="270">
        <f t="shared" si="1652"/>
        <v>0</v>
      </c>
      <c r="AJ156" s="252">
        <f t="shared" si="1652"/>
        <v>0</v>
      </c>
      <c r="AK156" s="250">
        <f t="shared" si="1652"/>
        <v>0</v>
      </c>
      <c r="AL156" s="253">
        <f t="shared" si="1652"/>
        <v>0</v>
      </c>
      <c r="AM156" s="270">
        <f t="shared" si="1652"/>
        <v>0</v>
      </c>
      <c r="AN156" s="249">
        <f t="shared" si="1652"/>
        <v>0</v>
      </c>
      <c r="AO156" s="250">
        <f t="shared" si="1652"/>
        <v>0</v>
      </c>
      <c r="AP156" s="270">
        <f t="shared" si="1652"/>
        <v>0</v>
      </c>
      <c r="AQ156" s="251">
        <f t="shared" si="1652"/>
        <v>0</v>
      </c>
      <c r="AR156" s="250">
        <f t="shared" si="1652"/>
        <v>0</v>
      </c>
      <c r="AS156" s="270">
        <f t="shared" si="1652"/>
        <v>0</v>
      </c>
      <c r="AT156" s="252">
        <f t="shared" si="1652"/>
        <v>0</v>
      </c>
      <c r="AU156" s="250">
        <f t="shared" si="1652"/>
        <v>0</v>
      </c>
      <c r="AV156" s="253">
        <f t="shared" si="1652"/>
        <v>0</v>
      </c>
      <c r="AW156" s="270">
        <f t="shared" si="1652"/>
        <v>0</v>
      </c>
      <c r="AX156" s="444">
        <f t="shared" si="1652"/>
        <v>0</v>
      </c>
      <c r="AY156" s="445">
        <f t="shared" si="1652"/>
        <v>0</v>
      </c>
      <c r="AZ156" s="446">
        <f t="shared" ref="AZ156:CE156" si="1653">SUMIFS(AZ$5:AZ$129,$HM$5:$HM$129,$S156,$HP$5:$HP$129,$D155)</f>
        <v>0</v>
      </c>
      <c r="BA156" s="465">
        <f t="shared" si="1653"/>
        <v>0</v>
      </c>
      <c r="BB156" s="466">
        <f t="shared" si="1653"/>
        <v>0</v>
      </c>
      <c r="BC156" s="467">
        <f t="shared" si="1653"/>
        <v>0</v>
      </c>
      <c r="BD156" s="310">
        <f t="shared" si="1653"/>
        <v>0</v>
      </c>
      <c r="BE156" s="320">
        <f t="shared" si="1653"/>
        <v>0</v>
      </c>
      <c r="BF156" s="330">
        <f t="shared" si="1653"/>
        <v>0</v>
      </c>
      <c r="BG156" s="273">
        <f t="shared" si="1653"/>
        <v>0</v>
      </c>
      <c r="BH156" s="254">
        <f t="shared" si="1653"/>
        <v>0</v>
      </c>
      <c r="BI156" s="250">
        <f t="shared" si="1653"/>
        <v>0</v>
      </c>
      <c r="BJ156" s="270">
        <f t="shared" si="1653"/>
        <v>0</v>
      </c>
      <c r="BK156" s="251">
        <f t="shared" si="1653"/>
        <v>0</v>
      </c>
      <c r="BL156" s="250">
        <f t="shared" si="1653"/>
        <v>0</v>
      </c>
      <c r="BM156" s="270">
        <f t="shared" si="1653"/>
        <v>0</v>
      </c>
      <c r="BN156" s="252">
        <f t="shared" si="1653"/>
        <v>0</v>
      </c>
      <c r="BO156" s="250">
        <f t="shared" si="1653"/>
        <v>0</v>
      </c>
      <c r="BP156" s="253">
        <f t="shared" si="1653"/>
        <v>0</v>
      </c>
      <c r="BQ156" s="270">
        <f t="shared" si="1653"/>
        <v>0</v>
      </c>
      <c r="BR156" s="249">
        <f t="shared" si="1653"/>
        <v>0</v>
      </c>
      <c r="BS156" s="250">
        <f t="shared" si="1653"/>
        <v>0</v>
      </c>
      <c r="BT156" s="270">
        <f t="shared" si="1653"/>
        <v>0</v>
      </c>
      <c r="BU156" s="251">
        <f t="shared" si="1653"/>
        <v>0</v>
      </c>
      <c r="BV156" s="250">
        <f t="shared" si="1653"/>
        <v>0</v>
      </c>
      <c r="BW156" s="270">
        <f t="shared" si="1653"/>
        <v>0</v>
      </c>
      <c r="BX156" s="252">
        <f t="shared" si="1653"/>
        <v>0</v>
      </c>
      <c r="BY156" s="250">
        <f t="shared" si="1653"/>
        <v>0</v>
      </c>
      <c r="BZ156" s="253">
        <f t="shared" si="1653"/>
        <v>0</v>
      </c>
      <c r="CA156" s="270">
        <f t="shared" si="1653"/>
        <v>0</v>
      </c>
      <c r="CB156" s="249">
        <f t="shared" si="1653"/>
        <v>0</v>
      </c>
      <c r="CC156" s="250">
        <f t="shared" si="1653"/>
        <v>0</v>
      </c>
      <c r="CD156" s="270">
        <f t="shared" si="1653"/>
        <v>0</v>
      </c>
      <c r="CE156" s="251">
        <f t="shared" si="1653"/>
        <v>0</v>
      </c>
      <c r="CF156" s="250">
        <f t="shared" ref="CF156:DU156" si="1654">SUMIFS(CF$5:CF$129,$HM$5:$HM$129,$S156,$HP$5:$HP$129,$D155)</f>
        <v>0</v>
      </c>
      <c r="CG156" s="270">
        <f t="shared" si="1654"/>
        <v>0</v>
      </c>
      <c r="CH156" s="252">
        <f t="shared" si="1654"/>
        <v>0</v>
      </c>
      <c r="CI156" s="250">
        <f t="shared" si="1654"/>
        <v>0</v>
      </c>
      <c r="CJ156" s="253">
        <f t="shared" si="1654"/>
        <v>0</v>
      </c>
      <c r="CK156" s="270">
        <f t="shared" si="1654"/>
        <v>0</v>
      </c>
      <c r="CL156" s="444">
        <f t="shared" si="1654"/>
        <v>0</v>
      </c>
      <c r="CM156" s="445">
        <f t="shared" si="1654"/>
        <v>0</v>
      </c>
      <c r="CN156" s="446">
        <f t="shared" si="1654"/>
        <v>0</v>
      </c>
      <c r="CO156" s="465">
        <f t="shared" si="1654"/>
        <v>0</v>
      </c>
      <c r="CP156" s="466">
        <f t="shared" si="1654"/>
        <v>0</v>
      </c>
      <c r="CQ156" s="467">
        <f t="shared" si="1654"/>
        <v>0</v>
      </c>
      <c r="CR156" s="310">
        <f t="shared" si="1654"/>
        <v>0</v>
      </c>
      <c r="CS156" s="320">
        <f t="shared" si="1654"/>
        <v>0</v>
      </c>
      <c r="CT156" s="330">
        <f t="shared" si="1654"/>
        <v>0</v>
      </c>
      <c r="CU156" s="273">
        <f t="shared" si="1654"/>
        <v>0</v>
      </c>
      <c r="CV156" s="346">
        <f t="shared" si="1654"/>
        <v>0</v>
      </c>
      <c r="CW156" s="347">
        <f t="shared" si="1654"/>
        <v>0</v>
      </c>
      <c r="CX156" s="277">
        <f t="shared" si="1654"/>
        <v>0</v>
      </c>
      <c r="CY156" s="366">
        <f t="shared" si="1654"/>
        <v>0</v>
      </c>
      <c r="CZ156" s="367">
        <f t="shared" si="1654"/>
        <v>0</v>
      </c>
      <c r="DA156" s="280">
        <f t="shared" si="1654"/>
        <v>0</v>
      </c>
      <c r="DB156" s="382">
        <f t="shared" si="1654"/>
        <v>0</v>
      </c>
      <c r="DC156" s="383">
        <f t="shared" si="1654"/>
        <v>0</v>
      </c>
      <c r="DD156" s="330">
        <f t="shared" si="1654"/>
        <v>0</v>
      </c>
      <c r="DE156" s="283">
        <f t="shared" si="1654"/>
        <v>0</v>
      </c>
      <c r="DF156" s="346">
        <f t="shared" ref="DF156" si="1655">SUMIFS(DF$5:DF$129,$HM$5:$HM$129,$S156,$HP$5:$HP$129,$D155)</f>
        <v>2163288443</v>
      </c>
      <c r="DG156" s="347">
        <f t="shared" ref="DG156" si="1656">SUMIFS(DG$5:DG$129,$HM$5:$HM$129,$S156,$HP$5:$HP$129,$D155)</f>
        <v>451685490</v>
      </c>
      <c r="DH156" s="277">
        <f t="shared" ref="DH156" si="1657">SUMIFS(DH$5:DH$129,$HM$5:$HM$129,$S156,$HP$5:$HP$129,$D155)</f>
        <v>69</v>
      </c>
      <c r="DI156" s="366">
        <f t="shared" ref="DI156" si="1658">SUMIFS(DI$5:DI$129,$HM$5:$HM$129,$S156,$HP$5:$HP$129,$D155)</f>
        <v>2897203701</v>
      </c>
      <c r="DJ156" s="367">
        <f t="shared" ref="DJ156" si="1659">SUMIFS(DJ$5:DJ$129,$HM$5:$HM$129,$S156,$HP$5:$HP$129,$D155)</f>
        <v>608617567</v>
      </c>
      <c r="DK156" s="280">
        <f t="shared" ref="DK156" si="1660">SUMIFS(DK$5:DK$129,$HM$5:$HM$129,$S156,$HP$5:$HP$129,$D155)</f>
        <v>104</v>
      </c>
      <c r="DL156" s="382">
        <f t="shared" ref="DL156" si="1661">SUMIFS(DL$5:DL$129,$HM$5:$HM$129,$S156,$HP$5:$HP$129,$D155)</f>
        <v>3210751803</v>
      </c>
      <c r="DM156" s="383">
        <f t="shared" ref="DM156" si="1662">SUMIFS(DM$5:DM$129,$HM$5:$HM$129,$S156,$HP$5:$HP$129,$D155)</f>
        <v>679265657</v>
      </c>
      <c r="DN156" s="330">
        <f t="shared" ref="DN156" si="1663">SUMIFS(DN$5:DN$129,$HM$5:$HM$129,$S156,$HP$5:$HP$129,$D155)</f>
        <v>-803370343</v>
      </c>
      <c r="DO156" s="283">
        <f t="shared" ref="DO156" si="1664">SUMIFS(DO$5:DO$129,$HM$5:$HM$129,$S156,$HP$5:$HP$129,$D155)</f>
        <v>104</v>
      </c>
      <c r="DP156" s="254">
        <f t="shared" si="1654"/>
        <v>0</v>
      </c>
      <c r="DQ156" s="250">
        <f t="shared" si="1654"/>
        <v>0</v>
      </c>
      <c r="DR156" s="270">
        <f t="shared" si="1654"/>
        <v>0</v>
      </c>
      <c r="DS156" s="251">
        <f t="shared" si="1654"/>
        <v>0</v>
      </c>
      <c r="DT156" s="250">
        <f t="shared" si="1654"/>
        <v>0</v>
      </c>
      <c r="DU156" s="270">
        <f t="shared" si="1654"/>
        <v>0</v>
      </c>
      <c r="DV156" s="252">
        <f t="shared" ref="DV156:FA156" si="1665">SUMIFS(DV$5:DV$129,$HM$5:$HM$129,$S156,$HP$5:$HP$129,$D155)</f>
        <v>0</v>
      </c>
      <c r="DW156" s="250">
        <f t="shared" si="1665"/>
        <v>0</v>
      </c>
      <c r="DX156" s="253">
        <f t="shared" si="1665"/>
        <v>0</v>
      </c>
      <c r="DY156" s="270">
        <f t="shared" si="1665"/>
        <v>0</v>
      </c>
      <c r="DZ156" s="249">
        <f t="shared" si="1665"/>
        <v>0</v>
      </c>
      <c r="EA156" s="250">
        <f t="shared" si="1665"/>
        <v>0</v>
      </c>
      <c r="EB156" s="270">
        <f t="shared" si="1665"/>
        <v>0</v>
      </c>
      <c r="EC156" s="251">
        <f t="shared" si="1665"/>
        <v>0</v>
      </c>
      <c r="ED156" s="250">
        <f t="shared" si="1665"/>
        <v>0</v>
      </c>
      <c r="EE156" s="270">
        <f t="shared" si="1665"/>
        <v>0</v>
      </c>
      <c r="EF156" s="252">
        <f t="shared" si="1665"/>
        <v>0</v>
      </c>
      <c r="EG156" s="250">
        <f t="shared" si="1665"/>
        <v>0</v>
      </c>
      <c r="EH156" s="253">
        <f t="shared" si="1665"/>
        <v>0</v>
      </c>
      <c r="EI156" s="270">
        <f t="shared" si="1665"/>
        <v>0</v>
      </c>
      <c r="EJ156" s="249">
        <f t="shared" si="1665"/>
        <v>0</v>
      </c>
      <c r="EK156" s="250">
        <f t="shared" si="1665"/>
        <v>0</v>
      </c>
      <c r="EL156" s="270">
        <f t="shared" si="1665"/>
        <v>0</v>
      </c>
      <c r="EM156" s="251">
        <f t="shared" si="1665"/>
        <v>0</v>
      </c>
      <c r="EN156" s="250">
        <f t="shared" si="1665"/>
        <v>0</v>
      </c>
      <c r="EO156" s="270">
        <f t="shared" si="1665"/>
        <v>0</v>
      </c>
      <c r="EP156" s="252">
        <f t="shared" si="1665"/>
        <v>0</v>
      </c>
      <c r="EQ156" s="250">
        <f t="shared" si="1665"/>
        <v>0</v>
      </c>
      <c r="ER156" s="253">
        <f t="shared" si="1665"/>
        <v>0</v>
      </c>
      <c r="ES156" s="270">
        <f t="shared" si="1665"/>
        <v>0</v>
      </c>
      <c r="ET156" s="444">
        <f t="shared" si="1665"/>
        <v>0</v>
      </c>
      <c r="EU156" s="445">
        <f t="shared" si="1665"/>
        <v>0</v>
      </c>
      <c r="EV156" s="446">
        <f t="shared" si="1665"/>
        <v>0</v>
      </c>
      <c r="EW156" s="465">
        <f t="shared" si="1665"/>
        <v>0</v>
      </c>
      <c r="EX156" s="466">
        <f t="shared" si="1665"/>
        <v>0</v>
      </c>
      <c r="EY156" s="467">
        <f t="shared" si="1665"/>
        <v>0</v>
      </c>
      <c r="EZ156" s="310">
        <f t="shared" si="1665"/>
        <v>0</v>
      </c>
      <c r="FA156" s="320">
        <f t="shared" si="1665"/>
        <v>0</v>
      </c>
      <c r="FB156" s="330">
        <f t="shared" ref="FB156:GG156" si="1666">SUMIFS(FB$5:FB$129,$HM$5:$HM$129,$S156,$HP$5:$HP$129,$D155)</f>
        <v>0</v>
      </c>
      <c r="FC156" s="273">
        <f t="shared" si="1666"/>
        <v>0</v>
      </c>
      <c r="FD156" s="254">
        <f t="shared" si="1666"/>
        <v>0</v>
      </c>
      <c r="FE156" s="250">
        <f t="shared" si="1666"/>
        <v>0</v>
      </c>
      <c r="FF156" s="270">
        <f t="shared" si="1666"/>
        <v>0</v>
      </c>
      <c r="FG156" s="251">
        <f t="shared" si="1666"/>
        <v>0</v>
      </c>
      <c r="FH156" s="250">
        <f t="shared" si="1666"/>
        <v>0</v>
      </c>
      <c r="FI156" s="270">
        <f t="shared" si="1666"/>
        <v>0</v>
      </c>
      <c r="FJ156" s="252">
        <f t="shared" si="1666"/>
        <v>0</v>
      </c>
      <c r="FK156" s="250">
        <f t="shared" si="1666"/>
        <v>0</v>
      </c>
      <c r="FL156" s="253">
        <f t="shared" si="1666"/>
        <v>0</v>
      </c>
      <c r="FM156" s="270">
        <f t="shared" si="1666"/>
        <v>0</v>
      </c>
      <c r="FN156" s="249">
        <f t="shared" si="1666"/>
        <v>0</v>
      </c>
      <c r="FO156" s="250">
        <f t="shared" si="1666"/>
        <v>0</v>
      </c>
      <c r="FP156" s="270">
        <f t="shared" si="1666"/>
        <v>0</v>
      </c>
      <c r="FQ156" s="251">
        <f t="shared" si="1666"/>
        <v>0</v>
      </c>
      <c r="FR156" s="250">
        <f t="shared" si="1666"/>
        <v>0</v>
      </c>
      <c r="FS156" s="270">
        <f t="shared" si="1666"/>
        <v>0</v>
      </c>
      <c r="FT156" s="252">
        <f t="shared" si="1666"/>
        <v>0</v>
      </c>
      <c r="FU156" s="250">
        <f t="shared" si="1666"/>
        <v>0</v>
      </c>
      <c r="FV156" s="253">
        <f t="shared" si="1666"/>
        <v>0</v>
      </c>
      <c r="FW156" s="270">
        <f t="shared" si="1666"/>
        <v>0</v>
      </c>
      <c r="FX156" s="249">
        <f t="shared" si="1666"/>
        <v>0</v>
      </c>
      <c r="FY156" s="250">
        <f t="shared" si="1666"/>
        <v>0</v>
      </c>
      <c r="FZ156" s="270">
        <f t="shared" si="1666"/>
        <v>0</v>
      </c>
      <c r="GA156" s="251">
        <f t="shared" si="1666"/>
        <v>0</v>
      </c>
      <c r="GB156" s="250">
        <f t="shared" si="1666"/>
        <v>0</v>
      </c>
      <c r="GC156" s="270">
        <f t="shared" si="1666"/>
        <v>0</v>
      </c>
      <c r="GD156" s="252">
        <f t="shared" si="1666"/>
        <v>0</v>
      </c>
      <c r="GE156" s="250">
        <f t="shared" si="1666"/>
        <v>0</v>
      </c>
      <c r="GF156" s="253">
        <f t="shared" si="1666"/>
        <v>0</v>
      </c>
      <c r="GG156" s="270">
        <f t="shared" si="1666"/>
        <v>0</v>
      </c>
      <c r="GH156" s="444">
        <f t="shared" ref="GH156:HM156" si="1667">SUMIFS(GH$5:GH$129,$HM$5:$HM$129,$S156,$HP$5:$HP$129,$D155)</f>
        <v>0</v>
      </c>
      <c r="GI156" s="445">
        <f t="shared" si="1667"/>
        <v>0</v>
      </c>
      <c r="GJ156" s="446">
        <f t="shared" si="1667"/>
        <v>0</v>
      </c>
      <c r="GK156" s="465">
        <f t="shared" si="1667"/>
        <v>0</v>
      </c>
      <c r="GL156" s="466">
        <f t="shared" si="1667"/>
        <v>0</v>
      </c>
      <c r="GM156" s="467">
        <f t="shared" si="1667"/>
        <v>0</v>
      </c>
      <c r="GN156" s="310">
        <f t="shared" si="1667"/>
        <v>0</v>
      </c>
      <c r="GO156" s="320">
        <f t="shared" si="1667"/>
        <v>0</v>
      </c>
      <c r="GP156" s="330">
        <f t="shared" si="1667"/>
        <v>0</v>
      </c>
      <c r="GQ156" s="273">
        <f t="shared" si="1667"/>
        <v>0</v>
      </c>
      <c r="GR156" s="346">
        <f t="shared" si="1667"/>
        <v>0</v>
      </c>
      <c r="GS156" s="347">
        <f t="shared" si="1667"/>
        <v>0</v>
      </c>
      <c r="GT156" s="277">
        <f t="shared" si="1667"/>
        <v>0</v>
      </c>
      <c r="GU156" s="366">
        <f t="shared" si="1667"/>
        <v>0</v>
      </c>
      <c r="GV156" s="367">
        <f t="shared" si="1667"/>
        <v>0</v>
      </c>
      <c r="GW156" s="280">
        <f t="shared" si="1667"/>
        <v>0</v>
      </c>
      <c r="GX156" s="382">
        <f t="shared" si="1667"/>
        <v>0</v>
      </c>
      <c r="GY156" s="383">
        <f t="shared" si="1667"/>
        <v>0</v>
      </c>
      <c r="GZ156" s="330">
        <f t="shared" si="1667"/>
        <v>0</v>
      </c>
      <c r="HA156" s="283">
        <f t="shared" si="1667"/>
        <v>0</v>
      </c>
      <c r="HB156" s="403">
        <f t="shared" si="1667"/>
        <v>0</v>
      </c>
      <c r="HC156" s="404">
        <f t="shared" si="1667"/>
        <v>0</v>
      </c>
      <c r="HD156" s="286">
        <f t="shared" si="1667"/>
        <v>0</v>
      </c>
      <c r="HE156" s="403">
        <f t="shared" si="1667"/>
        <v>0</v>
      </c>
      <c r="HF156" s="404">
        <f t="shared" si="1667"/>
        <v>0</v>
      </c>
      <c r="HG156" s="286">
        <f t="shared" si="1667"/>
        <v>0</v>
      </c>
      <c r="HH156" s="403">
        <f t="shared" si="1667"/>
        <v>0</v>
      </c>
      <c r="HI156" s="404">
        <f t="shared" si="1667"/>
        <v>0</v>
      </c>
      <c r="HJ156" s="330">
        <f t="shared" si="1667"/>
        <v>0</v>
      </c>
      <c r="HK156" s="290">
        <f t="shared" si="1667"/>
        <v>0</v>
      </c>
      <c r="HL156" s="260"/>
      <c r="HM156" s="247" t="s">
        <v>238</v>
      </c>
      <c r="HN156" s="258"/>
      <c r="HO156" s="259"/>
      <c r="HP156" s="258"/>
      <c r="HQ156" s="258"/>
    </row>
    <row r="157" spans="2:225" s="96" customFormat="1" ht="29.25" thickBot="1">
      <c r="B157" s="233"/>
      <c r="C157" s="147"/>
      <c r="D157" s="521"/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68" t="s">
        <v>239</v>
      </c>
      <c r="T157" s="261" t="str">
        <f t="shared" ref="T157:AA157" si="1668">IF(AND(T155&gt;0,T156&gt;0),ROUNDDOWN(T156/T155,4),"")</f>
        <v/>
      </c>
      <c r="U157" s="262" t="str">
        <f t="shared" si="1668"/>
        <v/>
      </c>
      <c r="V157" s="271" t="str">
        <f t="shared" si="1668"/>
        <v/>
      </c>
      <c r="W157" s="263" t="str">
        <f t="shared" si="1668"/>
        <v/>
      </c>
      <c r="X157" s="262" t="str">
        <f t="shared" si="1668"/>
        <v/>
      </c>
      <c r="Y157" s="271" t="str">
        <f t="shared" si="1668"/>
        <v/>
      </c>
      <c r="Z157" s="264" t="str">
        <f t="shared" si="1668"/>
        <v/>
      </c>
      <c r="AA157" s="262" t="str">
        <f t="shared" si="1668"/>
        <v/>
      </c>
      <c r="AB157" s="265">
        <f>IF(AB156&gt;0,AB156/AB155,0)</f>
        <v>0</v>
      </c>
      <c r="AC157" s="271" t="str">
        <f t="shared" ref="AC157:AK157" si="1669">IF(AND(AC155&gt;0,AC156&gt;0),ROUNDDOWN(AC156/AC155,4),"")</f>
        <v/>
      </c>
      <c r="AD157" s="261" t="str">
        <f t="shared" si="1669"/>
        <v/>
      </c>
      <c r="AE157" s="262" t="str">
        <f t="shared" si="1669"/>
        <v/>
      </c>
      <c r="AF157" s="271" t="str">
        <f t="shared" si="1669"/>
        <v/>
      </c>
      <c r="AG157" s="263" t="str">
        <f t="shared" si="1669"/>
        <v/>
      </c>
      <c r="AH157" s="262" t="str">
        <f t="shared" si="1669"/>
        <v/>
      </c>
      <c r="AI157" s="271" t="str">
        <f t="shared" si="1669"/>
        <v/>
      </c>
      <c r="AJ157" s="264" t="str">
        <f t="shared" si="1669"/>
        <v/>
      </c>
      <c r="AK157" s="262" t="str">
        <f t="shared" si="1669"/>
        <v/>
      </c>
      <c r="AL157" s="265">
        <f>IF(AL156&gt;0,AL156/AL155,0)</f>
        <v>0</v>
      </c>
      <c r="AM157" s="271" t="str">
        <f t="shared" ref="AM157:AU157" si="1670">IF(AND(AM155&gt;0,AM156&gt;0),ROUNDDOWN(AM156/AM155,4),"")</f>
        <v/>
      </c>
      <c r="AN157" s="261" t="str">
        <f t="shared" si="1670"/>
        <v/>
      </c>
      <c r="AO157" s="262" t="str">
        <f t="shared" si="1670"/>
        <v/>
      </c>
      <c r="AP157" s="271" t="str">
        <f t="shared" si="1670"/>
        <v/>
      </c>
      <c r="AQ157" s="263" t="str">
        <f t="shared" si="1670"/>
        <v/>
      </c>
      <c r="AR157" s="262" t="str">
        <f t="shared" si="1670"/>
        <v/>
      </c>
      <c r="AS157" s="271" t="str">
        <f t="shared" si="1670"/>
        <v/>
      </c>
      <c r="AT157" s="264" t="str">
        <f t="shared" si="1670"/>
        <v/>
      </c>
      <c r="AU157" s="262" t="str">
        <f t="shared" si="1670"/>
        <v/>
      </c>
      <c r="AV157" s="265">
        <f>IF(AV156&gt;0,AV156/AV155,0)</f>
        <v>0</v>
      </c>
      <c r="AW157" s="271" t="str">
        <f t="shared" ref="AW157:BE157" si="1671">IF(AND(AW155&gt;0,AW156&gt;0),ROUNDDOWN(AW156/AW155,4),"")</f>
        <v/>
      </c>
      <c r="AX157" s="447" t="str">
        <f t="shared" si="1671"/>
        <v/>
      </c>
      <c r="AY157" s="448" t="str">
        <f t="shared" si="1671"/>
        <v/>
      </c>
      <c r="AZ157" s="449" t="str">
        <f t="shared" si="1671"/>
        <v/>
      </c>
      <c r="BA157" s="468" t="str">
        <f t="shared" si="1671"/>
        <v/>
      </c>
      <c r="BB157" s="469" t="str">
        <f t="shared" si="1671"/>
        <v/>
      </c>
      <c r="BC157" s="470" t="str">
        <f t="shared" si="1671"/>
        <v/>
      </c>
      <c r="BD157" s="311" t="str">
        <f t="shared" si="1671"/>
        <v/>
      </c>
      <c r="BE157" s="321" t="str">
        <f t="shared" si="1671"/>
        <v/>
      </c>
      <c r="BF157" s="331"/>
      <c r="BG157" s="274" t="str">
        <f>IF(AND(BG155&gt;0,BG156&gt;0),ROUNDDOWN(BG156/BG155,4),"")</f>
        <v/>
      </c>
      <c r="BH157" s="267" t="str">
        <f t="shared" ref="BH157:BO157" si="1672">IF(AND(BH155&gt;0,BH156&gt;0),ROUNDDOWN(BH156/BH155,4),"")</f>
        <v/>
      </c>
      <c r="BI157" s="262" t="str">
        <f t="shared" si="1672"/>
        <v/>
      </c>
      <c r="BJ157" s="271" t="str">
        <f t="shared" si="1672"/>
        <v/>
      </c>
      <c r="BK157" s="263" t="str">
        <f t="shared" si="1672"/>
        <v/>
      </c>
      <c r="BL157" s="262" t="str">
        <f t="shared" si="1672"/>
        <v/>
      </c>
      <c r="BM157" s="271" t="str">
        <f t="shared" si="1672"/>
        <v/>
      </c>
      <c r="BN157" s="264" t="str">
        <f t="shared" si="1672"/>
        <v/>
      </c>
      <c r="BO157" s="262" t="str">
        <f t="shared" si="1672"/>
        <v/>
      </c>
      <c r="BP157" s="265">
        <f>IF(BP156&gt;0,BP156/BP155,0)</f>
        <v>0</v>
      </c>
      <c r="BQ157" s="271" t="str">
        <f t="shared" ref="BQ157:BY157" si="1673">IF(AND(BQ155&gt;0,BQ156&gt;0),ROUNDDOWN(BQ156/BQ155,4),"")</f>
        <v/>
      </c>
      <c r="BR157" s="261" t="str">
        <f t="shared" si="1673"/>
        <v/>
      </c>
      <c r="BS157" s="262" t="str">
        <f t="shared" si="1673"/>
        <v/>
      </c>
      <c r="BT157" s="271" t="str">
        <f t="shared" si="1673"/>
        <v/>
      </c>
      <c r="BU157" s="263" t="str">
        <f t="shared" si="1673"/>
        <v/>
      </c>
      <c r="BV157" s="262" t="str">
        <f t="shared" si="1673"/>
        <v/>
      </c>
      <c r="BW157" s="271" t="str">
        <f t="shared" si="1673"/>
        <v/>
      </c>
      <c r="BX157" s="264" t="str">
        <f t="shared" si="1673"/>
        <v/>
      </c>
      <c r="BY157" s="262" t="str">
        <f t="shared" si="1673"/>
        <v/>
      </c>
      <c r="BZ157" s="265">
        <f>IF(BZ156&gt;0,BZ156/BZ155,0)</f>
        <v>0</v>
      </c>
      <c r="CA157" s="271" t="str">
        <f t="shared" ref="CA157:CI157" si="1674">IF(AND(CA155&gt;0,CA156&gt;0),ROUNDDOWN(CA156/CA155,4),"")</f>
        <v/>
      </c>
      <c r="CB157" s="261" t="str">
        <f t="shared" si="1674"/>
        <v/>
      </c>
      <c r="CC157" s="262" t="str">
        <f t="shared" si="1674"/>
        <v/>
      </c>
      <c r="CD157" s="271" t="str">
        <f t="shared" si="1674"/>
        <v/>
      </c>
      <c r="CE157" s="263" t="str">
        <f t="shared" si="1674"/>
        <v/>
      </c>
      <c r="CF157" s="262" t="str">
        <f t="shared" si="1674"/>
        <v/>
      </c>
      <c r="CG157" s="271" t="str">
        <f t="shared" si="1674"/>
        <v/>
      </c>
      <c r="CH157" s="264" t="str">
        <f t="shared" si="1674"/>
        <v/>
      </c>
      <c r="CI157" s="262" t="str">
        <f t="shared" si="1674"/>
        <v/>
      </c>
      <c r="CJ157" s="265">
        <f>IF(CJ156&gt;0,CJ156/CJ155,0)</f>
        <v>0</v>
      </c>
      <c r="CK157" s="271" t="str">
        <f t="shared" ref="CK157:CS157" si="1675">IF(AND(CK155&gt;0,CK156&gt;0),ROUNDDOWN(CK156/CK155,4),"")</f>
        <v/>
      </c>
      <c r="CL157" s="447" t="str">
        <f t="shared" si="1675"/>
        <v/>
      </c>
      <c r="CM157" s="448" t="str">
        <f t="shared" si="1675"/>
        <v/>
      </c>
      <c r="CN157" s="449" t="str">
        <f t="shared" si="1675"/>
        <v/>
      </c>
      <c r="CO157" s="468" t="str">
        <f t="shared" si="1675"/>
        <v/>
      </c>
      <c r="CP157" s="469" t="str">
        <f t="shared" si="1675"/>
        <v/>
      </c>
      <c r="CQ157" s="470" t="str">
        <f t="shared" si="1675"/>
        <v/>
      </c>
      <c r="CR157" s="311" t="str">
        <f t="shared" si="1675"/>
        <v/>
      </c>
      <c r="CS157" s="321" t="str">
        <f t="shared" si="1675"/>
        <v/>
      </c>
      <c r="CT157" s="331"/>
      <c r="CU157" s="274" t="str">
        <f t="shared" ref="CU157:DC157" si="1676">IF(AND(CU155&gt;0,CU156&gt;0),ROUNDDOWN(CU156/CU155,4),"")</f>
        <v/>
      </c>
      <c r="CV157" s="348" t="str">
        <f t="shared" si="1676"/>
        <v/>
      </c>
      <c r="CW157" s="349" t="str">
        <f t="shared" si="1676"/>
        <v/>
      </c>
      <c r="CX157" s="278" t="str">
        <f t="shared" si="1676"/>
        <v/>
      </c>
      <c r="CY157" s="368" t="str">
        <f t="shared" si="1676"/>
        <v/>
      </c>
      <c r="CZ157" s="369" t="str">
        <f t="shared" si="1676"/>
        <v/>
      </c>
      <c r="DA157" s="281" t="str">
        <f t="shared" si="1676"/>
        <v/>
      </c>
      <c r="DB157" s="384" t="str">
        <f t="shared" si="1676"/>
        <v/>
      </c>
      <c r="DC157" s="385" t="str">
        <f t="shared" si="1676"/>
        <v/>
      </c>
      <c r="DD157" s="386"/>
      <c r="DE157" s="284" t="str">
        <f>IF(AND(DE155&gt;0,DE156&gt;0),ROUNDDOWN(DE156/DE155,4),"")</f>
        <v/>
      </c>
      <c r="DF157" s="348">
        <f t="shared" ref="DF157:DN157" si="1677">IF(AND(DF155&gt;0,DF156&gt;0),ROUNDDOWN(DF156/DF155,4),"")</f>
        <v>0.25159999999999999</v>
      </c>
      <c r="DG157" s="349">
        <f t="shared" si="1677"/>
        <v>0.2235</v>
      </c>
      <c r="DH157" s="278">
        <f t="shared" si="1677"/>
        <v>0.2225</v>
      </c>
      <c r="DI157" s="368">
        <f t="shared" si="1677"/>
        <v>0.32790000000000002</v>
      </c>
      <c r="DJ157" s="369">
        <f t="shared" si="1677"/>
        <v>0.2959</v>
      </c>
      <c r="DK157" s="281">
        <f t="shared" si="1677"/>
        <v>0.3322</v>
      </c>
      <c r="DL157" s="384">
        <f t="shared" si="1677"/>
        <v>0.33979999999999999</v>
      </c>
      <c r="DM157" s="385">
        <f t="shared" si="1677"/>
        <v>0.31740000000000002</v>
      </c>
      <c r="DN157" s="386"/>
      <c r="DO157" s="284">
        <f>IF(AND(DO155&gt;0,DO156&gt;0),ROUNDDOWN(DO156/DO155,4),"")</f>
        <v>0.31509999999999999</v>
      </c>
      <c r="DP157" s="267" t="str">
        <f t="shared" ref="DP157:DW157" si="1678">IF(AND(DP155&gt;0,DP156&gt;0),ROUNDDOWN(DP156/DP155,4),"")</f>
        <v/>
      </c>
      <c r="DQ157" s="262" t="str">
        <f t="shared" si="1678"/>
        <v/>
      </c>
      <c r="DR157" s="271" t="str">
        <f t="shared" si="1678"/>
        <v/>
      </c>
      <c r="DS157" s="263" t="str">
        <f t="shared" si="1678"/>
        <v/>
      </c>
      <c r="DT157" s="262" t="str">
        <f t="shared" si="1678"/>
        <v/>
      </c>
      <c r="DU157" s="271" t="str">
        <f t="shared" si="1678"/>
        <v/>
      </c>
      <c r="DV157" s="264" t="str">
        <f t="shared" si="1678"/>
        <v/>
      </c>
      <c r="DW157" s="262" t="str">
        <f t="shared" si="1678"/>
        <v/>
      </c>
      <c r="DX157" s="265">
        <f>IF(DX156&gt;0,DX156/DX155,0)</f>
        <v>0</v>
      </c>
      <c r="DY157" s="271" t="str">
        <f t="shared" ref="DY157:EG157" si="1679">IF(AND(DY155&gt;0,DY156&gt;0),ROUNDDOWN(DY156/DY155,4),"")</f>
        <v/>
      </c>
      <c r="DZ157" s="261" t="str">
        <f t="shared" si="1679"/>
        <v/>
      </c>
      <c r="EA157" s="262" t="str">
        <f t="shared" si="1679"/>
        <v/>
      </c>
      <c r="EB157" s="271" t="str">
        <f t="shared" si="1679"/>
        <v/>
      </c>
      <c r="EC157" s="263" t="str">
        <f t="shared" si="1679"/>
        <v/>
      </c>
      <c r="ED157" s="262" t="str">
        <f t="shared" si="1679"/>
        <v/>
      </c>
      <c r="EE157" s="271" t="str">
        <f t="shared" si="1679"/>
        <v/>
      </c>
      <c r="EF157" s="264" t="str">
        <f t="shared" si="1679"/>
        <v/>
      </c>
      <c r="EG157" s="262" t="str">
        <f t="shared" si="1679"/>
        <v/>
      </c>
      <c r="EH157" s="265">
        <f>IF(EH156&gt;0,EH156/EH155,0)</f>
        <v>0</v>
      </c>
      <c r="EI157" s="271" t="str">
        <f t="shared" ref="EI157:EQ157" si="1680">IF(AND(EI155&gt;0,EI156&gt;0),ROUNDDOWN(EI156/EI155,4),"")</f>
        <v/>
      </c>
      <c r="EJ157" s="261" t="str">
        <f t="shared" si="1680"/>
        <v/>
      </c>
      <c r="EK157" s="262" t="str">
        <f t="shared" si="1680"/>
        <v/>
      </c>
      <c r="EL157" s="271" t="str">
        <f t="shared" si="1680"/>
        <v/>
      </c>
      <c r="EM157" s="263" t="str">
        <f t="shared" si="1680"/>
        <v/>
      </c>
      <c r="EN157" s="262" t="str">
        <f t="shared" si="1680"/>
        <v/>
      </c>
      <c r="EO157" s="271" t="str">
        <f t="shared" si="1680"/>
        <v/>
      </c>
      <c r="EP157" s="264" t="str">
        <f t="shared" si="1680"/>
        <v/>
      </c>
      <c r="EQ157" s="262" t="str">
        <f t="shared" si="1680"/>
        <v/>
      </c>
      <c r="ER157" s="265">
        <f>IF(ER156&gt;0,ER156/ER155,0)</f>
        <v>0</v>
      </c>
      <c r="ES157" s="271" t="str">
        <f t="shared" ref="ES157:FA157" si="1681">IF(AND(ES155&gt;0,ES156&gt;0),ROUNDDOWN(ES156/ES155,4),"")</f>
        <v/>
      </c>
      <c r="ET157" s="447" t="str">
        <f t="shared" si="1681"/>
        <v/>
      </c>
      <c r="EU157" s="448" t="str">
        <f t="shared" si="1681"/>
        <v/>
      </c>
      <c r="EV157" s="449" t="str">
        <f t="shared" si="1681"/>
        <v/>
      </c>
      <c r="EW157" s="468" t="str">
        <f t="shared" si="1681"/>
        <v/>
      </c>
      <c r="EX157" s="469" t="str">
        <f t="shared" si="1681"/>
        <v/>
      </c>
      <c r="EY157" s="470" t="str">
        <f t="shared" si="1681"/>
        <v/>
      </c>
      <c r="EZ157" s="311" t="str">
        <f t="shared" si="1681"/>
        <v/>
      </c>
      <c r="FA157" s="321" t="str">
        <f t="shared" si="1681"/>
        <v/>
      </c>
      <c r="FB157" s="331"/>
      <c r="FC157" s="274" t="str">
        <f>IF(AND(FC155&gt;0,FC156&gt;0),ROUNDDOWN(FC156/FC155,4),"")</f>
        <v/>
      </c>
      <c r="FD157" s="267" t="str">
        <f t="shared" ref="FD157:FK157" si="1682">IF(AND(FD155&gt;0,FD156&gt;0),ROUNDDOWN(FD156/FD155,4),"")</f>
        <v/>
      </c>
      <c r="FE157" s="262" t="str">
        <f t="shared" si="1682"/>
        <v/>
      </c>
      <c r="FF157" s="271" t="str">
        <f t="shared" si="1682"/>
        <v/>
      </c>
      <c r="FG157" s="263" t="str">
        <f t="shared" si="1682"/>
        <v/>
      </c>
      <c r="FH157" s="262" t="str">
        <f t="shared" si="1682"/>
        <v/>
      </c>
      <c r="FI157" s="271" t="str">
        <f t="shared" si="1682"/>
        <v/>
      </c>
      <c r="FJ157" s="264" t="str">
        <f t="shared" si="1682"/>
        <v/>
      </c>
      <c r="FK157" s="262" t="str">
        <f t="shared" si="1682"/>
        <v/>
      </c>
      <c r="FL157" s="265">
        <f>IF(FL156&gt;0,FL156/FL155,0)</f>
        <v>0</v>
      </c>
      <c r="FM157" s="271" t="str">
        <f t="shared" ref="FM157:FU157" si="1683">IF(AND(FM155&gt;0,FM156&gt;0),ROUNDDOWN(FM156/FM155,4),"")</f>
        <v/>
      </c>
      <c r="FN157" s="261" t="str">
        <f t="shared" si="1683"/>
        <v/>
      </c>
      <c r="FO157" s="262" t="str">
        <f t="shared" si="1683"/>
        <v/>
      </c>
      <c r="FP157" s="271" t="str">
        <f t="shared" si="1683"/>
        <v/>
      </c>
      <c r="FQ157" s="263" t="str">
        <f t="shared" si="1683"/>
        <v/>
      </c>
      <c r="FR157" s="262" t="str">
        <f t="shared" si="1683"/>
        <v/>
      </c>
      <c r="FS157" s="271" t="str">
        <f t="shared" si="1683"/>
        <v/>
      </c>
      <c r="FT157" s="264" t="str">
        <f t="shared" si="1683"/>
        <v/>
      </c>
      <c r="FU157" s="262" t="str">
        <f t="shared" si="1683"/>
        <v/>
      </c>
      <c r="FV157" s="265">
        <f>IF(FV156&gt;0,FV156/FV155,0)</f>
        <v>0</v>
      </c>
      <c r="FW157" s="271" t="str">
        <f t="shared" ref="FW157:GE157" si="1684">IF(AND(FW155&gt;0,FW156&gt;0),ROUNDDOWN(FW156/FW155,4),"")</f>
        <v/>
      </c>
      <c r="FX157" s="261" t="str">
        <f t="shared" si="1684"/>
        <v/>
      </c>
      <c r="FY157" s="262" t="str">
        <f t="shared" si="1684"/>
        <v/>
      </c>
      <c r="FZ157" s="271" t="str">
        <f t="shared" si="1684"/>
        <v/>
      </c>
      <c r="GA157" s="263" t="str">
        <f t="shared" si="1684"/>
        <v/>
      </c>
      <c r="GB157" s="262" t="str">
        <f t="shared" si="1684"/>
        <v/>
      </c>
      <c r="GC157" s="271" t="str">
        <f t="shared" si="1684"/>
        <v/>
      </c>
      <c r="GD157" s="264" t="str">
        <f t="shared" si="1684"/>
        <v/>
      </c>
      <c r="GE157" s="262" t="str">
        <f t="shared" si="1684"/>
        <v/>
      </c>
      <c r="GF157" s="265">
        <f>IF(GF156&gt;0,GF156/GF155,0)</f>
        <v>0</v>
      </c>
      <c r="GG157" s="271" t="str">
        <f t="shared" ref="GG157:GO157" si="1685">IF(AND(GG155&gt;0,GG156&gt;0),ROUNDDOWN(GG156/GG155,4),"")</f>
        <v/>
      </c>
      <c r="GH157" s="447" t="str">
        <f t="shared" si="1685"/>
        <v/>
      </c>
      <c r="GI157" s="448" t="str">
        <f t="shared" si="1685"/>
        <v/>
      </c>
      <c r="GJ157" s="449" t="str">
        <f t="shared" si="1685"/>
        <v/>
      </c>
      <c r="GK157" s="468" t="str">
        <f t="shared" si="1685"/>
        <v/>
      </c>
      <c r="GL157" s="469" t="str">
        <f t="shared" si="1685"/>
        <v/>
      </c>
      <c r="GM157" s="470" t="str">
        <f t="shared" si="1685"/>
        <v/>
      </c>
      <c r="GN157" s="311" t="str">
        <f t="shared" si="1685"/>
        <v/>
      </c>
      <c r="GO157" s="321" t="str">
        <f t="shared" si="1685"/>
        <v/>
      </c>
      <c r="GP157" s="331"/>
      <c r="GQ157" s="274" t="str">
        <f t="shared" ref="GQ157:GY157" si="1686">IF(AND(GQ155&gt;0,GQ156&gt;0),ROUNDDOWN(GQ156/GQ155,4),"")</f>
        <v/>
      </c>
      <c r="GR157" s="348" t="str">
        <f t="shared" si="1686"/>
        <v/>
      </c>
      <c r="GS157" s="349" t="str">
        <f t="shared" si="1686"/>
        <v/>
      </c>
      <c r="GT157" s="278" t="str">
        <f t="shared" si="1686"/>
        <v/>
      </c>
      <c r="GU157" s="368" t="str">
        <f t="shared" si="1686"/>
        <v/>
      </c>
      <c r="GV157" s="369" t="str">
        <f t="shared" si="1686"/>
        <v/>
      </c>
      <c r="GW157" s="281" t="str">
        <f t="shared" si="1686"/>
        <v/>
      </c>
      <c r="GX157" s="384" t="str">
        <f t="shared" si="1686"/>
        <v/>
      </c>
      <c r="GY157" s="385" t="str">
        <f t="shared" si="1686"/>
        <v/>
      </c>
      <c r="GZ157" s="386"/>
      <c r="HA157" s="284" t="str">
        <f t="shared" ref="HA157:HI157" si="1687">IF(AND(HA155&gt;0,HA156&gt;0),ROUNDDOWN(HA156/HA155,4),"")</f>
        <v/>
      </c>
      <c r="HB157" s="405" t="str">
        <f t="shared" si="1687"/>
        <v/>
      </c>
      <c r="HC157" s="406" t="str">
        <f t="shared" si="1687"/>
        <v/>
      </c>
      <c r="HD157" s="288" t="str">
        <f t="shared" si="1687"/>
        <v/>
      </c>
      <c r="HE157" s="405" t="str">
        <f t="shared" si="1687"/>
        <v/>
      </c>
      <c r="HF157" s="406" t="str">
        <f t="shared" si="1687"/>
        <v/>
      </c>
      <c r="HG157" s="288" t="str">
        <f t="shared" si="1687"/>
        <v/>
      </c>
      <c r="HH157" s="405" t="str">
        <f t="shared" si="1687"/>
        <v/>
      </c>
      <c r="HI157" s="406" t="str">
        <f t="shared" si="1687"/>
        <v/>
      </c>
      <c r="HJ157" s="415"/>
      <c r="HK157" s="287" t="str">
        <f>IF(AND(HK155&gt;0,HK156&gt;0),ROUNDDOWN(HK156/HK155,4),"")</f>
        <v/>
      </c>
      <c r="HL157" s="260"/>
      <c r="HM157" s="258"/>
      <c r="HN157" s="258"/>
      <c r="HO157" s="259"/>
      <c r="HP157" s="258"/>
      <c r="HQ157" s="258"/>
    </row>
    <row r="158" spans="2:225" s="96" customFormat="1" ht="29.25" thickBot="1">
      <c r="B158" s="233"/>
      <c r="C158" s="147"/>
      <c r="D158" s="192"/>
      <c r="E158" s="234"/>
      <c r="F158" s="235"/>
      <c r="G158" s="235"/>
      <c r="H158" s="235"/>
      <c r="I158" s="235"/>
      <c r="J158" s="234"/>
      <c r="K158" s="234"/>
      <c r="L158" s="234"/>
      <c r="M158" s="234"/>
      <c r="N158" s="234"/>
      <c r="O158" s="234"/>
      <c r="P158" s="234"/>
      <c r="Q158" s="234"/>
      <c r="R158" s="239"/>
      <c r="T158" s="255"/>
      <c r="V158" s="147"/>
      <c r="W158" s="255"/>
      <c r="Y158" s="147"/>
      <c r="Z158" s="255"/>
      <c r="AC158" s="147"/>
      <c r="AD158" s="255"/>
      <c r="AF158" s="147"/>
      <c r="AG158" s="255"/>
      <c r="AI158" s="147"/>
      <c r="AJ158" s="255"/>
      <c r="AM158" s="147"/>
      <c r="AN158" s="255"/>
      <c r="AP158" s="147"/>
      <c r="AQ158" s="255"/>
      <c r="AS158" s="147"/>
      <c r="AT158" s="255"/>
      <c r="AW158" s="147"/>
      <c r="AX158" s="450"/>
      <c r="AY158" s="451"/>
      <c r="AZ158" s="446"/>
      <c r="BA158" s="471"/>
      <c r="BB158" s="472"/>
      <c r="BC158" s="467"/>
      <c r="BD158" s="312"/>
      <c r="BE158" s="322"/>
      <c r="BF158" s="322"/>
      <c r="BG158" s="275"/>
      <c r="BJ158" s="147"/>
      <c r="BK158" s="255"/>
      <c r="BM158" s="147"/>
      <c r="BN158" s="255"/>
      <c r="BQ158" s="147"/>
      <c r="BR158" s="255"/>
      <c r="BT158" s="147"/>
      <c r="BU158" s="255"/>
      <c r="BW158" s="147"/>
      <c r="BX158" s="255"/>
      <c r="CA158" s="147"/>
      <c r="CB158" s="255"/>
      <c r="CD158" s="147"/>
      <c r="CE158" s="255"/>
      <c r="CG158" s="147"/>
      <c r="CH158" s="255"/>
      <c r="CK158" s="147"/>
      <c r="CL158" s="450"/>
      <c r="CM158" s="451"/>
      <c r="CN158" s="446"/>
      <c r="CO158" s="471"/>
      <c r="CP158" s="472"/>
      <c r="CQ158" s="467"/>
      <c r="CR158" s="312"/>
      <c r="CS158" s="322"/>
      <c r="CT158" s="322"/>
      <c r="CU158" s="275"/>
      <c r="CV158" s="350"/>
      <c r="CW158" s="351"/>
      <c r="CX158" s="277"/>
      <c r="CY158" s="370"/>
      <c r="CZ158" s="371"/>
      <c r="DA158" s="280"/>
      <c r="DB158" s="499"/>
      <c r="DC158" s="500"/>
      <c r="DD158" s="500"/>
      <c r="DE158" s="283"/>
      <c r="DF158" s="350"/>
      <c r="DG158" s="351"/>
      <c r="DH158" s="277"/>
      <c r="DI158" s="370"/>
      <c r="DJ158" s="371"/>
      <c r="DK158" s="280"/>
      <c r="DL158" s="499"/>
      <c r="DM158" s="500"/>
      <c r="DN158" s="500"/>
      <c r="DO158" s="283"/>
      <c r="DR158" s="147"/>
      <c r="DS158" s="255"/>
      <c r="DU158" s="147"/>
      <c r="DV158" s="255"/>
      <c r="DY158" s="147"/>
      <c r="DZ158" s="255"/>
      <c r="EB158" s="147"/>
      <c r="EC158" s="255"/>
      <c r="EE158" s="147"/>
      <c r="EF158" s="255"/>
      <c r="EI158" s="147"/>
      <c r="EJ158" s="255"/>
      <c r="EL158" s="147"/>
      <c r="EM158" s="255"/>
      <c r="EO158" s="147"/>
      <c r="EP158" s="255"/>
      <c r="ES158" s="147"/>
      <c r="ET158" s="450"/>
      <c r="EU158" s="451"/>
      <c r="EV158" s="446"/>
      <c r="EW158" s="471"/>
      <c r="EX158" s="472"/>
      <c r="EY158" s="467"/>
      <c r="EZ158" s="312"/>
      <c r="FA158" s="322"/>
      <c r="FB158" s="322"/>
      <c r="FC158" s="275"/>
      <c r="FF158" s="147"/>
      <c r="FG158" s="255"/>
      <c r="FI158" s="147"/>
      <c r="FJ158" s="255"/>
      <c r="FM158" s="147"/>
      <c r="FN158" s="255"/>
      <c r="FP158" s="147"/>
      <c r="FQ158" s="255"/>
      <c r="FS158" s="147"/>
      <c r="FT158" s="255"/>
      <c r="FW158" s="147"/>
      <c r="FX158" s="255"/>
      <c r="FZ158" s="147"/>
      <c r="GA158" s="255"/>
      <c r="GC158" s="147"/>
      <c r="GD158" s="255"/>
      <c r="GG158" s="147"/>
      <c r="GH158" s="450"/>
      <c r="GI158" s="451"/>
      <c r="GJ158" s="446"/>
      <c r="GK158" s="471"/>
      <c r="GL158" s="472"/>
      <c r="GM158" s="467"/>
      <c r="GN158" s="312"/>
      <c r="GO158" s="322"/>
      <c r="GP158" s="322"/>
      <c r="GQ158" s="275"/>
      <c r="GR158" s="350"/>
      <c r="GS158" s="351"/>
      <c r="GT158" s="277"/>
      <c r="GU158" s="370"/>
      <c r="GV158" s="371"/>
      <c r="GW158" s="280"/>
      <c r="GX158" s="499"/>
      <c r="GY158" s="500"/>
      <c r="GZ158" s="500"/>
      <c r="HA158" s="283"/>
      <c r="HB158" s="312"/>
      <c r="HC158" s="322"/>
      <c r="HD158" s="275"/>
      <c r="HE158" s="312"/>
      <c r="HF158" s="322"/>
      <c r="HG158" s="275"/>
      <c r="HH158" s="312"/>
      <c r="HI158" s="322"/>
      <c r="HJ158" s="322"/>
      <c r="HK158" s="147"/>
      <c r="HL158" s="260"/>
      <c r="HM158" s="258"/>
      <c r="HN158" s="258"/>
      <c r="HO158" s="259"/>
      <c r="HP158" s="258"/>
      <c r="HQ158" s="258"/>
    </row>
    <row r="159" spans="2:225" s="96" customFormat="1" ht="28.5">
      <c r="B159" s="233"/>
      <c r="C159" s="147"/>
      <c r="D159" s="192"/>
      <c r="E159" s="234"/>
      <c r="F159" s="235"/>
      <c r="G159" s="235"/>
      <c r="H159" s="235"/>
      <c r="I159" s="235"/>
      <c r="J159" s="234"/>
      <c r="K159" s="234"/>
      <c r="L159" s="234"/>
      <c r="M159" s="234"/>
      <c r="N159" s="234"/>
      <c r="O159" s="234"/>
      <c r="P159" s="234"/>
      <c r="Q159" s="234"/>
      <c r="R159" s="239"/>
      <c r="S159" s="220"/>
      <c r="T159" s="221" t="s">
        <v>176</v>
      </c>
      <c r="U159" s="222" t="s">
        <v>177</v>
      </c>
      <c r="V159" s="222" t="s">
        <v>179</v>
      </c>
      <c r="W159" s="223" t="s">
        <v>176</v>
      </c>
      <c r="X159" s="222" t="s">
        <v>177</v>
      </c>
      <c r="Y159" s="222" t="s">
        <v>179</v>
      </c>
      <c r="Z159" s="224" t="s">
        <v>176</v>
      </c>
      <c r="AA159" s="222" t="s">
        <v>177</v>
      </c>
      <c r="AB159" s="225" t="s">
        <v>234</v>
      </c>
      <c r="AC159" s="222" t="s">
        <v>179</v>
      </c>
      <c r="AD159" s="221" t="s">
        <v>176</v>
      </c>
      <c r="AE159" s="222" t="s">
        <v>177</v>
      </c>
      <c r="AF159" s="222" t="s">
        <v>179</v>
      </c>
      <c r="AG159" s="223" t="s">
        <v>176</v>
      </c>
      <c r="AH159" s="222" t="s">
        <v>177</v>
      </c>
      <c r="AI159" s="222" t="s">
        <v>179</v>
      </c>
      <c r="AJ159" s="224" t="s">
        <v>176</v>
      </c>
      <c r="AK159" s="222" t="s">
        <v>177</v>
      </c>
      <c r="AL159" s="225" t="s">
        <v>234</v>
      </c>
      <c r="AM159" s="222" t="s">
        <v>179</v>
      </c>
      <c r="AN159" s="221" t="s">
        <v>176</v>
      </c>
      <c r="AO159" s="222" t="s">
        <v>177</v>
      </c>
      <c r="AP159" s="222" t="s">
        <v>179</v>
      </c>
      <c r="AQ159" s="223" t="s">
        <v>176</v>
      </c>
      <c r="AR159" s="222" t="s">
        <v>177</v>
      </c>
      <c r="AS159" s="222" t="s">
        <v>179</v>
      </c>
      <c r="AT159" s="224" t="s">
        <v>176</v>
      </c>
      <c r="AU159" s="222" t="s">
        <v>177</v>
      </c>
      <c r="AV159" s="225" t="s">
        <v>234</v>
      </c>
      <c r="AW159" s="222" t="s">
        <v>179</v>
      </c>
      <c r="AX159" s="452" t="s">
        <v>176</v>
      </c>
      <c r="AY159" s="453" t="s">
        <v>177</v>
      </c>
      <c r="AZ159" s="454" t="s">
        <v>235</v>
      </c>
      <c r="BA159" s="473" t="s">
        <v>176</v>
      </c>
      <c r="BB159" s="474" t="s">
        <v>177</v>
      </c>
      <c r="BC159" s="475" t="s">
        <v>235</v>
      </c>
      <c r="BD159" s="313" t="s">
        <v>176</v>
      </c>
      <c r="BE159" s="323" t="s">
        <v>177</v>
      </c>
      <c r="BF159" s="332" t="s">
        <v>234</v>
      </c>
      <c r="BG159" s="227" t="s">
        <v>235</v>
      </c>
      <c r="BH159" s="226" t="s">
        <v>176</v>
      </c>
      <c r="BI159" s="222" t="s">
        <v>177</v>
      </c>
      <c r="BJ159" s="222" t="s">
        <v>179</v>
      </c>
      <c r="BK159" s="223" t="s">
        <v>176</v>
      </c>
      <c r="BL159" s="222" t="s">
        <v>177</v>
      </c>
      <c r="BM159" s="222" t="s">
        <v>179</v>
      </c>
      <c r="BN159" s="224" t="s">
        <v>176</v>
      </c>
      <c r="BO159" s="222" t="s">
        <v>177</v>
      </c>
      <c r="BP159" s="225" t="s">
        <v>234</v>
      </c>
      <c r="BQ159" s="222" t="s">
        <v>179</v>
      </c>
      <c r="BR159" s="221" t="s">
        <v>176</v>
      </c>
      <c r="BS159" s="222" t="s">
        <v>177</v>
      </c>
      <c r="BT159" s="222" t="s">
        <v>179</v>
      </c>
      <c r="BU159" s="223" t="s">
        <v>176</v>
      </c>
      <c r="BV159" s="222" t="s">
        <v>177</v>
      </c>
      <c r="BW159" s="222" t="s">
        <v>179</v>
      </c>
      <c r="BX159" s="224" t="s">
        <v>176</v>
      </c>
      <c r="BY159" s="222" t="s">
        <v>177</v>
      </c>
      <c r="BZ159" s="225" t="s">
        <v>234</v>
      </c>
      <c r="CA159" s="222" t="s">
        <v>179</v>
      </c>
      <c r="CB159" s="221" t="s">
        <v>176</v>
      </c>
      <c r="CC159" s="222" t="s">
        <v>177</v>
      </c>
      <c r="CD159" s="222" t="s">
        <v>179</v>
      </c>
      <c r="CE159" s="223" t="s">
        <v>176</v>
      </c>
      <c r="CF159" s="222" t="s">
        <v>177</v>
      </c>
      <c r="CG159" s="222" t="s">
        <v>179</v>
      </c>
      <c r="CH159" s="224" t="s">
        <v>176</v>
      </c>
      <c r="CI159" s="222" t="s">
        <v>177</v>
      </c>
      <c r="CJ159" s="225" t="s">
        <v>234</v>
      </c>
      <c r="CK159" s="222" t="s">
        <v>179</v>
      </c>
      <c r="CL159" s="452" t="s">
        <v>176</v>
      </c>
      <c r="CM159" s="453" t="s">
        <v>177</v>
      </c>
      <c r="CN159" s="454" t="s">
        <v>235</v>
      </c>
      <c r="CO159" s="473" t="s">
        <v>176</v>
      </c>
      <c r="CP159" s="474" t="s">
        <v>177</v>
      </c>
      <c r="CQ159" s="475" t="s">
        <v>235</v>
      </c>
      <c r="CR159" s="313" t="s">
        <v>176</v>
      </c>
      <c r="CS159" s="323" t="s">
        <v>177</v>
      </c>
      <c r="CT159" s="332" t="s">
        <v>234</v>
      </c>
      <c r="CU159" s="227" t="s">
        <v>235</v>
      </c>
      <c r="CV159" s="352" t="s">
        <v>240</v>
      </c>
      <c r="CW159" s="353" t="s">
        <v>241</v>
      </c>
      <c r="CX159" s="228" t="s">
        <v>235</v>
      </c>
      <c r="CY159" s="372" t="s">
        <v>240</v>
      </c>
      <c r="CZ159" s="373" t="s">
        <v>241</v>
      </c>
      <c r="DA159" s="229" t="s">
        <v>235</v>
      </c>
      <c r="DB159" s="387" t="s">
        <v>240</v>
      </c>
      <c r="DC159" s="388" t="s">
        <v>241</v>
      </c>
      <c r="DD159" s="389" t="s">
        <v>242</v>
      </c>
      <c r="DE159" s="230" t="s">
        <v>235</v>
      </c>
      <c r="DF159" s="352" t="s">
        <v>240</v>
      </c>
      <c r="DG159" s="353" t="s">
        <v>241</v>
      </c>
      <c r="DH159" s="228" t="s">
        <v>235</v>
      </c>
      <c r="DI159" s="372" t="s">
        <v>240</v>
      </c>
      <c r="DJ159" s="373" t="s">
        <v>241</v>
      </c>
      <c r="DK159" s="229" t="s">
        <v>235</v>
      </c>
      <c r="DL159" s="387" t="s">
        <v>240</v>
      </c>
      <c r="DM159" s="388" t="s">
        <v>241</v>
      </c>
      <c r="DN159" s="389" t="s">
        <v>242</v>
      </c>
      <c r="DO159" s="230" t="s">
        <v>235</v>
      </c>
      <c r="DP159" s="226" t="s">
        <v>176</v>
      </c>
      <c r="DQ159" s="222" t="s">
        <v>177</v>
      </c>
      <c r="DR159" s="222" t="s">
        <v>179</v>
      </c>
      <c r="DS159" s="223" t="s">
        <v>176</v>
      </c>
      <c r="DT159" s="222" t="s">
        <v>177</v>
      </c>
      <c r="DU159" s="222" t="s">
        <v>179</v>
      </c>
      <c r="DV159" s="224" t="s">
        <v>176</v>
      </c>
      <c r="DW159" s="222" t="s">
        <v>177</v>
      </c>
      <c r="DX159" s="225" t="s">
        <v>234</v>
      </c>
      <c r="DY159" s="222" t="s">
        <v>179</v>
      </c>
      <c r="DZ159" s="221" t="s">
        <v>176</v>
      </c>
      <c r="EA159" s="222" t="s">
        <v>177</v>
      </c>
      <c r="EB159" s="222" t="s">
        <v>179</v>
      </c>
      <c r="EC159" s="223" t="s">
        <v>176</v>
      </c>
      <c r="ED159" s="222" t="s">
        <v>177</v>
      </c>
      <c r="EE159" s="222" t="s">
        <v>179</v>
      </c>
      <c r="EF159" s="224" t="s">
        <v>176</v>
      </c>
      <c r="EG159" s="222" t="s">
        <v>177</v>
      </c>
      <c r="EH159" s="225" t="s">
        <v>234</v>
      </c>
      <c r="EI159" s="222" t="s">
        <v>179</v>
      </c>
      <c r="EJ159" s="221" t="s">
        <v>176</v>
      </c>
      <c r="EK159" s="222" t="s">
        <v>177</v>
      </c>
      <c r="EL159" s="222" t="s">
        <v>179</v>
      </c>
      <c r="EM159" s="223" t="s">
        <v>176</v>
      </c>
      <c r="EN159" s="222" t="s">
        <v>177</v>
      </c>
      <c r="EO159" s="222" t="s">
        <v>179</v>
      </c>
      <c r="EP159" s="224" t="s">
        <v>176</v>
      </c>
      <c r="EQ159" s="222" t="s">
        <v>177</v>
      </c>
      <c r="ER159" s="225" t="s">
        <v>234</v>
      </c>
      <c r="ES159" s="222" t="s">
        <v>179</v>
      </c>
      <c r="ET159" s="452" t="s">
        <v>176</v>
      </c>
      <c r="EU159" s="453" t="s">
        <v>177</v>
      </c>
      <c r="EV159" s="454" t="s">
        <v>235</v>
      </c>
      <c r="EW159" s="473" t="s">
        <v>176</v>
      </c>
      <c r="EX159" s="474" t="s">
        <v>177</v>
      </c>
      <c r="EY159" s="475" t="s">
        <v>235</v>
      </c>
      <c r="EZ159" s="313" t="s">
        <v>176</v>
      </c>
      <c r="FA159" s="323" t="s">
        <v>177</v>
      </c>
      <c r="FB159" s="332" t="s">
        <v>234</v>
      </c>
      <c r="FC159" s="227" t="s">
        <v>235</v>
      </c>
      <c r="FD159" s="226" t="s">
        <v>176</v>
      </c>
      <c r="FE159" s="222" t="s">
        <v>177</v>
      </c>
      <c r="FF159" s="222" t="s">
        <v>179</v>
      </c>
      <c r="FG159" s="223" t="s">
        <v>176</v>
      </c>
      <c r="FH159" s="222" t="s">
        <v>177</v>
      </c>
      <c r="FI159" s="222" t="s">
        <v>179</v>
      </c>
      <c r="FJ159" s="224" t="s">
        <v>176</v>
      </c>
      <c r="FK159" s="222" t="s">
        <v>177</v>
      </c>
      <c r="FL159" s="225" t="s">
        <v>234</v>
      </c>
      <c r="FM159" s="222" t="s">
        <v>179</v>
      </c>
      <c r="FN159" s="221" t="s">
        <v>176</v>
      </c>
      <c r="FO159" s="222" t="s">
        <v>177</v>
      </c>
      <c r="FP159" s="222" t="s">
        <v>179</v>
      </c>
      <c r="FQ159" s="223" t="s">
        <v>176</v>
      </c>
      <c r="FR159" s="222" t="s">
        <v>177</v>
      </c>
      <c r="FS159" s="222" t="s">
        <v>179</v>
      </c>
      <c r="FT159" s="224" t="s">
        <v>176</v>
      </c>
      <c r="FU159" s="222" t="s">
        <v>177</v>
      </c>
      <c r="FV159" s="225" t="s">
        <v>234</v>
      </c>
      <c r="FW159" s="222" t="s">
        <v>179</v>
      </c>
      <c r="FX159" s="221" t="s">
        <v>176</v>
      </c>
      <c r="FY159" s="222" t="s">
        <v>177</v>
      </c>
      <c r="FZ159" s="222" t="s">
        <v>179</v>
      </c>
      <c r="GA159" s="223" t="s">
        <v>176</v>
      </c>
      <c r="GB159" s="222" t="s">
        <v>177</v>
      </c>
      <c r="GC159" s="222" t="s">
        <v>179</v>
      </c>
      <c r="GD159" s="224" t="s">
        <v>176</v>
      </c>
      <c r="GE159" s="222" t="s">
        <v>177</v>
      </c>
      <c r="GF159" s="225" t="s">
        <v>234</v>
      </c>
      <c r="GG159" s="222" t="s">
        <v>179</v>
      </c>
      <c r="GH159" s="452" t="s">
        <v>176</v>
      </c>
      <c r="GI159" s="453" t="s">
        <v>177</v>
      </c>
      <c r="GJ159" s="454" t="s">
        <v>235</v>
      </c>
      <c r="GK159" s="473" t="s">
        <v>176</v>
      </c>
      <c r="GL159" s="474" t="s">
        <v>177</v>
      </c>
      <c r="GM159" s="475" t="s">
        <v>235</v>
      </c>
      <c r="GN159" s="313" t="s">
        <v>176</v>
      </c>
      <c r="GO159" s="323" t="s">
        <v>177</v>
      </c>
      <c r="GP159" s="332" t="s">
        <v>234</v>
      </c>
      <c r="GQ159" s="227" t="s">
        <v>235</v>
      </c>
      <c r="GR159" s="352" t="s">
        <v>240</v>
      </c>
      <c r="GS159" s="353" t="s">
        <v>241</v>
      </c>
      <c r="GT159" s="228" t="s">
        <v>235</v>
      </c>
      <c r="GU159" s="372" t="s">
        <v>240</v>
      </c>
      <c r="GV159" s="373" t="s">
        <v>241</v>
      </c>
      <c r="GW159" s="229" t="s">
        <v>235</v>
      </c>
      <c r="GX159" s="387" t="s">
        <v>176</v>
      </c>
      <c r="GY159" s="388" t="s">
        <v>177</v>
      </c>
      <c r="GZ159" s="389" t="s">
        <v>234</v>
      </c>
      <c r="HA159" s="230" t="s">
        <v>235</v>
      </c>
      <c r="HB159" s="407" t="s">
        <v>176</v>
      </c>
      <c r="HC159" s="408" t="s">
        <v>177</v>
      </c>
      <c r="HD159" s="232" t="s">
        <v>235</v>
      </c>
      <c r="HE159" s="407" t="s">
        <v>176</v>
      </c>
      <c r="HF159" s="408" t="s">
        <v>177</v>
      </c>
      <c r="HG159" s="232" t="s">
        <v>235</v>
      </c>
      <c r="HH159" s="407" t="s">
        <v>176</v>
      </c>
      <c r="HI159" s="408" t="s">
        <v>177</v>
      </c>
      <c r="HJ159" s="416" t="s">
        <v>234</v>
      </c>
      <c r="HK159" s="231" t="s">
        <v>235</v>
      </c>
      <c r="HL159" s="260"/>
      <c r="HM159" s="258"/>
      <c r="HN159" s="258"/>
      <c r="HO159" s="259"/>
      <c r="HP159" s="258"/>
      <c r="HQ159" s="258"/>
    </row>
    <row r="160" spans="2:225" s="96" customFormat="1" ht="28.5">
      <c r="B160" s="233"/>
      <c r="C160" s="147"/>
      <c r="D160" s="521" t="s">
        <v>253</v>
      </c>
      <c r="E160" s="234"/>
      <c r="F160" s="235"/>
      <c r="G160" s="235"/>
      <c r="H160" s="235"/>
      <c r="I160" s="234"/>
      <c r="J160" s="234"/>
      <c r="K160" s="234"/>
      <c r="L160" s="234"/>
      <c r="M160" s="234"/>
      <c r="N160" s="234"/>
      <c r="O160" s="234"/>
      <c r="P160" s="234"/>
      <c r="Q160" s="234"/>
      <c r="R160" s="239"/>
      <c r="S160" s="240" t="s">
        <v>237</v>
      </c>
      <c r="T160" s="241">
        <f t="shared" ref="T160:AY160" si="1688">SUMIFS(T$5:T$129,$HM$5:$HM$129,$S160,$HO$5:$HO$129,$D160)</f>
        <v>0</v>
      </c>
      <c r="U160" s="242">
        <f t="shared" si="1688"/>
        <v>0</v>
      </c>
      <c r="V160" s="269">
        <f t="shared" si="1688"/>
        <v>0</v>
      </c>
      <c r="W160" s="243">
        <f t="shared" si="1688"/>
        <v>0</v>
      </c>
      <c r="X160" s="242">
        <f t="shared" si="1688"/>
        <v>0</v>
      </c>
      <c r="Y160" s="269">
        <f t="shared" si="1688"/>
        <v>0</v>
      </c>
      <c r="Z160" s="244">
        <f t="shared" si="1688"/>
        <v>0</v>
      </c>
      <c r="AA160" s="242">
        <f t="shared" si="1688"/>
        <v>0</v>
      </c>
      <c r="AB160" s="245">
        <f t="shared" si="1688"/>
        <v>0</v>
      </c>
      <c r="AC160" s="269">
        <f t="shared" si="1688"/>
        <v>0</v>
      </c>
      <c r="AD160" s="241">
        <f t="shared" si="1688"/>
        <v>0</v>
      </c>
      <c r="AE160" s="242">
        <f t="shared" si="1688"/>
        <v>0</v>
      </c>
      <c r="AF160" s="269">
        <f t="shared" si="1688"/>
        <v>0</v>
      </c>
      <c r="AG160" s="243">
        <f t="shared" si="1688"/>
        <v>0</v>
      </c>
      <c r="AH160" s="242">
        <f t="shared" si="1688"/>
        <v>0</v>
      </c>
      <c r="AI160" s="269">
        <f t="shared" si="1688"/>
        <v>0</v>
      </c>
      <c r="AJ160" s="244">
        <f t="shared" si="1688"/>
        <v>0</v>
      </c>
      <c r="AK160" s="242">
        <f t="shared" si="1688"/>
        <v>0</v>
      </c>
      <c r="AL160" s="245">
        <f t="shared" si="1688"/>
        <v>0</v>
      </c>
      <c r="AM160" s="269">
        <f t="shared" si="1688"/>
        <v>0</v>
      </c>
      <c r="AN160" s="241">
        <f t="shared" si="1688"/>
        <v>0</v>
      </c>
      <c r="AO160" s="242">
        <f t="shared" si="1688"/>
        <v>0</v>
      </c>
      <c r="AP160" s="269">
        <f t="shared" si="1688"/>
        <v>0</v>
      </c>
      <c r="AQ160" s="243">
        <f t="shared" si="1688"/>
        <v>0</v>
      </c>
      <c r="AR160" s="242">
        <f t="shared" si="1688"/>
        <v>0</v>
      </c>
      <c r="AS160" s="269">
        <f t="shared" si="1688"/>
        <v>0</v>
      </c>
      <c r="AT160" s="244">
        <f t="shared" si="1688"/>
        <v>0</v>
      </c>
      <c r="AU160" s="242">
        <f t="shared" si="1688"/>
        <v>0</v>
      </c>
      <c r="AV160" s="245">
        <f t="shared" si="1688"/>
        <v>0</v>
      </c>
      <c r="AW160" s="269">
        <f t="shared" si="1688"/>
        <v>0</v>
      </c>
      <c r="AX160" s="441">
        <f t="shared" si="1688"/>
        <v>0</v>
      </c>
      <c r="AY160" s="442">
        <f t="shared" si="1688"/>
        <v>0</v>
      </c>
      <c r="AZ160" s="443">
        <f t="shared" ref="AZ160:CE160" si="1689">SUMIFS(AZ$5:AZ$129,$HM$5:$HM$129,$S160,$HO$5:$HO$129,$D160)</f>
        <v>0</v>
      </c>
      <c r="BA160" s="462">
        <f t="shared" si="1689"/>
        <v>0</v>
      </c>
      <c r="BB160" s="463">
        <f t="shared" si="1689"/>
        <v>0</v>
      </c>
      <c r="BC160" s="464">
        <f t="shared" si="1689"/>
        <v>0</v>
      </c>
      <c r="BD160" s="309">
        <f t="shared" si="1689"/>
        <v>0</v>
      </c>
      <c r="BE160" s="319">
        <f t="shared" si="1689"/>
        <v>0</v>
      </c>
      <c r="BF160" s="329">
        <f t="shared" si="1689"/>
        <v>0</v>
      </c>
      <c r="BG160" s="272">
        <f t="shared" si="1689"/>
        <v>0</v>
      </c>
      <c r="BH160" s="246">
        <f t="shared" si="1689"/>
        <v>0</v>
      </c>
      <c r="BI160" s="242">
        <f t="shared" si="1689"/>
        <v>0</v>
      </c>
      <c r="BJ160" s="269">
        <f t="shared" si="1689"/>
        <v>0</v>
      </c>
      <c r="BK160" s="243">
        <f t="shared" si="1689"/>
        <v>0</v>
      </c>
      <c r="BL160" s="242">
        <f t="shared" si="1689"/>
        <v>0</v>
      </c>
      <c r="BM160" s="269">
        <f t="shared" si="1689"/>
        <v>0</v>
      </c>
      <c r="BN160" s="244">
        <f t="shared" si="1689"/>
        <v>0</v>
      </c>
      <c r="BO160" s="242">
        <f t="shared" si="1689"/>
        <v>0</v>
      </c>
      <c r="BP160" s="245">
        <f t="shared" si="1689"/>
        <v>0</v>
      </c>
      <c r="BQ160" s="269">
        <f t="shared" si="1689"/>
        <v>0</v>
      </c>
      <c r="BR160" s="241">
        <f t="shared" si="1689"/>
        <v>0</v>
      </c>
      <c r="BS160" s="242">
        <f t="shared" si="1689"/>
        <v>0</v>
      </c>
      <c r="BT160" s="269">
        <f t="shared" si="1689"/>
        <v>0</v>
      </c>
      <c r="BU160" s="243">
        <f t="shared" si="1689"/>
        <v>0</v>
      </c>
      <c r="BV160" s="242">
        <f t="shared" si="1689"/>
        <v>0</v>
      </c>
      <c r="BW160" s="269">
        <f t="shared" si="1689"/>
        <v>0</v>
      </c>
      <c r="BX160" s="244">
        <f t="shared" si="1689"/>
        <v>0</v>
      </c>
      <c r="BY160" s="242">
        <f t="shared" si="1689"/>
        <v>0</v>
      </c>
      <c r="BZ160" s="245">
        <f t="shared" si="1689"/>
        <v>0</v>
      </c>
      <c r="CA160" s="269">
        <f t="shared" si="1689"/>
        <v>0</v>
      </c>
      <c r="CB160" s="241">
        <f t="shared" si="1689"/>
        <v>0</v>
      </c>
      <c r="CC160" s="242">
        <f t="shared" si="1689"/>
        <v>0</v>
      </c>
      <c r="CD160" s="269">
        <f t="shared" si="1689"/>
        <v>0</v>
      </c>
      <c r="CE160" s="243">
        <f t="shared" si="1689"/>
        <v>0</v>
      </c>
      <c r="CF160" s="242">
        <f t="shared" ref="CF160:DU160" si="1690">SUMIFS(CF$5:CF$129,$HM$5:$HM$129,$S160,$HO$5:$HO$129,$D160)</f>
        <v>0</v>
      </c>
      <c r="CG160" s="269">
        <f t="shared" si="1690"/>
        <v>0</v>
      </c>
      <c r="CH160" s="244">
        <f t="shared" si="1690"/>
        <v>0</v>
      </c>
      <c r="CI160" s="242">
        <f t="shared" si="1690"/>
        <v>0</v>
      </c>
      <c r="CJ160" s="245">
        <f t="shared" si="1690"/>
        <v>0</v>
      </c>
      <c r="CK160" s="269">
        <f t="shared" si="1690"/>
        <v>0</v>
      </c>
      <c r="CL160" s="441">
        <f t="shared" si="1690"/>
        <v>0</v>
      </c>
      <c r="CM160" s="442">
        <f t="shared" si="1690"/>
        <v>0</v>
      </c>
      <c r="CN160" s="443">
        <f t="shared" si="1690"/>
        <v>0</v>
      </c>
      <c r="CO160" s="462">
        <f t="shared" si="1690"/>
        <v>0</v>
      </c>
      <c r="CP160" s="463">
        <f t="shared" si="1690"/>
        <v>0</v>
      </c>
      <c r="CQ160" s="464">
        <f t="shared" si="1690"/>
        <v>0</v>
      </c>
      <c r="CR160" s="309">
        <f t="shared" si="1690"/>
        <v>0</v>
      </c>
      <c r="CS160" s="319">
        <f t="shared" si="1690"/>
        <v>0</v>
      </c>
      <c r="CT160" s="329">
        <f t="shared" si="1690"/>
        <v>0</v>
      </c>
      <c r="CU160" s="272">
        <f t="shared" si="1690"/>
        <v>0</v>
      </c>
      <c r="CV160" s="344">
        <f t="shared" si="1690"/>
        <v>0</v>
      </c>
      <c r="CW160" s="345">
        <f t="shared" si="1690"/>
        <v>0</v>
      </c>
      <c r="CX160" s="276">
        <f t="shared" si="1690"/>
        <v>0</v>
      </c>
      <c r="CY160" s="364">
        <f t="shared" si="1690"/>
        <v>0</v>
      </c>
      <c r="CZ160" s="365">
        <f t="shared" si="1690"/>
        <v>0</v>
      </c>
      <c r="DA160" s="279">
        <f t="shared" si="1690"/>
        <v>0</v>
      </c>
      <c r="DB160" s="379">
        <f t="shared" si="1690"/>
        <v>0</v>
      </c>
      <c r="DC160" s="380">
        <f t="shared" si="1690"/>
        <v>0</v>
      </c>
      <c r="DD160" s="381">
        <f t="shared" si="1690"/>
        <v>0</v>
      </c>
      <c r="DE160" s="282">
        <f t="shared" si="1690"/>
        <v>0</v>
      </c>
      <c r="DF160" s="344">
        <f t="shared" si="1690"/>
        <v>392000000</v>
      </c>
      <c r="DG160" s="345">
        <f t="shared" si="1690"/>
        <v>91000000</v>
      </c>
      <c r="DH160" s="276">
        <f t="shared" si="1690"/>
        <v>14</v>
      </c>
      <c r="DI160" s="364">
        <f t="shared" si="1690"/>
        <v>392000000</v>
      </c>
      <c r="DJ160" s="365">
        <f t="shared" si="1690"/>
        <v>91000000</v>
      </c>
      <c r="DK160" s="279">
        <f t="shared" si="1690"/>
        <v>14</v>
      </c>
      <c r="DL160" s="379">
        <f t="shared" si="1690"/>
        <v>365845587</v>
      </c>
      <c r="DM160" s="380">
        <f t="shared" si="1690"/>
        <v>80205450</v>
      </c>
      <c r="DN160" s="381">
        <f t="shared" si="1690"/>
        <v>22671450</v>
      </c>
      <c r="DO160" s="282">
        <f t="shared" si="1690"/>
        <v>12</v>
      </c>
      <c r="DP160" s="246">
        <f t="shared" si="1690"/>
        <v>0</v>
      </c>
      <c r="DQ160" s="242">
        <f t="shared" si="1690"/>
        <v>0</v>
      </c>
      <c r="DR160" s="269">
        <f t="shared" si="1690"/>
        <v>0</v>
      </c>
      <c r="DS160" s="243">
        <f t="shared" si="1690"/>
        <v>0</v>
      </c>
      <c r="DT160" s="242">
        <f t="shared" si="1690"/>
        <v>0</v>
      </c>
      <c r="DU160" s="269">
        <f t="shared" si="1690"/>
        <v>0</v>
      </c>
      <c r="DV160" s="244">
        <f t="shared" ref="DV160:FA160" si="1691">SUMIFS(DV$5:DV$129,$HM$5:$HM$129,$S160,$HO$5:$HO$129,$D160)</f>
        <v>0</v>
      </c>
      <c r="DW160" s="242">
        <f t="shared" si="1691"/>
        <v>0</v>
      </c>
      <c r="DX160" s="245">
        <f t="shared" si="1691"/>
        <v>0</v>
      </c>
      <c r="DY160" s="269">
        <f t="shared" si="1691"/>
        <v>0</v>
      </c>
      <c r="DZ160" s="241">
        <f t="shared" si="1691"/>
        <v>0</v>
      </c>
      <c r="EA160" s="242">
        <f t="shared" si="1691"/>
        <v>0</v>
      </c>
      <c r="EB160" s="269">
        <f t="shared" si="1691"/>
        <v>0</v>
      </c>
      <c r="EC160" s="243">
        <f t="shared" si="1691"/>
        <v>0</v>
      </c>
      <c r="ED160" s="242">
        <f t="shared" si="1691"/>
        <v>0</v>
      </c>
      <c r="EE160" s="269">
        <f t="shared" si="1691"/>
        <v>0</v>
      </c>
      <c r="EF160" s="244">
        <f t="shared" si="1691"/>
        <v>0</v>
      </c>
      <c r="EG160" s="242">
        <f t="shared" si="1691"/>
        <v>0</v>
      </c>
      <c r="EH160" s="245">
        <f t="shared" si="1691"/>
        <v>0</v>
      </c>
      <c r="EI160" s="269">
        <f t="shared" si="1691"/>
        <v>0</v>
      </c>
      <c r="EJ160" s="241">
        <f t="shared" si="1691"/>
        <v>0</v>
      </c>
      <c r="EK160" s="242">
        <f t="shared" si="1691"/>
        <v>0</v>
      </c>
      <c r="EL160" s="269">
        <f t="shared" si="1691"/>
        <v>0</v>
      </c>
      <c r="EM160" s="243">
        <f t="shared" si="1691"/>
        <v>0</v>
      </c>
      <c r="EN160" s="242">
        <f t="shared" si="1691"/>
        <v>0</v>
      </c>
      <c r="EO160" s="269">
        <f t="shared" si="1691"/>
        <v>0</v>
      </c>
      <c r="EP160" s="244">
        <f t="shared" si="1691"/>
        <v>0</v>
      </c>
      <c r="EQ160" s="242">
        <f t="shared" si="1691"/>
        <v>0</v>
      </c>
      <c r="ER160" s="245">
        <f t="shared" si="1691"/>
        <v>0</v>
      </c>
      <c r="ES160" s="269">
        <f t="shared" si="1691"/>
        <v>0</v>
      </c>
      <c r="ET160" s="441">
        <f t="shared" si="1691"/>
        <v>0</v>
      </c>
      <c r="EU160" s="442">
        <f t="shared" si="1691"/>
        <v>0</v>
      </c>
      <c r="EV160" s="443">
        <f t="shared" si="1691"/>
        <v>0</v>
      </c>
      <c r="EW160" s="462">
        <f t="shared" si="1691"/>
        <v>0</v>
      </c>
      <c r="EX160" s="463">
        <f t="shared" si="1691"/>
        <v>0</v>
      </c>
      <c r="EY160" s="464">
        <f t="shared" si="1691"/>
        <v>0</v>
      </c>
      <c r="EZ160" s="309">
        <f t="shared" si="1691"/>
        <v>0</v>
      </c>
      <c r="FA160" s="319">
        <f t="shared" si="1691"/>
        <v>0</v>
      </c>
      <c r="FB160" s="329">
        <f t="shared" ref="FB160:GG160" si="1692">SUMIFS(FB$5:FB$129,$HM$5:$HM$129,$S160,$HO$5:$HO$129,$D160)</f>
        <v>0</v>
      </c>
      <c r="FC160" s="272">
        <f t="shared" si="1692"/>
        <v>0</v>
      </c>
      <c r="FD160" s="246">
        <f t="shared" si="1692"/>
        <v>0</v>
      </c>
      <c r="FE160" s="242">
        <f t="shared" si="1692"/>
        <v>0</v>
      </c>
      <c r="FF160" s="269">
        <f t="shared" si="1692"/>
        <v>0</v>
      </c>
      <c r="FG160" s="243">
        <f t="shared" si="1692"/>
        <v>0</v>
      </c>
      <c r="FH160" s="242">
        <f t="shared" si="1692"/>
        <v>0</v>
      </c>
      <c r="FI160" s="269">
        <f t="shared" si="1692"/>
        <v>0</v>
      </c>
      <c r="FJ160" s="244">
        <f t="shared" si="1692"/>
        <v>0</v>
      </c>
      <c r="FK160" s="242">
        <f t="shared" si="1692"/>
        <v>0</v>
      </c>
      <c r="FL160" s="245">
        <f t="shared" si="1692"/>
        <v>0</v>
      </c>
      <c r="FM160" s="269">
        <f t="shared" si="1692"/>
        <v>0</v>
      </c>
      <c r="FN160" s="241">
        <f t="shared" si="1692"/>
        <v>0</v>
      </c>
      <c r="FO160" s="242">
        <f t="shared" si="1692"/>
        <v>0</v>
      </c>
      <c r="FP160" s="269">
        <f t="shared" si="1692"/>
        <v>0</v>
      </c>
      <c r="FQ160" s="243">
        <f t="shared" si="1692"/>
        <v>0</v>
      </c>
      <c r="FR160" s="242">
        <f t="shared" si="1692"/>
        <v>0</v>
      </c>
      <c r="FS160" s="269">
        <f t="shared" si="1692"/>
        <v>0</v>
      </c>
      <c r="FT160" s="244">
        <f t="shared" si="1692"/>
        <v>0</v>
      </c>
      <c r="FU160" s="242">
        <f t="shared" si="1692"/>
        <v>0</v>
      </c>
      <c r="FV160" s="245">
        <f t="shared" si="1692"/>
        <v>0</v>
      </c>
      <c r="FW160" s="269">
        <f t="shared" si="1692"/>
        <v>0</v>
      </c>
      <c r="FX160" s="241">
        <f t="shared" si="1692"/>
        <v>0</v>
      </c>
      <c r="FY160" s="242">
        <f t="shared" si="1692"/>
        <v>0</v>
      </c>
      <c r="FZ160" s="269">
        <f t="shared" si="1692"/>
        <v>0</v>
      </c>
      <c r="GA160" s="243">
        <f t="shared" si="1692"/>
        <v>0</v>
      </c>
      <c r="GB160" s="242">
        <f t="shared" si="1692"/>
        <v>0</v>
      </c>
      <c r="GC160" s="269">
        <f t="shared" si="1692"/>
        <v>0</v>
      </c>
      <c r="GD160" s="244">
        <f t="shared" si="1692"/>
        <v>0</v>
      </c>
      <c r="GE160" s="242">
        <f t="shared" si="1692"/>
        <v>0</v>
      </c>
      <c r="GF160" s="245">
        <f t="shared" si="1692"/>
        <v>0</v>
      </c>
      <c r="GG160" s="269">
        <f t="shared" si="1692"/>
        <v>0</v>
      </c>
      <c r="GH160" s="441">
        <f t="shared" ref="GH160:HK160" si="1693">SUMIFS(GH$5:GH$129,$HM$5:$HM$129,$S160,$HO$5:$HO$129,$D160)</f>
        <v>0</v>
      </c>
      <c r="GI160" s="442">
        <f t="shared" si="1693"/>
        <v>0</v>
      </c>
      <c r="GJ160" s="443">
        <f t="shared" si="1693"/>
        <v>0</v>
      </c>
      <c r="GK160" s="462">
        <f t="shared" si="1693"/>
        <v>0</v>
      </c>
      <c r="GL160" s="463">
        <f t="shared" si="1693"/>
        <v>0</v>
      </c>
      <c r="GM160" s="464">
        <f t="shared" si="1693"/>
        <v>0</v>
      </c>
      <c r="GN160" s="309">
        <f t="shared" si="1693"/>
        <v>0</v>
      </c>
      <c r="GO160" s="319">
        <f t="shared" si="1693"/>
        <v>0</v>
      </c>
      <c r="GP160" s="329">
        <f t="shared" si="1693"/>
        <v>0</v>
      </c>
      <c r="GQ160" s="272">
        <f t="shared" si="1693"/>
        <v>0</v>
      </c>
      <c r="GR160" s="344">
        <f t="shared" si="1693"/>
        <v>0</v>
      </c>
      <c r="GS160" s="345">
        <f t="shared" si="1693"/>
        <v>0</v>
      </c>
      <c r="GT160" s="276">
        <f t="shared" si="1693"/>
        <v>0</v>
      </c>
      <c r="GU160" s="364">
        <f t="shared" si="1693"/>
        <v>0</v>
      </c>
      <c r="GV160" s="365">
        <f t="shared" si="1693"/>
        <v>0</v>
      </c>
      <c r="GW160" s="279">
        <f t="shared" si="1693"/>
        <v>0</v>
      </c>
      <c r="GX160" s="379">
        <f t="shared" si="1693"/>
        <v>0</v>
      </c>
      <c r="GY160" s="380">
        <f t="shared" si="1693"/>
        <v>0</v>
      </c>
      <c r="GZ160" s="381">
        <f t="shared" si="1693"/>
        <v>0</v>
      </c>
      <c r="HA160" s="282">
        <f t="shared" si="1693"/>
        <v>0</v>
      </c>
      <c r="HB160" s="401">
        <f t="shared" si="1693"/>
        <v>0</v>
      </c>
      <c r="HC160" s="402">
        <f t="shared" si="1693"/>
        <v>0</v>
      </c>
      <c r="HD160" s="285">
        <f t="shared" si="1693"/>
        <v>0</v>
      </c>
      <c r="HE160" s="401">
        <f t="shared" si="1693"/>
        <v>0</v>
      </c>
      <c r="HF160" s="402">
        <f t="shared" si="1693"/>
        <v>0</v>
      </c>
      <c r="HG160" s="285">
        <f t="shared" si="1693"/>
        <v>0</v>
      </c>
      <c r="HH160" s="401">
        <f t="shared" si="1693"/>
        <v>0</v>
      </c>
      <c r="HI160" s="402">
        <f t="shared" si="1693"/>
        <v>0</v>
      </c>
      <c r="HJ160" s="417">
        <f t="shared" si="1693"/>
        <v>0</v>
      </c>
      <c r="HK160" s="291">
        <f t="shared" si="1693"/>
        <v>0</v>
      </c>
      <c r="HL160" s="260"/>
      <c r="HM160" s="247" t="s">
        <v>237</v>
      </c>
      <c r="HN160" s="258"/>
      <c r="HO160" s="259"/>
      <c r="HP160" s="258"/>
      <c r="HQ160" s="258"/>
    </row>
    <row r="161" spans="2:225" s="96" customFormat="1" ht="28.5">
      <c r="B161" s="233"/>
      <c r="C161" s="147"/>
      <c r="D161" s="521"/>
      <c r="E161" s="234"/>
      <c r="F161" s="235"/>
      <c r="G161" s="235"/>
      <c r="H161" s="235"/>
      <c r="I161" s="234"/>
      <c r="J161" s="234"/>
      <c r="K161" s="234"/>
      <c r="L161" s="234"/>
      <c r="M161" s="234"/>
      <c r="N161" s="234"/>
      <c r="O161" s="234"/>
      <c r="P161" s="234"/>
      <c r="Q161" s="234"/>
      <c r="R161" s="239"/>
      <c r="S161" s="248" t="s">
        <v>238</v>
      </c>
      <c r="T161" s="249">
        <f t="shared" ref="T161:AY161" si="1694">SUMIFS(T$5:T$129,$HM$5:$HM$129,$S161,$HO$5:$HO$129,$D160)</f>
        <v>0</v>
      </c>
      <c r="U161" s="250">
        <f t="shared" si="1694"/>
        <v>0</v>
      </c>
      <c r="V161" s="270">
        <f t="shared" si="1694"/>
        <v>0</v>
      </c>
      <c r="W161" s="251">
        <f t="shared" si="1694"/>
        <v>0</v>
      </c>
      <c r="X161" s="250">
        <f t="shared" si="1694"/>
        <v>0</v>
      </c>
      <c r="Y161" s="270">
        <f t="shared" si="1694"/>
        <v>0</v>
      </c>
      <c r="Z161" s="252">
        <f t="shared" si="1694"/>
        <v>0</v>
      </c>
      <c r="AA161" s="250">
        <f t="shared" si="1694"/>
        <v>0</v>
      </c>
      <c r="AB161" s="253">
        <f t="shared" si="1694"/>
        <v>0</v>
      </c>
      <c r="AC161" s="270">
        <f t="shared" si="1694"/>
        <v>0</v>
      </c>
      <c r="AD161" s="249">
        <f t="shared" si="1694"/>
        <v>0</v>
      </c>
      <c r="AE161" s="250">
        <f t="shared" si="1694"/>
        <v>0</v>
      </c>
      <c r="AF161" s="270">
        <f t="shared" si="1694"/>
        <v>0</v>
      </c>
      <c r="AG161" s="251">
        <f t="shared" si="1694"/>
        <v>0</v>
      </c>
      <c r="AH161" s="250">
        <f t="shared" si="1694"/>
        <v>0</v>
      </c>
      <c r="AI161" s="270">
        <f t="shared" si="1694"/>
        <v>0</v>
      </c>
      <c r="AJ161" s="252">
        <f t="shared" si="1694"/>
        <v>0</v>
      </c>
      <c r="AK161" s="250">
        <f t="shared" si="1694"/>
        <v>0</v>
      </c>
      <c r="AL161" s="253">
        <f t="shared" si="1694"/>
        <v>0</v>
      </c>
      <c r="AM161" s="270">
        <f t="shared" si="1694"/>
        <v>0</v>
      </c>
      <c r="AN161" s="249">
        <f t="shared" si="1694"/>
        <v>0</v>
      </c>
      <c r="AO161" s="250">
        <f t="shared" si="1694"/>
        <v>0</v>
      </c>
      <c r="AP161" s="270">
        <f t="shared" si="1694"/>
        <v>0</v>
      </c>
      <c r="AQ161" s="251">
        <f t="shared" si="1694"/>
        <v>0</v>
      </c>
      <c r="AR161" s="250">
        <f t="shared" si="1694"/>
        <v>0</v>
      </c>
      <c r="AS161" s="270">
        <f t="shared" si="1694"/>
        <v>0</v>
      </c>
      <c r="AT161" s="252">
        <f t="shared" si="1694"/>
        <v>0</v>
      </c>
      <c r="AU161" s="250">
        <f t="shared" si="1694"/>
        <v>0</v>
      </c>
      <c r="AV161" s="253">
        <f t="shared" si="1694"/>
        <v>0</v>
      </c>
      <c r="AW161" s="270">
        <f t="shared" si="1694"/>
        <v>0</v>
      </c>
      <c r="AX161" s="444">
        <f t="shared" si="1694"/>
        <v>0</v>
      </c>
      <c r="AY161" s="445">
        <f t="shared" si="1694"/>
        <v>0</v>
      </c>
      <c r="AZ161" s="446">
        <f t="shared" ref="AZ161:CE161" si="1695">SUMIFS(AZ$5:AZ$129,$HM$5:$HM$129,$S161,$HO$5:$HO$129,$D160)</f>
        <v>0</v>
      </c>
      <c r="BA161" s="465">
        <f t="shared" si="1695"/>
        <v>0</v>
      </c>
      <c r="BB161" s="466">
        <f t="shared" si="1695"/>
        <v>0</v>
      </c>
      <c r="BC161" s="467">
        <f t="shared" si="1695"/>
        <v>0</v>
      </c>
      <c r="BD161" s="310">
        <f t="shared" si="1695"/>
        <v>0</v>
      </c>
      <c r="BE161" s="320">
        <f t="shared" si="1695"/>
        <v>0</v>
      </c>
      <c r="BF161" s="330">
        <f t="shared" si="1695"/>
        <v>0</v>
      </c>
      <c r="BG161" s="273">
        <f t="shared" si="1695"/>
        <v>0</v>
      </c>
      <c r="BH161" s="254">
        <f t="shared" si="1695"/>
        <v>0</v>
      </c>
      <c r="BI161" s="250">
        <f t="shared" si="1695"/>
        <v>0</v>
      </c>
      <c r="BJ161" s="270">
        <f t="shared" si="1695"/>
        <v>0</v>
      </c>
      <c r="BK161" s="251">
        <f t="shared" si="1695"/>
        <v>0</v>
      </c>
      <c r="BL161" s="250">
        <f t="shared" si="1695"/>
        <v>0</v>
      </c>
      <c r="BM161" s="270">
        <f t="shared" si="1695"/>
        <v>0</v>
      </c>
      <c r="BN161" s="252">
        <f t="shared" si="1695"/>
        <v>0</v>
      </c>
      <c r="BO161" s="250">
        <f t="shared" si="1695"/>
        <v>0</v>
      </c>
      <c r="BP161" s="253">
        <f t="shared" si="1695"/>
        <v>0</v>
      </c>
      <c r="BQ161" s="270">
        <f t="shared" si="1695"/>
        <v>0</v>
      </c>
      <c r="BR161" s="249">
        <f t="shared" si="1695"/>
        <v>0</v>
      </c>
      <c r="BS161" s="250">
        <f t="shared" si="1695"/>
        <v>0</v>
      </c>
      <c r="BT161" s="270">
        <f t="shared" si="1695"/>
        <v>0</v>
      </c>
      <c r="BU161" s="251">
        <f t="shared" si="1695"/>
        <v>0</v>
      </c>
      <c r="BV161" s="250">
        <f t="shared" si="1695"/>
        <v>0</v>
      </c>
      <c r="BW161" s="270">
        <f t="shared" si="1695"/>
        <v>0</v>
      </c>
      <c r="BX161" s="252">
        <f t="shared" si="1695"/>
        <v>0</v>
      </c>
      <c r="BY161" s="250">
        <f t="shared" si="1695"/>
        <v>0</v>
      </c>
      <c r="BZ161" s="253">
        <f t="shared" si="1695"/>
        <v>0</v>
      </c>
      <c r="CA161" s="270">
        <f t="shared" si="1695"/>
        <v>0</v>
      </c>
      <c r="CB161" s="249">
        <f t="shared" si="1695"/>
        <v>0</v>
      </c>
      <c r="CC161" s="250">
        <f t="shared" si="1695"/>
        <v>0</v>
      </c>
      <c r="CD161" s="270">
        <f t="shared" si="1695"/>
        <v>0</v>
      </c>
      <c r="CE161" s="251">
        <f t="shared" si="1695"/>
        <v>0</v>
      </c>
      <c r="CF161" s="250">
        <f t="shared" ref="CF161:DU161" si="1696">SUMIFS(CF$5:CF$129,$HM$5:$HM$129,$S161,$HO$5:$HO$129,$D160)</f>
        <v>0</v>
      </c>
      <c r="CG161" s="270">
        <f t="shared" si="1696"/>
        <v>0</v>
      </c>
      <c r="CH161" s="252">
        <f t="shared" si="1696"/>
        <v>0</v>
      </c>
      <c r="CI161" s="250">
        <f t="shared" si="1696"/>
        <v>0</v>
      </c>
      <c r="CJ161" s="253">
        <f t="shared" si="1696"/>
        <v>0</v>
      </c>
      <c r="CK161" s="270">
        <f t="shared" si="1696"/>
        <v>0</v>
      </c>
      <c r="CL161" s="444">
        <f t="shared" si="1696"/>
        <v>0</v>
      </c>
      <c r="CM161" s="445">
        <f t="shared" si="1696"/>
        <v>0</v>
      </c>
      <c r="CN161" s="446">
        <f t="shared" si="1696"/>
        <v>0</v>
      </c>
      <c r="CO161" s="465">
        <f t="shared" si="1696"/>
        <v>0</v>
      </c>
      <c r="CP161" s="466">
        <f t="shared" si="1696"/>
        <v>0</v>
      </c>
      <c r="CQ161" s="467">
        <f t="shared" si="1696"/>
        <v>0</v>
      </c>
      <c r="CR161" s="310">
        <f t="shared" si="1696"/>
        <v>0</v>
      </c>
      <c r="CS161" s="320">
        <f t="shared" si="1696"/>
        <v>0</v>
      </c>
      <c r="CT161" s="330">
        <f t="shared" si="1696"/>
        <v>0</v>
      </c>
      <c r="CU161" s="273">
        <f t="shared" si="1696"/>
        <v>0</v>
      </c>
      <c r="CV161" s="346">
        <f t="shared" si="1696"/>
        <v>0</v>
      </c>
      <c r="CW161" s="347">
        <f t="shared" si="1696"/>
        <v>0</v>
      </c>
      <c r="CX161" s="277">
        <f t="shared" si="1696"/>
        <v>0</v>
      </c>
      <c r="CY161" s="366">
        <f t="shared" si="1696"/>
        <v>0</v>
      </c>
      <c r="CZ161" s="367">
        <f t="shared" si="1696"/>
        <v>0</v>
      </c>
      <c r="DA161" s="280">
        <f t="shared" si="1696"/>
        <v>0</v>
      </c>
      <c r="DB161" s="382">
        <f t="shared" si="1696"/>
        <v>0</v>
      </c>
      <c r="DC161" s="383">
        <f t="shared" si="1696"/>
        <v>0</v>
      </c>
      <c r="DD161" s="330">
        <f t="shared" si="1696"/>
        <v>0</v>
      </c>
      <c r="DE161" s="283">
        <f t="shared" si="1696"/>
        <v>0</v>
      </c>
      <c r="DF161" s="346">
        <f t="shared" ref="DF161" si="1697">SUMIFS(DF$5:DF$129,$HM$5:$HM$129,$S161,$HO$5:$HO$129,$D160)</f>
        <v>52273361</v>
      </c>
      <c r="DG161" s="347">
        <f t="shared" ref="DG161" si="1698">SUMIFS(DG$5:DG$129,$HM$5:$HM$129,$S161,$HO$5:$HO$129,$D160)</f>
        <v>10274359</v>
      </c>
      <c r="DH161" s="277">
        <f t="shared" ref="DH161" si="1699">SUMIFS(DH$5:DH$129,$HM$5:$HM$129,$S161,$HO$5:$HO$129,$D160)</f>
        <v>2</v>
      </c>
      <c r="DI161" s="366">
        <f t="shared" ref="DI161" si="1700">SUMIFS(DI$5:DI$129,$HM$5:$HM$129,$S161,$HO$5:$HO$129,$D160)</f>
        <v>162048035</v>
      </c>
      <c r="DJ161" s="367">
        <f t="shared" ref="DJ161" si="1701">SUMIFS(DJ$5:DJ$129,$HM$5:$HM$129,$S161,$HO$5:$HO$129,$D160)</f>
        <v>34669442</v>
      </c>
      <c r="DK161" s="280">
        <f t="shared" ref="DK161" si="1702">SUMIFS(DK$5:DK$129,$HM$5:$HM$129,$S161,$HO$5:$HO$129,$D160)</f>
        <v>6</v>
      </c>
      <c r="DL161" s="382">
        <f t="shared" ref="DL161" si="1703">SUMIFS(DL$5:DL$129,$HM$5:$HM$129,$S161,$HO$5:$HO$129,$D160)</f>
        <v>175076267</v>
      </c>
      <c r="DM161" s="383">
        <f t="shared" ref="DM161" si="1704">SUMIFS(DM$5:DM$129,$HM$5:$HM$129,$S161,$HO$5:$HO$129,$D160)</f>
        <v>34288460</v>
      </c>
      <c r="DN161" s="330">
        <f t="shared" ref="DN161" si="1705">SUMIFS(DN$5:DN$129,$HM$5:$HM$129,$S161,$HO$5:$HO$129,$D160)</f>
        <v>-23245540</v>
      </c>
      <c r="DO161" s="283">
        <f t="shared" ref="DO161" si="1706">SUMIFS(DO$5:DO$129,$HM$5:$HM$129,$S161,$HO$5:$HO$129,$D160)</f>
        <v>5</v>
      </c>
      <c r="DP161" s="254">
        <f t="shared" si="1696"/>
        <v>0</v>
      </c>
      <c r="DQ161" s="250">
        <f t="shared" si="1696"/>
        <v>0</v>
      </c>
      <c r="DR161" s="270">
        <f t="shared" si="1696"/>
        <v>0</v>
      </c>
      <c r="DS161" s="251">
        <f t="shared" si="1696"/>
        <v>0</v>
      </c>
      <c r="DT161" s="250">
        <f t="shared" si="1696"/>
        <v>0</v>
      </c>
      <c r="DU161" s="270">
        <f t="shared" si="1696"/>
        <v>0</v>
      </c>
      <c r="DV161" s="252">
        <f t="shared" ref="DV161:FA161" si="1707">SUMIFS(DV$5:DV$129,$HM$5:$HM$129,$S161,$HO$5:$HO$129,$D160)</f>
        <v>0</v>
      </c>
      <c r="DW161" s="250">
        <f t="shared" si="1707"/>
        <v>0</v>
      </c>
      <c r="DX161" s="253">
        <f t="shared" si="1707"/>
        <v>0</v>
      </c>
      <c r="DY161" s="270">
        <f t="shared" si="1707"/>
        <v>0</v>
      </c>
      <c r="DZ161" s="249">
        <f t="shared" si="1707"/>
        <v>0</v>
      </c>
      <c r="EA161" s="250">
        <f t="shared" si="1707"/>
        <v>0</v>
      </c>
      <c r="EB161" s="270">
        <f t="shared" si="1707"/>
        <v>0</v>
      </c>
      <c r="EC161" s="251">
        <f t="shared" si="1707"/>
        <v>0</v>
      </c>
      <c r="ED161" s="250">
        <f t="shared" si="1707"/>
        <v>0</v>
      </c>
      <c r="EE161" s="270">
        <f t="shared" si="1707"/>
        <v>0</v>
      </c>
      <c r="EF161" s="252">
        <f t="shared" si="1707"/>
        <v>0</v>
      </c>
      <c r="EG161" s="250">
        <f t="shared" si="1707"/>
        <v>0</v>
      </c>
      <c r="EH161" s="253">
        <f t="shared" si="1707"/>
        <v>0</v>
      </c>
      <c r="EI161" s="270">
        <f t="shared" si="1707"/>
        <v>0</v>
      </c>
      <c r="EJ161" s="249">
        <f t="shared" si="1707"/>
        <v>0</v>
      </c>
      <c r="EK161" s="250">
        <f t="shared" si="1707"/>
        <v>0</v>
      </c>
      <c r="EL161" s="270">
        <f t="shared" si="1707"/>
        <v>0</v>
      </c>
      <c r="EM161" s="251">
        <f t="shared" si="1707"/>
        <v>0</v>
      </c>
      <c r="EN161" s="250">
        <f t="shared" si="1707"/>
        <v>0</v>
      </c>
      <c r="EO161" s="270">
        <f t="shared" si="1707"/>
        <v>0</v>
      </c>
      <c r="EP161" s="252">
        <f t="shared" si="1707"/>
        <v>0</v>
      </c>
      <c r="EQ161" s="250">
        <f t="shared" si="1707"/>
        <v>0</v>
      </c>
      <c r="ER161" s="253">
        <f t="shared" si="1707"/>
        <v>0</v>
      </c>
      <c r="ES161" s="270">
        <f t="shared" si="1707"/>
        <v>0</v>
      </c>
      <c r="ET161" s="444">
        <f t="shared" si="1707"/>
        <v>0</v>
      </c>
      <c r="EU161" s="445">
        <f t="shared" si="1707"/>
        <v>0</v>
      </c>
      <c r="EV161" s="446">
        <f t="shared" si="1707"/>
        <v>0</v>
      </c>
      <c r="EW161" s="465">
        <f t="shared" si="1707"/>
        <v>0</v>
      </c>
      <c r="EX161" s="466">
        <f t="shared" si="1707"/>
        <v>0</v>
      </c>
      <c r="EY161" s="467">
        <f t="shared" si="1707"/>
        <v>0</v>
      </c>
      <c r="EZ161" s="310">
        <f t="shared" si="1707"/>
        <v>0</v>
      </c>
      <c r="FA161" s="320">
        <f t="shared" si="1707"/>
        <v>0</v>
      </c>
      <c r="FB161" s="330">
        <f t="shared" ref="FB161:GG161" si="1708">SUMIFS(FB$5:FB$129,$HM$5:$HM$129,$S161,$HO$5:$HO$129,$D160)</f>
        <v>0</v>
      </c>
      <c r="FC161" s="273">
        <f t="shared" si="1708"/>
        <v>0</v>
      </c>
      <c r="FD161" s="254">
        <f t="shared" si="1708"/>
        <v>0</v>
      </c>
      <c r="FE161" s="250">
        <f t="shared" si="1708"/>
        <v>0</v>
      </c>
      <c r="FF161" s="270">
        <f t="shared" si="1708"/>
        <v>0</v>
      </c>
      <c r="FG161" s="251">
        <f t="shared" si="1708"/>
        <v>0</v>
      </c>
      <c r="FH161" s="250">
        <f t="shared" si="1708"/>
        <v>0</v>
      </c>
      <c r="FI161" s="270">
        <f t="shared" si="1708"/>
        <v>0</v>
      </c>
      <c r="FJ161" s="252">
        <f t="shared" si="1708"/>
        <v>0</v>
      </c>
      <c r="FK161" s="250">
        <f t="shared" si="1708"/>
        <v>0</v>
      </c>
      <c r="FL161" s="253">
        <f t="shared" si="1708"/>
        <v>0</v>
      </c>
      <c r="FM161" s="270">
        <f t="shared" si="1708"/>
        <v>0</v>
      </c>
      <c r="FN161" s="249">
        <f t="shared" si="1708"/>
        <v>0</v>
      </c>
      <c r="FO161" s="250">
        <f t="shared" si="1708"/>
        <v>0</v>
      </c>
      <c r="FP161" s="270">
        <f t="shared" si="1708"/>
        <v>0</v>
      </c>
      <c r="FQ161" s="251">
        <f t="shared" si="1708"/>
        <v>0</v>
      </c>
      <c r="FR161" s="250">
        <f t="shared" si="1708"/>
        <v>0</v>
      </c>
      <c r="FS161" s="270">
        <f t="shared" si="1708"/>
        <v>0</v>
      </c>
      <c r="FT161" s="252">
        <f t="shared" si="1708"/>
        <v>0</v>
      </c>
      <c r="FU161" s="250">
        <f t="shared" si="1708"/>
        <v>0</v>
      </c>
      <c r="FV161" s="253">
        <f t="shared" si="1708"/>
        <v>0</v>
      </c>
      <c r="FW161" s="270">
        <f t="shared" si="1708"/>
        <v>0</v>
      </c>
      <c r="FX161" s="249">
        <f t="shared" si="1708"/>
        <v>0</v>
      </c>
      <c r="FY161" s="250">
        <f t="shared" si="1708"/>
        <v>0</v>
      </c>
      <c r="FZ161" s="270">
        <f t="shared" si="1708"/>
        <v>0</v>
      </c>
      <c r="GA161" s="251">
        <f t="shared" si="1708"/>
        <v>0</v>
      </c>
      <c r="GB161" s="250">
        <f t="shared" si="1708"/>
        <v>0</v>
      </c>
      <c r="GC161" s="270">
        <f t="shared" si="1708"/>
        <v>0</v>
      </c>
      <c r="GD161" s="252">
        <f t="shared" si="1708"/>
        <v>0</v>
      </c>
      <c r="GE161" s="250">
        <f t="shared" si="1708"/>
        <v>0</v>
      </c>
      <c r="GF161" s="253">
        <f t="shared" si="1708"/>
        <v>0</v>
      </c>
      <c r="GG161" s="270">
        <f t="shared" si="1708"/>
        <v>0</v>
      </c>
      <c r="GH161" s="444">
        <f t="shared" ref="GH161:HM161" si="1709">SUMIFS(GH$5:GH$129,$HM$5:$HM$129,$S161,$HO$5:$HO$129,$D160)</f>
        <v>0</v>
      </c>
      <c r="GI161" s="445">
        <f t="shared" si="1709"/>
        <v>0</v>
      </c>
      <c r="GJ161" s="446">
        <f t="shared" si="1709"/>
        <v>0</v>
      </c>
      <c r="GK161" s="465">
        <f t="shared" si="1709"/>
        <v>0</v>
      </c>
      <c r="GL161" s="466">
        <f t="shared" si="1709"/>
        <v>0</v>
      </c>
      <c r="GM161" s="467">
        <f t="shared" si="1709"/>
        <v>0</v>
      </c>
      <c r="GN161" s="310">
        <f t="shared" si="1709"/>
        <v>0</v>
      </c>
      <c r="GO161" s="320">
        <f t="shared" si="1709"/>
        <v>0</v>
      </c>
      <c r="GP161" s="330">
        <f t="shared" si="1709"/>
        <v>0</v>
      </c>
      <c r="GQ161" s="273">
        <f t="shared" si="1709"/>
        <v>0</v>
      </c>
      <c r="GR161" s="346">
        <f t="shared" si="1709"/>
        <v>0</v>
      </c>
      <c r="GS161" s="347">
        <f t="shared" si="1709"/>
        <v>0</v>
      </c>
      <c r="GT161" s="277">
        <f t="shared" si="1709"/>
        <v>0</v>
      </c>
      <c r="GU161" s="366">
        <f t="shared" si="1709"/>
        <v>0</v>
      </c>
      <c r="GV161" s="367">
        <f t="shared" si="1709"/>
        <v>0</v>
      </c>
      <c r="GW161" s="280">
        <f t="shared" si="1709"/>
        <v>0</v>
      </c>
      <c r="GX161" s="382">
        <f t="shared" si="1709"/>
        <v>0</v>
      </c>
      <c r="GY161" s="383">
        <f t="shared" si="1709"/>
        <v>0</v>
      </c>
      <c r="GZ161" s="330">
        <f t="shared" si="1709"/>
        <v>0</v>
      </c>
      <c r="HA161" s="283">
        <f t="shared" si="1709"/>
        <v>0</v>
      </c>
      <c r="HB161" s="403">
        <f t="shared" si="1709"/>
        <v>0</v>
      </c>
      <c r="HC161" s="404">
        <f t="shared" si="1709"/>
        <v>0</v>
      </c>
      <c r="HD161" s="286">
        <f t="shared" si="1709"/>
        <v>0</v>
      </c>
      <c r="HE161" s="403">
        <f t="shared" si="1709"/>
        <v>0</v>
      </c>
      <c r="HF161" s="404">
        <f t="shared" si="1709"/>
        <v>0</v>
      </c>
      <c r="HG161" s="286">
        <f t="shared" si="1709"/>
        <v>0</v>
      </c>
      <c r="HH161" s="403">
        <f t="shared" si="1709"/>
        <v>0</v>
      </c>
      <c r="HI161" s="404">
        <f t="shared" si="1709"/>
        <v>0</v>
      </c>
      <c r="HJ161" s="330">
        <f t="shared" si="1709"/>
        <v>0</v>
      </c>
      <c r="HK161" s="290">
        <f t="shared" si="1709"/>
        <v>0</v>
      </c>
      <c r="HL161" s="260"/>
      <c r="HM161" s="247" t="s">
        <v>238</v>
      </c>
      <c r="HN161" s="258"/>
      <c r="HO161" s="259"/>
      <c r="HP161" s="258"/>
      <c r="HQ161" s="258"/>
    </row>
    <row r="162" spans="2:225" s="96" customFormat="1" ht="29.25" thickBot="1">
      <c r="B162" s="233"/>
      <c r="C162" s="147"/>
      <c r="D162" s="521"/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68" t="s">
        <v>239</v>
      </c>
      <c r="T162" s="261" t="str">
        <f t="shared" ref="T162:AA162" si="1710">IF(AND(T160&gt;0,T161&gt;0),ROUNDDOWN(T161/T160,4),"")</f>
        <v/>
      </c>
      <c r="U162" s="262" t="str">
        <f t="shared" si="1710"/>
        <v/>
      </c>
      <c r="V162" s="271" t="str">
        <f t="shared" si="1710"/>
        <v/>
      </c>
      <c r="W162" s="263" t="str">
        <f t="shared" si="1710"/>
        <v/>
      </c>
      <c r="X162" s="262" t="str">
        <f t="shared" si="1710"/>
        <v/>
      </c>
      <c r="Y162" s="271" t="str">
        <f t="shared" si="1710"/>
        <v/>
      </c>
      <c r="Z162" s="264" t="str">
        <f t="shared" si="1710"/>
        <v/>
      </c>
      <c r="AA162" s="262" t="str">
        <f t="shared" si="1710"/>
        <v/>
      </c>
      <c r="AB162" s="265">
        <f>IF(AB161&gt;0,AB161/AB160,0)</f>
        <v>0</v>
      </c>
      <c r="AC162" s="271" t="str">
        <f t="shared" ref="AC162:AK162" si="1711">IF(AND(AC160&gt;0,AC161&gt;0),ROUNDDOWN(AC161/AC160,4),"")</f>
        <v/>
      </c>
      <c r="AD162" s="261" t="str">
        <f t="shared" si="1711"/>
        <v/>
      </c>
      <c r="AE162" s="262" t="str">
        <f t="shared" si="1711"/>
        <v/>
      </c>
      <c r="AF162" s="271" t="str">
        <f t="shared" si="1711"/>
        <v/>
      </c>
      <c r="AG162" s="263" t="str">
        <f t="shared" si="1711"/>
        <v/>
      </c>
      <c r="AH162" s="262" t="str">
        <f t="shared" si="1711"/>
        <v/>
      </c>
      <c r="AI162" s="271" t="str">
        <f t="shared" si="1711"/>
        <v/>
      </c>
      <c r="AJ162" s="264" t="str">
        <f t="shared" si="1711"/>
        <v/>
      </c>
      <c r="AK162" s="262" t="str">
        <f t="shared" si="1711"/>
        <v/>
      </c>
      <c r="AL162" s="265">
        <f>IF(AL161&gt;0,AL161/AL160,0)</f>
        <v>0</v>
      </c>
      <c r="AM162" s="271" t="str">
        <f t="shared" ref="AM162:AU162" si="1712">IF(AND(AM160&gt;0,AM161&gt;0),ROUNDDOWN(AM161/AM160,4),"")</f>
        <v/>
      </c>
      <c r="AN162" s="261" t="str">
        <f t="shared" si="1712"/>
        <v/>
      </c>
      <c r="AO162" s="262" t="str">
        <f t="shared" si="1712"/>
        <v/>
      </c>
      <c r="AP162" s="271" t="str">
        <f t="shared" si="1712"/>
        <v/>
      </c>
      <c r="AQ162" s="263" t="str">
        <f t="shared" si="1712"/>
        <v/>
      </c>
      <c r="AR162" s="262" t="str">
        <f t="shared" si="1712"/>
        <v/>
      </c>
      <c r="AS162" s="271" t="str">
        <f t="shared" si="1712"/>
        <v/>
      </c>
      <c r="AT162" s="264" t="str">
        <f t="shared" si="1712"/>
        <v/>
      </c>
      <c r="AU162" s="262" t="str">
        <f t="shared" si="1712"/>
        <v/>
      </c>
      <c r="AV162" s="265">
        <f>IF(AV161&gt;0,AV161/AV160,0)</f>
        <v>0</v>
      </c>
      <c r="AW162" s="271" t="str">
        <f t="shared" ref="AW162:BE162" si="1713">IF(AND(AW160&gt;0,AW161&gt;0),ROUNDDOWN(AW161/AW160,4),"")</f>
        <v/>
      </c>
      <c r="AX162" s="447" t="str">
        <f t="shared" si="1713"/>
        <v/>
      </c>
      <c r="AY162" s="448" t="str">
        <f t="shared" si="1713"/>
        <v/>
      </c>
      <c r="AZ162" s="449" t="str">
        <f t="shared" si="1713"/>
        <v/>
      </c>
      <c r="BA162" s="468" t="str">
        <f t="shared" si="1713"/>
        <v/>
      </c>
      <c r="BB162" s="469" t="str">
        <f t="shared" si="1713"/>
        <v/>
      </c>
      <c r="BC162" s="470" t="str">
        <f t="shared" si="1713"/>
        <v/>
      </c>
      <c r="BD162" s="311" t="str">
        <f t="shared" si="1713"/>
        <v/>
      </c>
      <c r="BE162" s="321" t="str">
        <f t="shared" si="1713"/>
        <v/>
      </c>
      <c r="BF162" s="331"/>
      <c r="BG162" s="274" t="str">
        <f>IF(AND(BG160&gt;0,BG161&gt;0),ROUNDDOWN(BG161/BG160,4),"")</f>
        <v/>
      </c>
      <c r="BH162" s="267" t="str">
        <f t="shared" ref="BH162:BO162" si="1714">IF(AND(BH160&gt;0,BH161&gt;0),ROUNDDOWN(BH161/BH160,4),"")</f>
        <v/>
      </c>
      <c r="BI162" s="262" t="str">
        <f t="shared" si="1714"/>
        <v/>
      </c>
      <c r="BJ162" s="271" t="str">
        <f t="shared" si="1714"/>
        <v/>
      </c>
      <c r="BK162" s="263" t="str">
        <f t="shared" si="1714"/>
        <v/>
      </c>
      <c r="BL162" s="262" t="str">
        <f t="shared" si="1714"/>
        <v/>
      </c>
      <c r="BM162" s="271" t="str">
        <f t="shared" si="1714"/>
        <v/>
      </c>
      <c r="BN162" s="264" t="str">
        <f t="shared" si="1714"/>
        <v/>
      </c>
      <c r="BO162" s="262" t="str">
        <f t="shared" si="1714"/>
        <v/>
      </c>
      <c r="BP162" s="265">
        <f>IF(BP161&gt;0,BP161/BP160,0)</f>
        <v>0</v>
      </c>
      <c r="BQ162" s="271" t="str">
        <f t="shared" ref="BQ162:BY162" si="1715">IF(AND(BQ160&gt;0,BQ161&gt;0),ROUNDDOWN(BQ161/BQ160,4),"")</f>
        <v/>
      </c>
      <c r="BR162" s="261" t="str">
        <f t="shared" si="1715"/>
        <v/>
      </c>
      <c r="BS162" s="262" t="str">
        <f t="shared" si="1715"/>
        <v/>
      </c>
      <c r="BT162" s="271" t="str">
        <f t="shared" si="1715"/>
        <v/>
      </c>
      <c r="BU162" s="263" t="str">
        <f t="shared" si="1715"/>
        <v/>
      </c>
      <c r="BV162" s="262" t="str">
        <f t="shared" si="1715"/>
        <v/>
      </c>
      <c r="BW162" s="271" t="str">
        <f t="shared" si="1715"/>
        <v/>
      </c>
      <c r="BX162" s="264" t="str">
        <f t="shared" si="1715"/>
        <v/>
      </c>
      <c r="BY162" s="262" t="str">
        <f t="shared" si="1715"/>
        <v/>
      </c>
      <c r="BZ162" s="265">
        <f>IF(BZ161&gt;0,BZ161/BZ160,0)</f>
        <v>0</v>
      </c>
      <c r="CA162" s="271" t="str">
        <f t="shared" ref="CA162:CI162" si="1716">IF(AND(CA160&gt;0,CA161&gt;0),ROUNDDOWN(CA161/CA160,4),"")</f>
        <v/>
      </c>
      <c r="CB162" s="261" t="str">
        <f t="shared" si="1716"/>
        <v/>
      </c>
      <c r="CC162" s="262" t="str">
        <f t="shared" si="1716"/>
        <v/>
      </c>
      <c r="CD162" s="271" t="str">
        <f t="shared" si="1716"/>
        <v/>
      </c>
      <c r="CE162" s="263" t="str">
        <f t="shared" si="1716"/>
        <v/>
      </c>
      <c r="CF162" s="262" t="str">
        <f t="shared" si="1716"/>
        <v/>
      </c>
      <c r="CG162" s="271" t="str">
        <f t="shared" si="1716"/>
        <v/>
      </c>
      <c r="CH162" s="264" t="str">
        <f t="shared" si="1716"/>
        <v/>
      </c>
      <c r="CI162" s="262" t="str">
        <f t="shared" si="1716"/>
        <v/>
      </c>
      <c r="CJ162" s="265">
        <f>IF(CJ161&gt;0,CJ161/CJ160,0)</f>
        <v>0</v>
      </c>
      <c r="CK162" s="271" t="str">
        <f t="shared" ref="CK162:CS162" si="1717">IF(AND(CK160&gt;0,CK161&gt;0),ROUNDDOWN(CK161/CK160,4),"")</f>
        <v/>
      </c>
      <c r="CL162" s="447" t="str">
        <f t="shared" si="1717"/>
        <v/>
      </c>
      <c r="CM162" s="448" t="str">
        <f t="shared" si="1717"/>
        <v/>
      </c>
      <c r="CN162" s="449" t="str">
        <f t="shared" si="1717"/>
        <v/>
      </c>
      <c r="CO162" s="468" t="str">
        <f t="shared" si="1717"/>
        <v/>
      </c>
      <c r="CP162" s="469" t="str">
        <f t="shared" si="1717"/>
        <v/>
      </c>
      <c r="CQ162" s="470" t="str">
        <f t="shared" si="1717"/>
        <v/>
      </c>
      <c r="CR162" s="311" t="str">
        <f t="shared" si="1717"/>
        <v/>
      </c>
      <c r="CS162" s="321" t="str">
        <f t="shared" si="1717"/>
        <v/>
      </c>
      <c r="CT162" s="331"/>
      <c r="CU162" s="274" t="str">
        <f t="shared" ref="CU162:DC162" si="1718">IF(AND(CU160&gt;0,CU161&gt;0),ROUNDDOWN(CU161/CU160,4),"")</f>
        <v/>
      </c>
      <c r="CV162" s="348" t="str">
        <f t="shared" si="1718"/>
        <v/>
      </c>
      <c r="CW162" s="349" t="str">
        <f t="shared" si="1718"/>
        <v/>
      </c>
      <c r="CX162" s="278" t="str">
        <f t="shared" si="1718"/>
        <v/>
      </c>
      <c r="CY162" s="368" t="str">
        <f t="shared" si="1718"/>
        <v/>
      </c>
      <c r="CZ162" s="369" t="str">
        <f t="shared" si="1718"/>
        <v/>
      </c>
      <c r="DA162" s="281" t="str">
        <f t="shared" si="1718"/>
        <v/>
      </c>
      <c r="DB162" s="384" t="str">
        <f t="shared" si="1718"/>
        <v/>
      </c>
      <c r="DC162" s="385" t="str">
        <f t="shared" si="1718"/>
        <v/>
      </c>
      <c r="DD162" s="386"/>
      <c r="DE162" s="284" t="str">
        <f>IF(AND(DE160&gt;0,DE161&gt;0),ROUNDDOWN(DE161/DE160,4),"")</f>
        <v/>
      </c>
      <c r="DF162" s="348">
        <f t="shared" ref="DF162:DN162" si="1719">IF(AND(DF160&gt;0,DF161&gt;0),ROUNDDOWN(DF161/DF160,4),"")</f>
        <v>0.1333</v>
      </c>
      <c r="DG162" s="349">
        <f t="shared" si="1719"/>
        <v>0.1129</v>
      </c>
      <c r="DH162" s="278">
        <f t="shared" si="1719"/>
        <v>0.14280000000000001</v>
      </c>
      <c r="DI162" s="368">
        <f t="shared" si="1719"/>
        <v>0.4133</v>
      </c>
      <c r="DJ162" s="369">
        <f t="shared" si="1719"/>
        <v>0.38090000000000002</v>
      </c>
      <c r="DK162" s="281">
        <f t="shared" si="1719"/>
        <v>0.42849999999999999</v>
      </c>
      <c r="DL162" s="384">
        <f t="shared" si="1719"/>
        <v>0.47849999999999998</v>
      </c>
      <c r="DM162" s="385">
        <f t="shared" si="1719"/>
        <v>0.42749999999999999</v>
      </c>
      <c r="DN162" s="386"/>
      <c r="DO162" s="284">
        <f>IF(AND(DO160&gt;0,DO161&gt;0),ROUNDDOWN(DO161/DO160,4),"")</f>
        <v>0.41660000000000003</v>
      </c>
      <c r="DP162" s="267" t="str">
        <f t="shared" ref="DP162:DW162" si="1720">IF(AND(DP160&gt;0,DP161&gt;0),ROUNDDOWN(DP161/DP160,4),"")</f>
        <v/>
      </c>
      <c r="DQ162" s="262" t="str">
        <f t="shared" si="1720"/>
        <v/>
      </c>
      <c r="DR162" s="271" t="str">
        <f t="shared" si="1720"/>
        <v/>
      </c>
      <c r="DS162" s="263" t="str">
        <f t="shared" si="1720"/>
        <v/>
      </c>
      <c r="DT162" s="262" t="str">
        <f t="shared" si="1720"/>
        <v/>
      </c>
      <c r="DU162" s="271" t="str">
        <f t="shared" si="1720"/>
        <v/>
      </c>
      <c r="DV162" s="264" t="str">
        <f t="shared" si="1720"/>
        <v/>
      </c>
      <c r="DW162" s="262" t="str">
        <f t="shared" si="1720"/>
        <v/>
      </c>
      <c r="DX162" s="265">
        <f>IF(DX161&gt;0,DX161/DX160,0)</f>
        <v>0</v>
      </c>
      <c r="DY162" s="271" t="str">
        <f t="shared" ref="DY162:EG162" si="1721">IF(AND(DY160&gt;0,DY161&gt;0),ROUNDDOWN(DY161/DY160,4),"")</f>
        <v/>
      </c>
      <c r="DZ162" s="261" t="str">
        <f t="shared" si="1721"/>
        <v/>
      </c>
      <c r="EA162" s="262" t="str">
        <f t="shared" si="1721"/>
        <v/>
      </c>
      <c r="EB162" s="271" t="str">
        <f t="shared" si="1721"/>
        <v/>
      </c>
      <c r="EC162" s="263" t="str">
        <f t="shared" si="1721"/>
        <v/>
      </c>
      <c r="ED162" s="262" t="str">
        <f t="shared" si="1721"/>
        <v/>
      </c>
      <c r="EE162" s="271" t="str">
        <f t="shared" si="1721"/>
        <v/>
      </c>
      <c r="EF162" s="264" t="str">
        <f t="shared" si="1721"/>
        <v/>
      </c>
      <c r="EG162" s="262" t="str">
        <f t="shared" si="1721"/>
        <v/>
      </c>
      <c r="EH162" s="265">
        <f>IF(EH161&gt;0,EH161/EH160,0)</f>
        <v>0</v>
      </c>
      <c r="EI162" s="271" t="str">
        <f t="shared" ref="EI162:EQ162" si="1722">IF(AND(EI160&gt;0,EI161&gt;0),ROUNDDOWN(EI161/EI160,4),"")</f>
        <v/>
      </c>
      <c r="EJ162" s="261" t="str">
        <f t="shared" si="1722"/>
        <v/>
      </c>
      <c r="EK162" s="262" t="str">
        <f t="shared" si="1722"/>
        <v/>
      </c>
      <c r="EL162" s="271" t="str">
        <f t="shared" si="1722"/>
        <v/>
      </c>
      <c r="EM162" s="263" t="str">
        <f t="shared" si="1722"/>
        <v/>
      </c>
      <c r="EN162" s="262" t="str">
        <f t="shared" si="1722"/>
        <v/>
      </c>
      <c r="EO162" s="271" t="str">
        <f t="shared" si="1722"/>
        <v/>
      </c>
      <c r="EP162" s="264" t="str">
        <f t="shared" si="1722"/>
        <v/>
      </c>
      <c r="EQ162" s="262" t="str">
        <f t="shared" si="1722"/>
        <v/>
      </c>
      <c r="ER162" s="265">
        <f>IF(ER161&gt;0,ER161/ER160,0)</f>
        <v>0</v>
      </c>
      <c r="ES162" s="271" t="str">
        <f t="shared" ref="ES162:FA162" si="1723">IF(AND(ES160&gt;0,ES161&gt;0),ROUNDDOWN(ES161/ES160,4),"")</f>
        <v/>
      </c>
      <c r="ET162" s="447" t="str">
        <f t="shared" si="1723"/>
        <v/>
      </c>
      <c r="EU162" s="448" t="str">
        <f t="shared" si="1723"/>
        <v/>
      </c>
      <c r="EV162" s="449" t="str">
        <f t="shared" si="1723"/>
        <v/>
      </c>
      <c r="EW162" s="468" t="str">
        <f t="shared" si="1723"/>
        <v/>
      </c>
      <c r="EX162" s="469" t="str">
        <f t="shared" si="1723"/>
        <v/>
      </c>
      <c r="EY162" s="470" t="str">
        <f t="shared" si="1723"/>
        <v/>
      </c>
      <c r="EZ162" s="311" t="str">
        <f t="shared" si="1723"/>
        <v/>
      </c>
      <c r="FA162" s="321" t="str">
        <f t="shared" si="1723"/>
        <v/>
      </c>
      <c r="FB162" s="331"/>
      <c r="FC162" s="274" t="str">
        <f>IF(AND(FC160&gt;0,FC161&gt;0),ROUNDDOWN(FC161/FC160,4),"")</f>
        <v/>
      </c>
      <c r="FD162" s="267" t="str">
        <f t="shared" ref="FD162:FK162" si="1724">IF(AND(FD160&gt;0,FD161&gt;0),ROUNDDOWN(FD161/FD160,4),"")</f>
        <v/>
      </c>
      <c r="FE162" s="262" t="str">
        <f t="shared" si="1724"/>
        <v/>
      </c>
      <c r="FF162" s="271" t="str">
        <f t="shared" si="1724"/>
        <v/>
      </c>
      <c r="FG162" s="263" t="str">
        <f t="shared" si="1724"/>
        <v/>
      </c>
      <c r="FH162" s="262" t="str">
        <f t="shared" si="1724"/>
        <v/>
      </c>
      <c r="FI162" s="271" t="str">
        <f t="shared" si="1724"/>
        <v/>
      </c>
      <c r="FJ162" s="264" t="str">
        <f t="shared" si="1724"/>
        <v/>
      </c>
      <c r="FK162" s="262" t="str">
        <f t="shared" si="1724"/>
        <v/>
      </c>
      <c r="FL162" s="265">
        <f>IF(FL161&gt;0,FL161/FL160,0)</f>
        <v>0</v>
      </c>
      <c r="FM162" s="271" t="str">
        <f t="shared" ref="FM162:FU162" si="1725">IF(AND(FM160&gt;0,FM161&gt;0),ROUNDDOWN(FM161/FM160,4),"")</f>
        <v/>
      </c>
      <c r="FN162" s="261" t="str">
        <f t="shared" si="1725"/>
        <v/>
      </c>
      <c r="FO162" s="262" t="str">
        <f t="shared" si="1725"/>
        <v/>
      </c>
      <c r="FP162" s="271" t="str">
        <f t="shared" si="1725"/>
        <v/>
      </c>
      <c r="FQ162" s="263" t="str">
        <f t="shared" si="1725"/>
        <v/>
      </c>
      <c r="FR162" s="262" t="str">
        <f t="shared" si="1725"/>
        <v/>
      </c>
      <c r="FS162" s="271" t="str">
        <f t="shared" si="1725"/>
        <v/>
      </c>
      <c r="FT162" s="264" t="str">
        <f t="shared" si="1725"/>
        <v/>
      </c>
      <c r="FU162" s="262" t="str">
        <f t="shared" si="1725"/>
        <v/>
      </c>
      <c r="FV162" s="265">
        <f>IF(FV161&gt;0,FV161/FV160,0)</f>
        <v>0</v>
      </c>
      <c r="FW162" s="271" t="str">
        <f t="shared" ref="FW162:GE162" si="1726">IF(AND(FW160&gt;0,FW161&gt;0),ROUNDDOWN(FW161/FW160,4),"")</f>
        <v/>
      </c>
      <c r="FX162" s="261" t="str">
        <f t="shared" si="1726"/>
        <v/>
      </c>
      <c r="FY162" s="262" t="str">
        <f t="shared" si="1726"/>
        <v/>
      </c>
      <c r="FZ162" s="271" t="str">
        <f t="shared" si="1726"/>
        <v/>
      </c>
      <c r="GA162" s="263" t="str">
        <f t="shared" si="1726"/>
        <v/>
      </c>
      <c r="GB162" s="262" t="str">
        <f t="shared" si="1726"/>
        <v/>
      </c>
      <c r="GC162" s="271" t="str">
        <f t="shared" si="1726"/>
        <v/>
      </c>
      <c r="GD162" s="264" t="str">
        <f t="shared" si="1726"/>
        <v/>
      </c>
      <c r="GE162" s="262" t="str">
        <f t="shared" si="1726"/>
        <v/>
      </c>
      <c r="GF162" s="265">
        <f>IF(GF161&gt;0,GF161/GF160,0)</f>
        <v>0</v>
      </c>
      <c r="GG162" s="271" t="str">
        <f t="shared" ref="GG162:GO162" si="1727">IF(AND(GG160&gt;0,GG161&gt;0),ROUNDDOWN(GG161/GG160,4),"")</f>
        <v/>
      </c>
      <c r="GH162" s="447" t="str">
        <f t="shared" si="1727"/>
        <v/>
      </c>
      <c r="GI162" s="448" t="str">
        <f t="shared" si="1727"/>
        <v/>
      </c>
      <c r="GJ162" s="449" t="str">
        <f t="shared" si="1727"/>
        <v/>
      </c>
      <c r="GK162" s="468" t="str">
        <f t="shared" si="1727"/>
        <v/>
      </c>
      <c r="GL162" s="469" t="str">
        <f t="shared" si="1727"/>
        <v/>
      </c>
      <c r="GM162" s="470" t="str">
        <f t="shared" si="1727"/>
        <v/>
      </c>
      <c r="GN162" s="311" t="str">
        <f t="shared" si="1727"/>
        <v/>
      </c>
      <c r="GO162" s="321" t="str">
        <f t="shared" si="1727"/>
        <v/>
      </c>
      <c r="GP162" s="331"/>
      <c r="GQ162" s="274" t="str">
        <f t="shared" ref="GQ162:GY162" si="1728">IF(AND(GQ160&gt;0,GQ161&gt;0),ROUNDDOWN(GQ161/GQ160,4),"")</f>
        <v/>
      </c>
      <c r="GR162" s="348" t="str">
        <f t="shared" si="1728"/>
        <v/>
      </c>
      <c r="GS162" s="349" t="str">
        <f t="shared" si="1728"/>
        <v/>
      </c>
      <c r="GT162" s="278" t="str">
        <f t="shared" si="1728"/>
        <v/>
      </c>
      <c r="GU162" s="368" t="str">
        <f t="shared" si="1728"/>
        <v/>
      </c>
      <c r="GV162" s="369" t="str">
        <f t="shared" si="1728"/>
        <v/>
      </c>
      <c r="GW162" s="281" t="str">
        <f t="shared" si="1728"/>
        <v/>
      </c>
      <c r="GX162" s="384" t="str">
        <f t="shared" si="1728"/>
        <v/>
      </c>
      <c r="GY162" s="385" t="str">
        <f t="shared" si="1728"/>
        <v/>
      </c>
      <c r="GZ162" s="386"/>
      <c r="HA162" s="284" t="str">
        <f t="shared" ref="HA162:HI162" si="1729">IF(AND(HA160&gt;0,HA161&gt;0),ROUNDDOWN(HA161/HA160,4),"")</f>
        <v/>
      </c>
      <c r="HB162" s="405" t="str">
        <f t="shared" si="1729"/>
        <v/>
      </c>
      <c r="HC162" s="406" t="str">
        <f t="shared" si="1729"/>
        <v/>
      </c>
      <c r="HD162" s="288" t="str">
        <f t="shared" si="1729"/>
        <v/>
      </c>
      <c r="HE162" s="405" t="str">
        <f t="shared" si="1729"/>
        <v/>
      </c>
      <c r="HF162" s="406" t="str">
        <f t="shared" si="1729"/>
        <v/>
      </c>
      <c r="HG162" s="288" t="str">
        <f t="shared" si="1729"/>
        <v/>
      </c>
      <c r="HH162" s="405" t="str">
        <f t="shared" si="1729"/>
        <v/>
      </c>
      <c r="HI162" s="406" t="str">
        <f t="shared" si="1729"/>
        <v/>
      </c>
      <c r="HJ162" s="415"/>
      <c r="HK162" s="287" t="str">
        <f>IF(AND(HK160&gt;0,HK161&gt;0),ROUNDDOWN(HK161/HK160,4),"")</f>
        <v/>
      </c>
      <c r="HL162" s="260"/>
      <c r="HM162" s="258"/>
      <c r="HN162" s="258"/>
      <c r="HO162" s="259"/>
      <c r="HP162" s="258"/>
      <c r="HQ162" s="258"/>
    </row>
    <row r="163" spans="2:225" s="96" customFormat="1" ht="29.25" thickBot="1">
      <c r="B163" s="233"/>
      <c r="C163" s="147"/>
      <c r="D163" s="192"/>
      <c r="E163" s="234"/>
      <c r="F163" s="235"/>
      <c r="G163" s="235"/>
      <c r="H163" s="235"/>
      <c r="I163" s="235"/>
      <c r="J163" s="234"/>
      <c r="K163" s="234"/>
      <c r="L163" s="234"/>
      <c r="M163" s="234"/>
      <c r="N163" s="234"/>
      <c r="O163" s="234"/>
      <c r="P163" s="234"/>
      <c r="Q163" s="234"/>
      <c r="R163" s="239"/>
      <c r="T163" s="255"/>
      <c r="V163" s="147"/>
      <c r="W163" s="255"/>
      <c r="Y163" s="147"/>
      <c r="Z163" s="255"/>
      <c r="AC163" s="147"/>
      <c r="AD163" s="255"/>
      <c r="AF163" s="147"/>
      <c r="AG163" s="255"/>
      <c r="AI163" s="147"/>
      <c r="AJ163" s="255"/>
      <c r="AM163" s="147"/>
      <c r="AN163" s="255"/>
      <c r="AP163" s="147"/>
      <c r="AQ163" s="255"/>
      <c r="AS163" s="147"/>
      <c r="AT163" s="255"/>
      <c r="AW163" s="147"/>
      <c r="AX163" s="450"/>
      <c r="AY163" s="451"/>
      <c r="AZ163" s="446"/>
      <c r="BA163" s="471"/>
      <c r="BB163" s="472"/>
      <c r="BC163" s="467"/>
      <c r="BD163" s="312"/>
      <c r="BE163" s="322"/>
      <c r="BF163" s="322"/>
      <c r="BG163" s="275"/>
      <c r="BJ163" s="147"/>
      <c r="BK163" s="255"/>
      <c r="BM163" s="147"/>
      <c r="BN163" s="255"/>
      <c r="BQ163" s="147"/>
      <c r="BR163" s="255"/>
      <c r="BT163" s="147"/>
      <c r="BU163" s="255"/>
      <c r="BW163" s="147"/>
      <c r="BX163" s="255"/>
      <c r="CA163" s="147"/>
      <c r="CB163" s="255"/>
      <c r="CD163" s="147"/>
      <c r="CE163" s="255"/>
      <c r="CG163" s="147"/>
      <c r="CH163" s="255"/>
      <c r="CK163" s="147"/>
      <c r="CL163" s="450"/>
      <c r="CM163" s="451"/>
      <c r="CN163" s="446"/>
      <c r="CO163" s="471"/>
      <c r="CP163" s="472"/>
      <c r="CQ163" s="467"/>
      <c r="CR163" s="312"/>
      <c r="CS163" s="322"/>
      <c r="CT163" s="322"/>
      <c r="CU163" s="275"/>
      <c r="CV163" s="350"/>
      <c r="CW163" s="351"/>
      <c r="CX163" s="277"/>
      <c r="CY163" s="370"/>
      <c r="CZ163" s="371"/>
      <c r="DA163" s="280"/>
      <c r="DB163" s="499"/>
      <c r="DC163" s="500"/>
      <c r="DD163" s="500"/>
      <c r="DE163" s="283"/>
      <c r="DF163" s="350"/>
      <c r="DG163" s="351"/>
      <c r="DH163" s="277"/>
      <c r="DI163" s="370"/>
      <c r="DJ163" s="371"/>
      <c r="DK163" s="280"/>
      <c r="DL163" s="499"/>
      <c r="DM163" s="500"/>
      <c r="DN163" s="500"/>
      <c r="DO163" s="283"/>
      <c r="DR163" s="147"/>
      <c r="DS163" s="255"/>
      <c r="DU163" s="147"/>
      <c r="DV163" s="255"/>
      <c r="DY163" s="147"/>
      <c r="DZ163" s="255"/>
      <c r="EB163" s="147"/>
      <c r="EC163" s="255"/>
      <c r="EE163" s="147"/>
      <c r="EF163" s="255"/>
      <c r="EI163" s="147"/>
      <c r="EJ163" s="255"/>
      <c r="EL163" s="147"/>
      <c r="EM163" s="255"/>
      <c r="EO163" s="147"/>
      <c r="EP163" s="255"/>
      <c r="ES163" s="147"/>
      <c r="ET163" s="450"/>
      <c r="EU163" s="451"/>
      <c r="EV163" s="446"/>
      <c r="EW163" s="471"/>
      <c r="EX163" s="472"/>
      <c r="EY163" s="467"/>
      <c r="EZ163" s="312"/>
      <c r="FA163" s="322"/>
      <c r="FB163" s="322"/>
      <c r="FC163" s="275"/>
      <c r="FF163" s="147"/>
      <c r="FG163" s="255"/>
      <c r="FI163" s="147"/>
      <c r="FJ163" s="255"/>
      <c r="FM163" s="147"/>
      <c r="FN163" s="255"/>
      <c r="FP163" s="147"/>
      <c r="FQ163" s="255"/>
      <c r="FS163" s="147"/>
      <c r="FT163" s="255"/>
      <c r="FW163" s="147"/>
      <c r="FX163" s="255"/>
      <c r="FZ163" s="147"/>
      <c r="GA163" s="255"/>
      <c r="GC163" s="147"/>
      <c r="GD163" s="255"/>
      <c r="GG163" s="147"/>
      <c r="GH163" s="450"/>
      <c r="GI163" s="451"/>
      <c r="GJ163" s="446"/>
      <c r="GK163" s="471"/>
      <c r="GL163" s="472"/>
      <c r="GM163" s="467"/>
      <c r="GN163" s="312"/>
      <c r="GO163" s="322"/>
      <c r="GP163" s="322"/>
      <c r="GQ163" s="275"/>
      <c r="GR163" s="350"/>
      <c r="GS163" s="351"/>
      <c r="GT163" s="277"/>
      <c r="GU163" s="370"/>
      <c r="GV163" s="371"/>
      <c r="GW163" s="280"/>
      <c r="GX163" s="499"/>
      <c r="GY163" s="500"/>
      <c r="GZ163" s="500"/>
      <c r="HA163" s="283"/>
      <c r="HB163" s="312"/>
      <c r="HC163" s="322"/>
      <c r="HD163" s="275"/>
      <c r="HE163" s="312"/>
      <c r="HF163" s="322"/>
      <c r="HG163" s="275"/>
      <c r="HH163" s="312"/>
      <c r="HI163" s="322"/>
      <c r="HJ163" s="322"/>
      <c r="HK163" s="147"/>
      <c r="HL163" s="260"/>
      <c r="HM163" s="258"/>
      <c r="HN163" s="258"/>
      <c r="HO163" s="259"/>
      <c r="HP163" s="258"/>
      <c r="HQ163" s="258"/>
    </row>
    <row r="164" spans="2:225" s="96" customFormat="1" ht="28.5">
      <c r="B164" s="233"/>
      <c r="C164" s="147"/>
      <c r="D164" s="192"/>
      <c r="E164" s="234"/>
      <c r="F164" s="235"/>
      <c r="G164" s="235"/>
      <c r="H164" s="235"/>
      <c r="I164" s="235"/>
      <c r="J164" s="234"/>
      <c r="K164" s="234"/>
      <c r="L164" s="234"/>
      <c r="M164" s="234"/>
      <c r="N164" s="234"/>
      <c r="O164" s="234"/>
      <c r="P164" s="234"/>
      <c r="Q164" s="234"/>
      <c r="R164" s="239"/>
      <c r="S164" s="220"/>
      <c r="T164" s="221" t="s">
        <v>176</v>
      </c>
      <c r="U164" s="222" t="s">
        <v>177</v>
      </c>
      <c r="V164" s="222" t="s">
        <v>179</v>
      </c>
      <c r="W164" s="223" t="s">
        <v>176</v>
      </c>
      <c r="X164" s="222" t="s">
        <v>177</v>
      </c>
      <c r="Y164" s="222" t="s">
        <v>179</v>
      </c>
      <c r="Z164" s="224" t="s">
        <v>176</v>
      </c>
      <c r="AA164" s="222" t="s">
        <v>177</v>
      </c>
      <c r="AB164" s="225" t="s">
        <v>234</v>
      </c>
      <c r="AC164" s="222" t="s">
        <v>179</v>
      </c>
      <c r="AD164" s="221" t="s">
        <v>176</v>
      </c>
      <c r="AE164" s="222" t="s">
        <v>177</v>
      </c>
      <c r="AF164" s="222" t="s">
        <v>179</v>
      </c>
      <c r="AG164" s="223" t="s">
        <v>176</v>
      </c>
      <c r="AH164" s="222" t="s">
        <v>177</v>
      </c>
      <c r="AI164" s="222" t="s">
        <v>179</v>
      </c>
      <c r="AJ164" s="224" t="s">
        <v>176</v>
      </c>
      <c r="AK164" s="222" t="s">
        <v>177</v>
      </c>
      <c r="AL164" s="225" t="s">
        <v>234</v>
      </c>
      <c r="AM164" s="222" t="s">
        <v>179</v>
      </c>
      <c r="AN164" s="221" t="s">
        <v>176</v>
      </c>
      <c r="AO164" s="222" t="s">
        <v>177</v>
      </c>
      <c r="AP164" s="222" t="s">
        <v>179</v>
      </c>
      <c r="AQ164" s="223" t="s">
        <v>176</v>
      </c>
      <c r="AR164" s="222" t="s">
        <v>177</v>
      </c>
      <c r="AS164" s="222" t="s">
        <v>179</v>
      </c>
      <c r="AT164" s="224" t="s">
        <v>176</v>
      </c>
      <c r="AU164" s="222" t="s">
        <v>177</v>
      </c>
      <c r="AV164" s="225" t="s">
        <v>234</v>
      </c>
      <c r="AW164" s="222" t="s">
        <v>179</v>
      </c>
      <c r="AX164" s="452" t="s">
        <v>176</v>
      </c>
      <c r="AY164" s="453" t="s">
        <v>177</v>
      </c>
      <c r="AZ164" s="454" t="s">
        <v>235</v>
      </c>
      <c r="BA164" s="473" t="s">
        <v>176</v>
      </c>
      <c r="BB164" s="474" t="s">
        <v>177</v>
      </c>
      <c r="BC164" s="475" t="s">
        <v>235</v>
      </c>
      <c r="BD164" s="313" t="s">
        <v>176</v>
      </c>
      <c r="BE164" s="323" t="s">
        <v>177</v>
      </c>
      <c r="BF164" s="332" t="s">
        <v>234</v>
      </c>
      <c r="BG164" s="227" t="s">
        <v>235</v>
      </c>
      <c r="BH164" s="226" t="s">
        <v>176</v>
      </c>
      <c r="BI164" s="222" t="s">
        <v>177</v>
      </c>
      <c r="BJ164" s="222" t="s">
        <v>179</v>
      </c>
      <c r="BK164" s="223" t="s">
        <v>176</v>
      </c>
      <c r="BL164" s="222" t="s">
        <v>177</v>
      </c>
      <c r="BM164" s="222" t="s">
        <v>179</v>
      </c>
      <c r="BN164" s="224" t="s">
        <v>176</v>
      </c>
      <c r="BO164" s="222" t="s">
        <v>177</v>
      </c>
      <c r="BP164" s="225" t="s">
        <v>234</v>
      </c>
      <c r="BQ164" s="222" t="s">
        <v>179</v>
      </c>
      <c r="BR164" s="221" t="s">
        <v>176</v>
      </c>
      <c r="BS164" s="222" t="s">
        <v>177</v>
      </c>
      <c r="BT164" s="222" t="s">
        <v>179</v>
      </c>
      <c r="BU164" s="223" t="s">
        <v>176</v>
      </c>
      <c r="BV164" s="222" t="s">
        <v>177</v>
      </c>
      <c r="BW164" s="222" t="s">
        <v>179</v>
      </c>
      <c r="BX164" s="224" t="s">
        <v>176</v>
      </c>
      <c r="BY164" s="222" t="s">
        <v>177</v>
      </c>
      <c r="BZ164" s="225" t="s">
        <v>234</v>
      </c>
      <c r="CA164" s="222" t="s">
        <v>179</v>
      </c>
      <c r="CB164" s="221" t="s">
        <v>176</v>
      </c>
      <c r="CC164" s="222" t="s">
        <v>177</v>
      </c>
      <c r="CD164" s="222" t="s">
        <v>179</v>
      </c>
      <c r="CE164" s="223" t="s">
        <v>176</v>
      </c>
      <c r="CF164" s="222" t="s">
        <v>177</v>
      </c>
      <c r="CG164" s="222" t="s">
        <v>179</v>
      </c>
      <c r="CH164" s="224" t="s">
        <v>176</v>
      </c>
      <c r="CI164" s="222" t="s">
        <v>177</v>
      </c>
      <c r="CJ164" s="225" t="s">
        <v>234</v>
      </c>
      <c r="CK164" s="222" t="s">
        <v>179</v>
      </c>
      <c r="CL164" s="452" t="s">
        <v>176</v>
      </c>
      <c r="CM164" s="453" t="s">
        <v>177</v>
      </c>
      <c r="CN164" s="454" t="s">
        <v>235</v>
      </c>
      <c r="CO164" s="473" t="s">
        <v>176</v>
      </c>
      <c r="CP164" s="474" t="s">
        <v>177</v>
      </c>
      <c r="CQ164" s="475" t="s">
        <v>235</v>
      </c>
      <c r="CR164" s="313" t="s">
        <v>176</v>
      </c>
      <c r="CS164" s="323" t="s">
        <v>177</v>
      </c>
      <c r="CT164" s="332" t="s">
        <v>234</v>
      </c>
      <c r="CU164" s="227" t="s">
        <v>235</v>
      </c>
      <c r="CV164" s="352" t="s">
        <v>240</v>
      </c>
      <c r="CW164" s="353" t="s">
        <v>241</v>
      </c>
      <c r="CX164" s="228" t="s">
        <v>235</v>
      </c>
      <c r="CY164" s="372" t="s">
        <v>240</v>
      </c>
      <c r="CZ164" s="373" t="s">
        <v>241</v>
      </c>
      <c r="DA164" s="229" t="s">
        <v>235</v>
      </c>
      <c r="DB164" s="387" t="s">
        <v>240</v>
      </c>
      <c r="DC164" s="388" t="s">
        <v>241</v>
      </c>
      <c r="DD164" s="389" t="s">
        <v>242</v>
      </c>
      <c r="DE164" s="230" t="s">
        <v>235</v>
      </c>
      <c r="DF164" s="352" t="s">
        <v>240</v>
      </c>
      <c r="DG164" s="353" t="s">
        <v>241</v>
      </c>
      <c r="DH164" s="228" t="s">
        <v>235</v>
      </c>
      <c r="DI164" s="372" t="s">
        <v>240</v>
      </c>
      <c r="DJ164" s="373" t="s">
        <v>241</v>
      </c>
      <c r="DK164" s="229" t="s">
        <v>235</v>
      </c>
      <c r="DL164" s="387" t="s">
        <v>240</v>
      </c>
      <c r="DM164" s="388" t="s">
        <v>241</v>
      </c>
      <c r="DN164" s="389" t="s">
        <v>242</v>
      </c>
      <c r="DO164" s="230" t="s">
        <v>235</v>
      </c>
      <c r="DP164" s="226" t="s">
        <v>176</v>
      </c>
      <c r="DQ164" s="222" t="s">
        <v>177</v>
      </c>
      <c r="DR164" s="222" t="s">
        <v>179</v>
      </c>
      <c r="DS164" s="223" t="s">
        <v>176</v>
      </c>
      <c r="DT164" s="222" t="s">
        <v>177</v>
      </c>
      <c r="DU164" s="222" t="s">
        <v>179</v>
      </c>
      <c r="DV164" s="224" t="s">
        <v>176</v>
      </c>
      <c r="DW164" s="222" t="s">
        <v>177</v>
      </c>
      <c r="DX164" s="225" t="s">
        <v>234</v>
      </c>
      <c r="DY164" s="222" t="s">
        <v>179</v>
      </c>
      <c r="DZ164" s="221" t="s">
        <v>176</v>
      </c>
      <c r="EA164" s="222" t="s">
        <v>177</v>
      </c>
      <c r="EB164" s="222" t="s">
        <v>179</v>
      </c>
      <c r="EC164" s="223" t="s">
        <v>176</v>
      </c>
      <c r="ED164" s="222" t="s">
        <v>177</v>
      </c>
      <c r="EE164" s="222" t="s">
        <v>179</v>
      </c>
      <c r="EF164" s="224" t="s">
        <v>176</v>
      </c>
      <c r="EG164" s="222" t="s">
        <v>177</v>
      </c>
      <c r="EH164" s="225" t="s">
        <v>234</v>
      </c>
      <c r="EI164" s="222" t="s">
        <v>179</v>
      </c>
      <c r="EJ164" s="221" t="s">
        <v>176</v>
      </c>
      <c r="EK164" s="222" t="s">
        <v>177</v>
      </c>
      <c r="EL164" s="222" t="s">
        <v>179</v>
      </c>
      <c r="EM164" s="223" t="s">
        <v>176</v>
      </c>
      <c r="EN164" s="222" t="s">
        <v>177</v>
      </c>
      <c r="EO164" s="222" t="s">
        <v>179</v>
      </c>
      <c r="EP164" s="224" t="s">
        <v>176</v>
      </c>
      <c r="EQ164" s="222" t="s">
        <v>177</v>
      </c>
      <c r="ER164" s="225" t="s">
        <v>234</v>
      </c>
      <c r="ES164" s="222" t="s">
        <v>179</v>
      </c>
      <c r="ET164" s="452" t="s">
        <v>176</v>
      </c>
      <c r="EU164" s="453" t="s">
        <v>177</v>
      </c>
      <c r="EV164" s="454" t="s">
        <v>235</v>
      </c>
      <c r="EW164" s="473" t="s">
        <v>176</v>
      </c>
      <c r="EX164" s="474" t="s">
        <v>177</v>
      </c>
      <c r="EY164" s="475" t="s">
        <v>235</v>
      </c>
      <c r="EZ164" s="313" t="s">
        <v>176</v>
      </c>
      <c r="FA164" s="323" t="s">
        <v>177</v>
      </c>
      <c r="FB164" s="332" t="s">
        <v>234</v>
      </c>
      <c r="FC164" s="227" t="s">
        <v>235</v>
      </c>
      <c r="FD164" s="226" t="s">
        <v>176</v>
      </c>
      <c r="FE164" s="222" t="s">
        <v>177</v>
      </c>
      <c r="FF164" s="222" t="s">
        <v>179</v>
      </c>
      <c r="FG164" s="223" t="s">
        <v>176</v>
      </c>
      <c r="FH164" s="222" t="s">
        <v>177</v>
      </c>
      <c r="FI164" s="222" t="s">
        <v>179</v>
      </c>
      <c r="FJ164" s="224" t="s">
        <v>176</v>
      </c>
      <c r="FK164" s="222" t="s">
        <v>177</v>
      </c>
      <c r="FL164" s="225" t="s">
        <v>234</v>
      </c>
      <c r="FM164" s="222" t="s">
        <v>179</v>
      </c>
      <c r="FN164" s="221" t="s">
        <v>176</v>
      </c>
      <c r="FO164" s="222" t="s">
        <v>177</v>
      </c>
      <c r="FP164" s="222" t="s">
        <v>179</v>
      </c>
      <c r="FQ164" s="223" t="s">
        <v>176</v>
      </c>
      <c r="FR164" s="222" t="s">
        <v>177</v>
      </c>
      <c r="FS164" s="222" t="s">
        <v>179</v>
      </c>
      <c r="FT164" s="224" t="s">
        <v>176</v>
      </c>
      <c r="FU164" s="222" t="s">
        <v>177</v>
      </c>
      <c r="FV164" s="225" t="s">
        <v>234</v>
      </c>
      <c r="FW164" s="222" t="s">
        <v>179</v>
      </c>
      <c r="FX164" s="221" t="s">
        <v>176</v>
      </c>
      <c r="FY164" s="222" t="s">
        <v>177</v>
      </c>
      <c r="FZ164" s="222" t="s">
        <v>179</v>
      </c>
      <c r="GA164" s="223" t="s">
        <v>176</v>
      </c>
      <c r="GB164" s="222" t="s">
        <v>177</v>
      </c>
      <c r="GC164" s="222" t="s">
        <v>179</v>
      </c>
      <c r="GD164" s="224" t="s">
        <v>176</v>
      </c>
      <c r="GE164" s="222" t="s">
        <v>177</v>
      </c>
      <c r="GF164" s="225" t="s">
        <v>234</v>
      </c>
      <c r="GG164" s="222" t="s">
        <v>179</v>
      </c>
      <c r="GH164" s="452" t="s">
        <v>176</v>
      </c>
      <c r="GI164" s="453" t="s">
        <v>177</v>
      </c>
      <c r="GJ164" s="454" t="s">
        <v>235</v>
      </c>
      <c r="GK164" s="473" t="s">
        <v>176</v>
      </c>
      <c r="GL164" s="474" t="s">
        <v>177</v>
      </c>
      <c r="GM164" s="475" t="s">
        <v>235</v>
      </c>
      <c r="GN164" s="313" t="s">
        <v>176</v>
      </c>
      <c r="GO164" s="323" t="s">
        <v>177</v>
      </c>
      <c r="GP164" s="332" t="s">
        <v>234</v>
      </c>
      <c r="GQ164" s="227" t="s">
        <v>235</v>
      </c>
      <c r="GR164" s="352" t="s">
        <v>240</v>
      </c>
      <c r="GS164" s="353" t="s">
        <v>241</v>
      </c>
      <c r="GT164" s="228" t="s">
        <v>235</v>
      </c>
      <c r="GU164" s="372" t="s">
        <v>240</v>
      </c>
      <c r="GV164" s="373" t="s">
        <v>241</v>
      </c>
      <c r="GW164" s="229" t="s">
        <v>235</v>
      </c>
      <c r="GX164" s="387" t="s">
        <v>176</v>
      </c>
      <c r="GY164" s="388" t="s">
        <v>177</v>
      </c>
      <c r="GZ164" s="389" t="s">
        <v>234</v>
      </c>
      <c r="HA164" s="230" t="s">
        <v>235</v>
      </c>
      <c r="HB164" s="407" t="s">
        <v>176</v>
      </c>
      <c r="HC164" s="408" t="s">
        <v>177</v>
      </c>
      <c r="HD164" s="232" t="s">
        <v>235</v>
      </c>
      <c r="HE164" s="407" t="s">
        <v>176</v>
      </c>
      <c r="HF164" s="408" t="s">
        <v>177</v>
      </c>
      <c r="HG164" s="232" t="s">
        <v>235</v>
      </c>
      <c r="HH164" s="407" t="s">
        <v>176</v>
      </c>
      <c r="HI164" s="408" t="s">
        <v>177</v>
      </c>
      <c r="HJ164" s="416" t="s">
        <v>234</v>
      </c>
      <c r="HK164" s="231" t="s">
        <v>235</v>
      </c>
      <c r="HL164" s="260"/>
      <c r="HM164" s="258"/>
      <c r="HN164" s="258"/>
      <c r="HO164" s="259"/>
      <c r="HP164" s="258"/>
      <c r="HQ164" s="258"/>
    </row>
    <row r="165" spans="2:225" s="96" customFormat="1" ht="28.5">
      <c r="B165" s="233"/>
      <c r="C165" s="147"/>
      <c r="D165" s="521" t="s">
        <v>255</v>
      </c>
      <c r="E165" s="234"/>
      <c r="F165" s="235"/>
      <c r="G165" s="235"/>
      <c r="H165" s="235"/>
      <c r="I165" s="234"/>
      <c r="J165" s="234"/>
      <c r="K165" s="234"/>
      <c r="L165" s="234"/>
      <c r="M165" s="234"/>
      <c r="N165" s="234"/>
      <c r="O165" s="234"/>
      <c r="P165" s="234"/>
      <c r="Q165" s="234"/>
      <c r="R165" s="239"/>
      <c r="S165" s="240" t="s">
        <v>237</v>
      </c>
      <c r="T165" s="241">
        <f t="shared" ref="T165:AY165" si="1730">SUMIFS(T$5:T$129,$HM$5:$HM$129,$S165,$HO$5:$HO$129,$D165)</f>
        <v>0</v>
      </c>
      <c r="U165" s="242">
        <f t="shared" si="1730"/>
        <v>0</v>
      </c>
      <c r="V165" s="269">
        <f t="shared" si="1730"/>
        <v>0</v>
      </c>
      <c r="W165" s="243">
        <f t="shared" si="1730"/>
        <v>0</v>
      </c>
      <c r="X165" s="242">
        <f t="shared" si="1730"/>
        <v>0</v>
      </c>
      <c r="Y165" s="269">
        <f t="shared" si="1730"/>
        <v>0</v>
      </c>
      <c r="Z165" s="244">
        <f t="shared" si="1730"/>
        <v>0</v>
      </c>
      <c r="AA165" s="242">
        <f t="shared" si="1730"/>
        <v>0</v>
      </c>
      <c r="AB165" s="245">
        <f t="shared" si="1730"/>
        <v>0</v>
      </c>
      <c r="AC165" s="269">
        <f t="shared" si="1730"/>
        <v>0</v>
      </c>
      <c r="AD165" s="241">
        <f t="shared" si="1730"/>
        <v>0</v>
      </c>
      <c r="AE165" s="242">
        <f t="shared" si="1730"/>
        <v>0</v>
      </c>
      <c r="AF165" s="269">
        <f t="shared" si="1730"/>
        <v>0</v>
      </c>
      <c r="AG165" s="243">
        <f t="shared" si="1730"/>
        <v>0</v>
      </c>
      <c r="AH165" s="242">
        <f t="shared" si="1730"/>
        <v>0</v>
      </c>
      <c r="AI165" s="269">
        <f t="shared" si="1730"/>
        <v>0</v>
      </c>
      <c r="AJ165" s="244">
        <f t="shared" si="1730"/>
        <v>0</v>
      </c>
      <c r="AK165" s="242">
        <f t="shared" si="1730"/>
        <v>0</v>
      </c>
      <c r="AL165" s="245">
        <f t="shared" si="1730"/>
        <v>0</v>
      </c>
      <c r="AM165" s="269">
        <f t="shared" si="1730"/>
        <v>0</v>
      </c>
      <c r="AN165" s="241">
        <f t="shared" si="1730"/>
        <v>0</v>
      </c>
      <c r="AO165" s="242">
        <f t="shared" si="1730"/>
        <v>0</v>
      </c>
      <c r="AP165" s="269">
        <f t="shared" si="1730"/>
        <v>0</v>
      </c>
      <c r="AQ165" s="243">
        <f t="shared" si="1730"/>
        <v>0</v>
      </c>
      <c r="AR165" s="242">
        <f t="shared" si="1730"/>
        <v>0</v>
      </c>
      <c r="AS165" s="269">
        <f t="shared" si="1730"/>
        <v>0</v>
      </c>
      <c r="AT165" s="244">
        <f t="shared" si="1730"/>
        <v>0</v>
      </c>
      <c r="AU165" s="242">
        <f t="shared" si="1730"/>
        <v>0</v>
      </c>
      <c r="AV165" s="245">
        <f t="shared" si="1730"/>
        <v>0</v>
      </c>
      <c r="AW165" s="269">
        <f t="shared" si="1730"/>
        <v>0</v>
      </c>
      <c r="AX165" s="441">
        <f t="shared" si="1730"/>
        <v>0</v>
      </c>
      <c r="AY165" s="442">
        <f t="shared" si="1730"/>
        <v>0</v>
      </c>
      <c r="AZ165" s="443">
        <f t="shared" ref="AZ165:CE165" si="1731">SUMIFS(AZ$5:AZ$129,$HM$5:$HM$129,$S165,$HO$5:$HO$129,$D165)</f>
        <v>0</v>
      </c>
      <c r="BA165" s="462">
        <f t="shared" si="1731"/>
        <v>0</v>
      </c>
      <c r="BB165" s="463">
        <f t="shared" si="1731"/>
        <v>0</v>
      </c>
      <c r="BC165" s="464">
        <f t="shared" si="1731"/>
        <v>0</v>
      </c>
      <c r="BD165" s="309">
        <f t="shared" si="1731"/>
        <v>0</v>
      </c>
      <c r="BE165" s="319">
        <f t="shared" si="1731"/>
        <v>0</v>
      </c>
      <c r="BF165" s="329">
        <f t="shared" si="1731"/>
        <v>0</v>
      </c>
      <c r="BG165" s="272">
        <f t="shared" si="1731"/>
        <v>0</v>
      </c>
      <c r="BH165" s="246">
        <f t="shared" si="1731"/>
        <v>0</v>
      </c>
      <c r="BI165" s="242">
        <f t="shared" si="1731"/>
        <v>0</v>
      </c>
      <c r="BJ165" s="269">
        <f t="shared" si="1731"/>
        <v>0</v>
      </c>
      <c r="BK165" s="243">
        <f t="shared" si="1731"/>
        <v>0</v>
      </c>
      <c r="BL165" s="242">
        <f t="shared" si="1731"/>
        <v>0</v>
      </c>
      <c r="BM165" s="269">
        <f t="shared" si="1731"/>
        <v>0</v>
      </c>
      <c r="BN165" s="244">
        <f t="shared" si="1731"/>
        <v>0</v>
      </c>
      <c r="BO165" s="242">
        <f t="shared" si="1731"/>
        <v>0</v>
      </c>
      <c r="BP165" s="245">
        <f t="shared" si="1731"/>
        <v>0</v>
      </c>
      <c r="BQ165" s="269">
        <f t="shared" si="1731"/>
        <v>0</v>
      </c>
      <c r="BR165" s="241">
        <f t="shared" si="1731"/>
        <v>0</v>
      </c>
      <c r="BS165" s="242">
        <f t="shared" si="1731"/>
        <v>0</v>
      </c>
      <c r="BT165" s="269">
        <f t="shared" si="1731"/>
        <v>0</v>
      </c>
      <c r="BU165" s="243">
        <f t="shared" si="1731"/>
        <v>0</v>
      </c>
      <c r="BV165" s="242">
        <f t="shared" si="1731"/>
        <v>0</v>
      </c>
      <c r="BW165" s="269">
        <f t="shared" si="1731"/>
        <v>0</v>
      </c>
      <c r="BX165" s="244">
        <f t="shared" si="1731"/>
        <v>0</v>
      </c>
      <c r="BY165" s="242">
        <f t="shared" si="1731"/>
        <v>0</v>
      </c>
      <c r="BZ165" s="245">
        <f t="shared" si="1731"/>
        <v>0</v>
      </c>
      <c r="CA165" s="269">
        <f t="shared" si="1731"/>
        <v>0</v>
      </c>
      <c r="CB165" s="241">
        <f t="shared" si="1731"/>
        <v>0</v>
      </c>
      <c r="CC165" s="242">
        <f t="shared" si="1731"/>
        <v>0</v>
      </c>
      <c r="CD165" s="269">
        <f t="shared" si="1731"/>
        <v>0</v>
      </c>
      <c r="CE165" s="243">
        <f t="shared" si="1731"/>
        <v>0</v>
      </c>
      <c r="CF165" s="242">
        <f t="shared" ref="CF165:DU165" si="1732">SUMIFS(CF$5:CF$129,$HM$5:$HM$129,$S165,$HO$5:$HO$129,$D165)</f>
        <v>0</v>
      </c>
      <c r="CG165" s="269">
        <f t="shared" si="1732"/>
        <v>0</v>
      </c>
      <c r="CH165" s="244">
        <f t="shared" si="1732"/>
        <v>0</v>
      </c>
      <c r="CI165" s="242">
        <f t="shared" si="1732"/>
        <v>0</v>
      </c>
      <c r="CJ165" s="245">
        <f t="shared" si="1732"/>
        <v>0</v>
      </c>
      <c r="CK165" s="269">
        <f t="shared" si="1732"/>
        <v>0</v>
      </c>
      <c r="CL165" s="441">
        <f t="shared" si="1732"/>
        <v>0</v>
      </c>
      <c r="CM165" s="442">
        <f t="shared" si="1732"/>
        <v>0</v>
      </c>
      <c r="CN165" s="443">
        <f t="shared" si="1732"/>
        <v>0</v>
      </c>
      <c r="CO165" s="462">
        <f t="shared" si="1732"/>
        <v>0</v>
      </c>
      <c r="CP165" s="463">
        <f t="shared" si="1732"/>
        <v>0</v>
      </c>
      <c r="CQ165" s="464">
        <f t="shared" si="1732"/>
        <v>0</v>
      </c>
      <c r="CR165" s="309">
        <f t="shared" si="1732"/>
        <v>0</v>
      </c>
      <c r="CS165" s="319">
        <f t="shared" si="1732"/>
        <v>0</v>
      </c>
      <c r="CT165" s="329">
        <f t="shared" si="1732"/>
        <v>0</v>
      </c>
      <c r="CU165" s="272">
        <f t="shared" si="1732"/>
        <v>0</v>
      </c>
      <c r="CV165" s="344">
        <f t="shared" si="1732"/>
        <v>0</v>
      </c>
      <c r="CW165" s="345">
        <f t="shared" si="1732"/>
        <v>0</v>
      </c>
      <c r="CX165" s="276">
        <f t="shared" si="1732"/>
        <v>0</v>
      </c>
      <c r="CY165" s="364">
        <f t="shared" si="1732"/>
        <v>0</v>
      </c>
      <c r="CZ165" s="365">
        <f t="shared" si="1732"/>
        <v>0</v>
      </c>
      <c r="DA165" s="279">
        <f t="shared" si="1732"/>
        <v>0</v>
      </c>
      <c r="DB165" s="379">
        <f t="shared" si="1732"/>
        <v>0</v>
      </c>
      <c r="DC165" s="380">
        <f t="shared" si="1732"/>
        <v>0</v>
      </c>
      <c r="DD165" s="381">
        <f t="shared" si="1732"/>
        <v>0</v>
      </c>
      <c r="DE165" s="282">
        <f t="shared" si="1732"/>
        <v>0</v>
      </c>
      <c r="DF165" s="344">
        <f t="shared" si="1732"/>
        <v>174000000</v>
      </c>
      <c r="DG165" s="345">
        <f t="shared" si="1732"/>
        <v>52200000</v>
      </c>
      <c r="DH165" s="276">
        <f t="shared" si="1732"/>
        <v>30</v>
      </c>
      <c r="DI165" s="364">
        <f t="shared" si="1732"/>
        <v>0</v>
      </c>
      <c r="DJ165" s="365">
        <f t="shared" si="1732"/>
        <v>0</v>
      </c>
      <c r="DK165" s="279">
        <f t="shared" si="1732"/>
        <v>0</v>
      </c>
      <c r="DL165" s="379">
        <f t="shared" si="1732"/>
        <v>174000000</v>
      </c>
      <c r="DM165" s="380">
        <f t="shared" si="1732"/>
        <v>52200000</v>
      </c>
      <c r="DN165" s="381">
        <f t="shared" si="1732"/>
        <v>2700000</v>
      </c>
      <c r="DO165" s="282">
        <f t="shared" si="1732"/>
        <v>30</v>
      </c>
      <c r="DP165" s="246">
        <f t="shared" si="1732"/>
        <v>0</v>
      </c>
      <c r="DQ165" s="242">
        <f t="shared" si="1732"/>
        <v>0</v>
      </c>
      <c r="DR165" s="269">
        <f t="shared" si="1732"/>
        <v>0</v>
      </c>
      <c r="DS165" s="243">
        <f t="shared" si="1732"/>
        <v>0</v>
      </c>
      <c r="DT165" s="242">
        <f t="shared" si="1732"/>
        <v>0</v>
      </c>
      <c r="DU165" s="269">
        <f t="shared" si="1732"/>
        <v>0</v>
      </c>
      <c r="DV165" s="244">
        <f t="shared" ref="DV165:FA165" si="1733">SUMIFS(DV$5:DV$129,$HM$5:$HM$129,$S165,$HO$5:$HO$129,$D165)</f>
        <v>0</v>
      </c>
      <c r="DW165" s="242">
        <f t="shared" si="1733"/>
        <v>0</v>
      </c>
      <c r="DX165" s="245">
        <f t="shared" si="1733"/>
        <v>0</v>
      </c>
      <c r="DY165" s="269">
        <f t="shared" si="1733"/>
        <v>0</v>
      </c>
      <c r="DZ165" s="241">
        <f t="shared" si="1733"/>
        <v>0</v>
      </c>
      <c r="EA165" s="242">
        <f t="shared" si="1733"/>
        <v>0</v>
      </c>
      <c r="EB165" s="269">
        <f t="shared" si="1733"/>
        <v>0</v>
      </c>
      <c r="EC165" s="243">
        <f t="shared" si="1733"/>
        <v>0</v>
      </c>
      <c r="ED165" s="242">
        <f t="shared" si="1733"/>
        <v>0</v>
      </c>
      <c r="EE165" s="269">
        <f t="shared" si="1733"/>
        <v>0</v>
      </c>
      <c r="EF165" s="244">
        <f t="shared" si="1733"/>
        <v>0</v>
      </c>
      <c r="EG165" s="242">
        <f t="shared" si="1733"/>
        <v>0</v>
      </c>
      <c r="EH165" s="245">
        <f t="shared" si="1733"/>
        <v>0</v>
      </c>
      <c r="EI165" s="269">
        <f t="shared" si="1733"/>
        <v>0</v>
      </c>
      <c r="EJ165" s="241">
        <f t="shared" si="1733"/>
        <v>0</v>
      </c>
      <c r="EK165" s="242">
        <f t="shared" si="1733"/>
        <v>0</v>
      </c>
      <c r="EL165" s="269">
        <f t="shared" si="1733"/>
        <v>0</v>
      </c>
      <c r="EM165" s="243">
        <f t="shared" si="1733"/>
        <v>0</v>
      </c>
      <c r="EN165" s="242">
        <f t="shared" si="1733"/>
        <v>0</v>
      </c>
      <c r="EO165" s="269">
        <f t="shared" si="1733"/>
        <v>0</v>
      </c>
      <c r="EP165" s="244">
        <f t="shared" si="1733"/>
        <v>0</v>
      </c>
      <c r="EQ165" s="242">
        <f t="shared" si="1733"/>
        <v>0</v>
      </c>
      <c r="ER165" s="245">
        <f t="shared" si="1733"/>
        <v>0</v>
      </c>
      <c r="ES165" s="269">
        <f t="shared" si="1733"/>
        <v>0</v>
      </c>
      <c r="ET165" s="441">
        <f t="shared" si="1733"/>
        <v>0</v>
      </c>
      <c r="EU165" s="442">
        <f t="shared" si="1733"/>
        <v>0</v>
      </c>
      <c r="EV165" s="443">
        <f t="shared" si="1733"/>
        <v>0</v>
      </c>
      <c r="EW165" s="462">
        <f t="shared" si="1733"/>
        <v>0</v>
      </c>
      <c r="EX165" s="463">
        <f t="shared" si="1733"/>
        <v>0</v>
      </c>
      <c r="EY165" s="464">
        <f t="shared" si="1733"/>
        <v>0</v>
      </c>
      <c r="EZ165" s="309">
        <f t="shared" si="1733"/>
        <v>0</v>
      </c>
      <c r="FA165" s="319">
        <f t="shared" si="1733"/>
        <v>0</v>
      </c>
      <c r="FB165" s="329">
        <f t="shared" ref="FB165:GG165" si="1734">SUMIFS(FB$5:FB$129,$HM$5:$HM$129,$S165,$HO$5:$HO$129,$D165)</f>
        <v>0</v>
      </c>
      <c r="FC165" s="272">
        <f t="shared" si="1734"/>
        <v>0</v>
      </c>
      <c r="FD165" s="246">
        <f t="shared" si="1734"/>
        <v>0</v>
      </c>
      <c r="FE165" s="242">
        <f t="shared" si="1734"/>
        <v>0</v>
      </c>
      <c r="FF165" s="269">
        <f t="shared" si="1734"/>
        <v>0</v>
      </c>
      <c r="FG165" s="243">
        <f t="shared" si="1734"/>
        <v>0</v>
      </c>
      <c r="FH165" s="242">
        <f t="shared" si="1734"/>
        <v>0</v>
      </c>
      <c r="FI165" s="269">
        <f t="shared" si="1734"/>
        <v>0</v>
      </c>
      <c r="FJ165" s="244">
        <f t="shared" si="1734"/>
        <v>0</v>
      </c>
      <c r="FK165" s="242">
        <f t="shared" si="1734"/>
        <v>0</v>
      </c>
      <c r="FL165" s="245">
        <f t="shared" si="1734"/>
        <v>0</v>
      </c>
      <c r="FM165" s="269">
        <f t="shared" si="1734"/>
        <v>0</v>
      </c>
      <c r="FN165" s="241">
        <f t="shared" si="1734"/>
        <v>0</v>
      </c>
      <c r="FO165" s="242">
        <f t="shared" si="1734"/>
        <v>0</v>
      </c>
      <c r="FP165" s="269">
        <f t="shared" si="1734"/>
        <v>0</v>
      </c>
      <c r="FQ165" s="243">
        <f t="shared" si="1734"/>
        <v>0</v>
      </c>
      <c r="FR165" s="242">
        <f t="shared" si="1734"/>
        <v>0</v>
      </c>
      <c r="FS165" s="269">
        <f t="shared" si="1734"/>
        <v>0</v>
      </c>
      <c r="FT165" s="244">
        <f t="shared" si="1734"/>
        <v>0</v>
      </c>
      <c r="FU165" s="242">
        <f t="shared" si="1734"/>
        <v>0</v>
      </c>
      <c r="FV165" s="245">
        <f t="shared" si="1734"/>
        <v>0</v>
      </c>
      <c r="FW165" s="269">
        <f t="shared" si="1734"/>
        <v>0</v>
      </c>
      <c r="FX165" s="241">
        <f t="shared" si="1734"/>
        <v>0</v>
      </c>
      <c r="FY165" s="242">
        <f t="shared" si="1734"/>
        <v>0</v>
      </c>
      <c r="FZ165" s="269">
        <f t="shared" si="1734"/>
        <v>0</v>
      </c>
      <c r="GA165" s="243">
        <f t="shared" si="1734"/>
        <v>0</v>
      </c>
      <c r="GB165" s="242">
        <f t="shared" si="1734"/>
        <v>0</v>
      </c>
      <c r="GC165" s="269">
        <f t="shared" si="1734"/>
        <v>0</v>
      </c>
      <c r="GD165" s="244">
        <f t="shared" si="1734"/>
        <v>0</v>
      </c>
      <c r="GE165" s="242">
        <f t="shared" si="1734"/>
        <v>0</v>
      </c>
      <c r="GF165" s="245">
        <f t="shared" si="1734"/>
        <v>0</v>
      </c>
      <c r="GG165" s="269">
        <f t="shared" si="1734"/>
        <v>0</v>
      </c>
      <c r="GH165" s="441">
        <f t="shared" ref="GH165:HK165" si="1735">SUMIFS(GH$5:GH$129,$HM$5:$HM$129,$S165,$HO$5:$HO$129,$D165)</f>
        <v>0</v>
      </c>
      <c r="GI165" s="442">
        <f t="shared" si="1735"/>
        <v>0</v>
      </c>
      <c r="GJ165" s="443">
        <f t="shared" si="1735"/>
        <v>0</v>
      </c>
      <c r="GK165" s="462">
        <f t="shared" si="1735"/>
        <v>0</v>
      </c>
      <c r="GL165" s="463">
        <f t="shared" si="1735"/>
        <v>0</v>
      </c>
      <c r="GM165" s="464">
        <f t="shared" si="1735"/>
        <v>0</v>
      </c>
      <c r="GN165" s="309">
        <f t="shared" si="1735"/>
        <v>0</v>
      </c>
      <c r="GO165" s="319">
        <f t="shared" si="1735"/>
        <v>0</v>
      </c>
      <c r="GP165" s="329">
        <f t="shared" si="1735"/>
        <v>0</v>
      </c>
      <c r="GQ165" s="272">
        <f t="shared" si="1735"/>
        <v>0</v>
      </c>
      <c r="GR165" s="344">
        <f t="shared" si="1735"/>
        <v>0</v>
      </c>
      <c r="GS165" s="345">
        <f t="shared" si="1735"/>
        <v>0</v>
      </c>
      <c r="GT165" s="276">
        <f t="shared" si="1735"/>
        <v>0</v>
      </c>
      <c r="GU165" s="364">
        <f t="shared" si="1735"/>
        <v>0</v>
      </c>
      <c r="GV165" s="365">
        <f t="shared" si="1735"/>
        <v>0</v>
      </c>
      <c r="GW165" s="279">
        <f t="shared" si="1735"/>
        <v>0</v>
      </c>
      <c r="GX165" s="379">
        <f t="shared" si="1735"/>
        <v>0</v>
      </c>
      <c r="GY165" s="380">
        <f t="shared" si="1735"/>
        <v>0</v>
      </c>
      <c r="GZ165" s="381">
        <f t="shared" si="1735"/>
        <v>0</v>
      </c>
      <c r="HA165" s="282">
        <f t="shared" si="1735"/>
        <v>0</v>
      </c>
      <c r="HB165" s="401">
        <f t="shared" si="1735"/>
        <v>0</v>
      </c>
      <c r="HC165" s="402">
        <f t="shared" si="1735"/>
        <v>0</v>
      </c>
      <c r="HD165" s="285">
        <f t="shared" si="1735"/>
        <v>0</v>
      </c>
      <c r="HE165" s="401">
        <f t="shared" si="1735"/>
        <v>0</v>
      </c>
      <c r="HF165" s="402">
        <f t="shared" si="1735"/>
        <v>0</v>
      </c>
      <c r="HG165" s="285">
        <f t="shared" si="1735"/>
        <v>0</v>
      </c>
      <c r="HH165" s="401">
        <f t="shared" si="1735"/>
        <v>0</v>
      </c>
      <c r="HI165" s="402">
        <f t="shared" si="1735"/>
        <v>0</v>
      </c>
      <c r="HJ165" s="417">
        <f t="shared" si="1735"/>
        <v>0</v>
      </c>
      <c r="HK165" s="291">
        <f t="shared" si="1735"/>
        <v>0</v>
      </c>
      <c r="HL165" s="260"/>
      <c r="HM165" s="247" t="s">
        <v>237</v>
      </c>
      <c r="HN165" s="258"/>
      <c r="HO165" s="259"/>
      <c r="HP165" s="258"/>
      <c r="HQ165" s="258"/>
    </row>
    <row r="166" spans="2:225" s="96" customFormat="1" ht="28.5">
      <c r="B166" s="233"/>
      <c r="C166" s="147"/>
      <c r="D166" s="521"/>
      <c r="E166" s="234"/>
      <c r="F166" s="235"/>
      <c r="G166" s="235"/>
      <c r="H166" s="235"/>
      <c r="I166" s="234"/>
      <c r="J166" s="234"/>
      <c r="K166" s="234"/>
      <c r="L166" s="234"/>
      <c r="M166" s="234"/>
      <c r="N166" s="234"/>
      <c r="O166" s="234"/>
      <c r="P166" s="234"/>
      <c r="Q166" s="234"/>
      <c r="R166" s="239"/>
      <c r="S166" s="248" t="s">
        <v>238</v>
      </c>
      <c r="T166" s="249">
        <f t="shared" ref="T166:AY166" si="1736">SUMIFS(T$5:T$129,$HM$5:$HM$129,$S166,$HO$5:$HO$129,$D165)</f>
        <v>0</v>
      </c>
      <c r="U166" s="250">
        <f t="shared" si="1736"/>
        <v>0</v>
      </c>
      <c r="V166" s="270">
        <f t="shared" si="1736"/>
        <v>0</v>
      </c>
      <c r="W166" s="251">
        <f t="shared" si="1736"/>
        <v>0</v>
      </c>
      <c r="X166" s="250">
        <f t="shared" si="1736"/>
        <v>0</v>
      </c>
      <c r="Y166" s="270">
        <f t="shared" si="1736"/>
        <v>0</v>
      </c>
      <c r="Z166" s="252">
        <f t="shared" si="1736"/>
        <v>0</v>
      </c>
      <c r="AA166" s="250">
        <f t="shared" si="1736"/>
        <v>0</v>
      </c>
      <c r="AB166" s="253">
        <f t="shared" si="1736"/>
        <v>0</v>
      </c>
      <c r="AC166" s="270">
        <f t="shared" si="1736"/>
        <v>0</v>
      </c>
      <c r="AD166" s="249">
        <f t="shared" si="1736"/>
        <v>0</v>
      </c>
      <c r="AE166" s="250">
        <f t="shared" si="1736"/>
        <v>0</v>
      </c>
      <c r="AF166" s="270">
        <f t="shared" si="1736"/>
        <v>0</v>
      </c>
      <c r="AG166" s="251">
        <f t="shared" si="1736"/>
        <v>0</v>
      </c>
      <c r="AH166" s="250">
        <f t="shared" si="1736"/>
        <v>0</v>
      </c>
      <c r="AI166" s="270">
        <f t="shared" si="1736"/>
        <v>0</v>
      </c>
      <c r="AJ166" s="252">
        <f t="shared" si="1736"/>
        <v>0</v>
      </c>
      <c r="AK166" s="250">
        <f t="shared" si="1736"/>
        <v>0</v>
      </c>
      <c r="AL166" s="253">
        <f t="shared" si="1736"/>
        <v>0</v>
      </c>
      <c r="AM166" s="270">
        <f t="shared" si="1736"/>
        <v>0</v>
      </c>
      <c r="AN166" s="249">
        <f t="shared" si="1736"/>
        <v>0</v>
      </c>
      <c r="AO166" s="250">
        <f t="shared" si="1736"/>
        <v>0</v>
      </c>
      <c r="AP166" s="270">
        <f t="shared" si="1736"/>
        <v>0</v>
      </c>
      <c r="AQ166" s="251">
        <f t="shared" si="1736"/>
        <v>0</v>
      </c>
      <c r="AR166" s="250">
        <f t="shared" si="1736"/>
        <v>0</v>
      </c>
      <c r="AS166" s="270">
        <f t="shared" si="1736"/>
        <v>0</v>
      </c>
      <c r="AT166" s="252">
        <f t="shared" si="1736"/>
        <v>0</v>
      </c>
      <c r="AU166" s="250">
        <f t="shared" si="1736"/>
        <v>0</v>
      </c>
      <c r="AV166" s="253">
        <f t="shared" si="1736"/>
        <v>0</v>
      </c>
      <c r="AW166" s="270">
        <f t="shared" si="1736"/>
        <v>0</v>
      </c>
      <c r="AX166" s="444">
        <f t="shared" si="1736"/>
        <v>0</v>
      </c>
      <c r="AY166" s="445">
        <f t="shared" si="1736"/>
        <v>0</v>
      </c>
      <c r="AZ166" s="446">
        <f t="shared" ref="AZ166:CE166" si="1737">SUMIFS(AZ$5:AZ$129,$HM$5:$HM$129,$S166,$HO$5:$HO$129,$D165)</f>
        <v>0</v>
      </c>
      <c r="BA166" s="465">
        <f t="shared" si="1737"/>
        <v>0</v>
      </c>
      <c r="BB166" s="466">
        <f t="shared" si="1737"/>
        <v>0</v>
      </c>
      <c r="BC166" s="467">
        <f t="shared" si="1737"/>
        <v>0</v>
      </c>
      <c r="BD166" s="310">
        <f t="shared" si="1737"/>
        <v>0</v>
      </c>
      <c r="BE166" s="320">
        <f t="shared" si="1737"/>
        <v>0</v>
      </c>
      <c r="BF166" s="330">
        <f t="shared" si="1737"/>
        <v>0</v>
      </c>
      <c r="BG166" s="273">
        <f t="shared" si="1737"/>
        <v>0</v>
      </c>
      <c r="BH166" s="254">
        <f t="shared" si="1737"/>
        <v>0</v>
      </c>
      <c r="BI166" s="250">
        <f t="shared" si="1737"/>
        <v>0</v>
      </c>
      <c r="BJ166" s="270">
        <f t="shared" si="1737"/>
        <v>0</v>
      </c>
      <c r="BK166" s="251">
        <f t="shared" si="1737"/>
        <v>0</v>
      </c>
      <c r="BL166" s="250">
        <f t="shared" si="1737"/>
        <v>0</v>
      </c>
      <c r="BM166" s="270">
        <f t="shared" si="1737"/>
        <v>0</v>
      </c>
      <c r="BN166" s="252">
        <f t="shared" si="1737"/>
        <v>0</v>
      </c>
      <c r="BO166" s="250">
        <f t="shared" si="1737"/>
        <v>0</v>
      </c>
      <c r="BP166" s="253">
        <f t="shared" si="1737"/>
        <v>0</v>
      </c>
      <c r="BQ166" s="270">
        <f t="shared" si="1737"/>
        <v>0</v>
      </c>
      <c r="BR166" s="249">
        <f t="shared" si="1737"/>
        <v>0</v>
      </c>
      <c r="BS166" s="250">
        <f t="shared" si="1737"/>
        <v>0</v>
      </c>
      <c r="BT166" s="270">
        <f t="shared" si="1737"/>
        <v>0</v>
      </c>
      <c r="BU166" s="251">
        <f t="shared" si="1737"/>
        <v>0</v>
      </c>
      <c r="BV166" s="250">
        <f t="shared" si="1737"/>
        <v>0</v>
      </c>
      <c r="BW166" s="270">
        <f t="shared" si="1737"/>
        <v>0</v>
      </c>
      <c r="BX166" s="252">
        <f t="shared" si="1737"/>
        <v>0</v>
      </c>
      <c r="BY166" s="250">
        <f t="shared" si="1737"/>
        <v>0</v>
      </c>
      <c r="BZ166" s="253">
        <f t="shared" si="1737"/>
        <v>0</v>
      </c>
      <c r="CA166" s="270">
        <f t="shared" si="1737"/>
        <v>0</v>
      </c>
      <c r="CB166" s="249">
        <f t="shared" si="1737"/>
        <v>0</v>
      </c>
      <c r="CC166" s="250">
        <f t="shared" si="1737"/>
        <v>0</v>
      </c>
      <c r="CD166" s="270">
        <f t="shared" si="1737"/>
        <v>0</v>
      </c>
      <c r="CE166" s="251">
        <f t="shared" si="1737"/>
        <v>0</v>
      </c>
      <c r="CF166" s="250">
        <f t="shared" ref="CF166:DU166" si="1738">SUMIFS(CF$5:CF$129,$HM$5:$HM$129,$S166,$HO$5:$HO$129,$D165)</f>
        <v>0</v>
      </c>
      <c r="CG166" s="270">
        <f t="shared" si="1738"/>
        <v>0</v>
      </c>
      <c r="CH166" s="252">
        <f t="shared" si="1738"/>
        <v>0</v>
      </c>
      <c r="CI166" s="250">
        <f t="shared" si="1738"/>
        <v>0</v>
      </c>
      <c r="CJ166" s="253">
        <f t="shared" si="1738"/>
        <v>0</v>
      </c>
      <c r="CK166" s="270">
        <f t="shared" si="1738"/>
        <v>0</v>
      </c>
      <c r="CL166" s="444">
        <f t="shared" si="1738"/>
        <v>0</v>
      </c>
      <c r="CM166" s="445">
        <f t="shared" si="1738"/>
        <v>0</v>
      </c>
      <c r="CN166" s="446">
        <f t="shared" si="1738"/>
        <v>0</v>
      </c>
      <c r="CO166" s="465">
        <f t="shared" si="1738"/>
        <v>0</v>
      </c>
      <c r="CP166" s="466">
        <f t="shared" si="1738"/>
        <v>0</v>
      </c>
      <c r="CQ166" s="467">
        <f t="shared" si="1738"/>
        <v>0</v>
      </c>
      <c r="CR166" s="310">
        <f t="shared" si="1738"/>
        <v>0</v>
      </c>
      <c r="CS166" s="320">
        <f t="shared" si="1738"/>
        <v>0</v>
      </c>
      <c r="CT166" s="330">
        <f t="shared" si="1738"/>
        <v>0</v>
      </c>
      <c r="CU166" s="273">
        <f t="shared" si="1738"/>
        <v>0</v>
      </c>
      <c r="CV166" s="346">
        <f t="shared" si="1738"/>
        <v>0</v>
      </c>
      <c r="CW166" s="347">
        <f t="shared" si="1738"/>
        <v>0</v>
      </c>
      <c r="CX166" s="277">
        <f t="shared" si="1738"/>
        <v>0</v>
      </c>
      <c r="CY166" s="366">
        <f t="shared" si="1738"/>
        <v>0</v>
      </c>
      <c r="CZ166" s="367">
        <f t="shared" si="1738"/>
        <v>0</v>
      </c>
      <c r="DA166" s="280">
        <f t="shared" si="1738"/>
        <v>0</v>
      </c>
      <c r="DB166" s="382">
        <f t="shared" si="1738"/>
        <v>0</v>
      </c>
      <c r="DC166" s="383">
        <f t="shared" si="1738"/>
        <v>0</v>
      </c>
      <c r="DD166" s="330">
        <f t="shared" si="1738"/>
        <v>0</v>
      </c>
      <c r="DE166" s="283">
        <f t="shared" si="1738"/>
        <v>0</v>
      </c>
      <c r="DF166" s="346">
        <f t="shared" ref="DF166" si="1739">SUMIFS(DF$5:DF$129,$HM$5:$HM$129,$S166,$HO$5:$HO$129,$D165)</f>
        <v>58839756</v>
      </c>
      <c r="DG166" s="347">
        <f t="shared" ref="DG166" si="1740">SUMIFS(DG$5:DG$129,$HM$5:$HM$129,$S166,$HO$5:$HO$129,$D165)</f>
        <v>16098726</v>
      </c>
      <c r="DH166" s="277">
        <f t="shared" ref="DH166" si="1741">SUMIFS(DH$5:DH$129,$HM$5:$HM$129,$S166,$HO$5:$HO$129,$D165)</f>
        <v>12</v>
      </c>
      <c r="DI166" s="366">
        <f t="shared" ref="DI166" si="1742">SUMIFS(DI$5:DI$129,$HM$5:$HM$129,$S166,$HO$5:$HO$129,$D165)</f>
        <v>0</v>
      </c>
      <c r="DJ166" s="367">
        <f t="shared" ref="DJ166" si="1743">SUMIFS(DJ$5:DJ$129,$HM$5:$HM$129,$S166,$HO$5:$HO$129,$D165)</f>
        <v>0</v>
      </c>
      <c r="DK166" s="280">
        <f t="shared" ref="DK166" si="1744">SUMIFS(DK$5:DK$129,$HM$5:$HM$129,$S166,$HO$5:$HO$129,$D165)</f>
        <v>0</v>
      </c>
      <c r="DL166" s="382">
        <f t="shared" ref="DL166" si="1745">SUMIFS(DL$5:DL$129,$HM$5:$HM$129,$S166,$HO$5:$HO$129,$D165)</f>
        <v>26118151</v>
      </c>
      <c r="DM166" s="383">
        <f t="shared" ref="DM166" si="1746">SUMIFS(DM$5:DM$129,$HM$5:$HM$129,$S166,$HO$5:$HO$129,$D165)</f>
        <v>6868754</v>
      </c>
      <c r="DN166" s="330">
        <f t="shared" ref="DN166" si="1747">SUMIFS(DN$5:DN$129,$HM$5:$HM$129,$S166,$HO$5:$HO$129,$D165)</f>
        <v>-42631246</v>
      </c>
      <c r="DO166" s="283">
        <f t="shared" ref="DO166" si="1748">SUMIFS(DO$5:DO$129,$HM$5:$HM$129,$S166,$HO$5:$HO$129,$D165)</f>
        <v>7</v>
      </c>
      <c r="DP166" s="254">
        <f t="shared" si="1738"/>
        <v>0</v>
      </c>
      <c r="DQ166" s="250">
        <f t="shared" si="1738"/>
        <v>0</v>
      </c>
      <c r="DR166" s="270">
        <f t="shared" si="1738"/>
        <v>0</v>
      </c>
      <c r="DS166" s="251">
        <f t="shared" si="1738"/>
        <v>0</v>
      </c>
      <c r="DT166" s="250">
        <f t="shared" si="1738"/>
        <v>0</v>
      </c>
      <c r="DU166" s="270">
        <f t="shared" si="1738"/>
        <v>0</v>
      </c>
      <c r="DV166" s="252">
        <f t="shared" ref="DV166:FA166" si="1749">SUMIFS(DV$5:DV$129,$HM$5:$HM$129,$S166,$HO$5:$HO$129,$D165)</f>
        <v>0</v>
      </c>
      <c r="DW166" s="250">
        <f t="shared" si="1749"/>
        <v>0</v>
      </c>
      <c r="DX166" s="253">
        <f t="shared" si="1749"/>
        <v>0</v>
      </c>
      <c r="DY166" s="270">
        <f t="shared" si="1749"/>
        <v>0</v>
      </c>
      <c r="DZ166" s="249">
        <f t="shared" si="1749"/>
        <v>0</v>
      </c>
      <c r="EA166" s="250">
        <f t="shared" si="1749"/>
        <v>0</v>
      </c>
      <c r="EB166" s="270">
        <f t="shared" si="1749"/>
        <v>0</v>
      </c>
      <c r="EC166" s="251">
        <f t="shared" si="1749"/>
        <v>0</v>
      </c>
      <c r="ED166" s="250">
        <f t="shared" si="1749"/>
        <v>0</v>
      </c>
      <c r="EE166" s="270">
        <f t="shared" si="1749"/>
        <v>0</v>
      </c>
      <c r="EF166" s="252">
        <f t="shared" si="1749"/>
        <v>0</v>
      </c>
      <c r="EG166" s="250">
        <f t="shared" si="1749"/>
        <v>0</v>
      </c>
      <c r="EH166" s="253">
        <f t="shared" si="1749"/>
        <v>0</v>
      </c>
      <c r="EI166" s="270">
        <f t="shared" si="1749"/>
        <v>0</v>
      </c>
      <c r="EJ166" s="249">
        <f t="shared" si="1749"/>
        <v>0</v>
      </c>
      <c r="EK166" s="250">
        <f t="shared" si="1749"/>
        <v>0</v>
      </c>
      <c r="EL166" s="270">
        <f t="shared" si="1749"/>
        <v>0</v>
      </c>
      <c r="EM166" s="251">
        <f t="shared" si="1749"/>
        <v>0</v>
      </c>
      <c r="EN166" s="250">
        <f t="shared" si="1749"/>
        <v>0</v>
      </c>
      <c r="EO166" s="270">
        <f t="shared" si="1749"/>
        <v>0</v>
      </c>
      <c r="EP166" s="252">
        <f t="shared" si="1749"/>
        <v>0</v>
      </c>
      <c r="EQ166" s="250">
        <f t="shared" si="1749"/>
        <v>0</v>
      </c>
      <c r="ER166" s="253">
        <f t="shared" si="1749"/>
        <v>0</v>
      </c>
      <c r="ES166" s="270">
        <f t="shared" si="1749"/>
        <v>0</v>
      </c>
      <c r="ET166" s="444">
        <f t="shared" si="1749"/>
        <v>0</v>
      </c>
      <c r="EU166" s="445">
        <f t="shared" si="1749"/>
        <v>0</v>
      </c>
      <c r="EV166" s="446">
        <f t="shared" si="1749"/>
        <v>0</v>
      </c>
      <c r="EW166" s="465">
        <f t="shared" si="1749"/>
        <v>0</v>
      </c>
      <c r="EX166" s="466">
        <f t="shared" si="1749"/>
        <v>0</v>
      </c>
      <c r="EY166" s="467">
        <f t="shared" si="1749"/>
        <v>0</v>
      </c>
      <c r="EZ166" s="310">
        <f t="shared" si="1749"/>
        <v>0</v>
      </c>
      <c r="FA166" s="320">
        <f t="shared" si="1749"/>
        <v>0</v>
      </c>
      <c r="FB166" s="330">
        <f t="shared" ref="FB166:GG166" si="1750">SUMIFS(FB$5:FB$129,$HM$5:$HM$129,$S166,$HO$5:$HO$129,$D165)</f>
        <v>0</v>
      </c>
      <c r="FC166" s="273">
        <f t="shared" si="1750"/>
        <v>0</v>
      </c>
      <c r="FD166" s="254">
        <f t="shared" si="1750"/>
        <v>0</v>
      </c>
      <c r="FE166" s="250">
        <f t="shared" si="1750"/>
        <v>0</v>
      </c>
      <c r="FF166" s="270">
        <f t="shared" si="1750"/>
        <v>0</v>
      </c>
      <c r="FG166" s="251">
        <f t="shared" si="1750"/>
        <v>0</v>
      </c>
      <c r="FH166" s="250">
        <f t="shared" si="1750"/>
        <v>0</v>
      </c>
      <c r="FI166" s="270">
        <f t="shared" si="1750"/>
        <v>0</v>
      </c>
      <c r="FJ166" s="252">
        <f t="shared" si="1750"/>
        <v>0</v>
      </c>
      <c r="FK166" s="250">
        <f t="shared" si="1750"/>
        <v>0</v>
      </c>
      <c r="FL166" s="253">
        <f t="shared" si="1750"/>
        <v>0</v>
      </c>
      <c r="FM166" s="270">
        <f t="shared" si="1750"/>
        <v>0</v>
      </c>
      <c r="FN166" s="249">
        <f t="shared" si="1750"/>
        <v>0</v>
      </c>
      <c r="FO166" s="250">
        <f t="shared" si="1750"/>
        <v>0</v>
      </c>
      <c r="FP166" s="270">
        <f t="shared" si="1750"/>
        <v>0</v>
      </c>
      <c r="FQ166" s="251">
        <f t="shared" si="1750"/>
        <v>0</v>
      </c>
      <c r="FR166" s="250">
        <f t="shared" si="1750"/>
        <v>0</v>
      </c>
      <c r="FS166" s="270">
        <f t="shared" si="1750"/>
        <v>0</v>
      </c>
      <c r="FT166" s="252">
        <f t="shared" si="1750"/>
        <v>0</v>
      </c>
      <c r="FU166" s="250">
        <f t="shared" si="1750"/>
        <v>0</v>
      </c>
      <c r="FV166" s="253">
        <f t="shared" si="1750"/>
        <v>0</v>
      </c>
      <c r="FW166" s="270">
        <f t="shared" si="1750"/>
        <v>0</v>
      </c>
      <c r="FX166" s="249">
        <f t="shared" si="1750"/>
        <v>0</v>
      </c>
      <c r="FY166" s="250">
        <f t="shared" si="1750"/>
        <v>0</v>
      </c>
      <c r="FZ166" s="270">
        <f t="shared" si="1750"/>
        <v>0</v>
      </c>
      <c r="GA166" s="251">
        <f t="shared" si="1750"/>
        <v>0</v>
      </c>
      <c r="GB166" s="250">
        <f t="shared" si="1750"/>
        <v>0</v>
      </c>
      <c r="GC166" s="270">
        <f t="shared" si="1750"/>
        <v>0</v>
      </c>
      <c r="GD166" s="252">
        <f t="shared" si="1750"/>
        <v>0</v>
      </c>
      <c r="GE166" s="250">
        <f t="shared" si="1750"/>
        <v>0</v>
      </c>
      <c r="GF166" s="253">
        <f t="shared" si="1750"/>
        <v>0</v>
      </c>
      <c r="GG166" s="270">
        <f t="shared" si="1750"/>
        <v>0</v>
      </c>
      <c r="GH166" s="444">
        <f t="shared" ref="GH166:HM166" si="1751">SUMIFS(GH$5:GH$129,$HM$5:$HM$129,$S166,$HO$5:$HO$129,$D165)</f>
        <v>0</v>
      </c>
      <c r="GI166" s="445">
        <f t="shared" si="1751"/>
        <v>0</v>
      </c>
      <c r="GJ166" s="446">
        <f t="shared" si="1751"/>
        <v>0</v>
      </c>
      <c r="GK166" s="465">
        <f t="shared" si="1751"/>
        <v>0</v>
      </c>
      <c r="GL166" s="466">
        <f t="shared" si="1751"/>
        <v>0</v>
      </c>
      <c r="GM166" s="467">
        <f t="shared" si="1751"/>
        <v>0</v>
      </c>
      <c r="GN166" s="310">
        <f t="shared" si="1751"/>
        <v>0</v>
      </c>
      <c r="GO166" s="320">
        <f t="shared" si="1751"/>
        <v>0</v>
      </c>
      <c r="GP166" s="330">
        <f t="shared" si="1751"/>
        <v>0</v>
      </c>
      <c r="GQ166" s="273">
        <f t="shared" si="1751"/>
        <v>0</v>
      </c>
      <c r="GR166" s="346">
        <f t="shared" si="1751"/>
        <v>0</v>
      </c>
      <c r="GS166" s="347">
        <f t="shared" si="1751"/>
        <v>0</v>
      </c>
      <c r="GT166" s="277">
        <f t="shared" si="1751"/>
        <v>0</v>
      </c>
      <c r="GU166" s="366">
        <f t="shared" si="1751"/>
        <v>0</v>
      </c>
      <c r="GV166" s="367">
        <f t="shared" si="1751"/>
        <v>0</v>
      </c>
      <c r="GW166" s="280">
        <f t="shared" si="1751"/>
        <v>0</v>
      </c>
      <c r="GX166" s="382">
        <f t="shared" si="1751"/>
        <v>0</v>
      </c>
      <c r="GY166" s="383">
        <f t="shared" si="1751"/>
        <v>0</v>
      </c>
      <c r="GZ166" s="330">
        <f t="shared" si="1751"/>
        <v>0</v>
      </c>
      <c r="HA166" s="283">
        <f t="shared" si="1751"/>
        <v>0</v>
      </c>
      <c r="HB166" s="403">
        <f t="shared" si="1751"/>
        <v>0</v>
      </c>
      <c r="HC166" s="404">
        <f t="shared" si="1751"/>
        <v>0</v>
      </c>
      <c r="HD166" s="286">
        <f t="shared" si="1751"/>
        <v>0</v>
      </c>
      <c r="HE166" s="403">
        <f t="shared" si="1751"/>
        <v>0</v>
      </c>
      <c r="HF166" s="404">
        <f t="shared" si="1751"/>
        <v>0</v>
      </c>
      <c r="HG166" s="286">
        <f t="shared" si="1751"/>
        <v>0</v>
      </c>
      <c r="HH166" s="403">
        <f t="shared" si="1751"/>
        <v>0</v>
      </c>
      <c r="HI166" s="404">
        <f t="shared" si="1751"/>
        <v>0</v>
      </c>
      <c r="HJ166" s="330">
        <f t="shared" si="1751"/>
        <v>0</v>
      </c>
      <c r="HK166" s="290">
        <f t="shared" si="1751"/>
        <v>0</v>
      </c>
      <c r="HL166" s="260"/>
      <c r="HM166" s="247" t="s">
        <v>238</v>
      </c>
      <c r="HN166" s="258"/>
      <c r="HO166" s="259"/>
      <c r="HP166" s="258"/>
      <c r="HQ166" s="258"/>
    </row>
    <row r="167" spans="2:225" s="96" customFormat="1" ht="29.25" thickBot="1">
      <c r="B167" s="233"/>
      <c r="C167" s="147"/>
      <c r="D167" s="521"/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68" t="s">
        <v>239</v>
      </c>
      <c r="T167" s="261" t="str">
        <f t="shared" ref="T167:AA167" si="1752">IF(AND(T165&gt;0,T166&gt;0),ROUNDDOWN(T166/T165,4),"")</f>
        <v/>
      </c>
      <c r="U167" s="262" t="str">
        <f t="shared" si="1752"/>
        <v/>
      </c>
      <c r="V167" s="271" t="str">
        <f t="shared" si="1752"/>
        <v/>
      </c>
      <c r="W167" s="263" t="str">
        <f t="shared" si="1752"/>
        <v/>
      </c>
      <c r="X167" s="262" t="str">
        <f t="shared" si="1752"/>
        <v/>
      </c>
      <c r="Y167" s="271" t="str">
        <f t="shared" si="1752"/>
        <v/>
      </c>
      <c r="Z167" s="264" t="str">
        <f t="shared" si="1752"/>
        <v/>
      </c>
      <c r="AA167" s="262" t="str">
        <f t="shared" si="1752"/>
        <v/>
      </c>
      <c r="AB167" s="265">
        <f>IF(AB166&gt;0,AB166/AB165,0)</f>
        <v>0</v>
      </c>
      <c r="AC167" s="271" t="str">
        <f t="shared" ref="AC167:AK167" si="1753">IF(AND(AC165&gt;0,AC166&gt;0),ROUNDDOWN(AC166/AC165,4),"")</f>
        <v/>
      </c>
      <c r="AD167" s="261" t="str">
        <f t="shared" si="1753"/>
        <v/>
      </c>
      <c r="AE167" s="262" t="str">
        <f t="shared" si="1753"/>
        <v/>
      </c>
      <c r="AF167" s="271" t="str">
        <f t="shared" si="1753"/>
        <v/>
      </c>
      <c r="AG167" s="263" t="str">
        <f t="shared" si="1753"/>
        <v/>
      </c>
      <c r="AH167" s="262" t="str">
        <f t="shared" si="1753"/>
        <v/>
      </c>
      <c r="AI167" s="271" t="str">
        <f t="shared" si="1753"/>
        <v/>
      </c>
      <c r="AJ167" s="264" t="str">
        <f t="shared" si="1753"/>
        <v/>
      </c>
      <c r="AK167" s="262" t="str">
        <f t="shared" si="1753"/>
        <v/>
      </c>
      <c r="AL167" s="265">
        <f>IF(AL166&gt;0,AL166/AL165,0)</f>
        <v>0</v>
      </c>
      <c r="AM167" s="271" t="str">
        <f t="shared" ref="AM167:AU167" si="1754">IF(AND(AM165&gt;0,AM166&gt;0),ROUNDDOWN(AM166/AM165,4),"")</f>
        <v/>
      </c>
      <c r="AN167" s="261" t="str">
        <f t="shared" si="1754"/>
        <v/>
      </c>
      <c r="AO167" s="262" t="str">
        <f t="shared" si="1754"/>
        <v/>
      </c>
      <c r="AP167" s="271" t="str">
        <f t="shared" si="1754"/>
        <v/>
      </c>
      <c r="AQ167" s="263" t="str">
        <f t="shared" si="1754"/>
        <v/>
      </c>
      <c r="AR167" s="262" t="str">
        <f t="shared" si="1754"/>
        <v/>
      </c>
      <c r="AS167" s="271" t="str">
        <f t="shared" si="1754"/>
        <v/>
      </c>
      <c r="AT167" s="264" t="str">
        <f t="shared" si="1754"/>
        <v/>
      </c>
      <c r="AU167" s="262" t="str">
        <f t="shared" si="1754"/>
        <v/>
      </c>
      <c r="AV167" s="265">
        <f>IF(AV166&gt;0,AV166/AV165,0)</f>
        <v>0</v>
      </c>
      <c r="AW167" s="271" t="str">
        <f t="shared" ref="AW167:BE167" si="1755">IF(AND(AW165&gt;0,AW166&gt;0),ROUNDDOWN(AW166/AW165,4),"")</f>
        <v/>
      </c>
      <c r="AX167" s="447" t="str">
        <f t="shared" si="1755"/>
        <v/>
      </c>
      <c r="AY167" s="448" t="str">
        <f t="shared" si="1755"/>
        <v/>
      </c>
      <c r="AZ167" s="449" t="str">
        <f t="shared" si="1755"/>
        <v/>
      </c>
      <c r="BA167" s="468" t="str">
        <f t="shared" si="1755"/>
        <v/>
      </c>
      <c r="BB167" s="469" t="str">
        <f t="shared" si="1755"/>
        <v/>
      </c>
      <c r="BC167" s="470" t="str">
        <f t="shared" si="1755"/>
        <v/>
      </c>
      <c r="BD167" s="311" t="str">
        <f t="shared" si="1755"/>
        <v/>
      </c>
      <c r="BE167" s="321" t="str">
        <f t="shared" si="1755"/>
        <v/>
      </c>
      <c r="BF167" s="331"/>
      <c r="BG167" s="274" t="str">
        <f>IF(AND(BG165&gt;0,BG166&gt;0),ROUNDDOWN(BG166/BG165,4),"")</f>
        <v/>
      </c>
      <c r="BH167" s="267" t="str">
        <f t="shared" ref="BH167:BO167" si="1756">IF(AND(BH165&gt;0,BH166&gt;0),ROUNDDOWN(BH166/BH165,4),"")</f>
        <v/>
      </c>
      <c r="BI167" s="262" t="str">
        <f t="shared" si="1756"/>
        <v/>
      </c>
      <c r="BJ167" s="271" t="str">
        <f t="shared" si="1756"/>
        <v/>
      </c>
      <c r="BK167" s="263" t="str">
        <f t="shared" si="1756"/>
        <v/>
      </c>
      <c r="BL167" s="262" t="str">
        <f t="shared" si="1756"/>
        <v/>
      </c>
      <c r="BM167" s="271" t="str">
        <f t="shared" si="1756"/>
        <v/>
      </c>
      <c r="BN167" s="264" t="str">
        <f t="shared" si="1756"/>
        <v/>
      </c>
      <c r="BO167" s="262" t="str">
        <f t="shared" si="1756"/>
        <v/>
      </c>
      <c r="BP167" s="265">
        <f>IF(BP166&gt;0,BP166/BP165,0)</f>
        <v>0</v>
      </c>
      <c r="BQ167" s="271" t="str">
        <f t="shared" ref="BQ167:BY167" si="1757">IF(AND(BQ165&gt;0,BQ166&gt;0),ROUNDDOWN(BQ166/BQ165,4),"")</f>
        <v/>
      </c>
      <c r="BR167" s="261" t="str">
        <f t="shared" si="1757"/>
        <v/>
      </c>
      <c r="BS167" s="262" t="str">
        <f t="shared" si="1757"/>
        <v/>
      </c>
      <c r="BT167" s="271" t="str">
        <f t="shared" si="1757"/>
        <v/>
      </c>
      <c r="BU167" s="263" t="str">
        <f t="shared" si="1757"/>
        <v/>
      </c>
      <c r="BV167" s="262" t="str">
        <f t="shared" si="1757"/>
        <v/>
      </c>
      <c r="BW167" s="271" t="str">
        <f t="shared" si="1757"/>
        <v/>
      </c>
      <c r="BX167" s="264" t="str">
        <f t="shared" si="1757"/>
        <v/>
      </c>
      <c r="BY167" s="262" t="str">
        <f t="shared" si="1757"/>
        <v/>
      </c>
      <c r="BZ167" s="265">
        <f>IF(BZ166&gt;0,BZ166/BZ165,0)</f>
        <v>0</v>
      </c>
      <c r="CA167" s="271" t="str">
        <f t="shared" ref="CA167:CI167" si="1758">IF(AND(CA165&gt;0,CA166&gt;0),ROUNDDOWN(CA166/CA165,4),"")</f>
        <v/>
      </c>
      <c r="CB167" s="261" t="str">
        <f t="shared" si="1758"/>
        <v/>
      </c>
      <c r="CC167" s="262" t="str">
        <f t="shared" si="1758"/>
        <v/>
      </c>
      <c r="CD167" s="271" t="str">
        <f t="shared" si="1758"/>
        <v/>
      </c>
      <c r="CE167" s="263" t="str">
        <f t="shared" si="1758"/>
        <v/>
      </c>
      <c r="CF167" s="262" t="str">
        <f t="shared" si="1758"/>
        <v/>
      </c>
      <c r="CG167" s="271" t="str">
        <f t="shared" si="1758"/>
        <v/>
      </c>
      <c r="CH167" s="264" t="str">
        <f t="shared" si="1758"/>
        <v/>
      </c>
      <c r="CI167" s="262" t="str">
        <f t="shared" si="1758"/>
        <v/>
      </c>
      <c r="CJ167" s="265">
        <f>IF(CJ166&gt;0,CJ166/CJ165,0)</f>
        <v>0</v>
      </c>
      <c r="CK167" s="271" t="str">
        <f t="shared" ref="CK167:CS167" si="1759">IF(AND(CK165&gt;0,CK166&gt;0),ROUNDDOWN(CK166/CK165,4),"")</f>
        <v/>
      </c>
      <c r="CL167" s="447" t="str">
        <f t="shared" si="1759"/>
        <v/>
      </c>
      <c r="CM167" s="448" t="str">
        <f t="shared" si="1759"/>
        <v/>
      </c>
      <c r="CN167" s="449" t="str">
        <f t="shared" si="1759"/>
        <v/>
      </c>
      <c r="CO167" s="468" t="str">
        <f t="shared" si="1759"/>
        <v/>
      </c>
      <c r="CP167" s="469" t="str">
        <f t="shared" si="1759"/>
        <v/>
      </c>
      <c r="CQ167" s="470" t="str">
        <f t="shared" si="1759"/>
        <v/>
      </c>
      <c r="CR167" s="311" t="str">
        <f t="shared" si="1759"/>
        <v/>
      </c>
      <c r="CS167" s="321" t="str">
        <f t="shared" si="1759"/>
        <v/>
      </c>
      <c r="CT167" s="331"/>
      <c r="CU167" s="274" t="str">
        <f t="shared" ref="CU167:DC167" si="1760">IF(AND(CU165&gt;0,CU166&gt;0),ROUNDDOWN(CU166/CU165,4),"")</f>
        <v/>
      </c>
      <c r="CV167" s="348" t="str">
        <f t="shared" si="1760"/>
        <v/>
      </c>
      <c r="CW167" s="349" t="str">
        <f t="shared" si="1760"/>
        <v/>
      </c>
      <c r="CX167" s="278" t="str">
        <f t="shared" si="1760"/>
        <v/>
      </c>
      <c r="CY167" s="368" t="str">
        <f t="shared" si="1760"/>
        <v/>
      </c>
      <c r="CZ167" s="369" t="str">
        <f t="shared" si="1760"/>
        <v/>
      </c>
      <c r="DA167" s="281" t="str">
        <f t="shared" si="1760"/>
        <v/>
      </c>
      <c r="DB167" s="384" t="str">
        <f t="shared" si="1760"/>
        <v/>
      </c>
      <c r="DC167" s="385" t="str">
        <f t="shared" si="1760"/>
        <v/>
      </c>
      <c r="DD167" s="386"/>
      <c r="DE167" s="284" t="str">
        <f>IF(AND(DE165&gt;0,DE166&gt;0),ROUNDDOWN(DE166/DE165,4),"")</f>
        <v/>
      </c>
      <c r="DF167" s="348">
        <f t="shared" ref="DF167:DN167" si="1761">IF(AND(DF165&gt;0,DF166&gt;0),ROUNDDOWN(DF166/DF165,4),"")</f>
        <v>0.33810000000000001</v>
      </c>
      <c r="DG167" s="349">
        <f t="shared" si="1761"/>
        <v>0.30840000000000001</v>
      </c>
      <c r="DH167" s="278">
        <f t="shared" si="1761"/>
        <v>0.4</v>
      </c>
      <c r="DI167" s="368" t="str">
        <f t="shared" si="1761"/>
        <v/>
      </c>
      <c r="DJ167" s="369" t="str">
        <f t="shared" si="1761"/>
        <v/>
      </c>
      <c r="DK167" s="281" t="str">
        <f t="shared" si="1761"/>
        <v/>
      </c>
      <c r="DL167" s="384">
        <f t="shared" si="1761"/>
        <v>0.15010000000000001</v>
      </c>
      <c r="DM167" s="385">
        <f t="shared" si="1761"/>
        <v>0.13150000000000001</v>
      </c>
      <c r="DN167" s="386"/>
      <c r="DO167" s="284">
        <f>IF(AND(DO165&gt;0,DO166&gt;0),ROUNDDOWN(DO166/DO165,4),"")</f>
        <v>0.23330000000000001</v>
      </c>
      <c r="DP167" s="267" t="str">
        <f t="shared" ref="DP167:DW167" si="1762">IF(AND(DP165&gt;0,DP166&gt;0),ROUNDDOWN(DP166/DP165,4),"")</f>
        <v/>
      </c>
      <c r="DQ167" s="262" t="str">
        <f t="shared" si="1762"/>
        <v/>
      </c>
      <c r="DR167" s="271" t="str">
        <f t="shared" si="1762"/>
        <v/>
      </c>
      <c r="DS167" s="263" t="str">
        <f t="shared" si="1762"/>
        <v/>
      </c>
      <c r="DT167" s="262" t="str">
        <f t="shared" si="1762"/>
        <v/>
      </c>
      <c r="DU167" s="271" t="str">
        <f t="shared" si="1762"/>
        <v/>
      </c>
      <c r="DV167" s="264" t="str">
        <f t="shared" si="1762"/>
        <v/>
      </c>
      <c r="DW167" s="262" t="str">
        <f t="shared" si="1762"/>
        <v/>
      </c>
      <c r="DX167" s="265">
        <f>IF(DX166&gt;0,DX166/DX165,0)</f>
        <v>0</v>
      </c>
      <c r="DY167" s="271" t="str">
        <f t="shared" ref="DY167:EG167" si="1763">IF(AND(DY165&gt;0,DY166&gt;0),ROUNDDOWN(DY166/DY165,4),"")</f>
        <v/>
      </c>
      <c r="DZ167" s="261" t="str">
        <f t="shared" si="1763"/>
        <v/>
      </c>
      <c r="EA167" s="262" t="str">
        <f t="shared" si="1763"/>
        <v/>
      </c>
      <c r="EB167" s="271" t="str">
        <f t="shared" si="1763"/>
        <v/>
      </c>
      <c r="EC167" s="263" t="str">
        <f t="shared" si="1763"/>
        <v/>
      </c>
      <c r="ED167" s="262" t="str">
        <f t="shared" si="1763"/>
        <v/>
      </c>
      <c r="EE167" s="271" t="str">
        <f t="shared" si="1763"/>
        <v/>
      </c>
      <c r="EF167" s="264" t="str">
        <f t="shared" si="1763"/>
        <v/>
      </c>
      <c r="EG167" s="262" t="str">
        <f t="shared" si="1763"/>
        <v/>
      </c>
      <c r="EH167" s="265">
        <f>IF(EH166&gt;0,EH166/EH165,0)</f>
        <v>0</v>
      </c>
      <c r="EI167" s="271" t="str">
        <f t="shared" ref="EI167:EQ167" si="1764">IF(AND(EI165&gt;0,EI166&gt;0),ROUNDDOWN(EI166/EI165,4),"")</f>
        <v/>
      </c>
      <c r="EJ167" s="261" t="str">
        <f t="shared" si="1764"/>
        <v/>
      </c>
      <c r="EK167" s="262" t="str">
        <f t="shared" si="1764"/>
        <v/>
      </c>
      <c r="EL167" s="271" t="str">
        <f t="shared" si="1764"/>
        <v/>
      </c>
      <c r="EM167" s="263" t="str">
        <f t="shared" si="1764"/>
        <v/>
      </c>
      <c r="EN167" s="262" t="str">
        <f t="shared" si="1764"/>
        <v/>
      </c>
      <c r="EO167" s="271" t="str">
        <f t="shared" si="1764"/>
        <v/>
      </c>
      <c r="EP167" s="264" t="str">
        <f t="shared" si="1764"/>
        <v/>
      </c>
      <c r="EQ167" s="262" t="str">
        <f t="shared" si="1764"/>
        <v/>
      </c>
      <c r="ER167" s="265">
        <f>IF(ER166&gt;0,ER166/ER165,0)</f>
        <v>0</v>
      </c>
      <c r="ES167" s="271" t="str">
        <f t="shared" ref="ES167:FA167" si="1765">IF(AND(ES165&gt;0,ES166&gt;0),ROUNDDOWN(ES166/ES165,4),"")</f>
        <v/>
      </c>
      <c r="ET167" s="447" t="str">
        <f t="shared" si="1765"/>
        <v/>
      </c>
      <c r="EU167" s="448" t="str">
        <f t="shared" si="1765"/>
        <v/>
      </c>
      <c r="EV167" s="449" t="str">
        <f t="shared" si="1765"/>
        <v/>
      </c>
      <c r="EW167" s="468" t="str">
        <f t="shared" si="1765"/>
        <v/>
      </c>
      <c r="EX167" s="469" t="str">
        <f t="shared" si="1765"/>
        <v/>
      </c>
      <c r="EY167" s="470" t="str">
        <f t="shared" si="1765"/>
        <v/>
      </c>
      <c r="EZ167" s="311" t="str">
        <f t="shared" si="1765"/>
        <v/>
      </c>
      <c r="FA167" s="321" t="str">
        <f t="shared" si="1765"/>
        <v/>
      </c>
      <c r="FB167" s="331"/>
      <c r="FC167" s="274" t="str">
        <f>IF(AND(FC165&gt;0,FC166&gt;0),ROUNDDOWN(FC166/FC165,4),"")</f>
        <v/>
      </c>
      <c r="FD167" s="267" t="str">
        <f t="shared" ref="FD167:FK167" si="1766">IF(AND(FD165&gt;0,FD166&gt;0),ROUNDDOWN(FD166/FD165,4),"")</f>
        <v/>
      </c>
      <c r="FE167" s="262" t="str">
        <f t="shared" si="1766"/>
        <v/>
      </c>
      <c r="FF167" s="271" t="str">
        <f t="shared" si="1766"/>
        <v/>
      </c>
      <c r="FG167" s="263" t="str">
        <f t="shared" si="1766"/>
        <v/>
      </c>
      <c r="FH167" s="262" t="str">
        <f t="shared" si="1766"/>
        <v/>
      </c>
      <c r="FI167" s="271" t="str">
        <f t="shared" si="1766"/>
        <v/>
      </c>
      <c r="FJ167" s="264" t="str">
        <f t="shared" si="1766"/>
        <v/>
      </c>
      <c r="FK167" s="262" t="str">
        <f t="shared" si="1766"/>
        <v/>
      </c>
      <c r="FL167" s="265">
        <f>IF(FL166&gt;0,FL166/FL165,0)</f>
        <v>0</v>
      </c>
      <c r="FM167" s="271" t="str">
        <f t="shared" ref="FM167:FU167" si="1767">IF(AND(FM165&gt;0,FM166&gt;0),ROUNDDOWN(FM166/FM165,4),"")</f>
        <v/>
      </c>
      <c r="FN167" s="261" t="str">
        <f t="shared" si="1767"/>
        <v/>
      </c>
      <c r="FO167" s="262" t="str">
        <f t="shared" si="1767"/>
        <v/>
      </c>
      <c r="FP167" s="271" t="str">
        <f t="shared" si="1767"/>
        <v/>
      </c>
      <c r="FQ167" s="263" t="str">
        <f t="shared" si="1767"/>
        <v/>
      </c>
      <c r="FR167" s="262" t="str">
        <f t="shared" si="1767"/>
        <v/>
      </c>
      <c r="FS167" s="271" t="str">
        <f t="shared" si="1767"/>
        <v/>
      </c>
      <c r="FT167" s="264" t="str">
        <f t="shared" si="1767"/>
        <v/>
      </c>
      <c r="FU167" s="262" t="str">
        <f t="shared" si="1767"/>
        <v/>
      </c>
      <c r="FV167" s="265">
        <f>IF(FV166&gt;0,FV166/FV165,0)</f>
        <v>0</v>
      </c>
      <c r="FW167" s="271" t="str">
        <f t="shared" ref="FW167:GE167" si="1768">IF(AND(FW165&gt;0,FW166&gt;0),ROUNDDOWN(FW166/FW165,4),"")</f>
        <v/>
      </c>
      <c r="FX167" s="261" t="str">
        <f t="shared" si="1768"/>
        <v/>
      </c>
      <c r="FY167" s="262" t="str">
        <f t="shared" si="1768"/>
        <v/>
      </c>
      <c r="FZ167" s="271" t="str">
        <f t="shared" si="1768"/>
        <v/>
      </c>
      <c r="GA167" s="263" t="str">
        <f t="shared" si="1768"/>
        <v/>
      </c>
      <c r="GB167" s="262" t="str">
        <f t="shared" si="1768"/>
        <v/>
      </c>
      <c r="GC167" s="271" t="str">
        <f t="shared" si="1768"/>
        <v/>
      </c>
      <c r="GD167" s="264" t="str">
        <f t="shared" si="1768"/>
        <v/>
      </c>
      <c r="GE167" s="262" t="str">
        <f t="shared" si="1768"/>
        <v/>
      </c>
      <c r="GF167" s="265">
        <f>IF(GF166&gt;0,GF166/GF165,0)</f>
        <v>0</v>
      </c>
      <c r="GG167" s="271" t="str">
        <f t="shared" ref="GG167:GO167" si="1769">IF(AND(GG165&gt;0,GG166&gt;0),ROUNDDOWN(GG166/GG165,4),"")</f>
        <v/>
      </c>
      <c r="GH167" s="447" t="str">
        <f t="shared" si="1769"/>
        <v/>
      </c>
      <c r="GI167" s="448" t="str">
        <f t="shared" si="1769"/>
        <v/>
      </c>
      <c r="GJ167" s="449" t="str">
        <f t="shared" si="1769"/>
        <v/>
      </c>
      <c r="GK167" s="468" t="str">
        <f t="shared" si="1769"/>
        <v/>
      </c>
      <c r="GL167" s="469" t="str">
        <f t="shared" si="1769"/>
        <v/>
      </c>
      <c r="GM167" s="470" t="str">
        <f t="shared" si="1769"/>
        <v/>
      </c>
      <c r="GN167" s="311" t="str">
        <f t="shared" si="1769"/>
        <v/>
      </c>
      <c r="GO167" s="321" t="str">
        <f t="shared" si="1769"/>
        <v/>
      </c>
      <c r="GP167" s="331"/>
      <c r="GQ167" s="274" t="str">
        <f t="shared" ref="GQ167:GY167" si="1770">IF(AND(GQ165&gt;0,GQ166&gt;0),ROUNDDOWN(GQ166/GQ165,4),"")</f>
        <v/>
      </c>
      <c r="GR167" s="348" t="str">
        <f t="shared" si="1770"/>
        <v/>
      </c>
      <c r="GS167" s="349" t="str">
        <f t="shared" si="1770"/>
        <v/>
      </c>
      <c r="GT167" s="278" t="str">
        <f t="shared" si="1770"/>
        <v/>
      </c>
      <c r="GU167" s="368" t="str">
        <f t="shared" si="1770"/>
        <v/>
      </c>
      <c r="GV167" s="369" t="str">
        <f t="shared" si="1770"/>
        <v/>
      </c>
      <c r="GW167" s="281" t="str">
        <f t="shared" si="1770"/>
        <v/>
      </c>
      <c r="GX167" s="384" t="str">
        <f t="shared" si="1770"/>
        <v/>
      </c>
      <c r="GY167" s="385" t="str">
        <f t="shared" si="1770"/>
        <v/>
      </c>
      <c r="GZ167" s="386"/>
      <c r="HA167" s="284" t="str">
        <f t="shared" ref="HA167:HI167" si="1771">IF(AND(HA165&gt;0,HA166&gt;0),ROUNDDOWN(HA166/HA165,4),"")</f>
        <v/>
      </c>
      <c r="HB167" s="405" t="str">
        <f t="shared" si="1771"/>
        <v/>
      </c>
      <c r="HC167" s="406" t="str">
        <f t="shared" si="1771"/>
        <v/>
      </c>
      <c r="HD167" s="288" t="str">
        <f t="shared" si="1771"/>
        <v/>
      </c>
      <c r="HE167" s="405" t="str">
        <f t="shared" si="1771"/>
        <v/>
      </c>
      <c r="HF167" s="406" t="str">
        <f t="shared" si="1771"/>
        <v/>
      </c>
      <c r="HG167" s="288" t="str">
        <f t="shared" si="1771"/>
        <v/>
      </c>
      <c r="HH167" s="405" t="str">
        <f t="shared" si="1771"/>
        <v/>
      </c>
      <c r="HI167" s="406" t="str">
        <f t="shared" si="1771"/>
        <v/>
      </c>
      <c r="HJ167" s="415"/>
      <c r="HK167" s="287" t="str">
        <f>IF(AND(HK165&gt;0,HK166&gt;0),ROUNDDOWN(HK166/HK165,4),"")</f>
        <v/>
      </c>
      <c r="HL167" s="260"/>
      <c r="HM167" s="258"/>
      <c r="HN167" s="258"/>
      <c r="HO167" s="259"/>
      <c r="HP167" s="258"/>
      <c r="HQ167" s="258"/>
    </row>
    <row r="168" spans="2:225" s="96" customFormat="1" ht="29.25" thickBot="1">
      <c r="B168" s="233"/>
      <c r="C168" s="147"/>
      <c r="D168" s="192"/>
      <c r="E168" s="234"/>
      <c r="F168" s="235"/>
      <c r="G168" s="235"/>
      <c r="H168" s="235"/>
      <c r="I168" s="235"/>
      <c r="J168" s="234"/>
      <c r="K168" s="234"/>
      <c r="L168" s="234"/>
      <c r="M168" s="234"/>
      <c r="N168" s="234"/>
      <c r="O168" s="234"/>
      <c r="P168" s="234"/>
      <c r="Q168" s="234"/>
      <c r="R168" s="239"/>
      <c r="T168" s="255"/>
      <c r="V168" s="147"/>
      <c r="W168" s="255"/>
      <c r="Y168" s="147"/>
      <c r="Z168" s="255"/>
      <c r="AC168" s="147"/>
      <c r="AD168" s="255"/>
      <c r="AF168" s="147"/>
      <c r="AG168" s="255"/>
      <c r="AI168" s="147"/>
      <c r="AJ168" s="255"/>
      <c r="AM168" s="147"/>
      <c r="AN168" s="255"/>
      <c r="AP168" s="147"/>
      <c r="AQ168" s="255"/>
      <c r="AS168" s="147"/>
      <c r="AT168" s="255"/>
      <c r="AW168" s="147"/>
      <c r="AX168" s="450"/>
      <c r="AY168" s="451"/>
      <c r="AZ168" s="446"/>
      <c r="BA168" s="471"/>
      <c r="BB168" s="472"/>
      <c r="BC168" s="467"/>
      <c r="BD168" s="312"/>
      <c r="BE168" s="322"/>
      <c r="BF168" s="322"/>
      <c r="BG168" s="275"/>
      <c r="BJ168" s="147"/>
      <c r="BK168" s="255"/>
      <c r="BM168" s="147"/>
      <c r="BN168" s="255"/>
      <c r="BQ168" s="147"/>
      <c r="BR168" s="255"/>
      <c r="BT168" s="147"/>
      <c r="BU168" s="255"/>
      <c r="BW168" s="147"/>
      <c r="BX168" s="255"/>
      <c r="CA168" s="147"/>
      <c r="CB168" s="255"/>
      <c r="CD168" s="147"/>
      <c r="CE168" s="255"/>
      <c r="CG168" s="147"/>
      <c r="CH168" s="255"/>
      <c r="CK168" s="147"/>
      <c r="CL168" s="450"/>
      <c r="CM168" s="451"/>
      <c r="CN168" s="446"/>
      <c r="CO168" s="471"/>
      <c r="CP168" s="472"/>
      <c r="CQ168" s="467"/>
      <c r="CR168" s="312"/>
      <c r="CS168" s="322"/>
      <c r="CT168" s="322"/>
      <c r="CU168" s="275"/>
      <c r="CV168" s="350"/>
      <c r="CW168" s="351"/>
      <c r="CX168" s="277"/>
      <c r="CY168" s="370"/>
      <c r="CZ168" s="371"/>
      <c r="DA168" s="280"/>
      <c r="DB168" s="499"/>
      <c r="DC168" s="500"/>
      <c r="DD168" s="500"/>
      <c r="DE168" s="283"/>
      <c r="DF168" s="350"/>
      <c r="DG168" s="351"/>
      <c r="DH168" s="277"/>
      <c r="DI168" s="370"/>
      <c r="DJ168" s="371"/>
      <c r="DK168" s="280"/>
      <c r="DL168" s="499"/>
      <c r="DM168" s="500"/>
      <c r="DN168" s="500"/>
      <c r="DO168" s="283"/>
      <c r="DR168" s="147"/>
      <c r="DS168" s="255"/>
      <c r="DU168" s="147"/>
      <c r="DV168" s="255"/>
      <c r="DY168" s="147"/>
      <c r="DZ168" s="255"/>
      <c r="EB168" s="147"/>
      <c r="EC168" s="255"/>
      <c r="EE168" s="147"/>
      <c r="EF168" s="255"/>
      <c r="EI168" s="147"/>
      <c r="EJ168" s="255"/>
      <c r="EL168" s="147"/>
      <c r="EM168" s="255"/>
      <c r="EO168" s="147"/>
      <c r="EP168" s="255"/>
      <c r="ES168" s="147"/>
      <c r="ET168" s="450"/>
      <c r="EU168" s="451"/>
      <c r="EV168" s="446"/>
      <c r="EW168" s="471"/>
      <c r="EX168" s="472"/>
      <c r="EY168" s="467"/>
      <c r="EZ168" s="312"/>
      <c r="FA168" s="322"/>
      <c r="FB168" s="322"/>
      <c r="FC168" s="275"/>
      <c r="FF168" s="147"/>
      <c r="FG168" s="255"/>
      <c r="FI168" s="147"/>
      <c r="FJ168" s="255"/>
      <c r="FM168" s="147"/>
      <c r="FN168" s="255"/>
      <c r="FP168" s="147"/>
      <c r="FQ168" s="255"/>
      <c r="FS168" s="147"/>
      <c r="FT168" s="255"/>
      <c r="FW168" s="147"/>
      <c r="FX168" s="255"/>
      <c r="FZ168" s="147"/>
      <c r="GA168" s="255"/>
      <c r="GC168" s="147"/>
      <c r="GD168" s="255"/>
      <c r="GG168" s="147"/>
      <c r="GH168" s="450"/>
      <c r="GI168" s="451"/>
      <c r="GJ168" s="446"/>
      <c r="GK168" s="471"/>
      <c r="GL168" s="472"/>
      <c r="GM168" s="467"/>
      <c r="GN168" s="312"/>
      <c r="GO168" s="322"/>
      <c r="GP168" s="322"/>
      <c r="GQ168" s="275"/>
      <c r="GR168" s="350"/>
      <c r="GS168" s="351"/>
      <c r="GT168" s="277"/>
      <c r="GU168" s="370"/>
      <c r="GV168" s="371"/>
      <c r="GW168" s="280"/>
      <c r="GX168" s="499"/>
      <c r="GY168" s="500"/>
      <c r="GZ168" s="500"/>
      <c r="HA168" s="283"/>
      <c r="HB168" s="312"/>
      <c r="HC168" s="322"/>
      <c r="HD168" s="275"/>
      <c r="HE168" s="312"/>
      <c r="HF168" s="322"/>
      <c r="HG168" s="275"/>
      <c r="HH168" s="312"/>
      <c r="HI168" s="322"/>
      <c r="HJ168" s="322"/>
      <c r="HK168" s="147"/>
      <c r="HL168" s="260"/>
      <c r="HM168" s="258"/>
      <c r="HN168" s="258"/>
      <c r="HO168" s="259"/>
      <c r="HP168" s="258"/>
      <c r="HQ168" s="258"/>
    </row>
    <row r="169" spans="2:225" s="96" customFormat="1" ht="28.5">
      <c r="B169" s="233"/>
      <c r="C169" s="147"/>
      <c r="D169" s="192"/>
      <c r="E169" s="234"/>
      <c r="F169" s="235"/>
      <c r="G169" s="235"/>
      <c r="H169" s="235"/>
      <c r="I169" s="235"/>
      <c r="J169" s="234"/>
      <c r="K169" s="234"/>
      <c r="L169" s="234"/>
      <c r="M169" s="234"/>
      <c r="N169" s="234"/>
      <c r="O169" s="234"/>
      <c r="P169" s="234"/>
      <c r="Q169" s="234"/>
      <c r="R169" s="239"/>
      <c r="S169" s="220"/>
      <c r="T169" s="221" t="s">
        <v>176</v>
      </c>
      <c r="U169" s="222" t="s">
        <v>177</v>
      </c>
      <c r="V169" s="222" t="s">
        <v>179</v>
      </c>
      <c r="W169" s="223" t="s">
        <v>176</v>
      </c>
      <c r="X169" s="222" t="s">
        <v>177</v>
      </c>
      <c r="Y169" s="222" t="s">
        <v>179</v>
      </c>
      <c r="Z169" s="224" t="s">
        <v>176</v>
      </c>
      <c r="AA169" s="222" t="s">
        <v>177</v>
      </c>
      <c r="AB169" s="225" t="s">
        <v>234</v>
      </c>
      <c r="AC169" s="222" t="s">
        <v>179</v>
      </c>
      <c r="AD169" s="221" t="s">
        <v>176</v>
      </c>
      <c r="AE169" s="222" t="s">
        <v>177</v>
      </c>
      <c r="AF169" s="222" t="s">
        <v>179</v>
      </c>
      <c r="AG169" s="223" t="s">
        <v>176</v>
      </c>
      <c r="AH169" s="222" t="s">
        <v>177</v>
      </c>
      <c r="AI169" s="222" t="s">
        <v>179</v>
      </c>
      <c r="AJ169" s="224" t="s">
        <v>176</v>
      </c>
      <c r="AK169" s="222" t="s">
        <v>177</v>
      </c>
      <c r="AL169" s="225" t="s">
        <v>234</v>
      </c>
      <c r="AM169" s="222" t="s">
        <v>179</v>
      </c>
      <c r="AN169" s="221" t="s">
        <v>176</v>
      </c>
      <c r="AO169" s="222" t="s">
        <v>177</v>
      </c>
      <c r="AP169" s="222" t="s">
        <v>179</v>
      </c>
      <c r="AQ169" s="223" t="s">
        <v>176</v>
      </c>
      <c r="AR169" s="222" t="s">
        <v>177</v>
      </c>
      <c r="AS169" s="222" t="s">
        <v>179</v>
      </c>
      <c r="AT169" s="224" t="s">
        <v>176</v>
      </c>
      <c r="AU169" s="222" t="s">
        <v>177</v>
      </c>
      <c r="AV169" s="225" t="s">
        <v>234</v>
      </c>
      <c r="AW169" s="222" t="s">
        <v>179</v>
      </c>
      <c r="AX169" s="452" t="s">
        <v>176</v>
      </c>
      <c r="AY169" s="453" t="s">
        <v>177</v>
      </c>
      <c r="AZ169" s="454" t="s">
        <v>235</v>
      </c>
      <c r="BA169" s="473" t="s">
        <v>176</v>
      </c>
      <c r="BB169" s="474" t="s">
        <v>177</v>
      </c>
      <c r="BC169" s="475" t="s">
        <v>235</v>
      </c>
      <c r="BD169" s="313" t="s">
        <v>176</v>
      </c>
      <c r="BE169" s="323" t="s">
        <v>177</v>
      </c>
      <c r="BF169" s="332" t="s">
        <v>234</v>
      </c>
      <c r="BG169" s="227" t="s">
        <v>235</v>
      </c>
      <c r="BH169" s="226" t="s">
        <v>176</v>
      </c>
      <c r="BI169" s="222" t="s">
        <v>177</v>
      </c>
      <c r="BJ169" s="222" t="s">
        <v>179</v>
      </c>
      <c r="BK169" s="223" t="s">
        <v>176</v>
      </c>
      <c r="BL169" s="222" t="s">
        <v>177</v>
      </c>
      <c r="BM169" s="222" t="s">
        <v>179</v>
      </c>
      <c r="BN169" s="224" t="s">
        <v>176</v>
      </c>
      <c r="BO169" s="222" t="s">
        <v>177</v>
      </c>
      <c r="BP169" s="225" t="s">
        <v>234</v>
      </c>
      <c r="BQ169" s="222" t="s">
        <v>179</v>
      </c>
      <c r="BR169" s="221" t="s">
        <v>176</v>
      </c>
      <c r="BS169" s="222" t="s">
        <v>177</v>
      </c>
      <c r="BT169" s="222" t="s">
        <v>179</v>
      </c>
      <c r="BU169" s="223" t="s">
        <v>176</v>
      </c>
      <c r="BV169" s="222" t="s">
        <v>177</v>
      </c>
      <c r="BW169" s="222" t="s">
        <v>179</v>
      </c>
      <c r="BX169" s="224" t="s">
        <v>176</v>
      </c>
      <c r="BY169" s="222" t="s">
        <v>177</v>
      </c>
      <c r="BZ169" s="225" t="s">
        <v>234</v>
      </c>
      <c r="CA169" s="222" t="s">
        <v>179</v>
      </c>
      <c r="CB169" s="221" t="s">
        <v>176</v>
      </c>
      <c r="CC169" s="222" t="s">
        <v>177</v>
      </c>
      <c r="CD169" s="222" t="s">
        <v>179</v>
      </c>
      <c r="CE169" s="223" t="s">
        <v>176</v>
      </c>
      <c r="CF169" s="222" t="s">
        <v>177</v>
      </c>
      <c r="CG169" s="222" t="s">
        <v>179</v>
      </c>
      <c r="CH169" s="224" t="s">
        <v>176</v>
      </c>
      <c r="CI169" s="222" t="s">
        <v>177</v>
      </c>
      <c r="CJ169" s="225" t="s">
        <v>234</v>
      </c>
      <c r="CK169" s="222" t="s">
        <v>179</v>
      </c>
      <c r="CL169" s="452" t="s">
        <v>176</v>
      </c>
      <c r="CM169" s="453" t="s">
        <v>177</v>
      </c>
      <c r="CN169" s="454" t="s">
        <v>235</v>
      </c>
      <c r="CO169" s="473" t="s">
        <v>176</v>
      </c>
      <c r="CP169" s="474" t="s">
        <v>177</v>
      </c>
      <c r="CQ169" s="475" t="s">
        <v>235</v>
      </c>
      <c r="CR169" s="313" t="s">
        <v>176</v>
      </c>
      <c r="CS169" s="323" t="s">
        <v>177</v>
      </c>
      <c r="CT169" s="332" t="s">
        <v>234</v>
      </c>
      <c r="CU169" s="227" t="s">
        <v>235</v>
      </c>
      <c r="CV169" s="352" t="s">
        <v>240</v>
      </c>
      <c r="CW169" s="353" t="s">
        <v>241</v>
      </c>
      <c r="CX169" s="228" t="s">
        <v>235</v>
      </c>
      <c r="CY169" s="372" t="s">
        <v>240</v>
      </c>
      <c r="CZ169" s="373" t="s">
        <v>241</v>
      </c>
      <c r="DA169" s="229" t="s">
        <v>235</v>
      </c>
      <c r="DB169" s="387" t="s">
        <v>240</v>
      </c>
      <c r="DC169" s="388" t="s">
        <v>241</v>
      </c>
      <c r="DD169" s="389" t="s">
        <v>242</v>
      </c>
      <c r="DE169" s="230" t="s">
        <v>235</v>
      </c>
      <c r="DF169" s="352" t="s">
        <v>240</v>
      </c>
      <c r="DG169" s="353" t="s">
        <v>241</v>
      </c>
      <c r="DH169" s="228" t="s">
        <v>235</v>
      </c>
      <c r="DI169" s="372" t="s">
        <v>240</v>
      </c>
      <c r="DJ169" s="373" t="s">
        <v>241</v>
      </c>
      <c r="DK169" s="229" t="s">
        <v>235</v>
      </c>
      <c r="DL169" s="387" t="s">
        <v>240</v>
      </c>
      <c r="DM169" s="388" t="s">
        <v>241</v>
      </c>
      <c r="DN169" s="389" t="s">
        <v>242</v>
      </c>
      <c r="DO169" s="230" t="s">
        <v>235</v>
      </c>
      <c r="DP169" s="226" t="s">
        <v>176</v>
      </c>
      <c r="DQ169" s="222" t="s">
        <v>177</v>
      </c>
      <c r="DR169" s="222" t="s">
        <v>179</v>
      </c>
      <c r="DS169" s="223" t="s">
        <v>176</v>
      </c>
      <c r="DT169" s="222" t="s">
        <v>177</v>
      </c>
      <c r="DU169" s="222" t="s">
        <v>179</v>
      </c>
      <c r="DV169" s="224" t="s">
        <v>176</v>
      </c>
      <c r="DW169" s="222" t="s">
        <v>177</v>
      </c>
      <c r="DX169" s="225" t="s">
        <v>234</v>
      </c>
      <c r="DY169" s="222" t="s">
        <v>179</v>
      </c>
      <c r="DZ169" s="221" t="s">
        <v>176</v>
      </c>
      <c r="EA169" s="222" t="s">
        <v>177</v>
      </c>
      <c r="EB169" s="222" t="s">
        <v>179</v>
      </c>
      <c r="EC169" s="223" t="s">
        <v>176</v>
      </c>
      <c r="ED169" s="222" t="s">
        <v>177</v>
      </c>
      <c r="EE169" s="222" t="s">
        <v>179</v>
      </c>
      <c r="EF169" s="224" t="s">
        <v>176</v>
      </c>
      <c r="EG169" s="222" t="s">
        <v>177</v>
      </c>
      <c r="EH169" s="225" t="s">
        <v>234</v>
      </c>
      <c r="EI169" s="222" t="s">
        <v>179</v>
      </c>
      <c r="EJ169" s="221" t="s">
        <v>176</v>
      </c>
      <c r="EK169" s="222" t="s">
        <v>177</v>
      </c>
      <c r="EL169" s="222" t="s">
        <v>179</v>
      </c>
      <c r="EM169" s="223" t="s">
        <v>176</v>
      </c>
      <c r="EN169" s="222" t="s">
        <v>177</v>
      </c>
      <c r="EO169" s="222" t="s">
        <v>179</v>
      </c>
      <c r="EP169" s="224" t="s">
        <v>176</v>
      </c>
      <c r="EQ169" s="222" t="s">
        <v>177</v>
      </c>
      <c r="ER169" s="225" t="s">
        <v>234</v>
      </c>
      <c r="ES169" s="222" t="s">
        <v>179</v>
      </c>
      <c r="ET169" s="452" t="s">
        <v>176</v>
      </c>
      <c r="EU169" s="453" t="s">
        <v>177</v>
      </c>
      <c r="EV169" s="454" t="s">
        <v>235</v>
      </c>
      <c r="EW169" s="473" t="s">
        <v>176</v>
      </c>
      <c r="EX169" s="474" t="s">
        <v>177</v>
      </c>
      <c r="EY169" s="475" t="s">
        <v>235</v>
      </c>
      <c r="EZ169" s="313" t="s">
        <v>176</v>
      </c>
      <c r="FA169" s="323" t="s">
        <v>177</v>
      </c>
      <c r="FB169" s="332" t="s">
        <v>234</v>
      </c>
      <c r="FC169" s="227" t="s">
        <v>235</v>
      </c>
      <c r="FD169" s="226" t="s">
        <v>176</v>
      </c>
      <c r="FE169" s="222" t="s">
        <v>177</v>
      </c>
      <c r="FF169" s="222" t="s">
        <v>179</v>
      </c>
      <c r="FG169" s="223" t="s">
        <v>176</v>
      </c>
      <c r="FH169" s="222" t="s">
        <v>177</v>
      </c>
      <c r="FI169" s="222" t="s">
        <v>179</v>
      </c>
      <c r="FJ169" s="224" t="s">
        <v>176</v>
      </c>
      <c r="FK169" s="222" t="s">
        <v>177</v>
      </c>
      <c r="FL169" s="225" t="s">
        <v>234</v>
      </c>
      <c r="FM169" s="222" t="s">
        <v>179</v>
      </c>
      <c r="FN169" s="221" t="s">
        <v>176</v>
      </c>
      <c r="FO169" s="222" t="s">
        <v>177</v>
      </c>
      <c r="FP169" s="222" t="s">
        <v>179</v>
      </c>
      <c r="FQ169" s="223" t="s">
        <v>176</v>
      </c>
      <c r="FR169" s="222" t="s">
        <v>177</v>
      </c>
      <c r="FS169" s="222" t="s">
        <v>179</v>
      </c>
      <c r="FT169" s="224" t="s">
        <v>176</v>
      </c>
      <c r="FU169" s="222" t="s">
        <v>177</v>
      </c>
      <c r="FV169" s="225" t="s">
        <v>234</v>
      </c>
      <c r="FW169" s="222" t="s">
        <v>179</v>
      </c>
      <c r="FX169" s="221" t="s">
        <v>176</v>
      </c>
      <c r="FY169" s="222" t="s">
        <v>177</v>
      </c>
      <c r="FZ169" s="222" t="s">
        <v>179</v>
      </c>
      <c r="GA169" s="223" t="s">
        <v>176</v>
      </c>
      <c r="GB169" s="222" t="s">
        <v>177</v>
      </c>
      <c r="GC169" s="222" t="s">
        <v>179</v>
      </c>
      <c r="GD169" s="224" t="s">
        <v>176</v>
      </c>
      <c r="GE169" s="222" t="s">
        <v>177</v>
      </c>
      <c r="GF169" s="225" t="s">
        <v>234</v>
      </c>
      <c r="GG169" s="222" t="s">
        <v>179</v>
      </c>
      <c r="GH169" s="452" t="s">
        <v>176</v>
      </c>
      <c r="GI169" s="453" t="s">
        <v>177</v>
      </c>
      <c r="GJ169" s="454" t="s">
        <v>235</v>
      </c>
      <c r="GK169" s="473" t="s">
        <v>176</v>
      </c>
      <c r="GL169" s="474" t="s">
        <v>177</v>
      </c>
      <c r="GM169" s="475" t="s">
        <v>235</v>
      </c>
      <c r="GN169" s="313" t="s">
        <v>176</v>
      </c>
      <c r="GO169" s="323" t="s">
        <v>177</v>
      </c>
      <c r="GP169" s="332" t="s">
        <v>234</v>
      </c>
      <c r="GQ169" s="227" t="s">
        <v>235</v>
      </c>
      <c r="GR169" s="352" t="s">
        <v>240</v>
      </c>
      <c r="GS169" s="353" t="s">
        <v>241</v>
      </c>
      <c r="GT169" s="228" t="s">
        <v>235</v>
      </c>
      <c r="GU169" s="372" t="s">
        <v>240</v>
      </c>
      <c r="GV169" s="373" t="s">
        <v>241</v>
      </c>
      <c r="GW169" s="229" t="s">
        <v>235</v>
      </c>
      <c r="GX169" s="387" t="s">
        <v>176</v>
      </c>
      <c r="GY169" s="388" t="s">
        <v>177</v>
      </c>
      <c r="GZ169" s="389" t="s">
        <v>234</v>
      </c>
      <c r="HA169" s="230" t="s">
        <v>235</v>
      </c>
      <c r="HB169" s="407" t="s">
        <v>176</v>
      </c>
      <c r="HC169" s="408" t="s">
        <v>177</v>
      </c>
      <c r="HD169" s="232" t="s">
        <v>235</v>
      </c>
      <c r="HE169" s="407" t="s">
        <v>176</v>
      </c>
      <c r="HF169" s="408" t="s">
        <v>177</v>
      </c>
      <c r="HG169" s="232" t="s">
        <v>235</v>
      </c>
      <c r="HH169" s="407" t="s">
        <v>176</v>
      </c>
      <c r="HI169" s="408" t="s">
        <v>177</v>
      </c>
      <c r="HJ169" s="416" t="s">
        <v>234</v>
      </c>
      <c r="HK169" s="231" t="s">
        <v>235</v>
      </c>
      <c r="HL169" s="260"/>
      <c r="HM169" s="258"/>
      <c r="HN169" s="258"/>
      <c r="HO169" s="259"/>
      <c r="HP169" s="258"/>
      <c r="HQ169" s="258"/>
    </row>
    <row r="170" spans="2:225" s="96" customFormat="1" ht="28.5">
      <c r="B170" s="233"/>
      <c r="C170" s="147"/>
      <c r="D170" s="521" t="s">
        <v>257</v>
      </c>
      <c r="E170" s="234"/>
      <c r="F170" s="235"/>
      <c r="G170" s="235"/>
      <c r="H170" s="235"/>
      <c r="I170" s="234"/>
      <c r="J170" s="234"/>
      <c r="K170" s="234"/>
      <c r="L170" s="234"/>
      <c r="M170" s="234"/>
      <c r="N170" s="234"/>
      <c r="O170" s="234"/>
      <c r="P170" s="234"/>
      <c r="Q170" s="234"/>
      <c r="R170" s="239"/>
      <c r="S170" s="240" t="s">
        <v>237</v>
      </c>
      <c r="T170" s="241">
        <f t="shared" ref="T170:AY170" si="1772">SUMIFS(T$5:T$129,$HM$5:$HM$129,$S170,$HO$5:$HO$129,$D170)</f>
        <v>0</v>
      </c>
      <c r="U170" s="242">
        <f t="shared" si="1772"/>
        <v>0</v>
      </c>
      <c r="V170" s="269">
        <f t="shared" si="1772"/>
        <v>0</v>
      </c>
      <c r="W170" s="243">
        <f t="shared" si="1772"/>
        <v>0</v>
      </c>
      <c r="X170" s="242">
        <f t="shared" si="1772"/>
        <v>0</v>
      </c>
      <c r="Y170" s="269">
        <f t="shared" si="1772"/>
        <v>0</v>
      </c>
      <c r="Z170" s="244">
        <f t="shared" si="1772"/>
        <v>0</v>
      </c>
      <c r="AA170" s="242">
        <f t="shared" si="1772"/>
        <v>0</v>
      </c>
      <c r="AB170" s="245">
        <f t="shared" si="1772"/>
        <v>0</v>
      </c>
      <c r="AC170" s="269">
        <f t="shared" si="1772"/>
        <v>0</v>
      </c>
      <c r="AD170" s="241">
        <f t="shared" si="1772"/>
        <v>0</v>
      </c>
      <c r="AE170" s="242">
        <f t="shared" si="1772"/>
        <v>0</v>
      </c>
      <c r="AF170" s="269">
        <f t="shared" si="1772"/>
        <v>0</v>
      </c>
      <c r="AG170" s="243">
        <f t="shared" si="1772"/>
        <v>0</v>
      </c>
      <c r="AH170" s="242">
        <f t="shared" si="1772"/>
        <v>0</v>
      </c>
      <c r="AI170" s="269">
        <f t="shared" si="1772"/>
        <v>0</v>
      </c>
      <c r="AJ170" s="244">
        <f t="shared" si="1772"/>
        <v>0</v>
      </c>
      <c r="AK170" s="242">
        <f t="shared" si="1772"/>
        <v>0</v>
      </c>
      <c r="AL170" s="245">
        <f t="shared" si="1772"/>
        <v>0</v>
      </c>
      <c r="AM170" s="269">
        <f t="shared" si="1772"/>
        <v>0</v>
      </c>
      <c r="AN170" s="241">
        <f t="shared" si="1772"/>
        <v>0</v>
      </c>
      <c r="AO170" s="242">
        <f t="shared" si="1772"/>
        <v>0</v>
      </c>
      <c r="AP170" s="269">
        <f t="shared" si="1772"/>
        <v>0</v>
      </c>
      <c r="AQ170" s="243">
        <f t="shared" si="1772"/>
        <v>0</v>
      </c>
      <c r="AR170" s="242">
        <f t="shared" si="1772"/>
        <v>0</v>
      </c>
      <c r="AS170" s="269">
        <f t="shared" si="1772"/>
        <v>0</v>
      </c>
      <c r="AT170" s="244">
        <f t="shared" si="1772"/>
        <v>0</v>
      </c>
      <c r="AU170" s="242">
        <f t="shared" si="1772"/>
        <v>0</v>
      </c>
      <c r="AV170" s="245">
        <f t="shared" si="1772"/>
        <v>0</v>
      </c>
      <c r="AW170" s="269">
        <f t="shared" si="1772"/>
        <v>0</v>
      </c>
      <c r="AX170" s="441">
        <f t="shared" si="1772"/>
        <v>0</v>
      </c>
      <c r="AY170" s="442">
        <f t="shared" si="1772"/>
        <v>0</v>
      </c>
      <c r="AZ170" s="443">
        <f t="shared" ref="AZ170:CE170" si="1773">SUMIFS(AZ$5:AZ$129,$HM$5:$HM$129,$S170,$HO$5:$HO$129,$D170)</f>
        <v>0</v>
      </c>
      <c r="BA170" s="462">
        <f t="shared" si="1773"/>
        <v>0</v>
      </c>
      <c r="BB170" s="463">
        <f t="shared" si="1773"/>
        <v>0</v>
      </c>
      <c r="BC170" s="464">
        <f t="shared" si="1773"/>
        <v>0</v>
      </c>
      <c r="BD170" s="309">
        <f t="shared" si="1773"/>
        <v>0</v>
      </c>
      <c r="BE170" s="319">
        <f t="shared" si="1773"/>
        <v>0</v>
      </c>
      <c r="BF170" s="329">
        <f t="shared" si="1773"/>
        <v>0</v>
      </c>
      <c r="BG170" s="272">
        <f t="shared" si="1773"/>
        <v>0</v>
      </c>
      <c r="BH170" s="246">
        <f t="shared" si="1773"/>
        <v>0</v>
      </c>
      <c r="BI170" s="242">
        <f t="shared" si="1773"/>
        <v>0</v>
      </c>
      <c r="BJ170" s="269">
        <f t="shared" si="1773"/>
        <v>0</v>
      </c>
      <c r="BK170" s="243">
        <f t="shared" si="1773"/>
        <v>0</v>
      </c>
      <c r="BL170" s="242">
        <f t="shared" si="1773"/>
        <v>0</v>
      </c>
      <c r="BM170" s="269">
        <f t="shared" si="1773"/>
        <v>0</v>
      </c>
      <c r="BN170" s="244">
        <f t="shared" si="1773"/>
        <v>0</v>
      </c>
      <c r="BO170" s="242">
        <f t="shared" si="1773"/>
        <v>0</v>
      </c>
      <c r="BP170" s="245">
        <f t="shared" si="1773"/>
        <v>0</v>
      </c>
      <c r="BQ170" s="269">
        <f t="shared" si="1773"/>
        <v>0</v>
      </c>
      <c r="BR170" s="241">
        <f t="shared" si="1773"/>
        <v>0</v>
      </c>
      <c r="BS170" s="242">
        <f t="shared" si="1773"/>
        <v>0</v>
      </c>
      <c r="BT170" s="269">
        <f t="shared" si="1773"/>
        <v>0</v>
      </c>
      <c r="BU170" s="243">
        <f t="shared" si="1773"/>
        <v>0</v>
      </c>
      <c r="BV170" s="242">
        <f t="shared" si="1773"/>
        <v>0</v>
      </c>
      <c r="BW170" s="269">
        <f t="shared" si="1773"/>
        <v>0</v>
      </c>
      <c r="BX170" s="244">
        <f t="shared" si="1773"/>
        <v>0</v>
      </c>
      <c r="BY170" s="242">
        <f t="shared" si="1773"/>
        <v>0</v>
      </c>
      <c r="BZ170" s="245">
        <f t="shared" si="1773"/>
        <v>0</v>
      </c>
      <c r="CA170" s="269">
        <f t="shared" si="1773"/>
        <v>0</v>
      </c>
      <c r="CB170" s="241">
        <f t="shared" si="1773"/>
        <v>0</v>
      </c>
      <c r="CC170" s="242">
        <f t="shared" si="1773"/>
        <v>0</v>
      </c>
      <c r="CD170" s="269">
        <f t="shared" si="1773"/>
        <v>0</v>
      </c>
      <c r="CE170" s="243">
        <f t="shared" si="1773"/>
        <v>0</v>
      </c>
      <c r="CF170" s="242">
        <f t="shared" ref="CF170:DU170" si="1774">SUMIFS(CF$5:CF$129,$HM$5:$HM$129,$S170,$HO$5:$HO$129,$D170)</f>
        <v>0</v>
      </c>
      <c r="CG170" s="269">
        <f t="shared" si="1774"/>
        <v>0</v>
      </c>
      <c r="CH170" s="244">
        <f t="shared" si="1774"/>
        <v>0</v>
      </c>
      <c r="CI170" s="242">
        <f t="shared" si="1774"/>
        <v>0</v>
      </c>
      <c r="CJ170" s="245">
        <f t="shared" si="1774"/>
        <v>0</v>
      </c>
      <c r="CK170" s="269">
        <f t="shared" si="1774"/>
        <v>0</v>
      </c>
      <c r="CL170" s="441">
        <f t="shared" si="1774"/>
        <v>0</v>
      </c>
      <c r="CM170" s="442">
        <f t="shared" si="1774"/>
        <v>0</v>
      </c>
      <c r="CN170" s="443">
        <f t="shared" si="1774"/>
        <v>0</v>
      </c>
      <c r="CO170" s="462">
        <f t="shared" si="1774"/>
        <v>0</v>
      </c>
      <c r="CP170" s="463">
        <f t="shared" si="1774"/>
        <v>0</v>
      </c>
      <c r="CQ170" s="464">
        <f t="shared" si="1774"/>
        <v>0</v>
      </c>
      <c r="CR170" s="309">
        <f t="shared" si="1774"/>
        <v>0</v>
      </c>
      <c r="CS170" s="319">
        <f t="shared" si="1774"/>
        <v>0</v>
      </c>
      <c r="CT170" s="329">
        <f t="shared" si="1774"/>
        <v>0</v>
      </c>
      <c r="CU170" s="272">
        <f t="shared" si="1774"/>
        <v>0</v>
      </c>
      <c r="CV170" s="344">
        <f t="shared" si="1774"/>
        <v>0</v>
      </c>
      <c r="CW170" s="345">
        <f t="shared" si="1774"/>
        <v>0</v>
      </c>
      <c r="CX170" s="276">
        <f t="shared" si="1774"/>
        <v>0</v>
      </c>
      <c r="CY170" s="364">
        <f t="shared" si="1774"/>
        <v>0</v>
      </c>
      <c r="CZ170" s="365">
        <f t="shared" si="1774"/>
        <v>0</v>
      </c>
      <c r="DA170" s="279">
        <f t="shared" si="1774"/>
        <v>0</v>
      </c>
      <c r="DB170" s="379">
        <f t="shared" si="1774"/>
        <v>0</v>
      </c>
      <c r="DC170" s="380">
        <f t="shared" si="1774"/>
        <v>0</v>
      </c>
      <c r="DD170" s="381">
        <f t="shared" si="1774"/>
        <v>0</v>
      </c>
      <c r="DE170" s="282">
        <f t="shared" si="1774"/>
        <v>0</v>
      </c>
      <c r="DF170" s="344">
        <f t="shared" si="1774"/>
        <v>0</v>
      </c>
      <c r="DG170" s="345">
        <f t="shared" si="1774"/>
        <v>0</v>
      </c>
      <c r="DH170" s="276">
        <f t="shared" si="1774"/>
        <v>0</v>
      </c>
      <c r="DI170" s="364">
        <f t="shared" si="1774"/>
        <v>0</v>
      </c>
      <c r="DJ170" s="365">
        <f t="shared" si="1774"/>
        <v>0</v>
      </c>
      <c r="DK170" s="279">
        <f t="shared" si="1774"/>
        <v>0</v>
      </c>
      <c r="DL170" s="379">
        <f t="shared" si="1774"/>
        <v>354600000</v>
      </c>
      <c r="DM170" s="380">
        <f t="shared" si="1774"/>
        <v>78300000</v>
      </c>
      <c r="DN170" s="381">
        <f t="shared" si="1774"/>
        <v>-5214000</v>
      </c>
      <c r="DO170" s="282">
        <f t="shared" si="1774"/>
        <v>30</v>
      </c>
      <c r="DP170" s="246">
        <f t="shared" si="1774"/>
        <v>0</v>
      </c>
      <c r="DQ170" s="242">
        <f t="shared" si="1774"/>
        <v>0</v>
      </c>
      <c r="DR170" s="269">
        <f t="shared" si="1774"/>
        <v>0</v>
      </c>
      <c r="DS170" s="243">
        <f t="shared" si="1774"/>
        <v>0</v>
      </c>
      <c r="DT170" s="242">
        <f t="shared" si="1774"/>
        <v>0</v>
      </c>
      <c r="DU170" s="269">
        <f t="shared" si="1774"/>
        <v>0</v>
      </c>
      <c r="DV170" s="244">
        <f t="shared" ref="DV170:FA170" si="1775">SUMIFS(DV$5:DV$129,$HM$5:$HM$129,$S170,$HO$5:$HO$129,$D170)</f>
        <v>0</v>
      </c>
      <c r="DW170" s="242">
        <f t="shared" si="1775"/>
        <v>0</v>
      </c>
      <c r="DX170" s="245">
        <f t="shared" si="1775"/>
        <v>0</v>
      </c>
      <c r="DY170" s="269">
        <f t="shared" si="1775"/>
        <v>0</v>
      </c>
      <c r="DZ170" s="241">
        <f t="shared" si="1775"/>
        <v>0</v>
      </c>
      <c r="EA170" s="242">
        <f t="shared" si="1775"/>
        <v>0</v>
      </c>
      <c r="EB170" s="269">
        <f t="shared" si="1775"/>
        <v>0</v>
      </c>
      <c r="EC170" s="243">
        <f t="shared" si="1775"/>
        <v>0</v>
      </c>
      <c r="ED170" s="242">
        <f t="shared" si="1775"/>
        <v>0</v>
      </c>
      <c r="EE170" s="269">
        <f t="shared" si="1775"/>
        <v>0</v>
      </c>
      <c r="EF170" s="244">
        <f t="shared" si="1775"/>
        <v>0</v>
      </c>
      <c r="EG170" s="242">
        <f t="shared" si="1775"/>
        <v>0</v>
      </c>
      <c r="EH170" s="245">
        <f t="shared" si="1775"/>
        <v>0</v>
      </c>
      <c r="EI170" s="269">
        <f t="shared" si="1775"/>
        <v>0</v>
      </c>
      <c r="EJ170" s="241">
        <f t="shared" si="1775"/>
        <v>0</v>
      </c>
      <c r="EK170" s="242">
        <f t="shared" si="1775"/>
        <v>0</v>
      </c>
      <c r="EL170" s="269">
        <f t="shared" si="1775"/>
        <v>0</v>
      </c>
      <c r="EM170" s="243">
        <f t="shared" si="1775"/>
        <v>0</v>
      </c>
      <c r="EN170" s="242">
        <f t="shared" si="1775"/>
        <v>0</v>
      </c>
      <c r="EO170" s="269">
        <f t="shared" si="1775"/>
        <v>0</v>
      </c>
      <c r="EP170" s="244">
        <f t="shared" si="1775"/>
        <v>0</v>
      </c>
      <c r="EQ170" s="242">
        <f t="shared" si="1775"/>
        <v>0</v>
      </c>
      <c r="ER170" s="245">
        <f t="shared" si="1775"/>
        <v>0</v>
      </c>
      <c r="ES170" s="269">
        <f t="shared" si="1775"/>
        <v>0</v>
      </c>
      <c r="ET170" s="441">
        <f t="shared" si="1775"/>
        <v>0</v>
      </c>
      <c r="EU170" s="442">
        <f t="shared" si="1775"/>
        <v>0</v>
      </c>
      <c r="EV170" s="443">
        <f t="shared" si="1775"/>
        <v>0</v>
      </c>
      <c r="EW170" s="462">
        <f t="shared" si="1775"/>
        <v>0</v>
      </c>
      <c r="EX170" s="463">
        <f t="shared" si="1775"/>
        <v>0</v>
      </c>
      <c r="EY170" s="464">
        <f t="shared" si="1775"/>
        <v>0</v>
      </c>
      <c r="EZ170" s="309">
        <f t="shared" si="1775"/>
        <v>0</v>
      </c>
      <c r="FA170" s="319">
        <f t="shared" si="1775"/>
        <v>0</v>
      </c>
      <c r="FB170" s="329">
        <f t="shared" ref="FB170:GG170" si="1776">SUMIFS(FB$5:FB$129,$HM$5:$HM$129,$S170,$HO$5:$HO$129,$D170)</f>
        <v>0</v>
      </c>
      <c r="FC170" s="272">
        <f t="shared" si="1776"/>
        <v>0</v>
      </c>
      <c r="FD170" s="246">
        <f t="shared" si="1776"/>
        <v>0</v>
      </c>
      <c r="FE170" s="242">
        <f t="shared" si="1776"/>
        <v>0</v>
      </c>
      <c r="FF170" s="269">
        <f t="shared" si="1776"/>
        <v>0</v>
      </c>
      <c r="FG170" s="243">
        <f t="shared" si="1776"/>
        <v>0</v>
      </c>
      <c r="FH170" s="242">
        <f t="shared" si="1776"/>
        <v>0</v>
      </c>
      <c r="FI170" s="269">
        <f t="shared" si="1776"/>
        <v>0</v>
      </c>
      <c r="FJ170" s="244">
        <f t="shared" si="1776"/>
        <v>0</v>
      </c>
      <c r="FK170" s="242">
        <f t="shared" si="1776"/>
        <v>0</v>
      </c>
      <c r="FL170" s="245">
        <f t="shared" si="1776"/>
        <v>0</v>
      </c>
      <c r="FM170" s="269">
        <f t="shared" si="1776"/>
        <v>0</v>
      </c>
      <c r="FN170" s="241">
        <f t="shared" si="1776"/>
        <v>0</v>
      </c>
      <c r="FO170" s="242">
        <f t="shared" si="1776"/>
        <v>0</v>
      </c>
      <c r="FP170" s="269">
        <f t="shared" si="1776"/>
        <v>0</v>
      </c>
      <c r="FQ170" s="243">
        <f t="shared" si="1776"/>
        <v>0</v>
      </c>
      <c r="FR170" s="242">
        <f t="shared" si="1776"/>
        <v>0</v>
      </c>
      <c r="FS170" s="269">
        <f t="shared" si="1776"/>
        <v>0</v>
      </c>
      <c r="FT170" s="244">
        <f t="shared" si="1776"/>
        <v>0</v>
      </c>
      <c r="FU170" s="242">
        <f t="shared" si="1776"/>
        <v>0</v>
      </c>
      <c r="FV170" s="245">
        <f t="shared" si="1776"/>
        <v>0</v>
      </c>
      <c r="FW170" s="269">
        <f t="shared" si="1776"/>
        <v>0</v>
      </c>
      <c r="FX170" s="241">
        <f t="shared" si="1776"/>
        <v>0</v>
      </c>
      <c r="FY170" s="242">
        <f t="shared" si="1776"/>
        <v>0</v>
      </c>
      <c r="FZ170" s="269">
        <f t="shared" si="1776"/>
        <v>0</v>
      </c>
      <c r="GA170" s="243">
        <f t="shared" si="1776"/>
        <v>0</v>
      </c>
      <c r="GB170" s="242">
        <f t="shared" si="1776"/>
        <v>0</v>
      </c>
      <c r="GC170" s="269">
        <f t="shared" si="1776"/>
        <v>0</v>
      </c>
      <c r="GD170" s="244">
        <f t="shared" si="1776"/>
        <v>0</v>
      </c>
      <c r="GE170" s="242">
        <f t="shared" si="1776"/>
        <v>0</v>
      </c>
      <c r="GF170" s="245">
        <f t="shared" si="1776"/>
        <v>0</v>
      </c>
      <c r="GG170" s="269">
        <f t="shared" si="1776"/>
        <v>0</v>
      </c>
      <c r="GH170" s="441">
        <f t="shared" ref="GH170:HK170" si="1777">SUMIFS(GH$5:GH$129,$HM$5:$HM$129,$S170,$HO$5:$HO$129,$D170)</f>
        <v>0</v>
      </c>
      <c r="GI170" s="442">
        <f t="shared" si="1777"/>
        <v>0</v>
      </c>
      <c r="GJ170" s="443">
        <f t="shared" si="1777"/>
        <v>0</v>
      </c>
      <c r="GK170" s="462">
        <f t="shared" si="1777"/>
        <v>0</v>
      </c>
      <c r="GL170" s="463">
        <f t="shared" si="1777"/>
        <v>0</v>
      </c>
      <c r="GM170" s="464">
        <f t="shared" si="1777"/>
        <v>0</v>
      </c>
      <c r="GN170" s="309">
        <f t="shared" si="1777"/>
        <v>0</v>
      </c>
      <c r="GO170" s="319">
        <f t="shared" si="1777"/>
        <v>0</v>
      </c>
      <c r="GP170" s="329">
        <f t="shared" si="1777"/>
        <v>0</v>
      </c>
      <c r="GQ170" s="272">
        <f t="shared" si="1777"/>
        <v>0</v>
      </c>
      <c r="GR170" s="344">
        <f t="shared" si="1777"/>
        <v>0</v>
      </c>
      <c r="GS170" s="345">
        <f t="shared" si="1777"/>
        <v>0</v>
      </c>
      <c r="GT170" s="276">
        <f t="shared" si="1777"/>
        <v>0</v>
      </c>
      <c r="GU170" s="364">
        <f t="shared" si="1777"/>
        <v>0</v>
      </c>
      <c r="GV170" s="365">
        <f t="shared" si="1777"/>
        <v>0</v>
      </c>
      <c r="GW170" s="279">
        <f t="shared" si="1777"/>
        <v>0</v>
      </c>
      <c r="GX170" s="379">
        <f t="shared" si="1777"/>
        <v>0</v>
      </c>
      <c r="GY170" s="380">
        <f t="shared" si="1777"/>
        <v>0</v>
      </c>
      <c r="GZ170" s="381">
        <f t="shared" si="1777"/>
        <v>0</v>
      </c>
      <c r="HA170" s="282">
        <f t="shared" si="1777"/>
        <v>0</v>
      </c>
      <c r="HB170" s="401">
        <f t="shared" si="1777"/>
        <v>0</v>
      </c>
      <c r="HC170" s="402">
        <f t="shared" si="1777"/>
        <v>0</v>
      </c>
      <c r="HD170" s="285">
        <f t="shared" si="1777"/>
        <v>0</v>
      </c>
      <c r="HE170" s="401">
        <f t="shared" si="1777"/>
        <v>0</v>
      </c>
      <c r="HF170" s="402">
        <f t="shared" si="1777"/>
        <v>0</v>
      </c>
      <c r="HG170" s="285">
        <f t="shared" si="1777"/>
        <v>0</v>
      </c>
      <c r="HH170" s="401">
        <f t="shared" si="1777"/>
        <v>0</v>
      </c>
      <c r="HI170" s="402">
        <f t="shared" si="1777"/>
        <v>0</v>
      </c>
      <c r="HJ170" s="417">
        <f t="shared" si="1777"/>
        <v>0</v>
      </c>
      <c r="HK170" s="291">
        <f t="shared" si="1777"/>
        <v>0</v>
      </c>
      <c r="HL170" s="260"/>
      <c r="HM170" s="247" t="s">
        <v>237</v>
      </c>
      <c r="HN170" s="258"/>
      <c r="HO170" s="259"/>
      <c r="HP170" s="258"/>
      <c r="HQ170" s="258"/>
    </row>
    <row r="171" spans="2:225" s="96" customFormat="1" ht="28.5">
      <c r="B171" s="233"/>
      <c r="C171" s="147"/>
      <c r="D171" s="521"/>
      <c r="E171" s="234"/>
      <c r="F171" s="235"/>
      <c r="G171" s="235"/>
      <c r="H171" s="235"/>
      <c r="I171" s="234"/>
      <c r="J171" s="234"/>
      <c r="K171" s="234"/>
      <c r="L171" s="234"/>
      <c r="M171" s="234"/>
      <c r="N171" s="234"/>
      <c r="O171" s="234"/>
      <c r="P171" s="234"/>
      <c r="Q171" s="234"/>
      <c r="R171" s="239"/>
      <c r="S171" s="248" t="s">
        <v>238</v>
      </c>
      <c r="T171" s="249">
        <f t="shared" ref="T171:AY171" si="1778">SUMIFS(T$5:T$129,$HM$5:$HM$129,$S171,$HO$5:$HO$129,$D170)</f>
        <v>0</v>
      </c>
      <c r="U171" s="250">
        <f t="shared" si="1778"/>
        <v>0</v>
      </c>
      <c r="V171" s="270">
        <f t="shared" si="1778"/>
        <v>0</v>
      </c>
      <c r="W171" s="251">
        <f t="shared" si="1778"/>
        <v>0</v>
      </c>
      <c r="X171" s="250">
        <f t="shared" si="1778"/>
        <v>0</v>
      </c>
      <c r="Y171" s="270">
        <f t="shared" si="1778"/>
        <v>0</v>
      </c>
      <c r="Z171" s="252">
        <f t="shared" si="1778"/>
        <v>0</v>
      </c>
      <c r="AA171" s="250">
        <f t="shared" si="1778"/>
        <v>0</v>
      </c>
      <c r="AB171" s="253">
        <f t="shared" si="1778"/>
        <v>0</v>
      </c>
      <c r="AC171" s="270">
        <f t="shared" si="1778"/>
        <v>0</v>
      </c>
      <c r="AD171" s="249">
        <f t="shared" si="1778"/>
        <v>0</v>
      </c>
      <c r="AE171" s="250">
        <f t="shared" si="1778"/>
        <v>0</v>
      </c>
      <c r="AF171" s="270">
        <f t="shared" si="1778"/>
        <v>0</v>
      </c>
      <c r="AG171" s="251">
        <f t="shared" si="1778"/>
        <v>0</v>
      </c>
      <c r="AH171" s="250">
        <f t="shared" si="1778"/>
        <v>0</v>
      </c>
      <c r="AI171" s="270">
        <f t="shared" si="1778"/>
        <v>0</v>
      </c>
      <c r="AJ171" s="252">
        <f t="shared" si="1778"/>
        <v>0</v>
      </c>
      <c r="AK171" s="250">
        <f t="shared" si="1778"/>
        <v>0</v>
      </c>
      <c r="AL171" s="253">
        <f t="shared" si="1778"/>
        <v>0</v>
      </c>
      <c r="AM171" s="270">
        <f t="shared" si="1778"/>
        <v>0</v>
      </c>
      <c r="AN171" s="249">
        <f t="shared" si="1778"/>
        <v>0</v>
      </c>
      <c r="AO171" s="250">
        <f t="shared" si="1778"/>
        <v>0</v>
      </c>
      <c r="AP171" s="270">
        <f t="shared" si="1778"/>
        <v>0</v>
      </c>
      <c r="AQ171" s="251">
        <f t="shared" si="1778"/>
        <v>0</v>
      </c>
      <c r="AR171" s="250">
        <f t="shared" si="1778"/>
        <v>0</v>
      </c>
      <c r="AS171" s="270">
        <f t="shared" si="1778"/>
        <v>0</v>
      </c>
      <c r="AT171" s="252">
        <f t="shared" si="1778"/>
        <v>0</v>
      </c>
      <c r="AU171" s="250">
        <f t="shared" si="1778"/>
        <v>0</v>
      </c>
      <c r="AV171" s="253">
        <f t="shared" si="1778"/>
        <v>0</v>
      </c>
      <c r="AW171" s="270">
        <f t="shared" si="1778"/>
        <v>0</v>
      </c>
      <c r="AX171" s="444">
        <f t="shared" si="1778"/>
        <v>0</v>
      </c>
      <c r="AY171" s="445">
        <f t="shared" si="1778"/>
        <v>0</v>
      </c>
      <c r="AZ171" s="446">
        <f t="shared" ref="AZ171:CE171" si="1779">SUMIFS(AZ$5:AZ$129,$HM$5:$HM$129,$S171,$HO$5:$HO$129,$D170)</f>
        <v>0</v>
      </c>
      <c r="BA171" s="465">
        <f t="shared" si="1779"/>
        <v>0</v>
      </c>
      <c r="BB171" s="466">
        <f t="shared" si="1779"/>
        <v>0</v>
      </c>
      <c r="BC171" s="467">
        <f t="shared" si="1779"/>
        <v>0</v>
      </c>
      <c r="BD171" s="310">
        <f t="shared" si="1779"/>
        <v>0</v>
      </c>
      <c r="BE171" s="320">
        <f t="shared" si="1779"/>
        <v>0</v>
      </c>
      <c r="BF171" s="330">
        <f t="shared" si="1779"/>
        <v>0</v>
      </c>
      <c r="BG171" s="273">
        <f t="shared" si="1779"/>
        <v>0</v>
      </c>
      <c r="BH171" s="254">
        <f t="shared" si="1779"/>
        <v>0</v>
      </c>
      <c r="BI171" s="250">
        <f t="shared" si="1779"/>
        <v>0</v>
      </c>
      <c r="BJ171" s="270">
        <f t="shared" si="1779"/>
        <v>0</v>
      </c>
      <c r="BK171" s="251">
        <f t="shared" si="1779"/>
        <v>0</v>
      </c>
      <c r="BL171" s="250">
        <f t="shared" si="1779"/>
        <v>0</v>
      </c>
      <c r="BM171" s="270">
        <f t="shared" si="1779"/>
        <v>0</v>
      </c>
      <c r="BN171" s="252">
        <f t="shared" si="1779"/>
        <v>0</v>
      </c>
      <c r="BO171" s="250">
        <f t="shared" si="1779"/>
        <v>0</v>
      </c>
      <c r="BP171" s="253">
        <f t="shared" si="1779"/>
        <v>0</v>
      </c>
      <c r="BQ171" s="270">
        <f t="shared" si="1779"/>
        <v>0</v>
      </c>
      <c r="BR171" s="249">
        <f t="shared" si="1779"/>
        <v>0</v>
      </c>
      <c r="BS171" s="250">
        <f t="shared" si="1779"/>
        <v>0</v>
      </c>
      <c r="BT171" s="270">
        <f t="shared" si="1779"/>
        <v>0</v>
      </c>
      <c r="BU171" s="251">
        <f t="shared" si="1779"/>
        <v>0</v>
      </c>
      <c r="BV171" s="250">
        <f t="shared" si="1779"/>
        <v>0</v>
      </c>
      <c r="BW171" s="270">
        <f t="shared" si="1779"/>
        <v>0</v>
      </c>
      <c r="BX171" s="252">
        <f t="shared" si="1779"/>
        <v>0</v>
      </c>
      <c r="BY171" s="250">
        <f t="shared" si="1779"/>
        <v>0</v>
      </c>
      <c r="BZ171" s="253">
        <f t="shared" si="1779"/>
        <v>0</v>
      </c>
      <c r="CA171" s="270">
        <f t="shared" si="1779"/>
        <v>0</v>
      </c>
      <c r="CB171" s="249">
        <f t="shared" si="1779"/>
        <v>0</v>
      </c>
      <c r="CC171" s="250">
        <f t="shared" si="1779"/>
        <v>0</v>
      </c>
      <c r="CD171" s="270">
        <f t="shared" si="1779"/>
        <v>0</v>
      </c>
      <c r="CE171" s="251">
        <f t="shared" si="1779"/>
        <v>0</v>
      </c>
      <c r="CF171" s="250">
        <f t="shared" ref="CF171:DU171" si="1780">SUMIFS(CF$5:CF$129,$HM$5:$HM$129,$S171,$HO$5:$HO$129,$D170)</f>
        <v>0</v>
      </c>
      <c r="CG171" s="270">
        <f t="shared" si="1780"/>
        <v>0</v>
      </c>
      <c r="CH171" s="252">
        <f t="shared" si="1780"/>
        <v>0</v>
      </c>
      <c r="CI171" s="250">
        <f t="shared" si="1780"/>
        <v>0</v>
      </c>
      <c r="CJ171" s="253">
        <f t="shared" si="1780"/>
        <v>0</v>
      </c>
      <c r="CK171" s="270">
        <f t="shared" si="1780"/>
        <v>0</v>
      </c>
      <c r="CL171" s="444">
        <f t="shared" si="1780"/>
        <v>0</v>
      </c>
      <c r="CM171" s="445">
        <f t="shared" si="1780"/>
        <v>0</v>
      </c>
      <c r="CN171" s="446">
        <f t="shared" si="1780"/>
        <v>0</v>
      </c>
      <c r="CO171" s="465">
        <f t="shared" si="1780"/>
        <v>0</v>
      </c>
      <c r="CP171" s="466">
        <f t="shared" si="1780"/>
        <v>0</v>
      </c>
      <c r="CQ171" s="467">
        <f t="shared" si="1780"/>
        <v>0</v>
      </c>
      <c r="CR171" s="310">
        <f t="shared" si="1780"/>
        <v>0</v>
      </c>
      <c r="CS171" s="320">
        <f t="shared" si="1780"/>
        <v>0</v>
      </c>
      <c r="CT171" s="330">
        <f t="shared" si="1780"/>
        <v>0</v>
      </c>
      <c r="CU171" s="273">
        <f t="shared" si="1780"/>
        <v>0</v>
      </c>
      <c r="CV171" s="346">
        <f t="shared" si="1780"/>
        <v>0</v>
      </c>
      <c r="CW171" s="347">
        <f t="shared" si="1780"/>
        <v>0</v>
      </c>
      <c r="CX171" s="277">
        <f t="shared" si="1780"/>
        <v>0</v>
      </c>
      <c r="CY171" s="366">
        <f t="shared" si="1780"/>
        <v>0</v>
      </c>
      <c r="CZ171" s="367">
        <f t="shared" si="1780"/>
        <v>0</v>
      </c>
      <c r="DA171" s="280">
        <f t="shared" si="1780"/>
        <v>0</v>
      </c>
      <c r="DB171" s="382">
        <f t="shared" si="1780"/>
        <v>0</v>
      </c>
      <c r="DC171" s="383">
        <f t="shared" si="1780"/>
        <v>0</v>
      </c>
      <c r="DD171" s="330">
        <f t="shared" si="1780"/>
        <v>0</v>
      </c>
      <c r="DE171" s="283">
        <f t="shared" si="1780"/>
        <v>0</v>
      </c>
      <c r="DF171" s="346">
        <f t="shared" ref="DF171" si="1781">SUMIFS(DF$5:DF$129,$HM$5:$HM$129,$S171,$HO$5:$HO$129,$D170)</f>
        <v>296000000</v>
      </c>
      <c r="DG171" s="347">
        <f t="shared" ref="DG171" si="1782">SUMIFS(DG$5:DG$129,$HM$5:$HM$129,$S171,$HO$5:$HO$129,$D170)</f>
        <v>19000000</v>
      </c>
      <c r="DH171" s="277">
        <f t="shared" ref="DH171" si="1783">SUMIFS(DH$5:DH$129,$HM$5:$HM$129,$S171,$HO$5:$HO$129,$D170)</f>
        <v>2</v>
      </c>
      <c r="DI171" s="366">
        <f t="shared" ref="DI171" si="1784">SUMIFS(DI$5:DI$129,$HM$5:$HM$129,$S171,$HO$5:$HO$129,$D170)</f>
        <v>0</v>
      </c>
      <c r="DJ171" s="367">
        <f t="shared" ref="DJ171" si="1785">SUMIFS(DJ$5:DJ$129,$HM$5:$HM$129,$S171,$HO$5:$HO$129,$D170)</f>
        <v>0</v>
      </c>
      <c r="DK171" s="280">
        <f t="shared" ref="DK171" si="1786">SUMIFS(DK$5:DK$129,$HM$5:$HM$129,$S171,$HO$5:$HO$129,$D170)</f>
        <v>0</v>
      </c>
      <c r="DL171" s="382">
        <f t="shared" ref="DL171" si="1787">SUMIFS(DL$5:DL$129,$HM$5:$HM$129,$S171,$HO$5:$HO$129,$D170)</f>
        <v>296000000</v>
      </c>
      <c r="DM171" s="383">
        <f t="shared" ref="DM171" si="1788">SUMIFS(DM$5:DM$129,$HM$5:$HM$129,$S171,$HO$5:$HO$129,$D170)</f>
        <v>19000000</v>
      </c>
      <c r="DN171" s="330">
        <f t="shared" ref="DN171" si="1789">SUMIFS(DN$5:DN$129,$HM$5:$HM$129,$S171,$HO$5:$HO$129,$D170)</f>
        <v>-64514000</v>
      </c>
      <c r="DO171" s="283">
        <f t="shared" ref="DO171" si="1790">SUMIFS(DO$5:DO$129,$HM$5:$HM$129,$S171,$HO$5:$HO$129,$D170)</f>
        <v>2</v>
      </c>
      <c r="DP171" s="254">
        <f t="shared" si="1780"/>
        <v>0</v>
      </c>
      <c r="DQ171" s="250">
        <f t="shared" si="1780"/>
        <v>0</v>
      </c>
      <c r="DR171" s="270">
        <f t="shared" si="1780"/>
        <v>0</v>
      </c>
      <c r="DS171" s="251">
        <f t="shared" si="1780"/>
        <v>0</v>
      </c>
      <c r="DT171" s="250">
        <f t="shared" si="1780"/>
        <v>0</v>
      </c>
      <c r="DU171" s="270">
        <f t="shared" si="1780"/>
        <v>0</v>
      </c>
      <c r="DV171" s="252">
        <f t="shared" ref="DV171:FA171" si="1791">SUMIFS(DV$5:DV$129,$HM$5:$HM$129,$S171,$HO$5:$HO$129,$D170)</f>
        <v>0</v>
      </c>
      <c r="DW171" s="250">
        <f t="shared" si="1791"/>
        <v>0</v>
      </c>
      <c r="DX171" s="253">
        <f t="shared" si="1791"/>
        <v>0</v>
      </c>
      <c r="DY171" s="270">
        <f t="shared" si="1791"/>
        <v>0</v>
      </c>
      <c r="DZ171" s="249">
        <f t="shared" si="1791"/>
        <v>0</v>
      </c>
      <c r="EA171" s="250">
        <f t="shared" si="1791"/>
        <v>0</v>
      </c>
      <c r="EB171" s="270">
        <f t="shared" si="1791"/>
        <v>0</v>
      </c>
      <c r="EC171" s="251">
        <f t="shared" si="1791"/>
        <v>0</v>
      </c>
      <c r="ED171" s="250">
        <f t="shared" si="1791"/>
        <v>0</v>
      </c>
      <c r="EE171" s="270">
        <f t="shared" si="1791"/>
        <v>0</v>
      </c>
      <c r="EF171" s="252">
        <f t="shared" si="1791"/>
        <v>0</v>
      </c>
      <c r="EG171" s="250">
        <f t="shared" si="1791"/>
        <v>0</v>
      </c>
      <c r="EH171" s="253">
        <f t="shared" si="1791"/>
        <v>0</v>
      </c>
      <c r="EI171" s="270">
        <f t="shared" si="1791"/>
        <v>0</v>
      </c>
      <c r="EJ171" s="249">
        <f t="shared" si="1791"/>
        <v>0</v>
      </c>
      <c r="EK171" s="250">
        <f t="shared" si="1791"/>
        <v>0</v>
      </c>
      <c r="EL171" s="270">
        <f t="shared" si="1791"/>
        <v>0</v>
      </c>
      <c r="EM171" s="251">
        <f t="shared" si="1791"/>
        <v>0</v>
      </c>
      <c r="EN171" s="250">
        <f t="shared" si="1791"/>
        <v>0</v>
      </c>
      <c r="EO171" s="270">
        <f t="shared" si="1791"/>
        <v>0</v>
      </c>
      <c r="EP171" s="252">
        <f t="shared" si="1791"/>
        <v>0</v>
      </c>
      <c r="EQ171" s="250">
        <f t="shared" si="1791"/>
        <v>0</v>
      </c>
      <c r="ER171" s="253">
        <f t="shared" si="1791"/>
        <v>0</v>
      </c>
      <c r="ES171" s="270">
        <f t="shared" si="1791"/>
        <v>0</v>
      </c>
      <c r="ET171" s="444">
        <f t="shared" si="1791"/>
        <v>0</v>
      </c>
      <c r="EU171" s="445">
        <f t="shared" si="1791"/>
        <v>0</v>
      </c>
      <c r="EV171" s="446">
        <f t="shared" si="1791"/>
        <v>0</v>
      </c>
      <c r="EW171" s="465">
        <f t="shared" si="1791"/>
        <v>0</v>
      </c>
      <c r="EX171" s="466">
        <f t="shared" si="1791"/>
        <v>0</v>
      </c>
      <c r="EY171" s="467">
        <f t="shared" si="1791"/>
        <v>0</v>
      </c>
      <c r="EZ171" s="310">
        <f t="shared" si="1791"/>
        <v>0</v>
      </c>
      <c r="FA171" s="320">
        <f t="shared" si="1791"/>
        <v>0</v>
      </c>
      <c r="FB171" s="330">
        <f t="shared" ref="FB171:GG171" si="1792">SUMIFS(FB$5:FB$129,$HM$5:$HM$129,$S171,$HO$5:$HO$129,$D170)</f>
        <v>0</v>
      </c>
      <c r="FC171" s="273">
        <f t="shared" si="1792"/>
        <v>0</v>
      </c>
      <c r="FD171" s="254">
        <f t="shared" si="1792"/>
        <v>0</v>
      </c>
      <c r="FE171" s="250">
        <f t="shared" si="1792"/>
        <v>0</v>
      </c>
      <c r="FF171" s="270">
        <f t="shared" si="1792"/>
        <v>0</v>
      </c>
      <c r="FG171" s="251">
        <f t="shared" si="1792"/>
        <v>0</v>
      </c>
      <c r="FH171" s="250">
        <f t="shared" si="1792"/>
        <v>0</v>
      </c>
      <c r="FI171" s="270">
        <f t="shared" si="1792"/>
        <v>0</v>
      </c>
      <c r="FJ171" s="252">
        <f t="shared" si="1792"/>
        <v>0</v>
      </c>
      <c r="FK171" s="250">
        <f t="shared" si="1792"/>
        <v>0</v>
      </c>
      <c r="FL171" s="253">
        <f t="shared" si="1792"/>
        <v>0</v>
      </c>
      <c r="FM171" s="270">
        <f t="shared" si="1792"/>
        <v>0</v>
      </c>
      <c r="FN171" s="249">
        <f t="shared" si="1792"/>
        <v>0</v>
      </c>
      <c r="FO171" s="250">
        <f t="shared" si="1792"/>
        <v>0</v>
      </c>
      <c r="FP171" s="270">
        <f t="shared" si="1792"/>
        <v>0</v>
      </c>
      <c r="FQ171" s="251">
        <f t="shared" si="1792"/>
        <v>0</v>
      </c>
      <c r="FR171" s="250">
        <f t="shared" si="1792"/>
        <v>0</v>
      </c>
      <c r="FS171" s="270">
        <f t="shared" si="1792"/>
        <v>0</v>
      </c>
      <c r="FT171" s="252">
        <f t="shared" si="1792"/>
        <v>0</v>
      </c>
      <c r="FU171" s="250">
        <f t="shared" si="1792"/>
        <v>0</v>
      </c>
      <c r="FV171" s="253">
        <f t="shared" si="1792"/>
        <v>0</v>
      </c>
      <c r="FW171" s="270">
        <f t="shared" si="1792"/>
        <v>0</v>
      </c>
      <c r="FX171" s="249">
        <f t="shared" si="1792"/>
        <v>0</v>
      </c>
      <c r="FY171" s="250">
        <f t="shared" si="1792"/>
        <v>0</v>
      </c>
      <c r="FZ171" s="270">
        <f t="shared" si="1792"/>
        <v>0</v>
      </c>
      <c r="GA171" s="251">
        <f t="shared" si="1792"/>
        <v>0</v>
      </c>
      <c r="GB171" s="250">
        <f t="shared" si="1792"/>
        <v>0</v>
      </c>
      <c r="GC171" s="270">
        <f t="shared" si="1792"/>
        <v>0</v>
      </c>
      <c r="GD171" s="252">
        <f t="shared" si="1792"/>
        <v>0</v>
      </c>
      <c r="GE171" s="250">
        <f t="shared" si="1792"/>
        <v>0</v>
      </c>
      <c r="GF171" s="253">
        <f t="shared" si="1792"/>
        <v>0</v>
      </c>
      <c r="GG171" s="270">
        <f t="shared" si="1792"/>
        <v>0</v>
      </c>
      <c r="GH171" s="444">
        <f t="shared" ref="GH171:HM171" si="1793">SUMIFS(GH$5:GH$129,$HM$5:$HM$129,$S171,$HO$5:$HO$129,$D170)</f>
        <v>0</v>
      </c>
      <c r="GI171" s="445">
        <f t="shared" si="1793"/>
        <v>0</v>
      </c>
      <c r="GJ171" s="446">
        <f t="shared" si="1793"/>
        <v>0</v>
      </c>
      <c r="GK171" s="465">
        <f t="shared" si="1793"/>
        <v>0</v>
      </c>
      <c r="GL171" s="466">
        <f t="shared" si="1793"/>
        <v>0</v>
      </c>
      <c r="GM171" s="467">
        <f t="shared" si="1793"/>
        <v>0</v>
      </c>
      <c r="GN171" s="310">
        <f t="shared" si="1793"/>
        <v>0</v>
      </c>
      <c r="GO171" s="320">
        <f t="shared" si="1793"/>
        <v>0</v>
      </c>
      <c r="GP171" s="330">
        <f t="shared" si="1793"/>
        <v>0</v>
      </c>
      <c r="GQ171" s="273">
        <f t="shared" si="1793"/>
        <v>0</v>
      </c>
      <c r="GR171" s="346">
        <f t="shared" si="1793"/>
        <v>0</v>
      </c>
      <c r="GS171" s="347">
        <f t="shared" si="1793"/>
        <v>0</v>
      </c>
      <c r="GT171" s="277">
        <f t="shared" si="1793"/>
        <v>0</v>
      </c>
      <c r="GU171" s="366">
        <f t="shared" si="1793"/>
        <v>0</v>
      </c>
      <c r="GV171" s="367">
        <f t="shared" si="1793"/>
        <v>0</v>
      </c>
      <c r="GW171" s="280">
        <f t="shared" si="1793"/>
        <v>0</v>
      </c>
      <c r="GX171" s="382">
        <f t="shared" si="1793"/>
        <v>0</v>
      </c>
      <c r="GY171" s="383">
        <f t="shared" si="1793"/>
        <v>0</v>
      </c>
      <c r="GZ171" s="330">
        <f t="shared" si="1793"/>
        <v>0</v>
      </c>
      <c r="HA171" s="283">
        <f t="shared" si="1793"/>
        <v>0</v>
      </c>
      <c r="HB171" s="403">
        <f t="shared" si="1793"/>
        <v>0</v>
      </c>
      <c r="HC171" s="404">
        <f t="shared" si="1793"/>
        <v>0</v>
      </c>
      <c r="HD171" s="286">
        <f t="shared" si="1793"/>
        <v>0</v>
      </c>
      <c r="HE171" s="403">
        <f t="shared" si="1793"/>
        <v>0</v>
      </c>
      <c r="HF171" s="404">
        <f t="shared" si="1793"/>
        <v>0</v>
      </c>
      <c r="HG171" s="286">
        <f t="shared" si="1793"/>
        <v>0</v>
      </c>
      <c r="HH171" s="403">
        <f t="shared" si="1793"/>
        <v>0</v>
      </c>
      <c r="HI171" s="404">
        <f t="shared" si="1793"/>
        <v>0</v>
      </c>
      <c r="HJ171" s="330">
        <f t="shared" si="1793"/>
        <v>0</v>
      </c>
      <c r="HK171" s="290">
        <f t="shared" si="1793"/>
        <v>0</v>
      </c>
      <c r="HL171" s="260"/>
      <c r="HM171" s="247" t="s">
        <v>238</v>
      </c>
      <c r="HN171" s="258"/>
      <c r="HO171" s="259"/>
      <c r="HP171" s="258"/>
      <c r="HQ171" s="258"/>
    </row>
    <row r="172" spans="2:225" s="96" customFormat="1" ht="29.25" thickBot="1">
      <c r="B172" s="233"/>
      <c r="C172" s="147"/>
      <c r="D172" s="521"/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68" t="s">
        <v>239</v>
      </c>
      <c r="T172" s="261" t="str">
        <f t="shared" ref="T172:AA172" si="1794">IF(AND(T170&gt;0,T171&gt;0),ROUNDDOWN(T171/T170,4),"")</f>
        <v/>
      </c>
      <c r="U172" s="262" t="str">
        <f t="shared" si="1794"/>
        <v/>
      </c>
      <c r="V172" s="271" t="str">
        <f t="shared" si="1794"/>
        <v/>
      </c>
      <c r="W172" s="263" t="str">
        <f t="shared" si="1794"/>
        <v/>
      </c>
      <c r="X172" s="262" t="str">
        <f t="shared" si="1794"/>
        <v/>
      </c>
      <c r="Y172" s="271" t="str">
        <f t="shared" si="1794"/>
        <v/>
      </c>
      <c r="Z172" s="264" t="str">
        <f t="shared" si="1794"/>
        <v/>
      </c>
      <c r="AA172" s="262" t="str">
        <f t="shared" si="1794"/>
        <v/>
      </c>
      <c r="AB172" s="265">
        <f>IF(AB171&gt;0,AB171/AB170,0)</f>
        <v>0</v>
      </c>
      <c r="AC172" s="271" t="str">
        <f t="shared" ref="AC172:AK172" si="1795">IF(AND(AC170&gt;0,AC171&gt;0),ROUNDDOWN(AC171/AC170,4),"")</f>
        <v/>
      </c>
      <c r="AD172" s="261" t="str">
        <f t="shared" si="1795"/>
        <v/>
      </c>
      <c r="AE172" s="262" t="str">
        <f t="shared" si="1795"/>
        <v/>
      </c>
      <c r="AF172" s="271" t="str">
        <f t="shared" si="1795"/>
        <v/>
      </c>
      <c r="AG172" s="263" t="str">
        <f t="shared" si="1795"/>
        <v/>
      </c>
      <c r="AH172" s="262" t="str">
        <f t="shared" si="1795"/>
        <v/>
      </c>
      <c r="AI172" s="271" t="str">
        <f t="shared" si="1795"/>
        <v/>
      </c>
      <c r="AJ172" s="264" t="str">
        <f t="shared" si="1795"/>
        <v/>
      </c>
      <c r="AK172" s="262" t="str">
        <f t="shared" si="1795"/>
        <v/>
      </c>
      <c r="AL172" s="265">
        <f>IF(AL171&gt;0,AL171/AL170,0)</f>
        <v>0</v>
      </c>
      <c r="AM172" s="271" t="str">
        <f t="shared" ref="AM172:AU172" si="1796">IF(AND(AM170&gt;0,AM171&gt;0),ROUNDDOWN(AM171/AM170,4),"")</f>
        <v/>
      </c>
      <c r="AN172" s="261" t="str">
        <f t="shared" si="1796"/>
        <v/>
      </c>
      <c r="AO172" s="262" t="str">
        <f t="shared" si="1796"/>
        <v/>
      </c>
      <c r="AP172" s="271" t="str">
        <f t="shared" si="1796"/>
        <v/>
      </c>
      <c r="AQ172" s="263" t="str">
        <f t="shared" si="1796"/>
        <v/>
      </c>
      <c r="AR172" s="262" t="str">
        <f t="shared" si="1796"/>
        <v/>
      </c>
      <c r="AS172" s="271" t="str">
        <f t="shared" si="1796"/>
        <v/>
      </c>
      <c r="AT172" s="264" t="str">
        <f t="shared" si="1796"/>
        <v/>
      </c>
      <c r="AU172" s="262" t="str">
        <f t="shared" si="1796"/>
        <v/>
      </c>
      <c r="AV172" s="265">
        <f>IF(AV171&gt;0,AV171/AV170,0)</f>
        <v>0</v>
      </c>
      <c r="AW172" s="271" t="str">
        <f t="shared" ref="AW172:BE172" si="1797">IF(AND(AW170&gt;0,AW171&gt;0),ROUNDDOWN(AW171/AW170,4),"")</f>
        <v/>
      </c>
      <c r="AX172" s="447" t="str">
        <f t="shared" si="1797"/>
        <v/>
      </c>
      <c r="AY172" s="448" t="str">
        <f t="shared" si="1797"/>
        <v/>
      </c>
      <c r="AZ172" s="449" t="str">
        <f t="shared" si="1797"/>
        <v/>
      </c>
      <c r="BA172" s="468" t="str">
        <f t="shared" si="1797"/>
        <v/>
      </c>
      <c r="BB172" s="469" t="str">
        <f t="shared" si="1797"/>
        <v/>
      </c>
      <c r="BC172" s="470" t="str">
        <f t="shared" si="1797"/>
        <v/>
      </c>
      <c r="BD172" s="311" t="str">
        <f t="shared" si="1797"/>
        <v/>
      </c>
      <c r="BE172" s="321" t="str">
        <f t="shared" si="1797"/>
        <v/>
      </c>
      <c r="BF172" s="331"/>
      <c r="BG172" s="274" t="str">
        <f>IF(AND(BG170&gt;0,BG171&gt;0),ROUNDDOWN(BG171/BG170,4),"")</f>
        <v/>
      </c>
      <c r="BH172" s="267" t="str">
        <f t="shared" ref="BH172:BO172" si="1798">IF(AND(BH170&gt;0,BH171&gt;0),ROUNDDOWN(BH171/BH170,4),"")</f>
        <v/>
      </c>
      <c r="BI172" s="262" t="str">
        <f t="shared" si="1798"/>
        <v/>
      </c>
      <c r="BJ172" s="271" t="str">
        <f t="shared" si="1798"/>
        <v/>
      </c>
      <c r="BK172" s="263" t="str">
        <f t="shared" si="1798"/>
        <v/>
      </c>
      <c r="BL172" s="262" t="str">
        <f t="shared" si="1798"/>
        <v/>
      </c>
      <c r="BM172" s="271" t="str">
        <f t="shared" si="1798"/>
        <v/>
      </c>
      <c r="BN172" s="264" t="str">
        <f t="shared" si="1798"/>
        <v/>
      </c>
      <c r="BO172" s="262" t="str">
        <f t="shared" si="1798"/>
        <v/>
      </c>
      <c r="BP172" s="265">
        <f>IF(BP171&gt;0,BP171/BP170,0)</f>
        <v>0</v>
      </c>
      <c r="BQ172" s="271" t="str">
        <f t="shared" ref="BQ172:BY172" si="1799">IF(AND(BQ170&gt;0,BQ171&gt;0),ROUNDDOWN(BQ171/BQ170,4),"")</f>
        <v/>
      </c>
      <c r="BR172" s="261" t="str">
        <f t="shared" si="1799"/>
        <v/>
      </c>
      <c r="BS172" s="262" t="str">
        <f t="shared" si="1799"/>
        <v/>
      </c>
      <c r="BT172" s="271" t="str">
        <f t="shared" si="1799"/>
        <v/>
      </c>
      <c r="BU172" s="263" t="str">
        <f t="shared" si="1799"/>
        <v/>
      </c>
      <c r="BV172" s="262" t="str">
        <f t="shared" si="1799"/>
        <v/>
      </c>
      <c r="BW172" s="271" t="str">
        <f t="shared" si="1799"/>
        <v/>
      </c>
      <c r="BX172" s="264" t="str">
        <f t="shared" si="1799"/>
        <v/>
      </c>
      <c r="BY172" s="262" t="str">
        <f t="shared" si="1799"/>
        <v/>
      </c>
      <c r="BZ172" s="265">
        <f>IF(BZ171&gt;0,BZ171/BZ170,0)</f>
        <v>0</v>
      </c>
      <c r="CA172" s="271" t="str">
        <f t="shared" ref="CA172:CI172" si="1800">IF(AND(CA170&gt;0,CA171&gt;0),ROUNDDOWN(CA171/CA170,4),"")</f>
        <v/>
      </c>
      <c r="CB172" s="261" t="str">
        <f t="shared" si="1800"/>
        <v/>
      </c>
      <c r="CC172" s="262" t="str">
        <f t="shared" si="1800"/>
        <v/>
      </c>
      <c r="CD172" s="271" t="str">
        <f t="shared" si="1800"/>
        <v/>
      </c>
      <c r="CE172" s="263" t="str">
        <f t="shared" si="1800"/>
        <v/>
      </c>
      <c r="CF172" s="262" t="str">
        <f t="shared" si="1800"/>
        <v/>
      </c>
      <c r="CG172" s="271" t="str">
        <f t="shared" si="1800"/>
        <v/>
      </c>
      <c r="CH172" s="264" t="str">
        <f t="shared" si="1800"/>
        <v/>
      </c>
      <c r="CI172" s="262" t="str">
        <f t="shared" si="1800"/>
        <v/>
      </c>
      <c r="CJ172" s="265">
        <f>IF(CJ171&gt;0,CJ171/CJ170,0)</f>
        <v>0</v>
      </c>
      <c r="CK172" s="271" t="str">
        <f t="shared" ref="CK172:CS172" si="1801">IF(AND(CK170&gt;0,CK171&gt;0),ROUNDDOWN(CK171/CK170,4),"")</f>
        <v/>
      </c>
      <c r="CL172" s="447" t="str">
        <f t="shared" si="1801"/>
        <v/>
      </c>
      <c r="CM172" s="448" t="str">
        <f t="shared" si="1801"/>
        <v/>
      </c>
      <c r="CN172" s="449" t="str">
        <f t="shared" si="1801"/>
        <v/>
      </c>
      <c r="CO172" s="468" t="str">
        <f t="shared" si="1801"/>
        <v/>
      </c>
      <c r="CP172" s="469" t="str">
        <f t="shared" si="1801"/>
        <v/>
      </c>
      <c r="CQ172" s="470" t="str">
        <f t="shared" si="1801"/>
        <v/>
      </c>
      <c r="CR172" s="311" t="str">
        <f t="shared" si="1801"/>
        <v/>
      </c>
      <c r="CS172" s="321" t="str">
        <f t="shared" si="1801"/>
        <v/>
      </c>
      <c r="CT172" s="331"/>
      <c r="CU172" s="274" t="str">
        <f t="shared" ref="CU172:DC172" si="1802">IF(AND(CU170&gt;0,CU171&gt;0),ROUNDDOWN(CU171/CU170,4),"")</f>
        <v/>
      </c>
      <c r="CV172" s="348" t="str">
        <f t="shared" si="1802"/>
        <v/>
      </c>
      <c r="CW172" s="349" t="str">
        <f t="shared" si="1802"/>
        <v/>
      </c>
      <c r="CX172" s="278" t="str">
        <f t="shared" si="1802"/>
        <v/>
      </c>
      <c r="CY172" s="368" t="str">
        <f t="shared" si="1802"/>
        <v/>
      </c>
      <c r="CZ172" s="369" t="str">
        <f t="shared" si="1802"/>
        <v/>
      </c>
      <c r="DA172" s="281" t="str">
        <f t="shared" si="1802"/>
        <v/>
      </c>
      <c r="DB172" s="384" t="str">
        <f t="shared" si="1802"/>
        <v/>
      </c>
      <c r="DC172" s="385" t="str">
        <f t="shared" si="1802"/>
        <v/>
      </c>
      <c r="DD172" s="386"/>
      <c r="DE172" s="284" t="str">
        <f>IF(AND(DE170&gt;0,DE171&gt;0),ROUNDDOWN(DE171/DE170,4),"")</f>
        <v/>
      </c>
      <c r="DF172" s="348" t="str">
        <f t="shared" ref="DF172:DN172" si="1803">IF(AND(DF170&gt;0,DF171&gt;0),ROUNDDOWN(DF171/DF170,4),"")</f>
        <v/>
      </c>
      <c r="DG172" s="349" t="str">
        <f t="shared" si="1803"/>
        <v/>
      </c>
      <c r="DH172" s="278" t="str">
        <f t="shared" si="1803"/>
        <v/>
      </c>
      <c r="DI172" s="368" t="str">
        <f t="shared" si="1803"/>
        <v/>
      </c>
      <c r="DJ172" s="369" t="str">
        <f t="shared" si="1803"/>
        <v/>
      </c>
      <c r="DK172" s="281" t="str">
        <f t="shared" si="1803"/>
        <v/>
      </c>
      <c r="DL172" s="384">
        <f t="shared" si="1803"/>
        <v>0.8347</v>
      </c>
      <c r="DM172" s="385">
        <f t="shared" si="1803"/>
        <v>0.24260000000000001</v>
      </c>
      <c r="DN172" s="386"/>
      <c r="DO172" s="284">
        <f>IF(AND(DO170&gt;0,DO171&gt;0),ROUNDDOWN(DO171/DO170,4),"")</f>
        <v>6.6600000000000006E-2</v>
      </c>
      <c r="DP172" s="267" t="str">
        <f t="shared" ref="DP172:DW172" si="1804">IF(AND(DP170&gt;0,DP171&gt;0),ROUNDDOWN(DP171/DP170,4),"")</f>
        <v/>
      </c>
      <c r="DQ172" s="262" t="str">
        <f t="shared" si="1804"/>
        <v/>
      </c>
      <c r="DR172" s="271" t="str">
        <f t="shared" si="1804"/>
        <v/>
      </c>
      <c r="DS172" s="263" t="str">
        <f t="shared" si="1804"/>
        <v/>
      </c>
      <c r="DT172" s="262" t="str">
        <f t="shared" si="1804"/>
        <v/>
      </c>
      <c r="DU172" s="271" t="str">
        <f t="shared" si="1804"/>
        <v/>
      </c>
      <c r="DV172" s="264" t="str">
        <f t="shared" si="1804"/>
        <v/>
      </c>
      <c r="DW172" s="262" t="str">
        <f t="shared" si="1804"/>
        <v/>
      </c>
      <c r="DX172" s="265">
        <f>IF(DX171&gt;0,DX171/DX170,0)</f>
        <v>0</v>
      </c>
      <c r="DY172" s="271" t="str">
        <f t="shared" ref="DY172:EG172" si="1805">IF(AND(DY170&gt;0,DY171&gt;0),ROUNDDOWN(DY171/DY170,4),"")</f>
        <v/>
      </c>
      <c r="DZ172" s="261" t="str">
        <f t="shared" si="1805"/>
        <v/>
      </c>
      <c r="EA172" s="262" t="str">
        <f t="shared" si="1805"/>
        <v/>
      </c>
      <c r="EB172" s="271" t="str">
        <f t="shared" si="1805"/>
        <v/>
      </c>
      <c r="EC172" s="263" t="str">
        <f t="shared" si="1805"/>
        <v/>
      </c>
      <c r="ED172" s="262" t="str">
        <f t="shared" si="1805"/>
        <v/>
      </c>
      <c r="EE172" s="271" t="str">
        <f t="shared" si="1805"/>
        <v/>
      </c>
      <c r="EF172" s="264" t="str">
        <f t="shared" si="1805"/>
        <v/>
      </c>
      <c r="EG172" s="262" t="str">
        <f t="shared" si="1805"/>
        <v/>
      </c>
      <c r="EH172" s="265">
        <f>IF(EH171&gt;0,EH171/EH170,0)</f>
        <v>0</v>
      </c>
      <c r="EI172" s="271" t="str">
        <f t="shared" ref="EI172:EQ172" si="1806">IF(AND(EI170&gt;0,EI171&gt;0),ROUNDDOWN(EI171/EI170,4),"")</f>
        <v/>
      </c>
      <c r="EJ172" s="261" t="str">
        <f t="shared" si="1806"/>
        <v/>
      </c>
      <c r="EK172" s="262" t="str">
        <f t="shared" si="1806"/>
        <v/>
      </c>
      <c r="EL172" s="271" t="str">
        <f t="shared" si="1806"/>
        <v/>
      </c>
      <c r="EM172" s="263" t="str">
        <f t="shared" si="1806"/>
        <v/>
      </c>
      <c r="EN172" s="262" t="str">
        <f t="shared" si="1806"/>
        <v/>
      </c>
      <c r="EO172" s="271" t="str">
        <f t="shared" si="1806"/>
        <v/>
      </c>
      <c r="EP172" s="264" t="str">
        <f t="shared" si="1806"/>
        <v/>
      </c>
      <c r="EQ172" s="262" t="str">
        <f t="shared" si="1806"/>
        <v/>
      </c>
      <c r="ER172" s="265">
        <f>IF(ER171&gt;0,ER171/ER170,0)</f>
        <v>0</v>
      </c>
      <c r="ES172" s="271" t="str">
        <f t="shared" ref="ES172:FA172" si="1807">IF(AND(ES170&gt;0,ES171&gt;0),ROUNDDOWN(ES171/ES170,4),"")</f>
        <v/>
      </c>
      <c r="ET172" s="447" t="str">
        <f t="shared" si="1807"/>
        <v/>
      </c>
      <c r="EU172" s="448" t="str">
        <f t="shared" si="1807"/>
        <v/>
      </c>
      <c r="EV172" s="449" t="str">
        <f t="shared" si="1807"/>
        <v/>
      </c>
      <c r="EW172" s="468" t="str">
        <f t="shared" si="1807"/>
        <v/>
      </c>
      <c r="EX172" s="469" t="str">
        <f t="shared" si="1807"/>
        <v/>
      </c>
      <c r="EY172" s="470" t="str">
        <f t="shared" si="1807"/>
        <v/>
      </c>
      <c r="EZ172" s="311" t="str">
        <f t="shared" si="1807"/>
        <v/>
      </c>
      <c r="FA172" s="321" t="str">
        <f t="shared" si="1807"/>
        <v/>
      </c>
      <c r="FB172" s="331"/>
      <c r="FC172" s="274" t="str">
        <f>IF(AND(FC170&gt;0,FC171&gt;0),ROUNDDOWN(FC171/FC170,4),"")</f>
        <v/>
      </c>
      <c r="FD172" s="267" t="str">
        <f t="shared" ref="FD172:FK172" si="1808">IF(AND(FD170&gt;0,FD171&gt;0),ROUNDDOWN(FD171/FD170,4),"")</f>
        <v/>
      </c>
      <c r="FE172" s="262" t="str">
        <f t="shared" si="1808"/>
        <v/>
      </c>
      <c r="FF172" s="271" t="str">
        <f t="shared" si="1808"/>
        <v/>
      </c>
      <c r="FG172" s="263" t="str">
        <f t="shared" si="1808"/>
        <v/>
      </c>
      <c r="FH172" s="262" t="str">
        <f t="shared" si="1808"/>
        <v/>
      </c>
      <c r="FI172" s="271" t="str">
        <f t="shared" si="1808"/>
        <v/>
      </c>
      <c r="FJ172" s="264" t="str">
        <f t="shared" si="1808"/>
        <v/>
      </c>
      <c r="FK172" s="262" t="str">
        <f t="shared" si="1808"/>
        <v/>
      </c>
      <c r="FL172" s="265">
        <f>IF(FL171&gt;0,FL171/FL170,0)</f>
        <v>0</v>
      </c>
      <c r="FM172" s="271" t="str">
        <f t="shared" ref="FM172:FU172" si="1809">IF(AND(FM170&gt;0,FM171&gt;0),ROUNDDOWN(FM171/FM170,4),"")</f>
        <v/>
      </c>
      <c r="FN172" s="261" t="str">
        <f t="shared" si="1809"/>
        <v/>
      </c>
      <c r="FO172" s="262" t="str">
        <f t="shared" si="1809"/>
        <v/>
      </c>
      <c r="FP172" s="271" t="str">
        <f t="shared" si="1809"/>
        <v/>
      </c>
      <c r="FQ172" s="263" t="str">
        <f t="shared" si="1809"/>
        <v/>
      </c>
      <c r="FR172" s="262" t="str">
        <f t="shared" si="1809"/>
        <v/>
      </c>
      <c r="FS172" s="271" t="str">
        <f t="shared" si="1809"/>
        <v/>
      </c>
      <c r="FT172" s="264" t="str">
        <f t="shared" si="1809"/>
        <v/>
      </c>
      <c r="FU172" s="262" t="str">
        <f t="shared" si="1809"/>
        <v/>
      </c>
      <c r="FV172" s="265">
        <f>IF(FV171&gt;0,FV171/FV170,0)</f>
        <v>0</v>
      </c>
      <c r="FW172" s="271" t="str">
        <f t="shared" ref="FW172:GE172" si="1810">IF(AND(FW170&gt;0,FW171&gt;0),ROUNDDOWN(FW171/FW170,4),"")</f>
        <v/>
      </c>
      <c r="FX172" s="261" t="str">
        <f t="shared" si="1810"/>
        <v/>
      </c>
      <c r="FY172" s="262" t="str">
        <f t="shared" si="1810"/>
        <v/>
      </c>
      <c r="FZ172" s="271" t="str">
        <f t="shared" si="1810"/>
        <v/>
      </c>
      <c r="GA172" s="263" t="str">
        <f t="shared" si="1810"/>
        <v/>
      </c>
      <c r="GB172" s="262" t="str">
        <f t="shared" si="1810"/>
        <v/>
      </c>
      <c r="GC172" s="271" t="str">
        <f t="shared" si="1810"/>
        <v/>
      </c>
      <c r="GD172" s="264" t="str">
        <f t="shared" si="1810"/>
        <v/>
      </c>
      <c r="GE172" s="262" t="str">
        <f t="shared" si="1810"/>
        <v/>
      </c>
      <c r="GF172" s="265">
        <f>IF(GF171&gt;0,GF171/GF170,0)</f>
        <v>0</v>
      </c>
      <c r="GG172" s="271" t="str">
        <f t="shared" ref="GG172:GO172" si="1811">IF(AND(GG170&gt;0,GG171&gt;0),ROUNDDOWN(GG171/GG170,4),"")</f>
        <v/>
      </c>
      <c r="GH172" s="447" t="str">
        <f t="shared" si="1811"/>
        <v/>
      </c>
      <c r="GI172" s="448" t="str">
        <f t="shared" si="1811"/>
        <v/>
      </c>
      <c r="GJ172" s="449" t="str">
        <f t="shared" si="1811"/>
        <v/>
      </c>
      <c r="GK172" s="468" t="str">
        <f t="shared" si="1811"/>
        <v/>
      </c>
      <c r="GL172" s="469" t="str">
        <f t="shared" si="1811"/>
        <v/>
      </c>
      <c r="GM172" s="470" t="str">
        <f t="shared" si="1811"/>
        <v/>
      </c>
      <c r="GN172" s="311" t="str">
        <f t="shared" si="1811"/>
        <v/>
      </c>
      <c r="GO172" s="321" t="str">
        <f t="shared" si="1811"/>
        <v/>
      </c>
      <c r="GP172" s="331"/>
      <c r="GQ172" s="274" t="str">
        <f t="shared" ref="GQ172:GY172" si="1812">IF(AND(GQ170&gt;0,GQ171&gt;0),ROUNDDOWN(GQ171/GQ170,4),"")</f>
        <v/>
      </c>
      <c r="GR172" s="348" t="str">
        <f t="shared" si="1812"/>
        <v/>
      </c>
      <c r="GS172" s="349" t="str">
        <f t="shared" si="1812"/>
        <v/>
      </c>
      <c r="GT172" s="278" t="str">
        <f t="shared" si="1812"/>
        <v/>
      </c>
      <c r="GU172" s="368" t="str">
        <f t="shared" si="1812"/>
        <v/>
      </c>
      <c r="GV172" s="369" t="str">
        <f t="shared" si="1812"/>
        <v/>
      </c>
      <c r="GW172" s="281" t="str">
        <f t="shared" si="1812"/>
        <v/>
      </c>
      <c r="GX172" s="384" t="str">
        <f t="shared" si="1812"/>
        <v/>
      </c>
      <c r="GY172" s="385" t="str">
        <f t="shared" si="1812"/>
        <v/>
      </c>
      <c r="GZ172" s="386"/>
      <c r="HA172" s="284" t="str">
        <f t="shared" ref="HA172:HI172" si="1813">IF(AND(HA170&gt;0,HA171&gt;0),ROUNDDOWN(HA171/HA170,4),"")</f>
        <v/>
      </c>
      <c r="HB172" s="405" t="str">
        <f t="shared" si="1813"/>
        <v/>
      </c>
      <c r="HC172" s="406" t="str">
        <f t="shared" si="1813"/>
        <v/>
      </c>
      <c r="HD172" s="288" t="str">
        <f t="shared" si="1813"/>
        <v/>
      </c>
      <c r="HE172" s="405" t="str">
        <f t="shared" si="1813"/>
        <v/>
      </c>
      <c r="HF172" s="406" t="str">
        <f t="shared" si="1813"/>
        <v/>
      </c>
      <c r="HG172" s="288" t="str">
        <f t="shared" si="1813"/>
        <v/>
      </c>
      <c r="HH172" s="405" t="str">
        <f t="shared" si="1813"/>
        <v/>
      </c>
      <c r="HI172" s="406" t="str">
        <f t="shared" si="1813"/>
        <v/>
      </c>
      <c r="HJ172" s="415"/>
      <c r="HK172" s="287" t="str">
        <f>IF(AND(HK170&gt;0,HK171&gt;0),ROUNDDOWN(HK171/HK170,4),"")</f>
        <v/>
      </c>
      <c r="HL172" s="260"/>
      <c r="HM172" s="258"/>
      <c r="HN172" s="258"/>
      <c r="HO172" s="259"/>
      <c r="HP172" s="258"/>
      <c r="HQ172" s="258"/>
    </row>
    <row r="173" spans="2:225" s="96" customFormat="1" ht="29.25" thickBot="1">
      <c r="B173" s="233"/>
      <c r="C173" s="147"/>
      <c r="D173" s="192"/>
      <c r="E173" s="234"/>
      <c r="F173" s="235"/>
      <c r="G173" s="235"/>
      <c r="H173" s="235"/>
      <c r="I173" s="235"/>
      <c r="J173" s="234"/>
      <c r="K173" s="234"/>
      <c r="L173" s="234"/>
      <c r="M173" s="234"/>
      <c r="N173" s="234"/>
      <c r="O173" s="234"/>
      <c r="P173" s="234"/>
      <c r="Q173" s="234"/>
      <c r="R173" s="239"/>
      <c r="T173" s="255"/>
      <c r="V173" s="147"/>
      <c r="W173" s="255"/>
      <c r="Y173" s="147"/>
      <c r="Z173" s="255"/>
      <c r="AC173" s="147"/>
      <c r="AD173" s="255"/>
      <c r="AF173" s="147"/>
      <c r="AG173" s="255"/>
      <c r="AI173" s="147"/>
      <c r="AJ173" s="255"/>
      <c r="AM173" s="147"/>
      <c r="AN173" s="255"/>
      <c r="AP173" s="147"/>
      <c r="AQ173" s="255"/>
      <c r="AS173" s="147"/>
      <c r="AT173" s="255"/>
      <c r="AW173" s="147"/>
      <c r="AX173" s="450"/>
      <c r="AY173" s="451"/>
      <c r="AZ173" s="446"/>
      <c r="BA173" s="471"/>
      <c r="BB173" s="472"/>
      <c r="BC173" s="467"/>
      <c r="BD173" s="312"/>
      <c r="BE173" s="322"/>
      <c r="BF173" s="322"/>
      <c r="BG173" s="275"/>
      <c r="BJ173" s="147"/>
      <c r="BK173" s="255"/>
      <c r="BM173" s="147"/>
      <c r="BN173" s="255"/>
      <c r="BQ173" s="147"/>
      <c r="BR173" s="255"/>
      <c r="BT173" s="147"/>
      <c r="BU173" s="255"/>
      <c r="BW173" s="147"/>
      <c r="BX173" s="255"/>
      <c r="CA173" s="147"/>
      <c r="CB173" s="255"/>
      <c r="CD173" s="147"/>
      <c r="CE173" s="255"/>
      <c r="CG173" s="147"/>
      <c r="CH173" s="255"/>
      <c r="CK173" s="147"/>
      <c r="CL173" s="450"/>
      <c r="CM173" s="451"/>
      <c r="CN173" s="446"/>
      <c r="CO173" s="471"/>
      <c r="CP173" s="472"/>
      <c r="CQ173" s="467"/>
      <c r="CR173" s="312"/>
      <c r="CS173" s="322"/>
      <c r="CT173" s="322"/>
      <c r="CU173" s="275"/>
      <c r="CV173" s="350"/>
      <c r="CW173" s="351"/>
      <c r="CX173" s="277"/>
      <c r="CY173" s="370"/>
      <c r="CZ173" s="371"/>
      <c r="DA173" s="280"/>
      <c r="DB173" s="499"/>
      <c r="DC173" s="500"/>
      <c r="DD173" s="500"/>
      <c r="DE173" s="283"/>
      <c r="DF173" s="350"/>
      <c r="DG173" s="351"/>
      <c r="DH173" s="277"/>
      <c r="DI173" s="370"/>
      <c r="DJ173" s="371"/>
      <c r="DK173" s="280"/>
      <c r="DL173" s="499"/>
      <c r="DM173" s="500"/>
      <c r="DN173" s="500"/>
      <c r="DO173" s="283"/>
      <c r="DR173" s="147"/>
      <c r="DS173" s="255"/>
      <c r="DU173" s="147"/>
      <c r="DV173" s="255"/>
      <c r="DY173" s="147"/>
      <c r="DZ173" s="255"/>
      <c r="EB173" s="147"/>
      <c r="EC173" s="255"/>
      <c r="EE173" s="147"/>
      <c r="EF173" s="255"/>
      <c r="EI173" s="147"/>
      <c r="EJ173" s="255"/>
      <c r="EL173" s="147"/>
      <c r="EM173" s="255"/>
      <c r="EO173" s="147"/>
      <c r="EP173" s="255"/>
      <c r="ES173" s="147"/>
      <c r="ET173" s="450"/>
      <c r="EU173" s="451"/>
      <c r="EV173" s="446"/>
      <c r="EW173" s="471"/>
      <c r="EX173" s="472"/>
      <c r="EY173" s="467"/>
      <c r="EZ173" s="312"/>
      <c r="FA173" s="322"/>
      <c r="FB173" s="322"/>
      <c r="FC173" s="275"/>
      <c r="FF173" s="147"/>
      <c r="FG173" s="255"/>
      <c r="FI173" s="147"/>
      <c r="FJ173" s="255"/>
      <c r="FM173" s="147"/>
      <c r="FN173" s="255"/>
      <c r="FP173" s="147"/>
      <c r="FQ173" s="255"/>
      <c r="FS173" s="147"/>
      <c r="FT173" s="255"/>
      <c r="FW173" s="147"/>
      <c r="FX173" s="255"/>
      <c r="FZ173" s="147"/>
      <c r="GA173" s="255"/>
      <c r="GC173" s="147"/>
      <c r="GD173" s="255"/>
      <c r="GG173" s="147"/>
      <c r="GH173" s="450"/>
      <c r="GI173" s="451"/>
      <c r="GJ173" s="446"/>
      <c r="GK173" s="471"/>
      <c r="GL173" s="472"/>
      <c r="GM173" s="467"/>
      <c r="GN173" s="312"/>
      <c r="GO173" s="322"/>
      <c r="GP173" s="322"/>
      <c r="GQ173" s="275"/>
      <c r="GR173" s="350"/>
      <c r="GS173" s="351"/>
      <c r="GT173" s="277"/>
      <c r="GU173" s="370"/>
      <c r="GV173" s="371"/>
      <c r="GW173" s="280"/>
      <c r="GX173" s="499"/>
      <c r="GY173" s="500"/>
      <c r="GZ173" s="500"/>
      <c r="HA173" s="283"/>
      <c r="HB173" s="312"/>
      <c r="HC173" s="322"/>
      <c r="HD173" s="275"/>
      <c r="HE173" s="312"/>
      <c r="HF173" s="322"/>
      <c r="HG173" s="275"/>
      <c r="HH173" s="312"/>
      <c r="HI173" s="322"/>
      <c r="HJ173" s="322"/>
      <c r="HK173" s="147"/>
      <c r="HL173" s="260"/>
      <c r="HM173" s="258"/>
      <c r="HN173" s="258"/>
      <c r="HO173" s="259"/>
      <c r="HP173" s="258"/>
      <c r="HQ173" s="258"/>
    </row>
    <row r="174" spans="2:225" s="96" customFormat="1" ht="28.5">
      <c r="B174" s="233"/>
      <c r="C174" s="147"/>
      <c r="D174" s="192"/>
      <c r="E174" s="234"/>
      <c r="F174" s="235"/>
      <c r="G174" s="235"/>
      <c r="H174" s="235"/>
      <c r="I174" s="235"/>
      <c r="J174" s="234"/>
      <c r="K174" s="234"/>
      <c r="L174" s="234"/>
      <c r="M174" s="234"/>
      <c r="N174" s="234"/>
      <c r="O174" s="234"/>
      <c r="P174" s="234"/>
      <c r="Q174" s="234"/>
      <c r="R174" s="239"/>
      <c r="S174" s="220"/>
      <c r="T174" s="221" t="s">
        <v>176</v>
      </c>
      <c r="U174" s="222" t="s">
        <v>177</v>
      </c>
      <c r="V174" s="222" t="s">
        <v>179</v>
      </c>
      <c r="W174" s="223" t="s">
        <v>176</v>
      </c>
      <c r="X174" s="222" t="s">
        <v>177</v>
      </c>
      <c r="Y174" s="222" t="s">
        <v>179</v>
      </c>
      <c r="Z174" s="224" t="s">
        <v>176</v>
      </c>
      <c r="AA174" s="222" t="s">
        <v>177</v>
      </c>
      <c r="AB174" s="225" t="s">
        <v>234</v>
      </c>
      <c r="AC174" s="222" t="s">
        <v>179</v>
      </c>
      <c r="AD174" s="221" t="s">
        <v>176</v>
      </c>
      <c r="AE174" s="222" t="s">
        <v>177</v>
      </c>
      <c r="AF174" s="222" t="s">
        <v>179</v>
      </c>
      <c r="AG174" s="223" t="s">
        <v>176</v>
      </c>
      <c r="AH174" s="222" t="s">
        <v>177</v>
      </c>
      <c r="AI174" s="222" t="s">
        <v>179</v>
      </c>
      <c r="AJ174" s="224" t="s">
        <v>176</v>
      </c>
      <c r="AK174" s="222" t="s">
        <v>177</v>
      </c>
      <c r="AL174" s="225" t="s">
        <v>234</v>
      </c>
      <c r="AM174" s="222" t="s">
        <v>179</v>
      </c>
      <c r="AN174" s="221" t="s">
        <v>176</v>
      </c>
      <c r="AO174" s="222" t="s">
        <v>177</v>
      </c>
      <c r="AP174" s="222" t="s">
        <v>179</v>
      </c>
      <c r="AQ174" s="223" t="s">
        <v>176</v>
      </c>
      <c r="AR174" s="222" t="s">
        <v>177</v>
      </c>
      <c r="AS174" s="222" t="s">
        <v>179</v>
      </c>
      <c r="AT174" s="224" t="s">
        <v>176</v>
      </c>
      <c r="AU174" s="222" t="s">
        <v>177</v>
      </c>
      <c r="AV174" s="225" t="s">
        <v>234</v>
      </c>
      <c r="AW174" s="222" t="s">
        <v>179</v>
      </c>
      <c r="AX174" s="452" t="s">
        <v>176</v>
      </c>
      <c r="AY174" s="453" t="s">
        <v>177</v>
      </c>
      <c r="AZ174" s="454" t="s">
        <v>235</v>
      </c>
      <c r="BA174" s="473" t="s">
        <v>176</v>
      </c>
      <c r="BB174" s="474" t="s">
        <v>177</v>
      </c>
      <c r="BC174" s="475" t="s">
        <v>235</v>
      </c>
      <c r="BD174" s="313" t="s">
        <v>176</v>
      </c>
      <c r="BE174" s="323" t="s">
        <v>177</v>
      </c>
      <c r="BF174" s="332" t="s">
        <v>234</v>
      </c>
      <c r="BG174" s="227" t="s">
        <v>235</v>
      </c>
      <c r="BH174" s="226" t="s">
        <v>176</v>
      </c>
      <c r="BI174" s="222" t="s">
        <v>177</v>
      </c>
      <c r="BJ174" s="222" t="s">
        <v>179</v>
      </c>
      <c r="BK174" s="223" t="s">
        <v>176</v>
      </c>
      <c r="BL174" s="222" t="s">
        <v>177</v>
      </c>
      <c r="BM174" s="222" t="s">
        <v>179</v>
      </c>
      <c r="BN174" s="224" t="s">
        <v>176</v>
      </c>
      <c r="BO174" s="222" t="s">
        <v>177</v>
      </c>
      <c r="BP174" s="225" t="s">
        <v>234</v>
      </c>
      <c r="BQ174" s="222" t="s">
        <v>179</v>
      </c>
      <c r="BR174" s="221" t="s">
        <v>176</v>
      </c>
      <c r="BS174" s="222" t="s">
        <v>177</v>
      </c>
      <c r="BT174" s="222" t="s">
        <v>179</v>
      </c>
      <c r="BU174" s="223" t="s">
        <v>176</v>
      </c>
      <c r="BV174" s="222" t="s">
        <v>177</v>
      </c>
      <c r="BW174" s="222" t="s">
        <v>179</v>
      </c>
      <c r="BX174" s="224" t="s">
        <v>176</v>
      </c>
      <c r="BY174" s="222" t="s">
        <v>177</v>
      </c>
      <c r="BZ174" s="225" t="s">
        <v>234</v>
      </c>
      <c r="CA174" s="222" t="s">
        <v>179</v>
      </c>
      <c r="CB174" s="221" t="s">
        <v>176</v>
      </c>
      <c r="CC174" s="222" t="s">
        <v>177</v>
      </c>
      <c r="CD174" s="222" t="s">
        <v>179</v>
      </c>
      <c r="CE174" s="223" t="s">
        <v>176</v>
      </c>
      <c r="CF174" s="222" t="s">
        <v>177</v>
      </c>
      <c r="CG174" s="222" t="s">
        <v>179</v>
      </c>
      <c r="CH174" s="224" t="s">
        <v>176</v>
      </c>
      <c r="CI174" s="222" t="s">
        <v>177</v>
      </c>
      <c r="CJ174" s="225" t="s">
        <v>234</v>
      </c>
      <c r="CK174" s="222" t="s">
        <v>179</v>
      </c>
      <c r="CL174" s="452" t="s">
        <v>176</v>
      </c>
      <c r="CM174" s="453" t="s">
        <v>177</v>
      </c>
      <c r="CN174" s="454" t="s">
        <v>235</v>
      </c>
      <c r="CO174" s="473" t="s">
        <v>176</v>
      </c>
      <c r="CP174" s="474" t="s">
        <v>177</v>
      </c>
      <c r="CQ174" s="475" t="s">
        <v>235</v>
      </c>
      <c r="CR174" s="313" t="s">
        <v>176</v>
      </c>
      <c r="CS174" s="323" t="s">
        <v>177</v>
      </c>
      <c r="CT174" s="332" t="s">
        <v>234</v>
      </c>
      <c r="CU174" s="227" t="s">
        <v>235</v>
      </c>
      <c r="CV174" s="352" t="s">
        <v>240</v>
      </c>
      <c r="CW174" s="353" t="s">
        <v>241</v>
      </c>
      <c r="CX174" s="228" t="s">
        <v>235</v>
      </c>
      <c r="CY174" s="372" t="s">
        <v>240</v>
      </c>
      <c r="CZ174" s="373" t="s">
        <v>241</v>
      </c>
      <c r="DA174" s="229" t="s">
        <v>235</v>
      </c>
      <c r="DB174" s="387" t="s">
        <v>240</v>
      </c>
      <c r="DC174" s="388" t="s">
        <v>241</v>
      </c>
      <c r="DD174" s="389" t="s">
        <v>242</v>
      </c>
      <c r="DE174" s="230" t="s">
        <v>235</v>
      </c>
      <c r="DF174" s="352" t="s">
        <v>240</v>
      </c>
      <c r="DG174" s="353" t="s">
        <v>241</v>
      </c>
      <c r="DH174" s="228" t="s">
        <v>235</v>
      </c>
      <c r="DI174" s="372" t="s">
        <v>240</v>
      </c>
      <c r="DJ174" s="373" t="s">
        <v>241</v>
      </c>
      <c r="DK174" s="229" t="s">
        <v>235</v>
      </c>
      <c r="DL174" s="387" t="s">
        <v>240</v>
      </c>
      <c r="DM174" s="388" t="s">
        <v>241</v>
      </c>
      <c r="DN174" s="389" t="s">
        <v>242</v>
      </c>
      <c r="DO174" s="230" t="s">
        <v>235</v>
      </c>
      <c r="DP174" s="226" t="s">
        <v>176</v>
      </c>
      <c r="DQ174" s="222" t="s">
        <v>177</v>
      </c>
      <c r="DR174" s="222" t="s">
        <v>179</v>
      </c>
      <c r="DS174" s="223" t="s">
        <v>176</v>
      </c>
      <c r="DT174" s="222" t="s">
        <v>177</v>
      </c>
      <c r="DU174" s="222" t="s">
        <v>179</v>
      </c>
      <c r="DV174" s="224" t="s">
        <v>176</v>
      </c>
      <c r="DW174" s="222" t="s">
        <v>177</v>
      </c>
      <c r="DX174" s="225" t="s">
        <v>234</v>
      </c>
      <c r="DY174" s="222" t="s">
        <v>179</v>
      </c>
      <c r="DZ174" s="221" t="s">
        <v>176</v>
      </c>
      <c r="EA174" s="222" t="s">
        <v>177</v>
      </c>
      <c r="EB174" s="222" t="s">
        <v>179</v>
      </c>
      <c r="EC174" s="223" t="s">
        <v>176</v>
      </c>
      <c r="ED174" s="222" t="s">
        <v>177</v>
      </c>
      <c r="EE174" s="222" t="s">
        <v>179</v>
      </c>
      <c r="EF174" s="224" t="s">
        <v>176</v>
      </c>
      <c r="EG174" s="222" t="s">
        <v>177</v>
      </c>
      <c r="EH174" s="225" t="s">
        <v>234</v>
      </c>
      <c r="EI174" s="222" t="s">
        <v>179</v>
      </c>
      <c r="EJ174" s="221" t="s">
        <v>176</v>
      </c>
      <c r="EK174" s="222" t="s">
        <v>177</v>
      </c>
      <c r="EL174" s="222" t="s">
        <v>179</v>
      </c>
      <c r="EM174" s="223" t="s">
        <v>176</v>
      </c>
      <c r="EN174" s="222" t="s">
        <v>177</v>
      </c>
      <c r="EO174" s="222" t="s">
        <v>179</v>
      </c>
      <c r="EP174" s="224" t="s">
        <v>176</v>
      </c>
      <c r="EQ174" s="222" t="s">
        <v>177</v>
      </c>
      <c r="ER174" s="225" t="s">
        <v>234</v>
      </c>
      <c r="ES174" s="222" t="s">
        <v>179</v>
      </c>
      <c r="ET174" s="452" t="s">
        <v>176</v>
      </c>
      <c r="EU174" s="453" t="s">
        <v>177</v>
      </c>
      <c r="EV174" s="454" t="s">
        <v>235</v>
      </c>
      <c r="EW174" s="473" t="s">
        <v>176</v>
      </c>
      <c r="EX174" s="474" t="s">
        <v>177</v>
      </c>
      <c r="EY174" s="475" t="s">
        <v>235</v>
      </c>
      <c r="EZ174" s="313" t="s">
        <v>176</v>
      </c>
      <c r="FA174" s="323" t="s">
        <v>177</v>
      </c>
      <c r="FB174" s="332" t="s">
        <v>234</v>
      </c>
      <c r="FC174" s="227" t="s">
        <v>235</v>
      </c>
      <c r="FD174" s="226" t="s">
        <v>176</v>
      </c>
      <c r="FE174" s="222" t="s">
        <v>177</v>
      </c>
      <c r="FF174" s="222" t="s">
        <v>179</v>
      </c>
      <c r="FG174" s="223" t="s">
        <v>176</v>
      </c>
      <c r="FH174" s="222" t="s">
        <v>177</v>
      </c>
      <c r="FI174" s="222" t="s">
        <v>179</v>
      </c>
      <c r="FJ174" s="224" t="s">
        <v>176</v>
      </c>
      <c r="FK174" s="222" t="s">
        <v>177</v>
      </c>
      <c r="FL174" s="225" t="s">
        <v>234</v>
      </c>
      <c r="FM174" s="222" t="s">
        <v>179</v>
      </c>
      <c r="FN174" s="221" t="s">
        <v>176</v>
      </c>
      <c r="FO174" s="222" t="s">
        <v>177</v>
      </c>
      <c r="FP174" s="222" t="s">
        <v>179</v>
      </c>
      <c r="FQ174" s="223" t="s">
        <v>176</v>
      </c>
      <c r="FR174" s="222" t="s">
        <v>177</v>
      </c>
      <c r="FS174" s="222" t="s">
        <v>179</v>
      </c>
      <c r="FT174" s="224" t="s">
        <v>176</v>
      </c>
      <c r="FU174" s="222" t="s">
        <v>177</v>
      </c>
      <c r="FV174" s="225" t="s">
        <v>234</v>
      </c>
      <c r="FW174" s="222" t="s">
        <v>179</v>
      </c>
      <c r="FX174" s="221" t="s">
        <v>176</v>
      </c>
      <c r="FY174" s="222" t="s">
        <v>177</v>
      </c>
      <c r="FZ174" s="222" t="s">
        <v>179</v>
      </c>
      <c r="GA174" s="223" t="s">
        <v>176</v>
      </c>
      <c r="GB174" s="222" t="s">
        <v>177</v>
      </c>
      <c r="GC174" s="222" t="s">
        <v>179</v>
      </c>
      <c r="GD174" s="224" t="s">
        <v>176</v>
      </c>
      <c r="GE174" s="222" t="s">
        <v>177</v>
      </c>
      <c r="GF174" s="225" t="s">
        <v>234</v>
      </c>
      <c r="GG174" s="222" t="s">
        <v>179</v>
      </c>
      <c r="GH174" s="452" t="s">
        <v>176</v>
      </c>
      <c r="GI174" s="453" t="s">
        <v>177</v>
      </c>
      <c r="GJ174" s="454" t="s">
        <v>235</v>
      </c>
      <c r="GK174" s="473" t="s">
        <v>176</v>
      </c>
      <c r="GL174" s="474" t="s">
        <v>177</v>
      </c>
      <c r="GM174" s="475" t="s">
        <v>235</v>
      </c>
      <c r="GN174" s="313" t="s">
        <v>176</v>
      </c>
      <c r="GO174" s="323" t="s">
        <v>177</v>
      </c>
      <c r="GP174" s="332" t="s">
        <v>234</v>
      </c>
      <c r="GQ174" s="227" t="s">
        <v>235</v>
      </c>
      <c r="GR174" s="352" t="s">
        <v>240</v>
      </c>
      <c r="GS174" s="353" t="s">
        <v>241</v>
      </c>
      <c r="GT174" s="228" t="s">
        <v>235</v>
      </c>
      <c r="GU174" s="372" t="s">
        <v>240</v>
      </c>
      <c r="GV174" s="373" t="s">
        <v>241</v>
      </c>
      <c r="GW174" s="229" t="s">
        <v>235</v>
      </c>
      <c r="GX174" s="387" t="s">
        <v>176</v>
      </c>
      <c r="GY174" s="388" t="s">
        <v>177</v>
      </c>
      <c r="GZ174" s="389" t="s">
        <v>234</v>
      </c>
      <c r="HA174" s="230" t="s">
        <v>235</v>
      </c>
      <c r="HB174" s="407" t="s">
        <v>176</v>
      </c>
      <c r="HC174" s="408" t="s">
        <v>177</v>
      </c>
      <c r="HD174" s="232" t="s">
        <v>235</v>
      </c>
      <c r="HE174" s="407" t="s">
        <v>176</v>
      </c>
      <c r="HF174" s="408" t="s">
        <v>177</v>
      </c>
      <c r="HG174" s="232" t="s">
        <v>235</v>
      </c>
      <c r="HH174" s="407" t="s">
        <v>176</v>
      </c>
      <c r="HI174" s="408" t="s">
        <v>177</v>
      </c>
      <c r="HJ174" s="416" t="s">
        <v>234</v>
      </c>
      <c r="HK174" s="231" t="s">
        <v>235</v>
      </c>
      <c r="HL174" s="260"/>
      <c r="HM174" s="258"/>
      <c r="HN174" s="258"/>
      <c r="HO174" s="259"/>
      <c r="HP174" s="258"/>
      <c r="HQ174" s="258"/>
    </row>
    <row r="175" spans="2:225" s="96" customFormat="1" ht="28.5">
      <c r="B175" s="233"/>
      <c r="C175" s="147"/>
      <c r="D175" s="521" t="s">
        <v>258</v>
      </c>
      <c r="E175" s="234"/>
      <c r="F175" s="235"/>
      <c r="G175" s="235"/>
      <c r="H175" s="235"/>
      <c r="I175" s="234"/>
      <c r="J175" s="234"/>
      <c r="K175" s="234"/>
      <c r="L175" s="234"/>
      <c r="M175" s="234"/>
      <c r="N175" s="234"/>
      <c r="O175" s="234"/>
      <c r="P175" s="234"/>
      <c r="Q175" s="234"/>
      <c r="R175" s="239"/>
      <c r="S175" s="240" t="s">
        <v>237</v>
      </c>
      <c r="T175" s="241">
        <f t="shared" ref="T175:AY175" si="1814">SUMIFS(T$5:T$129,$HM$5:$HM$129,$S175,$HO$5:$HO$129,$D175)</f>
        <v>0</v>
      </c>
      <c r="U175" s="242">
        <f t="shared" si="1814"/>
        <v>0</v>
      </c>
      <c r="V175" s="269">
        <f t="shared" si="1814"/>
        <v>0</v>
      </c>
      <c r="W175" s="243">
        <f t="shared" si="1814"/>
        <v>0</v>
      </c>
      <c r="X175" s="242">
        <f t="shared" si="1814"/>
        <v>0</v>
      </c>
      <c r="Y175" s="269">
        <f t="shared" si="1814"/>
        <v>0</v>
      </c>
      <c r="Z175" s="244">
        <f t="shared" si="1814"/>
        <v>0</v>
      </c>
      <c r="AA175" s="242">
        <f t="shared" si="1814"/>
        <v>0</v>
      </c>
      <c r="AB175" s="245">
        <f t="shared" si="1814"/>
        <v>0</v>
      </c>
      <c r="AC175" s="269">
        <f t="shared" si="1814"/>
        <v>0</v>
      </c>
      <c r="AD175" s="241">
        <f t="shared" si="1814"/>
        <v>0</v>
      </c>
      <c r="AE175" s="242">
        <f t="shared" si="1814"/>
        <v>0</v>
      </c>
      <c r="AF175" s="269">
        <f t="shared" si="1814"/>
        <v>0</v>
      </c>
      <c r="AG175" s="243">
        <f t="shared" si="1814"/>
        <v>0</v>
      </c>
      <c r="AH175" s="242">
        <f t="shared" si="1814"/>
        <v>0</v>
      </c>
      <c r="AI175" s="269">
        <f t="shared" si="1814"/>
        <v>0</v>
      </c>
      <c r="AJ175" s="244">
        <f t="shared" si="1814"/>
        <v>0</v>
      </c>
      <c r="AK175" s="242">
        <f t="shared" si="1814"/>
        <v>0</v>
      </c>
      <c r="AL175" s="245">
        <f t="shared" si="1814"/>
        <v>0</v>
      </c>
      <c r="AM175" s="269">
        <f t="shared" si="1814"/>
        <v>0</v>
      </c>
      <c r="AN175" s="241">
        <f t="shared" si="1814"/>
        <v>0</v>
      </c>
      <c r="AO175" s="242">
        <f t="shared" si="1814"/>
        <v>0</v>
      </c>
      <c r="AP175" s="269">
        <f t="shared" si="1814"/>
        <v>0</v>
      </c>
      <c r="AQ175" s="243">
        <f t="shared" si="1814"/>
        <v>0</v>
      </c>
      <c r="AR175" s="242">
        <f t="shared" si="1814"/>
        <v>0</v>
      </c>
      <c r="AS175" s="269">
        <f t="shared" si="1814"/>
        <v>0</v>
      </c>
      <c r="AT175" s="244">
        <f t="shared" si="1814"/>
        <v>0</v>
      </c>
      <c r="AU175" s="242">
        <f t="shared" si="1814"/>
        <v>0</v>
      </c>
      <c r="AV175" s="245">
        <f t="shared" si="1814"/>
        <v>0</v>
      </c>
      <c r="AW175" s="269">
        <f t="shared" si="1814"/>
        <v>0</v>
      </c>
      <c r="AX175" s="441">
        <f t="shared" si="1814"/>
        <v>0</v>
      </c>
      <c r="AY175" s="442">
        <f t="shared" si="1814"/>
        <v>0</v>
      </c>
      <c r="AZ175" s="443">
        <f t="shared" ref="AZ175:CE175" si="1815">SUMIFS(AZ$5:AZ$129,$HM$5:$HM$129,$S175,$HO$5:$HO$129,$D175)</f>
        <v>0</v>
      </c>
      <c r="BA175" s="462">
        <f t="shared" si="1815"/>
        <v>0</v>
      </c>
      <c r="BB175" s="463">
        <f t="shared" si="1815"/>
        <v>0</v>
      </c>
      <c r="BC175" s="464">
        <f t="shared" si="1815"/>
        <v>0</v>
      </c>
      <c r="BD175" s="309">
        <f t="shared" si="1815"/>
        <v>0</v>
      </c>
      <c r="BE175" s="319">
        <f t="shared" si="1815"/>
        <v>0</v>
      </c>
      <c r="BF175" s="329">
        <f t="shared" si="1815"/>
        <v>0</v>
      </c>
      <c r="BG175" s="272">
        <f t="shared" si="1815"/>
        <v>0</v>
      </c>
      <c r="BH175" s="246">
        <f t="shared" si="1815"/>
        <v>0</v>
      </c>
      <c r="BI175" s="242">
        <f t="shared" si="1815"/>
        <v>0</v>
      </c>
      <c r="BJ175" s="269">
        <f t="shared" si="1815"/>
        <v>0</v>
      </c>
      <c r="BK175" s="243">
        <f t="shared" si="1815"/>
        <v>0</v>
      </c>
      <c r="BL175" s="242">
        <f t="shared" si="1815"/>
        <v>0</v>
      </c>
      <c r="BM175" s="269">
        <f t="shared" si="1815"/>
        <v>0</v>
      </c>
      <c r="BN175" s="244">
        <f t="shared" si="1815"/>
        <v>0</v>
      </c>
      <c r="BO175" s="242">
        <f t="shared" si="1815"/>
        <v>0</v>
      </c>
      <c r="BP175" s="245">
        <f t="shared" si="1815"/>
        <v>0</v>
      </c>
      <c r="BQ175" s="269">
        <f t="shared" si="1815"/>
        <v>0</v>
      </c>
      <c r="BR175" s="241">
        <f t="shared" si="1815"/>
        <v>0</v>
      </c>
      <c r="BS175" s="242">
        <f t="shared" si="1815"/>
        <v>0</v>
      </c>
      <c r="BT175" s="269">
        <f t="shared" si="1815"/>
        <v>0</v>
      </c>
      <c r="BU175" s="243">
        <f t="shared" si="1815"/>
        <v>0</v>
      </c>
      <c r="BV175" s="242">
        <f t="shared" si="1815"/>
        <v>0</v>
      </c>
      <c r="BW175" s="269">
        <f t="shared" si="1815"/>
        <v>0</v>
      </c>
      <c r="BX175" s="244">
        <f t="shared" si="1815"/>
        <v>0</v>
      </c>
      <c r="BY175" s="242">
        <f t="shared" si="1815"/>
        <v>0</v>
      </c>
      <c r="BZ175" s="245">
        <f t="shared" si="1815"/>
        <v>0</v>
      </c>
      <c r="CA175" s="269">
        <f t="shared" si="1815"/>
        <v>0</v>
      </c>
      <c r="CB175" s="241">
        <f t="shared" si="1815"/>
        <v>0</v>
      </c>
      <c r="CC175" s="242">
        <f t="shared" si="1815"/>
        <v>0</v>
      </c>
      <c r="CD175" s="269">
        <f t="shared" si="1815"/>
        <v>0</v>
      </c>
      <c r="CE175" s="243">
        <f t="shared" si="1815"/>
        <v>0</v>
      </c>
      <c r="CF175" s="242">
        <f t="shared" ref="CF175:DU175" si="1816">SUMIFS(CF$5:CF$129,$HM$5:$HM$129,$S175,$HO$5:$HO$129,$D175)</f>
        <v>0</v>
      </c>
      <c r="CG175" s="269">
        <f t="shared" si="1816"/>
        <v>0</v>
      </c>
      <c r="CH175" s="244">
        <f t="shared" si="1816"/>
        <v>0</v>
      </c>
      <c r="CI175" s="242">
        <f t="shared" si="1816"/>
        <v>0</v>
      </c>
      <c r="CJ175" s="245">
        <f t="shared" si="1816"/>
        <v>0</v>
      </c>
      <c r="CK175" s="269">
        <f t="shared" si="1816"/>
        <v>0</v>
      </c>
      <c r="CL175" s="441">
        <f t="shared" si="1816"/>
        <v>0</v>
      </c>
      <c r="CM175" s="442">
        <f t="shared" si="1816"/>
        <v>0</v>
      </c>
      <c r="CN175" s="443">
        <f t="shared" si="1816"/>
        <v>0</v>
      </c>
      <c r="CO175" s="462">
        <f t="shared" si="1816"/>
        <v>0</v>
      </c>
      <c r="CP175" s="463">
        <f t="shared" si="1816"/>
        <v>0</v>
      </c>
      <c r="CQ175" s="464">
        <f t="shared" si="1816"/>
        <v>0</v>
      </c>
      <c r="CR175" s="309">
        <f t="shared" si="1816"/>
        <v>0</v>
      </c>
      <c r="CS175" s="319">
        <f t="shared" si="1816"/>
        <v>0</v>
      </c>
      <c r="CT175" s="329">
        <f t="shared" si="1816"/>
        <v>0</v>
      </c>
      <c r="CU175" s="272">
        <f t="shared" si="1816"/>
        <v>0</v>
      </c>
      <c r="CV175" s="344">
        <f t="shared" si="1816"/>
        <v>0</v>
      </c>
      <c r="CW175" s="345">
        <f t="shared" si="1816"/>
        <v>0</v>
      </c>
      <c r="CX175" s="276">
        <f t="shared" si="1816"/>
        <v>0</v>
      </c>
      <c r="CY175" s="364">
        <f t="shared" si="1816"/>
        <v>0</v>
      </c>
      <c r="CZ175" s="365">
        <f t="shared" si="1816"/>
        <v>0</v>
      </c>
      <c r="DA175" s="279">
        <f t="shared" si="1816"/>
        <v>0</v>
      </c>
      <c r="DB175" s="379">
        <f t="shared" si="1816"/>
        <v>0</v>
      </c>
      <c r="DC175" s="380">
        <f t="shared" si="1816"/>
        <v>0</v>
      </c>
      <c r="DD175" s="381">
        <f t="shared" si="1816"/>
        <v>0</v>
      </c>
      <c r="DE175" s="282">
        <f t="shared" si="1816"/>
        <v>0</v>
      </c>
      <c r="DF175" s="344">
        <f t="shared" si="1816"/>
        <v>56000000</v>
      </c>
      <c r="DG175" s="345">
        <f t="shared" si="1816"/>
        <v>53600000</v>
      </c>
      <c r="DH175" s="276">
        <f t="shared" si="1816"/>
        <v>28</v>
      </c>
      <c r="DI175" s="364">
        <f t="shared" si="1816"/>
        <v>0</v>
      </c>
      <c r="DJ175" s="365">
        <f t="shared" si="1816"/>
        <v>0</v>
      </c>
      <c r="DK175" s="279">
        <f t="shared" si="1816"/>
        <v>0</v>
      </c>
      <c r="DL175" s="379">
        <f t="shared" si="1816"/>
        <v>62000000</v>
      </c>
      <c r="DM175" s="380">
        <f t="shared" si="1816"/>
        <v>62000000</v>
      </c>
      <c r="DN175" s="381">
        <f t="shared" si="1816"/>
        <v>-12592000</v>
      </c>
      <c r="DO175" s="282">
        <f t="shared" si="1816"/>
        <v>30</v>
      </c>
      <c r="DP175" s="246">
        <f t="shared" si="1816"/>
        <v>0</v>
      </c>
      <c r="DQ175" s="242">
        <f t="shared" si="1816"/>
        <v>0</v>
      </c>
      <c r="DR175" s="269">
        <f t="shared" si="1816"/>
        <v>0</v>
      </c>
      <c r="DS175" s="243">
        <f t="shared" si="1816"/>
        <v>0</v>
      </c>
      <c r="DT175" s="242">
        <f t="shared" si="1816"/>
        <v>0</v>
      </c>
      <c r="DU175" s="269">
        <f t="shared" si="1816"/>
        <v>0</v>
      </c>
      <c r="DV175" s="244">
        <f t="shared" ref="DV175:FA175" si="1817">SUMIFS(DV$5:DV$129,$HM$5:$HM$129,$S175,$HO$5:$HO$129,$D175)</f>
        <v>0</v>
      </c>
      <c r="DW175" s="242">
        <f t="shared" si="1817"/>
        <v>0</v>
      </c>
      <c r="DX175" s="245">
        <f t="shared" si="1817"/>
        <v>0</v>
      </c>
      <c r="DY175" s="269">
        <f t="shared" si="1817"/>
        <v>0</v>
      </c>
      <c r="DZ175" s="241">
        <f t="shared" si="1817"/>
        <v>0</v>
      </c>
      <c r="EA175" s="242">
        <f t="shared" si="1817"/>
        <v>0</v>
      </c>
      <c r="EB175" s="269">
        <f t="shared" si="1817"/>
        <v>0</v>
      </c>
      <c r="EC175" s="243">
        <f t="shared" si="1817"/>
        <v>0</v>
      </c>
      <c r="ED175" s="242">
        <f t="shared" si="1817"/>
        <v>0</v>
      </c>
      <c r="EE175" s="269">
        <f t="shared" si="1817"/>
        <v>0</v>
      </c>
      <c r="EF175" s="244">
        <f t="shared" si="1817"/>
        <v>0</v>
      </c>
      <c r="EG175" s="242">
        <f t="shared" si="1817"/>
        <v>0</v>
      </c>
      <c r="EH175" s="245">
        <f t="shared" si="1817"/>
        <v>0</v>
      </c>
      <c r="EI175" s="269">
        <f t="shared" si="1817"/>
        <v>0</v>
      </c>
      <c r="EJ175" s="241">
        <f t="shared" si="1817"/>
        <v>0</v>
      </c>
      <c r="EK175" s="242">
        <f t="shared" si="1817"/>
        <v>0</v>
      </c>
      <c r="EL175" s="269">
        <f t="shared" si="1817"/>
        <v>0</v>
      </c>
      <c r="EM175" s="243">
        <f t="shared" si="1817"/>
        <v>0</v>
      </c>
      <c r="EN175" s="242">
        <f t="shared" si="1817"/>
        <v>0</v>
      </c>
      <c r="EO175" s="269">
        <f t="shared" si="1817"/>
        <v>0</v>
      </c>
      <c r="EP175" s="244">
        <f t="shared" si="1817"/>
        <v>0</v>
      </c>
      <c r="EQ175" s="242">
        <f t="shared" si="1817"/>
        <v>0</v>
      </c>
      <c r="ER175" s="245">
        <f t="shared" si="1817"/>
        <v>0</v>
      </c>
      <c r="ES175" s="269">
        <f t="shared" si="1817"/>
        <v>0</v>
      </c>
      <c r="ET175" s="441">
        <f t="shared" si="1817"/>
        <v>0</v>
      </c>
      <c r="EU175" s="442">
        <f t="shared" si="1817"/>
        <v>0</v>
      </c>
      <c r="EV175" s="443">
        <f t="shared" si="1817"/>
        <v>0</v>
      </c>
      <c r="EW175" s="462">
        <f t="shared" si="1817"/>
        <v>0</v>
      </c>
      <c r="EX175" s="463">
        <f t="shared" si="1817"/>
        <v>0</v>
      </c>
      <c r="EY175" s="464">
        <f t="shared" si="1817"/>
        <v>0</v>
      </c>
      <c r="EZ175" s="309">
        <f t="shared" si="1817"/>
        <v>0</v>
      </c>
      <c r="FA175" s="319">
        <f t="shared" si="1817"/>
        <v>0</v>
      </c>
      <c r="FB175" s="329">
        <f t="shared" ref="FB175:GG175" si="1818">SUMIFS(FB$5:FB$129,$HM$5:$HM$129,$S175,$HO$5:$HO$129,$D175)</f>
        <v>0</v>
      </c>
      <c r="FC175" s="272">
        <f t="shared" si="1818"/>
        <v>0</v>
      </c>
      <c r="FD175" s="246">
        <f t="shared" si="1818"/>
        <v>0</v>
      </c>
      <c r="FE175" s="242">
        <f t="shared" si="1818"/>
        <v>0</v>
      </c>
      <c r="FF175" s="269">
        <f t="shared" si="1818"/>
        <v>0</v>
      </c>
      <c r="FG175" s="243">
        <f t="shared" si="1818"/>
        <v>0</v>
      </c>
      <c r="FH175" s="242">
        <f t="shared" si="1818"/>
        <v>0</v>
      </c>
      <c r="FI175" s="269">
        <f t="shared" si="1818"/>
        <v>0</v>
      </c>
      <c r="FJ175" s="244">
        <f t="shared" si="1818"/>
        <v>0</v>
      </c>
      <c r="FK175" s="242">
        <f t="shared" si="1818"/>
        <v>0</v>
      </c>
      <c r="FL175" s="245">
        <f t="shared" si="1818"/>
        <v>0</v>
      </c>
      <c r="FM175" s="269">
        <f t="shared" si="1818"/>
        <v>0</v>
      </c>
      <c r="FN175" s="241">
        <f t="shared" si="1818"/>
        <v>0</v>
      </c>
      <c r="FO175" s="242">
        <f t="shared" si="1818"/>
        <v>0</v>
      </c>
      <c r="FP175" s="269">
        <f t="shared" si="1818"/>
        <v>0</v>
      </c>
      <c r="FQ175" s="243">
        <f t="shared" si="1818"/>
        <v>0</v>
      </c>
      <c r="FR175" s="242">
        <f t="shared" si="1818"/>
        <v>0</v>
      </c>
      <c r="FS175" s="269">
        <f t="shared" si="1818"/>
        <v>0</v>
      </c>
      <c r="FT175" s="244">
        <f t="shared" si="1818"/>
        <v>0</v>
      </c>
      <c r="FU175" s="242">
        <f t="shared" si="1818"/>
        <v>0</v>
      </c>
      <c r="FV175" s="245">
        <f t="shared" si="1818"/>
        <v>0</v>
      </c>
      <c r="FW175" s="269">
        <f t="shared" si="1818"/>
        <v>0</v>
      </c>
      <c r="FX175" s="241">
        <f t="shared" si="1818"/>
        <v>0</v>
      </c>
      <c r="FY175" s="242">
        <f t="shared" si="1818"/>
        <v>0</v>
      </c>
      <c r="FZ175" s="269">
        <f t="shared" si="1818"/>
        <v>0</v>
      </c>
      <c r="GA175" s="243">
        <f t="shared" si="1818"/>
        <v>0</v>
      </c>
      <c r="GB175" s="242">
        <f t="shared" si="1818"/>
        <v>0</v>
      </c>
      <c r="GC175" s="269">
        <f t="shared" si="1818"/>
        <v>0</v>
      </c>
      <c r="GD175" s="244">
        <f t="shared" si="1818"/>
        <v>0</v>
      </c>
      <c r="GE175" s="242">
        <f t="shared" si="1818"/>
        <v>0</v>
      </c>
      <c r="GF175" s="245">
        <f t="shared" si="1818"/>
        <v>0</v>
      </c>
      <c r="GG175" s="269">
        <f t="shared" si="1818"/>
        <v>0</v>
      </c>
      <c r="GH175" s="441">
        <f t="shared" ref="GH175:HK175" si="1819">SUMIFS(GH$5:GH$129,$HM$5:$HM$129,$S175,$HO$5:$HO$129,$D175)</f>
        <v>0</v>
      </c>
      <c r="GI175" s="442">
        <f t="shared" si="1819"/>
        <v>0</v>
      </c>
      <c r="GJ175" s="443">
        <f t="shared" si="1819"/>
        <v>0</v>
      </c>
      <c r="GK175" s="462">
        <f t="shared" si="1819"/>
        <v>0</v>
      </c>
      <c r="GL175" s="463">
        <f t="shared" si="1819"/>
        <v>0</v>
      </c>
      <c r="GM175" s="464">
        <f t="shared" si="1819"/>
        <v>0</v>
      </c>
      <c r="GN175" s="309">
        <f t="shared" si="1819"/>
        <v>0</v>
      </c>
      <c r="GO175" s="319">
        <f t="shared" si="1819"/>
        <v>0</v>
      </c>
      <c r="GP175" s="329">
        <f t="shared" si="1819"/>
        <v>0</v>
      </c>
      <c r="GQ175" s="272">
        <f t="shared" si="1819"/>
        <v>0</v>
      </c>
      <c r="GR175" s="344">
        <f t="shared" si="1819"/>
        <v>0</v>
      </c>
      <c r="GS175" s="345">
        <f t="shared" si="1819"/>
        <v>0</v>
      </c>
      <c r="GT175" s="276">
        <f t="shared" si="1819"/>
        <v>0</v>
      </c>
      <c r="GU175" s="364">
        <f t="shared" si="1819"/>
        <v>0</v>
      </c>
      <c r="GV175" s="365">
        <f t="shared" si="1819"/>
        <v>0</v>
      </c>
      <c r="GW175" s="279">
        <f t="shared" si="1819"/>
        <v>0</v>
      </c>
      <c r="GX175" s="379">
        <f t="shared" si="1819"/>
        <v>0</v>
      </c>
      <c r="GY175" s="380">
        <f t="shared" si="1819"/>
        <v>0</v>
      </c>
      <c r="GZ175" s="381">
        <f t="shared" si="1819"/>
        <v>0</v>
      </c>
      <c r="HA175" s="282">
        <f t="shared" si="1819"/>
        <v>0</v>
      </c>
      <c r="HB175" s="401">
        <f t="shared" si="1819"/>
        <v>0</v>
      </c>
      <c r="HC175" s="402">
        <f t="shared" si="1819"/>
        <v>0</v>
      </c>
      <c r="HD175" s="285">
        <f t="shared" si="1819"/>
        <v>0</v>
      </c>
      <c r="HE175" s="401">
        <f t="shared" si="1819"/>
        <v>0</v>
      </c>
      <c r="HF175" s="402">
        <f t="shared" si="1819"/>
        <v>0</v>
      </c>
      <c r="HG175" s="285">
        <f t="shared" si="1819"/>
        <v>0</v>
      </c>
      <c r="HH175" s="401">
        <f t="shared" si="1819"/>
        <v>0</v>
      </c>
      <c r="HI175" s="402">
        <f t="shared" si="1819"/>
        <v>0</v>
      </c>
      <c r="HJ175" s="417">
        <f t="shared" si="1819"/>
        <v>0</v>
      </c>
      <c r="HK175" s="291">
        <f t="shared" si="1819"/>
        <v>0</v>
      </c>
      <c r="HL175" s="260"/>
      <c r="HM175" s="247" t="s">
        <v>237</v>
      </c>
      <c r="HN175" s="258"/>
      <c r="HO175" s="259"/>
      <c r="HP175" s="258"/>
      <c r="HQ175" s="258"/>
    </row>
    <row r="176" spans="2:225" s="96" customFormat="1" ht="28.5">
      <c r="B176" s="233"/>
      <c r="C176" s="147"/>
      <c r="D176" s="521"/>
      <c r="E176" s="234"/>
      <c r="F176" s="235"/>
      <c r="G176" s="235"/>
      <c r="H176" s="235"/>
      <c r="I176" s="234"/>
      <c r="J176" s="234"/>
      <c r="K176" s="234"/>
      <c r="L176" s="234"/>
      <c r="M176" s="234"/>
      <c r="N176" s="234"/>
      <c r="O176" s="234"/>
      <c r="P176" s="234"/>
      <c r="Q176" s="234"/>
      <c r="R176" s="239"/>
      <c r="S176" s="248" t="s">
        <v>238</v>
      </c>
      <c r="T176" s="249">
        <f t="shared" ref="T176:AY176" si="1820">SUMIFS(T$5:T$129,$HM$5:$HM$129,$S176,$HO$5:$HO$129,$D175)</f>
        <v>0</v>
      </c>
      <c r="U176" s="250">
        <f t="shared" si="1820"/>
        <v>0</v>
      </c>
      <c r="V176" s="270">
        <f t="shared" si="1820"/>
        <v>0</v>
      </c>
      <c r="W176" s="251">
        <f t="shared" si="1820"/>
        <v>0</v>
      </c>
      <c r="X176" s="250">
        <f t="shared" si="1820"/>
        <v>0</v>
      </c>
      <c r="Y176" s="270">
        <f t="shared" si="1820"/>
        <v>0</v>
      </c>
      <c r="Z176" s="252">
        <f t="shared" si="1820"/>
        <v>0</v>
      </c>
      <c r="AA176" s="250">
        <f t="shared" si="1820"/>
        <v>0</v>
      </c>
      <c r="AB176" s="253">
        <f t="shared" si="1820"/>
        <v>0</v>
      </c>
      <c r="AC176" s="270">
        <f t="shared" si="1820"/>
        <v>0</v>
      </c>
      <c r="AD176" s="249">
        <f t="shared" si="1820"/>
        <v>0</v>
      </c>
      <c r="AE176" s="250">
        <f t="shared" si="1820"/>
        <v>0</v>
      </c>
      <c r="AF176" s="270">
        <f t="shared" si="1820"/>
        <v>0</v>
      </c>
      <c r="AG176" s="251">
        <f t="shared" si="1820"/>
        <v>0</v>
      </c>
      <c r="AH176" s="250">
        <f t="shared" si="1820"/>
        <v>0</v>
      </c>
      <c r="AI176" s="270">
        <f t="shared" si="1820"/>
        <v>0</v>
      </c>
      <c r="AJ176" s="252">
        <f t="shared" si="1820"/>
        <v>0</v>
      </c>
      <c r="AK176" s="250">
        <f t="shared" si="1820"/>
        <v>0</v>
      </c>
      <c r="AL176" s="253">
        <f t="shared" si="1820"/>
        <v>0</v>
      </c>
      <c r="AM176" s="270">
        <f t="shared" si="1820"/>
        <v>0</v>
      </c>
      <c r="AN176" s="249">
        <f t="shared" si="1820"/>
        <v>0</v>
      </c>
      <c r="AO176" s="250">
        <f t="shared" si="1820"/>
        <v>0</v>
      </c>
      <c r="AP176" s="270">
        <f t="shared" si="1820"/>
        <v>0</v>
      </c>
      <c r="AQ176" s="251">
        <f t="shared" si="1820"/>
        <v>0</v>
      </c>
      <c r="AR176" s="250">
        <f t="shared" si="1820"/>
        <v>0</v>
      </c>
      <c r="AS176" s="270">
        <f t="shared" si="1820"/>
        <v>0</v>
      </c>
      <c r="AT176" s="252">
        <f t="shared" si="1820"/>
        <v>0</v>
      </c>
      <c r="AU176" s="250">
        <f t="shared" si="1820"/>
        <v>0</v>
      </c>
      <c r="AV176" s="253">
        <f t="shared" si="1820"/>
        <v>0</v>
      </c>
      <c r="AW176" s="270">
        <f t="shared" si="1820"/>
        <v>0</v>
      </c>
      <c r="AX176" s="444">
        <f t="shared" si="1820"/>
        <v>0</v>
      </c>
      <c r="AY176" s="445">
        <f t="shared" si="1820"/>
        <v>0</v>
      </c>
      <c r="AZ176" s="446">
        <f t="shared" ref="AZ176:CE176" si="1821">SUMIFS(AZ$5:AZ$129,$HM$5:$HM$129,$S176,$HO$5:$HO$129,$D175)</f>
        <v>0</v>
      </c>
      <c r="BA176" s="465">
        <f t="shared" si="1821"/>
        <v>0</v>
      </c>
      <c r="BB176" s="466">
        <f t="shared" si="1821"/>
        <v>0</v>
      </c>
      <c r="BC176" s="467">
        <f t="shared" si="1821"/>
        <v>0</v>
      </c>
      <c r="BD176" s="310">
        <f t="shared" si="1821"/>
        <v>0</v>
      </c>
      <c r="BE176" s="320">
        <f t="shared" si="1821"/>
        <v>0</v>
      </c>
      <c r="BF176" s="330">
        <f t="shared" si="1821"/>
        <v>0</v>
      </c>
      <c r="BG176" s="273">
        <f t="shared" si="1821"/>
        <v>0</v>
      </c>
      <c r="BH176" s="254">
        <f t="shared" si="1821"/>
        <v>0</v>
      </c>
      <c r="BI176" s="250">
        <f t="shared" si="1821"/>
        <v>0</v>
      </c>
      <c r="BJ176" s="270">
        <f t="shared" si="1821"/>
        <v>0</v>
      </c>
      <c r="BK176" s="251">
        <f t="shared" si="1821"/>
        <v>0</v>
      </c>
      <c r="BL176" s="250">
        <f t="shared" si="1821"/>
        <v>0</v>
      </c>
      <c r="BM176" s="270">
        <f t="shared" si="1821"/>
        <v>0</v>
      </c>
      <c r="BN176" s="252">
        <f t="shared" si="1821"/>
        <v>0</v>
      </c>
      <c r="BO176" s="250">
        <f t="shared" si="1821"/>
        <v>0</v>
      </c>
      <c r="BP176" s="253">
        <f t="shared" si="1821"/>
        <v>0</v>
      </c>
      <c r="BQ176" s="270">
        <f t="shared" si="1821"/>
        <v>0</v>
      </c>
      <c r="BR176" s="249">
        <f t="shared" si="1821"/>
        <v>0</v>
      </c>
      <c r="BS176" s="250">
        <f t="shared" si="1821"/>
        <v>0</v>
      </c>
      <c r="BT176" s="270">
        <f t="shared" si="1821"/>
        <v>0</v>
      </c>
      <c r="BU176" s="251">
        <f t="shared" si="1821"/>
        <v>0</v>
      </c>
      <c r="BV176" s="250">
        <f t="shared" si="1821"/>
        <v>0</v>
      </c>
      <c r="BW176" s="270">
        <f t="shared" si="1821"/>
        <v>0</v>
      </c>
      <c r="BX176" s="252">
        <f t="shared" si="1821"/>
        <v>0</v>
      </c>
      <c r="BY176" s="250">
        <f t="shared" si="1821"/>
        <v>0</v>
      </c>
      <c r="BZ176" s="253">
        <f t="shared" si="1821"/>
        <v>0</v>
      </c>
      <c r="CA176" s="270">
        <f t="shared" si="1821"/>
        <v>0</v>
      </c>
      <c r="CB176" s="249">
        <f t="shared" si="1821"/>
        <v>0</v>
      </c>
      <c r="CC176" s="250">
        <f t="shared" si="1821"/>
        <v>0</v>
      </c>
      <c r="CD176" s="270">
        <f t="shared" si="1821"/>
        <v>0</v>
      </c>
      <c r="CE176" s="251">
        <f t="shared" si="1821"/>
        <v>0</v>
      </c>
      <c r="CF176" s="250">
        <f t="shared" ref="CF176:DU176" si="1822">SUMIFS(CF$5:CF$129,$HM$5:$HM$129,$S176,$HO$5:$HO$129,$D175)</f>
        <v>0</v>
      </c>
      <c r="CG176" s="270">
        <f t="shared" si="1822"/>
        <v>0</v>
      </c>
      <c r="CH176" s="252">
        <f t="shared" si="1822"/>
        <v>0</v>
      </c>
      <c r="CI176" s="250">
        <f t="shared" si="1822"/>
        <v>0</v>
      </c>
      <c r="CJ176" s="253">
        <f t="shared" si="1822"/>
        <v>0</v>
      </c>
      <c r="CK176" s="270">
        <f t="shared" si="1822"/>
        <v>0</v>
      </c>
      <c r="CL176" s="444">
        <f t="shared" si="1822"/>
        <v>0</v>
      </c>
      <c r="CM176" s="445">
        <f t="shared" si="1822"/>
        <v>0</v>
      </c>
      <c r="CN176" s="446">
        <f t="shared" si="1822"/>
        <v>0</v>
      </c>
      <c r="CO176" s="465">
        <f t="shared" si="1822"/>
        <v>0</v>
      </c>
      <c r="CP176" s="466">
        <f t="shared" si="1822"/>
        <v>0</v>
      </c>
      <c r="CQ176" s="467">
        <f t="shared" si="1822"/>
        <v>0</v>
      </c>
      <c r="CR176" s="310">
        <f t="shared" si="1822"/>
        <v>0</v>
      </c>
      <c r="CS176" s="320">
        <f t="shared" si="1822"/>
        <v>0</v>
      </c>
      <c r="CT176" s="330">
        <f t="shared" si="1822"/>
        <v>0</v>
      </c>
      <c r="CU176" s="273">
        <f t="shared" si="1822"/>
        <v>0</v>
      </c>
      <c r="CV176" s="346">
        <f t="shared" si="1822"/>
        <v>0</v>
      </c>
      <c r="CW176" s="347">
        <f t="shared" si="1822"/>
        <v>0</v>
      </c>
      <c r="CX176" s="277">
        <f t="shared" si="1822"/>
        <v>0</v>
      </c>
      <c r="CY176" s="366">
        <f t="shared" si="1822"/>
        <v>0</v>
      </c>
      <c r="CZ176" s="367">
        <f t="shared" si="1822"/>
        <v>0</v>
      </c>
      <c r="DA176" s="280">
        <f t="shared" si="1822"/>
        <v>0</v>
      </c>
      <c r="DB176" s="382">
        <f t="shared" si="1822"/>
        <v>0</v>
      </c>
      <c r="DC176" s="383">
        <f t="shared" si="1822"/>
        <v>0</v>
      </c>
      <c r="DD176" s="330">
        <f t="shared" si="1822"/>
        <v>0</v>
      </c>
      <c r="DE176" s="283">
        <f t="shared" si="1822"/>
        <v>0</v>
      </c>
      <c r="DF176" s="346">
        <f t="shared" ref="DF176" si="1823">SUMIFS(DF$5:DF$129,$HM$5:$HM$129,$S176,$HO$5:$HO$129,$D175)</f>
        <v>292300000</v>
      </c>
      <c r="DG176" s="347">
        <f t="shared" ref="DG176" si="1824">SUMIFS(DG$5:DG$129,$HM$5:$HM$129,$S176,$HO$5:$HO$129,$D175)</f>
        <v>14565971</v>
      </c>
      <c r="DH176" s="277">
        <f t="shared" ref="DH176" si="1825">SUMIFS(DH$5:DH$129,$HM$5:$HM$129,$S176,$HO$5:$HO$129,$D175)</f>
        <v>12</v>
      </c>
      <c r="DI176" s="366">
        <f t="shared" ref="DI176" si="1826">SUMIFS(DI$5:DI$129,$HM$5:$HM$129,$S176,$HO$5:$HO$129,$D175)</f>
        <v>0</v>
      </c>
      <c r="DJ176" s="367">
        <f t="shared" ref="DJ176" si="1827">SUMIFS(DJ$5:DJ$129,$HM$5:$HM$129,$S176,$HO$5:$HO$129,$D175)</f>
        <v>0</v>
      </c>
      <c r="DK176" s="280">
        <f t="shared" ref="DK176" si="1828">SUMIFS(DK$5:DK$129,$HM$5:$HM$129,$S176,$HO$5:$HO$129,$D175)</f>
        <v>0</v>
      </c>
      <c r="DL176" s="382">
        <f t="shared" ref="DL176" si="1829">SUMIFS(DL$5:DL$129,$HM$5:$HM$129,$S176,$HO$5:$HO$129,$D175)</f>
        <v>443900000</v>
      </c>
      <c r="DM176" s="383">
        <f t="shared" ref="DM176" si="1830">SUMIFS(DM$5:DM$129,$HM$5:$HM$129,$S176,$HO$5:$HO$129,$D175)</f>
        <v>23159562</v>
      </c>
      <c r="DN176" s="330">
        <f t="shared" ref="DN176" si="1831">SUMIFS(DN$5:DN$129,$HM$5:$HM$129,$S176,$HO$5:$HO$129,$D175)</f>
        <v>-51432438</v>
      </c>
      <c r="DO176" s="283">
        <f t="shared" ref="DO176" si="1832">SUMIFS(DO$5:DO$129,$HM$5:$HM$129,$S176,$HO$5:$HO$129,$D175)</f>
        <v>17</v>
      </c>
      <c r="DP176" s="254">
        <f t="shared" si="1822"/>
        <v>0</v>
      </c>
      <c r="DQ176" s="250">
        <f t="shared" si="1822"/>
        <v>0</v>
      </c>
      <c r="DR176" s="270">
        <f t="shared" si="1822"/>
        <v>0</v>
      </c>
      <c r="DS176" s="251">
        <f t="shared" si="1822"/>
        <v>0</v>
      </c>
      <c r="DT176" s="250">
        <f t="shared" si="1822"/>
        <v>0</v>
      </c>
      <c r="DU176" s="270">
        <f t="shared" si="1822"/>
        <v>0</v>
      </c>
      <c r="DV176" s="252">
        <f t="shared" ref="DV176:FA176" si="1833">SUMIFS(DV$5:DV$129,$HM$5:$HM$129,$S176,$HO$5:$HO$129,$D175)</f>
        <v>0</v>
      </c>
      <c r="DW176" s="250">
        <f t="shared" si="1833"/>
        <v>0</v>
      </c>
      <c r="DX176" s="253">
        <f t="shared" si="1833"/>
        <v>0</v>
      </c>
      <c r="DY176" s="270">
        <f t="shared" si="1833"/>
        <v>0</v>
      </c>
      <c r="DZ176" s="249">
        <f t="shared" si="1833"/>
        <v>0</v>
      </c>
      <c r="EA176" s="250">
        <f t="shared" si="1833"/>
        <v>0</v>
      </c>
      <c r="EB176" s="270">
        <f t="shared" si="1833"/>
        <v>0</v>
      </c>
      <c r="EC176" s="251">
        <f t="shared" si="1833"/>
        <v>0</v>
      </c>
      <c r="ED176" s="250">
        <f t="shared" si="1833"/>
        <v>0</v>
      </c>
      <c r="EE176" s="270">
        <f t="shared" si="1833"/>
        <v>0</v>
      </c>
      <c r="EF176" s="252">
        <f t="shared" si="1833"/>
        <v>0</v>
      </c>
      <c r="EG176" s="250">
        <f t="shared" si="1833"/>
        <v>0</v>
      </c>
      <c r="EH176" s="253">
        <f t="shared" si="1833"/>
        <v>0</v>
      </c>
      <c r="EI176" s="270">
        <f t="shared" si="1833"/>
        <v>0</v>
      </c>
      <c r="EJ176" s="249">
        <f t="shared" si="1833"/>
        <v>0</v>
      </c>
      <c r="EK176" s="250">
        <f t="shared" si="1833"/>
        <v>0</v>
      </c>
      <c r="EL176" s="270">
        <f t="shared" si="1833"/>
        <v>0</v>
      </c>
      <c r="EM176" s="251">
        <f t="shared" si="1833"/>
        <v>0</v>
      </c>
      <c r="EN176" s="250">
        <f t="shared" si="1833"/>
        <v>0</v>
      </c>
      <c r="EO176" s="270">
        <f t="shared" si="1833"/>
        <v>0</v>
      </c>
      <c r="EP176" s="252">
        <f t="shared" si="1833"/>
        <v>0</v>
      </c>
      <c r="EQ176" s="250">
        <f t="shared" si="1833"/>
        <v>0</v>
      </c>
      <c r="ER176" s="253">
        <f t="shared" si="1833"/>
        <v>0</v>
      </c>
      <c r="ES176" s="270">
        <f t="shared" si="1833"/>
        <v>0</v>
      </c>
      <c r="ET176" s="444">
        <f t="shared" si="1833"/>
        <v>0</v>
      </c>
      <c r="EU176" s="445">
        <f t="shared" si="1833"/>
        <v>0</v>
      </c>
      <c r="EV176" s="446">
        <f t="shared" si="1833"/>
        <v>0</v>
      </c>
      <c r="EW176" s="465">
        <f t="shared" si="1833"/>
        <v>0</v>
      </c>
      <c r="EX176" s="466">
        <f t="shared" si="1833"/>
        <v>0</v>
      </c>
      <c r="EY176" s="467">
        <f t="shared" si="1833"/>
        <v>0</v>
      </c>
      <c r="EZ176" s="310">
        <f t="shared" si="1833"/>
        <v>0</v>
      </c>
      <c r="FA176" s="320">
        <f t="shared" si="1833"/>
        <v>0</v>
      </c>
      <c r="FB176" s="330">
        <f t="shared" ref="FB176:GG176" si="1834">SUMIFS(FB$5:FB$129,$HM$5:$HM$129,$S176,$HO$5:$HO$129,$D175)</f>
        <v>0</v>
      </c>
      <c r="FC176" s="273">
        <f t="shared" si="1834"/>
        <v>0</v>
      </c>
      <c r="FD176" s="254">
        <f t="shared" si="1834"/>
        <v>0</v>
      </c>
      <c r="FE176" s="250">
        <f t="shared" si="1834"/>
        <v>0</v>
      </c>
      <c r="FF176" s="270">
        <f t="shared" si="1834"/>
        <v>0</v>
      </c>
      <c r="FG176" s="251">
        <f t="shared" si="1834"/>
        <v>0</v>
      </c>
      <c r="FH176" s="250">
        <f t="shared" si="1834"/>
        <v>0</v>
      </c>
      <c r="FI176" s="270">
        <f t="shared" si="1834"/>
        <v>0</v>
      </c>
      <c r="FJ176" s="252">
        <f t="shared" si="1834"/>
        <v>0</v>
      </c>
      <c r="FK176" s="250">
        <f t="shared" si="1834"/>
        <v>0</v>
      </c>
      <c r="FL176" s="253">
        <f t="shared" si="1834"/>
        <v>0</v>
      </c>
      <c r="FM176" s="270">
        <f t="shared" si="1834"/>
        <v>0</v>
      </c>
      <c r="FN176" s="249">
        <f t="shared" si="1834"/>
        <v>0</v>
      </c>
      <c r="FO176" s="250">
        <f t="shared" si="1834"/>
        <v>0</v>
      </c>
      <c r="FP176" s="270">
        <f t="shared" si="1834"/>
        <v>0</v>
      </c>
      <c r="FQ176" s="251">
        <f t="shared" si="1834"/>
        <v>0</v>
      </c>
      <c r="FR176" s="250">
        <f t="shared" si="1834"/>
        <v>0</v>
      </c>
      <c r="FS176" s="270">
        <f t="shared" si="1834"/>
        <v>0</v>
      </c>
      <c r="FT176" s="252">
        <f t="shared" si="1834"/>
        <v>0</v>
      </c>
      <c r="FU176" s="250">
        <f t="shared" si="1834"/>
        <v>0</v>
      </c>
      <c r="FV176" s="253">
        <f t="shared" si="1834"/>
        <v>0</v>
      </c>
      <c r="FW176" s="270">
        <f t="shared" si="1834"/>
        <v>0</v>
      </c>
      <c r="FX176" s="249">
        <f t="shared" si="1834"/>
        <v>0</v>
      </c>
      <c r="FY176" s="250">
        <f t="shared" si="1834"/>
        <v>0</v>
      </c>
      <c r="FZ176" s="270">
        <f t="shared" si="1834"/>
        <v>0</v>
      </c>
      <c r="GA176" s="251">
        <f t="shared" si="1834"/>
        <v>0</v>
      </c>
      <c r="GB176" s="250">
        <f t="shared" si="1834"/>
        <v>0</v>
      </c>
      <c r="GC176" s="270">
        <f t="shared" si="1834"/>
        <v>0</v>
      </c>
      <c r="GD176" s="252">
        <f t="shared" si="1834"/>
        <v>0</v>
      </c>
      <c r="GE176" s="250">
        <f t="shared" si="1834"/>
        <v>0</v>
      </c>
      <c r="GF176" s="253">
        <f t="shared" si="1834"/>
        <v>0</v>
      </c>
      <c r="GG176" s="270">
        <f t="shared" si="1834"/>
        <v>0</v>
      </c>
      <c r="GH176" s="444">
        <f t="shared" ref="GH176:HM176" si="1835">SUMIFS(GH$5:GH$129,$HM$5:$HM$129,$S176,$HO$5:$HO$129,$D175)</f>
        <v>0</v>
      </c>
      <c r="GI176" s="445">
        <f t="shared" si="1835"/>
        <v>0</v>
      </c>
      <c r="GJ176" s="446">
        <f t="shared" si="1835"/>
        <v>0</v>
      </c>
      <c r="GK176" s="465">
        <f t="shared" si="1835"/>
        <v>0</v>
      </c>
      <c r="GL176" s="466">
        <f t="shared" si="1835"/>
        <v>0</v>
      </c>
      <c r="GM176" s="467">
        <f t="shared" si="1835"/>
        <v>0</v>
      </c>
      <c r="GN176" s="310">
        <f t="shared" si="1835"/>
        <v>0</v>
      </c>
      <c r="GO176" s="320">
        <f t="shared" si="1835"/>
        <v>0</v>
      </c>
      <c r="GP176" s="330">
        <f t="shared" si="1835"/>
        <v>0</v>
      </c>
      <c r="GQ176" s="273">
        <f t="shared" si="1835"/>
        <v>0</v>
      </c>
      <c r="GR176" s="346">
        <f t="shared" si="1835"/>
        <v>0</v>
      </c>
      <c r="GS176" s="347">
        <f t="shared" si="1835"/>
        <v>0</v>
      </c>
      <c r="GT176" s="277">
        <f t="shared" si="1835"/>
        <v>0</v>
      </c>
      <c r="GU176" s="366">
        <f t="shared" si="1835"/>
        <v>0</v>
      </c>
      <c r="GV176" s="367">
        <f t="shared" si="1835"/>
        <v>0</v>
      </c>
      <c r="GW176" s="280">
        <f t="shared" si="1835"/>
        <v>0</v>
      </c>
      <c r="GX176" s="382">
        <f t="shared" si="1835"/>
        <v>0</v>
      </c>
      <c r="GY176" s="383">
        <f t="shared" si="1835"/>
        <v>0</v>
      </c>
      <c r="GZ176" s="330">
        <f t="shared" si="1835"/>
        <v>0</v>
      </c>
      <c r="HA176" s="283">
        <f t="shared" si="1835"/>
        <v>0</v>
      </c>
      <c r="HB176" s="403">
        <f t="shared" si="1835"/>
        <v>0</v>
      </c>
      <c r="HC176" s="404">
        <f t="shared" si="1835"/>
        <v>0</v>
      </c>
      <c r="HD176" s="286">
        <f t="shared" si="1835"/>
        <v>0</v>
      </c>
      <c r="HE176" s="403">
        <f t="shared" si="1835"/>
        <v>0</v>
      </c>
      <c r="HF176" s="404">
        <f t="shared" si="1835"/>
        <v>0</v>
      </c>
      <c r="HG176" s="286">
        <f t="shared" si="1835"/>
        <v>0</v>
      </c>
      <c r="HH176" s="403">
        <f t="shared" si="1835"/>
        <v>0</v>
      </c>
      <c r="HI176" s="404">
        <f t="shared" si="1835"/>
        <v>0</v>
      </c>
      <c r="HJ176" s="330">
        <f t="shared" si="1835"/>
        <v>0</v>
      </c>
      <c r="HK176" s="290">
        <f t="shared" si="1835"/>
        <v>0</v>
      </c>
      <c r="HL176" s="260"/>
      <c r="HM176" s="247" t="s">
        <v>238</v>
      </c>
      <c r="HN176" s="258"/>
      <c r="HO176" s="259"/>
      <c r="HP176" s="258"/>
      <c r="HQ176" s="258"/>
    </row>
    <row r="177" spans="2:225" s="96" customFormat="1" ht="29.25" thickBot="1">
      <c r="B177" s="233"/>
      <c r="C177" s="147"/>
      <c r="D177" s="521"/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68" t="s">
        <v>239</v>
      </c>
      <c r="T177" s="261" t="str">
        <f t="shared" ref="T177:AA177" si="1836">IF(AND(T175&gt;0,T176&gt;0),ROUNDDOWN(T176/T175,4),"")</f>
        <v/>
      </c>
      <c r="U177" s="262" t="str">
        <f t="shared" si="1836"/>
        <v/>
      </c>
      <c r="V177" s="271" t="str">
        <f t="shared" si="1836"/>
        <v/>
      </c>
      <c r="W177" s="263" t="str">
        <f t="shared" si="1836"/>
        <v/>
      </c>
      <c r="X177" s="262" t="str">
        <f t="shared" si="1836"/>
        <v/>
      </c>
      <c r="Y177" s="271" t="str">
        <f t="shared" si="1836"/>
        <v/>
      </c>
      <c r="Z177" s="264" t="str">
        <f t="shared" si="1836"/>
        <v/>
      </c>
      <c r="AA177" s="262" t="str">
        <f t="shared" si="1836"/>
        <v/>
      </c>
      <c r="AB177" s="265">
        <f>IF(AB176&gt;0,AB176/AB175,0)</f>
        <v>0</v>
      </c>
      <c r="AC177" s="271" t="str">
        <f t="shared" ref="AC177:AK177" si="1837">IF(AND(AC175&gt;0,AC176&gt;0),ROUNDDOWN(AC176/AC175,4),"")</f>
        <v/>
      </c>
      <c r="AD177" s="261" t="str">
        <f t="shared" si="1837"/>
        <v/>
      </c>
      <c r="AE177" s="262" t="str">
        <f t="shared" si="1837"/>
        <v/>
      </c>
      <c r="AF177" s="271" t="str">
        <f t="shared" si="1837"/>
        <v/>
      </c>
      <c r="AG177" s="263" t="str">
        <f t="shared" si="1837"/>
        <v/>
      </c>
      <c r="AH177" s="262" t="str">
        <f t="shared" si="1837"/>
        <v/>
      </c>
      <c r="AI177" s="271" t="str">
        <f t="shared" si="1837"/>
        <v/>
      </c>
      <c r="AJ177" s="264" t="str">
        <f t="shared" si="1837"/>
        <v/>
      </c>
      <c r="AK177" s="262" t="str">
        <f t="shared" si="1837"/>
        <v/>
      </c>
      <c r="AL177" s="265">
        <f>IF(AL176&gt;0,AL176/AL175,0)</f>
        <v>0</v>
      </c>
      <c r="AM177" s="271" t="str">
        <f t="shared" ref="AM177:AU177" si="1838">IF(AND(AM175&gt;0,AM176&gt;0),ROUNDDOWN(AM176/AM175,4),"")</f>
        <v/>
      </c>
      <c r="AN177" s="261" t="str">
        <f t="shared" si="1838"/>
        <v/>
      </c>
      <c r="AO177" s="262" t="str">
        <f t="shared" si="1838"/>
        <v/>
      </c>
      <c r="AP177" s="271" t="str">
        <f t="shared" si="1838"/>
        <v/>
      </c>
      <c r="AQ177" s="263" t="str">
        <f t="shared" si="1838"/>
        <v/>
      </c>
      <c r="AR177" s="262" t="str">
        <f t="shared" si="1838"/>
        <v/>
      </c>
      <c r="AS177" s="271" t="str">
        <f t="shared" si="1838"/>
        <v/>
      </c>
      <c r="AT177" s="264" t="str">
        <f t="shared" si="1838"/>
        <v/>
      </c>
      <c r="AU177" s="262" t="str">
        <f t="shared" si="1838"/>
        <v/>
      </c>
      <c r="AV177" s="265">
        <f>IF(AV176&gt;0,AV176/AV175,0)</f>
        <v>0</v>
      </c>
      <c r="AW177" s="271" t="str">
        <f t="shared" ref="AW177:BE177" si="1839">IF(AND(AW175&gt;0,AW176&gt;0),ROUNDDOWN(AW176/AW175,4),"")</f>
        <v/>
      </c>
      <c r="AX177" s="447" t="str">
        <f t="shared" si="1839"/>
        <v/>
      </c>
      <c r="AY177" s="448" t="str">
        <f t="shared" si="1839"/>
        <v/>
      </c>
      <c r="AZ177" s="449" t="str">
        <f t="shared" si="1839"/>
        <v/>
      </c>
      <c r="BA177" s="468" t="str">
        <f t="shared" si="1839"/>
        <v/>
      </c>
      <c r="BB177" s="469" t="str">
        <f t="shared" si="1839"/>
        <v/>
      </c>
      <c r="BC177" s="470" t="str">
        <f t="shared" si="1839"/>
        <v/>
      </c>
      <c r="BD177" s="311" t="str">
        <f t="shared" si="1839"/>
        <v/>
      </c>
      <c r="BE177" s="321" t="str">
        <f t="shared" si="1839"/>
        <v/>
      </c>
      <c r="BF177" s="331"/>
      <c r="BG177" s="274" t="str">
        <f>IF(AND(BG175&gt;0,BG176&gt;0),ROUNDDOWN(BG176/BG175,4),"")</f>
        <v/>
      </c>
      <c r="BH177" s="267" t="str">
        <f t="shared" ref="BH177:BO177" si="1840">IF(AND(BH175&gt;0,BH176&gt;0),ROUNDDOWN(BH176/BH175,4),"")</f>
        <v/>
      </c>
      <c r="BI177" s="262" t="str">
        <f t="shared" si="1840"/>
        <v/>
      </c>
      <c r="BJ177" s="271" t="str">
        <f t="shared" si="1840"/>
        <v/>
      </c>
      <c r="BK177" s="263" t="str">
        <f t="shared" si="1840"/>
        <v/>
      </c>
      <c r="BL177" s="262" t="str">
        <f t="shared" si="1840"/>
        <v/>
      </c>
      <c r="BM177" s="271" t="str">
        <f t="shared" si="1840"/>
        <v/>
      </c>
      <c r="BN177" s="264" t="str">
        <f t="shared" si="1840"/>
        <v/>
      </c>
      <c r="BO177" s="262" t="str">
        <f t="shared" si="1840"/>
        <v/>
      </c>
      <c r="BP177" s="265">
        <f>IF(BP176&gt;0,BP176/BP175,0)</f>
        <v>0</v>
      </c>
      <c r="BQ177" s="271" t="str">
        <f t="shared" ref="BQ177:BY177" si="1841">IF(AND(BQ175&gt;0,BQ176&gt;0),ROUNDDOWN(BQ176/BQ175,4),"")</f>
        <v/>
      </c>
      <c r="BR177" s="261" t="str">
        <f t="shared" si="1841"/>
        <v/>
      </c>
      <c r="BS177" s="262" t="str">
        <f t="shared" si="1841"/>
        <v/>
      </c>
      <c r="BT177" s="271" t="str">
        <f t="shared" si="1841"/>
        <v/>
      </c>
      <c r="BU177" s="263" t="str">
        <f t="shared" si="1841"/>
        <v/>
      </c>
      <c r="BV177" s="262" t="str">
        <f t="shared" si="1841"/>
        <v/>
      </c>
      <c r="BW177" s="271" t="str">
        <f t="shared" si="1841"/>
        <v/>
      </c>
      <c r="BX177" s="264" t="str">
        <f t="shared" si="1841"/>
        <v/>
      </c>
      <c r="BY177" s="262" t="str">
        <f t="shared" si="1841"/>
        <v/>
      </c>
      <c r="BZ177" s="265">
        <f>IF(BZ176&gt;0,BZ176/BZ175,0)</f>
        <v>0</v>
      </c>
      <c r="CA177" s="271" t="str">
        <f t="shared" ref="CA177:CI177" si="1842">IF(AND(CA175&gt;0,CA176&gt;0),ROUNDDOWN(CA176/CA175,4),"")</f>
        <v/>
      </c>
      <c r="CB177" s="261" t="str">
        <f t="shared" si="1842"/>
        <v/>
      </c>
      <c r="CC177" s="262" t="str">
        <f t="shared" si="1842"/>
        <v/>
      </c>
      <c r="CD177" s="271" t="str">
        <f t="shared" si="1842"/>
        <v/>
      </c>
      <c r="CE177" s="263" t="str">
        <f t="shared" si="1842"/>
        <v/>
      </c>
      <c r="CF177" s="262" t="str">
        <f t="shared" si="1842"/>
        <v/>
      </c>
      <c r="CG177" s="271" t="str">
        <f t="shared" si="1842"/>
        <v/>
      </c>
      <c r="CH177" s="264" t="str">
        <f t="shared" si="1842"/>
        <v/>
      </c>
      <c r="CI177" s="262" t="str">
        <f t="shared" si="1842"/>
        <v/>
      </c>
      <c r="CJ177" s="265">
        <f>IF(CJ176&gt;0,CJ176/CJ175,0)</f>
        <v>0</v>
      </c>
      <c r="CK177" s="271" t="str">
        <f t="shared" ref="CK177:CS177" si="1843">IF(AND(CK175&gt;0,CK176&gt;0),ROUNDDOWN(CK176/CK175,4),"")</f>
        <v/>
      </c>
      <c r="CL177" s="447" t="str">
        <f t="shared" si="1843"/>
        <v/>
      </c>
      <c r="CM177" s="448" t="str">
        <f t="shared" si="1843"/>
        <v/>
      </c>
      <c r="CN177" s="449" t="str">
        <f t="shared" si="1843"/>
        <v/>
      </c>
      <c r="CO177" s="468" t="str">
        <f t="shared" si="1843"/>
        <v/>
      </c>
      <c r="CP177" s="469" t="str">
        <f t="shared" si="1843"/>
        <v/>
      </c>
      <c r="CQ177" s="470" t="str">
        <f t="shared" si="1843"/>
        <v/>
      </c>
      <c r="CR177" s="311" t="str">
        <f t="shared" si="1843"/>
        <v/>
      </c>
      <c r="CS177" s="321" t="str">
        <f t="shared" si="1843"/>
        <v/>
      </c>
      <c r="CT177" s="331"/>
      <c r="CU177" s="274" t="str">
        <f t="shared" ref="CU177:DC177" si="1844">IF(AND(CU175&gt;0,CU176&gt;0),ROUNDDOWN(CU176/CU175,4),"")</f>
        <v/>
      </c>
      <c r="CV177" s="348" t="str">
        <f t="shared" si="1844"/>
        <v/>
      </c>
      <c r="CW177" s="349" t="str">
        <f t="shared" si="1844"/>
        <v/>
      </c>
      <c r="CX177" s="278" t="str">
        <f t="shared" si="1844"/>
        <v/>
      </c>
      <c r="CY177" s="368" t="str">
        <f t="shared" si="1844"/>
        <v/>
      </c>
      <c r="CZ177" s="369" t="str">
        <f t="shared" si="1844"/>
        <v/>
      </c>
      <c r="DA177" s="281" t="str">
        <f t="shared" si="1844"/>
        <v/>
      </c>
      <c r="DB177" s="384" t="str">
        <f t="shared" si="1844"/>
        <v/>
      </c>
      <c r="DC177" s="385" t="str">
        <f t="shared" si="1844"/>
        <v/>
      </c>
      <c r="DD177" s="386"/>
      <c r="DE177" s="284" t="str">
        <f>IF(AND(DE175&gt;0,DE176&gt;0),ROUNDDOWN(DE176/DE175,4),"")</f>
        <v/>
      </c>
      <c r="DF177" s="348">
        <f t="shared" ref="DF177:DN177" si="1845">IF(AND(DF175&gt;0,DF176&gt;0),ROUNDDOWN(DF176/DF175,4),"")</f>
        <v>5.2195999999999998</v>
      </c>
      <c r="DG177" s="349">
        <f t="shared" si="1845"/>
        <v>0.2717</v>
      </c>
      <c r="DH177" s="278">
        <f t="shared" si="1845"/>
        <v>0.42849999999999999</v>
      </c>
      <c r="DI177" s="368" t="str">
        <f t="shared" si="1845"/>
        <v/>
      </c>
      <c r="DJ177" s="369" t="str">
        <f t="shared" si="1845"/>
        <v/>
      </c>
      <c r="DK177" s="281" t="str">
        <f t="shared" si="1845"/>
        <v/>
      </c>
      <c r="DL177" s="384">
        <f t="shared" si="1845"/>
        <v>7.1596000000000002</v>
      </c>
      <c r="DM177" s="385">
        <f t="shared" si="1845"/>
        <v>0.3735</v>
      </c>
      <c r="DN177" s="386"/>
      <c r="DO177" s="284">
        <f>IF(AND(DO175&gt;0,DO176&gt;0),ROUNDDOWN(DO176/DO175,4),"")</f>
        <v>0.56659999999999999</v>
      </c>
      <c r="DP177" s="267" t="str">
        <f t="shared" ref="DP177:DW177" si="1846">IF(AND(DP175&gt;0,DP176&gt;0),ROUNDDOWN(DP176/DP175,4),"")</f>
        <v/>
      </c>
      <c r="DQ177" s="262" t="str">
        <f t="shared" si="1846"/>
        <v/>
      </c>
      <c r="DR177" s="271" t="str">
        <f t="shared" si="1846"/>
        <v/>
      </c>
      <c r="DS177" s="263" t="str">
        <f t="shared" si="1846"/>
        <v/>
      </c>
      <c r="DT177" s="262" t="str">
        <f t="shared" si="1846"/>
        <v/>
      </c>
      <c r="DU177" s="271" t="str">
        <f t="shared" si="1846"/>
        <v/>
      </c>
      <c r="DV177" s="264" t="str">
        <f t="shared" si="1846"/>
        <v/>
      </c>
      <c r="DW177" s="262" t="str">
        <f t="shared" si="1846"/>
        <v/>
      </c>
      <c r="DX177" s="265">
        <f>IF(DX176&gt;0,DX176/DX175,0)</f>
        <v>0</v>
      </c>
      <c r="DY177" s="271" t="str">
        <f t="shared" ref="DY177:EG177" si="1847">IF(AND(DY175&gt;0,DY176&gt;0),ROUNDDOWN(DY176/DY175,4),"")</f>
        <v/>
      </c>
      <c r="DZ177" s="261" t="str">
        <f t="shared" si="1847"/>
        <v/>
      </c>
      <c r="EA177" s="262" t="str">
        <f t="shared" si="1847"/>
        <v/>
      </c>
      <c r="EB177" s="271" t="str">
        <f t="shared" si="1847"/>
        <v/>
      </c>
      <c r="EC177" s="263" t="str">
        <f t="shared" si="1847"/>
        <v/>
      </c>
      <c r="ED177" s="262" t="str">
        <f t="shared" si="1847"/>
        <v/>
      </c>
      <c r="EE177" s="271" t="str">
        <f t="shared" si="1847"/>
        <v/>
      </c>
      <c r="EF177" s="264" t="str">
        <f t="shared" si="1847"/>
        <v/>
      </c>
      <c r="EG177" s="262" t="str">
        <f t="shared" si="1847"/>
        <v/>
      </c>
      <c r="EH177" s="265">
        <f>IF(EH176&gt;0,EH176/EH175,0)</f>
        <v>0</v>
      </c>
      <c r="EI177" s="271" t="str">
        <f t="shared" ref="EI177:EQ177" si="1848">IF(AND(EI175&gt;0,EI176&gt;0),ROUNDDOWN(EI176/EI175,4),"")</f>
        <v/>
      </c>
      <c r="EJ177" s="261" t="str">
        <f t="shared" si="1848"/>
        <v/>
      </c>
      <c r="EK177" s="262" t="str">
        <f t="shared" si="1848"/>
        <v/>
      </c>
      <c r="EL177" s="271" t="str">
        <f t="shared" si="1848"/>
        <v/>
      </c>
      <c r="EM177" s="263" t="str">
        <f t="shared" si="1848"/>
        <v/>
      </c>
      <c r="EN177" s="262" t="str">
        <f t="shared" si="1848"/>
        <v/>
      </c>
      <c r="EO177" s="271" t="str">
        <f t="shared" si="1848"/>
        <v/>
      </c>
      <c r="EP177" s="264" t="str">
        <f t="shared" si="1848"/>
        <v/>
      </c>
      <c r="EQ177" s="262" t="str">
        <f t="shared" si="1848"/>
        <v/>
      </c>
      <c r="ER177" s="265">
        <f>IF(ER176&gt;0,ER176/ER175,0)</f>
        <v>0</v>
      </c>
      <c r="ES177" s="271" t="str">
        <f t="shared" ref="ES177:FA177" si="1849">IF(AND(ES175&gt;0,ES176&gt;0),ROUNDDOWN(ES176/ES175,4),"")</f>
        <v/>
      </c>
      <c r="ET177" s="447" t="str">
        <f t="shared" si="1849"/>
        <v/>
      </c>
      <c r="EU177" s="448" t="str">
        <f t="shared" si="1849"/>
        <v/>
      </c>
      <c r="EV177" s="449" t="str">
        <f t="shared" si="1849"/>
        <v/>
      </c>
      <c r="EW177" s="468" t="str">
        <f t="shared" si="1849"/>
        <v/>
      </c>
      <c r="EX177" s="469" t="str">
        <f t="shared" si="1849"/>
        <v/>
      </c>
      <c r="EY177" s="470" t="str">
        <f t="shared" si="1849"/>
        <v/>
      </c>
      <c r="EZ177" s="311" t="str">
        <f t="shared" si="1849"/>
        <v/>
      </c>
      <c r="FA177" s="321" t="str">
        <f t="shared" si="1849"/>
        <v/>
      </c>
      <c r="FB177" s="331"/>
      <c r="FC177" s="274" t="str">
        <f>IF(AND(FC175&gt;0,FC176&gt;0),ROUNDDOWN(FC176/FC175,4),"")</f>
        <v/>
      </c>
      <c r="FD177" s="267" t="str">
        <f t="shared" ref="FD177:FK177" si="1850">IF(AND(FD175&gt;0,FD176&gt;0),ROUNDDOWN(FD176/FD175,4),"")</f>
        <v/>
      </c>
      <c r="FE177" s="262" t="str">
        <f t="shared" si="1850"/>
        <v/>
      </c>
      <c r="FF177" s="271" t="str">
        <f t="shared" si="1850"/>
        <v/>
      </c>
      <c r="FG177" s="263" t="str">
        <f t="shared" si="1850"/>
        <v/>
      </c>
      <c r="FH177" s="262" t="str">
        <f t="shared" si="1850"/>
        <v/>
      </c>
      <c r="FI177" s="271" t="str">
        <f t="shared" si="1850"/>
        <v/>
      </c>
      <c r="FJ177" s="264" t="str">
        <f t="shared" si="1850"/>
        <v/>
      </c>
      <c r="FK177" s="262" t="str">
        <f t="shared" si="1850"/>
        <v/>
      </c>
      <c r="FL177" s="265">
        <f>IF(FL176&gt;0,FL176/FL175,0)</f>
        <v>0</v>
      </c>
      <c r="FM177" s="271" t="str">
        <f t="shared" ref="FM177:FU177" si="1851">IF(AND(FM175&gt;0,FM176&gt;0),ROUNDDOWN(FM176/FM175,4),"")</f>
        <v/>
      </c>
      <c r="FN177" s="261" t="str">
        <f t="shared" si="1851"/>
        <v/>
      </c>
      <c r="FO177" s="262" t="str">
        <f t="shared" si="1851"/>
        <v/>
      </c>
      <c r="FP177" s="271" t="str">
        <f t="shared" si="1851"/>
        <v/>
      </c>
      <c r="FQ177" s="263" t="str">
        <f t="shared" si="1851"/>
        <v/>
      </c>
      <c r="FR177" s="262" t="str">
        <f t="shared" si="1851"/>
        <v/>
      </c>
      <c r="FS177" s="271" t="str">
        <f t="shared" si="1851"/>
        <v/>
      </c>
      <c r="FT177" s="264" t="str">
        <f t="shared" si="1851"/>
        <v/>
      </c>
      <c r="FU177" s="262" t="str">
        <f t="shared" si="1851"/>
        <v/>
      </c>
      <c r="FV177" s="265">
        <f>IF(FV176&gt;0,FV176/FV175,0)</f>
        <v>0</v>
      </c>
      <c r="FW177" s="271" t="str">
        <f t="shared" ref="FW177:GE177" si="1852">IF(AND(FW175&gt;0,FW176&gt;0),ROUNDDOWN(FW176/FW175,4),"")</f>
        <v/>
      </c>
      <c r="FX177" s="261" t="str">
        <f t="shared" si="1852"/>
        <v/>
      </c>
      <c r="FY177" s="262" t="str">
        <f t="shared" si="1852"/>
        <v/>
      </c>
      <c r="FZ177" s="271" t="str">
        <f t="shared" si="1852"/>
        <v/>
      </c>
      <c r="GA177" s="263" t="str">
        <f t="shared" si="1852"/>
        <v/>
      </c>
      <c r="GB177" s="262" t="str">
        <f t="shared" si="1852"/>
        <v/>
      </c>
      <c r="GC177" s="271" t="str">
        <f t="shared" si="1852"/>
        <v/>
      </c>
      <c r="GD177" s="264" t="str">
        <f t="shared" si="1852"/>
        <v/>
      </c>
      <c r="GE177" s="262" t="str">
        <f t="shared" si="1852"/>
        <v/>
      </c>
      <c r="GF177" s="265">
        <f>IF(GF176&gt;0,GF176/GF175,0)</f>
        <v>0</v>
      </c>
      <c r="GG177" s="271" t="str">
        <f t="shared" ref="GG177:GO177" si="1853">IF(AND(GG175&gt;0,GG176&gt;0),ROUNDDOWN(GG176/GG175,4),"")</f>
        <v/>
      </c>
      <c r="GH177" s="447" t="str">
        <f t="shared" si="1853"/>
        <v/>
      </c>
      <c r="GI177" s="448" t="str">
        <f t="shared" si="1853"/>
        <v/>
      </c>
      <c r="GJ177" s="449" t="str">
        <f t="shared" si="1853"/>
        <v/>
      </c>
      <c r="GK177" s="468" t="str">
        <f t="shared" si="1853"/>
        <v/>
      </c>
      <c r="GL177" s="469" t="str">
        <f t="shared" si="1853"/>
        <v/>
      </c>
      <c r="GM177" s="470" t="str">
        <f t="shared" si="1853"/>
        <v/>
      </c>
      <c r="GN177" s="311" t="str">
        <f t="shared" si="1853"/>
        <v/>
      </c>
      <c r="GO177" s="321" t="str">
        <f t="shared" si="1853"/>
        <v/>
      </c>
      <c r="GP177" s="331"/>
      <c r="GQ177" s="274" t="str">
        <f t="shared" ref="GQ177:GY177" si="1854">IF(AND(GQ175&gt;0,GQ176&gt;0),ROUNDDOWN(GQ176/GQ175,4),"")</f>
        <v/>
      </c>
      <c r="GR177" s="348" t="str">
        <f t="shared" si="1854"/>
        <v/>
      </c>
      <c r="GS177" s="349" t="str">
        <f t="shared" si="1854"/>
        <v/>
      </c>
      <c r="GT177" s="278" t="str">
        <f t="shared" si="1854"/>
        <v/>
      </c>
      <c r="GU177" s="368" t="str">
        <f t="shared" si="1854"/>
        <v/>
      </c>
      <c r="GV177" s="369" t="str">
        <f t="shared" si="1854"/>
        <v/>
      </c>
      <c r="GW177" s="281" t="str">
        <f t="shared" si="1854"/>
        <v/>
      </c>
      <c r="GX177" s="384" t="str">
        <f t="shared" si="1854"/>
        <v/>
      </c>
      <c r="GY177" s="385" t="str">
        <f t="shared" si="1854"/>
        <v/>
      </c>
      <c r="GZ177" s="386"/>
      <c r="HA177" s="284" t="str">
        <f t="shared" ref="HA177:HI177" si="1855">IF(AND(HA175&gt;0,HA176&gt;0),ROUNDDOWN(HA176/HA175,4),"")</f>
        <v/>
      </c>
      <c r="HB177" s="405" t="str">
        <f t="shared" si="1855"/>
        <v/>
      </c>
      <c r="HC177" s="406" t="str">
        <f t="shared" si="1855"/>
        <v/>
      </c>
      <c r="HD177" s="288" t="str">
        <f t="shared" si="1855"/>
        <v/>
      </c>
      <c r="HE177" s="405" t="str">
        <f t="shared" si="1855"/>
        <v/>
      </c>
      <c r="HF177" s="406" t="str">
        <f t="shared" si="1855"/>
        <v/>
      </c>
      <c r="HG177" s="288" t="str">
        <f t="shared" si="1855"/>
        <v/>
      </c>
      <c r="HH177" s="405" t="str">
        <f t="shared" si="1855"/>
        <v/>
      </c>
      <c r="HI177" s="406" t="str">
        <f t="shared" si="1855"/>
        <v/>
      </c>
      <c r="HJ177" s="415"/>
      <c r="HK177" s="287" t="str">
        <f>IF(AND(HK175&gt;0,HK176&gt;0),ROUNDDOWN(HK176/HK175,4),"")</f>
        <v/>
      </c>
      <c r="HL177" s="260"/>
      <c r="HM177" s="258"/>
      <c r="HN177" s="258"/>
      <c r="HO177" s="259"/>
      <c r="HP177" s="258"/>
      <c r="HQ177" s="258"/>
    </row>
    <row r="178" spans="2:225" s="96" customFormat="1" ht="29.25" thickBot="1">
      <c r="B178" s="233"/>
      <c r="C178" s="147"/>
      <c r="D178" s="192"/>
      <c r="E178" s="234"/>
      <c r="F178" s="235"/>
      <c r="G178" s="235"/>
      <c r="H178" s="235"/>
      <c r="I178" s="235"/>
      <c r="J178" s="234"/>
      <c r="K178" s="234"/>
      <c r="L178" s="234"/>
      <c r="M178" s="234"/>
      <c r="N178" s="234"/>
      <c r="O178" s="234"/>
      <c r="P178" s="234"/>
      <c r="Q178" s="234"/>
      <c r="R178" s="239"/>
      <c r="T178" s="255"/>
      <c r="V178" s="147"/>
      <c r="W178" s="255"/>
      <c r="Y178" s="147"/>
      <c r="Z178" s="255"/>
      <c r="AC178" s="147"/>
      <c r="AD178" s="255"/>
      <c r="AF178" s="147"/>
      <c r="AG178" s="255"/>
      <c r="AI178" s="147"/>
      <c r="AJ178" s="255"/>
      <c r="AM178" s="147"/>
      <c r="AN178" s="255"/>
      <c r="AP178" s="147"/>
      <c r="AQ178" s="255"/>
      <c r="AS178" s="147"/>
      <c r="AT178" s="255"/>
      <c r="AW178" s="147"/>
      <c r="AX178" s="450"/>
      <c r="AY178" s="451"/>
      <c r="AZ178" s="446"/>
      <c r="BA178" s="471"/>
      <c r="BB178" s="472"/>
      <c r="BC178" s="467"/>
      <c r="BD178" s="312"/>
      <c r="BE178" s="322"/>
      <c r="BF178" s="322"/>
      <c r="BG178" s="275"/>
      <c r="BJ178" s="147"/>
      <c r="BK178" s="255"/>
      <c r="BM178" s="147"/>
      <c r="BN178" s="255"/>
      <c r="BQ178" s="147"/>
      <c r="BR178" s="255"/>
      <c r="BT178" s="147"/>
      <c r="BU178" s="255"/>
      <c r="BW178" s="147"/>
      <c r="BX178" s="255"/>
      <c r="CA178" s="147"/>
      <c r="CB178" s="255"/>
      <c r="CD178" s="147"/>
      <c r="CE178" s="255"/>
      <c r="CG178" s="147"/>
      <c r="CH178" s="255"/>
      <c r="CK178" s="147"/>
      <c r="CL178" s="450"/>
      <c r="CM178" s="451"/>
      <c r="CN178" s="446"/>
      <c r="CO178" s="471"/>
      <c r="CP178" s="472"/>
      <c r="CQ178" s="467"/>
      <c r="CR178" s="312"/>
      <c r="CS178" s="322"/>
      <c r="CT178" s="322"/>
      <c r="CU178" s="275"/>
      <c r="CV178" s="350"/>
      <c r="CW178" s="351"/>
      <c r="CX178" s="277"/>
      <c r="CY178" s="370"/>
      <c r="CZ178" s="371"/>
      <c r="DA178" s="280"/>
      <c r="DB178" s="499"/>
      <c r="DC178" s="500"/>
      <c r="DD178" s="500"/>
      <c r="DE178" s="283"/>
      <c r="DF178" s="350"/>
      <c r="DG178" s="351"/>
      <c r="DH178" s="277"/>
      <c r="DI178" s="370"/>
      <c r="DJ178" s="371"/>
      <c r="DK178" s="280"/>
      <c r="DL178" s="499"/>
      <c r="DM178" s="500"/>
      <c r="DN178" s="500"/>
      <c r="DO178" s="283"/>
      <c r="DR178" s="147"/>
      <c r="DS178" s="255"/>
      <c r="DU178" s="147"/>
      <c r="DV178" s="255"/>
      <c r="DY178" s="147"/>
      <c r="DZ178" s="255"/>
      <c r="EB178" s="147"/>
      <c r="EC178" s="255"/>
      <c r="EE178" s="147"/>
      <c r="EF178" s="255"/>
      <c r="EI178" s="147"/>
      <c r="EJ178" s="255"/>
      <c r="EL178" s="147"/>
      <c r="EM178" s="255"/>
      <c r="EO178" s="147"/>
      <c r="EP178" s="255"/>
      <c r="ES178" s="147"/>
      <c r="ET178" s="450"/>
      <c r="EU178" s="451"/>
      <c r="EV178" s="446"/>
      <c r="EW178" s="471"/>
      <c r="EX178" s="472"/>
      <c r="EY178" s="467"/>
      <c r="EZ178" s="312"/>
      <c r="FA178" s="322"/>
      <c r="FB178" s="322"/>
      <c r="FC178" s="275"/>
      <c r="FF178" s="147"/>
      <c r="FG178" s="255"/>
      <c r="FI178" s="147"/>
      <c r="FJ178" s="255"/>
      <c r="FM178" s="147"/>
      <c r="FN178" s="255"/>
      <c r="FP178" s="147"/>
      <c r="FQ178" s="255"/>
      <c r="FS178" s="147"/>
      <c r="FT178" s="255"/>
      <c r="FW178" s="147"/>
      <c r="FX178" s="255"/>
      <c r="FZ178" s="147"/>
      <c r="GA178" s="255"/>
      <c r="GC178" s="147"/>
      <c r="GD178" s="255"/>
      <c r="GG178" s="147"/>
      <c r="GH178" s="450"/>
      <c r="GI178" s="451"/>
      <c r="GJ178" s="446"/>
      <c r="GK178" s="471"/>
      <c r="GL178" s="472"/>
      <c r="GM178" s="467"/>
      <c r="GN178" s="312"/>
      <c r="GO178" s="322"/>
      <c r="GP178" s="322"/>
      <c r="GQ178" s="275"/>
      <c r="GR178" s="350"/>
      <c r="GS178" s="351"/>
      <c r="GT178" s="277"/>
      <c r="GU178" s="370"/>
      <c r="GV178" s="371"/>
      <c r="GW178" s="280"/>
      <c r="GX178" s="499"/>
      <c r="GY178" s="500"/>
      <c r="GZ178" s="500"/>
      <c r="HA178" s="283"/>
      <c r="HB178" s="312"/>
      <c r="HC178" s="322"/>
      <c r="HD178" s="275"/>
      <c r="HE178" s="312"/>
      <c r="HF178" s="322"/>
      <c r="HG178" s="275"/>
      <c r="HH178" s="312"/>
      <c r="HI178" s="322"/>
      <c r="HJ178" s="322"/>
      <c r="HK178" s="147"/>
      <c r="HL178" s="260"/>
      <c r="HM178" s="258"/>
      <c r="HN178" s="258"/>
      <c r="HO178" s="259"/>
      <c r="HP178" s="258"/>
      <c r="HQ178" s="258"/>
    </row>
    <row r="179" spans="2:225" s="96" customFormat="1" ht="28.5">
      <c r="B179" s="233"/>
      <c r="C179" s="147"/>
      <c r="D179" s="192"/>
      <c r="E179" s="234"/>
      <c r="F179" s="235"/>
      <c r="G179" s="235"/>
      <c r="H179" s="235"/>
      <c r="I179" s="235"/>
      <c r="J179" s="234"/>
      <c r="K179" s="234"/>
      <c r="L179" s="234"/>
      <c r="M179" s="234"/>
      <c r="N179" s="234"/>
      <c r="O179" s="234"/>
      <c r="P179" s="234"/>
      <c r="Q179" s="234"/>
      <c r="R179" s="239"/>
      <c r="S179" s="220"/>
      <c r="T179" s="221" t="s">
        <v>176</v>
      </c>
      <c r="U179" s="222" t="s">
        <v>177</v>
      </c>
      <c r="V179" s="222" t="s">
        <v>179</v>
      </c>
      <c r="W179" s="223" t="s">
        <v>176</v>
      </c>
      <c r="X179" s="222" t="s">
        <v>177</v>
      </c>
      <c r="Y179" s="222" t="s">
        <v>179</v>
      </c>
      <c r="Z179" s="224" t="s">
        <v>176</v>
      </c>
      <c r="AA179" s="222" t="s">
        <v>177</v>
      </c>
      <c r="AB179" s="225" t="s">
        <v>234</v>
      </c>
      <c r="AC179" s="222" t="s">
        <v>179</v>
      </c>
      <c r="AD179" s="221" t="s">
        <v>176</v>
      </c>
      <c r="AE179" s="222" t="s">
        <v>177</v>
      </c>
      <c r="AF179" s="222" t="s">
        <v>179</v>
      </c>
      <c r="AG179" s="223" t="s">
        <v>176</v>
      </c>
      <c r="AH179" s="222" t="s">
        <v>177</v>
      </c>
      <c r="AI179" s="222" t="s">
        <v>179</v>
      </c>
      <c r="AJ179" s="224" t="s">
        <v>176</v>
      </c>
      <c r="AK179" s="222" t="s">
        <v>177</v>
      </c>
      <c r="AL179" s="225" t="s">
        <v>234</v>
      </c>
      <c r="AM179" s="222" t="s">
        <v>179</v>
      </c>
      <c r="AN179" s="221" t="s">
        <v>176</v>
      </c>
      <c r="AO179" s="222" t="s">
        <v>177</v>
      </c>
      <c r="AP179" s="222" t="s">
        <v>179</v>
      </c>
      <c r="AQ179" s="223" t="s">
        <v>176</v>
      </c>
      <c r="AR179" s="222" t="s">
        <v>177</v>
      </c>
      <c r="AS179" s="222" t="s">
        <v>179</v>
      </c>
      <c r="AT179" s="224" t="s">
        <v>176</v>
      </c>
      <c r="AU179" s="222" t="s">
        <v>177</v>
      </c>
      <c r="AV179" s="225" t="s">
        <v>234</v>
      </c>
      <c r="AW179" s="222" t="s">
        <v>179</v>
      </c>
      <c r="AX179" s="452" t="s">
        <v>176</v>
      </c>
      <c r="AY179" s="453" t="s">
        <v>177</v>
      </c>
      <c r="AZ179" s="454" t="s">
        <v>235</v>
      </c>
      <c r="BA179" s="473" t="s">
        <v>176</v>
      </c>
      <c r="BB179" s="474" t="s">
        <v>177</v>
      </c>
      <c r="BC179" s="475" t="s">
        <v>235</v>
      </c>
      <c r="BD179" s="313" t="s">
        <v>176</v>
      </c>
      <c r="BE179" s="323" t="s">
        <v>177</v>
      </c>
      <c r="BF179" s="332" t="s">
        <v>234</v>
      </c>
      <c r="BG179" s="227" t="s">
        <v>235</v>
      </c>
      <c r="BH179" s="226" t="s">
        <v>176</v>
      </c>
      <c r="BI179" s="222" t="s">
        <v>177</v>
      </c>
      <c r="BJ179" s="222" t="s">
        <v>179</v>
      </c>
      <c r="BK179" s="223" t="s">
        <v>176</v>
      </c>
      <c r="BL179" s="222" t="s">
        <v>177</v>
      </c>
      <c r="BM179" s="222" t="s">
        <v>179</v>
      </c>
      <c r="BN179" s="224" t="s">
        <v>176</v>
      </c>
      <c r="BO179" s="222" t="s">
        <v>177</v>
      </c>
      <c r="BP179" s="225" t="s">
        <v>234</v>
      </c>
      <c r="BQ179" s="222" t="s">
        <v>179</v>
      </c>
      <c r="BR179" s="221" t="s">
        <v>176</v>
      </c>
      <c r="BS179" s="222" t="s">
        <v>177</v>
      </c>
      <c r="BT179" s="222" t="s">
        <v>179</v>
      </c>
      <c r="BU179" s="223" t="s">
        <v>176</v>
      </c>
      <c r="BV179" s="222" t="s">
        <v>177</v>
      </c>
      <c r="BW179" s="222" t="s">
        <v>179</v>
      </c>
      <c r="BX179" s="224" t="s">
        <v>176</v>
      </c>
      <c r="BY179" s="222" t="s">
        <v>177</v>
      </c>
      <c r="BZ179" s="225" t="s">
        <v>234</v>
      </c>
      <c r="CA179" s="222" t="s">
        <v>179</v>
      </c>
      <c r="CB179" s="221" t="s">
        <v>176</v>
      </c>
      <c r="CC179" s="222" t="s">
        <v>177</v>
      </c>
      <c r="CD179" s="222" t="s">
        <v>179</v>
      </c>
      <c r="CE179" s="223" t="s">
        <v>176</v>
      </c>
      <c r="CF179" s="222" t="s">
        <v>177</v>
      </c>
      <c r="CG179" s="222" t="s">
        <v>179</v>
      </c>
      <c r="CH179" s="224" t="s">
        <v>176</v>
      </c>
      <c r="CI179" s="222" t="s">
        <v>177</v>
      </c>
      <c r="CJ179" s="225" t="s">
        <v>234</v>
      </c>
      <c r="CK179" s="222" t="s">
        <v>179</v>
      </c>
      <c r="CL179" s="452" t="s">
        <v>176</v>
      </c>
      <c r="CM179" s="453" t="s">
        <v>177</v>
      </c>
      <c r="CN179" s="454" t="s">
        <v>235</v>
      </c>
      <c r="CO179" s="473" t="s">
        <v>176</v>
      </c>
      <c r="CP179" s="474" t="s">
        <v>177</v>
      </c>
      <c r="CQ179" s="475" t="s">
        <v>235</v>
      </c>
      <c r="CR179" s="313" t="s">
        <v>176</v>
      </c>
      <c r="CS179" s="323" t="s">
        <v>177</v>
      </c>
      <c r="CT179" s="332" t="s">
        <v>234</v>
      </c>
      <c r="CU179" s="227" t="s">
        <v>235</v>
      </c>
      <c r="CV179" s="352" t="s">
        <v>240</v>
      </c>
      <c r="CW179" s="353" t="s">
        <v>241</v>
      </c>
      <c r="CX179" s="228" t="s">
        <v>235</v>
      </c>
      <c r="CY179" s="372" t="s">
        <v>240</v>
      </c>
      <c r="CZ179" s="373" t="s">
        <v>241</v>
      </c>
      <c r="DA179" s="229" t="s">
        <v>235</v>
      </c>
      <c r="DB179" s="387" t="s">
        <v>240</v>
      </c>
      <c r="DC179" s="388" t="s">
        <v>241</v>
      </c>
      <c r="DD179" s="389" t="s">
        <v>242</v>
      </c>
      <c r="DE179" s="230" t="s">
        <v>235</v>
      </c>
      <c r="DF179" s="352" t="s">
        <v>240</v>
      </c>
      <c r="DG179" s="353" t="s">
        <v>241</v>
      </c>
      <c r="DH179" s="228" t="s">
        <v>235</v>
      </c>
      <c r="DI179" s="372" t="s">
        <v>240</v>
      </c>
      <c r="DJ179" s="373" t="s">
        <v>241</v>
      </c>
      <c r="DK179" s="229" t="s">
        <v>235</v>
      </c>
      <c r="DL179" s="387" t="s">
        <v>240</v>
      </c>
      <c r="DM179" s="388" t="s">
        <v>241</v>
      </c>
      <c r="DN179" s="389" t="s">
        <v>242</v>
      </c>
      <c r="DO179" s="230" t="s">
        <v>235</v>
      </c>
      <c r="DP179" s="226" t="s">
        <v>176</v>
      </c>
      <c r="DQ179" s="222" t="s">
        <v>177</v>
      </c>
      <c r="DR179" s="222" t="s">
        <v>179</v>
      </c>
      <c r="DS179" s="223" t="s">
        <v>176</v>
      </c>
      <c r="DT179" s="222" t="s">
        <v>177</v>
      </c>
      <c r="DU179" s="222" t="s">
        <v>179</v>
      </c>
      <c r="DV179" s="224" t="s">
        <v>176</v>
      </c>
      <c r="DW179" s="222" t="s">
        <v>177</v>
      </c>
      <c r="DX179" s="225" t="s">
        <v>234</v>
      </c>
      <c r="DY179" s="222" t="s">
        <v>179</v>
      </c>
      <c r="DZ179" s="221" t="s">
        <v>176</v>
      </c>
      <c r="EA179" s="222" t="s">
        <v>177</v>
      </c>
      <c r="EB179" s="222" t="s">
        <v>179</v>
      </c>
      <c r="EC179" s="223" t="s">
        <v>176</v>
      </c>
      <c r="ED179" s="222" t="s">
        <v>177</v>
      </c>
      <c r="EE179" s="222" t="s">
        <v>179</v>
      </c>
      <c r="EF179" s="224" t="s">
        <v>176</v>
      </c>
      <c r="EG179" s="222" t="s">
        <v>177</v>
      </c>
      <c r="EH179" s="225" t="s">
        <v>234</v>
      </c>
      <c r="EI179" s="222" t="s">
        <v>179</v>
      </c>
      <c r="EJ179" s="221" t="s">
        <v>176</v>
      </c>
      <c r="EK179" s="222" t="s">
        <v>177</v>
      </c>
      <c r="EL179" s="222" t="s">
        <v>179</v>
      </c>
      <c r="EM179" s="223" t="s">
        <v>176</v>
      </c>
      <c r="EN179" s="222" t="s">
        <v>177</v>
      </c>
      <c r="EO179" s="222" t="s">
        <v>179</v>
      </c>
      <c r="EP179" s="224" t="s">
        <v>176</v>
      </c>
      <c r="EQ179" s="222" t="s">
        <v>177</v>
      </c>
      <c r="ER179" s="225" t="s">
        <v>234</v>
      </c>
      <c r="ES179" s="222" t="s">
        <v>179</v>
      </c>
      <c r="ET179" s="452" t="s">
        <v>176</v>
      </c>
      <c r="EU179" s="453" t="s">
        <v>177</v>
      </c>
      <c r="EV179" s="454" t="s">
        <v>235</v>
      </c>
      <c r="EW179" s="473" t="s">
        <v>176</v>
      </c>
      <c r="EX179" s="474" t="s">
        <v>177</v>
      </c>
      <c r="EY179" s="475" t="s">
        <v>235</v>
      </c>
      <c r="EZ179" s="313" t="s">
        <v>176</v>
      </c>
      <c r="FA179" s="323" t="s">
        <v>177</v>
      </c>
      <c r="FB179" s="332" t="s">
        <v>234</v>
      </c>
      <c r="FC179" s="227" t="s">
        <v>235</v>
      </c>
      <c r="FD179" s="226" t="s">
        <v>176</v>
      </c>
      <c r="FE179" s="222" t="s">
        <v>177</v>
      </c>
      <c r="FF179" s="222" t="s">
        <v>179</v>
      </c>
      <c r="FG179" s="223" t="s">
        <v>176</v>
      </c>
      <c r="FH179" s="222" t="s">
        <v>177</v>
      </c>
      <c r="FI179" s="222" t="s">
        <v>179</v>
      </c>
      <c r="FJ179" s="224" t="s">
        <v>176</v>
      </c>
      <c r="FK179" s="222" t="s">
        <v>177</v>
      </c>
      <c r="FL179" s="225" t="s">
        <v>234</v>
      </c>
      <c r="FM179" s="222" t="s">
        <v>179</v>
      </c>
      <c r="FN179" s="221" t="s">
        <v>176</v>
      </c>
      <c r="FO179" s="222" t="s">
        <v>177</v>
      </c>
      <c r="FP179" s="222" t="s">
        <v>179</v>
      </c>
      <c r="FQ179" s="223" t="s">
        <v>176</v>
      </c>
      <c r="FR179" s="222" t="s">
        <v>177</v>
      </c>
      <c r="FS179" s="222" t="s">
        <v>179</v>
      </c>
      <c r="FT179" s="224" t="s">
        <v>176</v>
      </c>
      <c r="FU179" s="222" t="s">
        <v>177</v>
      </c>
      <c r="FV179" s="225" t="s">
        <v>234</v>
      </c>
      <c r="FW179" s="222" t="s">
        <v>179</v>
      </c>
      <c r="FX179" s="221" t="s">
        <v>176</v>
      </c>
      <c r="FY179" s="222" t="s">
        <v>177</v>
      </c>
      <c r="FZ179" s="222" t="s">
        <v>179</v>
      </c>
      <c r="GA179" s="223" t="s">
        <v>176</v>
      </c>
      <c r="GB179" s="222" t="s">
        <v>177</v>
      </c>
      <c r="GC179" s="222" t="s">
        <v>179</v>
      </c>
      <c r="GD179" s="224" t="s">
        <v>176</v>
      </c>
      <c r="GE179" s="222" t="s">
        <v>177</v>
      </c>
      <c r="GF179" s="225" t="s">
        <v>234</v>
      </c>
      <c r="GG179" s="222" t="s">
        <v>179</v>
      </c>
      <c r="GH179" s="452" t="s">
        <v>176</v>
      </c>
      <c r="GI179" s="453" t="s">
        <v>177</v>
      </c>
      <c r="GJ179" s="454" t="s">
        <v>235</v>
      </c>
      <c r="GK179" s="473" t="s">
        <v>176</v>
      </c>
      <c r="GL179" s="474" t="s">
        <v>177</v>
      </c>
      <c r="GM179" s="475" t="s">
        <v>235</v>
      </c>
      <c r="GN179" s="313" t="s">
        <v>176</v>
      </c>
      <c r="GO179" s="323" t="s">
        <v>177</v>
      </c>
      <c r="GP179" s="332" t="s">
        <v>234</v>
      </c>
      <c r="GQ179" s="227" t="s">
        <v>235</v>
      </c>
      <c r="GR179" s="352" t="s">
        <v>240</v>
      </c>
      <c r="GS179" s="353" t="s">
        <v>241</v>
      </c>
      <c r="GT179" s="228" t="s">
        <v>235</v>
      </c>
      <c r="GU179" s="372" t="s">
        <v>240</v>
      </c>
      <c r="GV179" s="373" t="s">
        <v>241</v>
      </c>
      <c r="GW179" s="229" t="s">
        <v>235</v>
      </c>
      <c r="GX179" s="387" t="s">
        <v>176</v>
      </c>
      <c r="GY179" s="388" t="s">
        <v>177</v>
      </c>
      <c r="GZ179" s="389" t="s">
        <v>234</v>
      </c>
      <c r="HA179" s="230" t="s">
        <v>235</v>
      </c>
      <c r="HB179" s="407" t="s">
        <v>176</v>
      </c>
      <c r="HC179" s="408" t="s">
        <v>177</v>
      </c>
      <c r="HD179" s="232" t="s">
        <v>235</v>
      </c>
      <c r="HE179" s="407" t="s">
        <v>176</v>
      </c>
      <c r="HF179" s="408" t="s">
        <v>177</v>
      </c>
      <c r="HG179" s="232" t="s">
        <v>235</v>
      </c>
      <c r="HH179" s="407" t="s">
        <v>176</v>
      </c>
      <c r="HI179" s="408" t="s">
        <v>177</v>
      </c>
      <c r="HJ179" s="416" t="s">
        <v>234</v>
      </c>
      <c r="HK179" s="231" t="s">
        <v>235</v>
      </c>
      <c r="HL179" s="260"/>
      <c r="HM179" s="258"/>
      <c r="HN179" s="258"/>
      <c r="HO179" s="259"/>
      <c r="HP179" s="258"/>
      <c r="HQ179" s="258"/>
    </row>
    <row r="180" spans="2:225" s="96" customFormat="1" ht="28.5">
      <c r="B180" s="233"/>
      <c r="C180" s="147"/>
      <c r="D180" s="521" t="s">
        <v>260</v>
      </c>
      <c r="E180" s="234"/>
      <c r="F180" s="235"/>
      <c r="G180" s="235"/>
      <c r="H180" s="235"/>
      <c r="I180" s="234"/>
      <c r="J180" s="234"/>
      <c r="K180" s="234"/>
      <c r="L180" s="234"/>
      <c r="M180" s="234"/>
      <c r="N180" s="234"/>
      <c r="O180" s="234"/>
      <c r="P180" s="234"/>
      <c r="Q180" s="234"/>
      <c r="R180" s="239"/>
      <c r="S180" s="240" t="s">
        <v>237</v>
      </c>
      <c r="T180" s="241">
        <f t="shared" ref="T180:AY180" si="1856">SUMIFS(T$5:T$129,$HM$5:$HM$129,$S180,$HO$5:$HO$129,$D180)</f>
        <v>0</v>
      </c>
      <c r="U180" s="242">
        <f t="shared" si="1856"/>
        <v>0</v>
      </c>
      <c r="V180" s="269">
        <f t="shared" si="1856"/>
        <v>0</v>
      </c>
      <c r="W180" s="243">
        <f t="shared" si="1856"/>
        <v>0</v>
      </c>
      <c r="X180" s="242">
        <f t="shared" si="1856"/>
        <v>0</v>
      </c>
      <c r="Y180" s="269">
        <f t="shared" si="1856"/>
        <v>0</v>
      </c>
      <c r="Z180" s="244">
        <f t="shared" si="1856"/>
        <v>0</v>
      </c>
      <c r="AA180" s="242">
        <f t="shared" si="1856"/>
        <v>0</v>
      </c>
      <c r="AB180" s="245">
        <f t="shared" si="1856"/>
        <v>0</v>
      </c>
      <c r="AC180" s="269">
        <f t="shared" si="1856"/>
        <v>0</v>
      </c>
      <c r="AD180" s="241">
        <f t="shared" si="1856"/>
        <v>0</v>
      </c>
      <c r="AE180" s="242">
        <f t="shared" si="1856"/>
        <v>0</v>
      </c>
      <c r="AF180" s="269">
        <f t="shared" si="1856"/>
        <v>0</v>
      </c>
      <c r="AG180" s="243">
        <f t="shared" si="1856"/>
        <v>0</v>
      </c>
      <c r="AH180" s="242">
        <f t="shared" si="1856"/>
        <v>0</v>
      </c>
      <c r="AI180" s="269">
        <f t="shared" si="1856"/>
        <v>0</v>
      </c>
      <c r="AJ180" s="244">
        <f t="shared" si="1856"/>
        <v>0</v>
      </c>
      <c r="AK180" s="242">
        <f t="shared" si="1856"/>
        <v>0</v>
      </c>
      <c r="AL180" s="245">
        <f t="shared" si="1856"/>
        <v>0</v>
      </c>
      <c r="AM180" s="269">
        <f t="shared" si="1856"/>
        <v>0</v>
      </c>
      <c r="AN180" s="241">
        <f t="shared" si="1856"/>
        <v>0</v>
      </c>
      <c r="AO180" s="242">
        <f t="shared" si="1856"/>
        <v>0</v>
      </c>
      <c r="AP180" s="269">
        <f t="shared" si="1856"/>
        <v>0</v>
      </c>
      <c r="AQ180" s="243">
        <f t="shared" si="1856"/>
        <v>0</v>
      </c>
      <c r="AR180" s="242">
        <f t="shared" si="1856"/>
        <v>0</v>
      </c>
      <c r="AS180" s="269">
        <f t="shared" si="1856"/>
        <v>0</v>
      </c>
      <c r="AT180" s="244">
        <f t="shared" si="1856"/>
        <v>0</v>
      </c>
      <c r="AU180" s="242">
        <f t="shared" si="1856"/>
        <v>0</v>
      </c>
      <c r="AV180" s="245">
        <f t="shared" si="1856"/>
        <v>0</v>
      </c>
      <c r="AW180" s="269">
        <f t="shared" si="1856"/>
        <v>0</v>
      </c>
      <c r="AX180" s="441">
        <f t="shared" si="1856"/>
        <v>0</v>
      </c>
      <c r="AY180" s="442">
        <f t="shared" si="1856"/>
        <v>0</v>
      </c>
      <c r="AZ180" s="443">
        <f t="shared" ref="AZ180:CE180" si="1857">SUMIFS(AZ$5:AZ$129,$HM$5:$HM$129,$S180,$HO$5:$HO$129,$D180)</f>
        <v>0</v>
      </c>
      <c r="BA180" s="462">
        <f t="shared" si="1857"/>
        <v>0</v>
      </c>
      <c r="BB180" s="463">
        <f t="shared" si="1857"/>
        <v>0</v>
      </c>
      <c r="BC180" s="464">
        <f t="shared" si="1857"/>
        <v>0</v>
      </c>
      <c r="BD180" s="309">
        <f t="shared" si="1857"/>
        <v>0</v>
      </c>
      <c r="BE180" s="319">
        <f t="shared" si="1857"/>
        <v>0</v>
      </c>
      <c r="BF180" s="329">
        <f t="shared" si="1857"/>
        <v>0</v>
      </c>
      <c r="BG180" s="272">
        <f t="shared" si="1857"/>
        <v>0</v>
      </c>
      <c r="BH180" s="246">
        <f t="shared" si="1857"/>
        <v>0</v>
      </c>
      <c r="BI180" s="242">
        <f t="shared" si="1857"/>
        <v>0</v>
      </c>
      <c r="BJ180" s="269">
        <f t="shared" si="1857"/>
        <v>0</v>
      </c>
      <c r="BK180" s="243">
        <f t="shared" si="1857"/>
        <v>0</v>
      </c>
      <c r="BL180" s="242">
        <f t="shared" si="1857"/>
        <v>0</v>
      </c>
      <c r="BM180" s="269">
        <f t="shared" si="1857"/>
        <v>0</v>
      </c>
      <c r="BN180" s="244">
        <f t="shared" si="1857"/>
        <v>0</v>
      </c>
      <c r="BO180" s="242">
        <f t="shared" si="1857"/>
        <v>0</v>
      </c>
      <c r="BP180" s="245">
        <f t="shared" si="1857"/>
        <v>0</v>
      </c>
      <c r="BQ180" s="269">
        <f t="shared" si="1857"/>
        <v>0</v>
      </c>
      <c r="BR180" s="241">
        <f t="shared" si="1857"/>
        <v>0</v>
      </c>
      <c r="BS180" s="242">
        <f t="shared" si="1857"/>
        <v>0</v>
      </c>
      <c r="BT180" s="269">
        <f t="shared" si="1857"/>
        <v>0</v>
      </c>
      <c r="BU180" s="243">
        <f t="shared" si="1857"/>
        <v>0</v>
      </c>
      <c r="BV180" s="242">
        <f t="shared" si="1857"/>
        <v>0</v>
      </c>
      <c r="BW180" s="269">
        <f t="shared" si="1857"/>
        <v>0</v>
      </c>
      <c r="BX180" s="244">
        <f t="shared" si="1857"/>
        <v>0</v>
      </c>
      <c r="BY180" s="242">
        <f t="shared" si="1857"/>
        <v>0</v>
      </c>
      <c r="BZ180" s="245">
        <f t="shared" si="1857"/>
        <v>0</v>
      </c>
      <c r="CA180" s="269">
        <f t="shared" si="1857"/>
        <v>0</v>
      </c>
      <c r="CB180" s="241">
        <f t="shared" si="1857"/>
        <v>0</v>
      </c>
      <c r="CC180" s="242">
        <f t="shared" si="1857"/>
        <v>0</v>
      </c>
      <c r="CD180" s="269">
        <f t="shared" si="1857"/>
        <v>0</v>
      </c>
      <c r="CE180" s="243">
        <f t="shared" si="1857"/>
        <v>0</v>
      </c>
      <c r="CF180" s="242">
        <f t="shared" ref="CF180:DU180" si="1858">SUMIFS(CF$5:CF$129,$HM$5:$HM$129,$S180,$HO$5:$HO$129,$D180)</f>
        <v>0</v>
      </c>
      <c r="CG180" s="269">
        <f t="shared" si="1858"/>
        <v>0</v>
      </c>
      <c r="CH180" s="244">
        <f t="shared" si="1858"/>
        <v>0</v>
      </c>
      <c r="CI180" s="242">
        <f t="shared" si="1858"/>
        <v>0</v>
      </c>
      <c r="CJ180" s="245">
        <f t="shared" si="1858"/>
        <v>0</v>
      </c>
      <c r="CK180" s="269">
        <f t="shared" si="1858"/>
        <v>0</v>
      </c>
      <c r="CL180" s="441">
        <f t="shared" si="1858"/>
        <v>0</v>
      </c>
      <c r="CM180" s="442">
        <f t="shared" si="1858"/>
        <v>0</v>
      </c>
      <c r="CN180" s="443">
        <f t="shared" si="1858"/>
        <v>0</v>
      </c>
      <c r="CO180" s="462">
        <f t="shared" si="1858"/>
        <v>0</v>
      </c>
      <c r="CP180" s="463">
        <f t="shared" si="1858"/>
        <v>0</v>
      </c>
      <c r="CQ180" s="464">
        <f t="shared" si="1858"/>
        <v>0</v>
      </c>
      <c r="CR180" s="309">
        <f t="shared" si="1858"/>
        <v>0</v>
      </c>
      <c r="CS180" s="319">
        <f t="shared" si="1858"/>
        <v>0</v>
      </c>
      <c r="CT180" s="329">
        <f t="shared" si="1858"/>
        <v>0</v>
      </c>
      <c r="CU180" s="272">
        <f t="shared" si="1858"/>
        <v>0</v>
      </c>
      <c r="CV180" s="344">
        <f t="shared" si="1858"/>
        <v>0</v>
      </c>
      <c r="CW180" s="345">
        <f t="shared" si="1858"/>
        <v>0</v>
      </c>
      <c r="CX180" s="276">
        <f t="shared" si="1858"/>
        <v>0</v>
      </c>
      <c r="CY180" s="364">
        <f t="shared" si="1858"/>
        <v>0</v>
      </c>
      <c r="CZ180" s="365">
        <f t="shared" si="1858"/>
        <v>0</v>
      </c>
      <c r="DA180" s="279">
        <f t="shared" si="1858"/>
        <v>0</v>
      </c>
      <c r="DB180" s="379">
        <f t="shared" si="1858"/>
        <v>0</v>
      </c>
      <c r="DC180" s="380">
        <f t="shared" si="1858"/>
        <v>0</v>
      </c>
      <c r="DD180" s="381">
        <f t="shared" si="1858"/>
        <v>0</v>
      </c>
      <c r="DE180" s="282">
        <f t="shared" si="1858"/>
        <v>0</v>
      </c>
      <c r="DF180" s="344">
        <f t="shared" si="1858"/>
        <v>406666665</v>
      </c>
      <c r="DG180" s="345">
        <f t="shared" si="1858"/>
        <v>94666665</v>
      </c>
      <c r="DH180" s="276">
        <f t="shared" si="1858"/>
        <v>9</v>
      </c>
      <c r="DI180" s="364">
        <f t="shared" si="1858"/>
        <v>0</v>
      </c>
      <c r="DJ180" s="365">
        <f t="shared" si="1858"/>
        <v>0</v>
      </c>
      <c r="DK180" s="279">
        <f t="shared" si="1858"/>
        <v>0</v>
      </c>
      <c r="DL180" s="379">
        <f t="shared" si="1858"/>
        <v>2117196998</v>
      </c>
      <c r="DM180" s="380">
        <f t="shared" si="1858"/>
        <v>255793035</v>
      </c>
      <c r="DN180" s="381">
        <f t="shared" si="1858"/>
        <v>84661035</v>
      </c>
      <c r="DO180" s="282">
        <f t="shared" si="1858"/>
        <v>53</v>
      </c>
      <c r="DP180" s="246">
        <f t="shared" si="1858"/>
        <v>0</v>
      </c>
      <c r="DQ180" s="242">
        <f t="shared" si="1858"/>
        <v>0</v>
      </c>
      <c r="DR180" s="269">
        <f t="shared" si="1858"/>
        <v>0</v>
      </c>
      <c r="DS180" s="243">
        <f t="shared" si="1858"/>
        <v>0</v>
      </c>
      <c r="DT180" s="242">
        <f t="shared" si="1858"/>
        <v>0</v>
      </c>
      <c r="DU180" s="269">
        <f t="shared" si="1858"/>
        <v>0</v>
      </c>
      <c r="DV180" s="244">
        <f t="shared" ref="DV180:FA180" si="1859">SUMIFS(DV$5:DV$129,$HM$5:$HM$129,$S180,$HO$5:$HO$129,$D180)</f>
        <v>0</v>
      </c>
      <c r="DW180" s="242">
        <f t="shared" si="1859"/>
        <v>0</v>
      </c>
      <c r="DX180" s="245">
        <f t="shared" si="1859"/>
        <v>0</v>
      </c>
      <c r="DY180" s="269">
        <f t="shared" si="1859"/>
        <v>0</v>
      </c>
      <c r="DZ180" s="241">
        <f t="shared" si="1859"/>
        <v>0</v>
      </c>
      <c r="EA180" s="242">
        <f t="shared" si="1859"/>
        <v>0</v>
      </c>
      <c r="EB180" s="269">
        <f t="shared" si="1859"/>
        <v>0</v>
      </c>
      <c r="EC180" s="243">
        <f t="shared" si="1859"/>
        <v>0</v>
      </c>
      <c r="ED180" s="242">
        <f t="shared" si="1859"/>
        <v>0</v>
      </c>
      <c r="EE180" s="269">
        <f t="shared" si="1859"/>
        <v>0</v>
      </c>
      <c r="EF180" s="244">
        <f t="shared" si="1859"/>
        <v>0</v>
      </c>
      <c r="EG180" s="242">
        <f t="shared" si="1859"/>
        <v>0</v>
      </c>
      <c r="EH180" s="245">
        <f t="shared" si="1859"/>
        <v>0</v>
      </c>
      <c r="EI180" s="269">
        <f t="shared" si="1859"/>
        <v>0</v>
      </c>
      <c r="EJ180" s="241">
        <f t="shared" si="1859"/>
        <v>0</v>
      </c>
      <c r="EK180" s="242">
        <f t="shared" si="1859"/>
        <v>0</v>
      </c>
      <c r="EL180" s="269">
        <f t="shared" si="1859"/>
        <v>0</v>
      </c>
      <c r="EM180" s="243">
        <f t="shared" si="1859"/>
        <v>0</v>
      </c>
      <c r="EN180" s="242">
        <f t="shared" si="1859"/>
        <v>0</v>
      </c>
      <c r="EO180" s="269">
        <f t="shared" si="1859"/>
        <v>0</v>
      </c>
      <c r="EP180" s="244">
        <f t="shared" si="1859"/>
        <v>0</v>
      </c>
      <c r="EQ180" s="242">
        <f t="shared" si="1859"/>
        <v>0</v>
      </c>
      <c r="ER180" s="245">
        <f t="shared" si="1859"/>
        <v>0</v>
      </c>
      <c r="ES180" s="269">
        <f t="shared" si="1859"/>
        <v>0</v>
      </c>
      <c r="ET180" s="441">
        <f t="shared" si="1859"/>
        <v>0</v>
      </c>
      <c r="EU180" s="442">
        <f t="shared" si="1859"/>
        <v>0</v>
      </c>
      <c r="EV180" s="443">
        <f t="shared" si="1859"/>
        <v>0</v>
      </c>
      <c r="EW180" s="462">
        <f t="shared" si="1859"/>
        <v>0</v>
      </c>
      <c r="EX180" s="463">
        <f t="shared" si="1859"/>
        <v>0</v>
      </c>
      <c r="EY180" s="464">
        <f t="shared" si="1859"/>
        <v>0</v>
      </c>
      <c r="EZ180" s="309">
        <f t="shared" si="1859"/>
        <v>0</v>
      </c>
      <c r="FA180" s="319">
        <f t="shared" si="1859"/>
        <v>0</v>
      </c>
      <c r="FB180" s="329">
        <f t="shared" ref="FB180:GG180" si="1860">SUMIFS(FB$5:FB$129,$HM$5:$HM$129,$S180,$HO$5:$HO$129,$D180)</f>
        <v>0</v>
      </c>
      <c r="FC180" s="272">
        <f t="shared" si="1860"/>
        <v>0</v>
      </c>
      <c r="FD180" s="246">
        <f t="shared" si="1860"/>
        <v>0</v>
      </c>
      <c r="FE180" s="242">
        <f t="shared" si="1860"/>
        <v>0</v>
      </c>
      <c r="FF180" s="269">
        <f t="shared" si="1860"/>
        <v>0</v>
      </c>
      <c r="FG180" s="243">
        <f t="shared" si="1860"/>
        <v>0</v>
      </c>
      <c r="FH180" s="242">
        <f t="shared" si="1860"/>
        <v>0</v>
      </c>
      <c r="FI180" s="269">
        <f t="shared" si="1860"/>
        <v>0</v>
      </c>
      <c r="FJ180" s="244">
        <f t="shared" si="1860"/>
        <v>0</v>
      </c>
      <c r="FK180" s="242">
        <f t="shared" si="1860"/>
        <v>0</v>
      </c>
      <c r="FL180" s="245">
        <f t="shared" si="1860"/>
        <v>0</v>
      </c>
      <c r="FM180" s="269">
        <f t="shared" si="1860"/>
        <v>0</v>
      </c>
      <c r="FN180" s="241">
        <f t="shared" si="1860"/>
        <v>0</v>
      </c>
      <c r="FO180" s="242">
        <f t="shared" si="1860"/>
        <v>0</v>
      </c>
      <c r="FP180" s="269">
        <f t="shared" si="1860"/>
        <v>0</v>
      </c>
      <c r="FQ180" s="243">
        <f t="shared" si="1860"/>
        <v>0</v>
      </c>
      <c r="FR180" s="242">
        <f t="shared" si="1860"/>
        <v>0</v>
      </c>
      <c r="FS180" s="269">
        <f t="shared" si="1860"/>
        <v>0</v>
      </c>
      <c r="FT180" s="244">
        <f t="shared" si="1860"/>
        <v>0</v>
      </c>
      <c r="FU180" s="242">
        <f t="shared" si="1860"/>
        <v>0</v>
      </c>
      <c r="FV180" s="245">
        <f t="shared" si="1860"/>
        <v>0</v>
      </c>
      <c r="FW180" s="269">
        <f t="shared" si="1860"/>
        <v>0</v>
      </c>
      <c r="FX180" s="241">
        <f t="shared" si="1860"/>
        <v>0</v>
      </c>
      <c r="FY180" s="242">
        <f t="shared" si="1860"/>
        <v>0</v>
      </c>
      <c r="FZ180" s="269">
        <f t="shared" si="1860"/>
        <v>0</v>
      </c>
      <c r="GA180" s="243">
        <f t="shared" si="1860"/>
        <v>0</v>
      </c>
      <c r="GB180" s="242">
        <f t="shared" si="1860"/>
        <v>0</v>
      </c>
      <c r="GC180" s="269">
        <f t="shared" si="1860"/>
        <v>0</v>
      </c>
      <c r="GD180" s="244">
        <f t="shared" si="1860"/>
        <v>0</v>
      </c>
      <c r="GE180" s="242">
        <f t="shared" si="1860"/>
        <v>0</v>
      </c>
      <c r="GF180" s="245">
        <f t="shared" si="1860"/>
        <v>0</v>
      </c>
      <c r="GG180" s="269">
        <f t="shared" si="1860"/>
        <v>0</v>
      </c>
      <c r="GH180" s="441">
        <f t="shared" ref="GH180:HK180" si="1861">SUMIFS(GH$5:GH$129,$HM$5:$HM$129,$S180,$HO$5:$HO$129,$D180)</f>
        <v>0</v>
      </c>
      <c r="GI180" s="442">
        <f t="shared" si="1861"/>
        <v>0</v>
      </c>
      <c r="GJ180" s="443">
        <f t="shared" si="1861"/>
        <v>0</v>
      </c>
      <c r="GK180" s="462">
        <f t="shared" si="1861"/>
        <v>0</v>
      </c>
      <c r="GL180" s="463">
        <f t="shared" si="1861"/>
        <v>0</v>
      </c>
      <c r="GM180" s="464">
        <f t="shared" si="1861"/>
        <v>0</v>
      </c>
      <c r="GN180" s="309">
        <f t="shared" si="1861"/>
        <v>0</v>
      </c>
      <c r="GO180" s="319">
        <f t="shared" si="1861"/>
        <v>0</v>
      </c>
      <c r="GP180" s="329">
        <f t="shared" si="1861"/>
        <v>0</v>
      </c>
      <c r="GQ180" s="272">
        <f t="shared" si="1861"/>
        <v>0</v>
      </c>
      <c r="GR180" s="344">
        <f t="shared" si="1861"/>
        <v>0</v>
      </c>
      <c r="GS180" s="345">
        <f t="shared" si="1861"/>
        <v>0</v>
      </c>
      <c r="GT180" s="276">
        <f t="shared" si="1861"/>
        <v>0</v>
      </c>
      <c r="GU180" s="364">
        <f t="shared" si="1861"/>
        <v>0</v>
      </c>
      <c r="GV180" s="365">
        <f t="shared" si="1861"/>
        <v>0</v>
      </c>
      <c r="GW180" s="279">
        <f t="shared" si="1861"/>
        <v>0</v>
      </c>
      <c r="GX180" s="379">
        <f t="shared" si="1861"/>
        <v>0</v>
      </c>
      <c r="GY180" s="380">
        <f t="shared" si="1861"/>
        <v>0</v>
      </c>
      <c r="GZ180" s="381">
        <f t="shared" si="1861"/>
        <v>0</v>
      </c>
      <c r="HA180" s="282">
        <f t="shared" si="1861"/>
        <v>0</v>
      </c>
      <c r="HB180" s="401">
        <f t="shared" si="1861"/>
        <v>0</v>
      </c>
      <c r="HC180" s="402">
        <f t="shared" si="1861"/>
        <v>0</v>
      </c>
      <c r="HD180" s="285">
        <f t="shared" si="1861"/>
        <v>0</v>
      </c>
      <c r="HE180" s="401">
        <f t="shared" si="1861"/>
        <v>0</v>
      </c>
      <c r="HF180" s="402">
        <f t="shared" si="1861"/>
        <v>0</v>
      </c>
      <c r="HG180" s="285">
        <f t="shared" si="1861"/>
        <v>0</v>
      </c>
      <c r="HH180" s="401">
        <f t="shared" si="1861"/>
        <v>0</v>
      </c>
      <c r="HI180" s="402">
        <f t="shared" si="1861"/>
        <v>0</v>
      </c>
      <c r="HJ180" s="417">
        <f t="shared" si="1861"/>
        <v>0</v>
      </c>
      <c r="HK180" s="291">
        <f t="shared" si="1861"/>
        <v>0</v>
      </c>
      <c r="HL180" s="260"/>
      <c r="HM180" s="247" t="s">
        <v>237</v>
      </c>
      <c r="HN180" s="258"/>
      <c r="HO180" s="259"/>
      <c r="HP180" s="258"/>
      <c r="HQ180" s="258"/>
    </row>
    <row r="181" spans="2:225" s="96" customFormat="1" ht="28.5">
      <c r="B181" s="233"/>
      <c r="C181" s="147"/>
      <c r="D181" s="521"/>
      <c r="E181" s="234"/>
      <c r="F181" s="235"/>
      <c r="G181" s="235"/>
      <c r="H181" s="235"/>
      <c r="I181" s="234"/>
      <c r="J181" s="234"/>
      <c r="K181" s="234"/>
      <c r="L181" s="234"/>
      <c r="M181" s="234"/>
      <c r="N181" s="234"/>
      <c r="O181" s="234"/>
      <c r="P181" s="234"/>
      <c r="Q181" s="234"/>
      <c r="R181" s="239"/>
      <c r="S181" s="248" t="s">
        <v>238</v>
      </c>
      <c r="T181" s="249">
        <f t="shared" ref="T181:AY181" si="1862">SUMIFS(T$5:T$129,$HM$5:$HM$129,$S181,$HO$5:$HO$129,$D180)</f>
        <v>0</v>
      </c>
      <c r="U181" s="250">
        <f t="shared" si="1862"/>
        <v>0</v>
      </c>
      <c r="V181" s="270">
        <f t="shared" si="1862"/>
        <v>0</v>
      </c>
      <c r="W181" s="251">
        <f t="shared" si="1862"/>
        <v>0</v>
      </c>
      <c r="X181" s="250">
        <f t="shared" si="1862"/>
        <v>0</v>
      </c>
      <c r="Y181" s="270">
        <f t="shared" si="1862"/>
        <v>0</v>
      </c>
      <c r="Z181" s="252">
        <f t="shared" si="1862"/>
        <v>0</v>
      </c>
      <c r="AA181" s="250">
        <f t="shared" si="1862"/>
        <v>0</v>
      </c>
      <c r="AB181" s="253">
        <f t="shared" si="1862"/>
        <v>0</v>
      </c>
      <c r="AC181" s="270">
        <f t="shared" si="1862"/>
        <v>0</v>
      </c>
      <c r="AD181" s="249">
        <f t="shared" si="1862"/>
        <v>0</v>
      </c>
      <c r="AE181" s="250">
        <f t="shared" si="1862"/>
        <v>0</v>
      </c>
      <c r="AF181" s="270">
        <f t="shared" si="1862"/>
        <v>0</v>
      </c>
      <c r="AG181" s="251">
        <f t="shared" si="1862"/>
        <v>0</v>
      </c>
      <c r="AH181" s="250">
        <f t="shared" si="1862"/>
        <v>0</v>
      </c>
      <c r="AI181" s="270">
        <f t="shared" si="1862"/>
        <v>0</v>
      </c>
      <c r="AJ181" s="252">
        <f t="shared" si="1862"/>
        <v>0</v>
      </c>
      <c r="AK181" s="250">
        <f t="shared" si="1862"/>
        <v>0</v>
      </c>
      <c r="AL181" s="253">
        <f t="shared" si="1862"/>
        <v>0</v>
      </c>
      <c r="AM181" s="270">
        <f t="shared" si="1862"/>
        <v>0</v>
      </c>
      <c r="AN181" s="249">
        <f t="shared" si="1862"/>
        <v>0</v>
      </c>
      <c r="AO181" s="250">
        <f t="shared" si="1862"/>
        <v>0</v>
      </c>
      <c r="AP181" s="270">
        <f t="shared" si="1862"/>
        <v>0</v>
      </c>
      <c r="AQ181" s="251">
        <f t="shared" si="1862"/>
        <v>0</v>
      </c>
      <c r="AR181" s="250">
        <f t="shared" si="1862"/>
        <v>0</v>
      </c>
      <c r="AS181" s="270">
        <f t="shared" si="1862"/>
        <v>0</v>
      </c>
      <c r="AT181" s="252">
        <f t="shared" si="1862"/>
        <v>0</v>
      </c>
      <c r="AU181" s="250">
        <f t="shared" si="1862"/>
        <v>0</v>
      </c>
      <c r="AV181" s="253">
        <f t="shared" si="1862"/>
        <v>0</v>
      </c>
      <c r="AW181" s="270">
        <f t="shared" si="1862"/>
        <v>0</v>
      </c>
      <c r="AX181" s="444">
        <f t="shared" si="1862"/>
        <v>0</v>
      </c>
      <c r="AY181" s="445">
        <f t="shared" si="1862"/>
        <v>0</v>
      </c>
      <c r="AZ181" s="446">
        <f t="shared" ref="AZ181:CE181" si="1863">SUMIFS(AZ$5:AZ$129,$HM$5:$HM$129,$S181,$HO$5:$HO$129,$D180)</f>
        <v>0</v>
      </c>
      <c r="BA181" s="465">
        <f t="shared" si="1863"/>
        <v>0</v>
      </c>
      <c r="BB181" s="466">
        <f t="shared" si="1863"/>
        <v>0</v>
      </c>
      <c r="BC181" s="467">
        <f t="shared" si="1863"/>
        <v>0</v>
      </c>
      <c r="BD181" s="310">
        <f t="shared" si="1863"/>
        <v>0</v>
      </c>
      <c r="BE181" s="320">
        <f t="shared" si="1863"/>
        <v>0</v>
      </c>
      <c r="BF181" s="330">
        <f t="shared" si="1863"/>
        <v>0</v>
      </c>
      <c r="BG181" s="273">
        <f t="shared" si="1863"/>
        <v>0</v>
      </c>
      <c r="BH181" s="254">
        <f t="shared" si="1863"/>
        <v>0</v>
      </c>
      <c r="BI181" s="250">
        <f t="shared" si="1863"/>
        <v>0</v>
      </c>
      <c r="BJ181" s="270">
        <f t="shared" si="1863"/>
        <v>0</v>
      </c>
      <c r="BK181" s="251">
        <f t="shared" si="1863"/>
        <v>0</v>
      </c>
      <c r="BL181" s="250">
        <f t="shared" si="1863"/>
        <v>0</v>
      </c>
      <c r="BM181" s="270">
        <f t="shared" si="1863"/>
        <v>0</v>
      </c>
      <c r="BN181" s="252">
        <f t="shared" si="1863"/>
        <v>0</v>
      </c>
      <c r="BO181" s="250">
        <f t="shared" si="1863"/>
        <v>0</v>
      </c>
      <c r="BP181" s="253">
        <f t="shared" si="1863"/>
        <v>0</v>
      </c>
      <c r="BQ181" s="270">
        <f t="shared" si="1863"/>
        <v>0</v>
      </c>
      <c r="BR181" s="249">
        <f t="shared" si="1863"/>
        <v>0</v>
      </c>
      <c r="BS181" s="250">
        <f t="shared" si="1863"/>
        <v>0</v>
      </c>
      <c r="BT181" s="270">
        <f t="shared" si="1863"/>
        <v>0</v>
      </c>
      <c r="BU181" s="251">
        <f t="shared" si="1863"/>
        <v>0</v>
      </c>
      <c r="BV181" s="250">
        <f t="shared" si="1863"/>
        <v>0</v>
      </c>
      <c r="BW181" s="270">
        <f t="shared" si="1863"/>
        <v>0</v>
      </c>
      <c r="BX181" s="252">
        <f t="shared" si="1863"/>
        <v>0</v>
      </c>
      <c r="BY181" s="250">
        <f t="shared" si="1863"/>
        <v>0</v>
      </c>
      <c r="BZ181" s="253">
        <f t="shared" si="1863"/>
        <v>0</v>
      </c>
      <c r="CA181" s="270">
        <f t="shared" si="1863"/>
        <v>0</v>
      </c>
      <c r="CB181" s="249">
        <f t="shared" si="1863"/>
        <v>0</v>
      </c>
      <c r="CC181" s="250">
        <f t="shared" si="1863"/>
        <v>0</v>
      </c>
      <c r="CD181" s="270">
        <f t="shared" si="1863"/>
        <v>0</v>
      </c>
      <c r="CE181" s="251">
        <f t="shared" si="1863"/>
        <v>0</v>
      </c>
      <c r="CF181" s="250">
        <f t="shared" ref="CF181:DU181" si="1864">SUMIFS(CF$5:CF$129,$HM$5:$HM$129,$S181,$HO$5:$HO$129,$D180)</f>
        <v>0</v>
      </c>
      <c r="CG181" s="270">
        <f t="shared" si="1864"/>
        <v>0</v>
      </c>
      <c r="CH181" s="252">
        <f t="shared" si="1864"/>
        <v>0</v>
      </c>
      <c r="CI181" s="250">
        <f t="shared" si="1864"/>
        <v>0</v>
      </c>
      <c r="CJ181" s="253">
        <f t="shared" si="1864"/>
        <v>0</v>
      </c>
      <c r="CK181" s="270">
        <f t="shared" si="1864"/>
        <v>0</v>
      </c>
      <c r="CL181" s="444">
        <f t="shared" si="1864"/>
        <v>0</v>
      </c>
      <c r="CM181" s="445">
        <f t="shared" si="1864"/>
        <v>0</v>
      </c>
      <c r="CN181" s="446">
        <f t="shared" si="1864"/>
        <v>0</v>
      </c>
      <c r="CO181" s="465">
        <f t="shared" si="1864"/>
        <v>0</v>
      </c>
      <c r="CP181" s="466">
        <f t="shared" si="1864"/>
        <v>0</v>
      </c>
      <c r="CQ181" s="467">
        <f t="shared" si="1864"/>
        <v>0</v>
      </c>
      <c r="CR181" s="310">
        <f t="shared" si="1864"/>
        <v>0</v>
      </c>
      <c r="CS181" s="320">
        <f t="shared" si="1864"/>
        <v>0</v>
      </c>
      <c r="CT181" s="330">
        <f t="shared" si="1864"/>
        <v>0</v>
      </c>
      <c r="CU181" s="273">
        <f t="shared" si="1864"/>
        <v>0</v>
      </c>
      <c r="CV181" s="346">
        <f t="shared" si="1864"/>
        <v>0</v>
      </c>
      <c r="CW181" s="347">
        <f t="shared" si="1864"/>
        <v>0</v>
      </c>
      <c r="CX181" s="277">
        <f t="shared" si="1864"/>
        <v>0</v>
      </c>
      <c r="CY181" s="366">
        <f t="shared" si="1864"/>
        <v>0</v>
      </c>
      <c r="CZ181" s="367">
        <f t="shared" si="1864"/>
        <v>0</v>
      </c>
      <c r="DA181" s="280">
        <f t="shared" si="1864"/>
        <v>0</v>
      </c>
      <c r="DB181" s="382">
        <f t="shared" si="1864"/>
        <v>0</v>
      </c>
      <c r="DC181" s="383">
        <f t="shared" si="1864"/>
        <v>0</v>
      </c>
      <c r="DD181" s="330">
        <f t="shared" si="1864"/>
        <v>0</v>
      </c>
      <c r="DE181" s="283">
        <f t="shared" si="1864"/>
        <v>0</v>
      </c>
      <c r="DF181" s="346">
        <f t="shared" ref="DF181" si="1865">SUMIFS(DF$5:DF$129,$HM$5:$HM$129,$S181,$HO$5:$HO$129,$D180)</f>
        <v>0</v>
      </c>
      <c r="DG181" s="347">
        <f t="shared" ref="DG181" si="1866">SUMIFS(DG$5:DG$129,$HM$5:$HM$129,$S181,$HO$5:$HO$129,$D180)</f>
        <v>0</v>
      </c>
      <c r="DH181" s="277">
        <f t="shared" ref="DH181" si="1867">SUMIFS(DH$5:DH$129,$HM$5:$HM$129,$S181,$HO$5:$HO$129,$D180)</f>
        <v>0</v>
      </c>
      <c r="DI181" s="366">
        <f t="shared" ref="DI181" si="1868">SUMIFS(DI$5:DI$129,$HM$5:$HM$129,$S181,$HO$5:$HO$129,$D180)</f>
        <v>20908180</v>
      </c>
      <c r="DJ181" s="367">
        <f t="shared" ref="DJ181" si="1869">SUMIFS(DJ$5:DJ$129,$HM$5:$HM$129,$S181,$HO$5:$HO$129,$D180)</f>
        <v>6346523</v>
      </c>
      <c r="DK181" s="280">
        <f t="shared" ref="DK181" si="1870">SUMIFS(DK$5:DK$129,$HM$5:$HM$129,$S181,$HO$5:$HO$129,$D180)</f>
        <v>1</v>
      </c>
      <c r="DL181" s="382">
        <f t="shared" ref="DL181" si="1871">SUMIFS(DL$5:DL$129,$HM$5:$HM$129,$S181,$HO$5:$HO$129,$D180)</f>
        <v>0</v>
      </c>
      <c r="DM181" s="383">
        <f t="shared" ref="DM181" si="1872">SUMIFS(DM$5:DM$129,$HM$5:$HM$129,$S181,$HO$5:$HO$129,$D180)</f>
        <v>0</v>
      </c>
      <c r="DN181" s="330">
        <f t="shared" ref="DN181" si="1873">SUMIFS(DN$5:DN$129,$HM$5:$HM$129,$S181,$HO$5:$HO$129,$D180)</f>
        <v>-171132000</v>
      </c>
      <c r="DO181" s="283">
        <f t="shared" ref="DO181" si="1874">SUMIFS(DO$5:DO$129,$HM$5:$HM$129,$S181,$HO$5:$HO$129,$D180)</f>
        <v>0</v>
      </c>
      <c r="DP181" s="254">
        <f t="shared" si="1864"/>
        <v>0</v>
      </c>
      <c r="DQ181" s="250">
        <f t="shared" si="1864"/>
        <v>0</v>
      </c>
      <c r="DR181" s="270">
        <f t="shared" si="1864"/>
        <v>0</v>
      </c>
      <c r="DS181" s="251">
        <f t="shared" si="1864"/>
        <v>0</v>
      </c>
      <c r="DT181" s="250">
        <f t="shared" si="1864"/>
        <v>0</v>
      </c>
      <c r="DU181" s="270">
        <f t="shared" si="1864"/>
        <v>0</v>
      </c>
      <c r="DV181" s="252">
        <f t="shared" ref="DV181:FA181" si="1875">SUMIFS(DV$5:DV$129,$HM$5:$HM$129,$S181,$HO$5:$HO$129,$D180)</f>
        <v>0</v>
      </c>
      <c r="DW181" s="250">
        <f t="shared" si="1875"/>
        <v>0</v>
      </c>
      <c r="DX181" s="253">
        <f t="shared" si="1875"/>
        <v>0</v>
      </c>
      <c r="DY181" s="270">
        <f t="shared" si="1875"/>
        <v>0</v>
      </c>
      <c r="DZ181" s="249">
        <f t="shared" si="1875"/>
        <v>0</v>
      </c>
      <c r="EA181" s="250">
        <f t="shared" si="1875"/>
        <v>0</v>
      </c>
      <c r="EB181" s="270">
        <f t="shared" si="1875"/>
        <v>0</v>
      </c>
      <c r="EC181" s="251">
        <f t="shared" si="1875"/>
        <v>0</v>
      </c>
      <c r="ED181" s="250">
        <f t="shared" si="1875"/>
        <v>0</v>
      </c>
      <c r="EE181" s="270">
        <f t="shared" si="1875"/>
        <v>0</v>
      </c>
      <c r="EF181" s="252">
        <f t="shared" si="1875"/>
        <v>0</v>
      </c>
      <c r="EG181" s="250">
        <f t="shared" si="1875"/>
        <v>0</v>
      </c>
      <c r="EH181" s="253">
        <f t="shared" si="1875"/>
        <v>0</v>
      </c>
      <c r="EI181" s="270">
        <f t="shared" si="1875"/>
        <v>0</v>
      </c>
      <c r="EJ181" s="249">
        <f t="shared" si="1875"/>
        <v>0</v>
      </c>
      <c r="EK181" s="250">
        <f t="shared" si="1875"/>
        <v>0</v>
      </c>
      <c r="EL181" s="270">
        <f t="shared" si="1875"/>
        <v>0</v>
      </c>
      <c r="EM181" s="251">
        <f t="shared" si="1875"/>
        <v>0</v>
      </c>
      <c r="EN181" s="250">
        <f t="shared" si="1875"/>
        <v>0</v>
      </c>
      <c r="EO181" s="270">
        <f t="shared" si="1875"/>
        <v>0</v>
      </c>
      <c r="EP181" s="252">
        <f t="shared" si="1875"/>
        <v>0</v>
      </c>
      <c r="EQ181" s="250">
        <f t="shared" si="1875"/>
        <v>0</v>
      </c>
      <c r="ER181" s="253">
        <f t="shared" si="1875"/>
        <v>0</v>
      </c>
      <c r="ES181" s="270">
        <f t="shared" si="1875"/>
        <v>0</v>
      </c>
      <c r="ET181" s="444">
        <f t="shared" si="1875"/>
        <v>0</v>
      </c>
      <c r="EU181" s="445">
        <f t="shared" si="1875"/>
        <v>0</v>
      </c>
      <c r="EV181" s="446">
        <f t="shared" si="1875"/>
        <v>0</v>
      </c>
      <c r="EW181" s="465">
        <f t="shared" si="1875"/>
        <v>0</v>
      </c>
      <c r="EX181" s="466">
        <f t="shared" si="1875"/>
        <v>0</v>
      </c>
      <c r="EY181" s="467">
        <f t="shared" si="1875"/>
        <v>0</v>
      </c>
      <c r="EZ181" s="310">
        <f t="shared" si="1875"/>
        <v>0</v>
      </c>
      <c r="FA181" s="320">
        <f t="shared" si="1875"/>
        <v>0</v>
      </c>
      <c r="FB181" s="330">
        <f t="shared" ref="FB181:GG181" si="1876">SUMIFS(FB$5:FB$129,$HM$5:$HM$129,$S181,$HO$5:$HO$129,$D180)</f>
        <v>0</v>
      </c>
      <c r="FC181" s="273">
        <f t="shared" si="1876"/>
        <v>0</v>
      </c>
      <c r="FD181" s="254">
        <f t="shared" si="1876"/>
        <v>0</v>
      </c>
      <c r="FE181" s="250">
        <f t="shared" si="1876"/>
        <v>0</v>
      </c>
      <c r="FF181" s="270">
        <f t="shared" si="1876"/>
        <v>0</v>
      </c>
      <c r="FG181" s="251">
        <f t="shared" si="1876"/>
        <v>0</v>
      </c>
      <c r="FH181" s="250">
        <f t="shared" si="1876"/>
        <v>0</v>
      </c>
      <c r="FI181" s="270">
        <f t="shared" si="1876"/>
        <v>0</v>
      </c>
      <c r="FJ181" s="252">
        <f t="shared" si="1876"/>
        <v>0</v>
      </c>
      <c r="FK181" s="250">
        <f t="shared" si="1876"/>
        <v>0</v>
      </c>
      <c r="FL181" s="253">
        <f t="shared" si="1876"/>
        <v>0</v>
      </c>
      <c r="FM181" s="270">
        <f t="shared" si="1876"/>
        <v>0</v>
      </c>
      <c r="FN181" s="249">
        <f t="shared" si="1876"/>
        <v>0</v>
      </c>
      <c r="FO181" s="250">
        <f t="shared" si="1876"/>
        <v>0</v>
      </c>
      <c r="FP181" s="270">
        <f t="shared" si="1876"/>
        <v>0</v>
      </c>
      <c r="FQ181" s="251">
        <f t="shared" si="1876"/>
        <v>0</v>
      </c>
      <c r="FR181" s="250">
        <f t="shared" si="1876"/>
        <v>0</v>
      </c>
      <c r="FS181" s="270">
        <f t="shared" si="1876"/>
        <v>0</v>
      </c>
      <c r="FT181" s="252">
        <f t="shared" si="1876"/>
        <v>0</v>
      </c>
      <c r="FU181" s="250">
        <f t="shared" si="1876"/>
        <v>0</v>
      </c>
      <c r="FV181" s="253">
        <f t="shared" si="1876"/>
        <v>0</v>
      </c>
      <c r="FW181" s="270">
        <f t="shared" si="1876"/>
        <v>0</v>
      </c>
      <c r="FX181" s="249">
        <f t="shared" si="1876"/>
        <v>0</v>
      </c>
      <c r="FY181" s="250">
        <f t="shared" si="1876"/>
        <v>0</v>
      </c>
      <c r="FZ181" s="270">
        <f t="shared" si="1876"/>
        <v>0</v>
      </c>
      <c r="GA181" s="251">
        <f t="shared" si="1876"/>
        <v>0</v>
      </c>
      <c r="GB181" s="250">
        <f t="shared" si="1876"/>
        <v>0</v>
      </c>
      <c r="GC181" s="270">
        <f t="shared" si="1876"/>
        <v>0</v>
      </c>
      <c r="GD181" s="252">
        <f t="shared" si="1876"/>
        <v>0</v>
      </c>
      <c r="GE181" s="250">
        <f t="shared" si="1876"/>
        <v>0</v>
      </c>
      <c r="GF181" s="253">
        <f t="shared" si="1876"/>
        <v>0</v>
      </c>
      <c r="GG181" s="270">
        <f t="shared" si="1876"/>
        <v>0</v>
      </c>
      <c r="GH181" s="444">
        <f t="shared" ref="GH181:HM181" si="1877">SUMIFS(GH$5:GH$129,$HM$5:$HM$129,$S181,$HO$5:$HO$129,$D180)</f>
        <v>0</v>
      </c>
      <c r="GI181" s="445">
        <f t="shared" si="1877"/>
        <v>0</v>
      </c>
      <c r="GJ181" s="446">
        <f t="shared" si="1877"/>
        <v>0</v>
      </c>
      <c r="GK181" s="465">
        <f t="shared" si="1877"/>
        <v>0</v>
      </c>
      <c r="GL181" s="466">
        <f t="shared" si="1877"/>
        <v>0</v>
      </c>
      <c r="GM181" s="467">
        <f t="shared" si="1877"/>
        <v>0</v>
      </c>
      <c r="GN181" s="310">
        <f t="shared" si="1877"/>
        <v>0</v>
      </c>
      <c r="GO181" s="320">
        <f t="shared" si="1877"/>
        <v>0</v>
      </c>
      <c r="GP181" s="330">
        <f t="shared" si="1877"/>
        <v>0</v>
      </c>
      <c r="GQ181" s="273">
        <f t="shared" si="1877"/>
        <v>0</v>
      </c>
      <c r="GR181" s="346">
        <f t="shared" si="1877"/>
        <v>0</v>
      </c>
      <c r="GS181" s="347">
        <f t="shared" si="1877"/>
        <v>0</v>
      </c>
      <c r="GT181" s="277">
        <f t="shared" si="1877"/>
        <v>0</v>
      </c>
      <c r="GU181" s="366">
        <f t="shared" si="1877"/>
        <v>0</v>
      </c>
      <c r="GV181" s="367">
        <f t="shared" si="1877"/>
        <v>0</v>
      </c>
      <c r="GW181" s="280">
        <f t="shared" si="1877"/>
        <v>0</v>
      </c>
      <c r="GX181" s="382">
        <f t="shared" si="1877"/>
        <v>0</v>
      </c>
      <c r="GY181" s="383">
        <f t="shared" si="1877"/>
        <v>0</v>
      </c>
      <c r="GZ181" s="330">
        <f t="shared" si="1877"/>
        <v>0</v>
      </c>
      <c r="HA181" s="283">
        <f t="shared" si="1877"/>
        <v>0</v>
      </c>
      <c r="HB181" s="403">
        <f t="shared" si="1877"/>
        <v>0</v>
      </c>
      <c r="HC181" s="404">
        <f t="shared" si="1877"/>
        <v>0</v>
      </c>
      <c r="HD181" s="286">
        <f t="shared" si="1877"/>
        <v>0</v>
      </c>
      <c r="HE181" s="403">
        <f t="shared" si="1877"/>
        <v>0</v>
      </c>
      <c r="HF181" s="404">
        <f t="shared" si="1877"/>
        <v>0</v>
      </c>
      <c r="HG181" s="286">
        <f t="shared" si="1877"/>
        <v>0</v>
      </c>
      <c r="HH181" s="403">
        <f t="shared" si="1877"/>
        <v>0</v>
      </c>
      <c r="HI181" s="404">
        <f t="shared" si="1877"/>
        <v>0</v>
      </c>
      <c r="HJ181" s="330">
        <f t="shared" si="1877"/>
        <v>0</v>
      </c>
      <c r="HK181" s="290">
        <f t="shared" si="1877"/>
        <v>0</v>
      </c>
      <c r="HL181" s="260"/>
      <c r="HM181" s="247" t="s">
        <v>238</v>
      </c>
      <c r="HN181" s="258"/>
      <c r="HO181" s="259"/>
      <c r="HP181" s="258"/>
      <c r="HQ181" s="258"/>
    </row>
    <row r="182" spans="2:225" s="96" customFormat="1" ht="29.25" thickBot="1">
      <c r="B182" s="233"/>
      <c r="C182" s="147"/>
      <c r="D182" s="521"/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68" t="s">
        <v>239</v>
      </c>
      <c r="T182" s="261" t="str">
        <f t="shared" ref="T182:AA182" si="1878">IF(AND(T180&gt;0,T181&gt;0),ROUNDDOWN(T181/T180,4),"")</f>
        <v/>
      </c>
      <c r="U182" s="262" t="str">
        <f t="shared" si="1878"/>
        <v/>
      </c>
      <c r="V182" s="271" t="str">
        <f t="shared" si="1878"/>
        <v/>
      </c>
      <c r="W182" s="263" t="str">
        <f t="shared" si="1878"/>
        <v/>
      </c>
      <c r="X182" s="262" t="str">
        <f t="shared" si="1878"/>
        <v/>
      </c>
      <c r="Y182" s="271" t="str">
        <f t="shared" si="1878"/>
        <v/>
      </c>
      <c r="Z182" s="264" t="str">
        <f t="shared" si="1878"/>
        <v/>
      </c>
      <c r="AA182" s="262" t="str">
        <f t="shared" si="1878"/>
        <v/>
      </c>
      <c r="AB182" s="265">
        <f>IF(AB181&gt;0,AB181/AB180,0)</f>
        <v>0</v>
      </c>
      <c r="AC182" s="271" t="str">
        <f t="shared" ref="AC182:AK182" si="1879">IF(AND(AC180&gt;0,AC181&gt;0),ROUNDDOWN(AC181/AC180,4),"")</f>
        <v/>
      </c>
      <c r="AD182" s="261" t="str">
        <f t="shared" si="1879"/>
        <v/>
      </c>
      <c r="AE182" s="262" t="str">
        <f t="shared" si="1879"/>
        <v/>
      </c>
      <c r="AF182" s="271" t="str">
        <f t="shared" si="1879"/>
        <v/>
      </c>
      <c r="AG182" s="263" t="str">
        <f t="shared" si="1879"/>
        <v/>
      </c>
      <c r="AH182" s="262" t="str">
        <f t="shared" si="1879"/>
        <v/>
      </c>
      <c r="AI182" s="271" t="str">
        <f t="shared" si="1879"/>
        <v/>
      </c>
      <c r="AJ182" s="264" t="str">
        <f t="shared" si="1879"/>
        <v/>
      </c>
      <c r="AK182" s="262" t="str">
        <f t="shared" si="1879"/>
        <v/>
      </c>
      <c r="AL182" s="265">
        <f>IF(AL181&gt;0,AL181/AL180,0)</f>
        <v>0</v>
      </c>
      <c r="AM182" s="271" t="str">
        <f t="shared" ref="AM182:AU182" si="1880">IF(AND(AM180&gt;0,AM181&gt;0),ROUNDDOWN(AM181/AM180,4),"")</f>
        <v/>
      </c>
      <c r="AN182" s="261" t="str">
        <f t="shared" si="1880"/>
        <v/>
      </c>
      <c r="AO182" s="262" t="str">
        <f t="shared" si="1880"/>
        <v/>
      </c>
      <c r="AP182" s="271" t="str">
        <f t="shared" si="1880"/>
        <v/>
      </c>
      <c r="AQ182" s="263" t="str">
        <f t="shared" si="1880"/>
        <v/>
      </c>
      <c r="AR182" s="262" t="str">
        <f t="shared" si="1880"/>
        <v/>
      </c>
      <c r="AS182" s="271" t="str">
        <f t="shared" si="1880"/>
        <v/>
      </c>
      <c r="AT182" s="264" t="str">
        <f t="shared" si="1880"/>
        <v/>
      </c>
      <c r="AU182" s="262" t="str">
        <f t="shared" si="1880"/>
        <v/>
      </c>
      <c r="AV182" s="265">
        <f>IF(AV181&gt;0,AV181/AV180,0)</f>
        <v>0</v>
      </c>
      <c r="AW182" s="271" t="str">
        <f t="shared" ref="AW182:BE182" si="1881">IF(AND(AW180&gt;0,AW181&gt;0),ROUNDDOWN(AW181/AW180,4),"")</f>
        <v/>
      </c>
      <c r="AX182" s="447" t="str">
        <f t="shared" si="1881"/>
        <v/>
      </c>
      <c r="AY182" s="448" t="str">
        <f t="shared" si="1881"/>
        <v/>
      </c>
      <c r="AZ182" s="449" t="str">
        <f t="shared" si="1881"/>
        <v/>
      </c>
      <c r="BA182" s="468" t="str">
        <f t="shared" si="1881"/>
        <v/>
      </c>
      <c r="BB182" s="469" t="str">
        <f t="shared" si="1881"/>
        <v/>
      </c>
      <c r="BC182" s="470" t="str">
        <f t="shared" si="1881"/>
        <v/>
      </c>
      <c r="BD182" s="311" t="str">
        <f t="shared" si="1881"/>
        <v/>
      </c>
      <c r="BE182" s="321" t="str">
        <f t="shared" si="1881"/>
        <v/>
      </c>
      <c r="BF182" s="331"/>
      <c r="BG182" s="274" t="str">
        <f>IF(AND(BG180&gt;0,BG181&gt;0),ROUNDDOWN(BG181/BG180,4),"")</f>
        <v/>
      </c>
      <c r="BH182" s="267" t="str">
        <f t="shared" ref="BH182:BO182" si="1882">IF(AND(BH180&gt;0,BH181&gt;0),ROUNDDOWN(BH181/BH180,4),"")</f>
        <v/>
      </c>
      <c r="BI182" s="262" t="str">
        <f t="shared" si="1882"/>
        <v/>
      </c>
      <c r="BJ182" s="271" t="str">
        <f t="shared" si="1882"/>
        <v/>
      </c>
      <c r="BK182" s="263" t="str">
        <f t="shared" si="1882"/>
        <v/>
      </c>
      <c r="BL182" s="262" t="str">
        <f t="shared" si="1882"/>
        <v/>
      </c>
      <c r="BM182" s="271" t="str">
        <f t="shared" si="1882"/>
        <v/>
      </c>
      <c r="BN182" s="264" t="str">
        <f t="shared" si="1882"/>
        <v/>
      </c>
      <c r="BO182" s="262" t="str">
        <f t="shared" si="1882"/>
        <v/>
      </c>
      <c r="BP182" s="265">
        <f>IF(BP181&gt;0,BP181/BP180,0)</f>
        <v>0</v>
      </c>
      <c r="BQ182" s="271" t="str">
        <f t="shared" ref="BQ182:BY182" si="1883">IF(AND(BQ180&gt;0,BQ181&gt;0),ROUNDDOWN(BQ181/BQ180,4),"")</f>
        <v/>
      </c>
      <c r="BR182" s="261" t="str">
        <f t="shared" si="1883"/>
        <v/>
      </c>
      <c r="BS182" s="262" t="str">
        <f t="shared" si="1883"/>
        <v/>
      </c>
      <c r="BT182" s="271" t="str">
        <f t="shared" si="1883"/>
        <v/>
      </c>
      <c r="BU182" s="263" t="str">
        <f t="shared" si="1883"/>
        <v/>
      </c>
      <c r="BV182" s="262" t="str">
        <f t="shared" si="1883"/>
        <v/>
      </c>
      <c r="BW182" s="271" t="str">
        <f t="shared" si="1883"/>
        <v/>
      </c>
      <c r="BX182" s="264" t="str">
        <f t="shared" si="1883"/>
        <v/>
      </c>
      <c r="BY182" s="262" t="str">
        <f t="shared" si="1883"/>
        <v/>
      </c>
      <c r="BZ182" s="265">
        <f>IF(BZ181&gt;0,BZ181/BZ180,0)</f>
        <v>0</v>
      </c>
      <c r="CA182" s="271" t="str">
        <f t="shared" ref="CA182:CI182" si="1884">IF(AND(CA180&gt;0,CA181&gt;0),ROUNDDOWN(CA181/CA180,4),"")</f>
        <v/>
      </c>
      <c r="CB182" s="261" t="str">
        <f t="shared" si="1884"/>
        <v/>
      </c>
      <c r="CC182" s="262" t="str">
        <f t="shared" si="1884"/>
        <v/>
      </c>
      <c r="CD182" s="271" t="str">
        <f t="shared" si="1884"/>
        <v/>
      </c>
      <c r="CE182" s="263" t="str">
        <f t="shared" si="1884"/>
        <v/>
      </c>
      <c r="CF182" s="262" t="str">
        <f t="shared" si="1884"/>
        <v/>
      </c>
      <c r="CG182" s="271" t="str">
        <f t="shared" si="1884"/>
        <v/>
      </c>
      <c r="CH182" s="264" t="str">
        <f t="shared" si="1884"/>
        <v/>
      </c>
      <c r="CI182" s="262" t="str">
        <f t="shared" si="1884"/>
        <v/>
      </c>
      <c r="CJ182" s="265">
        <f>IF(CJ181&gt;0,CJ181/CJ180,0)</f>
        <v>0</v>
      </c>
      <c r="CK182" s="271" t="str">
        <f t="shared" ref="CK182:CS182" si="1885">IF(AND(CK180&gt;0,CK181&gt;0),ROUNDDOWN(CK181/CK180,4),"")</f>
        <v/>
      </c>
      <c r="CL182" s="447" t="str">
        <f t="shared" si="1885"/>
        <v/>
      </c>
      <c r="CM182" s="448" t="str">
        <f t="shared" si="1885"/>
        <v/>
      </c>
      <c r="CN182" s="449" t="str">
        <f t="shared" si="1885"/>
        <v/>
      </c>
      <c r="CO182" s="468" t="str">
        <f t="shared" si="1885"/>
        <v/>
      </c>
      <c r="CP182" s="469" t="str">
        <f t="shared" si="1885"/>
        <v/>
      </c>
      <c r="CQ182" s="470" t="str">
        <f t="shared" si="1885"/>
        <v/>
      </c>
      <c r="CR182" s="311" t="str">
        <f t="shared" si="1885"/>
        <v/>
      </c>
      <c r="CS182" s="321" t="str">
        <f t="shared" si="1885"/>
        <v/>
      </c>
      <c r="CT182" s="331"/>
      <c r="CU182" s="274" t="str">
        <f t="shared" ref="CU182:DC182" si="1886">IF(AND(CU180&gt;0,CU181&gt;0),ROUNDDOWN(CU181/CU180,4),"")</f>
        <v/>
      </c>
      <c r="CV182" s="348" t="str">
        <f t="shared" si="1886"/>
        <v/>
      </c>
      <c r="CW182" s="349" t="str">
        <f t="shared" si="1886"/>
        <v/>
      </c>
      <c r="CX182" s="278" t="str">
        <f t="shared" si="1886"/>
        <v/>
      </c>
      <c r="CY182" s="368" t="str">
        <f t="shared" si="1886"/>
        <v/>
      </c>
      <c r="CZ182" s="369" t="str">
        <f t="shared" si="1886"/>
        <v/>
      </c>
      <c r="DA182" s="281" t="str">
        <f t="shared" si="1886"/>
        <v/>
      </c>
      <c r="DB182" s="384" t="str">
        <f t="shared" si="1886"/>
        <v/>
      </c>
      <c r="DC182" s="385" t="str">
        <f t="shared" si="1886"/>
        <v/>
      </c>
      <c r="DD182" s="386"/>
      <c r="DE182" s="284" t="str">
        <f>IF(AND(DE180&gt;0,DE181&gt;0),ROUNDDOWN(DE181/DE180,4),"")</f>
        <v/>
      </c>
      <c r="DF182" s="348" t="str">
        <f t="shared" ref="DF182:DN182" si="1887">IF(AND(DF180&gt;0,DF181&gt;0),ROUNDDOWN(DF181/DF180,4),"")</f>
        <v/>
      </c>
      <c r="DG182" s="349" t="str">
        <f t="shared" si="1887"/>
        <v/>
      </c>
      <c r="DH182" s="278" t="str">
        <f t="shared" si="1887"/>
        <v/>
      </c>
      <c r="DI182" s="368" t="str">
        <f t="shared" si="1887"/>
        <v/>
      </c>
      <c r="DJ182" s="369" t="str">
        <f t="shared" si="1887"/>
        <v/>
      </c>
      <c r="DK182" s="281" t="str">
        <f t="shared" si="1887"/>
        <v/>
      </c>
      <c r="DL182" s="384" t="str">
        <f t="shared" si="1887"/>
        <v/>
      </c>
      <c r="DM182" s="385" t="str">
        <f t="shared" si="1887"/>
        <v/>
      </c>
      <c r="DN182" s="386"/>
      <c r="DO182" s="284" t="str">
        <f>IF(AND(DO180&gt;0,DO181&gt;0),ROUNDDOWN(DO181/DO180,4),"")</f>
        <v/>
      </c>
      <c r="DP182" s="267" t="str">
        <f t="shared" ref="DP182:DW182" si="1888">IF(AND(DP180&gt;0,DP181&gt;0),ROUNDDOWN(DP181/DP180,4),"")</f>
        <v/>
      </c>
      <c r="DQ182" s="262" t="str">
        <f t="shared" si="1888"/>
        <v/>
      </c>
      <c r="DR182" s="271" t="str">
        <f t="shared" si="1888"/>
        <v/>
      </c>
      <c r="DS182" s="263" t="str">
        <f t="shared" si="1888"/>
        <v/>
      </c>
      <c r="DT182" s="262" t="str">
        <f t="shared" si="1888"/>
        <v/>
      </c>
      <c r="DU182" s="271" t="str">
        <f t="shared" si="1888"/>
        <v/>
      </c>
      <c r="DV182" s="264" t="str">
        <f t="shared" si="1888"/>
        <v/>
      </c>
      <c r="DW182" s="262" t="str">
        <f t="shared" si="1888"/>
        <v/>
      </c>
      <c r="DX182" s="265">
        <f>IF(DX181&gt;0,DX181/DX180,0)</f>
        <v>0</v>
      </c>
      <c r="DY182" s="271" t="str">
        <f t="shared" ref="DY182:EG182" si="1889">IF(AND(DY180&gt;0,DY181&gt;0),ROUNDDOWN(DY181/DY180,4),"")</f>
        <v/>
      </c>
      <c r="DZ182" s="261" t="str">
        <f t="shared" si="1889"/>
        <v/>
      </c>
      <c r="EA182" s="262" t="str">
        <f t="shared" si="1889"/>
        <v/>
      </c>
      <c r="EB182" s="271" t="str">
        <f t="shared" si="1889"/>
        <v/>
      </c>
      <c r="EC182" s="263" t="str">
        <f t="shared" si="1889"/>
        <v/>
      </c>
      <c r="ED182" s="262" t="str">
        <f t="shared" si="1889"/>
        <v/>
      </c>
      <c r="EE182" s="271" t="str">
        <f t="shared" si="1889"/>
        <v/>
      </c>
      <c r="EF182" s="264" t="str">
        <f t="shared" si="1889"/>
        <v/>
      </c>
      <c r="EG182" s="262" t="str">
        <f t="shared" si="1889"/>
        <v/>
      </c>
      <c r="EH182" s="265">
        <f>IF(EH181&gt;0,EH181/EH180,0)</f>
        <v>0</v>
      </c>
      <c r="EI182" s="271" t="str">
        <f t="shared" ref="EI182:EQ182" si="1890">IF(AND(EI180&gt;0,EI181&gt;0),ROUNDDOWN(EI181/EI180,4),"")</f>
        <v/>
      </c>
      <c r="EJ182" s="261" t="str">
        <f t="shared" si="1890"/>
        <v/>
      </c>
      <c r="EK182" s="262" t="str">
        <f t="shared" si="1890"/>
        <v/>
      </c>
      <c r="EL182" s="271" t="str">
        <f t="shared" si="1890"/>
        <v/>
      </c>
      <c r="EM182" s="263" t="str">
        <f t="shared" si="1890"/>
        <v/>
      </c>
      <c r="EN182" s="262" t="str">
        <f t="shared" si="1890"/>
        <v/>
      </c>
      <c r="EO182" s="271" t="str">
        <f t="shared" si="1890"/>
        <v/>
      </c>
      <c r="EP182" s="264" t="str">
        <f t="shared" si="1890"/>
        <v/>
      </c>
      <c r="EQ182" s="262" t="str">
        <f t="shared" si="1890"/>
        <v/>
      </c>
      <c r="ER182" s="265">
        <f>IF(ER181&gt;0,ER181/ER180,0)</f>
        <v>0</v>
      </c>
      <c r="ES182" s="271" t="str">
        <f t="shared" ref="ES182:FA182" si="1891">IF(AND(ES180&gt;0,ES181&gt;0),ROUNDDOWN(ES181/ES180,4),"")</f>
        <v/>
      </c>
      <c r="ET182" s="447" t="str">
        <f t="shared" si="1891"/>
        <v/>
      </c>
      <c r="EU182" s="448" t="str">
        <f t="shared" si="1891"/>
        <v/>
      </c>
      <c r="EV182" s="449" t="str">
        <f t="shared" si="1891"/>
        <v/>
      </c>
      <c r="EW182" s="468" t="str">
        <f t="shared" si="1891"/>
        <v/>
      </c>
      <c r="EX182" s="469" t="str">
        <f t="shared" si="1891"/>
        <v/>
      </c>
      <c r="EY182" s="470" t="str">
        <f t="shared" si="1891"/>
        <v/>
      </c>
      <c r="EZ182" s="311" t="str">
        <f t="shared" si="1891"/>
        <v/>
      </c>
      <c r="FA182" s="321" t="str">
        <f t="shared" si="1891"/>
        <v/>
      </c>
      <c r="FB182" s="331"/>
      <c r="FC182" s="274" t="str">
        <f>IF(AND(FC180&gt;0,FC181&gt;0),ROUNDDOWN(FC181/FC180,4),"")</f>
        <v/>
      </c>
      <c r="FD182" s="267" t="str">
        <f t="shared" ref="FD182:FK182" si="1892">IF(AND(FD180&gt;0,FD181&gt;0),ROUNDDOWN(FD181/FD180,4),"")</f>
        <v/>
      </c>
      <c r="FE182" s="262" t="str">
        <f t="shared" si="1892"/>
        <v/>
      </c>
      <c r="FF182" s="271" t="str">
        <f t="shared" si="1892"/>
        <v/>
      </c>
      <c r="FG182" s="263" t="str">
        <f t="shared" si="1892"/>
        <v/>
      </c>
      <c r="FH182" s="262" t="str">
        <f t="shared" si="1892"/>
        <v/>
      </c>
      <c r="FI182" s="271" t="str">
        <f t="shared" si="1892"/>
        <v/>
      </c>
      <c r="FJ182" s="264" t="str">
        <f t="shared" si="1892"/>
        <v/>
      </c>
      <c r="FK182" s="262" t="str">
        <f t="shared" si="1892"/>
        <v/>
      </c>
      <c r="FL182" s="265">
        <f>IF(FL181&gt;0,FL181/FL180,0)</f>
        <v>0</v>
      </c>
      <c r="FM182" s="271" t="str">
        <f t="shared" ref="FM182:FU182" si="1893">IF(AND(FM180&gt;0,FM181&gt;0),ROUNDDOWN(FM181/FM180,4),"")</f>
        <v/>
      </c>
      <c r="FN182" s="261" t="str">
        <f t="shared" si="1893"/>
        <v/>
      </c>
      <c r="FO182" s="262" t="str">
        <f t="shared" si="1893"/>
        <v/>
      </c>
      <c r="FP182" s="271" t="str">
        <f t="shared" si="1893"/>
        <v/>
      </c>
      <c r="FQ182" s="263" t="str">
        <f t="shared" si="1893"/>
        <v/>
      </c>
      <c r="FR182" s="262" t="str">
        <f t="shared" si="1893"/>
        <v/>
      </c>
      <c r="FS182" s="271" t="str">
        <f t="shared" si="1893"/>
        <v/>
      </c>
      <c r="FT182" s="264" t="str">
        <f t="shared" si="1893"/>
        <v/>
      </c>
      <c r="FU182" s="262" t="str">
        <f t="shared" si="1893"/>
        <v/>
      </c>
      <c r="FV182" s="265">
        <f>IF(FV181&gt;0,FV181/FV180,0)</f>
        <v>0</v>
      </c>
      <c r="FW182" s="271" t="str">
        <f t="shared" ref="FW182:GE182" si="1894">IF(AND(FW180&gt;0,FW181&gt;0),ROUNDDOWN(FW181/FW180,4),"")</f>
        <v/>
      </c>
      <c r="FX182" s="261" t="str">
        <f t="shared" si="1894"/>
        <v/>
      </c>
      <c r="FY182" s="262" t="str">
        <f t="shared" si="1894"/>
        <v/>
      </c>
      <c r="FZ182" s="271" t="str">
        <f t="shared" si="1894"/>
        <v/>
      </c>
      <c r="GA182" s="263" t="str">
        <f t="shared" si="1894"/>
        <v/>
      </c>
      <c r="GB182" s="262" t="str">
        <f t="shared" si="1894"/>
        <v/>
      </c>
      <c r="GC182" s="271" t="str">
        <f t="shared" si="1894"/>
        <v/>
      </c>
      <c r="GD182" s="264" t="str">
        <f t="shared" si="1894"/>
        <v/>
      </c>
      <c r="GE182" s="262" t="str">
        <f t="shared" si="1894"/>
        <v/>
      </c>
      <c r="GF182" s="265">
        <f>IF(GF181&gt;0,GF181/GF180,0)</f>
        <v>0</v>
      </c>
      <c r="GG182" s="271" t="str">
        <f t="shared" ref="GG182:GO182" si="1895">IF(AND(GG180&gt;0,GG181&gt;0),ROUNDDOWN(GG181/GG180,4),"")</f>
        <v/>
      </c>
      <c r="GH182" s="447" t="str">
        <f t="shared" si="1895"/>
        <v/>
      </c>
      <c r="GI182" s="448" t="str">
        <f t="shared" si="1895"/>
        <v/>
      </c>
      <c r="GJ182" s="449" t="str">
        <f t="shared" si="1895"/>
        <v/>
      </c>
      <c r="GK182" s="468" t="str">
        <f t="shared" si="1895"/>
        <v/>
      </c>
      <c r="GL182" s="469" t="str">
        <f t="shared" si="1895"/>
        <v/>
      </c>
      <c r="GM182" s="470" t="str">
        <f t="shared" si="1895"/>
        <v/>
      </c>
      <c r="GN182" s="311" t="str">
        <f t="shared" si="1895"/>
        <v/>
      </c>
      <c r="GO182" s="321" t="str">
        <f t="shared" si="1895"/>
        <v/>
      </c>
      <c r="GP182" s="331"/>
      <c r="GQ182" s="274" t="str">
        <f t="shared" ref="GQ182:GY182" si="1896">IF(AND(GQ180&gt;0,GQ181&gt;0),ROUNDDOWN(GQ181/GQ180,4),"")</f>
        <v/>
      </c>
      <c r="GR182" s="348" t="str">
        <f t="shared" si="1896"/>
        <v/>
      </c>
      <c r="GS182" s="349" t="str">
        <f t="shared" si="1896"/>
        <v/>
      </c>
      <c r="GT182" s="278" t="str">
        <f t="shared" si="1896"/>
        <v/>
      </c>
      <c r="GU182" s="368" t="str">
        <f t="shared" si="1896"/>
        <v/>
      </c>
      <c r="GV182" s="369" t="str">
        <f t="shared" si="1896"/>
        <v/>
      </c>
      <c r="GW182" s="281" t="str">
        <f t="shared" si="1896"/>
        <v/>
      </c>
      <c r="GX182" s="384" t="str">
        <f t="shared" si="1896"/>
        <v/>
      </c>
      <c r="GY182" s="385" t="str">
        <f t="shared" si="1896"/>
        <v/>
      </c>
      <c r="GZ182" s="386"/>
      <c r="HA182" s="284" t="str">
        <f t="shared" ref="HA182:HI182" si="1897">IF(AND(HA180&gt;0,HA181&gt;0),ROUNDDOWN(HA181/HA180,4),"")</f>
        <v/>
      </c>
      <c r="HB182" s="405" t="str">
        <f t="shared" si="1897"/>
        <v/>
      </c>
      <c r="HC182" s="406" t="str">
        <f t="shared" si="1897"/>
        <v/>
      </c>
      <c r="HD182" s="288" t="str">
        <f t="shared" si="1897"/>
        <v/>
      </c>
      <c r="HE182" s="405" t="str">
        <f t="shared" si="1897"/>
        <v/>
      </c>
      <c r="HF182" s="406" t="str">
        <f t="shared" si="1897"/>
        <v/>
      </c>
      <c r="HG182" s="288" t="str">
        <f t="shared" si="1897"/>
        <v/>
      </c>
      <c r="HH182" s="405" t="str">
        <f t="shared" si="1897"/>
        <v/>
      </c>
      <c r="HI182" s="406" t="str">
        <f t="shared" si="1897"/>
        <v/>
      </c>
      <c r="HJ182" s="415"/>
      <c r="HK182" s="287" t="str">
        <f>IF(AND(HK180&gt;0,HK181&gt;0),ROUNDDOWN(HK181/HK180,4),"")</f>
        <v/>
      </c>
      <c r="HL182" s="260"/>
      <c r="HM182" s="258"/>
      <c r="HN182" s="258"/>
      <c r="HO182" s="259"/>
      <c r="HP182" s="258"/>
      <c r="HQ182" s="258"/>
    </row>
    <row r="183" spans="2:225" s="96" customFormat="1" ht="29.25" thickBot="1">
      <c r="B183" s="233"/>
      <c r="C183" s="147"/>
      <c r="D183" s="192"/>
      <c r="E183" s="234"/>
      <c r="F183" s="235"/>
      <c r="G183" s="235"/>
      <c r="H183" s="235"/>
      <c r="I183" s="235"/>
      <c r="J183" s="234"/>
      <c r="K183" s="234"/>
      <c r="L183" s="234"/>
      <c r="M183" s="234"/>
      <c r="N183" s="234"/>
      <c r="O183" s="234"/>
      <c r="P183" s="234"/>
      <c r="Q183" s="234"/>
      <c r="R183" s="239"/>
      <c r="T183" s="255"/>
      <c r="V183" s="147"/>
      <c r="W183" s="255"/>
      <c r="Y183" s="147"/>
      <c r="Z183" s="255"/>
      <c r="AC183" s="147"/>
      <c r="AD183" s="255"/>
      <c r="AF183" s="147"/>
      <c r="AG183" s="255"/>
      <c r="AI183" s="147"/>
      <c r="AJ183" s="255"/>
      <c r="AM183" s="147"/>
      <c r="AN183" s="255"/>
      <c r="AP183" s="147"/>
      <c r="AQ183" s="255"/>
      <c r="AS183" s="147"/>
      <c r="AT183" s="255"/>
      <c r="AW183" s="147"/>
      <c r="AX183" s="450"/>
      <c r="AY183" s="451"/>
      <c r="AZ183" s="446"/>
      <c r="BA183" s="471"/>
      <c r="BB183" s="472"/>
      <c r="BC183" s="467"/>
      <c r="BD183" s="312"/>
      <c r="BE183" s="322"/>
      <c r="BF183" s="322"/>
      <c r="BG183" s="275"/>
      <c r="BJ183" s="147"/>
      <c r="BK183" s="255"/>
      <c r="BM183" s="147"/>
      <c r="BN183" s="255"/>
      <c r="BQ183" s="147"/>
      <c r="BR183" s="255"/>
      <c r="BT183" s="147"/>
      <c r="BU183" s="255"/>
      <c r="BW183" s="147"/>
      <c r="BX183" s="255"/>
      <c r="CA183" s="147"/>
      <c r="CB183" s="255"/>
      <c r="CD183" s="147"/>
      <c r="CE183" s="255"/>
      <c r="CG183" s="147"/>
      <c r="CH183" s="255"/>
      <c r="CK183" s="147"/>
      <c r="CL183" s="450"/>
      <c r="CM183" s="451"/>
      <c r="CN183" s="446"/>
      <c r="CO183" s="471"/>
      <c r="CP183" s="472"/>
      <c r="CQ183" s="467"/>
      <c r="CR183" s="312"/>
      <c r="CS183" s="322"/>
      <c r="CT183" s="322"/>
      <c r="CU183" s="275"/>
      <c r="CV183" s="350"/>
      <c r="CW183" s="351"/>
      <c r="CX183" s="277"/>
      <c r="CY183" s="370"/>
      <c r="CZ183" s="371"/>
      <c r="DA183" s="280"/>
      <c r="DB183" s="499"/>
      <c r="DC183" s="500"/>
      <c r="DD183" s="500"/>
      <c r="DE183" s="283"/>
      <c r="DF183" s="350"/>
      <c r="DG183" s="351"/>
      <c r="DH183" s="277"/>
      <c r="DI183" s="370"/>
      <c r="DJ183" s="371"/>
      <c r="DK183" s="280"/>
      <c r="DL183" s="499"/>
      <c r="DM183" s="500"/>
      <c r="DN183" s="500"/>
      <c r="DO183" s="283"/>
      <c r="DR183" s="147"/>
      <c r="DS183" s="255"/>
      <c r="DU183" s="147"/>
      <c r="DV183" s="255"/>
      <c r="DY183" s="147"/>
      <c r="DZ183" s="255"/>
      <c r="EB183" s="147"/>
      <c r="EC183" s="255"/>
      <c r="EE183" s="147"/>
      <c r="EF183" s="255"/>
      <c r="EI183" s="147"/>
      <c r="EJ183" s="255"/>
      <c r="EL183" s="147"/>
      <c r="EM183" s="255"/>
      <c r="EO183" s="147"/>
      <c r="EP183" s="255"/>
      <c r="ES183" s="147"/>
      <c r="ET183" s="450"/>
      <c r="EU183" s="451"/>
      <c r="EV183" s="446"/>
      <c r="EW183" s="471"/>
      <c r="EX183" s="472"/>
      <c r="EY183" s="467"/>
      <c r="EZ183" s="312"/>
      <c r="FA183" s="322"/>
      <c r="FB183" s="322"/>
      <c r="FC183" s="275"/>
      <c r="FF183" s="147"/>
      <c r="FG183" s="255"/>
      <c r="FI183" s="147"/>
      <c r="FJ183" s="255"/>
      <c r="FM183" s="147"/>
      <c r="FN183" s="255"/>
      <c r="FP183" s="147"/>
      <c r="FQ183" s="255"/>
      <c r="FS183" s="147"/>
      <c r="FT183" s="255"/>
      <c r="FW183" s="147"/>
      <c r="FX183" s="255"/>
      <c r="FZ183" s="147"/>
      <c r="GA183" s="255"/>
      <c r="GC183" s="147"/>
      <c r="GD183" s="255"/>
      <c r="GG183" s="147"/>
      <c r="GH183" s="450"/>
      <c r="GI183" s="451"/>
      <c r="GJ183" s="446"/>
      <c r="GK183" s="471"/>
      <c r="GL183" s="472"/>
      <c r="GM183" s="467"/>
      <c r="GN183" s="312"/>
      <c r="GO183" s="322"/>
      <c r="GP183" s="322"/>
      <c r="GQ183" s="275"/>
      <c r="GR183" s="350"/>
      <c r="GS183" s="351"/>
      <c r="GT183" s="277"/>
      <c r="GU183" s="370"/>
      <c r="GV183" s="371"/>
      <c r="GW183" s="280"/>
      <c r="GX183" s="499"/>
      <c r="GY183" s="500"/>
      <c r="GZ183" s="500"/>
      <c r="HA183" s="283"/>
      <c r="HB183" s="312"/>
      <c r="HC183" s="322"/>
      <c r="HD183" s="275"/>
      <c r="HE183" s="312"/>
      <c r="HF183" s="322"/>
      <c r="HG183" s="275"/>
      <c r="HH183" s="312"/>
      <c r="HI183" s="322"/>
      <c r="HJ183" s="322"/>
      <c r="HK183" s="147"/>
      <c r="HL183" s="260"/>
      <c r="HM183" s="258"/>
      <c r="HN183" s="258"/>
      <c r="HO183" s="259"/>
      <c r="HP183" s="258"/>
      <c r="HQ183" s="258"/>
    </row>
    <row r="184" spans="2:225" s="96" customFormat="1" ht="28.5">
      <c r="B184" s="233"/>
      <c r="C184" s="147"/>
      <c r="D184" s="192"/>
      <c r="E184" s="234"/>
      <c r="F184" s="235"/>
      <c r="G184" s="235"/>
      <c r="H184" s="235"/>
      <c r="I184" s="235"/>
      <c r="J184" s="234"/>
      <c r="K184" s="234"/>
      <c r="L184" s="234"/>
      <c r="M184" s="234"/>
      <c r="N184" s="234"/>
      <c r="O184" s="234"/>
      <c r="P184" s="234"/>
      <c r="Q184" s="234"/>
      <c r="R184" s="239"/>
      <c r="S184" s="220"/>
      <c r="T184" s="221" t="s">
        <v>176</v>
      </c>
      <c r="U184" s="222" t="s">
        <v>177</v>
      </c>
      <c r="V184" s="222" t="s">
        <v>179</v>
      </c>
      <c r="W184" s="223" t="s">
        <v>176</v>
      </c>
      <c r="X184" s="222" t="s">
        <v>177</v>
      </c>
      <c r="Y184" s="222" t="s">
        <v>179</v>
      </c>
      <c r="Z184" s="224" t="s">
        <v>176</v>
      </c>
      <c r="AA184" s="222" t="s">
        <v>177</v>
      </c>
      <c r="AB184" s="225" t="s">
        <v>234</v>
      </c>
      <c r="AC184" s="222" t="s">
        <v>179</v>
      </c>
      <c r="AD184" s="221" t="s">
        <v>176</v>
      </c>
      <c r="AE184" s="222" t="s">
        <v>177</v>
      </c>
      <c r="AF184" s="222" t="s">
        <v>179</v>
      </c>
      <c r="AG184" s="223" t="s">
        <v>176</v>
      </c>
      <c r="AH184" s="222" t="s">
        <v>177</v>
      </c>
      <c r="AI184" s="222" t="s">
        <v>179</v>
      </c>
      <c r="AJ184" s="224" t="s">
        <v>176</v>
      </c>
      <c r="AK184" s="222" t="s">
        <v>177</v>
      </c>
      <c r="AL184" s="225" t="s">
        <v>234</v>
      </c>
      <c r="AM184" s="222" t="s">
        <v>179</v>
      </c>
      <c r="AN184" s="221" t="s">
        <v>176</v>
      </c>
      <c r="AO184" s="222" t="s">
        <v>177</v>
      </c>
      <c r="AP184" s="222" t="s">
        <v>179</v>
      </c>
      <c r="AQ184" s="223" t="s">
        <v>176</v>
      </c>
      <c r="AR184" s="222" t="s">
        <v>177</v>
      </c>
      <c r="AS184" s="222" t="s">
        <v>179</v>
      </c>
      <c r="AT184" s="224" t="s">
        <v>176</v>
      </c>
      <c r="AU184" s="222" t="s">
        <v>177</v>
      </c>
      <c r="AV184" s="225" t="s">
        <v>234</v>
      </c>
      <c r="AW184" s="222" t="s">
        <v>179</v>
      </c>
      <c r="AX184" s="452" t="s">
        <v>176</v>
      </c>
      <c r="AY184" s="453" t="s">
        <v>177</v>
      </c>
      <c r="AZ184" s="454" t="s">
        <v>235</v>
      </c>
      <c r="BA184" s="473" t="s">
        <v>176</v>
      </c>
      <c r="BB184" s="474" t="s">
        <v>177</v>
      </c>
      <c r="BC184" s="475" t="s">
        <v>235</v>
      </c>
      <c r="BD184" s="313" t="s">
        <v>176</v>
      </c>
      <c r="BE184" s="323" t="s">
        <v>177</v>
      </c>
      <c r="BF184" s="332" t="s">
        <v>234</v>
      </c>
      <c r="BG184" s="227" t="s">
        <v>235</v>
      </c>
      <c r="BH184" s="226" t="s">
        <v>176</v>
      </c>
      <c r="BI184" s="222" t="s">
        <v>177</v>
      </c>
      <c r="BJ184" s="222" t="s">
        <v>179</v>
      </c>
      <c r="BK184" s="223" t="s">
        <v>176</v>
      </c>
      <c r="BL184" s="222" t="s">
        <v>177</v>
      </c>
      <c r="BM184" s="222" t="s">
        <v>179</v>
      </c>
      <c r="BN184" s="224" t="s">
        <v>176</v>
      </c>
      <c r="BO184" s="222" t="s">
        <v>177</v>
      </c>
      <c r="BP184" s="225" t="s">
        <v>234</v>
      </c>
      <c r="BQ184" s="222" t="s">
        <v>179</v>
      </c>
      <c r="BR184" s="221" t="s">
        <v>176</v>
      </c>
      <c r="BS184" s="222" t="s">
        <v>177</v>
      </c>
      <c r="BT184" s="222" t="s">
        <v>179</v>
      </c>
      <c r="BU184" s="223" t="s">
        <v>176</v>
      </c>
      <c r="BV184" s="222" t="s">
        <v>177</v>
      </c>
      <c r="BW184" s="222" t="s">
        <v>179</v>
      </c>
      <c r="BX184" s="224" t="s">
        <v>176</v>
      </c>
      <c r="BY184" s="222" t="s">
        <v>177</v>
      </c>
      <c r="BZ184" s="225" t="s">
        <v>234</v>
      </c>
      <c r="CA184" s="222" t="s">
        <v>179</v>
      </c>
      <c r="CB184" s="221" t="s">
        <v>176</v>
      </c>
      <c r="CC184" s="222" t="s">
        <v>177</v>
      </c>
      <c r="CD184" s="222" t="s">
        <v>179</v>
      </c>
      <c r="CE184" s="223" t="s">
        <v>176</v>
      </c>
      <c r="CF184" s="222" t="s">
        <v>177</v>
      </c>
      <c r="CG184" s="222" t="s">
        <v>179</v>
      </c>
      <c r="CH184" s="224" t="s">
        <v>176</v>
      </c>
      <c r="CI184" s="222" t="s">
        <v>177</v>
      </c>
      <c r="CJ184" s="225" t="s">
        <v>234</v>
      </c>
      <c r="CK184" s="222" t="s">
        <v>179</v>
      </c>
      <c r="CL184" s="452" t="s">
        <v>176</v>
      </c>
      <c r="CM184" s="453" t="s">
        <v>177</v>
      </c>
      <c r="CN184" s="454" t="s">
        <v>235</v>
      </c>
      <c r="CO184" s="473" t="s">
        <v>176</v>
      </c>
      <c r="CP184" s="474" t="s">
        <v>177</v>
      </c>
      <c r="CQ184" s="475" t="s">
        <v>235</v>
      </c>
      <c r="CR184" s="313" t="s">
        <v>176</v>
      </c>
      <c r="CS184" s="323" t="s">
        <v>177</v>
      </c>
      <c r="CT184" s="332" t="s">
        <v>234</v>
      </c>
      <c r="CU184" s="227" t="s">
        <v>235</v>
      </c>
      <c r="CV184" s="352" t="s">
        <v>240</v>
      </c>
      <c r="CW184" s="353" t="s">
        <v>241</v>
      </c>
      <c r="CX184" s="228" t="s">
        <v>235</v>
      </c>
      <c r="CY184" s="372" t="s">
        <v>240</v>
      </c>
      <c r="CZ184" s="373" t="s">
        <v>241</v>
      </c>
      <c r="DA184" s="229" t="s">
        <v>235</v>
      </c>
      <c r="DB184" s="387" t="s">
        <v>240</v>
      </c>
      <c r="DC184" s="388" t="s">
        <v>241</v>
      </c>
      <c r="DD184" s="389" t="s">
        <v>242</v>
      </c>
      <c r="DE184" s="230" t="s">
        <v>235</v>
      </c>
      <c r="DF184" s="352" t="s">
        <v>240</v>
      </c>
      <c r="DG184" s="353" t="s">
        <v>241</v>
      </c>
      <c r="DH184" s="228" t="s">
        <v>235</v>
      </c>
      <c r="DI184" s="372" t="s">
        <v>240</v>
      </c>
      <c r="DJ184" s="373" t="s">
        <v>241</v>
      </c>
      <c r="DK184" s="229" t="s">
        <v>235</v>
      </c>
      <c r="DL184" s="387" t="s">
        <v>240</v>
      </c>
      <c r="DM184" s="388" t="s">
        <v>241</v>
      </c>
      <c r="DN184" s="389" t="s">
        <v>242</v>
      </c>
      <c r="DO184" s="230" t="s">
        <v>235</v>
      </c>
      <c r="DP184" s="226" t="s">
        <v>176</v>
      </c>
      <c r="DQ184" s="222" t="s">
        <v>177</v>
      </c>
      <c r="DR184" s="222" t="s">
        <v>179</v>
      </c>
      <c r="DS184" s="223" t="s">
        <v>176</v>
      </c>
      <c r="DT184" s="222" t="s">
        <v>177</v>
      </c>
      <c r="DU184" s="222" t="s">
        <v>179</v>
      </c>
      <c r="DV184" s="224" t="s">
        <v>176</v>
      </c>
      <c r="DW184" s="222" t="s">
        <v>177</v>
      </c>
      <c r="DX184" s="225" t="s">
        <v>234</v>
      </c>
      <c r="DY184" s="222" t="s">
        <v>179</v>
      </c>
      <c r="DZ184" s="221" t="s">
        <v>176</v>
      </c>
      <c r="EA184" s="222" t="s">
        <v>177</v>
      </c>
      <c r="EB184" s="222" t="s">
        <v>179</v>
      </c>
      <c r="EC184" s="223" t="s">
        <v>176</v>
      </c>
      <c r="ED184" s="222" t="s">
        <v>177</v>
      </c>
      <c r="EE184" s="222" t="s">
        <v>179</v>
      </c>
      <c r="EF184" s="224" t="s">
        <v>176</v>
      </c>
      <c r="EG184" s="222" t="s">
        <v>177</v>
      </c>
      <c r="EH184" s="225" t="s">
        <v>234</v>
      </c>
      <c r="EI184" s="222" t="s">
        <v>179</v>
      </c>
      <c r="EJ184" s="221" t="s">
        <v>176</v>
      </c>
      <c r="EK184" s="222" t="s">
        <v>177</v>
      </c>
      <c r="EL184" s="222" t="s">
        <v>179</v>
      </c>
      <c r="EM184" s="223" t="s">
        <v>176</v>
      </c>
      <c r="EN184" s="222" t="s">
        <v>177</v>
      </c>
      <c r="EO184" s="222" t="s">
        <v>179</v>
      </c>
      <c r="EP184" s="224" t="s">
        <v>176</v>
      </c>
      <c r="EQ184" s="222" t="s">
        <v>177</v>
      </c>
      <c r="ER184" s="225" t="s">
        <v>234</v>
      </c>
      <c r="ES184" s="222" t="s">
        <v>179</v>
      </c>
      <c r="ET184" s="452" t="s">
        <v>176</v>
      </c>
      <c r="EU184" s="453" t="s">
        <v>177</v>
      </c>
      <c r="EV184" s="454" t="s">
        <v>235</v>
      </c>
      <c r="EW184" s="473" t="s">
        <v>176</v>
      </c>
      <c r="EX184" s="474" t="s">
        <v>177</v>
      </c>
      <c r="EY184" s="475" t="s">
        <v>235</v>
      </c>
      <c r="EZ184" s="313" t="s">
        <v>176</v>
      </c>
      <c r="FA184" s="323" t="s">
        <v>177</v>
      </c>
      <c r="FB184" s="332" t="s">
        <v>234</v>
      </c>
      <c r="FC184" s="227" t="s">
        <v>235</v>
      </c>
      <c r="FD184" s="226" t="s">
        <v>176</v>
      </c>
      <c r="FE184" s="222" t="s">
        <v>177</v>
      </c>
      <c r="FF184" s="222" t="s">
        <v>179</v>
      </c>
      <c r="FG184" s="223" t="s">
        <v>176</v>
      </c>
      <c r="FH184" s="222" t="s">
        <v>177</v>
      </c>
      <c r="FI184" s="222" t="s">
        <v>179</v>
      </c>
      <c r="FJ184" s="224" t="s">
        <v>176</v>
      </c>
      <c r="FK184" s="222" t="s">
        <v>177</v>
      </c>
      <c r="FL184" s="225" t="s">
        <v>234</v>
      </c>
      <c r="FM184" s="222" t="s">
        <v>179</v>
      </c>
      <c r="FN184" s="221" t="s">
        <v>176</v>
      </c>
      <c r="FO184" s="222" t="s">
        <v>177</v>
      </c>
      <c r="FP184" s="222" t="s">
        <v>179</v>
      </c>
      <c r="FQ184" s="223" t="s">
        <v>176</v>
      </c>
      <c r="FR184" s="222" t="s">
        <v>177</v>
      </c>
      <c r="FS184" s="222" t="s">
        <v>179</v>
      </c>
      <c r="FT184" s="224" t="s">
        <v>176</v>
      </c>
      <c r="FU184" s="222" t="s">
        <v>177</v>
      </c>
      <c r="FV184" s="225" t="s">
        <v>234</v>
      </c>
      <c r="FW184" s="222" t="s">
        <v>179</v>
      </c>
      <c r="FX184" s="221" t="s">
        <v>176</v>
      </c>
      <c r="FY184" s="222" t="s">
        <v>177</v>
      </c>
      <c r="FZ184" s="222" t="s">
        <v>179</v>
      </c>
      <c r="GA184" s="223" t="s">
        <v>176</v>
      </c>
      <c r="GB184" s="222" t="s">
        <v>177</v>
      </c>
      <c r="GC184" s="222" t="s">
        <v>179</v>
      </c>
      <c r="GD184" s="224" t="s">
        <v>176</v>
      </c>
      <c r="GE184" s="222" t="s">
        <v>177</v>
      </c>
      <c r="GF184" s="225" t="s">
        <v>234</v>
      </c>
      <c r="GG184" s="222" t="s">
        <v>179</v>
      </c>
      <c r="GH184" s="452" t="s">
        <v>176</v>
      </c>
      <c r="GI184" s="453" t="s">
        <v>177</v>
      </c>
      <c r="GJ184" s="454" t="s">
        <v>235</v>
      </c>
      <c r="GK184" s="473" t="s">
        <v>176</v>
      </c>
      <c r="GL184" s="474" t="s">
        <v>177</v>
      </c>
      <c r="GM184" s="475" t="s">
        <v>235</v>
      </c>
      <c r="GN184" s="313" t="s">
        <v>176</v>
      </c>
      <c r="GO184" s="323" t="s">
        <v>177</v>
      </c>
      <c r="GP184" s="332" t="s">
        <v>234</v>
      </c>
      <c r="GQ184" s="227" t="s">
        <v>235</v>
      </c>
      <c r="GR184" s="352" t="s">
        <v>240</v>
      </c>
      <c r="GS184" s="353" t="s">
        <v>241</v>
      </c>
      <c r="GT184" s="228" t="s">
        <v>235</v>
      </c>
      <c r="GU184" s="372" t="s">
        <v>240</v>
      </c>
      <c r="GV184" s="373" t="s">
        <v>241</v>
      </c>
      <c r="GW184" s="229" t="s">
        <v>235</v>
      </c>
      <c r="GX184" s="387" t="s">
        <v>176</v>
      </c>
      <c r="GY184" s="388" t="s">
        <v>177</v>
      </c>
      <c r="GZ184" s="389" t="s">
        <v>234</v>
      </c>
      <c r="HA184" s="230" t="s">
        <v>235</v>
      </c>
      <c r="HB184" s="407" t="s">
        <v>176</v>
      </c>
      <c r="HC184" s="408" t="s">
        <v>177</v>
      </c>
      <c r="HD184" s="232" t="s">
        <v>235</v>
      </c>
      <c r="HE184" s="407" t="s">
        <v>176</v>
      </c>
      <c r="HF184" s="408" t="s">
        <v>177</v>
      </c>
      <c r="HG184" s="232" t="s">
        <v>235</v>
      </c>
      <c r="HH184" s="407" t="s">
        <v>176</v>
      </c>
      <c r="HI184" s="408" t="s">
        <v>177</v>
      </c>
      <c r="HJ184" s="416" t="s">
        <v>234</v>
      </c>
      <c r="HK184" s="231" t="s">
        <v>235</v>
      </c>
      <c r="HL184" s="260"/>
      <c r="HM184" s="258"/>
      <c r="HN184" s="258"/>
      <c r="HO184" s="259"/>
      <c r="HP184" s="258"/>
      <c r="HQ184" s="258"/>
    </row>
    <row r="185" spans="2:225" s="96" customFormat="1" ht="28.5">
      <c r="B185" s="233"/>
      <c r="C185" s="147"/>
      <c r="D185" s="521" t="s">
        <v>262</v>
      </c>
      <c r="E185" s="234"/>
      <c r="F185" s="235"/>
      <c r="G185" s="235"/>
      <c r="H185" s="235"/>
      <c r="I185" s="234"/>
      <c r="J185" s="234"/>
      <c r="K185" s="234"/>
      <c r="L185" s="234"/>
      <c r="M185" s="234"/>
      <c r="N185" s="234"/>
      <c r="O185" s="234"/>
      <c r="P185" s="234"/>
      <c r="Q185" s="234"/>
      <c r="R185" s="239"/>
      <c r="S185" s="240" t="s">
        <v>237</v>
      </c>
      <c r="T185" s="241">
        <f t="shared" ref="T185:AY185" si="1898">SUMIFS(T$5:T$129,$HM$5:$HM$129,$S185,$HO$5:$HO$129,$D185)</f>
        <v>0</v>
      </c>
      <c r="U185" s="242">
        <f t="shared" si="1898"/>
        <v>0</v>
      </c>
      <c r="V185" s="269">
        <f t="shared" si="1898"/>
        <v>0</v>
      </c>
      <c r="W185" s="243">
        <f t="shared" si="1898"/>
        <v>0</v>
      </c>
      <c r="X185" s="242">
        <f t="shared" si="1898"/>
        <v>0</v>
      </c>
      <c r="Y185" s="269">
        <f t="shared" si="1898"/>
        <v>0</v>
      </c>
      <c r="Z185" s="244">
        <f t="shared" si="1898"/>
        <v>0</v>
      </c>
      <c r="AA185" s="242">
        <f t="shared" si="1898"/>
        <v>0</v>
      </c>
      <c r="AB185" s="245">
        <f t="shared" si="1898"/>
        <v>0</v>
      </c>
      <c r="AC185" s="269">
        <f t="shared" si="1898"/>
        <v>0</v>
      </c>
      <c r="AD185" s="241">
        <f t="shared" si="1898"/>
        <v>0</v>
      </c>
      <c r="AE185" s="242">
        <f t="shared" si="1898"/>
        <v>0</v>
      </c>
      <c r="AF185" s="269">
        <f t="shared" si="1898"/>
        <v>0</v>
      </c>
      <c r="AG185" s="243">
        <f t="shared" si="1898"/>
        <v>0</v>
      </c>
      <c r="AH185" s="242">
        <f t="shared" si="1898"/>
        <v>0</v>
      </c>
      <c r="AI185" s="269">
        <f t="shared" si="1898"/>
        <v>0</v>
      </c>
      <c r="AJ185" s="244">
        <f t="shared" si="1898"/>
        <v>0</v>
      </c>
      <c r="AK185" s="242">
        <f t="shared" si="1898"/>
        <v>0</v>
      </c>
      <c r="AL185" s="245">
        <f t="shared" si="1898"/>
        <v>0</v>
      </c>
      <c r="AM185" s="269">
        <f t="shared" si="1898"/>
        <v>0</v>
      </c>
      <c r="AN185" s="241">
        <f t="shared" si="1898"/>
        <v>0</v>
      </c>
      <c r="AO185" s="242">
        <f t="shared" si="1898"/>
        <v>0</v>
      </c>
      <c r="AP185" s="269">
        <f t="shared" si="1898"/>
        <v>0</v>
      </c>
      <c r="AQ185" s="243">
        <f t="shared" si="1898"/>
        <v>0</v>
      </c>
      <c r="AR185" s="242">
        <f t="shared" si="1898"/>
        <v>0</v>
      </c>
      <c r="AS185" s="269">
        <f t="shared" si="1898"/>
        <v>0</v>
      </c>
      <c r="AT185" s="244">
        <f t="shared" si="1898"/>
        <v>0</v>
      </c>
      <c r="AU185" s="242">
        <f t="shared" si="1898"/>
        <v>0</v>
      </c>
      <c r="AV185" s="245">
        <f t="shared" si="1898"/>
        <v>0</v>
      </c>
      <c r="AW185" s="269">
        <f t="shared" si="1898"/>
        <v>0</v>
      </c>
      <c r="AX185" s="441">
        <f t="shared" si="1898"/>
        <v>0</v>
      </c>
      <c r="AY185" s="442">
        <f t="shared" si="1898"/>
        <v>0</v>
      </c>
      <c r="AZ185" s="443">
        <f t="shared" ref="AZ185:CE185" si="1899">SUMIFS(AZ$5:AZ$129,$HM$5:$HM$129,$S185,$HO$5:$HO$129,$D185)</f>
        <v>0</v>
      </c>
      <c r="BA185" s="462">
        <f t="shared" si="1899"/>
        <v>0</v>
      </c>
      <c r="BB185" s="463">
        <f t="shared" si="1899"/>
        <v>0</v>
      </c>
      <c r="BC185" s="464">
        <f t="shared" si="1899"/>
        <v>0</v>
      </c>
      <c r="BD185" s="309">
        <f t="shared" si="1899"/>
        <v>0</v>
      </c>
      <c r="BE185" s="319">
        <f t="shared" si="1899"/>
        <v>0</v>
      </c>
      <c r="BF185" s="329">
        <f t="shared" si="1899"/>
        <v>0</v>
      </c>
      <c r="BG185" s="272">
        <f t="shared" si="1899"/>
        <v>0</v>
      </c>
      <c r="BH185" s="246">
        <f t="shared" si="1899"/>
        <v>0</v>
      </c>
      <c r="BI185" s="242">
        <f t="shared" si="1899"/>
        <v>0</v>
      </c>
      <c r="BJ185" s="269">
        <f t="shared" si="1899"/>
        <v>0</v>
      </c>
      <c r="BK185" s="243">
        <f t="shared" si="1899"/>
        <v>0</v>
      </c>
      <c r="BL185" s="242">
        <f t="shared" si="1899"/>
        <v>0</v>
      </c>
      <c r="BM185" s="269">
        <f t="shared" si="1899"/>
        <v>0</v>
      </c>
      <c r="BN185" s="244">
        <f t="shared" si="1899"/>
        <v>0</v>
      </c>
      <c r="BO185" s="242">
        <f t="shared" si="1899"/>
        <v>0</v>
      </c>
      <c r="BP185" s="245">
        <f t="shared" si="1899"/>
        <v>0</v>
      </c>
      <c r="BQ185" s="269">
        <f t="shared" si="1899"/>
        <v>0</v>
      </c>
      <c r="BR185" s="241">
        <f t="shared" si="1899"/>
        <v>0</v>
      </c>
      <c r="BS185" s="242">
        <f t="shared" si="1899"/>
        <v>0</v>
      </c>
      <c r="BT185" s="269">
        <f t="shared" si="1899"/>
        <v>0</v>
      </c>
      <c r="BU185" s="243">
        <f t="shared" si="1899"/>
        <v>0</v>
      </c>
      <c r="BV185" s="242">
        <f t="shared" si="1899"/>
        <v>0</v>
      </c>
      <c r="BW185" s="269">
        <f t="shared" si="1899"/>
        <v>0</v>
      </c>
      <c r="BX185" s="244">
        <f t="shared" si="1899"/>
        <v>0</v>
      </c>
      <c r="BY185" s="242">
        <f t="shared" si="1899"/>
        <v>0</v>
      </c>
      <c r="BZ185" s="245">
        <f t="shared" si="1899"/>
        <v>0</v>
      </c>
      <c r="CA185" s="269">
        <f t="shared" si="1899"/>
        <v>0</v>
      </c>
      <c r="CB185" s="241">
        <f t="shared" si="1899"/>
        <v>0</v>
      </c>
      <c r="CC185" s="242">
        <f t="shared" si="1899"/>
        <v>0</v>
      </c>
      <c r="CD185" s="269">
        <f t="shared" si="1899"/>
        <v>0</v>
      </c>
      <c r="CE185" s="243">
        <f t="shared" si="1899"/>
        <v>0</v>
      </c>
      <c r="CF185" s="242">
        <f t="shared" ref="CF185:DU185" si="1900">SUMIFS(CF$5:CF$129,$HM$5:$HM$129,$S185,$HO$5:$HO$129,$D185)</f>
        <v>0</v>
      </c>
      <c r="CG185" s="269">
        <f t="shared" si="1900"/>
        <v>0</v>
      </c>
      <c r="CH185" s="244">
        <f t="shared" si="1900"/>
        <v>0</v>
      </c>
      <c r="CI185" s="242">
        <f t="shared" si="1900"/>
        <v>0</v>
      </c>
      <c r="CJ185" s="245">
        <f t="shared" si="1900"/>
        <v>0</v>
      </c>
      <c r="CK185" s="269">
        <f t="shared" si="1900"/>
        <v>0</v>
      </c>
      <c r="CL185" s="441">
        <f t="shared" si="1900"/>
        <v>0</v>
      </c>
      <c r="CM185" s="442">
        <f t="shared" si="1900"/>
        <v>0</v>
      </c>
      <c r="CN185" s="443">
        <f t="shared" si="1900"/>
        <v>0</v>
      </c>
      <c r="CO185" s="462">
        <f t="shared" si="1900"/>
        <v>0</v>
      </c>
      <c r="CP185" s="463">
        <f t="shared" si="1900"/>
        <v>0</v>
      </c>
      <c r="CQ185" s="464">
        <f t="shared" si="1900"/>
        <v>0</v>
      </c>
      <c r="CR185" s="309">
        <f t="shared" si="1900"/>
        <v>0</v>
      </c>
      <c r="CS185" s="319">
        <f t="shared" si="1900"/>
        <v>0</v>
      </c>
      <c r="CT185" s="329">
        <f t="shared" si="1900"/>
        <v>0</v>
      </c>
      <c r="CU185" s="272">
        <f t="shared" si="1900"/>
        <v>0</v>
      </c>
      <c r="CV185" s="344">
        <f t="shared" si="1900"/>
        <v>0</v>
      </c>
      <c r="CW185" s="345">
        <f t="shared" si="1900"/>
        <v>0</v>
      </c>
      <c r="CX185" s="276">
        <f t="shared" si="1900"/>
        <v>0</v>
      </c>
      <c r="CY185" s="364">
        <f t="shared" si="1900"/>
        <v>0</v>
      </c>
      <c r="CZ185" s="365">
        <f t="shared" si="1900"/>
        <v>0</v>
      </c>
      <c r="DA185" s="279">
        <f t="shared" si="1900"/>
        <v>0</v>
      </c>
      <c r="DB185" s="379">
        <f t="shared" si="1900"/>
        <v>0</v>
      </c>
      <c r="DC185" s="380">
        <f t="shared" si="1900"/>
        <v>0</v>
      </c>
      <c r="DD185" s="381">
        <f t="shared" si="1900"/>
        <v>0</v>
      </c>
      <c r="DE185" s="282">
        <f t="shared" si="1900"/>
        <v>0</v>
      </c>
      <c r="DF185" s="344">
        <f t="shared" si="1900"/>
        <v>15000000</v>
      </c>
      <c r="DG185" s="345">
        <f t="shared" si="1900"/>
        <v>15000000</v>
      </c>
      <c r="DH185" s="276">
        <f t="shared" si="1900"/>
        <v>6</v>
      </c>
      <c r="DI185" s="364">
        <f t="shared" si="1900"/>
        <v>0</v>
      </c>
      <c r="DJ185" s="365">
        <f t="shared" si="1900"/>
        <v>0</v>
      </c>
      <c r="DK185" s="279">
        <f t="shared" si="1900"/>
        <v>0</v>
      </c>
      <c r="DL185" s="379">
        <f t="shared" si="1900"/>
        <v>15000000</v>
      </c>
      <c r="DM185" s="380">
        <f t="shared" si="1900"/>
        <v>15000000</v>
      </c>
      <c r="DN185" s="381">
        <f t="shared" si="1900"/>
        <v>7128000</v>
      </c>
      <c r="DO185" s="282">
        <f t="shared" si="1900"/>
        <v>6</v>
      </c>
      <c r="DP185" s="246">
        <f t="shared" si="1900"/>
        <v>0</v>
      </c>
      <c r="DQ185" s="242">
        <f t="shared" si="1900"/>
        <v>0</v>
      </c>
      <c r="DR185" s="269">
        <f t="shared" si="1900"/>
        <v>0</v>
      </c>
      <c r="DS185" s="243">
        <f t="shared" si="1900"/>
        <v>0</v>
      </c>
      <c r="DT185" s="242">
        <f t="shared" si="1900"/>
        <v>0</v>
      </c>
      <c r="DU185" s="269">
        <f t="shared" si="1900"/>
        <v>0</v>
      </c>
      <c r="DV185" s="244">
        <f t="shared" ref="DV185:FA185" si="1901">SUMIFS(DV$5:DV$129,$HM$5:$HM$129,$S185,$HO$5:$HO$129,$D185)</f>
        <v>0</v>
      </c>
      <c r="DW185" s="242">
        <f t="shared" si="1901"/>
        <v>0</v>
      </c>
      <c r="DX185" s="245">
        <f t="shared" si="1901"/>
        <v>0</v>
      </c>
      <c r="DY185" s="269">
        <f t="shared" si="1901"/>
        <v>0</v>
      </c>
      <c r="DZ185" s="241">
        <f t="shared" si="1901"/>
        <v>0</v>
      </c>
      <c r="EA185" s="242">
        <f t="shared" si="1901"/>
        <v>0</v>
      </c>
      <c r="EB185" s="269">
        <f t="shared" si="1901"/>
        <v>0</v>
      </c>
      <c r="EC185" s="243">
        <f t="shared" si="1901"/>
        <v>0</v>
      </c>
      <c r="ED185" s="242">
        <f t="shared" si="1901"/>
        <v>0</v>
      </c>
      <c r="EE185" s="269">
        <f t="shared" si="1901"/>
        <v>0</v>
      </c>
      <c r="EF185" s="244">
        <f t="shared" si="1901"/>
        <v>0</v>
      </c>
      <c r="EG185" s="242">
        <f t="shared" si="1901"/>
        <v>0</v>
      </c>
      <c r="EH185" s="245">
        <f t="shared" si="1901"/>
        <v>0</v>
      </c>
      <c r="EI185" s="269">
        <f t="shared" si="1901"/>
        <v>0</v>
      </c>
      <c r="EJ185" s="241">
        <f t="shared" si="1901"/>
        <v>0</v>
      </c>
      <c r="EK185" s="242">
        <f t="shared" si="1901"/>
        <v>0</v>
      </c>
      <c r="EL185" s="269">
        <f t="shared" si="1901"/>
        <v>0</v>
      </c>
      <c r="EM185" s="243">
        <f t="shared" si="1901"/>
        <v>0</v>
      </c>
      <c r="EN185" s="242">
        <f t="shared" si="1901"/>
        <v>0</v>
      </c>
      <c r="EO185" s="269">
        <f t="shared" si="1901"/>
        <v>0</v>
      </c>
      <c r="EP185" s="244">
        <f t="shared" si="1901"/>
        <v>0</v>
      </c>
      <c r="EQ185" s="242">
        <f t="shared" si="1901"/>
        <v>0</v>
      </c>
      <c r="ER185" s="245">
        <f t="shared" si="1901"/>
        <v>0</v>
      </c>
      <c r="ES185" s="269">
        <f t="shared" si="1901"/>
        <v>0</v>
      </c>
      <c r="ET185" s="441">
        <f t="shared" si="1901"/>
        <v>0</v>
      </c>
      <c r="EU185" s="442">
        <f t="shared" si="1901"/>
        <v>0</v>
      </c>
      <c r="EV185" s="443">
        <f t="shared" si="1901"/>
        <v>0</v>
      </c>
      <c r="EW185" s="462">
        <f t="shared" si="1901"/>
        <v>0</v>
      </c>
      <c r="EX185" s="463">
        <f t="shared" si="1901"/>
        <v>0</v>
      </c>
      <c r="EY185" s="464">
        <f t="shared" si="1901"/>
        <v>0</v>
      </c>
      <c r="EZ185" s="309">
        <f t="shared" si="1901"/>
        <v>0</v>
      </c>
      <c r="FA185" s="319">
        <f t="shared" si="1901"/>
        <v>0</v>
      </c>
      <c r="FB185" s="329">
        <f t="shared" ref="FB185:GG185" si="1902">SUMIFS(FB$5:FB$129,$HM$5:$HM$129,$S185,$HO$5:$HO$129,$D185)</f>
        <v>0</v>
      </c>
      <c r="FC185" s="272">
        <f t="shared" si="1902"/>
        <v>0</v>
      </c>
      <c r="FD185" s="246">
        <f t="shared" si="1902"/>
        <v>0</v>
      </c>
      <c r="FE185" s="242">
        <f t="shared" si="1902"/>
        <v>0</v>
      </c>
      <c r="FF185" s="269">
        <f t="shared" si="1902"/>
        <v>0</v>
      </c>
      <c r="FG185" s="243">
        <f t="shared" si="1902"/>
        <v>0</v>
      </c>
      <c r="FH185" s="242">
        <f t="shared" si="1902"/>
        <v>0</v>
      </c>
      <c r="FI185" s="269">
        <f t="shared" si="1902"/>
        <v>0</v>
      </c>
      <c r="FJ185" s="244">
        <f t="shared" si="1902"/>
        <v>0</v>
      </c>
      <c r="FK185" s="242">
        <f t="shared" si="1902"/>
        <v>0</v>
      </c>
      <c r="FL185" s="245">
        <f t="shared" si="1902"/>
        <v>0</v>
      </c>
      <c r="FM185" s="269">
        <f t="shared" si="1902"/>
        <v>0</v>
      </c>
      <c r="FN185" s="241">
        <f t="shared" si="1902"/>
        <v>0</v>
      </c>
      <c r="FO185" s="242">
        <f t="shared" si="1902"/>
        <v>0</v>
      </c>
      <c r="FP185" s="269">
        <f t="shared" si="1902"/>
        <v>0</v>
      </c>
      <c r="FQ185" s="243">
        <f t="shared" si="1902"/>
        <v>0</v>
      </c>
      <c r="FR185" s="242">
        <f t="shared" si="1902"/>
        <v>0</v>
      </c>
      <c r="FS185" s="269">
        <f t="shared" si="1902"/>
        <v>0</v>
      </c>
      <c r="FT185" s="244">
        <f t="shared" si="1902"/>
        <v>0</v>
      </c>
      <c r="FU185" s="242">
        <f t="shared" si="1902"/>
        <v>0</v>
      </c>
      <c r="FV185" s="245">
        <f t="shared" si="1902"/>
        <v>0</v>
      </c>
      <c r="FW185" s="269">
        <f t="shared" si="1902"/>
        <v>0</v>
      </c>
      <c r="FX185" s="241">
        <f t="shared" si="1902"/>
        <v>0</v>
      </c>
      <c r="FY185" s="242">
        <f t="shared" si="1902"/>
        <v>0</v>
      </c>
      <c r="FZ185" s="269">
        <f t="shared" si="1902"/>
        <v>0</v>
      </c>
      <c r="GA185" s="243">
        <f t="shared" si="1902"/>
        <v>0</v>
      </c>
      <c r="GB185" s="242">
        <f t="shared" si="1902"/>
        <v>0</v>
      </c>
      <c r="GC185" s="269">
        <f t="shared" si="1902"/>
        <v>0</v>
      </c>
      <c r="GD185" s="244">
        <f t="shared" si="1902"/>
        <v>0</v>
      </c>
      <c r="GE185" s="242">
        <f t="shared" si="1902"/>
        <v>0</v>
      </c>
      <c r="GF185" s="245">
        <f t="shared" si="1902"/>
        <v>0</v>
      </c>
      <c r="GG185" s="269">
        <f t="shared" si="1902"/>
        <v>0</v>
      </c>
      <c r="GH185" s="441">
        <f t="shared" ref="GH185:HK185" si="1903">SUMIFS(GH$5:GH$129,$HM$5:$HM$129,$S185,$HO$5:$HO$129,$D185)</f>
        <v>0</v>
      </c>
      <c r="GI185" s="442">
        <f t="shared" si="1903"/>
        <v>0</v>
      </c>
      <c r="GJ185" s="443">
        <f t="shared" si="1903"/>
        <v>0</v>
      </c>
      <c r="GK185" s="462">
        <f t="shared" si="1903"/>
        <v>0</v>
      </c>
      <c r="GL185" s="463">
        <f t="shared" si="1903"/>
        <v>0</v>
      </c>
      <c r="GM185" s="464">
        <f t="shared" si="1903"/>
        <v>0</v>
      </c>
      <c r="GN185" s="309">
        <f t="shared" si="1903"/>
        <v>0</v>
      </c>
      <c r="GO185" s="319">
        <f t="shared" si="1903"/>
        <v>0</v>
      </c>
      <c r="GP185" s="329">
        <f t="shared" si="1903"/>
        <v>0</v>
      </c>
      <c r="GQ185" s="272">
        <f t="shared" si="1903"/>
        <v>0</v>
      </c>
      <c r="GR185" s="344">
        <f t="shared" si="1903"/>
        <v>0</v>
      </c>
      <c r="GS185" s="345">
        <f t="shared" si="1903"/>
        <v>0</v>
      </c>
      <c r="GT185" s="276">
        <f t="shared" si="1903"/>
        <v>0</v>
      </c>
      <c r="GU185" s="364">
        <f t="shared" si="1903"/>
        <v>0</v>
      </c>
      <c r="GV185" s="365">
        <f t="shared" si="1903"/>
        <v>0</v>
      </c>
      <c r="GW185" s="279">
        <f t="shared" si="1903"/>
        <v>0</v>
      </c>
      <c r="GX185" s="379">
        <f t="shared" si="1903"/>
        <v>0</v>
      </c>
      <c r="GY185" s="380">
        <f t="shared" si="1903"/>
        <v>0</v>
      </c>
      <c r="GZ185" s="381">
        <f t="shared" si="1903"/>
        <v>0</v>
      </c>
      <c r="HA185" s="282">
        <f t="shared" si="1903"/>
        <v>0</v>
      </c>
      <c r="HB185" s="401">
        <f t="shared" si="1903"/>
        <v>0</v>
      </c>
      <c r="HC185" s="402">
        <f t="shared" si="1903"/>
        <v>0</v>
      </c>
      <c r="HD185" s="285">
        <f t="shared" si="1903"/>
        <v>0</v>
      </c>
      <c r="HE185" s="401">
        <f t="shared" si="1903"/>
        <v>0</v>
      </c>
      <c r="HF185" s="402">
        <f t="shared" si="1903"/>
        <v>0</v>
      </c>
      <c r="HG185" s="285">
        <f t="shared" si="1903"/>
        <v>0</v>
      </c>
      <c r="HH185" s="401">
        <f t="shared" si="1903"/>
        <v>0</v>
      </c>
      <c r="HI185" s="402">
        <f t="shared" si="1903"/>
        <v>0</v>
      </c>
      <c r="HJ185" s="417">
        <f t="shared" si="1903"/>
        <v>0</v>
      </c>
      <c r="HK185" s="291">
        <f t="shared" si="1903"/>
        <v>0</v>
      </c>
      <c r="HL185" s="260"/>
      <c r="HM185" s="247" t="s">
        <v>237</v>
      </c>
      <c r="HN185" s="258"/>
      <c r="HO185" s="259"/>
      <c r="HP185" s="258"/>
      <c r="HQ185" s="258"/>
    </row>
    <row r="186" spans="2:225" s="96" customFormat="1" ht="28.5">
      <c r="B186" s="233"/>
      <c r="C186" s="147"/>
      <c r="D186" s="521"/>
      <c r="E186" s="234"/>
      <c r="F186" s="235"/>
      <c r="G186" s="235"/>
      <c r="H186" s="235"/>
      <c r="I186" s="234"/>
      <c r="J186" s="234"/>
      <c r="K186" s="234"/>
      <c r="L186" s="234"/>
      <c r="M186" s="234"/>
      <c r="N186" s="234"/>
      <c r="O186" s="234"/>
      <c r="P186" s="234"/>
      <c r="Q186" s="234"/>
      <c r="R186" s="239"/>
      <c r="S186" s="248" t="s">
        <v>238</v>
      </c>
      <c r="T186" s="249">
        <f t="shared" ref="T186:AY186" si="1904">SUMIFS(T$5:T$129,$HM$5:$HM$129,$S186,$HO$5:$HO$129,$D185)</f>
        <v>0</v>
      </c>
      <c r="U186" s="250">
        <f t="shared" si="1904"/>
        <v>0</v>
      </c>
      <c r="V186" s="270">
        <f t="shared" si="1904"/>
        <v>0</v>
      </c>
      <c r="W186" s="251">
        <f t="shared" si="1904"/>
        <v>0</v>
      </c>
      <c r="X186" s="250">
        <f t="shared" si="1904"/>
        <v>0</v>
      </c>
      <c r="Y186" s="270">
        <f t="shared" si="1904"/>
        <v>0</v>
      </c>
      <c r="Z186" s="252">
        <f t="shared" si="1904"/>
        <v>0</v>
      </c>
      <c r="AA186" s="250">
        <f t="shared" si="1904"/>
        <v>0</v>
      </c>
      <c r="AB186" s="253">
        <f t="shared" si="1904"/>
        <v>0</v>
      </c>
      <c r="AC186" s="270">
        <f t="shared" si="1904"/>
        <v>0</v>
      </c>
      <c r="AD186" s="249">
        <f t="shared" si="1904"/>
        <v>0</v>
      </c>
      <c r="AE186" s="250">
        <f t="shared" si="1904"/>
        <v>0</v>
      </c>
      <c r="AF186" s="270">
        <f t="shared" si="1904"/>
        <v>0</v>
      </c>
      <c r="AG186" s="251">
        <f t="shared" si="1904"/>
        <v>0</v>
      </c>
      <c r="AH186" s="250">
        <f t="shared" si="1904"/>
        <v>0</v>
      </c>
      <c r="AI186" s="270">
        <f t="shared" si="1904"/>
        <v>0</v>
      </c>
      <c r="AJ186" s="252">
        <f t="shared" si="1904"/>
        <v>0</v>
      </c>
      <c r="AK186" s="250">
        <f t="shared" si="1904"/>
        <v>0</v>
      </c>
      <c r="AL186" s="253">
        <f t="shared" si="1904"/>
        <v>0</v>
      </c>
      <c r="AM186" s="270">
        <f t="shared" si="1904"/>
        <v>0</v>
      </c>
      <c r="AN186" s="249">
        <f t="shared" si="1904"/>
        <v>0</v>
      </c>
      <c r="AO186" s="250">
        <f t="shared" si="1904"/>
        <v>0</v>
      </c>
      <c r="AP186" s="270">
        <f t="shared" si="1904"/>
        <v>0</v>
      </c>
      <c r="AQ186" s="251">
        <f t="shared" si="1904"/>
        <v>0</v>
      </c>
      <c r="AR186" s="250">
        <f t="shared" si="1904"/>
        <v>0</v>
      </c>
      <c r="AS186" s="270">
        <f t="shared" si="1904"/>
        <v>0</v>
      </c>
      <c r="AT186" s="252">
        <f t="shared" si="1904"/>
        <v>0</v>
      </c>
      <c r="AU186" s="250">
        <f t="shared" si="1904"/>
        <v>0</v>
      </c>
      <c r="AV186" s="253">
        <f t="shared" si="1904"/>
        <v>0</v>
      </c>
      <c r="AW186" s="270">
        <f t="shared" si="1904"/>
        <v>0</v>
      </c>
      <c r="AX186" s="444">
        <f t="shared" si="1904"/>
        <v>0</v>
      </c>
      <c r="AY186" s="445">
        <f t="shared" si="1904"/>
        <v>0</v>
      </c>
      <c r="AZ186" s="446">
        <f t="shared" ref="AZ186:CE186" si="1905">SUMIFS(AZ$5:AZ$129,$HM$5:$HM$129,$S186,$HO$5:$HO$129,$D185)</f>
        <v>0</v>
      </c>
      <c r="BA186" s="465">
        <f t="shared" si="1905"/>
        <v>0</v>
      </c>
      <c r="BB186" s="466">
        <f t="shared" si="1905"/>
        <v>0</v>
      </c>
      <c r="BC186" s="467">
        <f t="shared" si="1905"/>
        <v>0</v>
      </c>
      <c r="BD186" s="310">
        <f t="shared" si="1905"/>
        <v>0</v>
      </c>
      <c r="BE186" s="320">
        <f t="shared" si="1905"/>
        <v>0</v>
      </c>
      <c r="BF186" s="330">
        <f t="shared" si="1905"/>
        <v>0</v>
      </c>
      <c r="BG186" s="273">
        <f t="shared" si="1905"/>
        <v>0</v>
      </c>
      <c r="BH186" s="254">
        <f t="shared" si="1905"/>
        <v>0</v>
      </c>
      <c r="BI186" s="250">
        <f t="shared" si="1905"/>
        <v>0</v>
      </c>
      <c r="BJ186" s="270">
        <f t="shared" si="1905"/>
        <v>0</v>
      </c>
      <c r="BK186" s="251">
        <f t="shared" si="1905"/>
        <v>0</v>
      </c>
      <c r="BL186" s="250">
        <f t="shared" si="1905"/>
        <v>0</v>
      </c>
      <c r="BM186" s="270">
        <f t="shared" si="1905"/>
        <v>0</v>
      </c>
      <c r="BN186" s="252">
        <f t="shared" si="1905"/>
        <v>0</v>
      </c>
      <c r="BO186" s="250">
        <f t="shared" si="1905"/>
        <v>0</v>
      </c>
      <c r="BP186" s="253">
        <f t="shared" si="1905"/>
        <v>0</v>
      </c>
      <c r="BQ186" s="270">
        <f t="shared" si="1905"/>
        <v>0</v>
      </c>
      <c r="BR186" s="249">
        <f t="shared" si="1905"/>
        <v>0</v>
      </c>
      <c r="BS186" s="250">
        <f t="shared" si="1905"/>
        <v>0</v>
      </c>
      <c r="BT186" s="270">
        <f t="shared" si="1905"/>
        <v>0</v>
      </c>
      <c r="BU186" s="251">
        <f t="shared" si="1905"/>
        <v>0</v>
      </c>
      <c r="BV186" s="250">
        <f t="shared" si="1905"/>
        <v>0</v>
      </c>
      <c r="BW186" s="270">
        <f t="shared" si="1905"/>
        <v>0</v>
      </c>
      <c r="BX186" s="252">
        <f t="shared" si="1905"/>
        <v>0</v>
      </c>
      <c r="BY186" s="250">
        <f t="shared" si="1905"/>
        <v>0</v>
      </c>
      <c r="BZ186" s="253">
        <f t="shared" si="1905"/>
        <v>0</v>
      </c>
      <c r="CA186" s="270">
        <f t="shared" si="1905"/>
        <v>0</v>
      </c>
      <c r="CB186" s="249">
        <f t="shared" si="1905"/>
        <v>0</v>
      </c>
      <c r="CC186" s="250">
        <f t="shared" si="1905"/>
        <v>0</v>
      </c>
      <c r="CD186" s="270">
        <f t="shared" si="1905"/>
        <v>0</v>
      </c>
      <c r="CE186" s="251">
        <f t="shared" si="1905"/>
        <v>0</v>
      </c>
      <c r="CF186" s="250">
        <f t="shared" ref="CF186:DU186" si="1906">SUMIFS(CF$5:CF$129,$HM$5:$HM$129,$S186,$HO$5:$HO$129,$D185)</f>
        <v>0</v>
      </c>
      <c r="CG186" s="270">
        <f t="shared" si="1906"/>
        <v>0</v>
      </c>
      <c r="CH186" s="252">
        <f t="shared" si="1906"/>
        <v>0</v>
      </c>
      <c r="CI186" s="250">
        <f t="shared" si="1906"/>
        <v>0</v>
      </c>
      <c r="CJ186" s="253">
        <f t="shared" si="1906"/>
        <v>0</v>
      </c>
      <c r="CK186" s="270">
        <f t="shared" si="1906"/>
        <v>0</v>
      </c>
      <c r="CL186" s="444">
        <f t="shared" si="1906"/>
        <v>0</v>
      </c>
      <c r="CM186" s="445">
        <f t="shared" si="1906"/>
        <v>0</v>
      </c>
      <c r="CN186" s="446">
        <f t="shared" si="1906"/>
        <v>0</v>
      </c>
      <c r="CO186" s="465">
        <f t="shared" si="1906"/>
        <v>0</v>
      </c>
      <c r="CP186" s="466">
        <f t="shared" si="1906"/>
        <v>0</v>
      </c>
      <c r="CQ186" s="467">
        <f t="shared" si="1906"/>
        <v>0</v>
      </c>
      <c r="CR186" s="310">
        <f t="shared" si="1906"/>
        <v>0</v>
      </c>
      <c r="CS186" s="320">
        <f t="shared" si="1906"/>
        <v>0</v>
      </c>
      <c r="CT186" s="330">
        <f t="shared" si="1906"/>
        <v>0</v>
      </c>
      <c r="CU186" s="273">
        <f t="shared" si="1906"/>
        <v>0</v>
      </c>
      <c r="CV186" s="346">
        <f t="shared" si="1906"/>
        <v>0</v>
      </c>
      <c r="CW186" s="347">
        <f t="shared" si="1906"/>
        <v>0</v>
      </c>
      <c r="CX186" s="277">
        <f t="shared" si="1906"/>
        <v>0</v>
      </c>
      <c r="CY186" s="366">
        <f t="shared" si="1906"/>
        <v>0</v>
      </c>
      <c r="CZ186" s="367">
        <f t="shared" si="1906"/>
        <v>0</v>
      </c>
      <c r="DA186" s="280">
        <f t="shared" si="1906"/>
        <v>0</v>
      </c>
      <c r="DB186" s="382">
        <f t="shared" si="1906"/>
        <v>0</v>
      </c>
      <c r="DC186" s="383">
        <f t="shared" si="1906"/>
        <v>0</v>
      </c>
      <c r="DD186" s="330">
        <f t="shared" si="1906"/>
        <v>0</v>
      </c>
      <c r="DE186" s="283">
        <f t="shared" si="1906"/>
        <v>0</v>
      </c>
      <c r="DF186" s="346">
        <f t="shared" ref="DF186" si="1907">SUMIFS(DF$5:DF$129,$HM$5:$HM$129,$S186,$HO$5:$HO$129,$D185)</f>
        <v>0</v>
      </c>
      <c r="DG186" s="347">
        <f t="shared" ref="DG186" si="1908">SUMIFS(DG$5:DG$129,$HM$5:$HM$129,$S186,$HO$5:$HO$129,$D185)</f>
        <v>0</v>
      </c>
      <c r="DH186" s="277">
        <f t="shared" ref="DH186" si="1909">SUMIFS(DH$5:DH$129,$HM$5:$HM$129,$S186,$HO$5:$HO$129,$D185)</f>
        <v>0</v>
      </c>
      <c r="DI186" s="366">
        <f t="shared" ref="DI186" si="1910">SUMIFS(DI$5:DI$129,$HM$5:$HM$129,$S186,$HO$5:$HO$129,$D185)</f>
        <v>0</v>
      </c>
      <c r="DJ186" s="367">
        <f t="shared" ref="DJ186" si="1911">SUMIFS(DJ$5:DJ$129,$HM$5:$HM$129,$S186,$HO$5:$HO$129,$D185)</f>
        <v>0</v>
      </c>
      <c r="DK186" s="280">
        <f t="shared" ref="DK186" si="1912">SUMIFS(DK$5:DK$129,$HM$5:$HM$129,$S186,$HO$5:$HO$129,$D185)</f>
        <v>0</v>
      </c>
      <c r="DL186" s="382">
        <f t="shared" ref="DL186" si="1913">SUMIFS(DL$5:DL$129,$HM$5:$HM$129,$S186,$HO$5:$HO$129,$D185)</f>
        <v>0</v>
      </c>
      <c r="DM186" s="383">
        <f t="shared" ref="DM186" si="1914">SUMIFS(DM$5:DM$129,$HM$5:$HM$129,$S186,$HO$5:$HO$129,$D185)</f>
        <v>0</v>
      </c>
      <c r="DN186" s="330">
        <f t="shared" ref="DN186" si="1915">SUMIFS(DN$5:DN$129,$HM$5:$HM$129,$S186,$HO$5:$HO$129,$D185)</f>
        <v>-7872000</v>
      </c>
      <c r="DO186" s="283">
        <f t="shared" ref="DO186" si="1916">SUMIFS(DO$5:DO$129,$HM$5:$HM$129,$S186,$HO$5:$HO$129,$D185)</f>
        <v>0</v>
      </c>
      <c r="DP186" s="254">
        <f t="shared" si="1906"/>
        <v>0</v>
      </c>
      <c r="DQ186" s="250">
        <f t="shared" si="1906"/>
        <v>0</v>
      </c>
      <c r="DR186" s="270">
        <f t="shared" si="1906"/>
        <v>0</v>
      </c>
      <c r="DS186" s="251">
        <f t="shared" si="1906"/>
        <v>0</v>
      </c>
      <c r="DT186" s="250">
        <f t="shared" si="1906"/>
        <v>0</v>
      </c>
      <c r="DU186" s="270">
        <f t="shared" si="1906"/>
        <v>0</v>
      </c>
      <c r="DV186" s="252">
        <f t="shared" ref="DV186:FA186" si="1917">SUMIFS(DV$5:DV$129,$HM$5:$HM$129,$S186,$HO$5:$HO$129,$D185)</f>
        <v>0</v>
      </c>
      <c r="DW186" s="250">
        <f t="shared" si="1917"/>
        <v>0</v>
      </c>
      <c r="DX186" s="253">
        <f t="shared" si="1917"/>
        <v>0</v>
      </c>
      <c r="DY186" s="270">
        <f t="shared" si="1917"/>
        <v>0</v>
      </c>
      <c r="DZ186" s="249">
        <f t="shared" si="1917"/>
        <v>0</v>
      </c>
      <c r="EA186" s="250">
        <f t="shared" si="1917"/>
        <v>0</v>
      </c>
      <c r="EB186" s="270">
        <f t="shared" si="1917"/>
        <v>0</v>
      </c>
      <c r="EC186" s="251">
        <f t="shared" si="1917"/>
        <v>0</v>
      </c>
      <c r="ED186" s="250">
        <f t="shared" si="1917"/>
        <v>0</v>
      </c>
      <c r="EE186" s="270">
        <f t="shared" si="1917"/>
        <v>0</v>
      </c>
      <c r="EF186" s="252">
        <f t="shared" si="1917"/>
        <v>0</v>
      </c>
      <c r="EG186" s="250">
        <f t="shared" si="1917"/>
        <v>0</v>
      </c>
      <c r="EH186" s="253">
        <f t="shared" si="1917"/>
        <v>0</v>
      </c>
      <c r="EI186" s="270">
        <f t="shared" si="1917"/>
        <v>0</v>
      </c>
      <c r="EJ186" s="249">
        <f t="shared" si="1917"/>
        <v>0</v>
      </c>
      <c r="EK186" s="250">
        <f t="shared" si="1917"/>
        <v>0</v>
      </c>
      <c r="EL186" s="270">
        <f t="shared" si="1917"/>
        <v>0</v>
      </c>
      <c r="EM186" s="251">
        <f t="shared" si="1917"/>
        <v>0</v>
      </c>
      <c r="EN186" s="250">
        <f t="shared" si="1917"/>
        <v>0</v>
      </c>
      <c r="EO186" s="270">
        <f t="shared" si="1917"/>
        <v>0</v>
      </c>
      <c r="EP186" s="252">
        <f t="shared" si="1917"/>
        <v>0</v>
      </c>
      <c r="EQ186" s="250">
        <f t="shared" si="1917"/>
        <v>0</v>
      </c>
      <c r="ER186" s="253">
        <f t="shared" si="1917"/>
        <v>0</v>
      </c>
      <c r="ES186" s="270">
        <f t="shared" si="1917"/>
        <v>0</v>
      </c>
      <c r="ET186" s="444">
        <f t="shared" si="1917"/>
        <v>0</v>
      </c>
      <c r="EU186" s="445">
        <f t="shared" si="1917"/>
        <v>0</v>
      </c>
      <c r="EV186" s="446">
        <f t="shared" si="1917"/>
        <v>0</v>
      </c>
      <c r="EW186" s="465">
        <f t="shared" si="1917"/>
        <v>0</v>
      </c>
      <c r="EX186" s="466">
        <f t="shared" si="1917"/>
        <v>0</v>
      </c>
      <c r="EY186" s="467">
        <f t="shared" si="1917"/>
        <v>0</v>
      </c>
      <c r="EZ186" s="310">
        <f t="shared" si="1917"/>
        <v>0</v>
      </c>
      <c r="FA186" s="320">
        <f t="shared" si="1917"/>
        <v>0</v>
      </c>
      <c r="FB186" s="330">
        <f t="shared" ref="FB186:GG186" si="1918">SUMIFS(FB$5:FB$129,$HM$5:$HM$129,$S186,$HO$5:$HO$129,$D185)</f>
        <v>0</v>
      </c>
      <c r="FC186" s="273">
        <f t="shared" si="1918"/>
        <v>0</v>
      </c>
      <c r="FD186" s="254">
        <f t="shared" si="1918"/>
        <v>0</v>
      </c>
      <c r="FE186" s="250">
        <f t="shared" si="1918"/>
        <v>0</v>
      </c>
      <c r="FF186" s="270">
        <f t="shared" si="1918"/>
        <v>0</v>
      </c>
      <c r="FG186" s="251">
        <f t="shared" si="1918"/>
        <v>0</v>
      </c>
      <c r="FH186" s="250">
        <f t="shared" si="1918"/>
        <v>0</v>
      </c>
      <c r="FI186" s="270">
        <f t="shared" si="1918"/>
        <v>0</v>
      </c>
      <c r="FJ186" s="252">
        <f t="shared" si="1918"/>
        <v>0</v>
      </c>
      <c r="FK186" s="250">
        <f t="shared" si="1918"/>
        <v>0</v>
      </c>
      <c r="FL186" s="253">
        <f t="shared" si="1918"/>
        <v>0</v>
      </c>
      <c r="FM186" s="270">
        <f t="shared" si="1918"/>
        <v>0</v>
      </c>
      <c r="FN186" s="249">
        <f t="shared" si="1918"/>
        <v>0</v>
      </c>
      <c r="FO186" s="250">
        <f t="shared" si="1918"/>
        <v>0</v>
      </c>
      <c r="FP186" s="270">
        <f t="shared" si="1918"/>
        <v>0</v>
      </c>
      <c r="FQ186" s="251">
        <f t="shared" si="1918"/>
        <v>0</v>
      </c>
      <c r="FR186" s="250">
        <f t="shared" si="1918"/>
        <v>0</v>
      </c>
      <c r="FS186" s="270">
        <f t="shared" si="1918"/>
        <v>0</v>
      </c>
      <c r="FT186" s="252">
        <f t="shared" si="1918"/>
        <v>0</v>
      </c>
      <c r="FU186" s="250">
        <f t="shared" si="1918"/>
        <v>0</v>
      </c>
      <c r="FV186" s="253">
        <f t="shared" si="1918"/>
        <v>0</v>
      </c>
      <c r="FW186" s="270">
        <f t="shared" si="1918"/>
        <v>0</v>
      </c>
      <c r="FX186" s="249">
        <f t="shared" si="1918"/>
        <v>0</v>
      </c>
      <c r="FY186" s="250">
        <f t="shared" si="1918"/>
        <v>0</v>
      </c>
      <c r="FZ186" s="270">
        <f t="shared" si="1918"/>
        <v>0</v>
      </c>
      <c r="GA186" s="251">
        <f t="shared" si="1918"/>
        <v>0</v>
      </c>
      <c r="GB186" s="250">
        <f t="shared" si="1918"/>
        <v>0</v>
      </c>
      <c r="GC186" s="270">
        <f t="shared" si="1918"/>
        <v>0</v>
      </c>
      <c r="GD186" s="252">
        <f t="shared" si="1918"/>
        <v>0</v>
      </c>
      <c r="GE186" s="250">
        <f t="shared" si="1918"/>
        <v>0</v>
      </c>
      <c r="GF186" s="253">
        <f t="shared" si="1918"/>
        <v>0</v>
      </c>
      <c r="GG186" s="270">
        <f t="shared" si="1918"/>
        <v>0</v>
      </c>
      <c r="GH186" s="444">
        <f t="shared" ref="GH186:HM186" si="1919">SUMIFS(GH$5:GH$129,$HM$5:$HM$129,$S186,$HO$5:$HO$129,$D185)</f>
        <v>0</v>
      </c>
      <c r="GI186" s="445">
        <f t="shared" si="1919"/>
        <v>0</v>
      </c>
      <c r="GJ186" s="446">
        <f t="shared" si="1919"/>
        <v>0</v>
      </c>
      <c r="GK186" s="465">
        <f t="shared" si="1919"/>
        <v>0</v>
      </c>
      <c r="GL186" s="466">
        <f t="shared" si="1919"/>
        <v>0</v>
      </c>
      <c r="GM186" s="467">
        <f t="shared" si="1919"/>
        <v>0</v>
      </c>
      <c r="GN186" s="310">
        <f t="shared" si="1919"/>
        <v>0</v>
      </c>
      <c r="GO186" s="320">
        <f t="shared" si="1919"/>
        <v>0</v>
      </c>
      <c r="GP186" s="330">
        <f t="shared" si="1919"/>
        <v>0</v>
      </c>
      <c r="GQ186" s="273">
        <f t="shared" si="1919"/>
        <v>0</v>
      </c>
      <c r="GR186" s="346">
        <f t="shared" si="1919"/>
        <v>0</v>
      </c>
      <c r="GS186" s="347">
        <f t="shared" si="1919"/>
        <v>0</v>
      </c>
      <c r="GT186" s="277">
        <f t="shared" si="1919"/>
        <v>0</v>
      </c>
      <c r="GU186" s="366">
        <f t="shared" si="1919"/>
        <v>0</v>
      </c>
      <c r="GV186" s="367">
        <f t="shared" si="1919"/>
        <v>0</v>
      </c>
      <c r="GW186" s="280">
        <f t="shared" si="1919"/>
        <v>0</v>
      </c>
      <c r="GX186" s="382">
        <f t="shared" si="1919"/>
        <v>0</v>
      </c>
      <c r="GY186" s="383">
        <f t="shared" si="1919"/>
        <v>0</v>
      </c>
      <c r="GZ186" s="330">
        <f t="shared" si="1919"/>
        <v>0</v>
      </c>
      <c r="HA186" s="283">
        <f t="shared" si="1919"/>
        <v>0</v>
      </c>
      <c r="HB186" s="403">
        <f t="shared" si="1919"/>
        <v>0</v>
      </c>
      <c r="HC186" s="404">
        <f t="shared" si="1919"/>
        <v>0</v>
      </c>
      <c r="HD186" s="286">
        <f t="shared" si="1919"/>
        <v>0</v>
      </c>
      <c r="HE186" s="403">
        <f t="shared" si="1919"/>
        <v>0</v>
      </c>
      <c r="HF186" s="404">
        <f t="shared" si="1919"/>
        <v>0</v>
      </c>
      <c r="HG186" s="286">
        <f t="shared" si="1919"/>
        <v>0</v>
      </c>
      <c r="HH186" s="403">
        <f t="shared" si="1919"/>
        <v>0</v>
      </c>
      <c r="HI186" s="404">
        <f t="shared" si="1919"/>
        <v>0</v>
      </c>
      <c r="HJ186" s="330">
        <f t="shared" si="1919"/>
        <v>0</v>
      </c>
      <c r="HK186" s="290">
        <f t="shared" si="1919"/>
        <v>0</v>
      </c>
      <c r="HL186" s="260"/>
      <c r="HM186" s="247" t="s">
        <v>238</v>
      </c>
      <c r="HN186" s="258"/>
      <c r="HO186" s="259"/>
      <c r="HP186" s="258"/>
      <c r="HQ186" s="258"/>
    </row>
    <row r="187" spans="2:225" s="96" customFormat="1" ht="29.25" thickBot="1">
      <c r="B187" s="233"/>
      <c r="C187" s="147"/>
      <c r="D187" s="521"/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68" t="s">
        <v>239</v>
      </c>
      <c r="T187" s="261" t="str">
        <f t="shared" ref="T187:AA187" si="1920">IF(AND(T185&gt;0,T186&gt;0),ROUNDDOWN(T186/T185,4),"")</f>
        <v/>
      </c>
      <c r="U187" s="262" t="str">
        <f t="shared" si="1920"/>
        <v/>
      </c>
      <c r="V187" s="271" t="str">
        <f t="shared" si="1920"/>
        <v/>
      </c>
      <c r="W187" s="263" t="str">
        <f t="shared" si="1920"/>
        <v/>
      </c>
      <c r="X187" s="262" t="str">
        <f t="shared" si="1920"/>
        <v/>
      </c>
      <c r="Y187" s="271" t="str">
        <f t="shared" si="1920"/>
        <v/>
      </c>
      <c r="Z187" s="264" t="str">
        <f t="shared" si="1920"/>
        <v/>
      </c>
      <c r="AA187" s="262" t="str">
        <f t="shared" si="1920"/>
        <v/>
      </c>
      <c r="AB187" s="265">
        <f>IF(AB186&gt;0,AB186/AB185,0)</f>
        <v>0</v>
      </c>
      <c r="AC187" s="271" t="str">
        <f t="shared" ref="AC187:AK187" si="1921">IF(AND(AC185&gt;0,AC186&gt;0),ROUNDDOWN(AC186/AC185,4),"")</f>
        <v/>
      </c>
      <c r="AD187" s="261" t="str">
        <f t="shared" si="1921"/>
        <v/>
      </c>
      <c r="AE187" s="262" t="str">
        <f t="shared" si="1921"/>
        <v/>
      </c>
      <c r="AF187" s="271" t="str">
        <f t="shared" si="1921"/>
        <v/>
      </c>
      <c r="AG187" s="263" t="str">
        <f t="shared" si="1921"/>
        <v/>
      </c>
      <c r="AH187" s="262" t="str">
        <f t="shared" si="1921"/>
        <v/>
      </c>
      <c r="AI187" s="271" t="str">
        <f t="shared" si="1921"/>
        <v/>
      </c>
      <c r="AJ187" s="264" t="str">
        <f t="shared" si="1921"/>
        <v/>
      </c>
      <c r="AK187" s="262" t="str">
        <f t="shared" si="1921"/>
        <v/>
      </c>
      <c r="AL187" s="265">
        <f>IF(AL186&gt;0,AL186/AL185,0)</f>
        <v>0</v>
      </c>
      <c r="AM187" s="271" t="str">
        <f t="shared" ref="AM187:AU187" si="1922">IF(AND(AM185&gt;0,AM186&gt;0),ROUNDDOWN(AM186/AM185,4),"")</f>
        <v/>
      </c>
      <c r="AN187" s="261" t="str">
        <f t="shared" si="1922"/>
        <v/>
      </c>
      <c r="AO187" s="262" t="str">
        <f t="shared" si="1922"/>
        <v/>
      </c>
      <c r="AP187" s="271" t="str">
        <f t="shared" si="1922"/>
        <v/>
      </c>
      <c r="AQ187" s="263" t="str">
        <f t="shared" si="1922"/>
        <v/>
      </c>
      <c r="AR187" s="262" t="str">
        <f t="shared" si="1922"/>
        <v/>
      </c>
      <c r="AS187" s="271" t="str">
        <f t="shared" si="1922"/>
        <v/>
      </c>
      <c r="AT187" s="264" t="str">
        <f t="shared" si="1922"/>
        <v/>
      </c>
      <c r="AU187" s="262" t="str">
        <f t="shared" si="1922"/>
        <v/>
      </c>
      <c r="AV187" s="265">
        <f>IF(AV186&gt;0,AV186/AV185,0)</f>
        <v>0</v>
      </c>
      <c r="AW187" s="271" t="str">
        <f t="shared" ref="AW187:BE187" si="1923">IF(AND(AW185&gt;0,AW186&gt;0),ROUNDDOWN(AW186/AW185,4),"")</f>
        <v/>
      </c>
      <c r="AX187" s="447" t="str">
        <f t="shared" si="1923"/>
        <v/>
      </c>
      <c r="AY187" s="448" t="str">
        <f t="shared" si="1923"/>
        <v/>
      </c>
      <c r="AZ187" s="449" t="str">
        <f t="shared" si="1923"/>
        <v/>
      </c>
      <c r="BA187" s="468" t="str">
        <f t="shared" si="1923"/>
        <v/>
      </c>
      <c r="BB187" s="469" t="str">
        <f t="shared" si="1923"/>
        <v/>
      </c>
      <c r="BC187" s="470" t="str">
        <f t="shared" si="1923"/>
        <v/>
      </c>
      <c r="BD187" s="311" t="str">
        <f t="shared" si="1923"/>
        <v/>
      </c>
      <c r="BE187" s="321" t="str">
        <f t="shared" si="1923"/>
        <v/>
      </c>
      <c r="BF187" s="331"/>
      <c r="BG187" s="274" t="str">
        <f>IF(AND(BG185&gt;0,BG186&gt;0),ROUNDDOWN(BG186/BG185,4),"")</f>
        <v/>
      </c>
      <c r="BH187" s="267" t="str">
        <f t="shared" ref="BH187:BO187" si="1924">IF(AND(BH185&gt;0,BH186&gt;0),ROUNDDOWN(BH186/BH185,4),"")</f>
        <v/>
      </c>
      <c r="BI187" s="262" t="str">
        <f t="shared" si="1924"/>
        <v/>
      </c>
      <c r="BJ187" s="271" t="str">
        <f t="shared" si="1924"/>
        <v/>
      </c>
      <c r="BK187" s="263" t="str">
        <f t="shared" si="1924"/>
        <v/>
      </c>
      <c r="BL187" s="262" t="str">
        <f t="shared" si="1924"/>
        <v/>
      </c>
      <c r="BM187" s="271" t="str">
        <f t="shared" si="1924"/>
        <v/>
      </c>
      <c r="BN187" s="264" t="str">
        <f t="shared" si="1924"/>
        <v/>
      </c>
      <c r="BO187" s="262" t="str">
        <f t="shared" si="1924"/>
        <v/>
      </c>
      <c r="BP187" s="265">
        <f>IF(BP186&gt;0,BP186/BP185,0)</f>
        <v>0</v>
      </c>
      <c r="BQ187" s="271" t="str">
        <f t="shared" ref="BQ187:BY187" si="1925">IF(AND(BQ185&gt;0,BQ186&gt;0),ROUNDDOWN(BQ186/BQ185,4),"")</f>
        <v/>
      </c>
      <c r="BR187" s="261" t="str">
        <f t="shared" si="1925"/>
        <v/>
      </c>
      <c r="BS187" s="262" t="str">
        <f t="shared" si="1925"/>
        <v/>
      </c>
      <c r="BT187" s="271" t="str">
        <f t="shared" si="1925"/>
        <v/>
      </c>
      <c r="BU187" s="263" t="str">
        <f t="shared" si="1925"/>
        <v/>
      </c>
      <c r="BV187" s="262" t="str">
        <f t="shared" si="1925"/>
        <v/>
      </c>
      <c r="BW187" s="271" t="str">
        <f t="shared" si="1925"/>
        <v/>
      </c>
      <c r="BX187" s="264" t="str">
        <f t="shared" si="1925"/>
        <v/>
      </c>
      <c r="BY187" s="262" t="str">
        <f t="shared" si="1925"/>
        <v/>
      </c>
      <c r="BZ187" s="265">
        <f>IF(BZ186&gt;0,BZ186/BZ185,0)</f>
        <v>0</v>
      </c>
      <c r="CA187" s="271" t="str">
        <f t="shared" ref="CA187:CI187" si="1926">IF(AND(CA185&gt;0,CA186&gt;0),ROUNDDOWN(CA186/CA185,4),"")</f>
        <v/>
      </c>
      <c r="CB187" s="261" t="str">
        <f t="shared" si="1926"/>
        <v/>
      </c>
      <c r="CC187" s="262" t="str">
        <f t="shared" si="1926"/>
        <v/>
      </c>
      <c r="CD187" s="271" t="str">
        <f t="shared" si="1926"/>
        <v/>
      </c>
      <c r="CE187" s="263" t="str">
        <f t="shared" si="1926"/>
        <v/>
      </c>
      <c r="CF187" s="262" t="str">
        <f t="shared" si="1926"/>
        <v/>
      </c>
      <c r="CG187" s="271" t="str">
        <f t="shared" si="1926"/>
        <v/>
      </c>
      <c r="CH187" s="264" t="str">
        <f t="shared" si="1926"/>
        <v/>
      </c>
      <c r="CI187" s="262" t="str">
        <f t="shared" si="1926"/>
        <v/>
      </c>
      <c r="CJ187" s="265">
        <f>IF(CJ186&gt;0,CJ186/CJ185,0)</f>
        <v>0</v>
      </c>
      <c r="CK187" s="271" t="str">
        <f t="shared" ref="CK187:CS187" si="1927">IF(AND(CK185&gt;0,CK186&gt;0),ROUNDDOWN(CK186/CK185,4),"")</f>
        <v/>
      </c>
      <c r="CL187" s="447" t="str">
        <f t="shared" si="1927"/>
        <v/>
      </c>
      <c r="CM187" s="448" t="str">
        <f t="shared" si="1927"/>
        <v/>
      </c>
      <c r="CN187" s="449" t="str">
        <f t="shared" si="1927"/>
        <v/>
      </c>
      <c r="CO187" s="468" t="str">
        <f t="shared" si="1927"/>
        <v/>
      </c>
      <c r="CP187" s="469" t="str">
        <f t="shared" si="1927"/>
        <v/>
      </c>
      <c r="CQ187" s="470" t="str">
        <f t="shared" si="1927"/>
        <v/>
      </c>
      <c r="CR187" s="311" t="str">
        <f t="shared" si="1927"/>
        <v/>
      </c>
      <c r="CS187" s="321" t="str">
        <f t="shared" si="1927"/>
        <v/>
      </c>
      <c r="CT187" s="331"/>
      <c r="CU187" s="274" t="str">
        <f t="shared" ref="CU187:DC187" si="1928">IF(AND(CU185&gt;0,CU186&gt;0),ROUNDDOWN(CU186/CU185,4),"")</f>
        <v/>
      </c>
      <c r="CV187" s="348" t="str">
        <f t="shared" si="1928"/>
        <v/>
      </c>
      <c r="CW187" s="349" t="str">
        <f t="shared" si="1928"/>
        <v/>
      </c>
      <c r="CX187" s="278" t="str">
        <f t="shared" si="1928"/>
        <v/>
      </c>
      <c r="CY187" s="368" t="str">
        <f t="shared" si="1928"/>
        <v/>
      </c>
      <c r="CZ187" s="369" t="str">
        <f t="shared" si="1928"/>
        <v/>
      </c>
      <c r="DA187" s="281" t="str">
        <f t="shared" si="1928"/>
        <v/>
      </c>
      <c r="DB187" s="384" t="str">
        <f t="shared" si="1928"/>
        <v/>
      </c>
      <c r="DC187" s="385" t="str">
        <f t="shared" si="1928"/>
        <v/>
      </c>
      <c r="DD187" s="386"/>
      <c r="DE187" s="284" t="str">
        <f>IF(AND(DE185&gt;0,DE186&gt;0),ROUNDDOWN(DE186/DE185,4),"")</f>
        <v/>
      </c>
      <c r="DF187" s="348" t="str">
        <f t="shared" ref="DF187:DN187" si="1929">IF(AND(DF185&gt;0,DF186&gt;0),ROUNDDOWN(DF186/DF185,4),"")</f>
        <v/>
      </c>
      <c r="DG187" s="349" t="str">
        <f t="shared" si="1929"/>
        <v/>
      </c>
      <c r="DH187" s="278" t="str">
        <f t="shared" si="1929"/>
        <v/>
      </c>
      <c r="DI187" s="368" t="str">
        <f t="shared" si="1929"/>
        <v/>
      </c>
      <c r="DJ187" s="369" t="str">
        <f t="shared" si="1929"/>
        <v/>
      </c>
      <c r="DK187" s="281" t="str">
        <f t="shared" si="1929"/>
        <v/>
      </c>
      <c r="DL187" s="384" t="str">
        <f t="shared" si="1929"/>
        <v/>
      </c>
      <c r="DM187" s="385" t="str">
        <f t="shared" si="1929"/>
        <v/>
      </c>
      <c r="DN187" s="386"/>
      <c r="DO187" s="284" t="str">
        <f>IF(AND(DO185&gt;0,DO186&gt;0),ROUNDDOWN(DO186/DO185,4),"")</f>
        <v/>
      </c>
      <c r="DP187" s="267" t="str">
        <f t="shared" ref="DP187:DW187" si="1930">IF(AND(DP185&gt;0,DP186&gt;0),ROUNDDOWN(DP186/DP185,4),"")</f>
        <v/>
      </c>
      <c r="DQ187" s="262" t="str">
        <f t="shared" si="1930"/>
        <v/>
      </c>
      <c r="DR187" s="271" t="str">
        <f t="shared" si="1930"/>
        <v/>
      </c>
      <c r="DS187" s="263" t="str">
        <f t="shared" si="1930"/>
        <v/>
      </c>
      <c r="DT187" s="262" t="str">
        <f t="shared" si="1930"/>
        <v/>
      </c>
      <c r="DU187" s="271" t="str">
        <f t="shared" si="1930"/>
        <v/>
      </c>
      <c r="DV187" s="264" t="str">
        <f t="shared" si="1930"/>
        <v/>
      </c>
      <c r="DW187" s="262" t="str">
        <f t="shared" si="1930"/>
        <v/>
      </c>
      <c r="DX187" s="265">
        <f>IF(DX186&gt;0,DX186/DX185,0)</f>
        <v>0</v>
      </c>
      <c r="DY187" s="271" t="str">
        <f t="shared" ref="DY187:EG187" si="1931">IF(AND(DY185&gt;0,DY186&gt;0),ROUNDDOWN(DY186/DY185,4),"")</f>
        <v/>
      </c>
      <c r="DZ187" s="261" t="str">
        <f t="shared" si="1931"/>
        <v/>
      </c>
      <c r="EA187" s="262" t="str">
        <f t="shared" si="1931"/>
        <v/>
      </c>
      <c r="EB187" s="271" t="str">
        <f t="shared" si="1931"/>
        <v/>
      </c>
      <c r="EC187" s="263" t="str">
        <f t="shared" si="1931"/>
        <v/>
      </c>
      <c r="ED187" s="262" t="str">
        <f t="shared" si="1931"/>
        <v/>
      </c>
      <c r="EE187" s="271" t="str">
        <f t="shared" si="1931"/>
        <v/>
      </c>
      <c r="EF187" s="264" t="str">
        <f t="shared" si="1931"/>
        <v/>
      </c>
      <c r="EG187" s="262" t="str">
        <f t="shared" si="1931"/>
        <v/>
      </c>
      <c r="EH187" s="265">
        <f>IF(EH186&gt;0,EH186/EH185,0)</f>
        <v>0</v>
      </c>
      <c r="EI187" s="271" t="str">
        <f t="shared" ref="EI187:EQ187" si="1932">IF(AND(EI185&gt;0,EI186&gt;0),ROUNDDOWN(EI186/EI185,4),"")</f>
        <v/>
      </c>
      <c r="EJ187" s="261" t="str">
        <f t="shared" si="1932"/>
        <v/>
      </c>
      <c r="EK187" s="262" t="str">
        <f t="shared" si="1932"/>
        <v/>
      </c>
      <c r="EL187" s="271" t="str">
        <f t="shared" si="1932"/>
        <v/>
      </c>
      <c r="EM187" s="263" t="str">
        <f t="shared" si="1932"/>
        <v/>
      </c>
      <c r="EN187" s="262" t="str">
        <f t="shared" si="1932"/>
        <v/>
      </c>
      <c r="EO187" s="271" t="str">
        <f t="shared" si="1932"/>
        <v/>
      </c>
      <c r="EP187" s="264" t="str">
        <f t="shared" si="1932"/>
        <v/>
      </c>
      <c r="EQ187" s="262" t="str">
        <f t="shared" si="1932"/>
        <v/>
      </c>
      <c r="ER187" s="265">
        <f>IF(ER186&gt;0,ER186/ER185,0)</f>
        <v>0</v>
      </c>
      <c r="ES187" s="271" t="str">
        <f t="shared" ref="ES187:FA187" si="1933">IF(AND(ES185&gt;0,ES186&gt;0),ROUNDDOWN(ES186/ES185,4),"")</f>
        <v/>
      </c>
      <c r="ET187" s="447" t="str">
        <f t="shared" si="1933"/>
        <v/>
      </c>
      <c r="EU187" s="448" t="str">
        <f t="shared" si="1933"/>
        <v/>
      </c>
      <c r="EV187" s="449" t="str">
        <f t="shared" si="1933"/>
        <v/>
      </c>
      <c r="EW187" s="468" t="str">
        <f t="shared" si="1933"/>
        <v/>
      </c>
      <c r="EX187" s="469" t="str">
        <f t="shared" si="1933"/>
        <v/>
      </c>
      <c r="EY187" s="470" t="str">
        <f t="shared" si="1933"/>
        <v/>
      </c>
      <c r="EZ187" s="311" t="str">
        <f t="shared" si="1933"/>
        <v/>
      </c>
      <c r="FA187" s="321" t="str">
        <f t="shared" si="1933"/>
        <v/>
      </c>
      <c r="FB187" s="331"/>
      <c r="FC187" s="274" t="str">
        <f>IF(AND(FC185&gt;0,FC186&gt;0),ROUNDDOWN(FC186/FC185,4),"")</f>
        <v/>
      </c>
      <c r="FD187" s="267" t="str">
        <f t="shared" ref="FD187:FK187" si="1934">IF(AND(FD185&gt;0,FD186&gt;0),ROUNDDOWN(FD186/FD185,4),"")</f>
        <v/>
      </c>
      <c r="FE187" s="262" t="str">
        <f t="shared" si="1934"/>
        <v/>
      </c>
      <c r="FF187" s="271" t="str">
        <f t="shared" si="1934"/>
        <v/>
      </c>
      <c r="FG187" s="263" t="str">
        <f t="shared" si="1934"/>
        <v/>
      </c>
      <c r="FH187" s="262" t="str">
        <f t="shared" si="1934"/>
        <v/>
      </c>
      <c r="FI187" s="271" t="str">
        <f t="shared" si="1934"/>
        <v/>
      </c>
      <c r="FJ187" s="264" t="str">
        <f t="shared" si="1934"/>
        <v/>
      </c>
      <c r="FK187" s="262" t="str">
        <f t="shared" si="1934"/>
        <v/>
      </c>
      <c r="FL187" s="265">
        <f>IF(FL186&gt;0,FL186/FL185,0)</f>
        <v>0</v>
      </c>
      <c r="FM187" s="271" t="str">
        <f t="shared" ref="FM187:FU187" si="1935">IF(AND(FM185&gt;0,FM186&gt;0),ROUNDDOWN(FM186/FM185,4),"")</f>
        <v/>
      </c>
      <c r="FN187" s="261" t="str">
        <f t="shared" si="1935"/>
        <v/>
      </c>
      <c r="FO187" s="262" t="str">
        <f t="shared" si="1935"/>
        <v/>
      </c>
      <c r="FP187" s="271" t="str">
        <f t="shared" si="1935"/>
        <v/>
      </c>
      <c r="FQ187" s="263" t="str">
        <f t="shared" si="1935"/>
        <v/>
      </c>
      <c r="FR187" s="262" t="str">
        <f t="shared" si="1935"/>
        <v/>
      </c>
      <c r="FS187" s="271" t="str">
        <f t="shared" si="1935"/>
        <v/>
      </c>
      <c r="FT187" s="264" t="str">
        <f t="shared" si="1935"/>
        <v/>
      </c>
      <c r="FU187" s="262" t="str">
        <f t="shared" si="1935"/>
        <v/>
      </c>
      <c r="FV187" s="265">
        <f>IF(FV186&gt;0,FV186/FV185,0)</f>
        <v>0</v>
      </c>
      <c r="FW187" s="271" t="str">
        <f t="shared" ref="FW187:GE187" si="1936">IF(AND(FW185&gt;0,FW186&gt;0),ROUNDDOWN(FW186/FW185,4),"")</f>
        <v/>
      </c>
      <c r="FX187" s="261" t="str">
        <f t="shared" si="1936"/>
        <v/>
      </c>
      <c r="FY187" s="262" t="str">
        <f t="shared" si="1936"/>
        <v/>
      </c>
      <c r="FZ187" s="271" t="str">
        <f t="shared" si="1936"/>
        <v/>
      </c>
      <c r="GA187" s="263" t="str">
        <f t="shared" si="1936"/>
        <v/>
      </c>
      <c r="GB187" s="262" t="str">
        <f t="shared" si="1936"/>
        <v/>
      </c>
      <c r="GC187" s="271" t="str">
        <f t="shared" si="1936"/>
        <v/>
      </c>
      <c r="GD187" s="264" t="str">
        <f t="shared" si="1936"/>
        <v/>
      </c>
      <c r="GE187" s="262" t="str">
        <f t="shared" si="1936"/>
        <v/>
      </c>
      <c r="GF187" s="265">
        <f>IF(GF186&gt;0,GF186/GF185,0)</f>
        <v>0</v>
      </c>
      <c r="GG187" s="271" t="str">
        <f t="shared" ref="GG187:GO187" si="1937">IF(AND(GG185&gt;0,GG186&gt;0),ROUNDDOWN(GG186/GG185,4),"")</f>
        <v/>
      </c>
      <c r="GH187" s="447" t="str">
        <f t="shared" si="1937"/>
        <v/>
      </c>
      <c r="GI187" s="448" t="str">
        <f t="shared" si="1937"/>
        <v/>
      </c>
      <c r="GJ187" s="449" t="str">
        <f t="shared" si="1937"/>
        <v/>
      </c>
      <c r="GK187" s="468" t="str">
        <f t="shared" si="1937"/>
        <v/>
      </c>
      <c r="GL187" s="469" t="str">
        <f t="shared" si="1937"/>
        <v/>
      </c>
      <c r="GM187" s="470" t="str">
        <f t="shared" si="1937"/>
        <v/>
      </c>
      <c r="GN187" s="311" t="str">
        <f t="shared" si="1937"/>
        <v/>
      </c>
      <c r="GO187" s="321" t="str">
        <f t="shared" si="1937"/>
        <v/>
      </c>
      <c r="GP187" s="331"/>
      <c r="GQ187" s="274" t="str">
        <f t="shared" ref="GQ187:GY187" si="1938">IF(AND(GQ185&gt;0,GQ186&gt;0),ROUNDDOWN(GQ186/GQ185,4),"")</f>
        <v/>
      </c>
      <c r="GR187" s="348" t="str">
        <f t="shared" si="1938"/>
        <v/>
      </c>
      <c r="GS187" s="349" t="str">
        <f t="shared" si="1938"/>
        <v/>
      </c>
      <c r="GT187" s="278" t="str">
        <f t="shared" si="1938"/>
        <v/>
      </c>
      <c r="GU187" s="368" t="str">
        <f t="shared" si="1938"/>
        <v/>
      </c>
      <c r="GV187" s="369" t="str">
        <f t="shared" si="1938"/>
        <v/>
      </c>
      <c r="GW187" s="281" t="str">
        <f t="shared" si="1938"/>
        <v/>
      </c>
      <c r="GX187" s="384" t="str">
        <f t="shared" si="1938"/>
        <v/>
      </c>
      <c r="GY187" s="385" t="str">
        <f t="shared" si="1938"/>
        <v/>
      </c>
      <c r="GZ187" s="386"/>
      <c r="HA187" s="284" t="str">
        <f t="shared" ref="HA187:HI187" si="1939">IF(AND(HA185&gt;0,HA186&gt;0),ROUNDDOWN(HA186/HA185,4),"")</f>
        <v/>
      </c>
      <c r="HB187" s="405" t="str">
        <f t="shared" si="1939"/>
        <v/>
      </c>
      <c r="HC187" s="406" t="str">
        <f t="shared" si="1939"/>
        <v/>
      </c>
      <c r="HD187" s="288" t="str">
        <f t="shared" si="1939"/>
        <v/>
      </c>
      <c r="HE187" s="405" t="str">
        <f t="shared" si="1939"/>
        <v/>
      </c>
      <c r="HF187" s="406" t="str">
        <f t="shared" si="1939"/>
        <v/>
      </c>
      <c r="HG187" s="288" t="str">
        <f t="shared" si="1939"/>
        <v/>
      </c>
      <c r="HH187" s="405" t="str">
        <f t="shared" si="1939"/>
        <v/>
      </c>
      <c r="HI187" s="406" t="str">
        <f t="shared" si="1939"/>
        <v/>
      </c>
      <c r="HJ187" s="415"/>
      <c r="HK187" s="287" t="str">
        <f>IF(AND(HK185&gt;0,HK186&gt;0),ROUNDDOWN(HK186/HK185,4),"")</f>
        <v/>
      </c>
      <c r="HL187" s="260"/>
      <c r="HM187" s="258"/>
      <c r="HN187" s="258"/>
      <c r="HO187" s="259"/>
      <c r="HP187" s="258"/>
      <c r="HQ187" s="258"/>
    </row>
    <row r="188" spans="2:225" s="96" customFormat="1" ht="29.25" thickBot="1">
      <c r="B188" s="233"/>
      <c r="C188" s="147"/>
      <c r="D188" s="192"/>
      <c r="E188" s="234"/>
      <c r="F188" s="235"/>
      <c r="G188" s="235"/>
      <c r="H188" s="235"/>
      <c r="I188" s="235"/>
      <c r="J188" s="234"/>
      <c r="K188" s="234"/>
      <c r="L188" s="234"/>
      <c r="M188" s="234"/>
      <c r="N188" s="234"/>
      <c r="O188" s="234"/>
      <c r="P188" s="234"/>
      <c r="Q188" s="234"/>
      <c r="R188" s="239"/>
      <c r="T188" s="255"/>
      <c r="V188" s="147"/>
      <c r="W188" s="255"/>
      <c r="Y188" s="147"/>
      <c r="Z188" s="255"/>
      <c r="AC188" s="147"/>
      <c r="AD188" s="255"/>
      <c r="AF188" s="147"/>
      <c r="AG188" s="255"/>
      <c r="AI188" s="147"/>
      <c r="AJ188" s="255"/>
      <c r="AM188" s="147"/>
      <c r="AN188" s="255"/>
      <c r="AP188" s="147"/>
      <c r="AQ188" s="255"/>
      <c r="AS188" s="147"/>
      <c r="AT188" s="255"/>
      <c r="AW188" s="147"/>
      <c r="AX188" s="450"/>
      <c r="AY188" s="451"/>
      <c r="AZ188" s="446"/>
      <c r="BA188" s="471"/>
      <c r="BB188" s="472"/>
      <c r="BC188" s="467"/>
      <c r="BD188" s="312"/>
      <c r="BE188" s="322"/>
      <c r="BF188" s="322"/>
      <c r="BG188" s="275"/>
      <c r="BJ188" s="147"/>
      <c r="BK188" s="255"/>
      <c r="BM188" s="147"/>
      <c r="BN188" s="255"/>
      <c r="BQ188" s="147"/>
      <c r="BR188" s="255"/>
      <c r="BT188" s="147"/>
      <c r="BU188" s="255"/>
      <c r="BW188" s="147"/>
      <c r="BX188" s="255"/>
      <c r="CA188" s="147"/>
      <c r="CB188" s="255"/>
      <c r="CD188" s="147"/>
      <c r="CE188" s="255"/>
      <c r="CG188" s="147"/>
      <c r="CH188" s="255"/>
      <c r="CK188" s="147"/>
      <c r="CL188" s="450"/>
      <c r="CM188" s="451"/>
      <c r="CN188" s="446"/>
      <c r="CO188" s="471"/>
      <c r="CP188" s="472"/>
      <c r="CQ188" s="467"/>
      <c r="CR188" s="312"/>
      <c r="CS188" s="322"/>
      <c r="CT188" s="322"/>
      <c r="CU188" s="275"/>
      <c r="CV188" s="350"/>
      <c r="CW188" s="351"/>
      <c r="CX188" s="277"/>
      <c r="CY188" s="370"/>
      <c r="CZ188" s="371"/>
      <c r="DA188" s="280"/>
      <c r="DB188" s="499"/>
      <c r="DC188" s="500"/>
      <c r="DD188" s="500"/>
      <c r="DE188" s="283"/>
      <c r="DF188" s="350"/>
      <c r="DG188" s="351"/>
      <c r="DH188" s="277"/>
      <c r="DI188" s="370"/>
      <c r="DJ188" s="371"/>
      <c r="DK188" s="280"/>
      <c r="DL188" s="499"/>
      <c r="DM188" s="500"/>
      <c r="DN188" s="500"/>
      <c r="DO188" s="283"/>
      <c r="DR188" s="147"/>
      <c r="DS188" s="255"/>
      <c r="DU188" s="147"/>
      <c r="DV188" s="255"/>
      <c r="DY188" s="147"/>
      <c r="DZ188" s="255"/>
      <c r="EB188" s="147"/>
      <c r="EC188" s="255"/>
      <c r="EE188" s="147"/>
      <c r="EF188" s="255"/>
      <c r="EI188" s="147"/>
      <c r="EJ188" s="255"/>
      <c r="EL188" s="147"/>
      <c r="EM188" s="255"/>
      <c r="EO188" s="147"/>
      <c r="EP188" s="255"/>
      <c r="ES188" s="147"/>
      <c r="ET188" s="450"/>
      <c r="EU188" s="451"/>
      <c r="EV188" s="446"/>
      <c r="EW188" s="471"/>
      <c r="EX188" s="472"/>
      <c r="EY188" s="467"/>
      <c r="EZ188" s="312"/>
      <c r="FA188" s="322"/>
      <c r="FB188" s="322"/>
      <c r="FC188" s="275"/>
      <c r="FF188" s="147"/>
      <c r="FG188" s="255"/>
      <c r="FI188" s="147"/>
      <c r="FJ188" s="255"/>
      <c r="FM188" s="147"/>
      <c r="FN188" s="255"/>
      <c r="FP188" s="147"/>
      <c r="FQ188" s="255"/>
      <c r="FS188" s="147"/>
      <c r="FT188" s="255"/>
      <c r="FW188" s="147"/>
      <c r="FX188" s="255"/>
      <c r="FZ188" s="147"/>
      <c r="GA188" s="255"/>
      <c r="GC188" s="147"/>
      <c r="GD188" s="255"/>
      <c r="GG188" s="147"/>
      <c r="GH188" s="450"/>
      <c r="GI188" s="451"/>
      <c r="GJ188" s="446"/>
      <c r="GK188" s="471"/>
      <c r="GL188" s="472"/>
      <c r="GM188" s="467"/>
      <c r="GN188" s="312"/>
      <c r="GO188" s="322"/>
      <c r="GP188" s="322"/>
      <c r="GQ188" s="275"/>
      <c r="GR188" s="350"/>
      <c r="GS188" s="351"/>
      <c r="GT188" s="277"/>
      <c r="GU188" s="370"/>
      <c r="GV188" s="371"/>
      <c r="GW188" s="280"/>
      <c r="GX188" s="499"/>
      <c r="GY188" s="500"/>
      <c r="GZ188" s="500"/>
      <c r="HA188" s="283"/>
      <c r="HB188" s="312"/>
      <c r="HC188" s="322"/>
      <c r="HD188" s="275"/>
      <c r="HE188" s="312"/>
      <c r="HF188" s="322"/>
      <c r="HG188" s="275"/>
      <c r="HH188" s="312"/>
      <c r="HI188" s="322"/>
      <c r="HJ188" s="322"/>
      <c r="HK188" s="147"/>
      <c r="HL188" s="260"/>
      <c r="HM188" s="258"/>
      <c r="HN188" s="258"/>
      <c r="HO188" s="259"/>
      <c r="HP188" s="258"/>
      <c r="HQ188" s="258"/>
    </row>
    <row r="189" spans="2:225" s="96" customFormat="1" ht="28.5">
      <c r="B189" s="233"/>
      <c r="C189" s="147"/>
      <c r="D189" s="192"/>
      <c r="E189" s="234"/>
      <c r="F189" s="235"/>
      <c r="G189" s="235"/>
      <c r="H189" s="235"/>
      <c r="I189" s="235"/>
      <c r="J189" s="234"/>
      <c r="K189" s="234"/>
      <c r="L189" s="234"/>
      <c r="M189" s="234"/>
      <c r="N189" s="234"/>
      <c r="O189" s="234"/>
      <c r="P189" s="234"/>
      <c r="Q189" s="234"/>
      <c r="R189" s="239"/>
      <c r="S189" s="220"/>
      <c r="T189" s="221" t="s">
        <v>176</v>
      </c>
      <c r="U189" s="222" t="s">
        <v>177</v>
      </c>
      <c r="V189" s="222" t="s">
        <v>179</v>
      </c>
      <c r="W189" s="223" t="s">
        <v>176</v>
      </c>
      <c r="X189" s="222" t="s">
        <v>177</v>
      </c>
      <c r="Y189" s="222" t="s">
        <v>179</v>
      </c>
      <c r="Z189" s="224" t="s">
        <v>176</v>
      </c>
      <c r="AA189" s="222" t="s">
        <v>177</v>
      </c>
      <c r="AB189" s="225" t="s">
        <v>234</v>
      </c>
      <c r="AC189" s="222" t="s">
        <v>179</v>
      </c>
      <c r="AD189" s="221" t="s">
        <v>176</v>
      </c>
      <c r="AE189" s="222" t="s">
        <v>177</v>
      </c>
      <c r="AF189" s="222" t="s">
        <v>179</v>
      </c>
      <c r="AG189" s="223" t="s">
        <v>176</v>
      </c>
      <c r="AH189" s="222" t="s">
        <v>177</v>
      </c>
      <c r="AI189" s="222" t="s">
        <v>179</v>
      </c>
      <c r="AJ189" s="224" t="s">
        <v>176</v>
      </c>
      <c r="AK189" s="222" t="s">
        <v>177</v>
      </c>
      <c r="AL189" s="225" t="s">
        <v>234</v>
      </c>
      <c r="AM189" s="222" t="s">
        <v>179</v>
      </c>
      <c r="AN189" s="221" t="s">
        <v>176</v>
      </c>
      <c r="AO189" s="222" t="s">
        <v>177</v>
      </c>
      <c r="AP189" s="222" t="s">
        <v>179</v>
      </c>
      <c r="AQ189" s="223" t="s">
        <v>176</v>
      </c>
      <c r="AR189" s="222" t="s">
        <v>177</v>
      </c>
      <c r="AS189" s="222" t="s">
        <v>179</v>
      </c>
      <c r="AT189" s="224" t="s">
        <v>176</v>
      </c>
      <c r="AU189" s="222" t="s">
        <v>177</v>
      </c>
      <c r="AV189" s="225" t="s">
        <v>234</v>
      </c>
      <c r="AW189" s="222" t="s">
        <v>179</v>
      </c>
      <c r="AX189" s="452" t="s">
        <v>176</v>
      </c>
      <c r="AY189" s="453" t="s">
        <v>177</v>
      </c>
      <c r="AZ189" s="454" t="s">
        <v>235</v>
      </c>
      <c r="BA189" s="473" t="s">
        <v>176</v>
      </c>
      <c r="BB189" s="474" t="s">
        <v>177</v>
      </c>
      <c r="BC189" s="475" t="s">
        <v>235</v>
      </c>
      <c r="BD189" s="313" t="s">
        <v>176</v>
      </c>
      <c r="BE189" s="323" t="s">
        <v>177</v>
      </c>
      <c r="BF189" s="332" t="s">
        <v>234</v>
      </c>
      <c r="BG189" s="227" t="s">
        <v>235</v>
      </c>
      <c r="BH189" s="226" t="s">
        <v>176</v>
      </c>
      <c r="BI189" s="222" t="s">
        <v>177</v>
      </c>
      <c r="BJ189" s="222" t="s">
        <v>179</v>
      </c>
      <c r="BK189" s="223" t="s">
        <v>176</v>
      </c>
      <c r="BL189" s="222" t="s">
        <v>177</v>
      </c>
      <c r="BM189" s="222" t="s">
        <v>179</v>
      </c>
      <c r="BN189" s="224" t="s">
        <v>176</v>
      </c>
      <c r="BO189" s="222" t="s">
        <v>177</v>
      </c>
      <c r="BP189" s="225" t="s">
        <v>234</v>
      </c>
      <c r="BQ189" s="222" t="s">
        <v>179</v>
      </c>
      <c r="BR189" s="221" t="s">
        <v>176</v>
      </c>
      <c r="BS189" s="222" t="s">
        <v>177</v>
      </c>
      <c r="BT189" s="222" t="s">
        <v>179</v>
      </c>
      <c r="BU189" s="223" t="s">
        <v>176</v>
      </c>
      <c r="BV189" s="222" t="s">
        <v>177</v>
      </c>
      <c r="BW189" s="222" t="s">
        <v>179</v>
      </c>
      <c r="BX189" s="224" t="s">
        <v>176</v>
      </c>
      <c r="BY189" s="222" t="s">
        <v>177</v>
      </c>
      <c r="BZ189" s="225" t="s">
        <v>234</v>
      </c>
      <c r="CA189" s="222" t="s">
        <v>179</v>
      </c>
      <c r="CB189" s="221" t="s">
        <v>176</v>
      </c>
      <c r="CC189" s="222" t="s">
        <v>177</v>
      </c>
      <c r="CD189" s="222" t="s">
        <v>179</v>
      </c>
      <c r="CE189" s="223" t="s">
        <v>176</v>
      </c>
      <c r="CF189" s="222" t="s">
        <v>177</v>
      </c>
      <c r="CG189" s="222" t="s">
        <v>179</v>
      </c>
      <c r="CH189" s="224" t="s">
        <v>176</v>
      </c>
      <c r="CI189" s="222" t="s">
        <v>177</v>
      </c>
      <c r="CJ189" s="225" t="s">
        <v>234</v>
      </c>
      <c r="CK189" s="222" t="s">
        <v>179</v>
      </c>
      <c r="CL189" s="452" t="s">
        <v>176</v>
      </c>
      <c r="CM189" s="453" t="s">
        <v>177</v>
      </c>
      <c r="CN189" s="454" t="s">
        <v>235</v>
      </c>
      <c r="CO189" s="473" t="s">
        <v>176</v>
      </c>
      <c r="CP189" s="474" t="s">
        <v>177</v>
      </c>
      <c r="CQ189" s="475" t="s">
        <v>235</v>
      </c>
      <c r="CR189" s="313" t="s">
        <v>176</v>
      </c>
      <c r="CS189" s="323" t="s">
        <v>177</v>
      </c>
      <c r="CT189" s="332" t="s">
        <v>234</v>
      </c>
      <c r="CU189" s="227" t="s">
        <v>235</v>
      </c>
      <c r="CV189" s="352" t="s">
        <v>240</v>
      </c>
      <c r="CW189" s="353" t="s">
        <v>241</v>
      </c>
      <c r="CX189" s="228" t="s">
        <v>235</v>
      </c>
      <c r="CY189" s="372" t="s">
        <v>240</v>
      </c>
      <c r="CZ189" s="373" t="s">
        <v>241</v>
      </c>
      <c r="DA189" s="229" t="s">
        <v>235</v>
      </c>
      <c r="DB189" s="387" t="s">
        <v>240</v>
      </c>
      <c r="DC189" s="388" t="s">
        <v>241</v>
      </c>
      <c r="DD189" s="389" t="s">
        <v>242</v>
      </c>
      <c r="DE189" s="230" t="s">
        <v>235</v>
      </c>
      <c r="DF189" s="352" t="s">
        <v>240</v>
      </c>
      <c r="DG189" s="353" t="s">
        <v>241</v>
      </c>
      <c r="DH189" s="228" t="s">
        <v>235</v>
      </c>
      <c r="DI189" s="372" t="s">
        <v>240</v>
      </c>
      <c r="DJ189" s="373" t="s">
        <v>241</v>
      </c>
      <c r="DK189" s="229" t="s">
        <v>235</v>
      </c>
      <c r="DL189" s="387" t="s">
        <v>240</v>
      </c>
      <c r="DM189" s="388" t="s">
        <v>241</v>
      </c>
      <c r="DN189" s="389" t="s">
        <v>242</v>
      </c>
      <c r="DO189" s="230" t="s">
        <v>235</v>
      </c>
      <c r="DP189" s="226" t="s">
        <v>176</v>
      </c>
      <c r="DQ189" s="222" t="s">
        <v>177</v>
      </c>
      <c r="DR189" s="222" t="s">
        <v>179</v>
      </c>
      <c r="DS189" s="223" t="s">
        <v>176</v>
      </c>
      <c r="DT189" s="222" t="s">
        <v>177</v>
      </c>
      <c r="DU189" s="222" t="s">
        <v>179</v>
      </c>
      <c r="DV189" s="224" t="s">
        <v>176</v>
      </c>
      <c r="DW189" s="222" t="s">
        <v>177</v>
      </c>
      <c r="DX189" s="225" t="s">
        <v>234</v>
      </c>
      <c r="DY189" s="222" t="s">
        <v>179</v>
      </c>
      <c r="DZ189" s="221" t="s">
        <v>176</v>
      </c>
      <c r="EA189" s="222" t="s">
        <v>177</v>
      </c>
      <c r="EB189" s="222" t="s">
        <v>179</v>
      </c>
      <c r="EC189" s="223" t="s">
        <v>176</v>
      </c>
      <c r="ED189" s="222" t="s">
        <v>177</v>
      </c>
      <c r="EE189" s="222" t="s">
        <v>179</v>
      </c>
      <c r="EF189" s="224" t="s">
        <v>176</v>
      </c>
      <c r="EG189" s="222" t="s">
        <v>177</v>
      </c>
      <c r="EH189" s="225" t="s">
        <v>234</v>
      </c>
      <c r="EI189" s="222" t="s">
        <v>179</v>
      </c>
      <c r="EJ189" s="221" t="s">
        <v>176</v>
      </c>
      <c r="EK189" s="222" t="s">
        <v>177</v>
      </c>
      <c r="EL189" s="222" t="s">
        <v>179</v>
      </c>
      <c r="EM189" s="223" t="s">
        <v>176</v>
      </c>
      <c r="EN189" s="222" t="s">
        <v>177</v>
      </c>
      <c r="EO189" s="222" t="s">
        <v>179</v>
      </c>
      <c r="EP189" s="224" t="s">
        <v>176</v>
      </c>
      <c r="EQ189" s="222" t="s">
        <v>177</v>
      </c>
      <c r="ER189" s="225" t="s">
        <v>234</v>
      </c>
      <c r="ES189" s="222" t="s">
        <v>179</v>
      </c>
      <c r="ET189" s="452" t="s">
        <v>176</v>
      </c>
      <c r="EU189" s="453" t="s">
        <v>177</v>
      </c>
      <c r="EV189" s="454" t="s">
        <v>235</v>
      </c>
      <c r="EW189" s="473" t="s">
        <v>176</v>
      </c>
      <c r="EX189" s="474" t="s">
        <v>177</v>
      </c>
      <c r="EY189" s="475" t="s">
        <v>235</v>
      </c>
      <c r="EZ189" s="313" t="s">
        <v>176</v>
      </c>
      <c r="FA189" s="323" t="s">
        <v>177</v>
      </c>
      <c r="FB189" s="332" t="s">
        <v>234</v>
      </c>
      <c r="FC189" s="227" t="s">
        <v>235</v>
      </c>
      <c r="FD189" s="226" t="s">
        <v>176</v>
      </c>
      <c r="FE189" s="222" t="s">
        <v>177</v>
      </c>
      <c r="FF189" s="222" t="s">
        <v>179</v>
      </c>
      <c r="FG189" s="223" t="s">
        <v>176</v>
      </c>
      <c r="FH189" s="222" t="s">
        <v>177</v>
      </c>
      <c r="FI189" s="222" t="s">
        <v>179</v>
      </c>
      <c r="FJ189" s="224" t="s">
        <v>176</v>
      </c>
      <c r="FK189" s="222" t="s">
        <v>177</v>
      </c>
      <c r="FL189" s="225" t="s">
        <v>234</v>
      </c>
      <c r="FM189" s="222" t="s">
        <v>179</v>
      </c>
      <c r="FN189" s="221" t="s">
        <v>176</v>
      </c>
      <c r="FO189" s="222" t="s">
        <v>177</v>
      </c>
      <c r="FP189" s="222" t="s">
        <v>179</v>
      </c>
      <c r="FQ189" s="223" t="s">
        <v>176</v>
      </c>
      <c r="FR189" s="222" t="s">
        <v>177</v>
      </c>
      <c r="FS189" s="222" t="s">
        <v>179</v>
      </c>
      <c r="FT189" s="224" t="s">
        <v>176</v>
      </c>
      <c r="FU189" s="222" t="s">
        <v>177</v>
      </c>
      <c r="FV189" s="225" t="s">
        <v>234</v>
      </c>
      <c r="FW189" s="222" t="s">
        <v>179</v>
      </c>
      <c r="FX189" s="221" t="s">
        <v>176</v>
      </c>
      <c r="FY189" s="222" t="s">
        <v>177</v>
      </c>
      <c r="FZ189" s="222" t="s">
        <v>179</v>
      </c>
      <c r="GA189" s="223" t="s">
        <v>176</v>
      </c>
      <c r="GB189" s="222" t="s">
        <v>177</v>
      </c>
      <c r="GC189" s="222" t="s">
        <v>179</v>
      </c>
      <c r="GD189" s="224" t="s">
        <v>176</v>
      </c>
      <c r="GE189" s="222" t="s">
        <v>177</v>
      </c>
      <c r="GF189" s="225" t="s">
        <v>234</v>
      </c>
      <c r="GG189" s="222" t="s">
        <v>179</v>
      </c>
      <c r="GH189" s="452" t="s">
        <v>176</v>
      </c>
      <c r="GI189" s="453" t="s">
        <v>177</v>
      </c>
      <c r="GJ189" s="454" t="s">
        <v>235</v>
      </c>
      <c r="GK189" s="473" t="s">
        <v>176</v>
      </c>
      <c r="GL189" s="474" t="s">
        <v>177</v>
      </c>
      <c r="GM189" s="475" t="s">
        <v>235</v>
      </c>
      <c r="GN189" s="313" t="s">
        <v>176</v>
      </c>
      <c r="GO189" s="323" t="s">
        <v>177</v>
      </c>
      <c r="GP189" s="332" t="s">
        <v>234</v>
      </c>
      <c r="GQ189" s="227" t="s">
        <v>235</v>
      </c>
      <c r="GR189" s="352" t="s">
        <v>240</v>
      </c>
      <c r="GS189" s="353" t="s">
        <v>241</v>
      </c>
      <c r="GT189" s="228" t="s">
        <v>235</v>
      </c>
      <c r="GU189" s="372" t="s">
        <v>240</v>
      </c>
      <c r="GV189" s="373" t="s">
        <v>241</v>
      </c>
      <c r="GW189" s="229" t="s">
        <v>235</v>
      </c>
      <c r="GX189" s="387" t="s">
        <v>176</v>
      </c>
      <c r="GY189" s="388" t="s">
        <v>177</v>
      </c>
      <c r="GZ189" s="389" t="s">
        <v>234</v>
      </c>
      <c r="HA189" s="230" t="s">
        <v>235</v>
      </c>
      <c r="HB189" s="407" t="s">
        <v>176</v>
      </c>
      <c r="HC189" s="408" t="s">
        <v>177</v>
      </c>
      <c r="HD189" s="232" t="s">
        <v>235</v>
      </c>
      <c r="HE189" s="407" t="s">
        <v>176</v>
      </c>
      <c r="HF189" s="408" t="s">
        <v>177</v>
      </c>
      <c r="HG189" s="232" t="s">
        <v>235</v>
      </c>
      <c r="HH189" s="407" t="s">
        <v>176</v>
      </c>
      <c r="HI189" s="408" t="s">
        <v>177</v>
      </c>
      <c r="HJ189" s="416" t="s">
        <v>234</v>
      </c>
      <c r="HK189" s="231" t="s">
        <v>235</v>
      </c>
      <c r="HL189" s="260"/>
      <c r="HM189" s="258"/>
      <c r="HN189" s="258"/>
      <c r="HO189" s="259"/>
      <c r="HP189" s="258"/>
      <c r="HQ189" s="258"/>
    </row>
    <row r="190" spans="2:225" s="96" customFormat="1" ht="28.5">
      <c r="B190" s="233"/>
      <c r="C190" s="147"/>
      <c r="D190" s="521" t="s">
        <v>263</v>
      </c>
      <c r="E190" s="234"/>
      <c r="F190" s="235"/>
      <c r="G190" s="235"/>
      <c r="H190" s="235"/>
      <c r="I190" s="234"/>
      <c r="J190" s="234"/>
      <c r="K190" s="234"/>
      <c r="L190" s="234"/>
      <c r="M190" s="234"/>
      <c r="N190" s="234"/>
      <c r="O190" s="234"/>
      <c r="P190" s="234"/>
      <c r="Q190" s="234"/>
      <c r="R190" s="239"/>
      <c r="S190" s="240" t="s">
        <v>237</v>
      </c>
      <c r="T190" s="241">
        <f t="shared" ref="T190:AY190" si="1940">SUMIFS(T$5:T$129,$HM$5:$HM$129,$S190,$HO$5:$HO$129,$D190)</f>
        <v>0</v>
      </c>
      <c r="U190" s="242">
        <f t="shared" si="1940"/>
        <v>0</v>
      </c>
      <c r="V190" s="269">
        <f t="shared" si="1940"/>
        <v>0</v>
      </c>
      <c r="W190" s="243">
        <f t="shared" si="1940"/>
        <v>0</v>
      </c>
      <c r="X190" s="242">
        <f t="shared" si="1940"/>
        <v>0</v>
      </c>
      <c r="Y190" s="269">
        <f t="shared" si="1940"/>
        <v>0</v>
      </c>
      <c r="Z190" s="244">
        <f t="shared" si="1940"/>
        <v>0</v>
      </c>
      <c r="AA190" s="242">
        <f t="shared" si="1940"/>
        <v>0</v>
      </c>
      <c r="AB190" s="245">
        <f t="shared" si="1940"/>
        <v>0</v>
      </c>
      <c r="AC190" s="269">
        <f t="shared" si="1940"/>
        <v>0</v>
      </c>
      <c r="AD190" s="241">
        <f t="shared" si="1940"/>
        <v>0</v>
      </c>
      <c r="AE190" s="242">
        <f t="shared" si="1940"/>
        <v>0</v>
      </c>
      <c r="AF190" s="269">
        <f t="shared" si="1940"/>
        <v>0</v>
      </c>
      <c r="AG190" s="243">
        <f t="shared" si="1940"/>
        <v>0</v>
      </c>
      <c r="AH190" s="242">
        <f t="shared" si="1940"/>
        <v>0</v>
      </c>
      <c r="AI190" s="269">
        <f t="shared" si="1940"/>
        <v>0</v>
      </c>
      <c r="AJ190" s="244">
        <f t="shared" si="1940"/>
        <v>0</v>
      </c>
      <c r="AK190" s="242">
        <f t="shared" si="1940"/>
        <v>0</v>
      </c>
      <c r="AL190" s="245">
        <f t="shared" si="1940"/>
        <v>0</v>
      </c>
      <c r="AM190" s="269">
        <f t="shared" si="1940"/>
        <v>0</v>
      </c>
      <c r="AN190" s="241">
        <f t="shared" si="1940"/>
        <v>0</v>
      </c>
      <c r="AO190" s="242">
        <f t="shared" si="1940"/>
        <v>0</v>
      </c>
      <c r="AP190" s="269">
        <f t="shared" si="1940"/>
        <v>0</v>
      </c>
      <c r="AQ190" s="243">
        <f t="shared" si="1940"/>
        <v>0</v>
      </c>
      <c r="AR190" s="242">
        <f t="shared" si="1940"/>
        <v>0</v>
      </c>
      <c r="AS190" s="269">
        <f t="shared" si="1940"/>
        <v>0</v>
      </c>
      <c r="AT190" s="244">
        <f t="shared" si="1940"/>
        <v>0</v>
      </c>
      <c r="AU190" s="242">
        <f t="shared" si="1940"/>
        <v>0</v>
      </c>
      <c r="AV190" s="245">
        <f t="shared" si="1940"/>
        <v>0</v>
      </c>
      <c r="AW190" s="269">
        <f t="shared" si="1940"/>
        <v>0</v>
      </c>
      <c r="AX190" s="441">
        <f t="shared" si="1940"/>
        <v>0</v>
      </c>
      <c r="AY190" s="442">
        <f t="shared" si="1940"/>
        <v>0</v>
      </c>
      <c r="AZ190" s="443">
        <f t="shared" ref="AZ190:CE190" si="1941">SUMIFS(AZ$5:AZ$129,$HM$5:$HM$129,$S190,$HO$5:$HO$129,$D190)</f>
        <v>0</v>
      </c>
      <c r="BA190" s="462">
        <f t="shared" si="1941"/>
        <v>0</v>
      </c>
      <c r="BB190" s="463">
        <f t="shared" si="1941"/>
        <v>0</v>
      </c>
      <c r="BC190" s="464">
        <f t="shared" si="1941"/>
        <v>0</v>
      </c>
      <c r="BD190" s="309">
        <f t="shared" si="1941"/>
        <v>0</v>
      </c>
      <c r="BE190" s="319">
        <f t="shared" si="1941"/>
        <v>0</v>
      </c>
      <c r="BF190" s="329">
        <f t="shared" si="1941"/>
        <v>0</v>
      </c>
      <c r="BG190" s="272">
        <f t="shared" si="1941"/>
        <v>0</v>
      </c>
      <c r="BH190" s="246">
        <f t="shared" si="1941"/>
        <v>0</v>
      </c>
      <c r="BI190" s="242">
        <f t="shared" si="1941"/>
        <v>0</v>
      </c>
      <c r="BJ190" s="269">
        <f t="shared" si="1941"/>
        <v>0</v>
      </c>
      <c r="BK190" s="243">
        <f t="shared" si="1941"/>
        <v>0</v>
      </c>
      <c r="BL190" s="242">
        <f t="shared" si="1941"/>
        <v>0</v>
      </c>
      <c r="BM190" s="269">
        <f t="shared" si="1941"/>
        <v>0</v>
      </c>
      <c r="BN190" s="244">
        <f t="shared" si="1941"/>
        <v>0</v>
      </c>
      <c r="BO190" s="242">
        <f t="shared" si="1941"/>
        <v>0</v>
      </c>
      <c r="BP190" s="245">
        <f t="shared" si="1941"/>
        <v>0</v>
      </c>
      <c r="BQ190" s="269">
        <f t="shared" si="1941"/>
        <v>0</v>
      </c>
      <c r="BR190" s="241">
        <f t="shared" si="1941"/>
        <v>0</v>
      </c>
      <c r="BS190" s="242">
        <f t="shared" si="1941"/>
        <v>0</v>
      </c>
      <c r="BT190" s="269">
        <f t="shared" si="1941"/>
        <v>0</v>
      </c>
      <c r="BU190" s="243">
        <f t="shared" si="1941"/>
        <v>0</v>
      </c>
      <c r="BV190" s="242">
        <f t="shared" si="1941"/>
        <v>0</v>
      </c>
      <c r="BW190" s="269">
        <f t="shared" si="1941"/>
        <v>0</v>
      </c>
      <c r="BX190" s="244">
        <f t="shared" si="1941"/>
        <v>0</v>
      </c>
      <c r="BY190" s="242">
        <f t="shared" si="1941"/>
        <v>0</v>
      </c>
      <c r="BZ190" s="245">
        <f t="shared" si="1941"/>
        <v>0</v>
      </c>
      <c r="CA190" s="269">
        <f t="shared" si="1941"/>
        <v>0</v>
      </c>
      <c r="CB190" s="241">
        <f t="shared" si="1941"/>
        <v>0</v>
      </c>
      <c r="CC190" s="242">
        <f t="shared" si="1941"/>
        <v>0</v>
      </c>
      <c r="CD190" s="269">
        <f t="shared" si="1941"/>
        <v>0</v>
      </c>
      <c r="CE190" s="243">
        <f t="shared" si="1941"/>
        <v>0</v>
      </c>
      <c r="CF190" s="242">
        <f t="shared" ref="CF190:DU190" si="1942">SUMIFS(CF$5:CF$129,$HM$5:$HM$129,$S190,$HO$5:$HO$129,$D190)</f>
        <v>0</v>
      </c>
      <c r="CG190" s="269">
        <f t="shared" si="1942"/>
        <v>0</v>
      </c>
      <c r="CH190" s="244">
        <f t="shared" si="1942"/>
        <v>0</v>
      </c>
      <c r="CI190" s="242">
        <f t="shared" si="1942"/>
        <v>0</v>
      </c>
      <c r="CJ190" s="245">
        <f t="shared" si="1942"/>
        <v>0</v>
      </c>
      <c r="CK190" s="269">
        <f t="shared" si="1942"/>
        <v>0</v>
      </c>
      <c r="CL190" s="441">
        <f t="shared" si="1942"/>
        <v>0</v>
      </c>
      <c r="CM190" s="442">
        <f t="shared" si="1942"/>
        <v>0</v>
      </c>
      <c r="CN190" s="443">
        <f t="shared" si="1942"/>
        <v>0</v>
      </c>
      <c r="CO190" s="462">
        <f t="shared" si="1942"/>
        <v>0</v>
      </c>
      <c r="CP190" s="463">
        <f t="shared" si="1942"/>
        <v>0</v>
      </c>
      <c r="CQ190" s="464">
        <f t="shared" si="1942"/>
        <v>0</v>
      </c>
      <c r="CR190" s="309">
        <f t="shared" si="1942"/>
        <v>0</v>
      </c>
      <c r="CS190" s="319">
        <f t="shared" si="1942"/>
        <v>0</v>
      </c>
      <c r="CT190" s="329">
        <f t="shared" si="1942"/>
        <v>0</v>
      </c>
      <c r="CU190" s="272">
        <f t="shared" si="1942"/>
        <v>0</v>
      </c>
      <c r="CV190" s="344">
        <f t="shared" si="1942"/>
        <v>0</v>
      </c>
      <c r="CW190" s="345">
        <f t="shared" si="1942"/>
        <v>0</v>
      </c>
      <c r="CX190" s="276">
        <f t="shared" si="1942"/>
        <v>0</v>
      </c>
      <c r="CY190" s="364">
        <f t="shared" si="1942"/>
        <v>0</v>
      </c>
      <c r="CZ190" s="365">
        <f t="shared" si="1942"/>
        <v>0</v>
      </c>
      <c r="DA190" s="279">
        <f t="shared" si="1942"/>
        <v>0</v>
      </c>
      <c r="DB190" s="379">
        <f t="shared" si="1942"/>
        <v>0</v>
      </c>
      <c r="DC190" s="380">
        <f t="shared" si="1942"/>
        <v>0</v>
      </c>
      <c r="DD190" s="381">
        <f t="shared" si="1942"/>
        <v>0</v>
      </c>
      <c r="DE190" s="282">
        <f t="shared" si="1942"/>
        <v>0</v>
      </c>
      <c r="DF190" s="344">
        <f t="shared" si="1942"/>
        <v>0</v>
      </c>
      <c r="DG190" s="345">
        <f t="shared" si="1942"/>
        <v>0</v>
      </c>
      <c r="DH190" s="276">
        <f t="shared" si="1942"/>
        <v>0</v>
      </c>
      <c r="DI190" s="364">
        <f t="shared" si="1942"/>
        <v>0</v>
      </c>
      <c r="DJ190" s="365">
        <f t="shared" si="1942"/>
        <v>0</v>
      </c>
      <c r="DK190" s="279">
        <f t="shared" si="1942"/>
        <v>0</v>
      </c>
      <c r="DL190" s="379">
        <f t="shared" si="1942"/>
        <v>0</v>
      </c>
      <c r="DM190" s="380">
        <f t="shared" si="1942"/>
        <v>0</v>
      </c>
      <c r="DN190" s="381">
        <f t="shared" si="1942"/>
        <v>0</v>
      </c>
      <c r="DO190" s="282">
        <f t="shared" si="1942"/>
        <v>0</v>
      </c>
      <c r="DP190" s="246">
        <f t="shared" si="1942"/>
        <v>0</v>
      </c>
      <c r="DQ190" s="242">
        <f t="shared" si="1942"/>
        <v>0</v>
      </c>
      <c r="DR190" s="269">
        <f t="shared" si="1942"/>
        <v>0</v>
      </c>
      <c r="DS190" s="243">
        <f t="shared" si="1942"/>
        <v>0</v>
      </c>
      <c r="DT190" s="242">
        <f t="shared" si="1942"/>
        <v>0</v>
      </c>
      <c r="DU190" s="269">
        <f t="shared" si="1942"/>
        <v>0</v>
      </c>
      <c r="DV190" s="244">
        <f t="shared" ref="DV190:FA190" si="1943">SUMIFS(DV$5:DV$129,$HM$5:$HM$129,$S190,$HO$5:$HO$129,$D190)</f>
        <v>0</v>
      </c>
      <c r="DW190" s="242">
        <f t="shared" si="1943"/>
        <v>0</v>
      </c>
      <c r="DX190" s="245">
        <f t="shared" si="1943"/>
        <v>0</v>
      </c>
      <c r="DY190" s="269">
        <f t="shared" si="1943"/>
        <v>0</v>
      </c>
      <c r="DZ190" s="241">
        <f t="shared" si="1943"/>
        <v>0</v>
      </c>
      <c r="EA190" s="242">
        <f t="shared" si="1943"/>
        <v>0</v>
      </c>
      <c r="EB190" s="269">
        <f t="shared" si="1943"/>
        <v>0</v>
      </c>
      <c r="EC190" s="243">
        <f t="shared" si="1943"/>
        <v>0</v>
      </c>
      <c r="ED190" s="242">
        <f t="shared" si="1943"/>
        <v>0</v>
      </c>
      <c r="EE190" s="269">
        <f t="shared" si="1943"/>
        <v>0</v>
      </c>
      <c r="EF190" s="244">
        <f t="shared" si="1943"/>
        <v>0</v>
      </c>
      <c r="EG190" s="242">
        <f t="shared" si="1943"/>
        <v>0</v>
      </c>
      <c r="EH190" s="245">
        <f t="shared" si="1943"/>
        <v>0</v>
      </c>
      <c r="EI190" s="269">
        <f t="shared" si="1943"/>
        <v>0</v>
      </c>
      <c r="EJ190" s="241">
        <f t="shared" si="1943"/>
        <v>0</v>
      </c>
      <c r="EK190" s="242">
        <f t="shared" si="1943"/>
        <v>0</v>
      </c>
      <c r="EL190" s="269">
        <f t="shared" si="1943"/>
        <v>0</v>
      </c>
      <c r="EM190" s="243">
        <f t="shared" si="1943"/>
        <v>0</v>
      </c>
      <c r="EN190" s="242">
        <f t="shared" si="1943"/>
        <v>0</v>
      </c>
      <c r="EO190" s="269">
        <f t="shared" si="1943"/>
        <v>0</v>
      </c>
      <c r="EP190" s="244">
        <f t="shared" si="1943"/>
        <v>0</v>
      </c>
      <c r="EQ190" s="242">
        <f t="shared" si="1943"/>
        <v>0</v>
      </c>
      <c r="ER190" s="245">
        <f t="shared" si="1943"/>
        <v>0</v>
      </c>
      <c r="ES190" s="269">
        <f t="shared" si="1943"/>
        <v>0</v>
      </c>
      <c r="ET190" s="441">
        <f t="shared" si="1943"/>
        <v>0</v>
      </c>
      <c r="EU190" s="442">
        <f t="shared" si="1943"/>
        <v>0</v>
      </c>
      <c r="EV190" s="443">
        <f t="shared" si="1943"/>
        <v>0</v>
      </c>
      <c r="EW190" s="462">
        <f t="shared" si="1943"/>
        <v>0</v>
      </c>
      <c r="EX190" s="463">
        <f t="shared" si="1943"/>
        <v>0</v>
      </c>
      <c r="EY190" s="464">
        <f t="shared" si="1943"/>
        <v>0</v>
      </c>
      <c r="EZ190" s="309">
        <f t="shared" si="1943"/>
        <v>0</v>
      </c>
      <c r="FA190" s="319">
        <f t="shared" si="1943"/>
        <v>0</v>
      </c>
      <c r="FB190" s="329">
        <f t="shared" ref="FB190:GG190" si="1944">SUMIFS(FB$5:FB$129,$HM$5:$HM$129,$S190,$HO$5:$HO$129,$D190)</f>
        <v>0</v>
      </c>
      <c r="FC190" s="272">
        <f t="shared" si="1944"/>
        <v>0</v>
      </c>
      <c r="FD190" s="246">
        <f t="shared" si="1944"/>
        <v>0</v>
      </c>
      <c r="FE190" s="242">
        <f t="shared" si="1944"/>
        <v>0</v>
      </c>
      <c r="FF190" s="269">
        <f t="shared" si="1944"/>
        <v>0</v>
      </c>
      <c r="FG190" s="243">
        <f t="shared" si="1944"/>
        <v>0</v>
      </c>
      <c r="FH190" s="242">
        <f t="shared" si="1944"/>
        <v>0</v>
      </c>
      <c r="FI190" s="269">
        <f t="shared" si="1944"/>
        <v>0</v>
      </c>
      <c r="FJ190" s="244">
        <f t="shared" si="1944"/>
        <v>0</v>
      </c>
      <c r="FK190" s="242">
        <f t="shared" si="1944"/>
        <v>0</v>
      </c>
      <c r="FL190" s="245">
        <f t="shared" si="1944"/>
        <v>0</v>
      </c>
      <c r="FM190" s="269">
        <f t="shared" si="1944"/>
        <v>0</v>
      </c>
      <c r="FN190" s="241">
        <f t="shared" si="1944"/>
        <v>0</v>
      </c>
      <c r="FO190" s="242">
        <f t="shared" si="1944"/>
        <v>0</v>
      </c>
      <c r="FP190" s="269">
        <f t="shared" si="1944"/>
        <v>0</v>
      </c>
      <c r="FQ190" s="243">
        <f t="shared" si="1944"/>
        <v>0</v>
      </c>
      <c r="FR190" s="242">
        <f t="shared" si="1944"/>
        <v>0</v>
      </c>
      <c r="FS190" s="269">
        <f t="shared" si="1944"/>
        <v>0</v>
      </c>
      <c r="FT190" s="244">
        <f t="shared" si="1944"/>
        <v>0</v>
      </c>
      <c r="FU190" s="242">
        <f t="shared" si="1944"/>
        <v>0</v>
      </c>
      <c r="FV190" s="245">
        <f t="shared" si="1944"/>
        <v>0</v>
      </c>
      <c r="FW190" s="269">
        <f t="shared" si="1944"/>
        <v>0</v>
      </c>
      <c r="FX190" s="241">
        <f t="shared" si="1944"/>
        <v>0</v>
      </c>
      <c r="FY190" s="242">
        <f t="shared" si="1944"/>
        <v>0</v>
      </c>
      <c r="FZ190" s="269">
        <f t="shared" si="1944"/>
        <v>0</v>
      </c>
      <c r="GA190" s="243">
        <f t="shared" si="1944"/>
        <v>0</v>
      </c>
      <c r="GB190" s="242">
        <f t="shared" si="1944"/>
        <v>0</v>
      </c>
      <c r="GC190" s="269">
        <f t="shared" si="1944"/>
        <v>0</v>
      </c>
      <c r="GD190" s="244">
        <f t="shared" si="1944"/>
        <v>0</v>
      </c>
      <c r="GE190" s="242">
        <f t="shared" si="1944"/>
        <v>0</v>
      </c>
      <c r="GF190" s="245">
        <f t="shared" si="1944"/>
        <v>0</v>
      </c>
      <c r="GG190" s="269">
        <f t="shared" si="1944"/>
        <v>0</v>
      </c>
      <c r="GH190" s="441">
        <f t="shared" ref="GH190:HK190" si="1945">SUMIFS(GH$5:GH$129,$HM$5:$HM$129,$S190,$HO$5:$HO$129,$D190)</f>
        <v>0</v>
      </c>
      <c r="GI190" s="442">
        <f t="shared" si="1945"/>
        <v>0</v>
      </c>
      <c r="GJ190" s="443">
        <f t="shared" si="1945"/>
        <v>0</v>
      </c>
      <c r="GK190" s="462">
        <f t="shared" si="1945"/>
        <v>0</v>
      </c>
      <c r="GL190" s="463">
        <f t="shared" si="1945"/>
        <v>0</v>
      </c>
      <c r="GM190" s="464">
        <f t="shared" si="1945"/>
        <v>0</v>
      </c>
      <c r="GN190" s="309">
        <f t="shared" si="1945"/>
        <v>0</v>
      </c>
      <c r="GO190" s="319">
        <f t="shared" si="1945"/>
        <v>0</v>
      </c>
      <c r="GP190" s="329">
        <f t="shared" si="1945"/>
        <v>0</v>
      </c>
      <c r="GQ190" s="272">
        <f t="shared" si="1945"/>
        <v>0</v>
      </c>
      <c r="GR190" s="344">
        <f t="shared" si="1945"/>
        <v>0</v>
      </c>
      <c r="GS190" s="345">
        <f t="shared" si="1945"/>
        <v>0</v>
      </c>
      <c r="GT190" s="276">
        <f t="shared" si="1945"/>
        <v>0</v>
      </c>
      <c r="GU190" s="364">
        <f t="shared" si="1945"/>
        <v>0</v>
      </c>
      <c r="GV190" s="365">
        <f t="shared" si="1945"/>
        <v>0</v>
      </c>
      <c r="GW190" s="279">
        <f t="shared" si="1945"/>
        <v>0</v>
      </c>
      <c r="GX190" s="379">
        <f t="shared" si="1945"/>
        <v>0</v>
      </c>
      <c r="GY190" s="380">
        <f t="shared" si="1945"/>
        <v>0</v>
      </c>
      <c r="GZ190" s="381">
        <f t="shared" si="1945"/>
        <v>0</v>
      </c>
      <c r="HA190" s="282">
        <f t="shared" si="1945"/>
        <v>0</v>
      </c>
      <c r="HB190" s="401">
        <f t="shared" si="1945"/>
        <v>0</v>
      </c>
      <c r="HC190" s="402">
        <f t="shared" si="1945"/>
        <v>0</v>
      </c>
      <c r="HD190" s="285">
        <f t="shared" si="1945"/>
        <v>0</v>
      </c>
      <c r="HE190" s="401">
        <f t="shared" si="1945"/>
        <v>0</v>
      </c>
      <c r="HF190" s="402">
        <f t="shared" si="1945"/>
        <v>0</v>
      </c>
      <c r="HG190" s="285">
        <f t="shared" si="1945"/>
        <v>0</v>
      </c>
      <c r="HH190" s="401">
        <f t="shared" si="1945"/>
        <v>0</v>
      </c>
      <c r="HI190" s="402">
        <f t="shared" si="1945"/>
        <v>0</v>
      </c>
      <c r="HJ190" s="417">
        <f t="shared" si="1945"/>
        <v>0</v>
      </c>
      <c r="HK190" s="291">
        <f t="shared" si="1945"/>
        <v>0</v>
      </c>
      <c r="HL190" s="260"/>
      <c r="HM190" s="247" t="s">
        <v>237</v>
      </c>
      <c r="HN190" s="258"/>
      <c r="HO190" s="259"/>
      <c r="HP190" s="258"/>
      <c r="HQ190" s="258"/>
    </row>
    <row r="191" spans="2:225" s="96" customFormat="1" ht="28.5">
      <c r="B191" s="233"/>
      <c r="C191" s="147"/>
      <c r="D191" s="521"/>
      <c r="E191" s="234"/>
      <c r="F191" s="235"/>
      <c r="G191" s="235"/>
      <c r="H191" s="235"/>
      <c r="I191" s="234"/>
      <c r="J191" s="234"/>
      <c r="K191" s="234"/>
      <c r="L191" s="234"/>
      <c r="M191" s="234"/>
      <c r="N191" s="234"/>
      <c r="O191" s="234"/>
      <c r="P191" s="234"/>
      <c r="Q191" s="234"/>
      <c r="R191" s="239"/>
      <c r="S191" s="248" t="s">
        <v>238</v>
      </c>
      <c r="T191" s="249">
        <f t="shared" ref="T191:AY191" si="1946">SUMIFS(T$5:T$129,$HM$5:$HM$129,$S191,$HO$5:$HO$129,$D190)</f>
        <v>0</v>
      </c>
      <c r="U191" s="250">
        <f t="shared" si="1946"/>
        <v>0</v>
      </c>
      <c r="V191" s="270">
        <f t="shared" si="1946"/>
        <v>0</v>
      </c>
      <c r="W191" s="251">
        <f t="shared" si="1946"/>
        <v>0</v>
      </c>
      <c r="X191" s="250">
        <f t="shared" si="1946"/>
        <v>0</v>
      </c>
      <c r="Y191" s="270">
        <f t="shared" si="1946"/>
        <v>0</v>
      </c>
      <c r="Z191" s="252">
        <f t="shared" si="1946"/>
        <v>0</v>
      </c>
      <c r="AA191" s="250">
        <f t="shared" si="1946"/>
        <v>0</v>
      </c>
      <c r="AB191" s="253">
        <f t="shared" si="1946"/>
        <v>0</v>
      </c>
      <c r="AC191" s="270">
        <f t="shared" si="1946"/>
        <v>0</v>
      </c>
      <c r="AD191" s="249">
        <f t="shared" si="1946"/>
        <v>0</v>
      </c>
      <c r="AE191" s="250">
        <f t="shared" si="1946"/>
        <v>0</v>
      </c>
      <c r="AF191" s="270">
        <f t="shared" si="1946"/>
        <v>0</v>
      </c>
      <c r="AG191" s="251">
        <f t="shared" si="1946"/>
        <v>0</v>
      </c>
      <c r="AH191" s="250">
        <f t="shared" si="1946"/>
        <v>0</v>
      </c>
      <c r="AI191" s="270">
        <f t="shared" si="1946"/>
        <v>0</v>
      </c>
      <c r="AJ191" s="252">
        <f t="shared" si="1946"/>
        <v>0</v>
      </c>
      <c r="AK191" s="250">
        <f t="shared" si="1946"/>
        <v>0</v>
      </c>
      <c r="AL191" s="253">
        <f t="shared" si="1946"/>
        <v>0</v>
      </c>
      <c r="AM191" s="270">
        <f t="shared" si="1946"/>
        <v>0</v>
      </c>
      <c r="AN191" s="249">
        <f t="shared" si="1946"/>
        <v>0</v>
      </c>
      <c r="AO191" s="250">
        <f t="shared" si="1946"/>
        <v>0</v>
      </c>
      <c r="AP191" s="270">
        <f t="shared" si="1946"/>
        <v>0</v>
      </c>
      <c r="AQ191" s="251">
        <f t="shared" si="1946"/>
        <v>0</v>
      </c>
      <c r="AR191" s="250">
        <f t="shared" si="1946"/>
        <v>0</v>
      </c>
      <c r="AS191" s="270">
        <f t="shared" si="1946"/>
        <v>0</v>
      </c>
      <c r="AT191" s="252">
        <f t="shared" si="1946"/>
        <v>0</v>
      </c>
      <c r="AU191" s="250">
        <f t="shared" si="1946"/>
        <v>0</v>
      </c>
      <c r="AV191" s="253">
        <f t="shared" si="1946"/>
        <v>0</v>
      </c>
      <c r="AW191" s="270">
        <f t="shared" si="1946"/>
        <v>0</v>
      </c>
      <c r="AX191" s="444">
        <f t="shared" si="1946"/>
        <v>0</v>
      </c>
      <c r="AY191" s="445">
        <f t="shared" si="1946"/>
        <v>0</v>
      </c>
      <c r="AZ191" s="446">
        <f t="shared" ref="AZ191:CE191" si="1947">SUMIFS(AZ$5:AZ$129,$HM$5:$HM$129,$S191,$HO$5:$HO$129,$D190)</f>
        <v>0</v>
      </c>
      <c r="BA191" s="465">
        <f t="shared" si="1947"/>
        <v>0</v>
      </c>
      <c r="BB191" s="466">
        <f t="shared" si="1947"/>
        <v>0</v>
      </c>
      <c r="BC191" s="467">
        <f t="shared" si="1947"/>
        <v>0</v>
      </c>
      <c r="BD191" s="310">
        <f t="shared" si="1947"/>
        <v>0</v>
      </c>
      <c r="BE191" s="320">
        <f t="shared" si="1947"/>
        <v>0</v>
      </c>
      <c r="BF191" s="330">
        <f t="shared" si="1947"/>
        <v>0</v>
      </c>
      <c r="BG191" s="273">
        <f t="shared" si="1947"/>
        <v>0</v>
      </c>
      <c r="BH191" s="254">
        <f t="shared" si="1947"/>
        <v>0</v>
      </c>
      <c r="BI191" s="250">
        <f t="shared" si="1947"/>
        <v>0</v>
      </c>
      <c r="BJ191" s="270">
        <f t="shared" si="1947"/>
        <v>0</v>
      </c>
      <c r="BK191" s="251">
        <f t="shared" si="1947"/>
        <v>0</v>
      </c>
      <c r="BL191" s="250">
        <f t="shared" si="1947"/>
        <v>0</v>
      </c>
      <c r="BM191" s="270">
        <f t="shared" si="1947"/>
        <v>0</v>
      </c>
      <c r="BN191" s="252">
        <f t="shared" si="1947"/>
        <v>0</v>
      </c>
      <c r="BO191" s="250">
        <f t="shared" si="1947"/>
        <v>0</v>
      </c>
      <c r="BP191" s="253">
        <f t="shared" si="1947"/>
        <v>0</v>
      </c>
      <c r="BQ191" s="270">
        <f t="shared" si="1947"/>
        <v>0</v>
      </c>
      <c r="BR191" s="249">
        <f t="shared" si="1947"/>
        <v>0</v>
      </c>
      <c r="BS191" s="250">
        <f t="shared" si="1947"/>
        <v>0</v>
      </c>
      <c r="BT191" s="270">
        <f t="shared" si="1947"/>
        <v>0</v>
      </c>
      <c r="BU191" s="251">
        <f t="shared" si="1947"/>
        <v>0</v>
      </c>
      <c r="BV191" s="250">
        <f t="shared" si="1947"/>
        <v>0</v>
      </c>
      <c r="BW191" s="270">
        <f t="shared" si="1947"/>
        <v>0</v>
      </c>
      <c r="BX191" s="252">
        <f t="shared" si="1947"/>
        <v>0</v>
      </c>
      <c r="BY191" s="250">
        <f t="shared" si="1947"/>
        <v>0</v>
      </c>
      <c r="BZ191" s="253">
        <f t="shared" si="1947"/>
        <v>0</v>
      </c>
      <c r="CA191" s="270">
        <f t="shared" si="1947"/>
        <v>0</v>
      </c>
      <c r="CB191" s="249">
        <f t="shared" si="1947"/>
        <v>0</v>
      </c>
      <c r="CC191" s="250">
        <f t="shared" si="1947"/>
        <v>0</v>
      </c>
      <c r="CD191" s="270">
        <f t="shared" si="1947"/>
        <v>0</v>
      </c>
      <c r="CE191" s="251">
        <f t="shared" si="1947"/>
        <v>0</v>
      </c>
      <c r="CF191" s="250">
        <f t="shared" ref="CF191:DU191" si="1948">SUMIFS(CF$5:CF$129,$HM$5:$HM$129,$S191,$HO$5:$HO$129,$D190)</f>
        <v>0</v>
      </c>
      <c r="CG191" s="270">
        <f t="shared" si="1948"/>
        <v>0</v>
      </c>
      <c r="CH191" s="252">
        <f t="shared" si="1948"/>
        <v>0</v>
      </c>
      <c r="CI191" s="250">
        <f t="shared" si="1948"/>
        <v>0</v>
      </c>
      <c r="CJ191" s="253">
        <f t="shared" si="1948"/>
        <v>0</v>
      </c>
      <c r="CK191" s="270">
        <f t="shared" si="1948"/>
        <v>0</v>
      </c>
      <c r="CL191" s="444">
        <f t="shared" si="1948"/>
        <v>0</v>
      </c>
      <c r="CM191" s="445">
        <f t="shared" si="1948"/>
        <v>0</v>
      </c>
      <c r="CN191" s="446">
        <f t="shared" si="1948"/>
        <v>0</v>
      </c>
      <c r="CO191" s="465">
        <f t="shared" si="1948"/>
        <v>0</v>
      </c>
      <c r="CP191" s="466">
        <f t="shared" si="1948"/>
        <v>0</v>
      </c>
      <c r="CQ191" s="467">
        <f t="shared" si="1948"/>
        <v>0</v>
      </c>
      <c r="CR191" s="310">
        <f t="shared" si="1948"/>
        <v>0</v>
      </c>
      <c r="CS191" s="320">
        <f t="shared" si="1948"/>
        <v>0</v>
      </c>
      <c r="CT191" s="330">
        <f t="shared" si="1948"/>
        <v>0</v>
      </c>
      <c r="CU191" s="273">
        <f t="shared" si="1948"/>
        <v>0</v>
      </c>
      <c r="CV191" s="346">
        <f t="shared" si="1948"/>
        <v>0</v>
      </c>
      <c r="CW191" s="347">
        <f t="shared" si="1948"/>
        <v>0</v>
      </c>
      <c r="CX191" s="277">
        <f t="shared" si="1948"/>
        <v>0</v>
      </c>
      <c r="CY191" s="366">
        <f t="shared" si="1948"/>
        <v>0</v>
      </c>
      <c r="CZ191" s="367">
        <f t="shared" si="1948"/>
        <v>0</v>
      </c>
      <c r="DA191" s="280">
        <f t="shared" si="1948"/>
        <v>0</v>
      </c>
      <c r="DB191" s="382">
        <f t="shared" si="1948"/>
        <v>0</v>
      </c>
      <c r="DC191" s="383">
        <f t="shared" si="1948"/>
        <v>0</v>
      </c>
      <c r="DD191" s="330">
        <f t="shared" si="1948"/>
        <v>0</v>
      </c>
      <c r="DE191" s="283">
        <f t="shared" si="1948"/>
        <v>0</v>
      </c>
      <c r="DF191" s="346">
        <f t="shared" ref="DF191" si="1949">SUMIFS(DF$5:DF$129,$HM$5:$HM$129,$S191,$HO$5:$HO$129,$D190)</f>
        <v>0</v>
      </c>
      <c r="DG191" s="347">
        <f t="shared" ref="DG191" si="1950">SUMIFS(DG$5:DG$129,$HM$5:$HM$129,$S191,$HO$5:$HO$129,$D190)</f>
        <v>0</v>
      </c>
      <c r="DH191" s="277">
        <f t="shared" ref="DH191" si="1951">SUMIFS(DH$5:DH$129,$HM$5:$HM$129,$S191,$HO$5:$HO$129,$D190)</f>
        <v>0</v>
      </c>
      <c r="DI191" s="366">
        <f t="shared" ref="DI191" si="1952">SUMIFS(DI$5:DI$129,$HM$5:$HM$129,$S191,$HO$5:$HO$129,$D190)</f>
        <v>0</v>
      </c>
      <c r="DJ191" s="367">
        <f t="shared" ref="DJ191" si="1953">SUMIFS(DJ$5:DJ$129,$HM$5:$HM$129,$S191,$HO$5:$HO$129,$D190)</f>
        <v>0</v>
      </c>
      <c r="DK191" s="280">
        <f t="shared" ref="DK191" si="1954">SUMIFS(DK$5:DK$129,$HM$5:$HM$129,$S191,$HO$5:$HO$129,$D190)</f>
        <v>0</v>
      </c>
      <c r="DL191" s="382">
        <f t="shared" ref="DL191" si="1955">SUMIFS(DL$5:DL$129,$HM$5:$HM$129,$S191,$HO$5:$HO$129,$D190)</f>
        <v>0</v>
      </c>
      <c r="DM191" s="383">
        <f t="shared" ref="DM191" si="1956">SUMIFS(DM$5:DM$129,$HM$5:$HM$129,$S191,$HO$5:$HO$129,$D190)</f>
        <v>0</v>
      </c>
      <c r="DN191" s="330">
        <f t="shared" ref="DN191" si="1957">SUMIFS(DN$5:DN$129,$HM$5:$HM$129,$S191,$HO$5:$HO$129,$D190)</f>
        <v>0</v>
      </c>
      <c r="DO191" s="283">
        <f t="shared" ref="DO191" si="1958">SUMIFS(DO$5:DO$129,$HM$5:$HM$129,$S191,$HO$5:$HO$129,$D190)</f>
        <v>0</v>
      </c>
      <c r="DP191" s="254">
        <f t="shared" si="1948"/>
        <v>0</v>
      </c>
      <c r="DQ191" s="250">
        <f t="shared" si="1948"/>
        <v>0</v>
      </c>
      <c r="DR191" s="270">
        <f t="shared" si="1948"/>
        <v>0</v>
      </c>
      <c r="DS191" s="251">
        <f t="shared" si="1948"/>
        <v>0</v>
      </c>
      <c r="DT191" s="250">
        <f t="shared" si="1948"/>
        <v>0</v>
      </c>
      <c r="DU191" s="270">
        <f t="shared" si="1948"/>
        <v>0</v>
      </c>
      <c r="DV191" s="252">
        <f t="shared" ref="DV191:FA191" si="1959">SUMIFS(DV$5:DV$129,$HM$5:$HM$129,$S191,$HO$5:$HO$129,$D190)</f>
        <v>0</v>
      </c>
      <c r="DW191" s="250">
        <f t="shared" si="1959"/>
        <v>0</v>
      </c>
      <c r="DX191" s="253">
        <f t="shared" si="1959"/>
        <v>0</v>
      </c>
      <c r="DY191" s="270">
        <f t="shared" si="1959"/>
        <v>0</v>
      </c>
      <c r="DZ191" s="249">
        <f t="shared" si="1959"/>
        <v>0</v>
      </c>
      <c r="EA191" s="250">
        <f t="shared" si="1959"/>
        <v>0</v>
      </c>
      <c r="EB191" s="270">
        <f t="shared" si="1959"/>
        <v>0</v>
      </c>
      <c r="EC191" s="251">
        <f t="shared" si="1959"/>
        <v>0</v>
      </c>
      <c r="ED191" s="250">
        <f t="shared" si="1959"/>
        <v>0</v>
      </c>
      <c r="EE191" s="270">
        <f t="shared" si="1959"/>
        <v>0</v>
      </c>
      <c r="EF191" s="252">
        <f t="shared" si="1959"/>
        <v>0</v>
      </c>
      <c r="EG191" s="250">
        <f t="shared" si="1959"/>
        <v>0</v>
      </c>
      <c r="EH191" s="253">
        <f t="shared" si="1959"/>
        <v>0</v>
      </c>
      <c r="EI191" s="270">
        <f t="shared" si="1959"/>
        <v>0</v>
      </c>
      <c r="EJ191" s="249">
        <f t="shared" si="1959"/>
        <v>0</v>
      </c>
      <c r="EK191" s="250">
        <f t="shared" si="1959"/>
        <v>0</v>
      </c>
      <c r="EL191" s="270">
        <f t="shared" si="1959"/>
        <v>0</v>
      </c>
      <c r="EM191" s="251">
        <f t="shared" si="1959"/>
        <v>0</v>
      </c>
      <c r="EN191" s="250">
        <f t="shared" si="1959"/>
        <v>0</v>
      </c>
      <c r="EO191" s="270">
        <f t="shared" si="1959"/>
        <v>0</v>
      </c>
      <c r="EP191" s="252">
        <f t="shared" si="1959"/>
        <v>0</v>
      </c>
      <c r="EQ191" s="250">
        <f t="shared" si="1959"/>
        <v>0</v>
      </c>
      <c r="ER191" s="253">
        <f t="shared" si="1959"/>
        <v>0</v>
      </c>
      <c r="ES191" s="270">
        <f t="shared" si="1959"/>
        <v>0</v>
      </c>
      <c r="ET191" s="444">
        <f t="shared" si="1959"/>
        <v>0</v>
      </c>
      <c r="EU191" s="445">
        <f t="shared" si="1959"/>
        <v>0</v>
      </c>
      <c r="EV191" s="446">
        <f t="shared" si="1959"/>
        <v>0</v>
      </c>
      <c r="EW191" s="465">
        <f t="shared" si="1959"/>
        <v>0</v>
      </c>
      <c r="EX191" s="466">
        <f t="shared" si="1959"/>
        <v>0</v>
      </c>
      <c r="EY191" s="467">
        <f t="shared" si="1959"/>
        <v>0</v>
      </c>
      <c r="EZ191" s="310">
        <f t="shared" si="1959"/>
        <v>0</v>
      </c>
      <c r="FA191" s="320">
        <f t="shared" si="1959"/>
        <v>0</v>
      </c>
      <c r="FB191" s="330">
        <f t="shared" ref="FB191:GG191" si="1960">SUMIFS(FB$5:FB$129,$HM$5:$HM$129,$S191,$HO$5:$HO$129,$D190)</f>
        <v>0</v>
      </c>
      <c r="FC191" s="273">
        <f t="shared" si="1960"/>
        <v>0</v>
      </c>
      <c r="FD191" s="254">
        <f t="shared" si="1960"/>
        <v>0</v>
      </c>
      <c r="FE191" s="250">
        <f t="shared" si="1960"/>
        <v>0</v>
      </c>
      <c r="FF191" s="270">
        <f t="shared" si="1960"/>
        <v>0</v>
      </c>
      <c r="FG191" s="251">
        <f t="shared" si="1960"/>
        <v>0</v>
      </c>
      <c r="FH191" s="250">
        <f t="shared" si="1960"/>
        <v>0</v>
      </c>
      <c r="FI191" s="270">
        <f t="shared" si="1960"/>
        <v>0</v>
      </c>
      <c r="FJ191" s="252">
        <f t="shared" si="1960"/>
        <v>0</v>
      </c>
      <c r="FK191" s="250">
        <f t="shared" si="1960"/>
        <v>0</v>
      </c>
      <c r="FL191" s="253">
        <f t="shared" si="1960"/>
        <v>0</v>
      </c>
      <c r="FM191" s="270">
        <f t="shared" si="1960"/>
        <v>0</v>
      </c>
      <c r="FN191" s="249">
        <f t="shared" si="1960"/>
        <v>0</v>
      </c>
      <c r="FO191" s="250">
        <f t="shared" si="1960"/>
        <v>0</v>
      </c>
      <c r="FP191" s="270">
        <f t="shared" si="1960"/>
        <v>0</v>
      </c>
      <c r="FQ191" s="251">
        <f t="shared" si="1960"/>
        <v>0</v>
      </c>
      <c r="FR191" s="250">
        <f t="shared" si="1960"/>
        <v>0</v>
      </c>
      <c r="FS191" s="270">
        <f t="shared" si="1960"/>
        <v>0</v>
      </c>
      <c r="FT191" s="252">
        <f t="shared" si="1960"/>
        <v>0</v>
      </c>
      <c r="FU191" s="250">
        <f t="shared" si="1960"/>
        <v>0</v>
      </c>
      <c r="FV191" s="253">
        <f t="shared" si="1960"/>
        <v>0</v>
      </c>
      <c r="FW191" s="270">
        <f t="shared" si="1960"/>
        <v>0</v>
      </c>
      <c r="FX191" s="249">
        <f t="shared" si="1960"/>
        <v>0</v>
      </c>
      <c r="FY191" s="250">
        <f t="shared" si="1960"/>
        <v>0</v>
      </c>
      <c r="FZ191" s="270">
        <f t="shared" si="1960"/>
        <v>0</v>
      </c>
      <c r="GA191" s="251">
        <f t="shared" si="1960"/>
        <v>0</v>
      </c>
      <c r="GB191" s="250">
        <f t="shared" si="1960"/>
        <v>0</v>
      </c>
      <c r="GC191" s="270">
        <f t="shared" si="1960"/>
        <v>0</v>
      </c>
      <c r="GD191" s="252">
        <f t="shared" si="1960"/>
        <v>0</v>
      </c>
      <c r="GE191" s="250">
        <f t="shared" si="1960"/>
        <v>0</v>
      </c>
      <c r="GF191" s="253">
        <f t="shared" si="1960"/>
        <v>0</v>
      </c>
      <c r="GG191" s="270">
        <f t="shared" si="1960"/>
        <v>0</v>
      </c>
      <c r="GH191" s="444">
        <f t="shared" ref="GH191:HM191" si="1961">SUMIFS(GH$5:GH$129,$HM$5:$HM$129,$S191,$HO$5:$HO$129,$D190)</f>
        <v>0</v>
      </c>
      <c r="GI191" s="445">
        <f t="shared" si="1961"/>
        <v>0</v>
      </c>
      <c r="GJ191" s="446">
        <f t="shared" si="1961"/>
        <v>0</v>
      </c>
      <c r="GK191" s="465">
        <f t="shared" si="1961"/>
        <v>0</v>
      </c>
      <c r="GL191" s="466">
        <f t="shared" si="1961"/>
        <v>0</v>
      </c>
      <c r="GM191" s="467">
        <f t="shared" si="1961"/>
        <v>0</v>
      </c>
      <c r="GN191" s="310">
        <f t="shared" si="1961"/>
        <v>0</v>
      </c>
      <c r="GO191" s="320">
        <f t="shared" si="1961"/>
        <v>0</v>
      </c>
      <c r="GP191" s="330">
        <f t="shared" si="1961"/>
        <v>0</v>
      </c>
      <c r="GQ191" s="273">
        <f t="shared" si="1961"/>
        <v>0</v>
      </c>
      <c r="GR191" s="346">
        <f t="shared" si="1961"/>
        <v>0</v>
      </c>
      <c r="GS191" s="347">
        <f t="shared" si="1961"/>
        <v>0</v>
      </c>
      <c r="GT191" s="277">
        <f t="shared" si="1961"/>
        <v>0</v>
      </c>
      <c r="GU191" s="366">
        <f t="shared" si="1961"/>
        <v>0</v>
      </c>
      <c r="GV191" s="367">
        <f t="shared" si="1961"/>
        <v>0</v>
      </c>
      <c r="GW191" s="280">
        <f t="shared" si="1961"/>
        <v>0</v>
      </c>
      <c r="GX191" s="382">
        <f t="shared" si="1961"/>
        <v>0</v>
      </c>
      <c r="GY191" s="383">
        <f t="shared" si="1961"/>
        <v>0</v>
      </c>
      <c r="GZ191" s="330">
        <f t="shared" si="1961"/>
        <v>0</v>
      </c>
      <c r="HA191" s="283">
        <f t="shared" si="1961"/>
        <v>0</v>
      </c>
      <c r="HB191" s="403">
        <f t="shared" si="1961"/>
        <v>0</v>
      </c>
      <c r="HC191" s="404">
        <f t="shared" si="1961"/>
        <v>0</v>
      </c>
      <c r="HD191" s="286">
        <f t="shared" si="1961"/>
        <v>0</v>
      </c>
      <c r="HE191" s="403">
        <f t="shared" si="1961"/>
        <v>0</v>
      </c>
      <c r="HF191" s="404">
        <f t="shared" si="1961"/>
        <v>0</v>
      </c>
      <c r="HG191" s="286">
        <f t="shared" si="1961"/>
        <v>0</v>
      </c>
      <c r="HH191" s="403">
        <f t="shared" si="1961"/>
        <v>0</v>
      </c>
      <c r="HI191" s="404">
        <f t="shared" si="1961"/>
        <v>0</v>
      </c>
      <c r="HJ191" s="330">
        <f t="shared" si="1961"/>
        <v>0</v>
      </c>
      <c r="HK191" s="290">
        <f t="shared" si="1961"/>
        <v>0</v>
      </c>
      <c r="HL191" s="260"/>
      <c r="HM191" s="247" t="s">
        <v>238</v>
      </c>
      <c r="HN191" s="258"/>
      <c r="HO191" s="259"/>
      <c r="HP191" s="258"/>
      <c r="HQ191" s="258"/>
    </row>
    <row r="192" spans="2:225" s="96" customFormat="1" ht="29.25" thickBot="1">
      <c r="B192" s="233"/>
      <c r="C192" s="147"/>
      <c r="D192" s="521"/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68" t="s">
        <v>239</v>
      </c>
      <c r="T192" s="261" t="str">
        <f t="shared" ref="T192:AA192" si="1962">IF(AND(T190&gt;0,T191&gt;0),ROUNDDOWN(T191/T190,4),"")</f>
        <v/>
      </c>
      <c r="U192" s="262" t="str">
        <f t="shared" si="1962"/>
        <v/>
      </c>
      <c r="V192" s="271" t="str">
        <f t="shared" si="1962"/>
        <v/>
      </c>
      <c r="W192" s="263" t="str">
        <f t="shared" si="1962"/>
        <v/>
      </c>
      <c r="X192" s="262" t="str">
        <f t="shared" si="1962"/>
        <v/>
      </c>
      <c r="Y192" s="271" t="str">
        <f t="shared" si="1962"/>
        <v/>
      </c>
      <c r="Z192" s="264" t="str">
        <f t="shared" si="1962"/>
        <v/>
      </c>
      <c r="AA192" s="262" t="str">
        <f t="shared" si="1962"/>
        <v/>
      </c>
      <c r="AB192" s="265">
        <f>IF(AB191&gt;0,AB191/AB190,0)</f>
        <v>0</v>
      </c>
      <c r="AC192" s="271" t="str">
        <f t="shared" ref="AC192:AK192" si="1963">IF(AND(AC190&gt;0,AC191&gt;0),ROUNDDOWN(AC191/AC190,4),"")</f>
        <v/>
      </c>
      <c r="AD192" s="261" t="str">
        <f t="shared" si="1963"/>
        <v/>
      </c>
      <c r="AE192" s="262" t="str">
        <f t="shared" si="1963"/>
        <v/>
      </c>
      <c r="AF192" s="271" t="str">
        <f t="shared" si="1963"/>
        <v/>
      </c>
      <c r="AG192" s="263" t="str">
        <f t="shared" si="1963"/>
        <v/>
      </c>
      <c r="AH192" s="262" t="str">
        <f t="shared" si="1963"/>
        <v/>
      </c>
      <c r="AI192" s="271" t="str">
        <f t="shared" si="1963"/>
        <v/>
      </c>
      <c r="AJ192" s="264" t="str">
        <f t="shared" si="1963"/>
        <v/>
      </c>
      <c r="AK192" s="262" t="str">
        <f t="shared" si="1963"/>
        <v/>
      </c>
      <c r="AL192" s="265">
        <f>IF(AL191&gt;0,AL191/AL190,0)</f>
        <v>0</v>
      </c>
      <c r="AM192" s="271" t="str">
        <f t="shared" ref="AM192:AU192" si="1964">IF(AND(AM190&gt;0,AM191&gt;0),ROUNDDOWN(AM191/AM190,4),"")</f>
        <v/>
      </c>
      <c r="AN192" s="261" t="str">
        <f t="shared" si="1964"/>
        <v/>
      </c>
      <c r="AO192" s="262" t="str">
        <f t="shared" si="1964"/>
        <v/>
      </c>
      <c r="AP192" s="271" t="str">
        <f t="shared" si="1964"/>
        <v/>
      </c>
      <c r="AQ192" s="263" t="str">
        <f t="shared" si="1964"/>
        <v/>
      </c>
      <c r="AR192" s="262" t="str">
        <f t="shared" si="1964"/>
        <v/>
      </c>
      <c r="AS192" s="271" t="str">
        <f t="shared" si="1964"/>
        <v/>
      </c>
      <c r="AT192" s="264" t="str">
        <f t="shared" si="1964"/>
        <v/>
      </c>
      <c r="AU192" s="262" t="str">
        <f t="shared" si="1964"/>
        <v/>
      </c>
      <c r="AV192" s="265">
        <f>IF(AV191&gt;0,AV191/AV190,0)</f>
        <v>0</v>
      </c>
      <c r="AW192" s="271" t="str">
        <f t="shared" ref="AW192:BE192" si="1965">IF(AND(AW190&gt;0,AW191&gt;0),ROUNDDOWN(AW191/AW190,4),"")</f>
        <v/>
      </c>
      <c r="AX192" s="447" t="str">
        <f t="shared" si="1965"/>
        <v/>
      </c>
      <c r="AY192" s="448" t="str">
        <f t="shared" si="1965"/>
        <v/>
      </c>
      <c r="AZ192" s="449" t="str">
        <f t="shared" si="1965"/>
        <v/>
      </c>
      <c r="BA192" s="468" t="str">
        <f t="shared" si="1965"/>
        <v/>
      </c>
      <c r="BB192" s="469" t="str">
        <f t="shared" si="1965"/>
        <v/>
      </c>
      <c r="BC192" s="470" t="str">
        <f t="shared" si="1965"/>
        <v/>
      </c>
      <c r="BD192" s="311" t="str">
        <f t="shared" si="1965"/>
        <v/>
      </c>
      <c r="BE192" s="321" t="str">
        <f t="shared" si="1965"/>
        <v/>
      </c>
      <c r="BF192" s="331"/>
      <c r="BG192" s="274" t="str">
        <f>IF(AND(BG190&gt;0,BG191&gt;0),ROUNDDOWN(BG191/BG190,4),"")</f>
        <v/>
      </c>
      <c r="BH192" s="267" t="str">
        <f t="shared" ref="BH192:BO192" si="1966">IF(AND(BH190&gt;0,BH191&gt;0),ROUNDDOWN(BH191/BH190,4),"")</f>
        <v/>
      </c>
      <c r="BI192" s="262" t="str">
        <f t="shared" si="1966"/>
        <v/>
      </c>
      <c r="BJ192" s="271" t="str">
        <f t="shared" si="1966"/>
        <v/>
      </c>
      <c r="BK192" s="263" t="str">
        <f t="shared" si="1966"/>
        <v/>
      </c>
      <c r="BL192" s="262" t="str">
        <f t="shared" si="1966"/>
        <v/>
      </c>
      <c r="BM192" s="271" t="str">
        <f t="shared" si="1966"/>
        <v/>
      </c>
      <c r="BN192" s="264" t="str">
        <f t="shared" si="1966"/>
        <v/>
      </c>
      <c r="BO192" s="262" t="str">
        <f t="shared" si="1966"/>
        <v/>
      </c>
      <c r="BP192" s="265">
        <f>IF(BP191&gt;0,BP191/BP190,0)</f>
        <v>0</v>
      </c>
      <c r="BQ192" s="271" t="str">
        <f t="shared" ref="BQ192:BY192" si="1967">IF(AND(BQ190&gt;0,BQ191&gt;0),ROUNDDOWN(BQ191/BQ190,4),"")</f>
        <v/>
      </c>
      <c r="BR192" s="261" t="str">
        <f t="shared" si="1967"/>
        <v/>
      </c>
      <c r="BS192" s="262" t="str">
        <f t="shared" si="1967"/>
        <v/>
      </c>
      <c r="BT192" s="271" t="str">
        <f t="shared" si="1967"/>
        <v/>
      </c>
      <c r="BU192" s="263" t="str">
        <f t="shared" si="1967"/>
        <v/>
      </c>
      <c r="BV192" s="262" t="str">
        <f t="shared" si="1967"/>
        <v/>
      </c>
      <c r="BW192" s="271" t="str">
        <f t="shared" si="1967"/>
        <v/>
      </c>
      <c r="BX192" s="264" t="str">
        <f t="shared" si="1967"/>
        <v/>
      </c>
      <c r="BY192" s="262" t="str">
        <f t="shared" si="1967"/>
        <v/>
      </c>
      <c r="BZ192" s="265">
        <f>IF(BZ191&gt;0,BZ191/BZ190,0)</f>
        <v>0</v>
      </c>
      <c r="CA192" s="271" t="str">
        <f t="shared" ref="CA192:CI192" si="1968">IF(AND(CA190&gt;0,CA191&gt;0),ROUNDDOWN(CA191/CA190,4),"")</f>
        <v/>
      </c>
      <c r="CB192" s="261" t="str">
        <f t="shared" si="1968"/>
        <v/>
      </c>
      <c r="CC192" s="262" t="str">
        <f t="shared" si="1968"/>
        <v/>
      </c>
      <c r="CD192" s="271" t="str">
        <f t="shared" si="1968"/>
        <v/>
      </c>
      <c r="CE192" s="263" t="str">
        <f t="shared" si="1968"/>
        <v/>
      </c>
      <c r="CF192" s="262" t="str">
        <f t="shared" si="1968"/>
        <v/>
      </c>
      <c r="CG192" s="271" t="str">
        <f t="shared" si="1968"/>
        <v/>
      </c>
      <c r="CH192" s="264" t="str">
        <f t="shared" si="1968"/>
        <v/>
      </c>
      <c r="CI192" s="262" t="str">
        <f t="shared" si="1968"/>
        <v/>
      </c>
      <c r="CJ192" s="265">
        <f>IF(CJ191&gt;0,CJ191/CJ190,0)</f>
        <v>0</v>
      </c>
      <c r="CK192" s="271" t="str">
        <f t="shared" ref="CK192:CS192" si="1969">IF(AND(CK190&gt;0,CK191&gt;0),ROUNDDOWN(CK191/CK190,4),"")</f>
        <v/>
      </c>
      <c r="CL192" s="447" t="str">
        <f t="shared" si="1969"/>
        <v/>
      </c>
      <c r="CM192" s="448" t="str">
        <f t="shared" si="1969"/>
        <v/>
      </c>
      <c r="CN192" s="449" t="str">
        <f t="shared" si="1969"/>
        <v/>
      </c>
      <c r="CO192" s="468" t="str">
        <f t="shared" si="1969"/>
        <v/>
      </c>
      <c r="CP192" s="469" t="str">
        <f t="shared" si="1969"/>
        <v/>
      </c>
      <c r="CQ192" s="470" t="str">
        <f t="shared" si="1969"/>
        <v/>
      </c>
      <c r="CR192" s="311" t="str">
        <f t="shared" si="1969"/>
        <v/>
      </c>
      <c r="CS192" s="321" t="str">
        <f t="shared" si="1969"/>
        <v/>
      </c>
      <c r="CT192" s="331"/>
      <c r="CU192" s="274" t="str">
        <f t="shared" ref="CU192:DC192" si="1970">IF(AND(CU190&gt;0,CU191&gt;0),ROUNDDOWN(CU191/CU190,4),"")</f>
        <v/>
      </c>
      <c r="CV192" s="348" t="str">
        <f t="shared" si="1970"/>
        <v/>
      </c>
      <c r="CW192" s="349" t="str">
        <f t="shared" si="1970"/>
        <v/>
      </c>
      <c r="CX192" s="278" t="str">
        <f t="shared" si="1970"/>
        <v/>
      </c>
      <c r="CY192" s="368" t="str">
        <f t="shared" si="1970"/>
        <v/>
      </c>
      <c r="CZ192" s="369" t="str">
        <f t="shared" si="1970"/>
        <v/>
      </c>
      <c r="DA192" s="281" t="str">
        <f t="shared" si="1970"/>
        <v/>
      </c>
      <c r="DB192" s="384" t="str">
        <f t="shared" si="1970"/>
        <v/>
      </c>
      <c r="DC192" s="385" t="str">
        <f t="shared" si="1970"/>
        <v/>
      </c>
      <c r="DD192" s="386"/>
      <c r="DE192" s="284" t="str">
        <f>IF(AND(DE190&gt;0,DE191&gt;0),ROUNDDOWN(DE191/DE190,4),"")</f>
        <v/>
      </c>
      <c r="DF192" s="348" t="str">
        <f t="shared" ref="DF192:DN192" si="1971">IF(AND(DF190&gt;0,DF191&gt;0),ROUNDDOWN(DF191/DF190,4),"")</f>
        <v/>
      </c>
      <c r="DG192" s="349" t="str">
        <f t="shared" si="1971"/>
        <v/>
      </c>
      <c r="DH192" s="278" t="str">
        <f t="shared" si="1971"/>
        <v/>
      </c>
      <c r="DI192" s="368" t="str">
        <f t="shared" si="1971"/>
        <v/>
      </c>
      <c r="DJ192" s="369" t="str">
        <f t="shared" si="1971"/>
        <v/>
      </c>
      <c r="DK192" s="281" t="str">
        <f t="shared" si="1971"/>
        <v/>
      </c>
      <c r="DL192" s="384" t="str">
        <f t="shared" si="1971"/>
        <v/>
      </c>
      <c r="DM192" s="385" t="str">
        <f t="shared" si="1971"/>
        <v/>
      </c>
      <c r="DN192" s="386"/>
      <c r="DO192" s="284" t="str">
        <f>IF(AND(DO190&gt;0,DO191&gt;0),ROUNDDOWN(DO191/DO190,4),"")</f>
        <v/>
      </c>
      <c r="DP192" s="267" t="str">
        <f t="shared" ref="DP192:DW192" si="1972">IF(AND(DP190&gt;0,DP191&gt;0),ROUNDDOWN(DP191/DP190,4),"")</f>
        <v/>
      </c>
      <c r="DQ192" s="262" t="str">
        <f t="shared" si="1972"/>
        <v/>
      </c>
      <c r="DR192" s="271" t="str">
        <f t="shared" si="1972"/>
        <v/>
      </c>
      <c r="DS192" s="263" t="str">
        <f t="shared" si="1972"/>
        <v/>
      </c>
      <c r="DT192" s="262" t="str">
        <f t="shared" si="1972"/>
        <v/>
      </c>
      <c r="DU192" s="271" t="str">
        <f t="shared" si="1972"/>
        <v/>
      </c>
      <c r="DV192" s="264" t="str">
        <f t="shared" si="1972"/>
        <v/>
      </c>
      <c r="DW192" s="262" t="str">
        <f t="shared" si="1972"/>
        <v/>
      </c>
      <c r="DX192" s="265">
        <f>IF(DX191&gt;0,DX191/DX190,0)</f>
        <v>0</v>
      </c>
      <c r="DY192" s="271" t="str">
        <f t="shared" ref="DY192:EG192" si="1973">IF(AND(DY190&gt;0,DY191&gt;0),ROUNDDOWN(DY191/DY190,4),"")</f>
        <v/>
      </c>
      <c r="DZ192" s="261" t="str">
        <f t="shared" si="1973"/>
        <v/>
      </c>
      <c r="EA192" s="262" t="str">
        <f t="shared" si="1973"/>
        <v/>
      </c>
      <c r="EB192" s="271" t="str">
        <f t="shared" si="1973"/>
        <v/>
      </c>
      <c r="EC192" s="263" t="str">
        <f t="shared" si="1973"/>
        <v/>
      </c>
      <c r="ED192" s="262" t="str">
        <f t="shared" si="1973"/>
        <v/>
      </c>
      <c r="EE192" s="271" t="str">
        <f t="shared" si="1973"/>
        <v/>
      </c>
      <c r="EF192" s="264" t="str">
        <f t="shared" si="1973"/>
        <v/>
      </c>
      <c r="EG192" s="262" t="str">
        <f t="shared" si="1973"/>
        <v/>
      </c>
      <c r="EH192" s="265">
        <f>IF(EH191&gt;0,EH191/EH190,0)</f>
        <v>0</v>
      </c>
      <c r="EI192" s="271" t="str">
        <f t="shared" ref="EI192:EQ192" si="1974">IF(AND(EI190&gt;0,EI191&gt;0),ROUNDDOWN(EI191/EI190,4),"")</f>
        <v/>
      </c>
      <c r="EJ192" s="261" t="str">
        <f t="shared" si="1974"/>
        <v/>
      </c>
      <c r="EK192" s="262" t="str">
        <f t="shared" si="1974"/>
        <v/>
      </c>
      <c r="EL192" s="271" t="str">
        <f t="shared" si="1974"/>
        <v/>
      </c>
      <c r="EM192" s="263" t="str">
        <f t="shared" si="1974"/>
        <v/>
      </c>
      <c r="EN192" s="262" t="str">
        <f t="shared" si="1974"/>
        <v/>
      </c>
      <c r="EO192" s="271" t="str">
        <f t="shared" si="1974"/>
        <v/>
      </c>
      <c r="EP192" s="264" t="str">
        <f t="shared" si="1974"/>
        <v/>
      </c>
      <c r="EQ192" s="262" t="str">
        <f t="shared" si="1974"/>
        <v/>
      </c>
      <c r="ER192" s="265">
        <f>IF(ER191&gt;0,ER191/ER190,0)</f>
        <v>0</v>
      </c>
      <c r="ES192" s="271" t="str">
        <f t="shared" ref="ES192:FA192" si="1975">IF(AND(ES190&gt;0,ES191&gt;0),ROUNDDOWN(ES191/ES190,4),"")</f>
        <v/>
      </c>
      <c r="ET192" s="447" t="str">
        <f t="shared" si="1975"/>
        <v/>
      </c>
      <c r="EU192" s="448" t="str">
        <f t="shared" si="1975"/>
        <v/>
      </c>
      <c r="EV192" s="449" t="str">
        <f t="shared" si="1975"/>
        <v/>
      </c>
      <c r="EW192" s="468" t="str">
        <f t="shared" si="1975"/>
        <v/>
      </c>
      <c r="EX192" s="469" t="str">
        <f t="shared" si="1975"/>
        <v/>
      </c>
      <c r="EY192" s="470" t="str">
        <f t="shared" si="1975"/>
        <v/>
      </c>
      <c r="EZ192" s="311" t="str">
        <f t="shared" si="1975"/>
        <v/>
      </c>
      <c r="FA192" s="321" t="str">
        <f t="shared" si="1975"/>
        <v/>
      </c>
      <c r="FB192" s="331"/>
      <c r="FC192" s="274" t="str">
        <f>IF(AND(FC190&gt;0,FC191&gt;0),ROUNDDOWN(FC191/FC190,4),"")</f>
        <v/>
      </c>
      <c r="FD192" s="267" t="str">
        <f t="shared" ref="FD192:FK192" si="1976">IF(AND(FD190&gt;0,FD191&gt;0),ROUNDDOWN(FD191/FD190,4),"")</f>
        <v/>
      </c>
      <c r="FE192" s="262" t="str">
        <f t="shared" si="1976"/>
        <v/>
      </c>
      <c r="FF192" s="271" t="str">
        <f t="shared" si="1976"/>
        <v/>
      </c>
      <c r="FG192" s="263" t="str">
        <f t="shared" si="1976"/>
        <v/>
      </c>
      <c r="FH192" s="262" t="str">
        <f t="shared" si="1976"/>
        <v/>
      </c>
      <c r="FI192" s="271" t="str">
        <f t="shared" si="1976"/>
        <v/>
      </c>
      <c r="FJ192" s="264" t="str">
        <f t="shared" si="1976"/>
        <v/>
      </c>
      <c r="FK192" s="262" t="str">
        <f t="shared" si="1976"/>
        <v/>
      </c>
      <c r="FL192" s="265">
        <f>IF(FL191&gt;0,FL191/FL190,0)</f>
        <v>0</v>
      </c>
      <c r="FM192" s="271" t="str">
        <f t="shared" ref="FM192:FU192" si="1977">IF(AND(FM190&gt;0,FM191&gt;0),ROUNDDOWN(FM191/FM190,4),"")</f>
        <v/>
      </c>
      <c r="FN192" s="261" t="str">
        <f t="shared" si="1977"/>
        <v/>
      </c>
      <c r="FO192" s="262" t="str">
        <f t="shared" si="1977"/>
        <v/>
      </c>
      <c r="FP192" s="271" t="str">
        <f t="shared" si="1977"/>
        <v/>
      </c>
      <c r="FQ192" s="263" t="str">
        <f t="shared" si="1977"/>
        <v/>
      </c>
      <c r="FR192" s="262" t="str">
        <f t="shared" si="1977"/>
        <v/>
      </c>
      <c r="FS192" s="271" t="str">
        <f t="shared" si="1977"/>
        <v/>
      </c>
      <c r="FT192" s="264" t="str">
        <f t="shared" si="1977"/>
        <v/>
      </c>
      <c r="FU192" s="262" t="str">
        <f t="shared" si="1977"/>
        <v/>
      </c>
      <c r="FV192" s="265">
        <f>IF(FV191&gt;0,FV191/FV190,0)</f>
        <v>0</v>
      </c>
      <c r="FW192" s="271" t="str">
        <f t="shared" ref="FW192:GE192" si="1978">IF(AND(FW190&gt;0,FW191&gt;0),ROUNDDOWN(FW191/FW190,4),"")</f>
        <v/>
      </c>
      <c r="FX192" s="261" t="str">
        <f t="shared" si="1978"/>
        <v/>
      </c>
      <c r="FY192" s="262" t="str">
        <f t="shared" si="1978"/>
        <v/>
      </c>
      <c r="FZ192" s="271" t="str">
        <f t="shared" si="1978"/>
        <v/>
      </c>
      <c r="GA192" s="263" t="str">
        <f t="shared" si="1978"/>
        <v/>
      </c>
      <c r="GB192" s="262" t="str">
        <f t="shared" si="1978"/>
        <v/>
      </c>
      <c r="GC192" s="271" t="str">
        <f t="shared" si="1978"/>
        <v/>
      </c>
      <c r="GD192" s="264" t="str">
        <f t="shared" si="1978"/>
        <v/>
      </c>
      <c r="GE192" s="262" t="str">
        <f t="shared" si="1978"/>
        <v/>
      </c>
      <c r="GF192" s="265">
        <f>IF(GF191&gt;0,GF191/GF190,0)</f>
        <v>0</v>
      </c>
      <c r="GG192" s="271" t="str">
        <f t="shared" ref="GG192:GO192" si="1979">IF(AND(GG190&gt;0,GG191&gt;0),ROUNDDOWN(GG191/GG190,4),"")</f>
        <v/>
      </c>
      <c r="GH192" s="447" t="str">
        <f t="shared" si="1979"/>
        <v/>
      </c>
      <c r="GI192" s="448" t="str">
        <f t="shared" si="1979"/>
        <v/>
      </c>
      <c r="GJ192" s="449" t="str">
        <f t="shared" si="1979"/>
        <v/>
      </c>
      <c r="GK192" s="468" t="str">
        <f t="shared" si="1979"/>
        <v/>
      </c>
      <c r="GL192" s="469" t="str">
        <f t="shared" si="1979"/>
        <v/>
      </c>
      <c r="GM192" s="470" t="str">
        <f t="shared" si="1979"/>
        <v/>
      </c>
      <c r="GN192" s="311" t="str">
        <f t="shared" si="1979"/>
        <v/>
      </c>
      <c r="GO192" s="321" t="str">
        <f t="shared" si="1979"/>
        <v/>
      </c>
      <c r="GP192" s="331"/>
      <c r="GQ192" s="274" t="str">
        <f t="shared" ref="GQ192:GY192" si="1980">IF(AND(GQ190&gt;0,GQ191&gt;0),ROUNDDOWN(GQ191/GQ190,4),"")</f>
        <v/>
      </c>
      <c r="GR192" s="348" t="str">
        <f t="shared" si="1980"/>
        <v/>
      </c>
      <c r="GS192" s="349" t="str">
        <f t="shared" si="1980"/>
        <v/>
      </c>
      <c r="GT192" s="278" t="str">
        <f t="shared" si="1980"/>
        <v/>
      </c>
      <c r="GU192" s="368" t="str">
        <f t="shared" si="1980"/>
        <v/>
      </c>
      <c r="GV192" s="369" t="str">
        <f t="shared" si="1980"/>
        <v/>
      </c>
      <c r="GW192" s="281" t="str">
        <f t="shared" si="1980"/>
        <v/>
      </c>
      <c r="GX192" s="384" t="str">
        <f t="shared" si="1980"/>
        <v/>
      </c>
      <c r="GY192" s="385" t="str">
        <f t="shared" si="1980"/>
        <v/>
      </c>
      <c r="GZ192" s="386"/>
      <c r="HA192" s="284" t="str">
        <f t="shared" ref="HA192:HI192" si="1981">IF(AND(HA190&gt;0,HA191&gt;0),ROUNDDOWN(HA191/HA190,4),"")</f>
        <v/>
      </c>
      <c r="HB192" s="405" t="str">
        <f t="shared" si="1981"/>
        <v/>
      </c>
      <c r="HC192" s="406" t="str">
        <f t="shared" si="1981"/>
        <v/>
      </c>
      <c r="HD192" s="288" t="str">
        <f t="shared" si="1981"/>
        <v/>
      </c>
      <c r="HE192" s="405" t="str">
        <f t="shared" si="1981"/>
        <v/>
      </c>
      <c r="HF192" s="406" t="str">
        <f t="shared" si="1981"/>
        <v/>
      </c>
      <c r="HG192" s="288" t="str">
        <f t="shared" si="1981"/>
        <v/>
      </c>
      <c r="HH192" s="405" t="str">
        <f t="shared" si="1981"/>
        <v/>
      </c>
      <c r="HI192" s="406" t="str">
        <f t="shared" si="1981"/>
        <v/>
      </c>
      <c r="HJ192" s="415"/>
      <c r="HK192" s="287" t="str">
        <f>IF(AND(HK190&gt;0,HK191&gt;0),ROUNDDOWN(HK191/HK190,4),"")</f>
        <v/>
      </c>
      <c r="HL192" s="260"/>
      <c r="HM192" s="258"/>
      <c r="HN192" s="258"/>
      <c r="HO192" s="259"/>
      <c r="HP192" s="258"/>
      <c r="HQ192" s="258"/>
    </row>
    <row r="193" spans="2:225" s="96" customFormat="1" ht="29.25" thickBot="1">
      <c r="B193" s="233"/>
      <c r="C193" s="147"/>
      <c r="D193" s="192"/>
      <c r="E193" s="234"/>
      <c r="F193" s="235"/>
      <c r="G193" s="235"/>
      <c r="H193" s="235"/>
      <c r="I193" s="235"/>
      <c r="J193" s="234"/>
      <c r="K193" s="234"/>
      <c r="L193" s="234"/>
      <c r="M193" s="234"/>
      <c r="N193" s="234"/>
      <c r="O193" s="234"/>
      <c r="P193" s="234"/>
      <c r="Q193" s="234"/>
      <c r="R193" s="239"/>
      <c r="T193" s="255"/>
      <c r="V193" s="147"/>
      <c r="W193" s="255"/>
      <c r="Y193" s="147"/>
      <c r="Z193" s="255"/>
      <c r="AC193" s="147"/>
      <c r="AD193" s="255"/>
      <c r="AF193" s="147"/>
      <c r="AG193" s="255"/>
      <c r="AI193" s="147"/>
      <c r="AJ193" s="255"/>
      <c r="AM193" s="147"/>
      <c r="AN193" s="255"/>
      <c r="AP193" s="147"/>
      <c r="AQ193" s="255"/>
      <c r="AS193" s="147"/>
      <c r="AT193" s="255"/>
      <c r="AW193" s="147"/>
      <c r="AX193" s="450"/>
      <c r="AY193" s="451"/>
      <c r="AZ193" s="446"/>
      <c r="BA193" s="471"/>
      <c r="BB193" s="472"/>
      <c r="BC193" s="467"/>
      <c r="BD193" s="312"/>
      <c r="BE193" s="322"/>
      <c r="BF193" s="322"/>
      <c r="BG193" s="275"/>
      <c r="BJ193" s="147"/>
      <c r="BK193" s="255"/>
      <c r="BM193" s="147"/>
      <c r="BN193" s="255"/>
      <c r="BQ193" s="147"/>
      <c r="BR193" s="255"/>
      <c r="BT193" s="147"/>
      <c r="BU193" s="255"/>
      <c r="BW193" s="147"/>
      <c r="BX193" s="255"/>
      <c r="CA193" s="147"/>
      <c r="CB193" s="255"/>
      <c r="CD193" s="147"/>
      <c r="CE193" s="255"/>
      <c r="CG193" s="147"/>
      <c r="CH193" s="255"/>
      <c r="CK193" s="147"/>
      <c r="CL193" s="450"/>
      <c r="CM193" s="451"/>
      <c r="CN193" s="446"/>
      <c r="CO193" s="471"/>
      <c r="CP193" s="472"/>
      <c r="CQ193" s="467"/>
      <c r="CR193" s="312"/>
      <c r="CS193" s="322"/>
      <c r="CT193" s="322"/>
      <c r="CU193" s="275"/>
      <c r="CV193" s="350"/>
      <c r="CW193" s="351"/>
      <c r="CX193" s="277"/>
      <c r="CY193" s="370"/>
      <c r="CZ193" s="371"/>
      <c r="DA193" s="280"/>
      <c r="DB193" s="499"/>
      <c r="DC193" s="500"/>
      <c r="DD193" s="500"/>
      <c r="DE193" s="283"/>
      <c r="DF193" s="350"/>
      <c r="DG193" s="351"/>
      <c r="DH193" s="277"/>
      <c r="DI193" s="370"/>
      <c r="DJ193" s="371"/>
      <c r="DK193" s="280"/>
      <c r="DL193" s="499"/>
      <c r="DM193" s="500"/>
      <c r="DN193" s="500"/>
      <c r="DO193" s="283"/>
      <c r="DR193" s="147"/>
      <c r="DS193" s="255"/>
      <c r="DU193" s="147"/>
      <c r="DV193" s="255"/>
      <c r="DY193" s="147"/>
      <c r="DZ193" s="255"/>
      <c r="EB193" s="147"/>
      <c r="EC193" s="255"/>
      <c r="EE193" s="147"/>
      <c r="EF193" s="255"/>
      <c r="EI193" s="147"/>
      <c r="EJ193" s="255"/>
      <c r="EL193" s="147"/>
      <c r="EM193" s="255"/>
      <c r="EO193" s="147"/>
      <c r="EP193" s="255"/>
      <c r="ES193" s="147"/>
      <c r="ET193" s="450"/>
      <c r="EU193" s="451"/>
      <c r="EV193" s="446"/>
      <c r="EW193" s="471"/>
      <c r="EX193" s="472"/>
      <c r="EY193" s="467"/>
      <c r="EZ193" s="312"/>
      <c r="FA193" s="322"/>
      <c r="FB193" s="322"/>
      <c r="FC193" s="275"/>
      <c r="FF193" s="147"/>
      <c r="FG193" s="255"/>
      <c r="FI193" s="147"/>
      <c r="FJ193" s="255"/>
      <c r="FM193" s="147"/>
      <c r="FN193" s="255"/>
      <c r="FP193" s="147"/>
      <c r="FQ193" s="255"/>
      <c r="FS193" s="147"/>
      <c r="FT193" s="255"/>
      <c r="FW193" s="147"/>
      <c r="FX193" s="255"/>
      <c r="FZ193" s="147"/>
      <c r="GA193" s="255"/>
      <c r="GC193" s="147"/>
      <c r="GD193" s="255"/>
      <c r="GG193" s="147"/>
      <c r="GH193" s="450"/>
      <c r="GI193" s="451"/>
      <c r="GJ193" s="446"/>
      <c r="GK193" s="471"/>
      <c r="GL193" s="472"/>
      <c r="GM193" s="467"/>
      <c r="GN193" s="312"/>
      <c r="GO193" s="322"/>
      <c r="GP193" s="322"/>
      <c r="GQ193" s="275"/>
      <c r="GR193" s="350"/>
      <c r="GS193" s="351"/>
      <c r="GT193" s="277"/>
      <c r="GU193" s="370"/>
      <c r="GV193" s="371"/>
      <c r="GW193" s="280"/>
      <c r="GX193" s="499"/>
      <c r="GY193" s="500"/>
      <c r="GZ193" s="500"/>
      <c r="HA193" s="283"/>
      <c r="HB193" s="312"/>
      <c r="HC193" s="322"/>
      <c r="HD193" s="275"/>
      <c r="HE193" s="312"/>
      <c r="HF193" s="322"/>
      <c r="HG193" s="275"/>
      <c r="HH193" s="312"/>
      <c r="HI193" s="322"/>
      <c r="HJ193" s="322"/>
      <c r="HK193" s="147"/>
      <c r="HL193" s="260"/>
      <c r="HM193" s="258"/>
      <c r="HN193" s="258"/>
      <c r="HO193" s="259"/>
      <c r="HP193" s="258"/>
      <c r="HQ193" s="258"/>
    </row>
    <row r="194" spans="2:225" s="96" customFormat="1" ht="28.5">
      <c r="B194" s="233"/>
      <c r="C194" s="147"/>
      <c r="D194" s="192"/>
      <c r="E194" s="234"/>
      <c r="F194" s="235"/>
      <c r="G194" s="235"/>
      <c r="H194" s="235"/>
      <c r="I194" s="235"/>
      <c r="J194" s="234"/>
      <c r="K194" s="234"/>
      <c r="L194" s="234"/>
      <c r="M194" s="234"/>
      <c r="N194" s="234"/>
      <c r="O194" s="234"/>
      <c r="P194" s="234"/>
      <c r="Q194" s="234"/>
      <c r="R194" s="239"/>
      <c r="S194" s="220"/>
      <c r="T194" s="221" t="s">
        <v>176</v>
      </c>
      <c r="U194" s="222" t="s">
        <v>177</v>
      </c>
      <c r="V194" s="222" t="s">
        <v>179</v>
      </c>
      <c r="W194" s="223" t="s">
        <v>176</v>
      </c>
      <c r="X194" s="222" t="s">
        <v>177</v>
      </c>
      <c r="Y194" s="222" t="s">
        <v>179</v>
      </c>
      <c r="Z194" s="224" t="s">
        <v>176</v>
      </c>
      <c r="AA194" s="222" t="s">
        <v>177</v>
      </c>
      <c r="AB194" s="225" t="s">
        <v>234</v>
      </c>
      <c r="AC194" s="222" t="s">
        <v>179</v>
      </c>
      <c r="AD194" s="221" t="s">
        <v>176</v>
      </c>
      <c r="AE194" s="222" t="s">
        <v>177</v>
      </c>
      <c r="AF194" s="222" t="s">
        <v>179</v>
      </c>
      <c r="AG194" s="223" t="s">
        <v>176</v>
      </c>
      <c r="AH194" s="222" t="s">
        <v>177</v>
      </c>
      <c r="AI194" s="222" t="s">
        <v>179</v>
      </c>
      <c r="AJ194" s="224" t="s">
        <v>176</v>
      </c>
      <c r="AK194" s="222" t="s">
        <v>177</v>
      </c>
      <c r="AL194" s="225" t="s">
        <v>234</v>
      </c>
      <c r="AM194" s="222" t="s">
        <v>179</v>
      </c>
      <c r="AN194" s="221" t="s">
        <v>176</v>
      </c>
      <c r="AO194" s="222" t="s">
        <v>177</v>
      </c>
      <c r="AP194" s="222" t="s">
        <v>179</v>
      </c>
      <c r="AQ194" s="223" t="s">
        <v>176</v>
      </c>
      <c r="AR194" s="222" t="s">
        <v>177</v>
      </c>
      <c r="AS194" s="222" t="s">
        <v>179</v>
      </c>
      <c r="AT194" s="224" t="s">
        <v>176</v>
      </c>
      <c r="AU194" s="222" t="s">
        <v>177</v>
      </c>
      <c r="AV194" s="225" t="s">
        <v>234</v>
      </c>
      <c r="AW194" s="222" t="s">
        <v>179</v>
      </c>
      <c r="AX194" s="452" t="s">
        <v>176</v>
      </c>
      <c r="AY194" s="453" t="s">
        <v>177</v>
      </c>
      <c r="AZ194" s="454" t="s">
        <v>235</v>
      </c>
      <c r="BA194" s="473" t="s">
        <v>176</v>
      </c>
      <c r="BB194" s="474" t="s">
        <v>177</v>
      </c>
      <c r="BC194" s="475" t="s">
        <v>235</v>
      </c>
      <c r="BD194" s="313" t="s">
        <v>176</v>
      </c>
      <c r="BE194" s="323" t="s">
        <v>177</v>
      </c>
      <c r="BF194" s="332" t="s">
        <v>234</v>
      </c>
      <c r="BG194" s="227" t="s">
        <v>235</v>
      </c>
      <c r="BH194" s="226" t="s">
        <v>176</v>
      </c>
      <c r="BI194" s="222" t="s">
        <v>177</v>
      </c>
      <c r="BJ194" s="222" t="s">
        <v>179</v>
      </c>
      <c r="BK194" s="223" t="s">
        <v>176</v>
      </c>
      <c r="BL194" s="222" t="s">
        <v>177</v>
      </c>
      <c r="BM194" s="222" t="s">
        <v>179</v>
      </c>
      <c r="BN194" s="224" t="s">
        <v>176</v>
      </c>
      <c r="BO194" s="222" t="s">
        <v>177</v>
      </c>
      <c r="BP194" s="225" t="s">
        <v>234</v>
      </c>
      <c r="BQ194" s="222" t="s">
        <v>179</v>
      </c>
      <c r="BR194" s="221" t="s">
        <v>176</v>
      </c>
      <c r="BS194" s="222" t="s">
        <v>177</v>
      </c>
      <c r="BT194" s="222" t="s">
        <v>179</v>
      </c>
      <c r="BU194" s="223" t="s">
        <v>176</v>
      </c>
      <c r="BV194" s="222" t="s">
        <v>177</v>
      </c>
      <c r="BW194" s="222" t="s">
        <v>179</v>
      </c>
      <c r="BX194" s="224" t="s">
        <v>176</v>
      </c>
      <c r="BY194" s="222" t="s">
        <v>177</v>
      </c>
      <c r="BZ194" s="225" t="s">
        <v>234</v>
      </c>
      <c r="CA194" s="222" t="s">
        <v>179</v>
      </c>
      <c r="CB194" s="221" t="s">
        <v>176</v>
      </c>
      <c r="CC194" s="222" t="s">
        <v>177</v>
      </c>
      <c r="CD194" s="222" t="s">
        <v>179</v>
      </c>
      <c r="CE194" s="223" t="s">
        <v>176</v>
      </c>
      <c r="CF194" s="222" t="s">
        <v>177</v>
      </c>
      <c r="CG194" s="222" t="s">
        <v>179</v>
      </c>
      <c r="CH194" s="224" t="s">
        <v>176</v>
      </c>
      <c r="CI194" s="222" t="s">
        <v>177</v>
      </c>
      <c r="CJ194" s="225" t="s">
        <v>234</v>
      </c>
      <c r="CK194" s="222" t="s">
        <v>179</v>
      </c>
      <c r="CL194" s="452" t="s">
        <v>176</v>
      </c>
      <c r="CM194" s="453" t="s">
        <v>177</v>
      </c>
      <c r="CN194" s="454" t="s">
        <v>235</v>
      </c>
      <c r="CO194" s="473" t="s">
        <v>176</v>
      </c>
      <c r="CP194" s="474" t="s">
        <v>177</v>
      </c>
      <c r="CQ194" s="475" t="s">
        <v>235</v>
      </c>
      <c r="CR194" s="313" t="s">
        <v>176</v>
      </c>
      <c r="CS194" s="323" t="s">
        <v>177</v>
      </c>
      <c r="CT194" s="332" t="s">
        <v>234</v>
      </c>
      <c r="CU194" s="227" t="s">
        <v>235</v>
      </c>
      <c r="CV194" s="352" t="s">
        <v>240</v>
      </c>
      <c r="CW194" s="353" t="s">
        <v>241</v>
      </c>
      <c r="CX194" s="228" t="s">
        <v>235</v>
      </c>
      <c r="CY194" s="372" t="s">
        <v>240</v>
      </c>
      <c r="CZ194" s="373" t="s">
        <v>241</v>
      </c>
      <c r="DA194" s="229" t="s">
        <v>235</v>
      </c>
      <c r="DB194" s="387" t="s">
        <v>240</v>
      </c>
      <c r="DC194" s="388" t="s">
        <v>241</v>
      </c>
      <c r="DD194" s="389" t="s">
        <v>242</v>
      </c>
      <c r="DE194" s="230" t="s">
        <v>235</v>
      </c>
      <c r="DF194" s="352" t="s">
        <v>240</v>
      </c>
      <c r="DG194" s="353" t="s">
        <v>241</v>
      </c>
      <c r="DH194" s="228" t="s">
        <v>235</v>
      </c>
      <c r="DI194" s="372" t="s">
        <v>240</v>
      </c>
      <c r="DJ194" s="373" t="s">
        <v>241</v>
      </c>
      <c r="DK194" s="229" t="s">
        <v>235</v>
      </c>
      <c r="DL194" s="387" t="s">
        <v>240</v>
      </c>
      <c r="DM194" s="388" t="s">
        <v>241</v>
      </c>
      <c r="DN194" s="389" t="s">
        <v>242</v>
      </c>
      <c r="DO194" s="230" t="s">
        <v>235</v>
      </c>
      <c r="DP194" s="226" t="s">
        <v>176</v>
      </c>
      <c r="DQ194" s="222" t="s">
        <v>177</v>
      </c>
      <c r="DR194" s="222" t="s">
        <v>179</v>
      </c>
      <c r="DS194" s="223" t="s">
        <v>176</v>
      </c>
      <c r="DT194" s="222" t="s">
        <v>177</v>
      </c>
      <c r="DU194" s="222" t="s">
        <v>179</v>
      </c>
      <c r="DV194" s="224" t="s">
        <v>176</v>
      </c>
      <c r="DW194" s="222" t="s">
        <v>177</v>
      </c>
      <c r="DX194" s="225" t="s">
        <v>234</v>
      </c>
      <c r="DY194" s="222" t="s">
        <v>179</v>
      </c>
      <c r="DZ194" s="221" t="s">
        <v>176</v>
      </c>
      <c r="EA194" s="222" t="s">
        <v>177</v>
      </c>
      <c r="EB194" s="222" t="s">
        <v>179</v>
      </c>
      <c r="EC194" s="223" t="s">
        <v>176</v>
      </c>
      <c r="ED194" s="222" t="s">
        <v>177</v>
      </c>
      <c r="EE194" s="222" t="s">
        <v>179</v>
      </c>
      <c r="EF194" s="224" t="s">
        <v>176</v>
      </c>
      <c r="EG194" s="222" t="s">
        <v>177</v>
      </c>
      <c r="EH194" s="225" t="s">
        <v>234</v>
      </c>
      <c r="EI194" s="222" t="s">
        <v>179</v>
      </c>
      <c r="EJ194" s="221" t="s">
        <v>176</v>
      </c>
      <c r="EK194" s="222" t="s">
        <v>177</v>
      </c>
      <c r="EL194" s="222" t="s">
        <v>179</v>
      </c>
      <c r="EM194" s="223" t="s">
        <v>176</v>
      </c>
      <c r="EN194" s="222" t="s">
        <v>177</v>
      </c>
      <c r="EO194" s="222" t="s">
        <v>179</v>
      </c>
      <c r="EP194" s="224" t="s">
        <v>176</v>
      </c>
      <c r="EQ194" s="222" t="s">
        <v>177</v>
      </c>
      <c r="ER194" s="225" t="s">
        <v>234</v>
      </c>
      <c r="ES194" s="222" t="s">
        <v>179</v>
      </c>
      <c r="ET194" s="452" t="s">
        <v>176</v>
      </c>
      <c r="EU194" s="453" t="s">
        <v>177</v>
      </c>
      <c r="EV194" s="454" t="s">
        <v>235</v>
      </c>
      <c r="EW194" s="473" t="s">
        <v>176</v>
      </c>
      <c r="EX194" s="474" t="s">
        <v>177</v>
      </c>
      <c r="EY194" s="475" t="s">
        <v>235</v>
      </c>
      <c r="EZ194" s="313" t="s">
        <v>176</v>
      </c>
      <c r="FA194" s="323" t="s">
        <v>177</v>
      </c>
      <c r="FB194" s="332" t="s">
        <v>234</v>
      </c>
      <c r="FC194" s="227" t="s">
        <v>235</v>
      </c>
      <c r="FD194" s="226" t="s">
        <v>176</v>
      </c>
      <c r="FE194" s="222" t="s">
        <v>177</v>
      </c>
      <c r="FF194" s="222" t="s">
        <v>179</v>
      </c>
      <c r="FG194" s="223" t="s">
        <v>176</v>
      </c>
      <c r="FH194" s="222" t="s">
        <v>177</v>
      </c>
      <c r="FI194" s="222" t="s">
        <v>179</v>
      </c>
      <c r="FJ194" s="224" t="s">
        <v>176</v>
      </c>
      <c r="FK194" s="222" t="s">
        <v>177</v>
      </c>
      <c r="FL194" s="225" t="s">
        <v>234</v>
      </c>
      <c r="FM194" s="222" t="s">
        <v>179</v>
      </c>
      <c r="FN194" s="221" t="s">
        <v>176</v>
      </c>
      <c r="FO194" s="222" t="s">
        <v>177</v>
      </c>
      <c r="FP194" s="222" t="s">
        <v>179</v>
      </c>
      <c r="FQ194" s="223" t="s">
        <v>176</v>
      </c>
      <c r="FR194" s="222" t="s">
        <v>177</v>
      </c>
      <c r="FS194" s="222" t="s">
        <v>179</v>
      </c>
      <c r="FT194" s="224" t="s">
        <v>176</v>
      </c>
      <c r="FU194" s="222" t="s">
        <v>177</v>
      </c>
      <c r="FV194" s="225" t="s">
        <v>234</v>
      </c>
      <c r="FW194" s="222" t="s">
        <v>179</v>
      </c>
      <c r="FX194" s="221" t="s">
        <v>176</v>
      </c>
      <c r="FY194" s="222" t="s">
        <v>177</v>
      </c>
      <c r="FZ194" s="222" t="s">
        <v>179</v>
      </c>
      <c r="GA194" s="223" t="s">
        <v>176</v>
      </c>
      <c r="GB194" s="222" t="s">
        <v>177</v>
      </c>
      <c r="GC194" s="222" t="s">
        <v>179</v>
      </c>
      <c r="GD194" s="224" t="s">
        <v>176</v>
      </c>
      <c r="GE194" s="222" t="s">
        <v>177</v>
      </c>
      <c r="GF194" s="225" t="s">
        <v>234</v>
      </c>
      <c r="GG194" s="222" t="s">
        <v>179</v>
      </c>
      <c r="GH194" s="452" t="s">
        <v>176</v>
      </c>
      <c r="GI194" s="453" t="s">
        <v>177</v>
      </c>
      <c r="GJ194" s="454" t="s">
        <v>235</v>
      </c>
      <c r="GK194" s="473" t="s">
        <v>176</v>
      </c>
      <c r="GL194" s="474" t="s">
        <v>177</v>
      </c>
      <c r="GM194" s="475" t="s">
        <v>235</v>
      </c>
      <c r="GN194" s="313" t="s">
        <v>176</v>
      </c>
      <c r="GO194" s="323" t="s">
        <v>177</v>
      </c>
      <c r="GP194" s="332" t="s">
        <v>234</v>
      </c>
      <c r="GQ194" s="227" t="s">
        <v>235</v>
      </c>
      <c r="GR194" s="352" t="s">
        <v>240</v>
      </c>
      <c r="GS194" s="353" t="s">
        <v>241</v>
      </c>
      <c r="GT194" s="228" t="s">
        <v>235</v>
      </c>
      <c r="GU194" s="372" t="s">
        <v>240</v>
      </c>
      <c r="GV194" s="373" t="s">
        <v>241</v>
      </c>
      <c r="GW194" s="229" t="s">
        <v>235</v>
      </c>
      <c r="GX194" s="387" t="s">
        <v>176</v>
      </c>
      <c r="GY194" s="388" t="s">
        <v>177</v>
      </c>
      <c r="GZ194" s="389" t="s">
        <v>234</v>
      </c>
      <c r="HA194" s="230" t="s">
        <v>235</v>
      </c>
      <c r="HB194" s="407" t="s">
        <v>176</v>
      </c>
      <c r="HC194" s="408" t="s">
        <v>177</v>
      </c>
      <c r="HD194" s="232" t="s">
        <v>235</v>
      </c>
      <c r="HE194" s="407" t="s">
        <v>176</v>
      </c>
      <c r="HF194" s="408" t="s">
        <v>177</v>
      </c>
      <c r="HG194" s="232" t="s">
        <v>235</v>
      </c>
      <c r="HH194" s="407" t="s">
        <v>176</v>
      </c>
      <c r="HI194" s="408" t="s">
        <v>177</v>
      </c>
      <c r="HJ194" s="416" t="s">
        <v>234</v>
      </c>
      <c r="HK194" s="231" t="s">
        <v>235</v>
      </c>
      <c r="HL194" s="260"/>
      <c r="HM194" s="258"/>
      <c r="HN194" s="258"/>
      <c r="HO194" s="259"/>
      <c r="HP194" s="258"/>
      <c r="HQ194" s="258"/>
    </row>
    <row r="195" spans="2:225" s="96" customFormat="1" ht="28.5">
      <c r="B195" s="233"/>
      <c r="C195" s="147"/>
      <c r="D195" s="521" t="s">
        <v>264</v>
      </c>
      <c r="E195" s="234"/>
      <c r="F195" s="235"/>
      <c r="G195" s="235"/>
      <c r="H195" s="235"/>
      <c r="I195" s="234"/>
      <c r="J195" s="234"/>
      <c r="K195" s="234"/>
      <c r="L195" s="234"/>
      <c r="M195" s="234"/>
      <c r="N195" s="234"/>
      <c r="O195" s="234"/>
      <c r="P195" s="234"/>
      <c r="Q195" s="234"/>
      <c r="R195" s="239"/>
      <c r="S195" s="240" t="s">
        <v>237</v>
      </c>
      <c r="T195" s="241">
        <f t="shared" ref="T195:AY195" si="1982">SUMIFS(T$5:T$129,$HM$5:$HM$129,$S195,$HO$5:$HO$129,$D195)</f>
        <v>0</v>
      </c>
      <c r="U195" s="242">
        <f t="shared" si="1982"/>
        <v>0</v>
      </c>
      <c r="V195" s="269">
        <f t="shared" si="1982"/>
        <v>0</v>
      </c>
      <c r="W195" s="243">
        <f t="shared" si="1982"/>
        <v>0</v>
      </c>
      <c r="X195" s="242">
        <f t="shared" si="1982"/>
        <v>0</v>
      </c>
      <c r="Y195" s="269">
        <f t="shared" si="1982"/>
        <v>0</v>
      </c>
      <c r="Z195" s="244">
        <f t="shared" si="1982"/>
        <v>0</v>
      </c>
      <c r="AA195" s="242">
        <f t="shared" si="1982"/>
        <v>0</v>
      </c>
      <c r="AB195" s="245">
        <f t="shared" si="1982"/>
        <v>0</v>
      </c>
      <c r="AC195" s="269">
        <f t="shared" si="1982"/>
        <v>0</v>
      </c>
      <c r="AD195" s="241">
        <f t="shared" si="1982"/>
        <v>0</v>
      </c>
      <c r="AE195" s="242">
        <f t="shared" si="1982"/>
        <v>0</v>
      </c>
      <c r="AF195" s="269">
        <f t="shared" si="1982"/>
        <v>0</v>
      </c>
      <c r="AG195" s="243">
        <f t="shared" si="1982"/>
        <v>0</v>
      </c>
      <c r="AH195" s="242">
        <f t="shared" si="1982"/>
        <v>0</v>
      </c>
      <c r="AI195" s="269">
        <f t="shared" si="1982"/>
        <v>0</v>
      </c>
      <c r="AJ195" s="244">
        <f t="shared" si="1982"/>
        <v>0</v>
      </c>
      <c r="AK195" s="242">
        <f t="shared" si="1982"/>
        <v>0</v>
      </c>
      <c r="AL195" s="245">
        <f t="shared" si="1982"/>
        <v>0</v>
      </c>
      <c r="AM195" s="269">
        <f t="shared" si="1982"/>
        <v>0</v>
      </c>
      <c r="AN195" s="241">
        <f t="shared" si="1982"/>
        <v>0</v>
      </c>
      <c r="AO195" s="242">
        <f t="shared" si="1982"/>
        <v>0</v>
      </c>
      <c r="AP195" s="269">
        <f t="shared" si="1982"/>
        <v>0</v>
      </c>
      <c r="AQ195" s="243">
        <f t="shared" si="1982"/>
        <v>0</v>
      </c>
      <c r="AR195" s="242">
        <f t="shared" si="1982"/>
        <v>0</v>
      </c>
      <c r="AS195" s="269">
        <f t="shared" si="1982"/>
        <v>0</v>
      </c>
      <c r="AT195" s="244">
        <f t="shared" si="1982"/>
        <v>0</v>
      </c>
      <c r="AU195" s="242">
        <f t="shared" si="1982"/>
        <v>0</v>
      </c>
      <c r="AV195" s="245">
        <f t="shared" si="1982"/>
        <v>0</v>
      </c>
      <c r="AW195" s="269">
        <f t="shared" si="1982"/>
        <v>0</v>
      </c>
      <c r="AX195" s="441">
        <f t="shared" si="1982"/>
        <v>0</v>
      </c>
      <c r="AY195" s="442">
        <f t="shared" si="1982"/>
        <v>0</v>
      </c>
      <c r="AZ195" s="443">
        <f t="shared" ref="AZ195:CE195" si="1983">SUMIFS(AZ$5:AZ$129,$HM$5:$HM$129,$S195,$HO$5:$HO$129,$D195)</f>
        <v>0</v>
      </c>
      <c r="BA195" s="462">
        <f t="shared" si="1983"/>
        <v>0</v>
      </c>
      <c r="BB195" s="463">
        <f t="shared" si="1983"/>
        <v>0</v>
      </c>
      <c r="BC195" s="464">
        <f t="shared" si="1983"/>
        <v>0</v>
      </c>
      <c r="BD195" s="309">
        <f t="shared" si="1983"/>
        <v>0</v>
      </c>
      <c r="BE195" s="319">
        <f t="shared" si="1983"/>
        <v>0</v>
      </c>
      <c r="BF195" s="329">
        <f t="shared" si="1983"/>
        <v>0</v>
      </c>
      <c r="BG195" s="272">
        <f t="shared" si="1983"/>
        <v>0</v>
      </c>
      <c r="BH195" s="246">
        <f t="shared" si="1983"/>
        <v>0</v>
      </c>
      <c r="BI195" s="242">
        <f t="shared" si="1983"/>
        <v>0</v>
      </c>
      <c r="BJ195" s="269">
        <f t="shared" si="1983"/>
        <v>0</v>
      </c>
      <c r="BK195" s="243">
        <f t="shared" si="1983"/>
        <v>0</v>
      </c>
      <c r="BL195" s="242">
        <f t="shared" si="1983"/>
        <v>0</v>
      </c>
      <c r="BM195" s="269">
        <f t="shared" si="1983"/>
        <v>0</v>
      </c>
      <c r="BN195" s="244">
        <f t="shared" si="1983"/>
        <v>0</v>
      </c>
      <c r="BO195" s="242">
        <f t="shared" si="1983"/>
        <v>0</v>
      </c>
      <c r="BP195" s="245">
        <f t="shared" si="1983"/>
        <v>0</v>
      </c>
      <c r="BQ195" s="269">
        <f t="shared" si="1983"/>
        <v>0</v>
      </c>
      <c r="BR195" s="241">
        <f t="shared" si="1983"/>
        <v>0</v>
      </c>
      <c r="BS195" s="242">
        <f t="shared" si="1983"/>
        <v>0</v>
      </c>
      <c r="BT195" s="269">
        <f t="shared" si="1983"/>
        <v>0</v>
      </c>
      <c r="BU195" s="243">
        <f t="shared" si="1983"/>
        <v>0</v>
      </c>
      <c r="BV195" s="242">
        <f t="shared" si="1983"/>
        <v>0</v>
      </c>
      <c r="BW195" s="269">
        <f t="shared" si="1983"/>
        <v>0</v>
      </c>
      <c r="BX195" s="244">
        <f t="shared" si="1983"/>
        <v>0</v>
      </c>
      <c r="BY195" s="242">
        <f t="shared" si="1983"/>
        <v>0</v>
      </c>
      <c r="BZ195" s="245">
        <f t="shared" si="1983"/>
        <v>0</v>
      </c>
      <c r="CA195" s="269">
        <f t="shared" si="1983"/>
        <v>0</v>
      </c>
      <c r="CB195" s="241">
        <f t="shared" si="1983"/>
        <v>0</v>
      </c>
      <c r="CC195" s="242">
        <f t="shared" si="1983"/>
        <v>0</v>
      </c>
      <c r="CD195" s="269">
        <f t="shared" si="1983"/>
        <v>0</v>
      </c>
      <c r="CE195" s="243">
        <f t="shared" si="1983"/>
        <v>0</v>
      </c>
      <c r="CF195" s="242">
        <f t="shared" ref="CF195:DU195" si="1984">SUMIFS(CF$5:CF$129,$HM$5:$HM$129,$S195,$HO$5:$HO$129,$D195)</f>
        <v>0</v>
      </c>
      <c r="CG195" s="269">
        <f t="shared" si="1984"/>
        <v>0</v>
      </c>
      <c r="CH195" s="244">
        <f t="shared" si="1984"/>
        <v>0</v>
      </c>
      <c r="CI195" s="242">
        <f t="shared" si="1984"/>
        <v>0</v>
      </c>
      <c r="CJ195" s="245">
        <f t="shared" si="1984"/>
        <v>0</v>
      </c>
      <c r="CK195" s="269">
        <f t="shared" si="1984"/>
        <v>0</v>
      </c>
      <c r="CL195" s="441">
        <f t="shared" si="1984"/>
        <v>0</v>
      </c>
      <c r="CM195" s="442">
        <f t="shared" si="1984"/>
        <v>0</v>
      </c>
      <c r="CN195" s="443">
        <f t="shared" si="1984"/>
        <v>0</v>
      </c>
      <c r="CO195" s="462">
        <f t="shared" si="1984"/>
        <v>0</v>
      </c>
      <c r="CP195" s="463">
        <f t="shared" si="1984"/>
        <v>0</v>
      </c>
      <c r="CQ195" s="464">
        <f t="shared" si="1984"/>
        <v>0</v>
      </c>
      <c r="CR195" s="309">
        <f t="shared" si="1984"/>
        <v>0</v>
      </c>
      <c r="CS195" s="319">
        <f t="shared" si="1984"/>
        <v>0</v>
      </c>
      <c r="CT195" s="329">
        <f t="shared" si="1984"/>
        <v>0</v>
      </c>
      <c r="CU195" s="272">
        <f t="shared" si="1984"/>
        <v>0</v>
      </c>
      <c r="CV195" s="344">
        <f t="shared" si="1984"/>
        <v>0</v>
      </c>
      <c r="CW195" s="345">
        <f t="shared" si="1984"/>
        <v>0</v>
      </c>
      <c r="CX195" s="276">
        <f t="shared" si="1984"/>
        <v>0</v>
      </c>
      <c r="CY195" s="364">
        <f t="shared" si="1984"/>
        <v>0</v>
      </c>
      <c r="CZ195" s="365">
        <f t="shared" si="1984"/>
        <v>0</v>
      </c>
      <c r="DA195" s="279">
        <f t="shared" si="1984"/>
        <v>0</v>
      </c>
      <c r="DB195" s="379">
        <f t="shared" si="1984"/>
        <v>0</v>
      </c>
      <c r="DC195" s="380">
        <f t="shared" si="1984"/>
        <v>0</v>
      </c>
      <c r="DD195" s="381">
        <f t="shared" si="1984"/>
        <v>0</v>
      </c>
      <c r="DE195" s="282">
        <f t="shared" si="1984"/>
        <v>0</v>
      </c>
      <c r="DF195" s="344">
        <f t="shared" si="1984"/>
        <v>0</v>
      </c>
      <c r="DG195" s="345">
        <f t="shared" si="1984"/>
        <v>0</v>
      </c>
      <c r="DH195" s="276">
        <f t="shared" si="1984"/>
        <v>0</v>
      </c>
      <c r="DI195" s="364">
        <f t="shared" si="1984"/>
        <v>0</v>
      </c>
      <c r="DJ195" s="365">
        <f t="shared" si="1984"/>
        <v>0</v>
      </c>
      <c r="DK195" s="279">
        <f t="shared" si="1984"/>
        <v>0</v>
      </c>
      <c r="DL195" s="379">
        <f t="shared" si="1984"/>
        <v>54000000</v>
      </c>
      <c r="DM195" s="380">
        <f t="shared" si="1984"/>
        <v>34800000</v>
      </c>
      <c r="DN195" s="381">
        <f t="shared" si="1984"/>
        <v>-22758000</v>
      </c>
      <c r="DO195" s="282">
        <f t="shared" si="1984"/>
        <v>24</v>
      </c>
      <c r="DP195" s="246">
        <f t="shared" si="1984"/>
        <v>0</v>
      </c>
      <c r="DQ195" s="242">
        <f t="shared" si="1984"/>
        <v>0</v>
      </c>
      <c r="DR195" s="269">
        <f t="shared" si="1984"/>
        <v>0</v>
      </c>
      <c r="DS195" s="243">
        <f t="shared" si="1984"/>
        <v>0</v>
      </c>
      <c r="DT195" s="242">
        <f t="shared" si="1984"/>
        <v>0</v>
      </c>
      <c r="DU195" s="269">
        <f t="shared" si="1984"/>
        <v>0</v>
      </c>
      <c r="DV195" s="244">
        <f t="shared" ref="DV195:FA195" si="1985">SUMIFS(DV$5:DV$129,$HM$5:$HM$129,$S195,$HO$5:$HO$129,$D195)</f>
        <v>0</v>
      </c>
      <c r="DW195" s="242">
        <f t="shared" si="1985"/>
        <v>0</v>
      </c>
      <c r="DX195" s="245">
        <f t="shared" si="1985"/>
        <v>0</v>
      </c>
      <c r="DY195" s="269">
        <f t="shared" si="1985"/>
        <v>0</v>
      </c>
      <c r="DZ195" s="241">
        <f t="shared" si="1985"/>
        <v>0</v>
      </c>
      <c r="EA195" s="242">
        <f t="shared" si="1985"/>
        <v>0</v>
      </c>
      <c r="EB195" s="269">
        <f t="shared" si="1985"/>
        <v>0</v>
      </c>
      <c r="EC195" s="243">
        <f t="shared" si="1985"/>
        <v>0</v>
      </c>
      <c r="ED195" s="242">
        <f t="shared" si="1985"/>
        <v>0</v>
      </c>
      <c r="EE195" s="269">
        <f t="shared" si="1985"/>
        <v>0</v>
      </c>
      <c r="EF195" s="244">
        <f t="shared" si="1985"/>
        <v>0</v>
      </c>
      <c r="EG195" s="242">
        <f t="shared" si="1985"/>
        <v>0</v>
      </c>
      <c r="EH195" s="245">
        <f t="shared" si="1985"/>
        <v>0</v>
      </c>
      <c r="EI195" s="269">
        <f t="shared" si="1985"/>
        <v>0</v>
      </c>
      <c r="EJ195" s="241">
        <f t="shared" si="1985"/>
        <v>0</v>
      </c>
      <c r="EK195" s="242">
        <f t="shared" si="1985"/>
        <v>0</v>
      </c>
      <c r="EL195" s="269">
        <f t="shared" si="1985"/>
        <v>0</v>
      </c>
      <c r="EM195" s="243">
        <f t="shared" si="1985"/>
        <v>0</v>
      </c>
      <c r="EN195" s="242">
        <f t="shared" si="1985"/>
        <v>0</v>
      </c>
      <c r="EO195" s="269">
        <f t="shared" si="1985"/>
        <v>0</v>
      </c>
      <c r="EP195" s="244">
        <f t="shared" si="1985"/>
        <v>0</v>
      </c>
      <c r="EQ195" s="242">
        <f t="shared" si="1985"/>
        <v>0</v>
      </c>
      <c r="ER195" s="245">
        <f t="shared" si="1985"/>
        <v>0</v>
      </c>
      <c r="ES195" s="269">
        <f t="shared" si="1985"/>
        <v>0</v>
      </c>
      <c r="ET195" s="441">
        <f t="shared" si="1985"/>
        <v>0</v>
      </c>
      <c r="EU195" s="442">
        <f t="shared" si="1985"/>
        <v>0</v>
      </c>
      <c r="EV195" s="443">
        <f t="shared" si="1985"/>
        <v>0</v>
      </c>
      <c r="EW195" s="462">
        <f t="shared" si="1985"/>
        <v>0</v>
      </c>
      <c r="EX195" s="463">
        <f t="shared" si="1985"/>
        <v>0</v>
      </c>
      <c r="EY195" s="464">
        <f t="shared" si="1985"/>
        <v>0</v>
      </c>
      <c r="EZ195" s="309">
        <f t="shared" si="1985"/>
        <v>0</v>
      </c>
      <c r="FA195" s="319">
        <f t="shared" si="1985"/>
        <v>0</v>
      </c>
      <c r="FB195" s="329">
        <f t="shared" ref="FB195:GG195" si="1986">SUMIFS(FB$5:FB$129,$HM$5:$HM$129,$S195,$HO$5:$HO$129,$D195)</f>
        <v>0</v>
      </c>
      <c r="FC195" s="272">
        <f t="shared" si="1986"/>
        <v>0</v>
      </c>
      <c r="FD195" s="246">
        <f t="shared" si="1986"/>
        <v>0</v>
      </c>
      <c r="FE195" s="242">
        <f t="shared" si="1986"/>
        <v>0</v>
      </c>
      <c r="FF195" s="269">
        <f t="shared" si="1986"/>
        <v>0</v>
      </c>
      <c r="FG195" s="243">
        <f t="shared" si="1986"/>
        <v>0</v>
      </c>
      <c r="FH195" s="242">
        <f t="shared" si="1986"/>
        <v>0</v>
      </c>
      <c r="FI195" s="269">
        <f t="shared" si="1986"/>
        <v>0</v>
      </c>
      <c r="FJ195" s="244">
        <f t="shared" si="1986"/>
        <v>0</v>
      </c>
      <c r="FK195" s="242">
        <f t="shared" si="1986"/>
        <v>0</v>
      </c>
      <c r="FL195" s="245">
        <f t="shared" si="1986"/>
        <v>0</v>
      </c>
      <c r="FM195" s="269">
        <f t="shared" si="1986"/>
        <v>0</v>
      </c>
      <c r="FN195" s="241">
        <f t="shared" si="1986"/>
        <v>0</v>
      </c>
      <c r="FO195" s="242">
        <f t="shared" si="1986"/>
        <v>0</v>
      </c>
      <c r="FP195" s="269">
        <f t="shared" si="1986"/>
        <v>0</v>
      </c>
      <c r="FQ195" s="243">
        <f t="shared" si="1986"/>
        <v>0</v>
      </c>
      <c r="FR195" s="242">
        <f t="shared" si="1986"/>
        <v>0</v>
      </c>
      <c r="FS195" s="269">
        <f t="shared" si="1986"/>
        <v>0</v>
      </c>
      <c r="FT195" s="244">
        <f t="shared" si="1986"/>
        <v>0</v>
      </c>
      <c r="FU195" s="242">
        <f t="shared" si="1986"/>
        <v>0</v>
      </c>
      <c r="FV195" s="245">
        <f t="shared" si="1986"/>
        <v>0</v>
      </c>
      <c r="FW195" s="269">
        <f t="shared" si="1986"/>
        <v>0</v>
      </c>
      <c r="FX195" s="241">
        <f t="shared" si="1986"/>
        <v>0</v>
      </c>
      <c r="FY195" s="242">
        <f t="shared" si="1986"/>
        <v>0</v>
      </c>
      <c r="FZ195" s="269">
        <f t="shared" si="1986"/>
        <v>0</v>
      </c>
      <c r="GA195" s="243">
        <f t="shared" si="1986"/>
        <v>0</v>
      </c>
      <c r="GB195" s="242">
        <f t="shared" si="1986"/>
        <v>0</v>
      </c>
      <c r="GC195" s="269">
        <f t="shared" si="1986"/>
        <v>0</v>
      </c>
      <c r="GD195" s="244">
        <f t="shared" si="1986"/>
        <v>0</v>
      </c>
      <c r="GE195" s="242">
        <f t="shared" si="1986"/>
        <v>0</v>
      </c>
      <c r="GF195" s="245">
        <f t="shared" si="1986"/>
        <v>0</v>
      </c>
      <c r="GG195" s="269">
        <f t="shared" si="1986"/>
        <v>0</v>
      </c>
      <c r="GH195" s="441">
        <f t="shared" ref="GH195:HK195" si="1987">SUMIFS(GH$5:GH$129,$HM$5:$HM$129,$S195,$HO$5:$HO$129,$D195)</f>
        <v>0</v>
      </c>
      <c r="GI195" s="442">
        <f t="shared" si="1987"/>
        <v>0</v>
      </c>
      <c r="GJ195" s="443">
        <f t="shared" si="1987"/>
        <v>0</v>
      </c>
      <c r="GK195" s="462">
        <f t="shared" si="1987"/>
        <v>0</v>
      </c>
      <c r="GL195" s="463">
        <f t="shared" si="1987"/>
        <v>0</v>
      </c>
      <c r="GM195" s="464">
        <f t="shared" si="1987"/>
        <v>0</v>
      </c>
      <c r="GN195" s="309">
        <f t="shared" si="1987"/>
        <v>0</v>
      </c>
      <c r="GO195" s="319">
        <f t="shared" si="1987"/>
        <v>0</v>
      </c>
      <c r="GP195" s="329">
        <f t="shared" si="1987"/>
        <v>0</v>
      </c>
      <c r="GQ195" s="272">
        <f t="shared" si="1987"/>
        <v>0</v>
      </c>
      <c r="GR195" s="344">
        <f t="shared" si="1987"/>
        <v>0</v>
      </c>
      <c r="GS195" s="345">
        <f t="shared" si="1987"/>
        <v>0</v>
      </c>
      <c r="GT195" s="276">
        <f t="shared" si="1987"/>
        <v>0</v>
      </c>
      <c r="GU195" s="364">
        <f t="shared" si="1987"/>
        <v>0</v>
      </c>
      <c r="GV195" s="365">
        <f t="shared" si="1987"/>
        <v>0</v>
      </c>
      <c r="GW195" s="279">
        <f t="shared" si="1987"/>
        <v>0</v>
      </c>
      <c r="GX195" s="379">
        <f t="shared" si="1987"/>
        <v>0</v>
      </c>
      <c r="GY195" s="380">
        <f t="shared" si="1987"/>
        <v>0</v>
      </c>
      <c r="GZ195" s="381">
        <f t="shared" si="1987"/>
        <v>0</v>
      </c>
      <c r="HA195" s="282">
        <f t="shared" si="1987"/>
        <v>0</v>
      </c>
      <c r="HB195" s="401">
        <f t="shared" si="1987"/>
        <v>0</v>
      </c>
      <c r="HC195" s="402">
        <f t="shared" si="1987"/>
        <v>0</v>
      </c>
      <c r="HD195" s="285">
        <f t="shared" si="1987"/>
        <v>0</v>
      </c>
      <c r="HE195" s="401">
        <f t="shared" si="1987"/>
        <v>0</v>
      </c>
      <c r="HF195" s="402">
        <f t="shared" si="1987"/>
        <v>0</v>
      </c>
      <c r="HG195" s="285">
        <f t="shared" si="1987"/>
        <v>0</v>
      </c>
      <c r="HH195" s="401">
        <f t="shared" si="1987"/>
        <v>0</v>
      </c>
      <c r="HI195" s="402">
        <f t="shared" si="1987"/>
        <v>0</v>
      </c>
      <c r="HJ195" s="417">
        <f t="shared" si="1987"/>
        <v>0</v>
      </c>
      <c r="HK195" s="291">
        <f t="shared" si="1987"/>
        <v>0</v>
      </c>
      <c r="HL195" s="260"/>
      <c r="HM195" s="247" t="s">
        <v>237</v>
      </c>
      <c r="HN195" s="258"/>
      <c r="HO195" s="259"/>
      <c r="HP195" s="258"/>
      <c r="HQ195" s="258"/>
    </row>
    <row r="196" spans="2:225" s="96" customFormat="1" ht="28.5">
      <c r="B196" s="233"/>
      <c r="C196" s="147"/>
      <c r="D196" s="521"/>
      <c r="E196" s="234"/>
      <c r="F196" s="235"/>
      <c r="G196" s="235"/>
      <c r="H196" s="235"/>
      <c r="I196" s="234"/>
      <c r="J196" s="234"/>
      <c r="K196" s="234"/>
      <c r="L196" s="234"/>
      <c r="M196" s="234"/>
      <c r="N196" s="234"/>
      <c r="O196" s="234"/>
      <c r="P196" s="234"/>
      <c r="Q196" s="234"/>
      <c r="R196" s="239"/>
      <c r="S196" s="248" t="s">
        <v>238</v>
      </c>
      <c r="T196" s="249">
        <f t="shared" ref="T196:AY196" si="1988">SUMIFS(T$5:T$129,$HM$5:$HM$129,$S196,$HO$5:$HO$129,$D195)</f>
        <v>0</v>
      </c>
      <c r="U196" s="250">
        <f t="shared" si="1988"/>
        <v>0</v>
      </c>
      <c r="V196" s="270">
        <f t="shared" si="1988"/>
        <v>0</v>
      </c>
      <c r="W196" s="251">
        <f t="shared" si="1988"/>
        <v>0</v>
      </c>
      <c r="X196" s="250">
        <f t="shared" si="1988"/>
        <v>0</v>
      </c>
      <c r="Y196" s="270">
        <f t="shared" si="1988"/>
        <v>0</v>
      </c>
      <c r="Z196" s="252">
        <f t="shared" si="1988"/>
        <v>0</v>
      </c>
      <c r="AA196" s="250">
        <f t="shared" si="1988"/>
        <v>0</v>
      </c>
      <c r="AB196" s="253">
        <f t="shared" si="1988"/>
        <v>0</v>
      </c>
      <c r="AC196" s="270">
        <f t="shared" si="1988"/>
        <v>0</v>
      </c>
      <c r="AD196" s="249">
        <f t="shared" si="1988"/>
        <v>0</v>
      </c>
      <c r="AE196" s="250">
        <f t="shared" si="1988"/>
        <v>0</v>
      </c>
      <c r="AF196" s="270">
        <f t="shared" si="1988"/>
        <v>0</v>
      </c>
      <c r="AG196" s="251">
        <f t="shared" si="1988"/>
        <v>0</v>
      </c>
      <c r="AH196" s="250">
        <f t="shared" si="1988"/>
        <v>0</v>
      </c>
      <c r="AI196" s="270">
        <f t="shared" si="1988"/>
        <v>0</v>
      </c>
      <c r="AJ196" s="252">
        <f t="shared" si="1988"/>
        <v>0</v>
      </c>
      <c r="AK196" s="250">
        <f t="shared" si="1988"/>
        <v>0</v>
      </c>
      <c r="AL196" s="253">
        <f t="shared" si="1988"/>
        <v>0</v>
      </c>
      <c r="AM196" s="270">
        <f t="shared" si="1988"/>
        <v>0</v>
      </c>
      <c r="AN196" s="249">
        <f t="shared" si="1988"/>
        <v>0</v>
      </c>
      <c r="AO196" s="250">
        <f t="shared" si="1988"/>
        <v>0</v>
      </c>
      <c r="AP196" s="270">
        <f t="shared" si="1988"/>
        <v>0</v>
      </c>
      <c r="AQ196" s="251">
        <f t="shared" si="1988"/>
        <v>0</v>
      </c>
      <c r="AR196" s="250">
        <f t="shared" si="1988"/>
        <v>0</v>
      </c>
      <c r="AS196" s="270">
        <f t="shared" si="1988"/>
        <v>0</v>
      </c>
      <c r="AT196" s="252">
        <f t="shared" si="1988"/>
        <v>0</v>
      </c>
      <c r="AU196" s="250">
        <f t="shared" si="1988"/>
        <v>0</v>
      </c>
      <c r="AV196" s="253">
        <f t="shared" si="1988"/>
        <v>0</v>
      </c>
      <c r="AW196" s="270">
        <f t="shared" si="1988"/>
        <v>0</v>
      </c>
      <c r="AX196" s="444">
        <f t="shared" si="1988"/>
        <v>0</v>
      </c>
      <c r="AY196" s="445">
        <f t="shared" si="1988"/>
        <v>0</v>
      </c>
      <c r="AZ196" s="446">
        <f t="shared" ref="AZ196:CE196" si="1989">SUMIFS(AZ$5:AZ$129,$HM$5:$HM$129,$S196,$HO$5:$HO$129,$D195)</f>
        <v>0</v>
      </c>
      <c r="BA196" s="465">
        <f t="shared" si="1989"/>
        <v>0</v>
      </c>
      <c r="BB196" s="466">
        <f t="shared" si="1989"/>
        <v>0</v>
      </c>
      <c r="BC196" s="467">
        <f t="shared" si="1989"/>
        <v>0</v>
      </c>
      <c r="BD196" s="310">
        <f t="shared" si="1989"/>
        <v>0</v>
      </c>
      <c r="BE196" s="320">
        <f t="shared" si="1989"/>
        <v>0</v>
      </c>
      <c r="BF196" s="330">
        <f t="shared" si="1989"/>
        <v>0</v>
      </c>
      <c r="BG196" s="273">
        <f t="shared" si="1989"/>
        <v>0</v>
      </c>
      <c r="BH196" s="254">
        <f t="shared" si="1989"/>
        <v>0</v>
      </c>
      <c r="BI196" s="250">
        <f t="shared" si="1989"/>
        <v>0</v>
      </c>
      <c r="BJ196" s="270">
        <f t="shared" si="1989"/>
        <v>0</v>
      </c>
      <c r="BK196" s="251">
        <f t="shared" si="1989"/>
        <v>0</v>
      </c>
      <c r="BL196" s="250">
        <f t="shared" si="1989"/>
        <v>0</v>
      </c>
      <c r="BM196" s="270">
        <f t="shared" si="1989"/>
        <v>0</v>
      </c>
      <c r="BN196" s="252">
        <f t="shared" si="1989"/>
        <v>0</v>
      </c>
      <c r="BO196" s="250">
        <f t="shared" si="1989"/>
        <v>0</v>
      </c>
      <c r="BP196" s="253">
        <f t="shared" si="1989"/>
        <v>0</v>
      </c>
      <c r="BQ196" s="270">
        <f t="shared" si="1989"/>
        <v>0</v>
      </c>
      <c r="BR196" s="249">
        <f t="shared" si="1989"/>
        <v>0</v>
      </c>
      <c r="BS196" s="250">
        <f t="shared" si="1989"/>
        <v>0</v>
      </c>
      <c r="BT196" s="270">
        <f t="shared" si="1989"/>
        <v>0</v>
      </c>
      <c r="BU196" s="251">
        <f t="shared" si="1989"/>
        <v>0</v>
      </c>
      <c r="BV196" s="250">
        <f t="shared" si="1989"/>
        <v>0</v>
      </c>
      <c r="BW196" s="270">
        <f t="shared" si="1989"/>
        <v>0</v>
      </c>
      <c r="BX196" s="252">
        <f t="shared" si="1989"/>
        <v>0</v>
      </c>
      <c r="BY196" s="250">
        <f t="shared" si="1989"/>
        <v>0</v>
      </c>
      <c r="BZ196" s="253">
        <f t="shared" si="1989"/>
        <v>0</v>
      </c>
      <c r="CA196" s="270">
        <f t="shared" si="1989"/>
        <v>0</v>
      </c>
      <c r="CB196" s="249">
        <f t="shared" si="1989"/>
        <v>0</v>
      </c>
      <c r="CC196" s="250">
        <f t="shared" si="1989"/>
        <v>0</v>
      </c>
      <c r="CD196" s="270">
        <f t="shared" si="1989"/>
        <v>0</v>
      </c>
      <c r="CE196" s="251">
        <f t="shared" si="1989"/>
        <v>0</v>
      </c>
      <c r="CF196" s="250">
        <f t="shared" ref="CF196:DU196" si="1990">SUMIFS(CF$5:CF$129,$HM$5:$HM$129,$S196,$HO$5:$HO$129,$D195)</f>
        <v>0</v>
      </c>
      <c r="CG196" s="270">
        <f t="shared" si="1990"/>
        <v>0</v>
      </c>
      <c r="CH196" s="252">
        <f t="shared" si="1990"/>
        <v>0</v>
      </c>
      <c r="CI196" s="250">
        <f t="shared" si="1990"/>
        <v>0</v>
      </c>
      <c r="CJ196" s="253">
        <f t="shared" si="1990"/>
        <v>0</v>
      </c>
      <c r="CK196" s="270">
        <f t="shared" si="1990"/>
        <v>0</v>
      </c>
      <c r="CL196" s="444">
        <f t="shared" si="1990"/>
        <v>0</v>
      </c>
      <c r="CM196" s="445">
        <f t="shared" si="1990"/>
        <v>0</v>
      </c>
      <c r="CN196" s="446">
        <f t="shared" si="1990"/>
        <v>0</v>
      </c>
      <c r="CO196" s="465">
        <f t="shared" si="1990"/>
        <v>0</v>
      </c>
      <c r="CP196" s="466">
        <f t="shared" si="1990"/>
        <v>0</v>
      </c>
      <c r="CQ196" s="467">
        <f t="shared" si="1990"/>
        <v>0</v>
      </c>
      <c r="CR196" s="310">
        <f t="shared" si="1990"/>
        <v>0</v>
      </c>
      <c r="CS196" s="320">
        <f t="shared" si="1990"/>
        <v>0</v>
      </c>
      <c r="CT196" s="330">
        <f t="shared" si="1990"/>
        <v>0</v>
      </c>
      <c r="CU196" s="273">
        <f t="shared" si="1990"/>
        <v>0</v>
      </c>
      <c r="CV196" s="346">
        <f t="shared" si="1990"/>
        <v>0</v>
      </c>
      <c r="CW196" s="347">
        <f t="shared" si="1990"/>
        <v>0</v>
      </c>
      <c r="CX196" s="277">
        <f t="shared" si="1990"/>
        <v>0</v>
      </c>
      <c r="CY196" s="366">
        <f t="shared" si="1990"/>
        <v>0</v>
      </c>
      <c r="CZ196" s="367">
        <f t="shared" si="1990"/>
        <v>0</v>
      </c>
      <c r="DA196" s="280">
        <f t="shared" si="1990"/>
        <v>0</v>
      </c>
      <c r="DB196" s="382">
        <f t="shared" si="1990"/>
        <v>0</v>
      </c>
      <c r="DC196" s="383">
        <f t="shared" si="1990"/>
        <v>0</v>
      </c>
      <c r="DD196" s="330">
        <f t="shared" si="1990"/>
        <v>0</v>
      </c>
      <c r="DE196" s="283">
        <f t="shared" si="1990"/>
        <v>0</v>
      </c>
      <c r="DF196" s="346">
        <f t="shared" ref="DF196" si="1991">SUMIFS(DF$5:DF$129,$HM$5:$HM$129,$S196,$HO$5:$HO$129,$D195)</f>
        <v>0</v>
      </c>
      <c r="DG196" s="347">
        <f t="shared" ref="DG196" si="1992">SUMIFS(DG$5:DG$129,$HM$5:$HM$129,$S196,$HO$5:$HO$129,$D195)</f>
        <v>0</v>
      </c>
      <c r="DH196" s="277">
        <f t="shared" ref="DH196" si="1993">SUMIFS(DH$5:DH$129,$HM$5:$HM$129,$S196,$HO$5:$HO$129,$D195)</f>
        <v>0</v>
      </c>
      <c r="DI196" s="366">
        <f t="shared" ref="DI196" si="1994">SUMIFS(DI$5:DI$129,$HM$5:$HM$129,$S196,$HO$5:$HO$129,$D195)</f>
        <v>0</v>
      </c>
      <c r="DJ196" s="367">
        <f t="shared" ref="DJ196" si="1995">SUMIFS(DJ$5:DJ$129,$HM$5:$HM$129,$S196,$HO$5:$HO$129,$D195)</f>
        <v>0</v>
      </c>
      <c r="DK196" s="280">
        <f t="shared" ref="DK196" si="1996">SUMIFS(DK$5:DK$129,$HM$5:$HM$129,$S196,$HO$5:$HO$129,$D195)</f>
        <v>0</v>
      </c>
      <c r="DL196" s="382">
        <f t="shared" ref="DL196" si="1997">SUMIFS(DL$5:DL$129,$HM$5:$HM$129,$S196,$HO$5:$HO$129,$D195)</f>
        <v>0</v>
      </c>
      <c r="DM196" s="383">
        <f t="shared" ref="DM196" si="1998">SUMIFS(DM$5:DM$129,$HM$5:$HM$129,$S196,$HO$5:$HO$129,$D195)</f>
        <v>0</v>
      </c>
      <c r="DN196" s="330">
        <f t="shared" ref="DN196" si="1999">SUMIFS(DN$5:DN$129,$HM$5:$HM$129,$S196,$HO$5:$HO$129,$D195)</f>
        <v>-57558000</v>
      </c>
      <c r="DO196" s="283">
        <f t="shared" ref="DO196" si="2000">SUMIFS(DO$5:DO$129,$HM$5:$HM$129,$S196,$HO$5:$HO$129,$D195)</f>
        <v>0</v>
      </c>
      <c r="DP196" s="254">
        <f t="shared" si="1990"/>
        <v>0</v>
      </c>
      <c r="DQ196" s="250">
        <f t="shared" si="1990"/>
        <v>0</v>
      </c>
      <c r="DR196" s="270">
        <f t="shared" si="1990"/>
        <v>0</v>
      </c>
      <c r="DS196" s="251">
        <f t="shared" si="1990"/>
        <v>0</v>
      </c>
      <c r="DT196" s="250">
        <f t="shared" si="1990"/>
        <v>0</v>
      </c>
      <c r="DU196" s="270">
        <f t="shared" si="1990"/>
        <v>0</v>
      </c>
      <c r="DV196" s="252">
        <f t="shared" ref="DV196:FA196" si="2001">SUMIFS(DV$5:DV$129,$HM$5:$HM$129,$S196,$HO$5:$HO$129,$D195)</f>
        <v>0</v>
      </c>
      <c r="DW196" s="250">
        <f t="shared" si="2001"/>
        <v>0</v>
      </c>
      <c r="DX196" s="253">
        <f t="shared" si="2001"/>
        <v>0</v>
      </c>
      <c r="DY196" s="270">
        <f t="shared" si="2001"/>
        <v>0</v>
      </c>
      <c r="DZ196" s="249">
        <f t="shared" si="2001"/>
        <v>0</v>
      </c>
      <c r="EA196" s="250">
        <f t="shared" si="2001"/>
        <v>0</v>
      </c>
      <c r="EB196" s="270">
        <f t="shared" si="2001"/>
        <v>0</v>
      </c>
      <c r="EC196" s="251">
        <f t="shared" si="2001"/>
        <v>0</v>
      </c>
      <c r="ED196" s="250">
        <f t="shared" si="2001"/>
        <v>0</v>
      </c>
      <c r="EE196" s="270">
        <f t="shared" si="2001"/>
        <v>0</v>
      </c>
      <c r="EF196" s="252">
        <f t="shared" si="2001"/>
        <v>0</v>
      </c>
      <c r="EG196" s="250">
        <f t="shared" si="2001"/>
        <v>0</v>
      </c>
      <c r="EH196" s="253">
        <f t="shared" si="2001"/>
        <v>0</v>
      </c>
      <c r="EI196" s="270">
        <f t="shared" si="2001"/>
        <v>0</v>
      </c>
      <c r="EJ196" s="249">
        <f t="shared" si="2001"/>
        <v>0</v>
      </c>
      <c r="EK196" s="250">
        <f t="shared" si="2001"/>
        <v>0</v>
      </c>
      <c r="EL196" s="270">
        <f t="shared" si="2001"/>
        <v>0</v>
      </c>
      <c r="EM196" s="251">
        <f t="shared" si="2001"/>
        <v>0</v>
      </c>
      <c r="EN196" s="250">
        <f t="shared" si="2001"/>
        <v>0</v>
      </c>
      <c r="EO196" s="270">
        <f t="shared" si="2001"/>
        <v>0</v>
      </c>
      <c r="EP196" s="252">
        <f t="shared" si="2001"/>
        <v>0</v>
      </c>
      <c r="EQ196" s="250">
        <f t="shared" si="2001"/>
        <v>0</v>
      </c>
      <c r="ER196" s="253">
        <f t="shared" si="2001"/>
        <v>0</v>
      </c>
      <c r="ES196" s="270">
        <f t="shared" si="2001"/>
        <v>0</v>
      </c>
      <c r="ET196" s="444">
        <f t="shared" si="2001"/>
        <v>0</v>
      </c>
      <c r="EU196" s="445">
        <f t="shared" si="2001"/>
        <v>0</v>
      </c>
      <c r="EV196" s="446">
        <f t="shared" si="2001"/>
        <v>0</v>
      </c>
      <c r="EW196" s="465">
        <f t="shared" si="2001"/>
        <v>0</v>
      </c>
      <c r="EX196" s="466">
        <f t="shared" si="2001"/>
        <v>0</v>
      </c>
      <c r="EY196" s="467">
        <f t="shared" si="2001"/>
        <v>0</v>
      </c>
      <c r="EZ196" s="310">
        <f t="shared" si="2001"/>
        <v>0</v>
      </c>
      <c r="FA196" s="320">
        <f t="shared" si="2001"/>
        <v>0</v>
      </c>
      <c r="FB196" s="330">
        <f t="shared" ref="FB196:GG196" si="2002">SUMIFS(FB$5:FB$129,$HM$5:$HM$129,$S196,$HO$5:$HO$129,$D195)</f>
        <v>0</v>
      </c>
      <c r="FC196" s="273">
        <f t="shared" si="2002"/>
        <v>0</v>
      </c>
      <c r="FD196" s="254">
        <f t="shared" si="2002"/>
        <v>0</v>
      </c>
      <c r="FE196" s="250">
        <f t="shared" si="2002"/>
        <v>0</v>
      </c>
      <c r="FF196" s="270">
        <f t="shared" si="2002"/>
        <v>0</v>
      </c>
      <c r="FG196" s="251">
        <f t="shared" si="2002"/>
        <v>0</v>
      </c>
      <c r="FH196" s="250">
        <f t="shared" si="2002"/>
        <v>0</v>
      </c>
      <c r="FI196" s="270">
        <f t="shared" si="2002"/>
        <v>0</v>
      </c>
      <c r="FJ196" s="252">
        <f t="shared" si="2002"/>
        <v>0</v>
      </c>
      <c r="FK196" s="250">
        <f t="shared" si="2002"/>
        <v>0</v>
      </c>
      <c r="FL196" s="253">
        <f t="shared" si="2002"/>
        <v>0</v>
      </c>
      <c r="FM196" s="270">
        <f t="shared" si="2002"/>
        <v>0</v>
      </c>
      <c r="FN196" s="249">
        <f t="shared" si="2002"/>
        <v>0</v>
      </c>
      <c r="FO196" s="250">
        <f t="shared" si="2002"/>
        <v>0</v>
      </c>
      <c r="FP196" s="270">
        <f t="shared" si="2002"/>
        <v>0</v>
      </c>
      <c r="FQ196" s="251">
        <f t="shared" si="2002"/>
        <v>0</v>
      </c>
      <c r="FR196" s="250">
        <f t="shared" si="2002"/>
        <v>0</v>
      </c>
      <c r="FS196" s="270">
        <f t="shared" si="2002"/>
        <v>0</v>
      </c>
      <c r="FT196" s="252">
        <f t="shared" si="2002"/>
        <v>0</v>
      </c>
      <c r="FU196" s="250">
        <f t="shared" si="2002"/>
        <v>0</v>
      </c>
      <c r="FV196" s="253">
        <f t="shared" si="2002"/>
        <v>0</v>
      </c>
      <c r="FW196" s="270">
        <f t="shared" si="2002"/>
        <v>0</v>
      </c>
      <c r="FX196" s="249">
        <f t="shared" si="2002"/>
        <v>0</v>
      </c>
      <c r="FY196" s="250">
        <f t="shared" si="2002"/>
        <v>0</v>
      </c>
      <c r="FZ196" s="270">
        <f t="shared" si="2002"/>
        <v>0</v>
      </c>
      <c r="GA196" s="251">
        <f t="shared" si="2002"/>
        <v>0</v>
      </c>
      <c r="GB196" s="250">
        <f t="shared" si="2002"/>
        <v>0</v>
      </c>
      <c r="GC196" s="270">
        <f t="shared" si="2002"/>
        <v>0</v>
      </c>
      <c r="GD196" s="252">
        <f t="shared" si="2002"/>
        <v>0</v>
      </c>
      <c r="GE196" s="250">
        <f t="shared" si="2002"/>
        <v>0</v>
      </c>
      <c r="GF196" s="253">
        <f t="shared" si="2002"/>
        <v>0</v>
      </c>
      <c r="GG196" s="270">
        <f t="shared" si="2002"/>
        <v>0</v>
      </c>
      <c r="GH196" s="444">
        <f t="shared" ref="GH196:HM196" si="2003">SUMIFS(GH$5:GH$129,$HM$5:$HM$129,$S196,$HO$5:$HO$129,$D195)</f>
        <v>0</v>
      </c>
      <c r="GI196" s="445">
        <f t="shared" si="2003"/>
        <v>0</v>
      </c>
      <c r="GJ196" s="446">
        <f t="shared" si="2003"/>
        <v>0</v>
      </c>
      <c r="GK196" s="465">
        <f t="shared" si="2003"/>
        <v>0</v>
      </c>
      <c r="GL196" s="466">
        <f t="shared" si="2003"/>
        <v>0</v>
      </c>
      <c r="GM196" s="467">
        <f t="shared" si="2003"/>
        <v>0</v>
      </c>
      <c r="GN196" s="310">
        <f t="shared" si="2003"/>
        <v>0</v>
      </c>
      <c r="GO196" s="320">
        <f t="shared" si="2003"/>
        <v>0</v>
      </c>
      <c r="GP196" s="330">
        <f t="shared" si="2003"/>
        <v>0</v>
      </c>
      <c r="GQ196" s="273">
        <f t="shared" si="2003"/>
        <v>0</v>
      </c>
      <c r="GR196" s="346">
        <f t="shared" si="2003"/>
        <v>0</v>
      </c>
      <c r="GS196" s="347">
        <f t="shared" si="2003"/>
        <v>0</v>
      </c>
      <c r="GT196" s="277">
        <f t="shared" si="2003"/>
        <v>0</v>
      </c>
      <c r="GU196" s="366">
        <f t="shared" si="2003"/>
        <v>0</v>
      </c>
      <c r="GV196" s="367">
        <f t="shared" si="2003"/>
        <v>0</v>
      </c>
      <c r="GW196" s="280">
        <f t="shared" si="2003"/>
        <v>0</v>
      </c>
      <c r="GX196" s="382">
        <f t="shared" si="2003"/>
        <v>0</v>
      </c>
      <c r="GY196" s="383">
        <f t="shared" si="2003"/>
        <v>0</v>
      </c>
      <c r="GZ196" s="330">
        <f t="shared" si="2003"/>
        <v>0</v>
      </c>
      <c r="HA196" s="283">
        <f t="shared" si="2003"/>
        <v>0</v>
      </c>
      <c r="HB196" s="403">
        <f t="shared" si="2003"/>
        <v>0</v>
      </c>
      <c r="HC196" s="404">
        <f t="shared" si="2003"/>
        <v>0</v>
      </c>
      <c r="HD196" s="286">
        <f t="shared" si="2003"/>
        <v>0</v>
      </c>
      <c r="HE196" s="403">
        <f t="shared" si="2003"/>
        <v>0</v>
      </c>
      <c r="HF196" s="404">
        <f t="shared" si="2003"/>
        <v>0</v>
      </c>
      <c r="HG196" s="286">
        <f t="shared" si="2003"/>
        <v>0</v>
      </c>
      <c r="HH196" s="403">
        <f t="shared" si="2003"/>
        <v>0</v>
      </c>
      <c r="HI196" s="404">
        <f t="shared" si="2003"/>
        <v>0</v>
      </c>
      <c r="HJ196" s="330">
        <f t="shared" si="2003"/>
        <v>0</v>
      </c>
      <c r="HK196" s="290">
        <f t="shared" si="2003"/>
        <v>0</v>
      </c>
      <c r="HL196" s="260"/>
      <c r="HM196" s="247" t="s">
        <v>238</v>
      </c>
      <c r="HN196" s="258"/>
      <c r="HO196" s="259"/>
      <c r="HP196" s="258"/>
      <c r="HQ196" s="258"/>
    </row>
    <row r="197" spans="2:225" s="96" customFormat="1" ht="29.25" thickBot="1">
      <c r="B197" s="233"/>
      <c r="C197" s="147"/>
      <c r="D197" s="521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68" t="s">
        <v>239</v>
      </c>
      <c r="T197" s="261" t="str">
        <f t="shared" ref="T197:AA197" si="2004">IF(AND(T195&gt;0,T196&gt;0),ROUNDDOWN(T196/T195,4),"")</f>
        <v/>
      </c>
      <c r="U197" s="262" t="str">
        <f t="shared" si="2004"/>
        <v/>
      </c>
      <c r="V197" s="271" t="str">
        <f t="shared" si="2004"/>
        <v/>
      </c>
      <c r="W197" s="263" t="str">
        <f t="shared" si="2004"/>
        <v/>
      </c>
      <c r="X197" s="262" t="str">
        <f t="shared" si="2004"/>
        <v/>
      </c>
      <c r="Y197" s="271" t="str">
        <f t="shared" si="2004"/>
        <v/>
      </c>
      <c r="Z197" s="264" t="str">
        <f t="shared" si="2004"/>
        <v/>
      </c>
      <c r="AA197" s="262" t="str">
        <f t="shared" si="2004"/>
        <v/>
      </c>
      <c r="AB197" s="265">
        <f>IF(AB196&gt;0,AB196/AB195,0)</f>
        <v>0</v>
      </c>
      <c r="AC197" s="271" t="str">
        <f t="shared" ref="AC197:AK197" si="2005">IF(AND(AC195&gt;0,AC196&gt;0),ROUNDDOWN(AC196/AC195,4),"")</f>
        <v/>
      </c>
      <c r="AD197" s="261" t="str">
        <f t="shared" si="2005"/>
        <v/>
      </c>
      <c r="AE197" s="262" t="str">
        <f t="shared" si="2005"/>
        <v/>
      </c>
      <c r="AF197" s="271" t="str">
        <f t="shared" si="2005"/>
        <v/>
      </c>
      <c r="AG197" s="263" t="str">
        <f t="shared" si="2005"/>
        <v/>
      </c>
      <c r="AH197" s="262" t="str">
        <f t="shared" si="2005"/>
        <v/>
      </c>
      <c r="AI197" s="271" t="str">
        <f t="shared" si="2005"/>
        <v/>
      </c>
      <c r="AJ197" s="264" t="str">
        <f t="shared" si="2005"/>
        <v/>
      </c>
      <c r="AK197" s="262" t="str">
        <f t="shared" si="2005"/>
        <v/>
      </c>
      <c r="AL197" s="265">
        <f>IF(AL196&gt;0,AL196/AL195,0)</f>
        <v>0</v>
      </c>
      <c r="AM197" s="271" t="str">
        <f t="shared" ref="AM197:AU197" si="2006">IF(AND(AM195&gt;0,AM196&gt;0),ROUNDDOWN(AM196/AM195,4),"")</f>
        <v/>
      </c>
      <c r="AN197" s="261" t="str">
        <f t="shared" si="2006"/>
        <v/>
      </c>
      <c r="AO197" s="262" t="str">
        <f t="shared" si="2006"/>
        <v/>
      </c>
      <c r="AP197" s="271" t="str">
        <f t="shared" si="2006"/>
        <v/>
      </c>
      <c r="AQ197" s="263" t="str">
        <f t="shared" si="2006"/>
        <v/>
      </c>
      <c r="AR197" s="262" t="str">
        <f t="shared" si="2006"/>
        <v/>
      </c>
      <c r="AS197" s="271" t="str">
        <f t="shared" si="2006"/>
        <v/>
      </c>
      <c r="AT197" s="264" t="str">
        <f t="shared" si="2006"/>
        <v/>
      </c>
      <c r="AU197" s="262" t="str">
        <f t="shared" si="2006"/>
        <v/>
      </c>
      <c r="AV197" s="265">
        <f>IF(AV196&gt;0,AV196/AV195,0)</f>
        <v>0</v>
      </c>
      <c r="AW197" s="271" t="str">
        <f t="shared" ref="AW197:BE197" si="2007">IF(AND(AW195&gt;0,AW196&gt;0),ROUNDDOWN(AW196/AW195,4),"")</f>
        <v/>
      </c>
      <c r="AX197" s="447" t="str">
        <f t="shared" si="2007"/>
        <v/>
      </c>
      <c r="AY197" s="448" t="str">
        <f t="shared" si="2007"/>
        <v/>
      </c>
      <c r="AZ197" s="449" t="str">
        <f t="shared" si="2007"/>
        <v/>
      </c>
      <c r="BA197" s="468" t="str">
        <f t="shared" si="2007"/>
        <v/>
      </c>
      <c r="BB197" s="469" t="str">
        <f t="shared" si="2007"/>
        <v/>
      </c>
      <c r="BC197" s="470" t="str">
        <f t="shared" si="2007"/>
        <v/>
      </c>
      <c r="BD197" s="311" t="str">
        <f t="shared" si="2007"/>
        <v/>
      </c>
      <c r="BE197" s="321" t="str">
        <f t="shared" si="2007"/>
        <v/>
      </c>
      <c r="BF197" s="331"/>
      <c r="BG197" s="274" t="str">
        <f>IF(AND(BG195&gt;0,BG196&gt;0),ROUNDDOWN(BG196/BG195,4),"")</f>
        <v/>
      </c>
      <c r="BH197" s="267" t="str">
        <f t="shared" ref="BH197:BO197" si="2008">IF(AND(BH195&gt;0,BH196&gt;0),ROUNDDOWN(BH196/BH195,4),"")</f>
        <v/>
      </c>
      <c r="BI197" s="262" t="str">
        <f t="shared" si="2008"/>
        <v/>
      </c>
      <c r="BJ197" s="271" t="str">
        <f t="shared" si="2008"/>
        <v/>
      </c>
      <c r="BK197" s="263" t="str">
        <f t="shared" si="2008"/>
        <v/>
      </c>
      <c r="BL197" s="262" t="str">
        <f t="shared" si="2008"/>
        <v/>
      </c>
      <c r="BM197" s="271" t="str">
        <f t="shared" si="2008"/>
        <v/>
      </c>
      <c r="BN197" s="264" t="str">
        <f t="shared" si="2008"/>
        <v/>
      </c>
      <c r="BO197" s="262" t="str">
        <f t="shared" si="2008"/>
        <v/>
      </c>
      <c r="BP197" s="265">
        <f>IF(BP196&gt;0,BP196/BP195,0)</f>
        <v>0</v>
      </c>
      <c r="BQ197" s="271" t="str">
        <f t="shared" ref="BQ197:BY197" si="2009">IF(AND(BQ195&gt;0,BQ196&gt;0),ROUNDDOWN(BQ196/BQ195,4),"")</f>
        <v/>
      </c>
      <c r="BR197" s="261" t="str">
        <f t="shared" si="2009"/>
        <v/>
      </c>
      <c r="BS197" s="262" t="str">
        <f t="shared" si="2009"/>
        <v/>
      </c>
      <c r="BT197" s="271" t="str">
        <f t="shared" si="2009"/>
        <v/>
      </c>
      <c r="BU197" s="263" t="str">
        <f t="shared" si="2009"/>
        <v/>
      </c>
      <c r="BV197" s="262" t="str">
        <f t="shared" si="2009"/>
        <v/>
      </c>
      <c r="BW197" s="271" t="str">
        <f t="shared" si="2009"/>
        <v/>
      </c>
      <c r="BX197" s="264" t="str">
        <f t="shared" si="2009"/>
        <v/>
      </c>
      <c r="BY197" s="262" t="str">
        <f t="shared" si="2009"/>
        <v/>
      </c>
      <c r="BZ197" s="265">
        <f>IF(BZ196&gt;0,BZ196/BZ195,0)</f>
        <v>0</v>
      </c>
      <c r="CA197" s="271" t="str">
        <f t="shared" ref="CA197:CI197" si="2010">IF(AND(CA195&gt;0,CA196&gt;0),ROUNDDOWN(CA196/CA195,4),"")</f>
        <v/>
      </c>
      <c r="CB197" s="261" t="str">
        <f t="shared" si="2010"/>
        <v/>
      </c>
      <c r="CC197" s="262" t="str">
        <f t="shared" si="2010"/>
        <v/>
      </c>
      <c r="CD197" s="271" t="str">
        <f t="shared" si="2010"/>
        <v/>
      </c>
      <c r="CE197" s="263" t="str">
        <f t="shared" si="2010"/>
        <v/>
      </c>
      <c r="CF197" s="262" t="str">
        <f t="shared" si="2010"/>
        <v/>
      </c>
      <c r="CG197" s="271" t="str">
        <f t="shared" si="2010"/>
        <v/>
      </c>
      <c r="CH197" s="264" t="str">
        <f t="shared" si="2010"/>
        <v/>
      </c>
      <c r="CI197" s="262" t="str">
        <f t="shared" si="2010"/>
        <v/>
      </c>
      <c r="CJ197" s="265">
        <f>IF(CJ196&gt;0,CJ196/CJ195,0)</f>
        <v>0</v>
      </c>
      <c r="CK197" s="271" t="str">
        <f t="shared" ref="CK197:CS197" si="2011">IF(AND(CK195&gt;0,CK196&gt;0),ROUNDDOWN(CK196/CK195,4),"")</f>
        <v/>
      </c>
      <c r="CL197" s="447" t="str">
        <f t="shared" si="2011"/>
        <v/>
      </c>
      <c r="CM197" s="448" t="str">
        <f t="shared" si="2011"/>
        <v/>
      </c>
      <c r="CN197" s="449" t="str">
        <f t="shared" si="2011"/>
        <v/>
      </c>
      <c r="CO197" s="468" t="str">
        <f t="shared" si="2011"/>
        <v/>
      </c>
      <c r="CP197" s="469" t="str">
        <f t="shared" si="2011"/>
        <v/>
      </c>
      <c r="CQ197" s="470" t="str">
        <f t="shared" si="2011"/>
        <v/>
      </c>
      <c r="CR197" s="311" t="str">
        <f t="shared" si="2011"/>
        <v/>
      </c>
      <c r="CS197" s="321" t="str">
        <f t="shared" si="2011"/>
        <v/>
      </c>
      <c r="CT197" s="331"/>
      <c r="CU197" s="274" t="str">
        <f t="shared" ref="CU197:DC197" si="2012">IF(AND(CU195&gt;0,CU196&gt;0),ROUNDDOWN(CU196/CU195,4),"")</f>
        <v/>
      </c>
      <c r="CV197" s="348" t="str">
        <f t="shared" si="2012"/>
        <v/>
      </c>
      <c r="CW197" s="349" t="str">
        <f t="shared" si="2012"/>
        <v/>
      </c>
      <c r="CX197" s="278" t="str">
        <f t="shared" si="2012"/>
        <v/>
      </c>
      <c r="CY197" s="368" t="str">
        <f t="shared" si="2012"/>
        <v/>
      </c>
      <c r="CZ197" s="369" t="str">
        <f t="shared" si="2012"/>
        <v/>
      </c>
      <c r="DA197" s="281" t="str">
        <f t="shared" si="2012"/>
        <v/>
      </c>
      <c r="DB197" s="384" t="str">
        <f t="shared" si="2012"/>
        <v/>
      </c>
      <c r="DC197" s="385" t="str">
        <f t="shared" si="2012"/>
        <v/>
      </c>
      <c r="DD197" s="386"/>
      <c r="DE197" s="284" t="str">
        <f>IF(AND(DE195&gt;0,DE196&gt;0),ROUNDDOWN(DE196/DE195,4),"")</f>
        <v/>
      </c>
      <c r="DF197" s="348" t="str">
        <f t="shared" ref="DF197:DN197" si="2013">IF(AND(DF195&gt;0,DF196&gt;0),ROUNDDOWN(DF196/DF195,4),"")</f>
        <v/>
      </c>
      <c r="DG197" s="349" t="str">
        <f t="shared" si="2013"/>
        <v/>
      </c>
      <c r="DH197" s="278" t="str">
        <f t="shared" si="2013"/>
        <v/>
      </c>
      <c r="DI197" s="368" t="str">
        <f t="shared" si="2013"/>
        <v/>
      </c>
      <c r="DJ197" s="369" t="str">
        <f t="shared" si="2013"/>
        <v/>
      </c>
      <c r="DK197" s="281" t="str">
        <f t="shared" si="2013"/>
        <v/>
      </c>
      <c r="DL197" s="384" t="str">
        <f t="shared" si="2013"/>
        <v/>
      </c>
      <c r="DM197" s="385" t="str">
        <f t="shared" si="2013"/>
        <v/>
      </c>
      <c r="DN197" s="386"/>
      <c r="DO197" s="284" t="str">
        <f>IF(AND(DO195&gt;0,DO196&gt;0),ROUNDDOWN(DO196/DO195,4),"")</f>
        <v/>
      </c>
      <c r="DP197" s="267" t="str">
        <f t="shared" ref="DP197:DW197" si="2014">IF(AND(DP195&gt;0,DP196&gt;0),ROUNDDOWN(DP196/DP195,4),"")</f>
        <v/>
      </c>
      <c r="DQ197" s="262" t="str">
        <f t="shared" si="2014"/>
        <v/>
      </c>
      <c r="DR197" s="271" t="str">
        <f t="shared" si="2014"/>
        <v/>
      </c>
      <c r="DS197" s="263" t="str">
        <f t="shared" si="2014"/>
        <v/>
      </c>
      <c r="DT197" s="262" t="str">
        <f t="shared" si="2014"/>
        <v/>
      </c>
      <c r="DU197" s="271" t="str">
        <f t="shared" si="2014"/>
        <v/>
      </c>
      <c r="DV197" s="264" t="str">
        <f t="shared" si="2014"/>
        <v/>
      </c>
      <c r="DW197" s="262" t="str">
        <f t="shared" si="2014"/>
        <v/>
      </c>
      <c r="DX197" s="265">
        <f>IF(DX196&gt;0,DX196/DX195,0)</f>
        <v>0</v>
      </c>
      <c r="DY197" s="271" t="str">
        <f t="shared" ref="DY197:EG197" si="2015">IF(AND(DY195&gt;0,DY196&gt;0),ROUNDDOWN(DY196/DY195,4),"")</f>
        <v/>
      </c>
      <c r="DZ197" s="261" t="str">
        <f t="shared" si="2015"/>
        <v/>
      </c>
      <c r="EA197" s="262" t="str">
        <f t="shared" si="2015"/>
        <v/>
      </c>
      <c r="EB197" s="271" t="str">
        <f t="shared" si="2015"/>
        <v/>
      </c>
      <c r="EC197" s="263" t="str">
        <f t="shared" si="2015"/>
        <v/>
      </c>
      <c r="ED197" s="262" t="str">
        <f t="shared" si="2015"/>
        <v/>
      </c>
      <c r="EE197" s="271" t="str">
        <f t="shared" si="2015"/>
        <v/>
      </c>
      <c r="EF197" s="264" t="str">
        <f t="shared" si="2015"/>
        <v/>
      </c>
      <c r="EG197" s="262" t="str">
        <f t="shared" si="2015"/>
        <v/>
      </c>
      <c r="EH197" s="265">
        <f>IF(EH196&gt;0,EH196/EH195,0)</f>
        <v>0</v>
      </c>
      <c r="EI197" s="271" t="str">
        <f t="shared" ref="EI197:EQ197" si="2016">IF(AND(EI195&gt;0,EI196&gt;0),ROUNDDOWN(EI196/EI195,4),"")</f>
        <v/>
      </c>
      <c r="EJ197" s="261" t="str">
        <f t="shared" si="2016"/>
        <v/>
      </c>
      <c r="EK197" s="262" t="str">
        <f t="shared" si="2016"/>
        <v/>
      </c>
      <c r="EL197" s="271" t="str">
        <f t="shared" si="2016"/>
        <v/>
      </c>
      <c r="EM197" s="263" t="str">
        <f t="shared" si="2016"/>
        <v/>
      </c>
      <c r="EN197" s="262" t="str">
        <f t="shared" si="2016"/>
        <v/>
      </c>
      <c r="EO197" s="271" t="str">
        <f t="shared" si="2016"/>
        <v/>
      </c>
      <c r="EP197" s="264" t="str">
        <f t="shared" si="2016"/>
        <v/>
      </c>
      <c r="EQ197" s="262" t="str">
        <f t="shared" si="2016"/>
        <v/>
      </c>
      <c r="ER197" s="265">
        <f>IF(ER196&gt;0,ER196/ER195,0)</f>
        <v>0</v>
      </c>
      <c r="ES197" s="271" t="str">
        <f t="shared" ref="ES197:FA197" si="2017">IF(AND(ES195&gt;0,ES196&gt;0),ROUNDDOWN(ES196/ES195,4),"")</f>
        <v/>
      </c>
      <c r="ET197" s="447" t="str">
        <f t="shared" si="2017"/>
        <v/>
      </c>
      <c r="EU197" s="448" t="str">
        <f t="shared" si="2017"/>
        <v/>
      </c>
      <c r="EV197" s="449" t="str">
        <f t="shared" si="2017"/>
        <v/>
      </c>
      <c r="EW197" s="468" t="str">
        <f t="shared" si="2017"/>
        <v/>
      </c>
      <c r="EX197" s="469" t="str">
        <f t="shared" si="2017"/>
        <v/>
      </c>
      <c r="EY197" s="470" t="str">
        <f t="shared" si="2017"/>
        <v/>
      </c>
      <c r="EZ197" s="311" t="str">
        <f t="shared" si="2017"/>
        <v/>
      </c>
      <c r="FA197" s="321" t="str">
        <f t="shared" si="2017"/>
        <v/>
      </c>
      <c r="FB197" s="331"/>
      <c r="FC197" s="274" t="str">
        <f>IF(AND(FC195&gt;0,FC196&gt;0),ROUNDDOWN(FC196/FC195,4),"")</f>
        <v/>
      </c>
      <c r="FD197" s="267" t="str">
        <f t="shared" ref="FD197:FK197" si="2018">IF(AND(FD195&gt;0,FD196&gt;0),ROUNDDOWN(FD196/FD195,4),"")</f>
        <v/>
      </c>
      <c r="FE197" s="262" t="str">
        <f t="shared" si="2018"/>
        <v/>
      </c>
      <c r="FF197" s="271" t="str">
        <f t="shared" si="2018"/>
        <v/>
      </c>
      <c r="FG197" s="263" t="str">
        <f t="shared" si="2018"/>
        <v/>
      </c>
      <c r="FH197" s="262" t="str">
        <f t="shared" si="2018"/>
        <v/>
      </c>
      <c r="FI197" s="271" t="str">
        <f t="shared" si="2018"/>
        <v/>
      </c>
      <c r="FJ197" s="264" t="str">
        <f t="shared" si="2018"/>
        <v/>
      </c>
      <c r="FK197" s="262" t="str">
        <f t="shared" si="2018"/>
        <v/>
      </c>
      <c r="FL197" s="265">
        <f>IF(FL196&gt;0,FL196/FL195,0)</f>
        <v>0</v>
      </c>
      <c r="FM197" s="271" t="str">
        <f t="shared" ref="FM197:FU197" si="2019">IF(AND(FM195&gt;0,FM196&gt;0),ROUNDDOWN(FM196/FM195,4),"")</f>
        <v/>
      </c>
      <c r="FN197" s="261" t="str">
        <f t="shared" si="2019"/>
        <v/>
      </c>
      <c r="FO197" s="262" t="str">
        <f t="shared" si="2019"/>
        <v/>
      </c>
      <c r="FP197" s="271" t="str">
        <f t="shared" si="2019"/>
        <v/>
      </c>
      <c r="FQ197" s="263" t="str">
        <f t="shared" si="2019"/>
        <v/>
      </c>
      <c r="FR197" s="262" t="str">
        <f t="shared" si="2019"/>
        <v/>
      </c>
      <c r="FS197" s="271" t="str">
        <f t="shared" si="2019"/>
        <v/>
      </c>
      <c r="FT197" s="264" t="str">
        <f t="shared" si="2019"/>
        <v/>
      </c>
      <c r="FU197" s="262" t="str">
        <f t="shared" si="2019"/>
        <v/>
      </c>
      <c r="FV197" s="265">
        <f>IF(FV196&gt;0,FV196/FV195,0)</f>
        <v>0</v>
      </c>
      <c r="FW197" s="271" t="str">
        <f t="shared" ref="FW197:GE197" si="2020">IF(AND(FW195&gt;0,FW196&gt;0),ROUNDDOWN(FW196/FW195,4),"")</f>
        <v/>
      </c>
      <c r="FX197" s="261" t="str">
        <f t="shared" si="2020"/>
        <v/>
      </c>
      <c r="FY197" s="262" t="str">
        <f t="shared" si="2020"/>
        <v/>
      </c>
      <c r="FZ197" s="271" t="str">
        <f t="shared" si="2020"/>
        <v/>
      </c>
      <c r="GA197" s="263" t="str">
        <f t="shared" si="2020"/>
        <v/>
      </c>
      <c r="GB197" s="262" t="str">
        <f t="shared" si="2020"/>
        <v/>
      </c>
      <c r="GC197" s="271" t="str">
        <f t="shared" si="2020"/>
        <v/>
      </c>
      <c r="GD197" s="264" t="str">
        <f t="shared" si="2020"/>
        <v/>
      </c>
      <c r="GE197" s="262" t="str">
        <f t="shared" si="2020"/>
        <v/>
      </c>
      <c r="GF197" s="265">
        <f>IF(GF196&gt;0,GF196/GF195,0)</f>
        <v>0</v>
      </c>
      <c r="GG197" s="271" t="str">
        <f t="shared" ref="GG197:GO197" si="2021">IF(AND(GG195&gt;0,GG196&gt;0),ROUNDDOWN(GG196/GG195,4),"")</f>
        <v/>
      </c>
      <c r="GH197" s="447" t="str">
        <f t="shared" si="2021"/>
        <v/>
      </c>
      <c r="GI197" s="448" t="str">
        <f t="shared" si="2021"/>
        <v/>
      </c>
      <c r="GJ197" s="449" t="str">
        <f t="shared" si="2021"/>
        <v/>
      </c>
      <c r="GK197" s="468" t="str">
        <f t="shared" si="2021"/>
        <v/>
      </c>
      <c r="GL197" s="469" t="str">
        <f t="shared" si="2021"/>
        <v/>
      </c>
      <c r="GM197" s="470" t="str">
        <f t="shared" si="2021"/>
        <v/>
      </c>
      <c r="GN197" s="311" t="str">
        <f t="shared" si="2021"/>
        <v/>
      </c>
      <c r="GO197" s="321" t="str">
        <f t="shared" si="2021"/>
        <v/>
      </c>
      <c r="GP197" s="331"/>
      <c r="GQ197" s="274" t="str">
        <f t="shared" ref="GQ197:GY197" si="2022">IF(AND(GQ195&gt;0,GQ196&gt;0),ROUNDDOWN(GQ196/GQ195,4),"")</f>
        <v/>
      </c>
      <c r="GR197" s="348" t="str">
        <f t="shared" si="2022"/>
        <v/>
      </c>
      <c r="GS197" s="349" t="str">
        <f t="shared" si="2022"/>
        <v/>
      </c>
      <c r="GT197" s="278" t="str">
        <f t="shared" si="2022"/>
        <v/>
      </c>
      <c r="GU197" s="368" t="str">
        <f t="shared" si="2022"/>
        <v/>
      </c>
      <c r="GV197" s="369" t="str">
        <f t="shared" si="2022"/>
        <v/>
      </c>
      <c r="GW197" s="281" t="str">
        <f t="shared" si="2022"/>
        <v/>
      </c>
      <c r="GX197" s="384" t="str">
        <f t="shared" si="2022"/>
        <v/>
      </c>
      <c r="GY197" s="385" t="str">
        <f t="shared" si="2022"/>
        <v/>
      </c>
      <c r="GZ197" s="386"/>
      <c r="HA197" s="284" t="str">
        <f t="shared" ref="HA197:HI197" si="2023">IF(AND(HA195&gt;0,HA196&gt;0),ROUNDDOWN(HA196/HA195,4),"")</f>
        <v/>
      </c>
      <c r="HB197" s="405" t="str">
        <f t="shared" si="2023"/>
        <v/>
      </c>
      <c r="HC197" s="406" t="str">
        <f t="shared" si="2023"/>
        <v/>
      </c>
      <c r="HD197" s="288" t="str">
        <f t="shared" si="2023"/>
        <v/>
      </c>
      <c r="HE197" s="405" t="str">
        <f t="shared" si="2023"/>
        <v/>
      </c>
      <c r="HF197" s="406" t="str">
        <f t="shared" si="2023"/>
        <v/>
      </c>
      <c r="HG197" s="288" t="str">
        <f t="shared" si="2023"/>
        <v/>
      </c>
      <c r="HH197" s="405" t="str">
        <f t="shared" si="2023"/>
        <v/>
      </c>
      <c r="HI197" s="406" t="str">
        <f t="shared" si="2023"/>
        <v/>
      </c>
      <c r="HJ197" s="415"/>
      <c r="HK197" s="287" t="str">
        <f>IF(AND(HK195&gt;0,HK196&gt;0),ROUNDDOWN(HK196/HK195,4),"")</f>
        <v/>
      </c>
      <c r="HL197" s="260"/>
      <c r="HM197" s="258"/>
      <c r="HN197" s="258"/>
      <c r="HO197" s="259"/>
      <c r="HP197" s="258"/>
      <c r="HQ197" s="258"/>
    </row>
    <row r="198" spans="2:225" s="96" customFormat="1" ht="29.25" thickBot="1">
      <c r="B198" s="233"/>
      <c r="C198" s="147"/>
      <c r="D198" s="192"/>
      <c r="E198" s="234"/>
      <c r="F198" s="235"/>
      <c r="G198" s="235"/>
      <c r="H198" s="235"/>
      <c r="I198" s="235"/>
      <c r="J198" s="234"/>
      <c r="K198" s="234"/>
      <c r="L198" s="234"/>
      <c r="M198" s="234"/>
      <c r="N198" s="234"/>
      <c r="O198" s="234"/>
      <c r="P198" s="234"/>
      <c r="Q198" s="234"/>
      <c r="R198" s="239"/>
      <c r="T198" s="255"/>
      <c r="V198" s="147"/>
      <c r="W198" s="255"/>
      <c r="Y198" s="147"/>
      <c r="Z198" s="255"/>
      <c r="AC198" s="147"/>
      <c r="AD198" s="255"/>
      <c r="AF198" s="147"/>
      <c r="AG198" s="255"/>
      <c r="AI198" s="147"/>
      <c r="AJ198" s="255"/>
      <c r="AM198" s="147"/>
      <c r="AN198" s="255"/>
      <c r="AP198" s="147"/>
      <c r="AQ198" s="255"/>
      <c r="AS198" s="147"/>
      <c r="AT198" s="255"/>
      <c r="AW198" s="147"/>
      <c r="AX198" s="450"/>
      <c r="AY198" s="451"/>
      <c r="AZ198" s="446"/>
      <c r="BA198" s="471"/>
      <c r="BB198" s="472"/>
      <c r="BC198" s="467"/>
      <c r="BD198" s="312"/>
      <c r="BE198" s="322"/>
      <c r="BF198" s="322"/>
      <c r="BG198" s="275"/>
      <c r="BJ198" s="147"/>
      <c r="BK198" s="255"/>
      <c r="BM198" s="147"/>
      <c r="BN198" s="255"/>
      <c r="BQ198" s="147"/>
      <c r="BR198" s="255"/>
      <c r="BT198" s="147"/>
      <c r="BU198" s="255"/>
      <c r="BW198" s="147"/>
      <c r="BX198" s="255"/>
      <c r="CA198" s="147"/>
      <c r="CB198" s="255"/>
      <c r="CD198" s="147"/>
      <c r="CE198" s="255"/>
      <c r="CG198" s="147"/>
      <c r="CH198" s="255"/>
      <c r="CK198" s="147"/>
      <c r="CL198" s="450"/>
      <c r="CM198" s="451"/>
      <c r="CN198" s="446"/>
      <c r="CO198" s="471"/>
      <c r="CP198" s="472"/>
      <c r="CQ198" s="467"/>
      <c r="CR198" s="312"/>
      <c r="CS198" s="322"/>
      <c r="CT198" s="322"/>
      <c r="CU198" s="275"/>
      <c r="CV198" s="350"/>
      <c r="CW198" s="351"/>
      <c r="CX198" s="277"/>
      <c r="CY198" s="370"/>
      <c r="CZ198" s="371"/>
      <c r="DA198" s="280"/>
      <c r="DB198" s="499"/>
      <c r="DC198" s="500"/>
      <c r="DD198" s="500"/>
      <c r="DE198" s="283"/>
      <c r="DF198" s="350"/>
      <c r="DG198" s="351"/>
      <c r="DH198" s="277"/>
      <c r="DI198" s="370"/>
      <c r="DJ198" s="371"/>
      <c r="DK198" s="280"/>
      <c r="DL198" s="499"/>
      <c r="DM198" s="500"/>
      <c r="DN198" s="500"/>
      <c r="DO198" s="283"/>
      <c r="DR198" s="147"/>
      <c r="DS198" s="255"/>
      <c r="DU198" s="147"/>
      <c r="DV198" s="255"/>
      <c r="DY198" s="147"/>
      <c r="DZ198" s="255"/>
      <c r="EB198" s="147"/>
      <c r="EC198" s="255"/>
      <c r="EE198" s="147"/>
      <c r="EF198" s="255"/>
      <c r="EI198" s="147"/>
      <c r="EJ198" s="255"/>
      <c r="EL198" s="147"/>
      <c r="EM198" s="255"/>
      <c r="EO198" s="147"/>
      <c r="EP198" s="255"/>
      <c r="ES198" s="147"/>
      <c r="ET198" s="450"/>
      <c r="EU198" s="451"/>
      <c r="EV198" s="446"/>
      <c r="EW198" s="471"/>
      <c r="EX198" s="472"/>
      <c r="EY198" s="467"/>
      <c r="EZ198" s="312"/>
      <c r="FA198" s="322"/>
      <c r="FB198" s="322"/>
      <c r="FC198" s="275"/>
      <c r="FF198" s="147"/>
      <c r="FG198" s="255"/>
      <c r="FI198" s="147"/>
      <c r="FJ198" s="255"/>
      <c r="FM198" s="147"/>
      <c r="FN198" s="255"/>
      <c r="FP198" s="147"/>
      <c r="FQ198" s="255"/>
      <c r="FS198" s="147"/>
      <c r="FT198" s="255"/>
      <c r="FW198" s="147"/>
      <c r="FX198" s="255"/>
      <c r="FZ198" s="147"/>
      <c r="GA198" s="255"/>
      <c r="GC198" s="147"/>
      <c r="GD198" s="255"/>
      <c r="GG198" s="147"/>
      <c r="GH198" s="450"/>
      <c r="GI198" s="451"/>
      <c r="GJ198" s="446"/>
      <c r="GK198" s="471"/>
      <c r="GL198" s="472"/>
      <c r="GM198" s="467"/>
      <c r="GN198" s="312"/>
      <c r="GO198" s="322"/>
      <c r="GP198" s="322"/>
      <c r="GQ198" s="275"/>
      <c r="GR198" s="350"/>
      <c r="GS198" s="351"/>
      <c r="GT198" s="277"/>
      <c r="GU198" s="370"/>
      <c r="GV198" s="371"/>
      <c r="GW198" s="280"/>
      <c r="GX198" s="499"/>
      <c r="GY198" s="500"/>
      <c r="GZ198" s="500"/>
      <c r="HA198" s="283"/>
      <c r="HB198" s="312"/>
      <c r="HC198" s="322"/>
      <c r="HD198" s="275"/>
      <c r="HE198" s="312"/>
      <c r="HF198" s="322"/>
      <c r="HG198" s="275"/>
      <c r="HH198" s="312"/>
      <c r="HI198" s="322"/>
      <c r="HJ198" s="322"/>
      <c r="HK198" s="147"/>
      <c r="HL198" s="260"/>
      <c r="HM198" s="258"/>
      <c r="HN198" s="258"/>
      <c r="HO198" s="259"/>
      <c r="HP198" s="258"/>
      <c r="HQ198" s="258"/>
    </row>
    <row r="199" spans="2:225" s="96" customFormat="1" ht="28.5">
      <c r="B199" s="233"/>
      <c r="C199" s="147"/>
      <c r="D199" s="192"/>
      <c r="E199" s="234"/>
      <c r="F199" s="235"/>
      <c r="G199" s="235"/>
      <c r="H199" s="235"/>
      <c r="I199" s="235"/>
      <c r="J199" s="234"/>
      <c r="K199" s="234"/>
      <c r="L199" s="234"/>
      <c r="M199" s="234"/>
      <c r="N199" s="234"/>
      <c r="O199" s="234"/>
      <c r="P199" s="234"/>
      <c r="Q199" s="234"/>
      <c r="R199" s="239"/>
      <c r="S199" s="220"/>
      <c r="T199" s="221" t="s">
        <v>176</v>
      </c>
      <c r="U199" s="222" t="s">
        <v>177</v>
      </c>
      <c r="V199" s="222" t="s">
        <v>179</v>
      </c>
      <c r="W199" s="223" t="s">
        <v>176</v>
      </c>
      <c r="X199" s="222" t="s">
        <v>177</v>
      </c>
      <c r="Y199" s="222" t="s">
        <v>179</v>
      </c>
      <c r="Z199" s="224" t="s">
        <v>176</v>
      </c>
      <c r="AA199" s="222" t="s">
        <v>177</v>
      </c>
      <c r="AB199" s="225" t="s">
        <v>234</v>
      </c>
      <c r="AC199" s="222" t="s">
        <v>179</v>
      </c>
      <c r="AD199" s="221" t="s">
        <v>176</v>
      </c>
      <c r="AE199" s="222" t="s">
        <v>177</v>
      </c>
      <c r="AF199" s="222" t="s">
        <v>179</v>
      </c>
      <c r="AG199" s="223" t="s">
        <v>176</v>
      </c>
      <c r="AH199" s="222" t="s">
        <v>177</v>
      </c>
      <c r="AI199" s="222" t="s">
        <v>179</v>
      </c>
      <c r="AJ199" s="224" t="s">
        <v>176</v>
      </c>
      <c r="AK199" s="222" t="s">
        <v>177</v>
      </c>
      <c r="AL199" s="225" t="s">
        <v>234</v>
      </c>
      <c r="AM199" s="222" t="s">
        <v>179</v>
      </c>
      <c r="AN199" s="221" t="s">
        <v>176</v>
      </c>
      <c r="AO199" s="222" t="s">
        <v>177</v>
      </c>
      <c r="AP199" s="222" t="s">
        <v>179</v>
      </c>
      <c r="AQ199" s="223" t="s">
        <v>176</v>
      </c>
      <c r="AR199" s="222" t="s">
        <v>177</v>
      </c>
      <c r="AS199" s="222" t="s">
        <v>179</v>
      </c>
      <c r="AT199" s="224" t="s">
        <v>176</v>
      </c>
      <c r="AU199" s="222" t="s">
        <v>177</v>
      </c>
      <c r="AV199" s="225" t="s">
        <v>234</v>
      </c>
      <c r="AW199" s="222" t="s">
        <v>179</v>
      </c>
      <c r="AX199" s="452" t="s">
        <v>176</v>
      </c>
      <c r="AY199" s="453" t="s">
        <v>177</v>
      </c>
      <c r="AZ199" s="454" t="s">
        <v>235</v>
      </c>
      <c r="BA199" s="473" t="s">
        <v>176</v>
      </c>
      <c r="BB199" s="474" t="s">
        <v>177</v>
      </c>
      <c r="BC199" s="475" t="s">
        <v>235</v>
      </c>
      <c r="BD199" s="313" t="s">
        <v>176</v>
      </c>
      <c r="BE199" s="323" t="s">
        <v>177</v>
      </c>
      <c r="BF199" s="332" t="s">
        <v>234</v>
      </c>
      <c r="BG199" s="227" t="s">
        <v>235</v>
      </c>
      <c r="BH199" s="226" t="s">
        <v>176</v>
      </c>
      <c r="BI199" s="222" t="s">
        <v>177</v>
      </c>
      <c r="BJ199" s="222" t="s">
        <v>179</v>
      </c>
      <c r="BK199" s="223" t="s">
        <v>176</v>
      </c>
      <c r="BL199" s="222" t="s">
        <v>177</v>
      </c>
      <c r="BM199" s="222" t="s">
        <v>179</v>
      </c>
      <c r="BN199" s="224" t="s">
        <v>176</v>
      </c>
      <c r="BO199" s="222" t="s">
        <v>177</v>
      </c>
      <c r="BP199" s="225" t="s">
        <v>234</v>
      </c>
      <c r="BQ199" s="222" t="s">
        <v>179</v>
      </c>
      <c r="BR199" s="221" t="s">
        <v>176</v>
      </c>
      <c r="BS199" s="222" t="s">
        <v>177</v>
      </c>
      <c r="BT199" s="222" t="s">
        <v>179</v>
      </c>
      <c r="BU199" s="223" t="s">
        <v>176</v>
      </c>
      <c r="BV199" s="222" t="s">
        <v>177</v>
      </c>
      <c r="BW199" s="222" t="s">
        <v>179</v>
      </c>
      <c r="BX199" s="224" t="s">
        <v>176</v>
      </c>
      <c r="BY199" s="222" t="s">
        <v>177</v>
      </c>
      <c r="BZ199" s="225" t="s">
        <v>234</v>
      </c>
      <c r="CA199" s="222" t="s">
        <v>179</v>
      </c>
      <c r="CB199" s="221" t="s">
        <v>176</v>
      </c>
      <c r="CC199" s="222" t="s">
        <v>177</v>
      </c>
      <c r="CD199" s="222" t="s">
        <v>179</v>
      </c>
      <c r="CE199" s="223" t="s">
        <v>176</v>
      </c>
      <c r="CF199" s="222" t="s">
        <v>177</v>
      </c>
      <c r="CG199" s="222" t="s">
        <v>179</v>
      </c>
      <c r="CH199" s="224" t="s">
        <v>176</v>
      </c>
      <c r="CI199" s="222" t="s">
        <v>177</v>
      </c>
      <c r="CJ199" s="225" t="s">
        <v>234</v>
      </c>
      <c r="CK199" s="222" t="s">
        <v>179</v>
      </c>
      <c r="CL199" s="452" t="s">
        <v>176</v>
      </c>
      <c r="CM199" s="453" t="s">
        <v>177</v>
      </c>
      <c r="CN199" s="454" t="s">
        <v>235</v>
      </c>
      <c r="CO199" s="473" t="s">
        <v>176</v>
      </c>
      <c r="CP199" s="474" t="s">
        <v>177</v>
      </c>
      <c r="CQ199" s="475" t="s">
        <v>235</v>
      </c>
      <c r="CR199" s="313" t="s">
        <v>176</v>
      </c>
      <c r="CS199" s="323" t="s">
        <v>177</v>
      </c>
      <c r="CT199" s="332" t="s">
        <v>234</v>
      </c>
      <c r="CU199" s="227" t="s">
        <v>235</v>
      </c>
      <c r="CV199" s="352" t="s">
        <v>240</v>
      </c>
      <c r="CW199" s="353" t="s">
        <v>241</v>
      </c>
      <c r="CX199" s="228" t="s">
        <v>235</v>
      </c>
      <c r="CY199" s="372" t="s">
        <v>240</v>
      </c>
      <c r="CZ199" s="373" t="s">
        <v>241</v>
      </c>
      <c r="DA199" s="229" t="s">
        <v>235</v>
      </c>
      <c r="DB199" s="387" t="s">
        <v>240</v>
      </c>
      <c r="DC199" s="388" t="s">
        <v>241</v>
      </c>
      <c r="DD199" s="389" t="s">
        <v>242</v>
      </c>
      <c r="DE199" s="230" t="s">
        <v>235</v>
      </c>
      <c r="DF199" s="352" t="s">
        <v>240</v>
      </c>
      <c r="DG199" s="353" t="s">
        <v>241</v>
      </c>
      <c r="DH199" s="228" t="s">
        <v>235</v>
      </c>
      <c r="DI199" s="372" t="s">
        <v>240</v>
      </c>
      <c r="DJ199" s="373" t="s">
        <v>241</v>
      </c>
      <c r="DK199" s="229" t="s">
        <v>235</v>
      </c>
      <c r="DL199" s="387" t="s">
        <v>240</v>
      </c>
      <c r="DM199" s="388" t="s">
        <v>241</v>
      </c>
      <c r="DN199" s="389" t="s">
        <v>242</v>
      </c>
      <c r="DO199" s="230" t="s">
        <v>235</v>
      </c>
      <c r="DP199" s="226" t="s">
        <v>176</v>
      </c>
      <c r="DQ199" s="222" t="s">
        <v>177</v>
      </c>
      <c r="DR199" s="222" t="s">
        <v>179</v>
      </c>
      <c r="DS199" s="223" t="s">
        <v>176</v>
      </c>
      <c r="DT199" s="222" t="s">
        <v>177</v>
      </c>
      <c r="DU199" s="222" t="s">
        <v>179</v>
      </c>
      <c r="DV199" s="224" t="s">
        <v>176</v>
      </c>
      <c r="DW199" s="222" t="s">
        <v>177</v>
      </c>
      <c r="DX199" s="225" t="s">
        <v>234</v>
      </c>
      <c r="DY199" s="222" t="s">
        <v>179</v>
      </c>
      <c r="DZ199" s="221" t="s">
        <v>176</v>
      </c>
      <c r="EA199" s="222" t="s">
        <v>177</v>
      </c>
      <c r="EB199" s="222" t="s">
        <v>179</v>
      </c>
      <c r="EC199" s="223" t="s">
        <v>176</v>
      </c>
      <c r="ED199" s="222" t="s">
        <v>177</v>
      </c>
      <c r="EE199" s="222" t="s">
        <v>179</v>
      </c>
      <c r="EF199" s="224" t="s">
        <v>176</v>
      </c>
      <c r="EG199" s="222" t="s">
        <v>177</v>
      </c>
      <c r="EH199" s="225" t="s">
        <v>234</v>
      </c>
      <c r="EI199" s="222" t="s">
        <v>179</v>
      </c>
      <c r="EJ199" s="221" t="s">
        <v>176</v>
      </c>
      <c r="EK199" s="222" t="s">
        <v>177</v>
      </c>
      <c r="EL199" s="222" t="s">
        <v>179</v>
      </c>
      <c r="EM199" s="223" t="s">
        <v>176</v>
      </c>
      <c r="EN199" s="222" t="s">
        <v>177</v>
      </c>
      <c r="EO199" s="222" t="s">
        <v>179</v>
      </c>
      <c r="EP199" s="224" t="s">
        <v>176</v>
      </c>
      <c r="EQ199" s="222" t="s">
        <v>177</v>
      </c>
      <c r="ER199" s="225" t="s">
        <v>234</v>
      </c>
      <c r="ES199" s="222" t="s">
        <v>179</v>
      </c>
      <c r="ET199" s="452" t="s">
        <v>176</v>
      </c>
      <c r="EU199" s="453" t="s">
        <v>177</v>
      </c>
      <c r="EV199" s="454" t="s">
        <v>235</v>
      </c>
      <c r="EW199" s="473" t="s">
        <v>176</v>
      </c>
      <c r="EX199" s="474" t="s">
        <v>177</v>
      </c>
      <c r="EY199" s="475" t="s">
        <v>235</v>
      </c>
      <c r="EZ199" s="313" t="s">
        <v>176</v>
      </c>
      <c r="FA199" s="323" t="s">
        <v>177</v>
      </c>
      <c r="FB199" s="332" t="s">
        <v>234</v>
      </c>
      <c r="FC199" s="227" t="s">
        <v>235</v>
      </c>
      <c r="FD199" s="226" t="s">
        <v>176</v>
      </c>
      <c r="FE199" s="222" t="s">
        <v>177</v>
      </c>
      <c r="FF199" s="222" t="s">
        <v>179</v>
      </c>
      <c r="FG199" s="223" t="s">
        <v>176</v>
      </c>
      <c r="FH199" s="222" t="s">
        <v>177</v>
      </c>
      <c r="FI199" s="222" t="s">
        <v>179</v>
      </c>
      <c r="FJ199" s="224" t="s">
        <v>176</v>
      </c>
      <c r="FK199" s="222" t="s">
        <v>177</v>
      </c>
      <c r="FL199" s="225" t="s">
        <v>234</v>
      </c>
      <c r="FM199" s="222" t="s">
        <v>179</v>
      </c>
      <c r="FN199" s="221" t="s">
        <v>176</v>
      </c>
      <c r="FO199" s="222" t="s">
        <v>177</v>
      </c>
      <c r="FP199" s="222" t="s">
        <v>179</v>
      </c>
      <c r="FQ199" s="223" t="s">
        <v>176</v>
      </c>
      <c r="FR199" s="222" t="s">
        <v>177</v>
      </c>
      <c r="FS199" s="222" t="s">
        <v>179</v>
      </c>
      <c r="FT199" s="224" t="s">
        <v>176</v>
      </c>
      <c r="FU199" s="222" t="s">
        <v>177</v>
      </c>
      <c r="FV199" s="225" t="s">
        <v>234</v>
      </c>
      <c r="FW199" s="222" t="s">
        <v>179</v>
      </c>
      <c r="FX199" s="221" t="s">
        <v>176</v>
      </c>
      <c r="FY199" s="222" t="s">
        <v>177</v>
      </c>
      <c r="FZ199" s="222" t="s">
        <v>179</v>
      </c>
      <c r="GA199" s="223" t="s">
        <v>176</v>
      </c>
      <c r="GB199" s="222" t="s">
        <v>177</v>
      </c>
      <c r="GC199" s="222" t="s">
        <v>179</v>
      </c>
      <c r="GD199" s="224" t="s">
        <v>176</v>
      </c>
      <c r="GE199" s="222" t="s">
        <v>177</v>
      </c>
      <c r="GF199" s="225" t="s">
        <v>234</v>
      </c>
      <c r="GG199" s="222" t="s">
        <v>179</v>
      </c>
      <c r="GH199" s="452" t="s">
        <v>176</v>
      </c>
      <c r="GI199" s="453" t="s">
        <v>177</v>
      </c>
      <c r="GJ199" s="454" t="s">
        <v>235</v>
      </c>
      <c r="GK199" s="473" t="s">
        <v>176</v>
      </c>
      <c r="GL199" s="474" t="s">
        <v>177</v>
      </c>
      <c r="GM199" s="475" t="s">
        <v>235</v>
      </c>
      <c r="GN199" s="313" t="s">
        <v>176</v>
      </c>
      <c r="GO199" s="323" t="s">
        <v>177</v>
      </c>
      <c r="GP199" s="332" t="s">
        <v>234</v>
      </c>
      <c r="GQ199" s="227" t="s">
        <v>235</v>
      </c>
      <c r="GR199" s="352" t="s">
        <v>240</v>
      </c>
      <c r="GS199" s="353" t="s">
        <v>241</v>
      </c>
      <c r="GT199" s="228" t="s">
        <v>235</v>
      </c>
      <c r="GU199" s="372" t="s">
        <v>240</v>
      </c>
      <c r="GV199" s="373" t="s">
        <v>241</v>
      </c>
      <c r="GW199" s="229" t="s">
        <v>235</v>
      </c>
      <c r="GX199" s="387" t="s">
        <v>176</v>
      </c>
      <c r="GY199" s="388" t="s">
        <v>177</v>
      </c>
      <c r="GZ199" s="389" t="s">
        <v>234</v>
      </c>
      <c r="HA199" s="230" t="s">
        <v>235</v>
      </c>
      <c r="HB199" s="407" t="s">
        <v>176</v>
      </c>
      <c r="HC199" s="408" t="s">
        <v>177</v>
      </c>
      <c r="HD199" s="232" t="s">
        <v>235</v>
      </c>
      <c r="HE199" s="407" t="s">
        <v>176</v>
      </c>
      <c r="HF199" s="408" t="s">
        <v>177</v>
      </c>
      <c r="HG199" s="232" t="s">
        <v>235</v>
      </c>
      <c r="HH199" s="407" t="s">
        <v>176</v>
      </c>
      <c r="HI199" s="408" t="s">
        <v>177</v>
      </c>
      <c r="HJ199" s="416" t="s">
        <v>234</v>
      </c>
      <c r="HK199" s="231" t="s">
        <v>235</v>
      </c>
      <c r="HL199" s="260"/>
      <c r="HM199" s="258"/>
      <c r="HN199" s="258"/>
      <c r="HO199" s="259"/>
      <c r="HP199" s="258"/>
      <c r="HQ199" s="258"/>
    </row>
    <row r="200" spans="2:225" s="96" customFormat="1" ht="28.5">
      <c r="B200" s="233"/>
      <c r="C200" s="147"/>
      <c r="D200" s="521"/>
      <c r="E200" s="234"/>
      <c r="F200" s="235"/>
      <c r="G200" s="235"/>
      <c r="H200" s="235"/>
      <c r="I200" s="234"/>
      <c r="J200" s="234"/>
      <c r="K200" s="234"/>
      <c r="L200" s="234"/>
      <c r="M200" s="234"/>
      <c r="N200" s="234"/>
      <c r="O200" s="234"/>
      <c r="P200" s="234"/>
      <c r="Q200" s="234"/>
      <c r="R200" s="239"/>
      <c r="S200" s="240" t="s">
        <v>237</v>
      </c>
      <c r="T200" s="241">
        <f t="shared" ref="T200:AY200" si="2024">SUMIFS(T$5:T$129,$HM$5:$HM$129,$S200,$HO$5:$HO$129,$D200)</f>
        <v>0</v>
      </c>
      <c r="U200" s="242">
        <f t="shared" si="2024"/>
        <v>0</v>
      </c>
      <c r="V200" s="269">
        <f t="shared" si="2024"/>
        <v>0</v>
      </c>
      <c r="W200" s="243">
        <f t="shared" si="2024"/>
        <v>0</v>
      </c>
      <c r="X200" s="242">
        <f t="shared" si="2024"/>
        <v>0</v>
      </c>
      <c r="Y200" s="269">
        <f t="shared" si="2024"/>
        <v>0</v>
      </c>
      <c r="Z200" s="244">
        <f t="shared" si="2024"/>
        <v>0</v>
      </c>
      <c r="AA200" s="242">
        <f t="shared" si="2024"/>
        <v>0</v>
      </c>
      <c r="AB200" s="245">
        <f t="shared" si="2024"/>
        <v>0</v>
      </c>
      <c r="AC200" s="269">
        <f t="shared" si="2024"/>
        <v>0</v>
      </c>
      <c r="AD200" s="241">
        <f t="shared" si="2024"/>
        <v>0</v>
      </c>
      <c r="AE200" s="242">
        <f t="shared" si="2024"/>
        <v>0</v>
      </c>
      <c r="AF200" s="269">
        <f t="shared" si="2024"/>
        <v>0</v>
      </c>
      <c r="AG200" s="243">
        <f t="shared" si="2024"/>
        <v>0</v>
      </c>
      <c r="AH200" s="242">
        <f t="shared" si="2024"/>
        <v>0</v>
      </c>
      <c r="AI200" s="269">
        <f t="shared" si="2024"/>
        <v>0</v>
      </c>
      <c r="AJ200" s="244">
        <f t="shared" si="2024"/>
        <v>0</v>
      </c>
      <c r="AK200" s="242">
        <f t="shared" si="2024"/>
        <v>0</v>
      </c>
      <c r="AL200" s="245">
        <f t="shared" si="2024"/>
        <v>0</v>
      </c>
      <c r="AM200" s="269">
        <f t="shared" si="2024"/>
        <v>0</v>
      </c>
      <c r="AN200" s="241">
        <f t="shared" si="2024"/>
        <v>0</v>
      </c>
      <c r="AO200" s="242">
        <f t="shared" si="2024"/>
        <v>0</v>
      </c>
      <c r="AP200" s="269">
        <f t="shared" si="2024"/>
        <v>0</v>
      </c>
      <c r="AQ200" s="243">
        <f t="shared" si="2024"/>
        <v>0</v>
      </c>
      <c r="AR200" s="242">
        <f t="shared" si="2024"/>
        <v>0</v>
      </c>
      <c r="AS200" s="269">
        <f t="shared" si="2024"/>
        <v>0</v>
      </c>
      <c r="AT200" s="244">
        <f t="shared" si="2024"/>
        <v>0</v>
      </c>
      <c r="AU200" s="242">
        <f t="shared" si="2024"/>
        <v>0</v>
      </c>
      <c r="AV200" s="245">
        <f t="shared" si="2024"/>
        <v>0</v>
      </c>
      <c r="AW200" s="269">
        <f t="shared" si="2024"/>
        <v>0</v>
      </c>
      <c r="AX200" s="441">
        <f t="shared" si="2024"/>
        <v>0</v>
      </c>
      <c r="AY200" s="442">
        <f t="shared" si="2024"/>
        <v>0</v>
      </c>
      <c r="AZ200" s="443">
        <f t="shared" ref="AZ200:CE200" si="2025">SUMIFS(AZ$5:AZ$129,$HM$5:$HM$129,$S200,$HO$5:$HO$129,$D200)</f>
        <v>0</v>
      </c>
      <c r="BA200" s="462">
        <f t="shared" si="2025"/>
        <v>0</v>
      </c>
      <c r="BB200" s="463">
        <f t="shared" si="2025"/>
        <v>0</v>
      </c>
      <c r="BC200" s="464">
        <f t="shared" si="2025"/>
        <v>0</v>
      </c>
      <c r="BD200" s="309">
        <f t="shared" si="2025"/>
        <v>0</v>
      </c>
      <c r="BE200" s="319">
        <f t="shared" si="2025"/>
        <v>0</v>
      </c>
      <c r="BF200" s="329">
        <f t="shared" si="2025"/>
        <v>0</v>
      </c>
      <c r="BG200" s="272">
        <f t="shared" si="2025"/>
        <v>0</v>
      </c>
      <c r="BH200" s="246">
        <f t="shared" si="2025"/>
        <v>0</v>
      </c>
      <c r="BI200" s="242">
        <f t="shared" si="2025"/>
        <v>0</v>
      </c>
      <c r="BJ200" s="269">
        <f t="shared" si="2025"/>
        <v>0</v>
      </c>
      <c r="BK200" s="243">
        <f t="shared" si="2025"/>
        <v>0</v>
      </c>
      <c r="BL200" s="242">
        <f t="shared" si="2025"/>
        <v>0</v>
      </c>
      <c r="BM200" s="269">
        <f t="shared" si="2025"/>
        <v>0</v>
      </c>
      <c r="BN200" s="244">
        <f t="shared" si="2025"/>
        <v>0</v>
      </c>
      <c r="BO200" s="242">
        <f t="shared" si="2025"/>
        <v>0</v>
      </c>
      <c r="BP200" s="245">
        <f t="shared" si="2025"/>
        <v>0</v>
      </c>
      <c r="BQ200" s="269">
        <f t="shared" si="2025"/>
        <v>0</v>
      </c>
      <c r="BR200" s="241">
        <f t="shared" si="2025"/>
        <v>0</v>
      </c>
      <c r="BS200" s="242">
        <f t="shared" si="2025"/>
        <v>0</v>
      </c>
      <c r="BT200" s="269">
        <f t="shared" si="2025"/>
        <v>0</v>
      </c>
      <c r="BU200" s="243">
        <f t="shared" si="2025"/>
        <v>0</v>
      </c>
      <c r="BV200" s="242">
        <f t="shared" si="2025"/>
        <v>0</v>
      </c>
      <c r="BW200" s="269">
        <f t="shared" si="2025"/>
        <v>0</v>
      </c>
      <c r="BX200" s="244">
        <f t="shared" si="2025"/>
        <v>0</v>
      </c>
      <c r="BY200" s="242">
        <f t="shared" si="2025"/>
        <v>0</v>
      </c>
      <c r="BZ200" s="245">
        <f t="shared" si="2025"/>
        <v>0</v>
      </c>
      <c r="CA200" s="269">
        <f t="shared" si="2025"/>
        <v>0</v>
      </c>
      <c r="CB200" s="241">
        <f t="shared" si="2025"/>
        <v>0</v>
      </c>
      <c r="CC200" s="242">
        <f t="shared" si="2025"/>
        <v>0</v>
      </c>
      <c r="CD200" s="269">
        <f t="shared" si="2025"/>
        <v>0</v>
      </c>
      <c r="CE200" s="243">
        <f t="shared" si="2025"/>
        <v>0</v>
      </c>
      <c r="CF200" s="242">
        <f t="shared" ref="CF200:DU200" si="2026">SUMIFS(CF$5:CF$129,$HM$5:$HM$129,$S200,$HO$5:$HO$129,$D200)</f>
        <v>0</v>
      </c>
      <c r="CG200" s="269">
        <f t="shared" si="2026"/>
        <v>0</v>
      </c>
      <c r="CH200" s="244">
        <f t="shared" si="2026"/>
        <v>0</v>
      </c>
      <c r="CI200" s="242">
        <f t="shared" si="2026"/>
        <v>0</v>
      </c>
      <c r="CJ200" s="245">
        <f t="shared" si="2026"/>
        <v>0</v>
      </c>
      <c r="CK200" s="269">
        <f t="shared" si="2026"/>
        <v>0</v>
      </c>
      <c r="CL200" s="441">
        <f t="shared" si="2026"/>
        <v>0</v>
      </c>
      <c r="CM200" s="442">
        <f t="shared" si="2026"/>
        <v>0</v>
      </c>
      <c r="CN200" s="443">
        <f t="shared" si="2026"/>
        <v>0</v>
      </c>
      <c r="CO200" s="462">
        <f t="shared" si="2026"/>
        <v>0</v>
      </c>
      <c r="CP200" s="463">
        <f t="shared" si="2026"/>
        <v>0</v>
      </c>
      <c r="CQ200" s="464">
        <f t="shared" si="2026"/>
        <v>0</v>
      </c>
      <c r="CR200" s="309">
        <f t="shared" si="2026"/>
        <v>0</v>
      </c>
      <c r="CS200" s="319">
        <f t="shared" si="2026"/>
        <v>0</v>
      </c>
      <c r="CT200" s="329">
        <f t="shared" si="2026"/>
        <v>0</v>
      </c>
      <c r="CU200" s="272">
        <f t="shared" si="2026"/>
        <v>0</v>
      </c>
      <c r="CV200" s="344">
        <f t="shared" si="2026"/>
        <v>0</v>
      </c>
      <c r="CW200" s="345">
        <f t="shared" si="2026"/>
        <v>0</v>
      </c>
      <c r="CX200" s="276">
        <f t="shared" si="2026"/>
        <v>0</v>
      </c>
      <c r="CY200" s="364">
        <f t="shared" si="2026"/>
        <v>0</v>
      </c>
      <c r="CZ200" s="365">
        <f t="shared" si="2026"/>
        <v>0</v>
      </c>
      <c r="DA200" s="279">
        <f t="shared" si="2026"/>
        <v>0</v>
      </c>
      <c r="DB200" s="379">
        <f t="shared" si="2026"/>
        <v>0</v>
      </c>
      <c r="DC200" s="380">
        <f t="shared" si="2026"/>
        <v>0</v>
      </c>
      <c r="DD200" s="381">
        <f t="shared" si="2026"/>
        <v>0</v>
      </c>
      <c r="DE200" s="282">
        <f t="shared" si="2026"/>
        <v>0</v>
      </c>
      <c r="DF200" s="344">
        <f t="shared" si="2026"/>
        <v>0</v>
      </c>
      <c r="DG200" s="345">
        <f t="shared" si="2026"/>
        <v>0</v>
      </c>
      <c r="DH200" s="276">
        <f t="shared" si="2026"/>
        <v>0</v>
      </c>
      <c r="DI200" s="364">
        <f t="shared" si="2026"/>
        <v>0</v>
      </c>
      <c r="DJ200" s="365">
        <f t="shared" si="2026"/>
        <v>0</v>
      </c>
      <c r="DK200" s="279">
        <f t="shared" si="2026"/>
        <v>0</v>
      </c>
      <c r="DL200" s="379">
        <f t="shared" si="2026"/>
        <v>0</v>
      </c>
      <c r="DM200" s="380">
        <f t="shared" si="2026"/>
        <v>0</v>
      </c>
      <c r="DN200" s="381">
        <f t="shared" si="2026"/>
        <v>0</v>
      </c>
      <c r="DO200" s="282">
        <f t="shared" si="2026"/>
        <v>0</v>
      </c>
      <c r="DP200" s="246">
        <f t="shared" si="2026"/>
        <v>0</v>
      </c>
      <c r="DQ200" s="242">
        <f t="shared" si="2026"/>
        <v>0</v>
      </c>
      <c r="DR200" s="269">
        <f t="shared" si="2026"/>
        <v>0</v>
      </c>
      <c r="DS200" s="243">
        <f t="shared" si="2026"/>
        <v>0</v>
      </c>
      <c r="DT200" s="242">
        <f t="shared" si="2026"/>
        <v>0</v>
      </c>
      <c r="DU200" s="269">
        <f t="shared" si="2026"/>
        <v>0</v>
      </c>
      <c r="DV200" s="244">
        <f t="shared" ref="DV200:FA200" si="2027">SUMIFS(DV$5:DV$129,$HM$5:$HM$129,$S200,$HO$5:$HO$129,$D200)</f>
        <v>0</v>
      </c>
      <c r="DW200" s="242">
        <f t="shared" si="2027"/>
        <v>0</v>
      </c>
      <c r="DX200" s="245">
        <f t="shared" si="2027"/>
        <v>0</v>
      </c>
      <c r="DY200" s="269">
        <f t="shared" si="2027"/>
        <v>0</v>
      </c>
      <c r="DZ200" s="241">
        <f t="shared" si="2027"/>
        <v>0</v>
      </c>
      <c r="EA200" s="242">
        <f t="shared" si="2027"/>
        <v>0</v>
      </c>
      <c r="EB200" s="269">
        <f t="shared" si="2027"/>
        <v>0</v>
      </c>
      <c r="EC200" s="243">
        <f t="shared" si="2027"/>
        <v>0</v>
      </c>
      <c r="ED200" s="242">
        <f t="shared" si="2027"/>
        <v>0</v>
      </c>
      <c r="EE200" s="269">
        <f t="shared" si="2027"/>
        <v>0</v>
      </c>
      <c r="EF200" s="244">
        <f t="shared" si="2027"/>
        <v>0</v>
      </c>
      <c r="EG200" s="242">
        <f t="shared" si="2027"/>
        <v>0</v>
      </c>
      <c r="EH200" s="245">
        <f t="shared" si="2027"/>
        <v>0</v>
      </c>
      <c r="EI200" s="269">
        <f t="shared" si="2027"/>
        <v>0</v>
      </c>
      <c r="EJ200" s="241">
        <f t="shared" si="2027"/>
        <v>0</v>
      </c>
      <c r="EK200" s="242">
        <f t="shared" si="2027"/>
        <v>0</v>
      </c>
      <c r="EL200" s="269">
        <f t="shared" si="2027"/>
        <v>0</v>
      </c>
      <c r="EM200" s="243">
        <f t="shared" si="2027"/>
        <v>0</v>
      </c>
      <c r="EN200" s="242">
        <f t="shared" si="2027"/>
        <v>0</v>
      </c>
      <c r="EO200" s="269">
        <f t="shared" si="2027"/>
        <v>0</v>
      </c>
      <c r="EP200" s="244">
        <f t="shared" si="2027"/>
        <v>0</v>
      </c>
      <c r="EQ200" s="242">
        <f t="shared" si="2027"/>
        <v>0</v>
      </c>
      <c r="ER200" s="245">
        <f t="shared" si="2027"/>
        <v>0</v>
      </c>
      <c r="ES200" s="269">
        <f t="shared" si="2027"/>
        <v>0</v>
      </c>
      <c r="ET200" s="441">
        <f t="shared" si="2027"/>
        <v>0</v>
      </c>
      <c r="EU200" s="442">
        <f t="shared" si="2027"/>
        <v>0</v>
      </c>
      <c r="EV200" s="443">
        <f t="shared" si="2027"/>
        <v>0</v>
      </c>
      <c r="EW200" s="462">
        <f t="shared" si="2027"/>
        <v>0</v>
      </c>
      <c r="EX200" s="463">
        <f t="shared" si="2027"/>
        <v>0</v>
      </c>
      <c r="EY200" s="464">
        <f t="shared" si="2027"/>
        <v>0</v>
      </c>
      <c r="EZ200" s="309">
        <f t="shared" si="2027"/>
        <v>0</v>
      </c>
      <c r="FA200" s="319">
        <f t="shared" si="2027"/>
        <v>0</v>
      </c>
      <c r="FB200" s="329">
        <f t="shared" ref="FB200:GG200" si="2028">SUMIFS(FB$5:FB$129,$HM$5:$HM$129,$S200,$HO$5:$HO$129,$D200)</f>
        <v>0</v>
      </c>
      <c r="FC200" s="272">
        <f t="shared" si="2028"/>
        <v>0</v>
      </c>
      <c r="FD200" s="246">
        <f t="shared" si="2028"/>
        <v>0</v>
      </c>
      <c r="FE200" s="242">
        <f t="shared" si="2028"/>
        <v>0</v>
      </c>
      <c r="FF200" s="269">
        <f t="shared" si="2028"/>
        <v>0</v>
      </c>
      <c r="FG200" s="243">
        <f t="shared" si="2028"/>
        <v>0</v>
      </c>
      <c r="FH200" s="242">
        <f t="shared" si="2028"/>
        <v>0</v>
      </c>
      <c r="FI200" s="269">
        <f t="shared" si="2028"/>
        <v>0</v>
      </c>
      <c r="FJ200" s="244">
        <f t="shared" si="2028"/>
        <v>0</v>
      </c>
      <c r="FK200" s="242">
        <f t="shared" si="2028"/>
        <v>0</v>
      </c>
      <c r="FL200" s="245">
        <f t="shared" si="2028"/>
        <v>0</v>
      </c>
      <c r="FM200" s="269">
        <f t="shared" si="2028"/>
        <v>0</v>
      </c>
      <c r="FN200" s="241">
        <f t="shared" si="2028"/>
        <v>0</v>
      </c>
      <c r="FO200" s="242">
        <f t="shared" si="2028"/>
        <v>0</v>
      </c>
      <c r="FP200" s="269">
        <f t="shared" si="2028"/>
        <v>0</v>
      </c>
      <c r="FQ200" s="243">
        <f t="shared" si="2028"/>
        <v>0</v>
      </c>
      <c r="FR200" s="242">
        <f t="shared" si="2028"/>
        <v>0</v>
      </c>
      <c r="FS200" s="269">
        <f t="shared" si="2028"/>
        <v>0</v>
      </c>
      <c r="FT200" s="244">
        <f t="shared" si="2028"/>
        <v>0</v>
      </c>
      <c r="FU200" s="242">
        <f t="shared" si="2028"/>
        <v>0</v>
      </c>
      <c r="FV200" s="245">
        <f t="shared" si="2028"/>
        <v>0</v>
      </c>
      <c r="FW200" s="269">
        <f t="shared" si="2028"/>
        <v>0</v>
      </c>
      <c r="FX200" s="241">
        <f t="shared" si="2028"/>
        <v>0</v>
      </c>
      <c r="FY200" s="242">
        <f t="shared" si="2028"/>
        <v>0</v>
      </c>
      <c r="FZ200" s="269">
        <f t="shared" si="2028"/>
        <v>0</v>
      </c>
      <c r="GA200" s="243">
        <f t="shared" si="2028"/>
        <v>0</v>
      </c>
      <c r="GB200" s="242">
        <f t="shared" si="2028"/>
        <v>0</v>
      </c>
      <c r="GC200" s="269">
        <f t="shared" si="2028"/>
        <v>0</v>
      </c>
      <c r="GD200" s="244">
        <f t="shared" si="2028"/>
        <v>0</v>
      </c>
      <c r="GE200" s="242">
        <f t="shared" si="2028"/>
        <v>0</v>
      </c>
      <c r="GF200" s="245">
        <f t="shared" si="2028"/>
        <v>0</v>
      </c>
      <c r="GG200" s="269">
        <f t="shared" si="2028"/>
        <v>0</v>
      </c>
      <c r="GH200" s="441">
        <f t="shared" ref="GH200:HK200" si="2029">SUMIFS(GH$5:GH$129,$HM$5:$HM$129,$S200,$HO$5:$HO$129,$D200)</f>
        <v>0</v>
      </c>
      <c r="GI200" s="442">
        <f t="shared" si="2029"/>
        <v>0</v>
      </c>
      <c r="GJ200" s="443">
        <f t="shared" si="2029"/>
        <v>0</v>
      </c>
      <c r="GK200" s="462">
        <f t="shared" si="2029"/>
        <v>0</v>
      </c>
      <c r="GL200" s="463">
        <f t="shared" si="2029"/>
        <v>0</v>
      </c>
      <c r="GM200" s="464">
        <f t="shared" si="2029"/>
        <v>0</v>
      </c>
      <c r="GN200" s="309">
        <f t="shared" si="2029"/>
        <v>0</v>
      </c>
      <c r="GO200" s="319">
        <f t="shared" si="2029"/>
        <v>0</v>
      </c>
      <c r="GP200" s="329">
        <f t="shared" si="2029"/>
        <v>0</v>
      </c>
      <c r="GQ200" s="272">
        <f t="shared" si="2029"/>
        <v>0</v>
      </c>
      <c r="GR200" s="344">
        <f t="shared" si="2029"/>
        <v>0</v>
      </c>
      <c r="GS200" s="345">
        <f t="shared" si="2029"/>
        <v>0</v>
      </c>
      <c r="GT200" s="276">
        <f t="shared" si="2029"/>
        <v>0</v>
      </c>
      <c r="GU200" s="364">
        <f t="shared" si="2029"/>
        <v>0</v>
      </c>
      <c r="GV200" s="365">
        <f t="shared" si="2029"/>
        <v>0</v>
      </c>
      <c r="GW200" s="279">
        <f t="shared" si="2029"/>
        <v>0</v>
      </c>
      <c r="GX200" s="379">
        <f t="shared" si="2029"/>
        <v>0</v>
      </c>
      <c r="GY200" s="380">
        <f t="shared" si="2029"/>
        <v>0</v>
      </c>
      <c r="GZ200" s="381">
        <f t="shared" si="2029"/>
        <v>0</v>
      </c>
      <c r="HA200" s="282">
        <f t="shared" si="2029"/>
        <v>0</v>
      </c>
      <c r="HB200" s="401">
        <f t="shared" si="2029"/>
        <v>0</v>
      </c>
      <c r="HC200" s="402">
        <f t="shared" si="2029"/>
        <v>0</v>
      </c>
      <c r="HD200" s="285">
        <f t="shared" si="2029"/>
        <v>0</v>
      </c>
      <c r="HE200" s="401">
        <f t="shared" si="2029"/>
        <v>0</v>
      </c>
      <c r="HF200" s="402">
        <f t="shared" si="2029"/>
        <v>0</v>
      </c>
      <c r="HG200" s="285">
        <f t="shared" si="2029"/>
        <v>0</v>
      </c>
      <c r="HH200" s="401">
        <f t="shared" si="2029"/>
        <v>0</v>
      </c>
      <c r="HI200" s="402">
        <f t="shared" si="2029"/>
        <v>0</v>
      </c>
      <c r="HJ200" s="417">
        <f t="shared" si="2029"/>
        <v>0</v>
      </c>
      <c r="HK200" s="291">
        <f t="shared" si="2029"/>
        <v>0</v>
      </c>
      <c r="HL200" s="260"/>
      <c r="HM200" s="247" t="s">
        <v>237</v>
      </c>
      <c r="HN200" s="258"/>
      <c r="HO200" s="259"/>
      <c r="HP200" s="258"/>
      <c r="HQ200" s="258"/>
    </row>
    <row r="201" spans="2:225" s="96" customFormat="1" ht="28.5">
      <c r="B201" s="233"/>
      <c r="C201" s="147"/>
      <c r="D201" s="521"/>
      <c r="E201" s="234"/>
      <c r="F201" s="235"/>
      <c r="G201" s="235"/>
      <c r="H201" s="235"/>
      <c r="I201" s="234"/>
      <c r="J201" s="234"/>
      <c r="K201" s="234"/>
      <c r="L201" s="234"/>
      <c r="M201" s="234"/>
      <c r="N201" s="234"/>
      <c r="O201" s="234"/>
      <c r="P201" s="234"/>
      <c r="Q201" s="234"/>
      <c r="R201" s="239"/>
      <c r="S201" s="248" t="s">
        <v>238</v>
      </c>
      <c r="T201" s="249">
        <f t="shared" ref="T201:AY201" si="2030">SUMIFS(T$5:T$129,$HM$5:$HM$129,$S201,$HO$5:$HO$129,$D200)</f>
        <v>0</v>
      </c>
      <c r="U201" s="250">
        <f t="shared" si="2030"/>
        <v>0</v>
      </c>
      <c r="V201" s="270">
        <f t="shared" si="2030"/>
        <v>0</v>
      </c>
      <c r="W201" s="251">
        <f t="shared" si="2030"/>
        <v>0</v>
      </c>
      <c r="X201" s="250">
        <f t="shared" si="2030"/>
        <v>0</v>
      </c>
      <c r="Y201" s="270">
        <f t="shared" si="2030"/>
        <v>0</v>
      </c>
      <c r="Z201" s="252">
        <f t="shared" si="2030"/>
        <v>0</v>
      </c>
      <c r="AA201" s="250">
        <f t="shared" si="2030"/>
        <v>0</v>
      </c>
      <c r="AB201" s="253">
        <f t="shared" si="2030"/>
        <v>0</v>
      </c>
      <c r="AC201" s="270">
        <f t="shared" si="2030"/>
        <v>0</v>
      </c>
      <c r="AD201" s="249">
        <f t="shared" si="2030"/>
        <v>0</v>
      </c>
      <c r="AE201" s="250">
        <f t="shared" si="2030"/>
        <v>0</v>
      </c>
      <c r="AF201" s="270">
        <f t="shared" si="2030"/>
        <v>0</v>
      </c>
      <c r="AG201" s="251">
        <f t="shared" si="2030"/>
        <v>0</v>
      </c>
      <c r="AH201" s="250">
        <f t="shared" si="2030"/>
        <v>0</v>
      </c>
      <c r="AI201" s="270">
        <f t="shared" si="2030"/>
        <v>0</v>
      </c>
      <c r="AJ201" s="252">
        <f t="shared" si="2030"/>
        <v>0</v>
      </c>
      <c r="AK201" s="250">
        <f t="shared" si="2030"/>
        <v>0</v>
      </c>
      <c r="AL201" s="253">
        <f t="shared" si="2030"/>
        <v>0</v>
      </c>
      <c r="AM201" s="270">
        <f t="shared" si="2030"/>
        <v>0</v>
      </c>
      <c r="AN201" s="249">
        <f t="shared" si="2030"/>
        <v>0</v>
      </c>
      <c r="AO201" s="250">
        <f t="shared" si="2030"/>
        <v>0</v>
      </c>
      <c r="AP201" s="270">
        <f t="shared" si="2030"/>
        <v>0</v>
      </c>
      <c r="AQ201" s="251">
        <f t="shared" si="2030"/>
        <v>0</v>
      </c>
      <c r="AR201" s="250">
        <f t="shared" si="2030"/>
        <v>0</v>
      </c>
      <c r="AS201" s="270">
        <f t="shared" si="2030"/>
        <v>0</v>
      </c>
      <c r="AT201" s="252">
        <f t="shared" si="2030"/>
        <v>0</v>
      </c>
      <c r="AU201" s="250">
        <f t="shared" si="2030"/>
        <v>0</v>
      </c>
      <c r="AV201" s="253">
        <f t="shared" si="2030"/>
        <v>0</v>
      </c>
      <c r="AW201" s="270">
        <f t="shared" si="2030"/>
        <v>0</v>
      </c>
      <c r="AX201" s="444">
        <f t="shared" si="2030"/>
        <v>0</v>
      </c>
      <c r="AY201" s="445">
        <f t="shared" si="2030"/>
        <v>0</v>
      </c>
      <c r="AZ201" s="446">
        <f t="shared" ref="AZ201:CE201" si="2031">SUMIFS(AZ$5:AZ$129,$HM$5:$HM$129,$S201,$HO$5:$HO$129,$D200)</f>
        <v>0</v>
      </c>
      <c r="BA201" s="465">
        <f t="shared" si="2031"/>
        <v>0</v>
      </c>
      <c r="BB201" s="466">
        <f t="shared" si="2031"/>
        <v>0</v>
      </c>
      <c r="BC201" s="467">
        <f t="shared" si="2031"/>
        <v>0</v>
      </c>
      <c r="BD201" s="310">
        <f t="shared" si="2031"/>
        <v>0</v>
      </c>
      <c r="BE201" s="320">
        <f t="shared" si="2031"/>
        <v>0</v>
      </c>
      <c r="BF201" s="330">
        <f t="shared" si="2031"/>
        <v>0</v>
      </c>
      <c r="BG201" s="273">
        <f t="shared" si="2031"/>
        <v>0</v>
      </c>
      <c r="BH201" s="254">
        <f t="shared" si="2031"/>
        <v>0</v>
      </c>
      <c r="BI201" s="250">
        <f t="shared" si="2031"/>
        <v>0</v>
      </c>
      <c r="BJ201" s="270">
        <f t="shared" si="2031"/>
        <v>0</v>
      </c>
      <c r="BK201" s="251">
        <f t="shared" si="2031"/>
        <v>0</v>
      </c>
      <c r="BL201" s="250">
        <f t="shared" si="2031"/>
        <v>0</v>
      </c>
      <c r="BM201" s="270">
        <f t="shared" si="2031"/>
        <v>0</v>
      </c>
      <c r="BN201" s="252">
        <f t="shared" si="2031"/>
        <v>0</v>
      </c>
      <c r="BO201" s="250">
        <f t="shared" si="2031"/>
        <v>0</v>
      </c>
      <c r="BP201" s="253">
        <f t="shared" si="2031"/>
        <v>0</v>
      </c>
      <c r="BQ201" s="270">
        <f t="shared" si="2031"/>
        <v>0</v>
      </c>
      <c r="BR201" s="249">
        <f t="shared" si="2031"/>
        <v>0</v>
      </c>
      <c r="BS201" s="250">
        <f t="shared" si="2031"/>
        <v>0</v>
      </c>
      <c r="BT201" s="270">
        <f t="shared" si="2031"/>
        <v>0</v>
      </c>
      <c r="BU201" s="251">
        <f t="shared" si="2031"/>
        <v>0</v>
      </c>
      <c r="BV201" s="250">
        <f t="shared" si="2031"/>
        <v>0</v>
      </c>
      <c r="BW201" s="270">
        <f t="shared" si="2031"/>
        <v>0</v>
      </c>
      <c r="BX201" s="252">
        <f t="shared" si="2031"/>
        <v>0</v>
      </c>
      <c r="BY201" s="250">
        <f t="shared" si="2031"/>
        <v>0</v>
      </c>
      <c r="BZ201" s="253">
        <f t="shared" si="2031"/>
        <v>0</v>
      </c>
      <c r="CA201" s="270">
        <f t="shared" si="2031"/>
        <v>0</v>
      </c>
      <c r="CB201" s="249">
        <f t="shared" si="2031"/>
        <v>0</v>
      </c>
      <c r="CC201" s="250">
        <f t="shared" si="2031"/>
        <v>0</v>
      </c>
      <c r="CD201" s="270">
        <f t="shared" si="2031"/>
        <v>0</v>
      </c>
      <c r="CE201" s="251">
        <f t="shared" si="2031"/>
        <v>0</v>
      </c>
      <c r="CF201" s="250">
        <f t="shared" ref="CF201:DU201" si="2032">SUMIFS(CF$5:CF$129,$HM$5:$HM$129,$S201,$HO$5:$HO$129,$D200)</f>
        <v>0</v>
      </c>
      <c r="CG201" s="270">
        <f t="shared" si="2032"/>
        <v>0</v>
      </c>
      <c r="CH201" s="252">
        <f t="shared" si="2032"/>
        <v>0</v>
      </c>
      <c r="CI201" s="250">
        <f t="shared" si="2032"/>
        <v>0</v>
      </c>
      <c r="CJ201" s="253">
        <f t="shared" si="2032"/>
        <v>0</v>
      </c>
      <c r="CK201" s="270">
        <f t="shared" si="2032"/>
        <v>0</v>
      </c>
      <c r="CL201" s="444">
        <f t="shared" si="2032"/>
        <v>0</v>
      </c>
      <c r="CM201" s="445">
        <f t="shared" si="2032"/>
        <v>0</v>
      </c>
      <c r="CN201" s="446">
        <f t="shared" si="2032"/>
        <v>0</v>
      </c>
      <c r="CO201" s="465">
        <f t="shared" si="2032"/>
        <v>0</v>
      </c>
      <c r="CP201" s="466">
        <f t="shared" si="2032"/>
        <v>0</v>
      </c>
      <c r="CQ201" s="467">
        <f t="shared" si="2032"/>
        <v>0</v>
      </c>
      <c r="CR201" s="310">
        <f t="shared" si="2032"/>
        <v>0</v>
      </c>
      <c r="CS201" s="320">
        <f t="shared" si="2032"/>
        <v>0</v>
      </c>
      <c r="CT201" s="330">
        <f t="shared" si="2032"/>
        <v>0</v>
      </c>
      <c r="CU201" s="273">
        <f t="shared" si="2032"/>
        <v>0</v>
      </c>
      <c r="CV201" s="346">
        <f t="shared" si="2032"/>
        <v>0</v>
      </c>
      <c r="CW201" s="347">
        <f t="shared" si="2032"/>
        <v>0</v>
      </c>
      <c r="CX201" s="277">
        <f t="shared" si="2032"/>
        <v>0</v>
      </c>
      <c r="CY201" s="366">
        <f t="shared" si="2032"/>
        <v>0</v>
      </c>
      <c r="CZ201" s="367">
        <f t="shared" si="2032"/>
        <v>0</v>
      </c>
      <c r="DA201" s="280">
        <f t="shared" si="2032"/>
        <v>0</v>
      </c>
      <c r="DB201" s="382">
        <f t="shared" si="2032"/>
        <v>0</v>
      </c>
      <c r="DC201" s="383">
        <f t="shared" si="2032"/>
        <v>0</v>
      </c>
      <c r="DD201" s="330">
        <f t="shared" si="2032"/>
        <v>0</v>
      </c>
      <c r="DE201" s="283">
        <f t="shared" si="2032"/>
        <v>0</v>
      </c>
      <c r="DF201" s="346">
        <f t="shared" ref="DF201" si="2033">SUMIFS(DF$5:DF$129,$HM$5:$HM$129,$S201,$HO$5:$HO$129,$D200)</f>
        <v>0</v>
      </c>
      <c r="DG201" s="347">
        <f t="shared" ref="DG201" si="2034">SUMIFS(DG$5:DG$129,$HM$5:$HM$129,$S201,$HO$5:$HO$129,$D200)</f>
        <v>0</v>
      </c>
      <c r="DH201" s="277">
        <f t="shared" ref="DH201" si="2035">SUMIFS(DH$5:DH$129,$HM$5:$HM$129,$S201,$HO$5:$HO$129,$D200)</f>
        <v>0</v>
      </c>
      <c r="DI201" s="366">
        <f t="shared" ref="DI201" si="2036">SUMIFS(DI$5:DI$129,$HM$5:$HM$129,$S201,$HO$5:$HO$129,$D200)</f>
        <v>0</v>
      </c>
      <c r="DJ201" s="367">
        <f t="shared" ref="DJ201" si="2037">SUMIFS(DJ$5:DJ$129,$HM$5:$HM$129,$S201,$HO$5:$HO$129,$D200)</f>
        <v>0</v>
      </c>
      <c r="DK201" s="280">
        <f t="shared" ref="DK201" si="2038">SUMIFS(DK$5:DK$129,$HM$5:$HM$129,$S201,$HO$5:$HO$129,$D200)</f>
        <v>0</v>
      </c>
      <c r="DL201" s="382">
        <f t="shared" ref="DL201" si="2039">SUMIFS(DL$5:DL$129,$HM$5:$HM$129,$S201,$HO$5:$HO$129,$D200)</f>
        <v>0</v>
      </c>
      <c r="DM201" s="383">
        <f t="shared" ref="DM201" si="2040">SUMIFS(DM$5:DM$129,$HM$5:$HM$129,$S201,$HO$5:$HO$129,$D200)</f>
        <v>0</v>
      </c>
      <c r="DN201" s="330">
        <f t="shared" ref="DN201" si="2041">SUMIFS(DN$5:DN$129,$HM$5:$HM$129,$S201,$HO$5:$HO$129,$D200)</f>
        <v>0</v>
      </c>
      <c r="DO201" s="283">
        <f t="shared" ref="DO201" si="2042">SUMIFS(DO$5:DO$129,$HM$5:$HM$129,$S201,$HO$5:$HO$129,$D200)</f>
        <v>0</v>
      </c>
      <c r="DP201" s="254">
        <f t="shared" si="2032"/>
        <v>0</v>
      </c>
      <c r="DQ201" s="250">
        <f t="shared" si="2032"/>
        <v>0</v>
      </c>
      <c r="DR201" s="270">
        <f t="shared" si="2032"/>
        <v>0</v>
      </c>
      <c r="DS201" s="251">
        <f t="shared" si="2032"/>
        <v>0</v>
      </c>
      <c r="DT201" s="250">
        <f t="shared" si="2032"/>
        <v>0</v>
      </c>
      <c r="DU201" s="270">
        <f t="shared" si="2032"/>
        <v>0</v>
      </c>
      <c r="DV201" s="252">
        <f t="shared" ref="DV201:FA201" si="2043">SUMIFS(DV$5:DV$129,$HM$5:$HM$129,$S201,$HO$5:$HO$129,$D200)</f>
        <v>0</v>
      </c>
      <c r="DW201" s="250">
        <f t="shared" si="2043"/>
        <v>0</v>
      </c>
      <c r="DX201" s="253">
        <f t="shared" si="2043"/>
        <v>0</v>
      </c>
      <c r="DY201" s="270">
        <f t="shared" si="2043"/>
        <v>0</v>
      </c>
      <c r="DZ201" s="249">
        <f t="shared" si="2043"/>
        <v>0</v>
      </c>
      <c r="EA201" s="250">
        <f t="shared" si="2043"/>
        <v>0</v>
      </c>
      <c r="EB201" s="270">
        <f t="shared" si="2043"/>
        <v>0</v>
      </c>
      <c r="EC201" s="251">
        <f t="shared" si="2043"/>
        <v>0</v>
      </c>
      <c r="ED201" s="250">
        <f t="shared" si="2043"/>
        <v>0</v>
      </c>
      <c r="EE201" s="270">
        <f t="shared" si="2043"/>
        <v>0</v>
      </c>
      <c r="EF201" s="252">
        <f t="shared" si="2043"/>
        <v>0</v>
      </c>
      <c r="EG201" s="250">
        <f t="shared" si="2043"/>
        <v>0</v>
      </c>
      <c r="EH201" s="253">
        <f t="shared" si="2043"/>
        <v>0</v>
      </c>
      <c r="EI201" s="270">
        <f t="shared" si="2043"/>
        <v>0</v>
      </c>
      <c r="EJ201" s="249">
        <f t="shared" si="2043"/>
        <v>0</v>
      </c>
      <c r="EK201" s="250">
        <f t="shared" si="2043"/>
        <v>0</v>
      </c>
      <c r="EL201" s="270">
        <f t="shared" si="2043"/>
        <v>0</v>
      </c>
      <c r="EM201" s="251">
        <f t="shared" si="2043"/>
        <v>0</v>
      </c>
      <c r="EN201" s="250">
        <f t="shared" si="2043"/>
        <v>0</v>
      </c>
      <c r="EO201" s="270">
        <f t="shared" si="2043"/>
        <v>0</v>
      </c>
      <c r="EP201" s="252">
        <f t="shared" si="2043"/>
        <v>0</v>
      </c>
      <c r="EQ201" s="250">
        <f t="shared" si="2043"/>
        <v>0</v>
      </c>
      <c r="ER201" s="253">
        <f t="shared" si="2043"/>
        <v>0</v>
      </c>
      <c r="ES201" s="270">
        <f t="shared" si="2043"/>
        <v>0</v>
      </c>
      <c r="ET201" s="444">
        <f t="shared" si="2043"/>
        <v>0</v>
      </c>
      <c r="EU201" s="445">
        <f t="shared" si="2043"/>
        <v>0</v>
      </c>
      <c r="EV201" s="446">
        <f t="shared" si="2043"/>
        <v>0</v>
      </c>
      <c r="EW201" s="465">
        <f t="shared" si="2043"/>
        <v>0</v>
      </c>
      <c r="EX201" s="466">
        <f t="shared" si="2043"/>
        <v>0</v>
      </c>
      <c r="EY201" s="467">
        <f t="shared" si="2043"/>
        <v>0</v>
      </c>
      <c r="EZ201" s="310">
        <f t="shared" si="2043"/>
        <v>0</v>
      </c>
      <c r="FA201" s="320">
        <f t="shared" si="2043"/>
        <v>0</v>
      </c>
      <c r="FB201" s="330">
        <f t="shared" ref="FB201:GG201" si="2044">SUMIFS(FB$5:FB$129,$HM$5:$HM$129,$S201,$HO$5:$HO$129,$D200)</f>
        <v>0</v>
      </c>
      <c r="FC201" s="273">
        <f t="shared" si="2044"/>
        <v>0</v>
      </c>
      <c r="FD201" s="254">
        <f t="shared" si="2044"/>
        <v>0</v>
      </c>
      <c r="FE201" s="250">
        <f t="shared" si="2044"/>
        <v>0</v>
      </c>
      <c r="FF201" s="270">
        <f t="shared" si="2044"/>
        <v>0</v>
      </c>
      <c r="FG201" s="251">
        <f t="shared" si="2044"/>
        <v>0</v>
      </c>
      <c r="FH201" s="250">
        <f t="shared" si="2044"/>
        <v>0</v>
      </c>
      <c r="FI201" s="270">
        <f t="shared" si="2044"/>
        <v>0</v>
      </c>
      <c r="FJ201" s="252">
        <f t="shared" si="2044"/>
        <v>0</v>
      </c>
      <c r="FK201" s="250">
        <f t="shared" si="2044"/>
        <v>0</v>
      </c>
      <c r="FL201" s="253">
        <f t="shared" si="2044"/>
        <v>0</v>
      </c>
      <c r="FM201" s="270">
        <f t="shared" si="2044"/>
        <v>0</v>
      </c>
      <c r="FN201" s="249">
        <f t="shared" si="2044"/>
        <v>0</v>
      </c>
      <c r="FO201" s="250">
        <f t="shared" si="2044"/>
        <v>0</v>
      </c>
      <c r="FP201" s="270">
        <f t="shared" si="2044"/>
        <v>0</v>
      </c>
      <c r="FQ201" s="251">
        <f t="shared" si="2044"/>
        <v>0</v>
      </c>
      <c r="FR201" s="250">
        <f t="shared" si="2044"/>
        <v>0</v>
      </c>
      <c r="FS201" s="270">
        <f t="shared" si="2044"/>
        <v>0</v>
      </c>
      <c r="FT201" s="252">
        <f t="shared" si="2044"/>
        <v>0</v>
      </c>
      <c r="FU201" s="250">
        <f t="shared" si="2044"/>
        <v>0</v>
      </c>
      <c r="FV201" s="253">
        <f t="shared" si="2044"/>
        <v>0</v>
      </c>
      <c r="FW201" s="270">
        <f t="shared" si="2044"/>
        <v>0</v>
      </c>
      <c r="FX201" s="249">
        <f t="shared" si="2044"/>
        <v>0</v>
      </c>
      <c r="FY201" s="250">
        <f t="shared" si="2044"/>
        <v>0</v>
      </c>
      <c r="FZ201" s="270">
        <f t="shared" si="2044"/>
        <v>0</v>
      </c>
      <c r="GA201" s="251">
        <f t="shared" si="2044"/>
        <v>0</v>
      </c>
      <c r="GB201" s="250">
        <f t="shared" si="2044"/>
        <v>0</v>
      </c>
      <c r="GC201" s="270">
        <f t="shared" si="2044"/>
        <v>0</v>
      </c>
      <c r="GD201" s="252">
        <f t="shared" si="2044"/>
        <v>0</v>
      </c>
      <c r="GE201" s="250">
        <f t="shared" si="2044"/>
        <v>0</v>
      </c>
      <c r="GF201" s="253">
        <f t="shared" si="2044"/>
        <v>0</v>
      </c>
      <c r="GG201" s="270">
        <f t="shared" si="2044"/>
        <v>0</v>
      </c>
      <c r="GH201" s="444">
        <f t="shared" ref="GH201:HM201" si="2045">SUMIFS(GH$5:GH$129,$HM$5:$HM$129,$S201,$HO$5:$HO$129,$D200)</f>
        <v>0</v>
      </c>
      <c r="GI201" s="445">
        <f t="shared" si="2045"/>
        <v>0</v>
      </c>
      <c r="GJ201" s="446">
        <f t="shared" si="2045"/>
        <v>0</v>
      </c>
      <c r="GK201" s="465">
        <f t="shared" si="2045"/>
        <v>0</v>
      </c>
      <c r="GL201" s="466">
        <f t="shared" si="2045"/>
        <v>0</v>
      </c>
      <c r="GM201" s="467">
        <f t="shared" si="2045"/>
        <v>0</v>
      </c>
      <c r="GN201" s="310">
        <f t="shared" si="2045"/>
        <v>0</v>
      </c>
      <c r="GO201" s="320">
        <f t="shared" si="2045"/>
        <v>0</v>
      </c>
      <c r="GP201" s="330">
        <f t="shared" si="2045"/>
        <v>0</v>
      </c>
      <c r="GQ201" s="273">
        <f t="shared" si="2045"/>
        <v>0</v>
      </c>
      <c r="GR201" s="346">
        <f t="shared" si="2045"/>
        <v>0</v>
      </c>
      <c r="GS201" s="347">
        <f t="shared" si="2045"/>
        <v>0</v>
      </c>
      <c r="GT201" s="277">
        <f t="shared" si="2045"/>
        <v>0</v>
      </c>
      <c r="GU201" s="366">
        <f t="shared" si="2045"/>
        <v>0</v>
      </c>
      <c r="GV201" s="367">
        <f t="shared" si="2045"/>
        <v>0</v>
      </c>
      <c r="GW201" s="280">
        <f t="shared" si="2045"/>
        <v>0</v>
      </c>
      <c r="GX201" s="382">
        <f t="shared" si="2045"/>
        <v>0</v>
      </c>
      <c r="GY201" s="383">
        <f t="shared" si="2045"/>
        <v>0</v>
      </c>
      <c r="GZ201" s="330">
        <f t="shared" si="2045"/>
        <v>0</v>
      </c>
      <c r="HA201" s="283">
        <f t="shared" si="2045"/>
        <v>0</v>
      </c>
      <c r="HB201" s="403">
        <f t="shared" si="2045"/>
        <v>0</v>
      </c>
      <c r="HC201" s="404">
        <f t="shared" si="2045"/>
        <v>0</v>
      </c>
      <c r="HD201" s="286">
        <f t="shared" si="2045"/>
        <v>0</v>
      </c>
      <c r="HE201" s="403">
        <f t="shared" si="2045"/>
        <v>0</v>
      </c>
      <c r="HF201" s="404">
        <f t="shared" si="2045"/>
        <v>0</v>
      </c>
      <c r="HG201" s="286">
        <f t="shared" si="2045"/>
        <v>0</v>
      </c>
      <c r="HH201" s="403">
        <f t="shared" si="2045"/>
        <v>0</v>
      </c>
      <c r="HI201" s="404">
        <f t="shared" si="2045"/>
        <v>0</v>
      </c>
      <c r="HJ201" s="330">
        <f t="shared" si="2045"/>
        <v>0</v>
      </c>
      <c r="HK201" s="290">
        <f t="shared" si="2045"/>
        <v>0</v>
      </c>
      <c r="HL201" s="260"/>
      <c r="HM201" s="247" t="s">
        <v>238</v>
      </c>
      <c r="HN201" s="258"/>
      <c r="HO201" s="259"/>
      <c r="HP201" s="258"/>
      <c r="HQ201" s="258"/>
    </row>
    <row r="202" spans="2:225" s="96" customFormat="1" ht="29.25" thickBot="1">
      <c r="B202" s="233"/>
      <c r="C202" s="147"/>
      <c r="D202" s="521"/>
      <c r="E202" s="234"/>
      <c r="F202" s="235"/>
      <c r="G202" s="235"/>
      <c r="H202" s="235"/>
      <c r="I202" s="234"/>
      <c r="J202" s="234"/>
      <c r="K202" s="234"/>
      <c r="L202" s="234"/>
      <c r="M202" s="234"/>
      <c r="N202" s="234"/>
      <c r="O202" s="234"/>
      <c r="P202" s="234"/>
      <c r="Q202" s="234"/>
      <c r="R202" s="239"/>
      <c r="S202" s="268" t="s">
        <v>239</v>
      </c>
      <c r="T202" s="261" t="str">
        <f t="shared" ref="T202:AA202" si="2046">IF(AND(T200&gt;0,T201&gt;0),ROUNDDOWN(T201/T200,4),"")</f>
        <v/>
      </c>
      <c r="U202" s="262" t="str">
        <f t="shared" si="2046"/>
        <v/>
      </c>
      <c r="V202" s="271" t="str">
        <f t="shared" si="2046"/>
        <v/>
      </c>
      <c r="W202" s="263" t="str">
        <f t="shared" si="2046"/>
        <v/>
      </c>
      <c r="X202" s="262" t="str">
        <f t="shared" si="2046"/>
        <v/>
      </c>
      <c r="Y202" s="271" t="str">
        <f t="shared" si="2046"/>
        <v/>
      </c>
      <c r="Z202" s="264" t="str">
        <f t="shared" si="2046"/>
        <v/>
      </c>
      <c r="AA202" s="262" t="str">
        <f t="shared" si="2046"/>
        <v/>
      </c>
      <c r="AB202" s="265">
        <f>IF(AB201&gt;0,AB201/AB200,0)</f>
        <v>0</v>
      </c>
      <c r="AC202" s="271" t="str">
        <f t="shared" ref="AC202:AK202" si="2047">IF(AND(AC200&gt;0,AC201&gt;0),ROUNDDOWN(AC201/AC200,4),"")</f>
        <v/>
      </c>
      <c r="AD202" s="261" t="str">
        <f t="shared" si="2047"/>
        <v/>
      </c>
      <c r="AE202" s="262" t="str">
        <f t="shared" si="2047"/>
        <v/>
      </c>
      <c r="AF202" s="271" t="str">
        <f t="shared" si="2047"/>
        <v/>
      </c>
      <c r="AG202" s="263" t="str">
        <f t="shared" si="2047"/>
        <v/>
      </c>
      <c r="AH202" s="262" t="str">
        <f t="shared" si="2047"/>
        <v/>
      </c>
      <c r="AI202" s="271" t="str">
        <f t="shared" si="2047"/>
        <v/>
      </c>
      <c r="AJ202" s="264" t="str">
        <f t="shared" si="2047"/>
        <v/>
      </c>
      <c r="AK202" s="262" t="str">
        <f t="shared" si="2047"/>
        <v/>
      </c>
      <c r="AL202" s="265">
        <f>IF(AL201&gt;0,AL201/AL200,0)</f>
        <v>0</v>
      </c>
      <c r="AM202" s="271" t="str">
        <f t="shared" ref="AM202:AU202" si="2048">IF(AND(AM200&gt;0,AM201&gt;0),ROUNDDOWN(AM201/AM200,4),"")</f>
        <v/>
      </c>
      <c r="AN202" s="261" t="str">
        <f t="shared" si="2048"/>
        <v/>
      </c>
      <c r="AO202" s="262" t="str">
        <f t="shared" si="2048"/>
        <v/>
      </c>
      <c r="AP202" s="271" t="str">
        <f t="shared" si="2048"/>
        <v/>
      </c>
      <c r="AQ202" s="263" t="str">
        <f t="shared" si="2048"/>
        <v/>
      </c>
      <c r="AR202" s="262" t="str">
        <f t="shared" si="2048"/>
        <v/>
      </c>
      <c r="AS202" s="271" t="str">
        <f t="shared" si="2048"/>
        <v/>
      </c>
      <c r="AT202" s="264" t="str">
        <f t="shared" si="2048"/>
        <v/>
      </c>
      <c r="AU202" s="262" t="str">
        <f t="shared" si="2048"/>
        <v/>
      </c>
      <c r="AV202" s="265">
        <f>IF(AV201&gt;0,AV201/AV200,0)</f>
        <v>0</v>
      </c>
      <c r="AW202" s="271" t="str">
        <f t="shared" ref="AW202:BE202" si="2049">IF(AND(AW200&gt;0,AW201&gt;0),ROUNDDOWN(AW201/AW200,4),"")</f>
        <v/>
      </c>
      <c r="AX202" s="447" t="str">
        <f t="shared" si="2049"/>
        <v/>
      </c>
      <c r="AY202" s="448" t="str">
        <f t="shared" si="2049"/>
        <v/>
      </c>
      <c r="AZ202" s="449" t="str">
        <f t="shared" si="2049"/>
        <v/>
      </c>
      <c r="BA202" s="468" t="str">
        <f t="shared" si="2049"/>
        <v/>
      </c>
      <c r="BB202" s="469" t="str">
        <f t="shared" si="2049"/>
        <v/>
      </c>
      <c r="BC202" s="470" t="str">
        <f t="shared" si="2049"/>
        <v/>
      </c>
      <c r="BD202" s="311" t="str">
        <f t="shared" si="2049"/>
        <v/>
      </c>
      <c r="BE202" s="321" t="str">
        <f t="shared" si="2049"/>
        <v/>
      </c>
      <c r="BF202" s="331"/>
      <c r="BG202" s="274" t="str">
        <f>IF(AND(BG200&gt;0,BG201&gt;0),ROUNDDOWN(BG201/BG200,4),"")</f>
        <v/>
      </c>
      <c r="BH202" s="267" t="str">
        <f t="shared" ref="BH202:BO202" si="2050">IF(AND(BH200&gt;0,BH201&gt;0),ROUNDDOWN(BH201/BH200,4),"")</f>
        <v/>
      </c>
      <c r="BI202" s="262" t="str">
        <f t="shared" si="2050"/>
        <v/>
      </c>
      <c r="BJ202" s="271" t="str">
        <f t="shared" si="2050"/>
        <v/>
      </c>
      <c r="BK202" s="263" t="str">
        <f t="shared" si="2050"/>
        <v/>
      </c>
      <c r="BL202" s="262" t="str">
        <f t="shared" si="2050"/>
        <v/>
      </c>
      <c r="BM202" s="271" t="str">
        <f t="shared" si="2050"/>
        <v/>
      </c>
      <c r="BN202" s="264" t="str">
        <f t="shared" si="2050"/>
        <v/>
      </c>
      <c r="BO202" s="262" t="str">
        <f t="shared" si="2050"/>
        <v/>
      </c>
      <c r="BP202" s="265">
        <f>IF(BP201&gt;0,BP201/BP200,0)</f>
        <v>0</v>
      </c>
      <c r="BQ202" s="271" t="str">
        <f t="shared" ref="BQ202:BY202" si="2051">IF(AND(BQ200&gt;0,BQ201&gt;0),ROUNDDOWN(BQ201/BQ200,4),"")</f>
        <v/>
      </c>
      <c r="BR202" s="261" t="str">
        <f t="shared" si="2051"/>
        <v/>
      </c>
      <c r="BS202" s="262" t="str">
        <f t="shared" si="2051"/>
        <v/>
      </c>
      <c r="BT202" s="271" t="str">
        <f t="shared" si="2051"/>
        <v/>
      </c>
      <c r="BU202" s="263" t="str">
        <f t="shared" si="2051"/>
        <v/>
      </c>
      <c r="BV202" s="262" t="str">
        <f t="shared" si="2051"/>
        <v/>
      </c>
      <c r="BW202" s="271" t="str">
        <f t="shared" si="2051"/>
        <v/>
      </c>
      <c r="BX202" s="264" t="str">
        <f t="shared" si="2051"/>
        <v/>
      </c>
      <c r="BY202" s="262" t="str">
        <f t="shared" si="2051"/>
        <v/>
      </c>
      <c r="BZ202" s="265">
        <f>IF(BZ201&gt;0,BZ201/BZ200,0)</f>
        <v>0</v>
      </c>
      <c r="CA202" s="271" t="str">
        <f t="shared" ref="CA202:CI202" si="2052">IF(AND(CA200&gt;0,CA201&gt;0),ROUNDDOWN(CA201/CA200,4),"")</f>
        <v/>
      </c>
      <c r="CB202" s="261" t="str">
        <f t="shared" si="2052"/>
        <v/>
      </c>
      <c r="CC202" s="262" t="str">
        <f t="shared" si="2052"/>
        <v/>
      </c>
      <c r="CD202" s="271" t="str">
        <f t="shared" si="2052"/>
        <v/>
      </c>
      <c r="CE202" s="263" t="str">
        <f t="shared" si="2052"/>
        <v/>
      </c>
      <c r="CF202" s="262" t="str">
        <f t="shared" si="2052"/>
        <v/>
      </c>
      <c r="CG202" s="271" t="str">
        <f t="shared" si="2052"/>
        <v/>
      </c>
      <c r="CH202" s="264" t="str">
        <f t="shared" si="2052"/>
        <v/>
      </c>
      <c r="CI202" s="262" t="str">
        <f t="shared" si="2052"/>
        <v/>
      </c>
      <c r="CJ202" s="265">
        <f>IF(CJ201&gt;0,CJ201/CJ200,0)</f>
        <v>0</v>
      </c>
      <c r="CK202" s="271" t="str">
        <f t="shared" ref="CK202:CS202" si="2053">IF(AND(CK200&gt;0,CK201&gt;0),ROUNDDOWN(CK201/CK200,4),"")</f>
        <v/>
      </c>
      <c r="CL202" s="447" t="str">
        <f t="shared" si="2053"/>
        <v/>
      </c>
      <c r="CM202" s="448" t="str">
        <f t="shared" si="2053"/>
        <v/>
      </c>
      <c r="CN202" s="449" t="str">
        <f t="shared" si="2053"/>
        <v/>
      </c>
      <c r="CO202" s="468" t="str">
        <f t="shared" si="2053"/>
        <v/>
      </c>
      <c r="CP202" s="469" t="str">
        <f t="shared" si="2053"/>
        <v/>
      </c>
      <c r="CQ202" s="470" t="str">
        <f t="shared" si="2053"/>
        <v/>
      </c>
      <c r="CR202" s="311" t="str">
        <f t="shared" si="2053"/>
        <v/>
      </c>
      <c r="CS202" s="321" t="str">
        <f t="shared" si="2053"/>
        <v/>
      </c>
      <c r="CT202" s="331"/>
      <c r="CU202" s="274" t="str">
        <f t="shared" ref="CU202:DC202" si="2054">IF(AND(CU200&gt;0,CU201&gt;0),ROUNDDOWN(CU201/CU200,4),"")</f>
        <v/>
      </c>
      <c r="CV202" s="348" t="str">
        <f t="shared" si="2054"/>
        <v/>
      </c>
      <c r="CW202" s="349" t="str">
        <f t="shared" si="2054"/>
        <v/>
      </c>
      <c r="CX202" s="278" t="str">
        <f t="shared" si="2054"/>
        <v/>
      </c>
      <c r="CY202" s="368" t="str">
        <f t="shared" si="2054"/>
        <v/>
      </c>
      <c r="CZ202" s="369" t="str">
        <f t="shared" si="2054"/>
        <v/>
      </c>
      <c r="DA202" s="281" t="str">
        <f t="shared" si="2054"/>
        <v/>
      </c>
      <c r="DB202" s="384" t="str">
        <f t="shared" si="2054"/>
        <v/>
      </c>
      <c r="DC202" s="385" t="str">
        <f t="shared" si="2054"/>
        <v/>
      </c>
      <c r="DD202" s="386"/>
      <c r="DE202" s="284" t="str">
        <f>IF(AND(DE200&gt;0,DE201&gt;0),ROUNDDOWN(DE201/DE200,4),"")</f>
        <v/>
      </c>
      <c r="DF202" s="348" t="str">
        <f t="shared" ref="DF202:DN202" si="2055">IF(AND(DF200&gt;0,DF201&gt;0),ROUNDDOWN(DF201/DF200,4),"")</f>
        <v/>
      </c>
      <c r="DG202" s="349" t="str">
        <f t="shared" si="2055"/>
        <v/>
      </c>
      <c r="DH202" s="278" t="str">
        <f t="shared" si="2055"/>
        <v/>
      </c>
      <c r="DI202" s="368" t="str">
        <f t="shared" si="2055"/>
        <v/>
      </c>
      <c r="DJ202" s="369" t="str">
        <f t="shared" si="2055"/>
        <v/>
      </c>
      <c r="DK202" s="281" t="str">
        <f t="shared" si="2055"/>
        <v/>
      </c>
      <c r="DL202" s="384" t="str">
        <f t="shared" si="2055"/>
        <v/>
      </c>
      <c r="DM202" s="385" t="str">
        <f t="shared" si="2055"/>
        <v/>
      </c>
      <c r="DN202" s="386"/>
      <c r="DO202" s="284" t="str">
        <f>IF(AND(DO200&gt;0,DO201&gt;0),ROUNDDOWN(DO201/DO200,4),"")</f>
        <v/>
      </c>
      <c r="DP202" s="267" t="str">
        <f t="shared" ref="DP202:DW202" si="2056">IF(AND(DP200&gt;0,DP201&gt;0),ROUNDDOWN(DP201/DP200,4),"")</f>
        <v/>
      </c>
      <c r="DQ202" s="262" t="str">
        <f t="shared" si="2056"/>
        <v/>
      </c>
      <c r="DR202" s="271" t="str">
        <f t="shared" si="2056"/>
        <v/>
      </c>
      <c r="DS202" s="263" t="str">
        <f t="shared" si="2056"/>
        <v/>
      </c>
      <c r="DT202" s="262" t="str">
        <f t="shared" si="2056"/>
        <v/>
      </c>
      <c r="DU202" s="271" t="str">
        <f t="shared" si="2056"/>
        <v/>
      </c>
      <c r="DV202" s="264" t="str">
        <f t="shared" si="2056"/>
        <v/>
      </c>
      <c r="DW202" s="262" t="str">
        <f t="shared" si="2056"/>
        <v/>
      </c>
      <c r="DX202" s="265">
        <f>IF(DX201&gt;0,DX201/DX200,0)</f>
        <v>0</v>
      </c>
      <c r="DY202" s="271" t="str">
        <f t="shared" ref="DY202:EG202" si="2057">IF(AND(DY200&gt;0,DY201&gt;0),ROUNDDOWN(DY201/DY200,4),"")</f>
        <v/>
      </c>
      <c r="DZ202" s="261" t="str">
        <f t="shared" si="2057"/>
        <v/>
      </c>
      <c r="EA202" s="262" t="str">
        <f t="shared" si="2057"/>
        <v/>
      </c>
      <c r="EB202" s="271" t="str">
        <f t="shared" si="2057"/>
        <v/>
      </c>
      <c r="EC202" s="263" t="str">
        <f t="shared" si="2057"/>
        <v/>
      </c>
      <c r="ED202" s="262" t="str">
        <f t="shared" si="2057"/>
        <v/>
      </c>
      <c r="EE202" s="271" t="str">
        <f t="shared" si="2057"/>
        <v/>
      </c>
      <c r="EF202" s="264" t="str">
        <f t="shared" si="2057"/>
        <v/>
      </c>
      <c r="EG202" s="262" t="str">
        <f t="shared" si="2057"/>
        <v/>
      </c>
      <c r="EH202" s="265">
        <f>IF(EH201&gt;0,EH201/EH200,0)</f>
        <v>0</v>
      </c>
      <c r="EI202" s="271" t="str">
        <f t="shared" ref="EI202:EQ202" si="2058">IF(AND(EI200&gt;0,EI201&gt;0),ROUNDDOWN(EI201/EI200,4),"")</f>
        <v/>
      </c>
      <c r="EJ202" s="261" t="str">
        <f t="shared" si="2058"/>
        <v/>
      </c>
      <c r="EK202" s="262" t="str">
        <f t="shared" si="2058"/>
        <v/>
      </c>
      <c r="EL202" s="271" t="str">
        <f t="shared" si="2058"/>
        <v/>
      </c>
      <c r="EM202" s="263" t="str">
        <f t="shared" si="2058"/>
        <v/>
      </c>
      <c r="EN202" s="262" t="str">
        <f t="shared" si="2058"/>
        <v/>
      </c>
      <c r="EO202" s="271" t="str">
        <f t="shared" si="2058"/>
        <v/>
      </c>
      <c r="EP202" s="264" t="str">
        <f t="shared" si="2058"/>
        <v/>
      </c>
      <c r="EQ202" s="262" t="str">
        <f t="shared" si="2058"/>
        <v/>
      </c>
      <c r="ER202" s="265">
        <f>IF(ER201&gt;0,ER201/ER200,0)</f>
        <v>0</v>
      </c>
      <c r="ES202" s="271" t="str">
        <f t="shared" ref="ES202:FA202" si="2059">IF(AND(ES200&gt;0,ES201&gt;0),ROUNDDOWN(ES201/ES200,4),"")</f>
        <v/>
      </c>
      <c r="ET202" s="447" t="str">
        <f t="shared" si="2059"/>
        <v/>
      </c>
      <c r="EU202" s="448" t="str">
        <f t="shared" si="2059"/>
        <v/>
      </c>
      <c r="EV202" s="449" t="str">
        <f t="shared" si="2059"/>
        <v/>
      </c>
      <c r="EW202" s="468" t="str">
        <f t="shared" si="2059"/>
        <v/>
      </c>
      <c r="EX202" s="469" t="str">
        <f t="shared" si="2059"/>
        <v/>
      </c>
      <c r="EY202" s="470" t="str">
        <f t="shared" si="2059"/>
        <v/>
      </c>
      <c r="EZ202" s="311" t="str">
        <f t="shared" si="2059"/>
        <v/>
      </c>
      <c r="FA202" s="321" t="str">
        <f t="shared" si="2059"/>
        <v/>
      </c>
      <c r="FB202" s="331"/>
      <c r="FC202" s="274" t="str">
        <f>IF(AND(FC200&gt;0,FC201&gt;0),ROUNDDOWN(FC201/FC200,4),"")</f>
        <v/>
      </c>
      <c r="FD202" s="267" t="str">
        <f t="shared" ref="FD202:FK202" si="2060">IF(AND(FD200&gt;0,FD201&gt;0),ROUNDDOWN(FD201/FD200,4),"")</f>
        <v/>
      </c>
      <c r="FE202" s="262" t="str">
        <f t="shared" si="2060"/>
        <v/>
      </c>
      <c r="FF202" s="271" t="str">
        <f t="shared" si="2060"/>
        <v/>
      </c>
      <c r="FG202" s="263" t="str">
        <f t="shared" si="2060"/>
        <v/>
      </c>
      <c r="FH202" s="262" t="str">
        <f t="shared" si="2060"/>
        <v/>
      </c>
      <c r="FI202" s="271" t="str">
        <f t="shared" si="2060"/>
        <v/>
      </c>
      <c r="FJ202" s="264" t="str">
        <f t="shared" si="2060"/>
        <v/>
      </c>
      <c r="FK202" s="262" t="str">
        <f t="shared" si="2060"/>
        <v/>
      </c>
      <c r="FL202" s="265">
        <f>IF(FL201&gt;0,FL201/FL200,0)</f>
        <v>0</v>
      </c>
      <c r="FM202" s="271" t="str">
        <f t="shared" ref="FM202:FU202" si="2061">IF(AND(FM200&gt;0,FM201&gt;0),ROUNDDOWN(FM201/FM200,4),"")</f>
        <v/>
      </c>
      <c r="FN202" s="261" t="str">
        <f t="shared" si="2061"/>
        <v/>
      </c>
      <c r="FO202" s="262" t="str">
        <f t="shared" si="2061"/>
        <v/>
      </c>
      <c r="FP202" s="271" t="str">
        <f t="shared" si="2061"/>
        <v/>
      </c>
      <c r="FQ202" s="263" t="str">
        <f t="shared" si="2061"/>
        <v/>
      </c>
      <c r="FR202" s="262" t="str">
        <f t="shared" si="2061"/>
        <v/>
      </c>
      <c r="FS202" s="271" t="str">
        <f t="shared" si="2061"/>
        <v/>
      </c>
      <c r="FT202" s="264" t="str">
        <f t="shared" si="2061"/>
        <v/>
      </c>
      <c r="FU202" s="262" t="str">
        <f t="shared" si="2061"/>
        <v/>
      </c>
      <c r="FV202" s="265">
        <f>IF(FV201&gt;0,FV201/FV200,0)</f>
        <v>0</v>
      </c>
      <c r="FW202" s="271" t="str">
        <f t="shared" ref="FW202:GE202" si="2062">IF(AND(FW200&gt;0,FW201&gt;0),ROUNDDOWN(FW201/FW200,4),"")</f>
        <v/>
      </c>
      <c r="FX202" s="261" t="str">
        <f t="shared" si="2062"/>
        <v/>
      </c>
      <c r="FY202" s="262" t="str">
        <f t="shared" si="2062"/>
        <v/>
      </c>
      <c r="FZ202" s="271" t="str">
        <f t="shared" si="2062"/>
        <v/>
      </c>
      <c r="GA202" s="263" t="str">
        <f t="shared" si="2062"/>
        <v/>
      </c>
      <c r="GB202" s="262" t="str">
        <f t="shared" si="2062"/>
        <v/>
      </c>
      <c r="GC202" s="271" t="str">
        <f t="shared" si="2062"/>
        <v/>
      </c>
      <c r="GD202" s="264" t="str">
        <f t="shared" si="2062"/>
        <v/>
      </c>
      <c r="GE202" s="262" t="str">
        <f t="shared" si="2062"/>
        <v/>
      </c>
      <c r="GF202" s="265">
        <f>IF(GF201&gt;0,GF201/GF200,0)</f>
        <v>0</v>
      </c>
      <c r="GG202" s="271" t="str">
        <f t="shared" ref="GG202:GO202" si="2063">IF(AND(GG200&gt;0,GG201&gt;0),ROUNDDOWN(GG201/GG200,4),"")</f>
        <v/>
      </c>
      <c r="GH202" s="447" t="str">
        <f t="shared" si="2063"/>
        <v/>
      </c>
      <c r="GI202" s="448" t="str">
        <f t="shared" si="2063"/>
        <v/>
      </c>
      <c r="GJ202" s="449" t="str">
        <f t="shared" si="2063"/>
        <v/>
      </c>
      <c r="GK202" s="468" t="str">
        <f t="shared" si="2063"/>
        <v/>
      </c>
      <c r="GL202" s="469" t="str">
        <f t="shared" si="2063"/>
        <v/>
      </c>
      <c r="GM202" s="470" t="str">
        <f t="shared" si="2063"/>
        <v/>
      </c>
      <c r="GN202" s="311" t="str">
        <f t="shared" si="2063"/>
        <v/>
      </c>
      <c r="GO202" s="321" t="str">
        <f t="shared" si="2063"/>
        <v/>
      </c>
      <c r="GP202" s="331"/>
      <c r="GQ202" s="274" t="str">
        <f t="shared" ref="GQ202:GY202" si="2064">IF(AND(GQ200&gt;0,GQ201&gt;0),ROUNDDOWN(GQ201/GQ200,4),"")</f>
        <v/>
      </c>
      <c r="GR202" s="348" t="str">
        <f t="shared" si="2064"/>
        <v/>
      </c>
      <c r="GS202" s="349" t="str">
        <f t="shared" si="2064"/>
        <v/>
      </c>
      <c r="GT202" s="278" t="str">
        <f t="shared" si="2064"/>
        <v/>
      </c>
      <c r="GU202" s="368" t="str">
        <f t="shared" si="2064"/>
        <v/>
      </c>
      <c r="GV202" s="369" t="str">
        <f t="shared" si="2064"/>
        <v/>
      </c>
      <c r="GW202" s="281" t="str">
        <f t="shared" si="2064"/>
        <v/>
      </c>
      <c r="GX202" s="384" t="str">
        <f t="shared" si="2064"/>
        <v/>
      </c>
      <c r="GY202" s="385" t="str">
        <f t="shared" si="2064"/>
        <v/>
      </c>
      <c r="GZ202" s="386"/>
      <c r="HA202" s="284" t="str">
        <f t="shared" ref="HA202:HI202" si="2065">IF(AND(HA200&gt;0,HA201&gt;0),ROUNDDOWN(HA201/HA200,4),"")</f>
        <v/>
      </c>
      <c r="HB202" s="405" t="str">
        <f t="shared" si="2065"/>
        <v/>
      </c>
      <c r="HC202" s="406" t="str">
        <f t="shared" si="2065"/>
        <v/>
      </c>
      <c r="HD202" s="288" t="str">
        <f t="shared" si="2065"/>
        <v/>
      </c>
      <c r="HE202" s="405" t="str">
        <f t="shared" si="2065"/>
        <v/>
      </c>
      <c r="HF202" s="406" t="str">
        <f t="shared" si="2065"/>
        <v/>
      </c>
      <c r="HG202" s="288" t="str">
        <f t="shared" si="2065"/>
        <v/>
      </c>
      <c r="HH202" s="405" t="str">
        <f t="shared" si="2065"/>
        <v/>
      </c>
      <c r="HI202" s="406" t="str">
        <f t="shared" si="2065"/>
        <v/>
      </c>
      <c r="HJ202" s="415"/>
      <c r="HK202" s="287" t="str">
        <f>IF(AND(HK200&gt;0,HK201&gt;0),ROUNDDOWN(HK201/HK200,4),"")</f>
        <v/>
      </c>
      <c r="HL202" s="260"/>
      <c r="HM202" s="258"/>
      <c r="HN202" s="258"/>
      <c r="HO202" s="259"/>
      <c r="HP202" s="258"/>
      <c r="HQ202" s="258"/>
    </row>
  </sheetData>
  <autoFilter ref="C4:HQ205" xr:uid="{7DF141AC-5F74-498B-8398-94EACA62EA33}"/>
  <mergeCells count="65">
    <mergeCell ref="CY1:DA1"/>
    <mergeCell ref="DB1:DE1"/>
    <mergeCell ref="ET1:EV1"/>
    <mergeCell ref="EW1:EY1"/>
    <mergeCell ref="C1:D1"/>
    <mergeCell ref="AX1:AZ1"/>
    <mergeCell ref="BA1:BC1"/>
    <mergeCell ref="BD1:BG1"/>
    <mergeCell ref="CL1:CN1"/>
    <mergeCell ref="CO1:CQ1"/>
    <mergeCell ref="DF1:DH1"/>
    <mergeCell ref="DI1:DK1"/>
    <mergeCell ref="DL1:DO1"/>
    <mergeCell ref="HE1:HG1"/>
    <mergeCell ref="HH1:HK1"/>
    <mergeCell ref="C2:D2"/>
    <mergeCell ref="AX2:AZ3"/>
    <mergeCell ref="BA2:BC3"/>
    <mergeCell ref="BD2:BG3"/>
    <mergeCell ref="CL2:CN3"/>
    <mergeCell ref="CO2:CQ3"/>
    <mergeCell ref="EZ1:FC1"/>
    <mergeCell ref="GH1:GJ1"/>
    <mergeCell ref="GK1:GM1"/>
    <mergeCell ref="GN1:GQ1"/>
    <mergeCell ref="GR1:GT1"/>
    <mergeCell ref="GU1:GW1"/>
    <mergeCell ref="CR1:CU1"/>
    <mergeCell ref="CV1:CX1"/>
    <mergeCell ref="DB2:DE3"/>
    <mergeCell ref="ET2:EV3"/>
    <mergeCell ref="EW2:EY3"/>
    <mergeCell ref="GX1:HA1"/>
    <mergeCell ref="HB1:HD1"/>
    <mergeCell ref="DF2:DH3"/>
    <mergeCell ref="DI2:DK3"/>
    <mergeCell ref="DL2:DO3"/>
    <mergeCell ref="D165:D167"/>
    <mergeCell ref="GX2:HA3"/>
    <mergeCell ref="HB2:HD3"/>
    <mergeCell ref="HE2:HG3"/>
    <mergeCell ref="HH2:HK3"/>
    <mergeCell ref="D132:D134"/>
    <mergeCell ref="D137:D139"/>
    <mergeCell ref="EZ2:FC3"/>
    <mergeCell ref="GH2:GJ3"/>
    <mergeCell ref="GK2:GM3"/>
    <mergeCell ref="GN2:GQ3"/>
    <mergeCell ref="GR2:GT3"/>
    <mergeCell ref="GU2:GW3"/>
    <mergeCell ref="CR2:CU3"/>
    <mergeCell ref="CV2:CX3"/>
    <mergeCell ref="CY2:DA3"/>
    <mergeCell ref="D142:D144"/>
    <mergeCell ref="D147:D149"/>
    <mergeCell ref="D151:D153"/>
    <mergeCell ref="D155:D157"/>
    <mergeCell ref="D160:D162"/>
    <mergeCell ref="D200:D202"/>
    <mergeCell ref="D170:D172"/>
    <mergeCell ref="D175:D177"/>
    <mergeCell ref="D180:D182"/>
    <mergeCell ref="D185:D187"/>
    <mergeCell ref="D190:D192"/>
    <mergeCell ref="D195:D197"/>
  </mergeCells>
  <phoneticPr fontId="18"/>
  <conditionalFormatting sqref="T2:HK202">
    <cfRule type="expression" dxfId="17" priority="6">
      <formula>T$3="経常利益"</formula>
    </cfRule>
    <cfRule type="expression" dxfId="16" priority="7">
      <formula>T$3="完成"</formula>
    </cfRule>
    <cfRule type="expression" dxfId="15" priority="8">
      <formula>T$3="着工"</formula>
    </cfRule>
    <cfRule type="expression" dxfId="14" priority="9">
      <formula>T$3="受注"</formula>
    </cfRule>
  </conditionalFormatting>
  <conditionalFormatting sqref="C5:HM202">
    <cfRule type="expression" dxfId="13" priority="5">
      <formula>$C5="小計"</formula>
    </cfRule>
  </conditionalFormatting>
  <conditionalFormatting sqref="T5:HK202">
    <cfRule type="cellIs" dxfId="12" priority="1" operator="between">
      <formula>1</formula>
      <formula>300</formula>
    </cfRule>
    <cfRule type="cellIs" dxfId="11" priority="2" operator="between">
      <formula>0</formula>
      <formula>1</formula>
    </cfRule>
  </conditionalFormatting>
  <conditionalFormatting sqref="S5:HM202">
    <cfRule type="expression" dxfId="10" priority="3">
      <formula>$S5="達成率"</formula>
    </cfRule>
    <cfRule type="expression" dxfId="9" priority="4">
      <formula>$S5="実績"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縦の展開する">
                <anchor moveWithCells="1" sizeWithCells="1">
                  <from>
                    <xdr:col>0</xdr:col>
                    <xdr:colOff>180975</xdr:colOff>
                    <xdr:row>2</xdr:row>
                    <xdr:rowOff>57150</xdr:rowOff>
                  </from>
                  <to>
                    <xdr:col>1</xdr:col>
                    <xdr:colOff>200025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41AC-5F74-498B-8398-94EACA62EA33}">
  <sheetPr codeName="Sheet1">
    <tabColor rgb="FF00B050"/>
  </sheetPr>
  <dimension ref="A1:HG200"/>
  <sheetViews>
    <sheetView zoomScaleNormal="100" workbookViewId="0">
      <pane xSplit="19" ySplit="4" topLeftCell="GE5" activePane="bottomRight" state="frozen"/>
      <selection pane="topRight" activeCell="S1" sqref="S1"/>
      <selection pane="bottomLeft" activeCell="A5" sqref="A5"/>
      <selection pane="bottomRight" activeCell="GH20" sqref="GH20"/>
    </sheetView>
  </sheetViews>
  <sheetFormatPr defaultRowHeight="14.25" outlineLevelCol="1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hidden="1" customWidth="1" outlineLevel="1"/>
    <col min="22" max="22" width="6.625" hidden="1" customWidth="1" outlineLevel="1"/>
    <col min="23" max="24" width="12.125" hidden="1" customWidth="1" outlineLevel="1"/>
    <col min="25" max="25" width="6.625" hidden="1" customWidth="1" outlineLevel="1"/>
    <col min="26" max="28" width="12.125" hidden="1" customWidth="1" outlineLevel="1"/>
    <col min="29" max="29" width="6.625" customWidth="1" collapsed="1"/>
    <col min="30" max="31" width="12.125" hidden="1" customWidth="1" outlineLevel="1"/>
    <col min="32" max="32" width="6.625" hidden="1" customWidth="1" outlineLevel="1"/>
    <col min="33" max="34" width="12.125" hidden="1" customWidth="1" outlineLevel="1"/>
    <col min="35" max="35" width="6.625" hidden="1" customWidth="1" outlineLevel="1"/>
    <col min="36" max="38" width="12.125" hidden="1" customWidth="1" outlineLevel="1"/>
    <col min="39" max="39" width="6.625" customWidth="1" collapsed="1"/>
    <col min="40" max="41" width="12.125" hidden="1" customWidth="1" outlineLevel="1"/>
    <col min="42" max="42" width="6.625" hidden="1" customWidth="1" outlineLevel="1"/>
    <col min="43" max="44" width="12.125" hidden="1" customWidth="1" outlineLevel="1"/>
    <col min="45" max="45" width="6.625" hidden="1" customWidth="1" outlineLevel="1"/>
    <col min="46" max="48" width="12.125" hidden="1" customWidth="1" outlineLevel="1"/>
    <col min="49" max="49" width="6.625" customWidth="1" collapsed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hidden="1" customWidth="1" outlineLevel="1"/>
    <col min="62" max="62" width="6.625" hidden="1" customWidth="1" outlineLevel="1"/>
    <col min="63" max="64" width="12.125" hidden="1" customWidth="1" outlineLevel="1"/>
    <col min="65" max="65" width="6.625" hidden="1" customWidth="1" outlineLevel="1"/>
    <col min="66" max="68" width="12.125" hidden="1" customWidth="1" outlineLevel="1"/>
    <col min="69" max="69" width="6.625" customWidth="1" collapsed="1"/>
    <col min="70" max="71" width="12.125" hidden="1" customWidth="1" outlineLevel="1"/>
    <col min="72" max="72" width="6.625" hidden="1" customWidth="1" outlineLevel="1"/>
    <col min="73" max="74" width="12.125" hidden="1" customWidth="1" outlineLevel="1"/>
    <col min="75" max="75" width="6.625" hidden="1" customWidth="1" outlineLevel="1"/>
    <col min="76" max="78" width="12.125" hidden="1" customWidth="1" outlineLevel="1"/>
    <col min="79" max="79" width="6.625" customWidth="1" collapsed="1"/>
    <col min="80" max="81" width="12.125" hidden="1" customWidth="1" outlineLevel="1"/>
    <col min="82" max="82" width="6.625" hidden="1" customWidth="1" outlineLevel="1"/>
    <col min="83" max="84" width="12.125" hidden="1" customWidth="1" outlineLevel="1"/>
    <col min="85" max="85" width="6.625" hidden="1" customWidth="1" outlineLevel="1"/>
    <col min="86" max="88" width="12.125" hidden="1" customWidth="1" outlineLevel="1"/>
    <col min="89" max="89" width="6.625" customWidth="1" collapsed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2.125" hidden="1" customWidth="1" outlineLevel="1"/>
    <col min="112" max="112" width="6.625" hidden="1" customWidth="1" outlineLevel="1"/>
    <col min="113" max="114" width="12.125" hidden="1" customWidth="1" outlineLevel="1"/>
    <col min="115" max="115" width="6.625" hidden="1" customWidth="1" outlineLevel="1"/>
    <col min="116" max="118" width="12.125" hidden="1" customWidth="1" outlineLevel="1"/>
    <col min="119" max="119" width="6.625" customWidth="1" collapsed="1"/>
    <col min="120" max="121" width="12.125" hidden="1" customWidth="1" outlineLevel="1"/>
    <col min="122" max="122" width="6.625" hidden="1" customWidth="1" outlineLevel="1"/>
    <col min="123" max="124" width="12.125" hidden="1" customWidth="1" outlineLevel="1"/>
    <col min="125" max="125" width="6.625" hidden="1" customWidth="1" outlineLevel="1"/>
    <col min="126" max="128" width="12.125" hidden="1" customWidth="1" outlineLevel="1"/>
    <col min="129" max="129" width="6.625" customWidth="1" collapsed="1"/>
    <col min="130" max="131" width="12.125" hidden="1" customWidth="1" outlineLevel="1"/>
    <col min="132" max="132" width="6.625" hidden="1" customWidth="1" outlineLevel="1"/>
    <col min="133" max="134" width="12.125" hidden="1" customWidth="1" outlineLevel="1"/>
    <col min="135" max="135" width="6.625" hidden="1" customWidth="1" outlineLevel="1"/>
    <col min="136" max="138" width="12.125" hidden="1" customWidth="1" outlineLevel="1"/>
    <col min="139" max="139" width="6.625" customWidth="1" collapsed="1"/>
    <col min="140" max="141" width="14.625" customWidth="1"/>
    <col min="142" max="142" width="6.625" customWidth="1"/>
    <col min="143" max="144" width="14.625" customWidth="1"/>
    <col min="145" max="145" width="6.625" customWidth="1"/>
    <col min="146" max="148" width="14.625" customWidth="1"/>
    <col min="149" max="149" width="6.625" customWidth="1"/>
    <col min="150" max="151" width="12.125" hidden="1" customWidth="1" outlineLevel="1"/>
    <col min="152" max="152" width="6.625" hidden="1" customWidth="1" outlineLevel="1"/>
    <col min="153" max="154" width="12.125" hidden="1" customWidth="1" outlineLevel="1"/>
    <col min="155" max="155" width="6.625" hidden="1" customWidth="1" outlineLevel="1"/>
    <col min="156" max="158" width="12.125" hidden="1" customWidth="1" outlineLevel="1"/>
    <col min="159" max="159" width="6.625" customWidth="1" collapsed="1"/>
    <col min="160" max="161" width="12.125" hidden="1" customWidth="1" outlineLevel="1"/>
    <col min="162" max="162" width="6.625" hidden="1" customWidth="1" outlineLevel="1"/>
    <col min="163" max="164" width="12.125" hidden="1" customWidth="1" outlineLevel="1"/>
    <col min="165" max="165" width="6.625" hidden="1" customWidth="1" outlineLevel="1"/>
    <col min="166" max="168" width="12.125" hidden="1" customWidth="1" outlineLevel="1"/>
    <col min="169" max="169" width="6.625" customWidth="1" collapsed="1"/>
    <col min="170" max="171" width="12.125" hidden="1" customWidth="1" outlineLevel="1"/>
    <col min="172" max="172" width="6.625" hidden="1" customWidth="1" outlineLevel="1"/>
    <col min="173" max="174" width="12.125" hidden="1" customWidth="1" outlineLevel="1"/>
    <col min="175" max="175" width="6.625" hidden="1" customWidth="1" outlineLevel="1"/>
    <col min="176" max="178" width="12.125" hidden="1" customWidth="1" outlineLevel="1"/>
    <col min="179" max="179" width="6.625" customWidth="1" collapsed="1"/>
    <col min="180" max="181" width="14.625" customWidth="1"/>
    <col min="182" max="182" width="6.625" customWidth="1"/>
    <col min="183" max="184" width="14.625" customWidth="1"/>
    <col min="185" max="185" width="6.625" customWidth="1"/>
    <col min="186" max="188" width="14.625" customWidth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0" width="6.375" customWidth="1"/>
    <col min="212" max="215" width="14.25" customWidth="1"/>
  </cols>
  <sheetData>
    <row r="1" spans="1:215" s="6" customFormat="1" ht="24" customHeight="1" thickTop="1" thickBot="1">
      <c r="A1" s="21"/>
      <c r="C1" s="595">
        <v>2025</v>
      </c>
      <c r="D1" s="595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0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96" t="s">
        <v>189</v>
      </c>
      <c r="AY1" s="597"/>
      <c r="AZ1" s="598"/>
      <c r="BA1" s="586" t="s">
        <v>189</v>
      </c>
      <c r="BB1" s="587"/>
      <c r="BC1" s="588"/>
      <c r="BD1" s="580" t="s">
        <v>189</v>
      </c>
      <c r="BE1" s="581"/>
      <c r="BF1" s="581"/>
      <c r="BG1" s="582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83" t="s">
        <v>187</v>
      </c>
      <c r="CM1" s="584"/>
      <c r="CN1" s="585"/>
      <c r="CO1" s="586" t="s">
        <v>187</v>
      </c>
      <c r="CP1" s="587"/>
      <c r="CQ1" s="588"/>
      <c r="CR1" s="580" t="s">
        <v>187</v>
      </c>
      <c r="CS1" s="581"/>
      <c r="CT1" s="581"/>
      <c r="CU1" s="582"/>
      <c r="CV1" s="589" t="s">
        <v>188</v>
      </c>
      <c r="CW1" s="590"/>
      <c r="CX1" s="591"/>
      <c r="CY1" s="592" t="s">
        <v>188</v>
      </c>
      <c r="CZ1" s="593"/>
      <c r="DA1" s="594"/>
      <c r="DB1" s="570" t="s">
        <v>188</v>
      </c>
      <c r="DC1" s="571"/>
      <c r="DD1" s="571"/>
      <c r="DE1" s="572"/>
      <c r="DF1" s="12"/>
      <c r="DG1" s="12"/>
      <c r="DH1" s="13"/>
      <c r="DI1" s="12"/>
      <c r="DJ1" s="12"/>
      <c r="DK1" s="13"/>
      <c r="DL1" s="12"/>
      <c r="DM1" s="12"/>
      <c r="DN1" s="12"/>
      <c r="DO1" s="13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9"/>
      <c r="EJ1" s="583" t="s">
        <v>186</v>
      </c>
      <c r="EK1" s="584"/>
      <c r="EL1" s="585"/>
      <c r="EM1" s="586" t="s">
        <v>186</v>
      </c>
      <c r="EN1" s="587"/>
      <c r="EO1" s="588"/>
      <c r="EP1" s="580" t="s">
        <v>186</v>
      </c>
      <c r="EQ1" s="581"/>
      <c r="ER1" s="581"/>
      <c r="ES1" s="582"/>
      <c r="ET1" s="12"/>
      <c r="EU1" s="12"/>
      <c r="EV1" s="13"/>
      <c r="EW1" s="12"/>
      <c r="EX1" s="12"/>
      <c r="EY1" s="13"/>
      <c r="EZ1" s="12"/>
      <c r="FA1" s="12"/>
      <c r="FB1" s="12"/>
      <c r="FC1" s="13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9"/>
      <c r="FX1" s="583" t="s">
        <v>180</v>
      </c>
      <c r="FY1" s="584"/>
      <c r="FZ1" s="585"/>
      <c r="GA1" s="586" t="s">
        <v>180</v>
      </c>
      <c r="GB1" s="587"/>
      <c r="GC1" s="588"/>
      <c r="GD1" s="580" t="s">
        <v>180</v>
      </c>
      <c r="GE1" s="581"/>
      <c r="GF1" s="581"/>
      <c r="GG1" s="582"/>
      <c r="GH1" s="589" t="s">
        <v>174</v>
      </c>
      <c r="GI1" s="590"/>
      <c r="GJ1" s="591"/>
      <c r="GK1" s="592" t="s">
        <v>174</v>
      </c>
      <c r="GL1" s="593"/>
      <c r="GM1" s="594"/>
      <c r="GN1" s="570" t="s">
        <v>174</v>
      </c>
      <c r="GO1" s="571"/>
      <c r="GP1" s="571"/>
      <c r="GQ1" s="572"/>
      <c r="GR1" s="573" t="s">
        <v>170</v>
      </c>
      <c r="GS1" s="574"/>
      <c r="GT1" s="575"/>
      <c r="GU1" s="573" t="s">
        <v>170</v>
      </c>
      <c r="GV1" s="574"/>
      <c r="GW1" s="575"/>
      <c r="GX1" s="573" t="s">
        <v>170</v>
      </c>
      <c r="GY1" s="574"/>
      <c r="GZ1" s="574"/>
      <c r="HA1" s="575"/>
      <c r="HB1" s="7"/>
      <c r="HC1" s="7"/>
      <c r="HD1" s="218"/>
      <c r="HE1" s="218"/>
      <c r="HF1" s="218"/>
      <c r="HG1" s="218"/>
    </row>
    <row r="2" spans="1:215" s="6" customFormat="1" ht="24" customHeight="1" thickTop="1">
      <c r="A2" s="21"/>
      <c r="C2" s="576" t="s">
        <v>132</v>
      </c>
      <c r="D2" s="576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148</v>
      </c>
      <c r="U2" s="12"/>
      <c r="V2" s="19"/>
      <c r="W2" s="11" t="s">
        <v>148</v>
      </c>
      <c r="X2" s="12"/>
      <c r="Y2" s="13"/>
      <c r="Z2" s="12" t="s">
        <v>148</v>
      </c>
      <c r="AA2" s="12"/>
      <c r="AB2" s="12"/>
      <c r="AC2" s="135" t="s">
        <v>217</v>
      </c>
      <c r="AD2" s="136" t="s">
        <v>149</v>
      </c>
      <c r="AE2" s="135"/>
      <c r="AF2" s="137"/>
      <c r="AG2" s="135" t="s">
        <v>149</v>
      </c>
      <c r="AH2" s="135"/>
      <c r="AI2" s="137"/>
      <c r="AJ2" s="135" t="s">
        <v>149</v>
      </c>
      <c r="AK2" s="135"/>
      <c r="AL2" s="135"/>
      <c r="AM2" s="137" t="s">
        <v>219</v>
      </c>
      <c r="AN2" s="135" t="s">
        <v>150</v>
      </c>
      <c r="AO2" s="135"/>
      <c r="AP2" s="137"/>
      <c r="AQ2" s="135" t="s">
        <v>150</v>
      </c>
      <c r="AR2" s="135"/>
      <c r="AS2" s="137"/>
      <c r="AT2" s="135" t="s">
        <v>150</v>
      </c>
      <c r="AU2" s="135"/>
      <c r="AV2" s="135"/>
      <c r="AW2" s="135" t="s">
        <v>220</v>
      </c>
      <c r="AX2" s="577" t="s">
        <v>181</v>
      </c>
      <c r="AY2" s="578"/>
      <c r="AZ2" s="579"/>
      <c r="BA2" s="546" t="s">
        <v>182</v>
      </c>
      <c r="BB2" s="547"/>
      <c r="BC2" s="548"/>
      <c r="BD2" s="534" t="s">
        <v>183</v>
      </c>
      <c r="BE2" s="535"/>
      <c r="BF2" s="535"/>
      <c r="BG2" s="536"/>
      <c r="BH2" s="12" t="s">
        <v>151</v>
      </c>
      <c r="BI2" s="12"/>
      <c r="BJ2" s="13"/>
      <c r="BK2" s="12" t="s">
        <v>151</v>
      </c>
      <c r="BL2" s="12"/>
      <c r="BM2" s="13"/>
      <c r="BN2" s="12" t="s">
        <v>151</v>
      </c>
      <c r="BO2" s="12"/>
      <c r="BP2" s="12"/>
      <c r="BQ2" s="135" t="s">
        <v>221</v>
      </c>
      <c r="BR2" s="135" t="s">
        <v>152</v>
      </c>
      <c r="BS2" s="135"/>
      <c r="BT2" s="137"/>
      <c r="BU2" s="135" t="s">
        <v>152</v>
      </c>
      <c r="BV2" s="135"/>
      <c r="BW2" s="137"/>
      <c r="BX2" s="135" t="s">
        <v>152</v>
      </c>
      <c r="BY2" s="135"/>
      <c r="BZ2" s="135"/>
      <c r="CA2" s="135" t="s">
        <v>222</v>
      </c>
      <c r="CB2" s="135" t="s">
        <v>153</v>
      </c>
      <c r="CC2" s="135"/>
      <c r="CD2" s="137"/>
      <c r="CE2" s="135" t="s">
        <v>153</v>
      </c>
      <c r="CF2" s="135"/>
      <c r="CG2" s="137"/>
      <c r="CH2" s="135" t="s">
        <v>153</v>
      </c>
      <c r="CI2" s="135"/>
      <c r="CJ2" s="135"/>
      <c r="CK2" s="135" t="s">
        <v>223</v>
      </c>
      <c r="CL2" s="540" t="s">
        <v>181</v>
      </c>
      <c r="CM2" s="541"/>
      <c r="CN2" s="542"/>
      <c r="CO2" s="546" t="s">
        <v>182</v>
      </c>
      <c r="CP2" s="547"/>
      <c r="CQ2" s="548"/>
      <c r="CR2" s="534" t="s">
        <v>183</v>
      </c>
      <c r="CS2" s="535"/>
      <c r="CT2" s="535"/>
      <c r="CU2" s="536"/>
      <c r="CV2" s="552" t="s">
        <v>184</v>
      </c>
      <c r="CW2" s="553"/>
      <c r="CX2" s="554"/>
      <c r="CY2" s="564" t="s">
        <v>185</v>
      </c>
      <c r="CZ2" s="565"/>
      <c r="DA2" s="566"/>
      <c r="DB2" s="522" t="s">
        <v>175</v>
      </c>
      <c r="DC2" s="523"/>
      <c r="DD2" s="523"/>
      <c r="DE2" s="524"/>
      <c r="DF2" s="12" t="s">
        <v>154</v>
      </c>
      <c r="DG2" s="12"/>
      <c r="DH2" s="13"/>
      <c r="DI2" s="12" t="s">
        <v>154</v>
      </c>
      <c r="DJ2" s="12"/>
      <c r="DK2" s="13"/>
      <c r="DL2" s="12" t="s">
        <v>154</v>
      </c>
      <c r="DM2" s="12"/>
      <c r="DN2" s="12"/>
      <c r="DO2" s="135" t="s">
        <v>224</v>
      </c>
      <c r="DP2" s="135" t="s">
        <v>155</v>
      </c>
      <c r="DQ2" s="135"/>
      <c r="DR2" s="137"/>
      <c r="DS2" s="135" t="s">
        <v>155</v>
      </c>
      <c r="DT2" s="135"/>
      <c r="DU2" s="137"/>
      <c r="DV2" s="135" t="s">
        <v>155</v>
      </c>
      <c r="DW2" s="135"/>
      <c r="DX2" s="135"/>
      <c r="DY2" s="135" t="s">
        <v>225</v>
      </c>
      <c r="DZ2" s="135" t="s">
        <v>156</v>
      </c>
      <c r="EA2" s="135"/>
      <c r="EB2" s="137"/>
      <c r="EC2" s="135" t="s">
        <v>156</v>
      </c>
      <c r="ED2" s="135"/>
      <c r="EE2" s="137"/>
      <c r="EF2" s="135" t="s">
        <v>156</v>
      </c>
      <c r="EG2" s="135"/>
      <c r="EH2" s="135"/>
      <c r="EI2" s="135" t="s">
        <v>226</v>
      </c>
      <c r="EJ2" s="540" t="s">
        <v>181</v>
      </c>
      <c r="EK2" s="541"/>
      <c r="EL2" s="542"/>
      <c r="EM2" s="546" t="s">
        <v>182</v>
      </c>
      <c r="EN2" s="547"/>
      <c r="EO2" s="548"/>
      <c r="EP2" s="534" t="s">
        <v>183</v>
      </c>
      <c r="EQ2" s="535"/>
      <c r="ER2" s="535"/>
      <c r="ES2" s="536"/>
      <c r="ET2" s="12" t="s">
        <v>157</v>
      </c>
      <c r="EU2" s="12"/>
      <c r="EV2" s="13"/>
      <c r="EW2" s="12" t="s">
        <v>157</v>
      </c>
      <c r="EX2" s="12"/>
      <c r="EY2" s="13"/>
      <c r="EZ2" s="12" t="s">
        <v>157</v>
      </c>
      <c r="FA2" s="12"/>
      <c r="FB2" s="12"/>
      <c r="FC2" s="135" t="s">
        <v>157</v>
      </c>
      <c r="FD2" s="12" t="s">
        <v>158</v>
      </c>
      <c r="FE2" s="12"/>
      <c r="FF2" s="13"/>
      <c r="FG2" s="12" t="s">
        <v>158</v>
      </c>
      <c r="FH2" s="12"/>
      <c r="FI2" s="13"/>
      <c r="FJ2" s="12" t="s">
        <v>158</v>
      </c>
      <c r="FK2" s="12"/>
      <c r="FL2" s="12"/>
      <c r="FM2" s="135" t="s">
        <v>158</v>
      </c>
      <c r="FN2" s="12" t="s">
        <v>159</v>
      </c>
      <c r="FO2" s="12"/>
      <c r="FP2" s="13"/>
      <c r="FQ2" s="12" t="s">
        <v>159</v>
      </c>
      <c r="FR2" s="12"/>
      <c r="FS2" s="13"/>
      <c r="FT2" s="12" t="s">
        <v>159</v>
      </c>
      <c r="FU2" s="12"/>
      <c r="FV2" s="12"/>
      <c r="FW2" s="135" t="s">
        <v>159</v>
      </c>
      <c r="FX2" s="540" t="s">
        <v>181</v>
      </c>
      <c r="FY2" s="541"/>
      <c r="FZ2" s="542"/>
      <c r="GA2" s="546" t="s">
        <v>182</v>
      </c>
      <c r="GB2" s="547"/>
      <c r="GC2" s="548"/>
      <c r="GD2" s="534" t="s">
        <v>183</v>
      </c>
      <c r="GE2" s="535"/>
      <c r="GF2" s="535"/>
      <c r="GG2" s="536"/>
      <c r="GH2" s="552" t="s">
        <v>184</v>
      </c>
      <c r="GI2" s="553"/>
      <c r="GJ2" s="554"/>
      <c r="GK2" s="558" t="s">
        <v>185</v>
      </c>
      <c r="GL2" s="559"/>
      <c r="GM2" s="560"/>
      <c r="GN2" s="522" t="s">
        <v>175</v>
      </c>
      <c r="GO2" s="523"/>
      <c r="GP2" s="523"/>
      <c r="GQ2" s="524"/>
      <c r="GR2" s="528" t="s">
        <v>171</v>
      </c>
      <c r="GS2" s="529"/>
      <c r="GT2" s="530"/>
      <c r="GU2" s="528" t="s">
        <v>172</v>
      </c>
      <c r="GV2" s="529"/>
      <c r="GW2" s="530"/>
      <c r="GX2" s="528" t="s">
        <v>173</v>
      </c>
      <c r="GY2" s="529"/>
      <c r="GZ2" s="529"/>
      <c r="HA2" s="530"/>
      <c r="HB2" s="7"/>
      <c r="HC2" s="7"/>
      <c r="HD2" s="218"/>
      <c r="HE2" s="218"/>
      <c r="HF2" s="218"/>
      <c r="HG2" s="218"/>
    </row>
    <row r="3" spans="1:215" s="8" customFormat="1" ht="24" customHeight="1" thickBot="1">
      <c r="A3" s="117"/>
      <c r="D3" s="176" t="s">
        <v>227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133</v>
      </c>
      <c r="U3" s="15"/>
      <c r="V3" s="20"/>
      <c r="W3" s="14" t="s">
        <v>134</v>
      </c>
      <c r="X3" s="15"/>
      <c r="Y3" s="16"/>
      <c r="Z3" s="15" t="s">
        <v>135</v>
      </c>
      <c r="AA3" s="15"/>
      <c r="AC3" s="138" t="s">
        <v>218</v>
      </c>
      <c r="AD3" s="139" t="s">
        <v>133</v>
      </c>
      <c r="AE3" s="138"/>
      <c r="AF3" s="140"/>
      <c r="AG3" s="138" t="s">
        <v>134</v>
      </c>
      <c r="AH3" s="138"/>
      <c r="AI3" s="140"/>
      <c r="AJ3" s="138" t="s">
        <v>135</v>
      </c>
      <c r="AK3" s="138"/>
      <c r="AL3" s="141"/>
      <c r="AM3" s="140" t="s">
        <v>218</v>
      </c>
      <c r="AN3" s="138" t="s">
        <v>133</v>
      </c>
      <c r="AO3" s="138"/>
      <c r="AP3" s="140"/>
      <c r="AQ3" s="138" t="s">
        <v>134</v>
      </c>
      <c r="AR3" s="138"/>
      <c r="AS3" s="140"/>
      <c r="AT3" s="138" t="s">
        <v>135</v>
      </c>
      <c r="AU3" s="138"/>
      <c r="AV3" s="141"/>
      <c r="AW3" s="138" t="s">
        <v>218</v>
      </c>
      <c r="AX3" s="543"/>
      <c r="AY3" s="544"/>
      <c r="AZ3" s="545"/>
      <c r="BA3" s="549"/>
      <c r="BB3" s="550"/>
      <c r="BC3" s="551"/>
      <c r="BD3" s="537"/>
      <c r="BE3" s="538"/>
      <c r="BF3" s="538"/>
      <c r="BG3" s="539"/>
      <c r="BH3" s="15" t="s">
        <v>133</v>
      </c>
      <c r="BI3" s="15"/>
      <c r="BJ3" s="16"/>
      <c r="BK3" s="15" t="s">
        <v>134</v>
      </c>
      <c r="BL3" s="15"/>
      <c r="BM3" s="16"/>
      <c r="BN3" s="15" t="s">
        <v>135</v>
      </c>
      <c r="BO3" s="15"/>
      <c r="BQ3" s="138" t="s">
        <v>218</v>
      </c>
      <c r="BR3" s="138" t="s">
        <v>133</v>
      </c>
      <c r="BS3" s="138"/>
      <c r="BT3" s="140"/>
      <c r="BU3" s="138" t="s">
        <v>134</v>
      </c>
      <c r="BV3" s="138"/>
      <c r="BW3" s="140"/>
      <c r="BX3" s="138" t="s">
        <v>135</v>
      </c>
      <c r="BY3" s="138"/>
      <c r="BZ3" s="141"/>
      <c r="CA3" s="138" t="s">
        <v>218</v>
      </c>
      <c r="CB3" s="138" t="s">
        <v>133</v>
      </c>
      <c r="CC3" s="138"/>
      <c r="CD3" s="140"/>
      <c r="CE3" s="138" t="s">
        <v>134</v>
      </c>
      <c r="CF3" s="138"/>
      <c r="CG3" s="140"/>
      <c r="CH3" s="138" t="s">
        <v>135</v>
      </c>
      <c r="CI3" s="138"/>
      <c r="CJ3" s="141"/>
      <c r="CK3" s="138" t="s">
        <v>218</v>
      </c>
      <c r="CL3" s="543"/>
      <c r="CM3" s="544"/>
      <c r="CN3" s="545"/>
      <c r="CO3" s="549"/>
      <c r="CP3" s="550"/>
      <c r="CQ3" s="551"/>
      <c r="CR3" s="537"/>
      <c r="CS3" s="538"/>
      <c r="CT3" s="538"/>
      <c r="CU3" s="539"/>
      <c r="CV3" s="555"/>
      <c r="CW3" s="556"/>
      <c r="CX3" s="557"/>
      <c r="CY3" s="567"/>
      <c r="CZ3" s="568"/>
      <c r="DA3" s="569"/>
      <c r="DB3" s="525"/>
      <c r="DC3" s="526"/>
      <c r="DD3" s="526"/>
      <c r="DE3" s="527"/>
      <c r="DF3" s="15" t="s">
        <v>133</v>
      </c>
      <c r="DG3" s="15"/>
      <c r="DH3" s="16"/>
      <c r="DI3" s="15" t="s">
        <v>134</v>
      </c>
      <c r="DJ3" s="15"/>
      <c r="DK3" s="16"/>
      <c r="DL3" s="15" t="s">
        <v>135</v>
      </c>
      <c r="DM3" s="15"/>
      <c r="DO3" s="138" t="s">
        <v>218</v>
      </c>
      <c r="DP3" s="138" t="s">
        <v>133</v>
      </c>
      <c r="DQ3" s="138"/>
      <c r="DR3" s="140"/>
      <c r="DS3" s="138" t="s">
        <v>134</v>
      </c>
      <c r="DT3" s="138"/>
      <c r="DU3" s="140"/>
      <c r="DV3" s="138" t="s">
        <v>135</v>
      </c>
      <c r="DW3" s="138"/>
      <c r="DX3" s="141"/>
      <c r="DY3" s="138" t="s">
        <v>218</v>
      </c>
      <c r="DZ3" s="138" t="s">
        <v>133</v>
      </c>
      <c r="EA3" s="138"/>
      <c r="EB3" s="140"/>
      <c r="EC3" s="138" t="s">
        <v>134</v>
      </c>
      <c r="ED3" s="138"/>
      <c r="EE3" s="140"/>
      <c r="EF3" s="138" t="s">
        <v>135</v>
      </c>
      <c r="EG3" s="138"/>
      <c r="EH3" s="141"/>
      <c r="EI3" s="138" t="s">
        <v>218</v>
      </c>
      <c r="EJ3" s="543"/>
      <c r="EK3" s="544"/>
      <c r="EL3" s="545"/>
      <c r="EM3" s="549"/>
      <c r="EN3" s="550"/>
      <c r="EO3" s="551"/>
      <c r="EP3" s="537"/>
      <c r="EQ3" s="538"/>
      <c r="ER3" s="538"/>
      <c r="ES3" s="539"/>
      <c r="ET3" s="15" t="s">
        <v>133</v>
      </c>
      <c r="EU3" s="15"/>
      <c r="EV3" s="16"/>
      <c r="EW3" s="15" t="s">
        <v>134</v>
      </c>
      <c r="EX3" s="15"/>
      <c r="EY3" s="16"/>
      <c r="EZ3" s="15" t="s">
        <v>135</v>
      </c>
      <c r="FA3" s="15"/>
      <c r="FC3" s="138" t="s">
        <v>135</v>
      </c>
      <c r="FD3" s="15" t="s">
        <v>133</v>
      </c>
      <c r="FE3" s="15"/>
      <c r="FF3" s="16"/>
      <c r="FG3" s="15" t="s">
        <v>134</v>
      </c>
      <c r="FH3" s="15"/>
      <c r="FI3" s="16"/>
      <c r="FJ3" s="15" t="s">
        <v>135</v>
      </c>
      <c r="FK3" s="15"/>
      <c r="FM3" s="138" t="s">
        <v>135</v>
      </c>
      <c r="FN3" s="15" t="s">
        <v>133</v>
      </c>
      <c r="FO3" s="15"/>
      <c r="FP3" s="16"/>
      <c r="FQ3" s="15" t="s">
        <v>134</v>
      </c>
      <c r="FR3" s="15"/>
      <c r="FS3" s="16"/>
      <c r="FT3" s="15" t="s">
        <v>135</v>
      </c>
      <c r="FU3" s="15"/>
      <c r="FW3" s="138" t="s">
        <v>135</v>
      </c>
      <c r="FX3" s="543"/>
      <c r="FY3" s="544"/>
      <c r="FZ3" s="545"/>
      <c r="GA3" s="549"/>
      <c r="GB3" s="550"/>
      <c r="GC3" s="551"/>
      <c r="GD3" s="537"/>
      <c r="GE3" s="538"/>
      <c r="GF3" s="538"/>
      <c r="GG3" s="539"/>
      <c r="GH3" s="555"/>
      <c r="GI3" s="556"/>
      <c r="GJ3" s="557"/>
      <c r="GK3" s="561"/>
      <c r="GL3" s="562"/>
      <c r="GM3" s="563"/>
      <c r="GN3" s="525"/>
      <c r="GO3" s="526"/>
      <c r="GP3" s="526"/>
      <c r="GQ3" s="527"/>
      <c r="GR3" s="531"/>
      <c r="GS3" s="532"/>
      <c r="GT3" s="533"/>
      <c r="GU3" s="531"/>
      <c r="GV3" s="532"/>
      <c r="GW3" s="533"/>
      <c r="GX3" s="531"/>
      <c r="GY3" s="532"/>
      <c r="GZ3" s="532"/>
      <c r="HA3" s="533"/>
      <c r="HB3" s="9"/>
      <c r="HC3" s="9"/>
      <c r="HD3" s="219"/>
      <c r="HE3" s="219"/>
      <c r="HF3" s="219"/>
      <c r="HG3" s="219"/>
    </row>
    <row r="4" spans="1:215" s="3" customFormat="1" ht="14.25" customHeight="1" thickBot="1">
      <c r="A4" s="10"/>
      <c r="B4" s="10">
        <v>1</v>
      </c>
      <c r="C4" s="507" t="s">
        <v>1</v>
      </c>
      <c r="D4" s="508" t="s">
        <v>119</v>
      </c>
      <c r="E4" s="508"/>
      <c r="F4" s="508" t="s">
        <v>140</v>
      </c>
      <c r="G4" s="508" t="s">
        <v>3</v>
      </c>
      <c r="H4" s="508" t="s">
        <v>4</v>
      </c>
      <c r="I4" s="508" t="s">
        <v>120</v>
      </c>
      <c r="J4" s="508" t="s">
        <v>140</v>
      </c>
      <c r="K4" s="508" t="s">
        <v>121</v>
      </c>
      <c r="L4" s="508" t="s">
        <v>122</v>
      </c>
      <c r="M4" s="508" t="s">
        <v>123</v>
      </c>
      <c r="N4" s="508" t="s">
        <v>124</v>
      </c>
      <c r="O4" s="508" t="s">
        <v>125</v>
      </c>
      <c r="P4" s="508" t="s">
        <v>126</v>
      </c>
      <c r="Q4" s="508" t="s">
        <v>127</v>
      </c>
      <c r="R4" s="508" t="s">
        <v>140</v>
      </c>
      <c r="S4" s="507" t="s">
        <v>169</v>
      </c>
      <c r="T4" s="4" t="s">
        <v>128</v>
      </c>
      <c r="U4" s="3" t="s">
        <v>129</v>
      </c>
      <c r="V4" s="3" t="s">
        <v>130</v>
      </c>
      <c r="W4" s="4" t="s">
        <v>128</v>
      </c>
      <c r="X4" s="3" t="s">
        <v>129</v>
      </c>
      <c r="Y4" s="17" t="s">
        <v>130</v>
      </c>
      <c r="Z4" s="3" t="s">
        <v>128</v>
      </c>
      <c r="AA4" s="3" t="s">
        <v>129</v>
      </c>
      <c r="AB4" s="501" t="s">
        <v>131</v>
      </c>
      <c r="AC4" s="3" t="s">
        <v>130</v>
      </c>
      <c r="AD4" s="4" t="s">
        <v>128</v>
      </c>
      <c r="AE4" s="3" t="s">
        <v>129</v>
      </c>
      <c r="AF4" s="17" t="s">
        <v>130</v>
      </c>
      <c r="AG4" s="3" t="s">
        <v>128</v>
      </c>
      <c r="AH4" s="3" t="s">
        <v>129</v>
      </c>
      <c r="AI4" s="17" t="s">
        <v>130</v>
      </c>
      <c r="AJ4" s="3" t="s">
        <v>128</v>
      </c>
      <c r="AK4" s="3" t="s">
        <v>129</v>
      </c>
      <c r="AL4" s="501" t="s">
        <v>131</v>
      </c>
      <c r="AM4" s="17" t="s">
        <v>130</v>
      </c>
      <c r="AN4" s="3" t="s">
        <v>128</v>
      </c>
      <c r="AO4" s="3" t="s">
        <v>129</v>
      </c>
      <c r="AP4" s="17" t="s">
        <v>130</v>
      </c>
      <c r="AQ4" s="3" t="s">
        <v>128</v>
      </c>
      <c r="AR4" s="3" t="s">
        <v>129</v>
      </c>
      <c r="AS4" s="17" t="s">
        <v>130</v>
      </c>
      <c r="AT4" s="3" t="s">
        <v>128</v>
      </c>
      <c r="AU4" s="3" t="s">
        <v>129</v>
      </c>
      <c r="AV4" s="134" t="s">
        <v>131</v>
      </c>
      <c r="AW4" s="3" t="s">
        <v>130</v>
      </c>
      <c r="AX4" s="418" t="s">
        <v>176</v>
      </c>
      <c r="AY4" s="419" t="s">
        <v>177</v>
      </c>
      <c r="AZ4" s="420" t="s">
        <v>179</v>
      </c>
      <c r="BA4" s="124" t="s">
        <v>176</v>
      </c>
      <c r="BB4" s="125" t="s">
        <v>177</v>
      </c>
      <c r="BC4" s="126" t="s">
        <v>179</v>
      </c>
      <c r="BD4" s="127" t="s">
        <v>176</v>
      </c>
      <c r="BE4" s="128" t="s">
        <v>177</v>
      </c>
      <c r="BF4" s="177" t="s">
        <v>178</v>
      </c>
      <c r="BG4" s="129" t="s">
        <v>179</v>
      </c>
      <c r="BH4" s="3" t="s">
        <v>128</v>
      </c>
      <c r="BI4" s="3" t="s">
        <v>129</v>
      </c>
      <c r="BJ4" s="17" t="s">
        <v>130</v>
      </c>
      <c r="BK4" s="3" t="s">
        <v>128</v>
      </c>
      <c r="BL4" s="3" t="s">
        <v>129</v>
      </c>
      <c r="BM4" s="17" t="s">
        <v>130</v>
      </c>
      <c r="BN4" s="3" t="s">
        <v>128</v>
      </c>
      <c r="BO4" s="3" t="s">
        <v>129</v>
      </c>
      <c r="BP4" s="501" t="s">
        <v>131</v>
      </c>
      <c r="BQ4" s="17" t="s">
        <v>130</v>
      </c>
      <c r="BR4" s="3" t="s">
        <v>128</v>
      </c>
      <c r="BS4" s="3" t="s">
        <v>129</v>
      </c>
      <c r="BT4" s="17" t="s">
        <v>130</v>
      </c>
      <c r="BU4" s="3" t="s">
        <v>128</v>
      </c>
      <c r="BV4" s="3" t="s">
        <v>129</v>
      </c>
      <c r="BW4" s="17" t="s">
        <v>130</v>
      </c>
      <c r="BX4" s="3" t="s">
        <v>128</v>
      </c>
      <c r="BY4" s="3" t="s">
        <v>129</v>
      </c>
      <c r="BZ4" s="501" t="s">
        <v>131</v>
      </c>
      <c r="CA4" s="17" t="s">
        <v>130</v>
      </c>
      <c r="CB4" s="3" t="s">
        <v>128</v>
      </c>
      <c r="CC4" s="3" t="s">
        <v>129</v>
      </c>
      <c r="CD4" s="17" t="s">
        <v>130</v>
      </c>
      <c r="CE4" s="3" t="s">
        <v>128</v>
      </c>
      <c r="CF4" s="3" t="s">
        <v>129</v>
      </c>
      <c r="CG4" s="17" t="s">
        <v>130</v>
      </c>
      <c r="CH4" s="3" t="s">
        <v>128</v>
      </c>
      <c r="CI4" s="3" t="s">
        <v>129</v>
      </c>
      <c r="CJ4" s="501" t="s">
        <v>131</v>
      </c>
      <c r="CK4" s="3" t="s">
        <v>130</v>
      </c>
      <c r="CL4" s="418" t="s">
        <v>176</v>
      </c>
      <c r="CM4" s="419" t="s">
        <v>177</v>
      </c>
      <c r="CN4" s="420" t="s">
        <v>179</v>
      </c>
      <c r="CO4" s="124" t="s">
        <v>176</v>
      </c>
      <c r="CP4" s="125" t="s">
        <v>177</v>
      </c>
      <c r="CQ4" s="126" t="s">
        <v>179</v>
      </c>
      <c r="CR4" s="127" t="s">
        <v>176</v>
      </c>
      <c r="CS4" s="128" t="s">
        <v>177</v>
      </c>
      <c r="CT4" s="177" t="s">
        <v>178</v>
      </c>
      <c r="CU4" s="129" t="s">
        <v>179</v>
      </c>
      <c r="CV4" s="118" t="s">
        <v>176</v>
      </c>
      <c r="CW4" s="119" t="s">
        <v>177</v>
      </c>
      <c r="CX4" s="120" t="s">
        <v>179</v>
      </c>
      <c r="CY4" s="121" t="s">
        <v>176</v>
      </c>
      <c r="CZ4" s="122" t="s">
        <v>177</v>
      </c>
      <c r="DA4" s="123" t="s">
        <v>179</v>
      </c>
      <c r="DB4" s="476" t="s">
        <v>176</v>
      </c>
      <c r="DC4" s="477" t="s">
        <v>177</v>
      </c>
      <c r="DD4" s="177" t="s">
        <v>178</v>
      </c>
      <c r="DE4" s="478" t="s">
        <v>179</v>
      </c>
      <c r="DF4" s="3" t="s">
        <v>128</v>
      </c>
      <c r="DG4" s="3" t="s">
        <v>129</v>
      </c>
      <c r="DH4" s="17" t="s">
        <v>130</v>
      </c>
      <c r="DI4" s="3" t="s">
        <v>128</v>
      </c>
      <c r="DJ4" s="3" t="s">
        <v>129</v>
      </c>
      <c r="DK4" s="17" t="s">
        <v>130</v>
      </c>
      <c r="DL4" s="3" t="s">
        <v>128</v>
      </c>
      <c r="DM4" s="3" t="s">
        <v>129</v>
      </c>
      <c r="DN4" s="501" t="s">
        <v>131</v>
      </c>
      <c r="DO4" s="17" t="s">
        <v>130</v>
      </c>
      <c r="DP4" s="3" t="s">
        <v>128</v>
      </c>
      <c r="DQ4" s="3" t="s">
        <v>129</v>
      </c>
      <c r="DR4" s="17" t="s">
        <v>130</v>
      </c>
      <c r="DS4" s="3" t="s">
        <v>128</v>
      </c>
      <c r="DT4" s="3" t="s">
        <v>129</v>
      </c>
      <c r="DU4" s="17" t="s">
        <v>130</v>
      </c>
      <c r="DV4" s="3" t="s">
        <v>128</v>
      </c>
      <c r="DW4" s="3" t="s">
        <v>129</v>
      </c>
      <c r="DX4" s="501" t="s">
        <v>131</v>
      </c>
      <c r="DY4" s="17" t="s">
        <v>130</v>
      </c>
      <c r="DZ4" s="3" t="s">
        <v>128</v>
      </c>
      <c r="EA4" s="3" t="s">
        <v>129</v>
      </c>
      <c r="EB4" s="17" t="s">
        <v>130</v>
      </c>
      <c r="EC4" s="3" t="s">
        <v>128</v>
      </c>
      <c r="ED4" s="3" t="s">
        <v>129</v>
      </c>
      <c r="EE4" s="17" t="s">
        <v>130</v>
      </c>
      <c r="EF4" s="3" t="s">
        <v>128</v>
      </c>
      <c r="EG4" s="3" t="s">
        <v>129</v>
      </c>
      <c r="EH4" s="501" t="s">
        <v>131</v>
      </c>
      <c r="EI4" s="3" t="s">
        <v>130</v>
      </c>
      <c r="EJ4" s="418" t="s">
        <v>176</v>
      </c>
      <c r="EK4" s="419" t="s">
        <v>177</v>
      </c>
      <c r="EL4" s="420" t="s">
        <v>179</v>
      </c>
      <c r="EM4" s="124" t="s">
        <v>176</v>
      </c>
      <c r="EN4" s="125" t="s">
        <v>177</v>
      </c>
      <c r="EO4" s="126" t="s">
        <v>179</v>
      </c>
      <c r="EP4" s="127" t="s">
        <v>176</v>
      </c>
      <c r="EQ4" s="128" t="s">
        <v>177</v>
      </c>
      <c r="ER4" s="177" t="s">
        <v>178</v>
      </c>
      <c r="ES4" s="129" t="s">
        <v>179</v>
      </c>
      <c r="ET4" s="3" t="s">
        <v>128</v>
      </c>
      <c r="EU4" s="3" t="s">
        <v>129</v>
      </c>
      <c r="EV4" s="17" t="s">
        <v>130</v>
      </c>
      <c r="EW4" s="3" t="s">
        <v>128</v>
      </c>
      <c r="EX4" s="3" t="s">
        <v>129</v>
      </c>
      <c r="EY4" s="17" t="s">
        <v>130</v>
      </c>
      <c r="EZ4" s="3" t="s">
        <v>128</v>
      </c>
      <c r="FA4" s="3" t="s">
        <v>129</v>
      </c>
      <c r="FB4" s="501" t="s">
        <v>131</v>
      </c>
      <c r="FC4" s="17" t="s">
        <v>130</v>
      </c>
      <c r="FD4" s="3" t="s">
        <v>128</v>
      </c>
      <c r="FE4" s="3" t="s">
        <v>129</v>
      </c>
      <c r="FF4" s="17" t="s">
        <v>130</v>
      </c>
      <c r="FG4" s="3" t="s">
        <v>128</v>
      </c>
      <c r="FH4" s="3" t="s">
        <v>129</v>
      </c>
      <c r="FI4" s="17" t="s">
        <v>130</v>
      </c>
      <c r="FJ4" s="3" t="s">
        <v>128</v>
      </c>
      <c r="FK4" s="3" t="s">
        <v>129</v>
      </c>
      <c r="FL4" s="501" t="s">
        <v>131</v>
      </c>
      <c r="FM4" s="17" t="s">
        <v>130</v>
      </c>
      <c r="FN4" s="3" t="s">
        <v>128</v>
      </c>
      <c r="FO4" s="3" t="s">
        <v>129</v>
      </c>
      <c r="FP4" s="17" t="s">
        <v>130</v>
      </c>
      <c r="FQ4" s="3" t="s">
        <v>128</v>
      </c>
      <c r="FR4" s="3" t="s">
        <v>129</v>
      </c>
      <c r="FS4" s="17" t="s">
        <v>130</v>
      </c>
      <c r="FT4" s="3" t="s">
        <v>128</v>
      </c>
      <c r="FU4" s="3" t="s">
        <v>129</v>
      </c>
      <c r="FV4" s="501" t="s">
        <v>131</v>
      </c>
      <c r="FW4" s="3" t="s">
        <v>130</v>
      </c>
      <c r="FX4" s="418" t="s">
        <v>176</v>
      </c>
      <c r="FY4" s="419" t="s">
        <v>177</v>
      </c>
      <c r="FZ4" s="420" t="s">
        <v>179</v>
      </c>
      <c r="GA4" s="124" t="s">
        <v>176</v>
      </c>
      <c r="GB4" s="125" t="s">
        <v>177</v>
      </c>
      <c r="GC4" s="126" t="s">
        <v>179</v>
      </c>
      <c r="GD4" s="127" t="s">
        <v>176</v>
      </c>
      <c r="GE4" s="128" t="s">
        <v>177</v>
      </c>
      <c r="GF4" s="177" t="s">
        <v>178</v>
      </c>
      <c r="GG4" s="129" t="s">
        <v>179</v>
      </c>
      <c r="GH4" s="118" t="s">
        <v>176</v>
      </c>
      <c r="GI4" s="119" t="s">
        <v>177</v>
      </c>
      <c r="GJ4" s="120" t="s">
        <v>179</v>
      </c>
      <c r="GK4" s="121" t="s">
        <v>176</v>
      </c>
      <c r="GL4" s="122" t="s">
        <v>177</v>
      </c>
      <c r="GM4" s="123" t="s">
        <v>179</v>
      </c>
      <c r="GN4" s="476" t="s">
        <v>176</v>
      </c>
      <c r="GO4" s="477" t="s">
        <v>177</v>
      </c>
      <c r="GP4" s="177" t="s">
        <v>178</v>
      </c>
      <c r="GQ4" s="478" t="s">
        <v>179</v>
      </c>
      <c r="GR4" s="130" t="s">
        <v>128</v>
      </c>
      <c r="GS4" s="131" t="s">
        <v>129</v>
      </c>
      <c r="GT4" s="132" t="s">
        <v>130</v>
      </c>
      <c r="GU4" s="130" t="s">
        <v>128</v>
      </c>
      <c r="GV4" s="131" t="s">
        <v>129</v>
      </c>
      <c r="GW4" s="132" t="s">
        <v>130</v>
      </c>
      <c r="GX4" s="130" t="s">
        <v>128</v>
      </c>
      <c r="GY4" s="131" t="s">
        <v>129</v>
      </c>
      <c r="GZ4" s="502" t="s">
        <v>131</v>
      </c>
      <c r="HA4" s="131" t="s">
        <v>130</v>
      </c>
      <c r="HB4" s="5"/>
      <c r="HC4" s="5"/>
      <c r="HD4" s="5" t="s">
        <v>161</v>
      </c>
      <c r="HE4" s="5" t="s">
        <v>265</v>
      </c>
      <c r="HF4" s="5" t="s">
        <v>266</v>
      </c>
      <c r="HG4" s="5" t="s">
        <v>267</v>
      </c>
    </row>
    <row r="5" spans="1:215" s="25" customFormat="1" ht="21.75" thickTop="1">
      <c r="A5" s="24"/>
      <c r="B5" s="51" t="s">
        <v>445</v>
      </c>
      <c r="C5" s="503" t="str">
        <f>_xlfn.XLOOKUP(D5,事業計画2025[営業所],事業計画2025[エリア],"",0)</f>
        <v>東京</v>
      </c>
      <c r="D5" s="504" t="s">
        <v>136</v>
      </c>
      <c r="E5" s="196"/>
      <c r="F5" s="196"/>
      <c r="G5" s="196" t="str">
        <f>_xlfn.XLOOKUP(D5,事業計画2025[営業所],事業計画2025[所長],"",0)</f>
        <v>石田 直樹</v>
      </c>
      <c r="H5" s="196" t="str">
        <f>_xlfn.XLOOKUP(D5,事業計画2025[営業所],事業計画2025[担当役員],"",0)</f>
        <v>佐藤 宏幸</v>
      </c>
      <c r="I5" s="196" t="str">
        <f>_xlfn.XLOOKUP(D5,事業計画2025[営業所],事業計画2025[主要ブランド],"",0)</f>
        <v>actie</v>
      </c>
      <c r="J5" s="196"/>
      <c r="K5" s="197">
        <f>_xlfn.XLOOKUP(D5,事業計画2025[営業所],事業計画2025[人件費],"",0)</f>
        <v>3225</v>
      </c>
      <c r="L5" s="197">
        <f>_xlfn.XLOOKUP(D5,事業計画2025[営業所],事業計画2025[販売費],"",0)</f>
        <v>266</v>
      </c>
      <c r="M5" s="197">
        <f>_xlfn.XLOOKUP(D5,事業計画2025[営業所],事業計画2025[減価償却費],"",0)</f>
        <v>317</v>
      </c>
      <c r="N5" s="197">
        <f>_xlfn.XLOOKUP(D5,事業計画2025[営業所],事業計画2025[地代・家賃],"",0)</f>
        <v>1900</v>
      </c>
      <c r="O5" s="197">
        <f>_xlfn.XLOOKUP(D5,事業計画2025[営業所],事業計画2025[その他経費],"",0)</f>
        <v>342</v>
      </c>
      <c r="P5" s="197">
        <f>_xlfn.XLOOKUP(D5,事業計画2025[営業所],事業計画2025[本社経費],"",0)</f>
        <v>5000</v>
      </c>
      <c r="Q5" s="197">
        <f>SUM(K5:P5)</f>
        <v>11050</v>
      </c>
      <c r="R5" s="196"/>
      <c r="S5" s="26" t="s">
        <v>137</v>
      </c>
      <c r="T5" s="27" cm="1">
        <f t="array" ref="T5">_xlfn.XLOOKUP($D5&amp;T$2&amp;T$3,事業計画集計2025[営業所]&amp;事業計画集計2025[月]&amp;事業計画集計2025[受着完],事業計画集計2025[(当月)計画 請負金額],0,0)</f>
        <v>30000000</v>
      </c>
      <c r="U5" s="28" cm="1">
        <f t="array" ref="U5">_xlfn.XLOOKUP($D5&amp;T$2&amp;T$3,事業計画集計2025[営業所]&amp;事業計画集計2025[月]&amp;事業計画集計2025[受着完],事業計画集計2025[(当月)計画 利益額],0,0)</f>
        <v>7200000</v>
      </c>
      <c r="V5" s="142" cm="1">
        <f t="array" ref="V5">_xlfn.XLOOKUP($D5&amp;T$2&amp;T$3,事業計画集計2025[営業所]&amp;事業計画集計2025[月]&amp;事業計画集計2025[受着完],事業計画集計2025[(当月)計画 棟数],0,0)</f>
        <v>1</v>
      </c>
      <c r="W5" s="27" cm="1">
        <f t="array" ref="W5">_xlfn.XLOOKUP($D5&amp;W$2&amp;W$3,事業計画集計2025[営業所]&amp;事業計画集計2025[月]&amp;事業計画集計2025[受着完],事業計画集計2025[(当月)計画 請負金額],0,0)</f>
        <v>0</v>
      </c>
      <c r="X5" s="28" cm="1">
        <f t="array" ref="X5">_xlfn.XLOOKUP($D5&amp;W$2&amp;W$3,事業計画集計2025[営業所]&amp;事業計画集計2025[月]&amp;事業計画集計2025[受着完],事業計画集計2025[(当月)計画 利益額],0,0)</f>
        <v>0</v>
      </c>
      <c r="Y5" s="149" cm="1">
        <f t="array" ref="Y5">_xlfn.XLOOKUP($D5&amp;W$2&amp;W$3,事業計画集計2025[営業所]&amp;事業計画集計2025[月]&amp;事業計画集計2025[受着完],事業計画集計2025[(当月)計画 棟数],0,0)</f>
        <v>0</v>
      </c>
      <c r="Z5" s="28" cm="1">
        <f t="array" ref="Z5">_xlfn.XLOOKUP($D5&amp;Z$2&amp;Z$3,事業計画集計2025[営業所]&amp;事業計画集計2025[月]&amp;事業計画集計2025[受着完],事業計画集計2025[(当月)計画 請負金額],0,0)</f>
        <v>22704679</v>
      </c>
      <c r="AA5" s="28" cm="1">
        <f t="array" ref="AA5">_xlfn.XLOOKUP($D5&amp;Z$2&amp;Z$3,事業計画集計2025[営業所]&amp;事業計画集計2025[月]&amp;事業計画集計2025[受着完],事業計画集計2025[(当月)計画 利益額],0,0)</f>
        <v>4192337</v>
      </c>
      <c r="AB5" s="29">
        <f>AA5-($Q5*1000)</f>
        <v>-6857663</v>
      </c>
      <c r="AC5" s="142" cm="1">
        <f t="array" ref="AC5">_xlfn.XLOOKUP($D5&amp;Z$2&amp;Z$3,事業計画集計2025[営業所]&amp;事業計画集計2025[月]&amp;事業計画集計2025[受着完],事業計画集計2025[(当月)計画 棟数],0,0)</f>
        <v>1</v>
      </c>
      <c r="AD5" s="27" cm="1">
        <f t="array" ref="AD5">_xlfn.XLOOKUP($D5&amp;AD$2&amp;AD$3,事業計画集計2025[営業所]&amp;事業計画集計2025[月]&amp;事業計画集計2025[受着完],事業計画集計2025[(当月)計画 請負金額],0,0)</f>
        <v>60000000</v>
      </c>
      <c r="AE5" s="28" cm="1">
        <f t="array" ref="AE5">_xlfn.XLOOKUP($D5&amp;AD$2&amp;AD$3,事業計画集計2025[営業所]&amp;事業計画集計2025[月]&amp;事業計画集計2025[受着完],事業計画集計2025[(当月)計画 利益額],0,0)</f>
        <v>14400000</v>
      </c>
      <c r="AF5" s="149" cm="1">
        <f t="array" ref="AF5">_xlfn.XLOOKUP($D5&amp;AD$2&amp;AD$3,事業計画集計2025[営業所]&amp;事業計画集計2025[月]&amp;事業計画集計2025[受着完],事業計画集計2025[(当月)計画 棟数],0,0)</f>
        <v>2</v>
      </c>
      <c r="AG5" s="28" cm="1">
        <f t="array" ref="AG5">_xlfn.XLOOKUP($D5&amp;AG$2&amp;AG$3,事業計画集計2025[営業所]&amp;事業計画集計2025[月]&amp;事業計画集計2025[受着完],事業計画集計2025[(当月)計画 請負金額],0,0)</f>
        <v>25235959</v>
      </c>
      <c r="AH5" s="28" cm="1">
        <f t="array" ref="AH5">_xlfn.XLOOKUP($D5&amp;AG$2&amp;AG$3,事業計画集計2025[営業所]&amp;事業計画集計2025[月]&amp;事業計画集計2025[受着完],事業計画集計2025[(当月)計画 利益額],0,0)</f>
        <v>5500536</v>
      </c>
      <c r="AI5" s="149" cm="1">
        <f t="array" ref="AI5">_xlfn.XLOOKUP($D5&amp;AG$2&amp;AG$3,事業計画集計2025[営業所]&amp;事業計画集計2025[月]&amp;事業計画集計2025[受着完],事業計画集計2025[(当月)計画 棟数],0,0)</f>
        <v>1</v>
      </c>
      <c r="AJ5" s="28" cm="1">
        <f t="array" ref="AJ5">_xlfn.XLOOKUP($D5&amp;AJ$2&amp;AJ$3,事業計画集計2025[営業所]&amp;事業計画集計2025[月]&amp;事業計画集計2025[受着完],事業計画集計2025[(当月)計画 請負金額],0,0)</f>
        <v>111346765</v>
      </c>
      <c r="AK5" s="28" cm="1">
        <f t="array" ref="AK5">_xlfn.XLOOKUP($D5&amp;AJ$2&amp;AJ$3,事業計画集計2025[営業所]&amp;事業計画集計2025[月]&amp;事業計画集計2025[受着完],事業計画集計2025[(当月)計画 利益額],0,0)</f>
        <v>23234420</v>
      </c>
      <c r="AL5" s="29">
        <f>AK5-($Q5*1000)</f>
        <v>12184420</v>
      </c>
      <c r="AM5" s="149" cm="1">
        <f t="array" ref="AM5">_xlfn.XLOOKUP($D5&amp;AJ$2&amp;AJ$3,事業計画集計2025[営業所]&amp;事業計画集計2025[月]&amp;事業計画集計2025[受着完],事業計画集計2025[(当月)計画 棟数],0,0)</f>
        <v>3</v>
      </c>
      <c r="AN5" s="28" cm="1">
        <f t="array" ref="AN5">_xlfn.XLOOKUP($D5&amp;AN$2&amp;AN$3,事業計画集計2025[営業所]&amp;事業計画集計2025[月]&amp;事業計画集計2025[受着完],事業計画集計2025[(当月)計画 請負金額],0,0)</f>
        <v>60000000</v>
      </c>
      <c r="AO5" s="28" cm="1">
        <f t="array" ref="AO5">_xlfn.XLOOKUP($D5&amp;AN$2&amp;AN$3,事業計画集計2025[営業所]&amp;事業計画集計2025[月]&amp;事業計画集計2025[受着完],事業計画集計2025[(当月)計画 利益額],0,0)</f>
        <v>14400000</v>
      </c>
      <c r="AP5" s="149" cm="1">
        <f t="array" ref="AP5">_xlfn.XLOOKUP($D5&amp;AN$2&amp;AN$3,事業計画集計2025[営業所]&amp;事業計画集計2025[月]&amp;事業計画集計2025[受着完],事業計画集計2025[(当月)計画 棟数],0,0)</f>
        <v>2</v>
      </c>
      <c r="AQ5" s="28" cm="1">
        <f t="array" ref="AQ5">_xlfn.XLOOKUP($D5&amp;AQ$2&amp;AQ$3,事業計画集計2025[営業所]&amp;事業計画集計2025[月]&amp;事業計画集計2025[受着完],事業計画集計2025[(当月)計画 請負金額],0,0)</f>
        <v>0</v>
      </c>
      <c r="AR5" s="28" cm="1">
        <f t="array" ref="AR5">_xlfn.XLOOKUP($D5&amp;AQ$2&amp;AQ$3,事業計画集計2025[営業所]&amp;事業計画集計2025[月]&amp;事業計画集計2025[受着完],事業計画集計2025[(当月)計画 利益額],0,0)</f>
        <v>0</v>
      </c>
      <c r="AS5" s="149" cm="1">
        <f t="array" ref="AS5">_xlfn.XLOOKUP($D5&amp;AQ$2&amp;AQ$3,事業計画集計2025[営業所]&amp;事業計画集計2025[月]&amp;事業計画集計2025[受着完],事業計画集計2025[(当月)計画 棟数],0,0)</f>
        <v>0</v>
      </c>
      <c r="AT5" s="28" cm="1">
        <f t="array" ref="AT5">_xlfn.XLOOKUP($D5&amp;AT$2&amp;AT$3,事業計画集計2025[営業所]&amp;事業計画集計2025[月]&amp;事業計画集計2025[受着完],事業計画集計2025[(当月)計画 請負金額],0,0)</f>
        <v>0</v>
      </c>
      <c r="AU5" s="28" cm="1">
        <f t="array" ref="AU5">_xlfn.XLOOKUP($D5&amp;AT$2&amp;AT$3,事業計画集計2025[営業所]&amp;事業計画集計2025[月]&amp;事業計画集計2025[受着完],事業計画集計2025[(当月)計画 利益額],0,0)</f>
        <v>0</v>
      </c>
      <c r="AV5" s="29">
        <f>AU5-($Q5*1000)</f>
        <v>-11050000</v>
      </c>
      <c r="AW5" s="142" cm="1">
        <f t="array" ref="AW5">_xlfn.XLOOKUP($D5&amp;AT$2&amp;AT$3,事業計画集計2025[営業所]&amp;事業計画集計2025[月]&amp;事業計画集計2025[受着完],事業計画集計2025[(当月)計画 棟数],0,0)</f>
        <v>0</v>
      </c>
      <c r="AX5" s="421">
        <f t="shared" ref="AX5:BG6" si="0">T5+AD5+AN5</f>
        <v>150000000</v>
      </c>
      <c r="AY5" s="422">
        <f t="shared" si="0"/>
        <v>36000000</v>
      </c>
      <c r="AZ5" s="423">
        <f t="shared" si="0"/>
        <v>5</v>
      </c>
      <c r="BA5" s="296">
        <f t="shared" si="0"/>
        <v>25235959</v>
      </c>
      <c r="BB5" s="300">
        <f t="shared" si="0"/>
        <v>5500536</v>
      </c>
      <c r="BC5" s="154">
        <f t="shared" si="0"/>
        <v>1</v>
      </c>
      <c r="BD5" s="304">
        <f t="shared" si="0"/>
        <v>134051444</v>
      </c>
      <c r="BE5" s="314">
        <f t="shared" si="0"/>
        <v>27426757</v>
      </c>
      <c r="BF5" s="324">
        <f t="shared" si="0"/>
        <v>-5723243</v>
      </c>
      <c r="BG5" s="158">
        <f t="shared" si="0"/>
        <v>4</v>
      </c>
      <c r="BH5" s="28" cm="1">
        <f t="array" ref="BH5">_xlfn.XLOOKUP($D5&amp;BH$2&amp;BH$3,事業計画集計2025[営業所]&amp;事業計画集計2025[月]&amp;事業計画集計2025[受着完],事業計画集計2025[(当月)計画 請負金額],0,0)</f>
        <v>60000000</v>
      </c>
      <c r="BI5" s="28" cm="1">
        <f t="array" ref="BI5">_xlfn.XLOOKUP($D5&amp;BH$2&amp;BH$3,事業計画集計2025[営業所]&amp;事業計画集計2025[月]&amp;事業計画集計2025[受着完],事業計画集計2025[(当月)計画 利益額],0,0)</f>
        <v>14400000</v>
      </c>
      <c r="BJ5" s="149" cm="1">
        <f t="array" ref="BJ5">_xlfn.XLOOKUP($D5&amp;BH$2&amp;BH$3,事業計画集計2025[営業所]&amp;事業計画集計2025[月]&amp;事業計画集計2025[受着完],事業計画集計2025[(当月)計画 棟数],0,0)</f>
        <v>2</v>
      </c>
      <c r="BK5" s="28" cm="1">
        <f t="array" ref="BK5">_xlfn.XLOOKUP($D5&amp;BK$2&amp;BK$3,事業計画集計2025[営業所]&amp;事業計画集計2025[月]&amp;事業計画集計2025[受着完],事業計画集計2025[(当月)計画 請負金額],0,0)</f>
        <v>74731920</v>
      </c>
      <c r="BL5" s="28" cm="1">
        <f t="array" ref="BL5">_xlfn.XLOOKUP($D5&amp;BK$2&amp;BK$3,事業計画集計2025[営業所]&amp;事業計画集計2025[月]&amp;事業計画集計2025[受着完],事業計画集計2025[(当月)計画 利益額],0,0)</f>
        <v>15835285</v>
      </c>
      <c r="BM5" s="149" cm="1">
        <f t="array" ref="BM5">_xlfn.XLOOKUP($D5&amp;BK$2&amp;BK$3,事業計画集計2025[営業所]&amp;事業計画集計2025[月]&amp;事業計画集計2025[受着完],事業計画集計2025[(当月)計画 棟数],0,0)</f>
        <v>3</v>
      </c>
      <c r="BN5" s="28" cm="1">
        <f t="array" ref="BN5">_xlfn.XLOOKUP($D5&amp;BN$2&amp;BN$3,事業計画集計2025[営業所]&amp;事業計画集計2025[月]&amp;事業計画集計2025[受着完],事業計画集計2025[(当月)計画 請負金額],0,0)</f>
        <v>28171362</v>
      </c>
      <c r="BO5" s="28" cm="1">
        <f t="array" ref="BO5">_xlfn.XLOOKUP($D5&amp;BN$2&amp;BN$3,事業計画集計2025[営業所]&amp;事業計画集計2025[月]&amp;事業計画集計2025[受着完],事業計画集計2025[(当月)計画 利益額],0,0)</f>
        <v>6533550</v>
      </c>
      <c r="BP5" s="29">
        <f>BO5-($Q5*1000)</f>
        <v>-4516450</v>
      </c>
      <c r="BQ5" s="149" cm="1">
        <f t="array" ref="BQ5">_xlfn.XLOOKUP($D5&amp;BN$2&amp;BN$3,事業計画集計2025[営業所]&amp;事業計画集計2025[月]&amp;事業計画集計2025[受着完],事業計画集計2025[(当月)計画 棟数],0,0)</f>
        <v>1</v>
      </c>
      <c r="BR5" s="28" cm="1">
        <f t="array" ref="BR5">_xlfn.XLOOKUP($D5&amp;BR$2&amp;BR$3,事業計画集計2025[営業所]&amp;事業計画集計2025[月]&amp;事業計画集計2025[受着完],事業計画集計2025[(当月)計画 請負金額],0,0)</f>
        <v>60000000</v>
      </c>
      <c r="BS5" s="28" cm="1">
        <f t="array" ref="BS5">_xlfn.XLOOKUP($D5&amp;BR$2&amp;BR$3,事業計画集計2025[営業所]&amp;事業計画集計2025[月]&amp;事業計画集計2025[受着完],事業計画集計2025[(当月)計画 利益額],0,0)</f>
        <v>14400000</v>
      </c>
      <c r="BT5" s="149" cm="1">
        <f t="array" ref="BT5">_xlfn.XLOOKUP($D5&amp;BR$2&amp;BR$3,事業計画集計2025[営業所]&amp;事業計画集計2025[月]&amp;事業計画集計2025[受着完],事業計画集計2025[(当月)計画 棟数],0,0)</f>
        <v>2</v>
      </c>
      <c r="BU5" s="28" cm="1">
        <f t="array" ref="BU5">_xlfn.XLOOKUP($D5&amp;BU$2&amp;BU$3,事業計画集計2025[営業所]&amp;事業計画集計2025[月]&amp;事業計画集計2025[受着完],事業計画集計2025[(当月)計画 請負金額],0,0)</f>
        <v>80946104</v>
      </c>
      <c r="BV5" s="28" cm="1">
        <f t="array" ref="BV5">_xlfn.XLOOKUP($D5&amp;BU$2&amp;BU$3,事業計画集計2025[営業所]&amp;事業計画集計2025[月]&amp;事業計画集計2025[受着完],事業計画集計2025[(当月)計画 利益額],0,0)</f>
        <v>17295704</v>
      </c>
      <c r="BW5" s="149" cm="1">
        <f t="array" ref="BW5">_xlfn.XLOOKUP($D5&amp;BU$2&amp;BU$3,事業計画集計2025[営業所]&amp;事業計画集計2025[月]&amp;事業計画集計2025[受着完],事業計画集計2025[(当月)計画 棟数],0,0)</f>
        <v>3</v>
      </c>
      <c r="BX5" s="28" cm="1">
        <f t="array" ref="BX5">_xlfn.XLOOKUP($D5&amp;BX$2&amp;BX$3,事業計画集計2025[営業所]&amp;事業計画集計2025[月]&amp;事業計画集計2025[受着完],事業計画集計2025[(当月)計画 請負金額],0,0)</f>
        <v>0</v>
      </c>
      <c r="BY5" s="28" cm="1">
        <f t="array" ref="BY5">_xlfn.XLOOKUP($D5&amp;BX$2&amp;BX$3,事業計画集計2025[営業所]&amp;事業計画集計2025[月]&amp;事業計画集計2025[受着完],事業計画集計2025[(当月)計画 利益額],0,0)</f>
        <v>0</v>
      </c>
      <c r="BZ5" s="29">
        <f>BY5-($Q5*1000)</f>
        <v>-11050000</v>
      </c>
      <c r="CA5" s="149" cm="1">
        <f t="array" ref="CA5">_xlfn.XLOOKUP($D5&amp;BX$2&amp;BX$3,事業計画集計2025[営業所]&amp;事業計画集計2025[月]&amp;事業計画集計2025[受着完],事業計画集計2025[(当月)計画 棟数],0,0)</f>
        <v>0</v>
      </c>
      <c r="CB5" s="28" cm="1">
        <f t="array" ref="CB5">_xlfn.XLOOKUP($D5&amp;CB$2&amp;CB$3,事業計画集計2025[営業所]&amp;事業計画集計2025[月]&amp;事業計画集計2025[受着完],事業計画集計2025[(当月)計画 請負金額],0,0)</f>
        <v>90000000</v>
      </c>
      <c r="CC5" s="28" cm="1">
        <f t="array" ref="CC5">_xlfn.XLOOKUP($D5&amp;CB$2&amp;CB$3,事業計画集計2025[営業所]&amp;事業計画集計2025[月]&amp;事業計画集計2025[受着完],事業計画集計2025[(当月)計画 利益額],0,0)</f>
        <v>21600000</v>
      </c>
      <c r="CD5" s="149" cm="1">
        <f t="array" ref="CD5">_xlfn.XLOOKUP($D5&amp;CB$2&amp;CB$3,事業計画集計2025[営業所]&amp;事業計画集計2025[月]&amp;事業計画集計2025[受着完],事業計画集計2025[(当月)計画 棟数],0,0)</f>
        <v>3</v>
      </c>
      <c r="CE5" s="28" cm="1">
        <f t="array" ref="CE5">_xlfn.XLOOKUP($D5&amp;CE$2&amp;CE$3,事業計画集計2025[営業所]&amp;事業計画集計2025[月]&amp;事業計画集計2025[受着完],事業計画集計2025[(当月)計画 請負金額],0,0)</f>
        <v>60000000</v>
      </c>
      <c r="CF5" s="28" cm="1">
        <f t="array" ref="CF5">_xlfn.XLOOKUP($D5&amp;CE$2&amp;CE$3,事業計画集計2025[営業所]&amp;事業計画集計2025[月]&amp;事業計画集計2025[受着完],事業計画集計2025[(当月)計画 利益額],0,0)</f>
        <v>14400000</v>
      </c>
      <c r="CG5" s="149" cm="1">
        <f t="array" ref="CG5">_xlfn.XLOOKUP($D5&amp;CE$2&amp;CE$3,事業計画集計2025[営業所]&amp;事業計画集計2025[月]&amp;事業計画集計2025[受着完],事業計画集計2025[(当月)計画 棟数],0,0)</f>
        <v>2</v>
      </c>
      <c r="CH5" s="28" cm="1">
        <f t="array" ref="CH5">_xlfn.XLOOKUP($D5&amp;CH$2&amp;CH$3,事業計画集計2025[営業所]&amp;事業計画集計2025[月]&amp;事業計画集計2025[受着完],事業計画集計2025[(当月)計画 請負金額],0,0)</f>
        <v>81374723</v>
      </c>
      <c r="CI5" s="28" cm="1">
        <f t="array" ref="CI5">_xlfn.XLOOKUP($D5&amp;CH$2&amp;CH$3,事業計画集計2025[営業所]&amp;事業計画集計2025[月]&amp;事業計画集計2025[受着完],事業計画集計2025[(当月)計画 利益額],0,0)</f>
        <v>17331188</v>
      </c>
      <c r="CJ5" s="29">
        <f>CI5-($Q5*1000)</f>
        <v>6281188</v>
      </c>
      <c r="CK5" s="142" cm="1">
        <f t="array" ref="CK5">_xlfn.XLOOKUP($D5&amp;CH$2&amp;CH$3,事業計画集計2025[営業所]&amp;事業計画集計2025[月]&amp;事業計画集計2025[受着完],事業計画集計2025[(当月)計画 棟数],0,0)</f>
        <v>3</v>
      </c>
      <c r="CL5" s="421">
        <f t="shared" ref="CL5:CU6" si="1">BH5+BR5+CB5</f>
        <v>210000000</v>
      </c>
      <c r="CM5" s="422">
        <f t="shared" si="1"/>
        <v>50400000</v>
      </c>
      <c r="CN5" s="423">
        <f t="shared" si="1"/>
        <v>7</v>
      </c>
      <c r="CO5" s="296">
        <f t="shared" si="1"/>
        <v>215678024</v>
      </c>
      <c r="CP5" s="300">
        <f t="shared" si="1"/>
        <v>47530989</v>
      </c>
      <c r="CQ5" s="154">
        <f t="shared" si="1"/>
        <v>8</v>
      </c>
      <c r="CR5" s="304">
        <f t="shared" si="1"/>
        <v>109546085</v>
      </c>
      <c r="CS5" s="314">
        <f t="shared" si="1"/>
        <v>23864738</v>
      </c>
      <c r="CT5" s="324">
        <f t="shared" si="1"/>
        <v>-9285262</v>
      </c>
      <c r="CU5" s="158">
        <f t="shared" si="1"/>
        <v>4</v>
      </c>
      <c r="CV5" s="333">
        <f t="shared" ref="CV5:DE6" si="2">AX5+CL5</f>
        <v>360000000</v>
      </c>
      <c r="CW5" s="334">
        <f t="shared" si="2"/>
        <v>86400000</v>
      </c>
      <c r="CX5" s="162">
        <f t="shared" si="2"/>
        <v>12</v>
      </c>
      <c r="CY5" s="354">
        <f t="shared" si="2"/>
        <v>240913983</v>
      </c>
      <c r="CZ5" s="355">
        <f t="shared" si="2"/>
        <v>53031525</v>
      </c>
      <c r="DA5" s="166">
        <f t="shared" si="2"/>
        <v>9</v>
      </c>
      <c r="DB5" s="479">
        <f t="shared" si="2"/>
        <v>243597529</v>
      </c>
      <c r="DC5" s="480">
        <f t="shared" si="2"/>
        <v>51291495</v>
      </c>
      <c r="DD5" s="481">
        <f t="shared" si="2"/>
        <v>-15008505</v>
      </c>
      <c r="DE5" s="482">
        <f t="shared" si="2"/>
        <v>8</v>
      </c>
      <c r="DF5" s="28" cm="1">
        <f t="array" ref="DF5">_xlfn.XLOOKUP($D5&amp;DF$2&amp;DF$3,事業計画集計2025[営業所]&amp;事業計画集計2025[月]&amp;事業計画集計2025[受着完],事業計画集計2025[(当月)計画 請負金額],0,0)</f>
        <v>60000000</v>
      </c>
      <c r="DG5" s="28" cm="1">
        <f t="array" ref="DG5">_xlfn.XLOOKUP($D5&amp;DF$2&amp;DF$3,事業計画集計2025[営業所]&amp;事業計画集計2025[月]&amp;事業計画集計2025[受着完],事業計画集計2025[(当月)計画 利益額],0,0)</f>
        <v>14400000</v>
      </c>
      <c r="DH5" s="149" cm="1">
        <f t="array" ref="DH5">_xlfn.XLOOKUP($D5&amp;DF$2&amp;DF$3,事業計画集計2025[営業所]&amp;事業計画集計2025[月]&amp;事業計画集計2025[受着完],事業計画集計2025[(当月)計画 棟数],0,0)</f>
        <v>2</v>
      </c>
      <c r="DI5" s="28" cm="1">
        <f t="array" ref="DI5">_xlfn.XLOOKUP($D5&amp;DI$2&amp;DI$3,事業計画集計2025[営業所]&amp;事業計画集計2025[月]&amp;事業計画集計2025[受着完],事業計画集計2025[(当月)計画 請負金額],0,0)</f>
        <v>115284190</v>
      </c>
      <c r="DJ5" s="28" cm="1">
        <f t="array" ref="DJ5">_xlfn.XLOOKUP($D5&amp;DI$2&amp;DI$3,事業計画集計2025[営業所]&amp;事業計画集計2025[月]&amp;事業計画集計2025[受着完],事業計画集計2025[(当月)計画 利益額],0,0)</f>
        <v>25190843</v>
      </c>
      <c r="DK5" s="149" cm="1">
        <f t="array" ref="DK5">_xlfn.XLOOKUP($D5&amp;DI$2&amp;DI$3,事業計画集計2025[営業所]&amp;事業計画集計2025[月]&amp;事業計画集計2025[受着完],事業計画集計2025[(当月)計画 棟数],0,0)</f>
        <v>4</v>
      </c>
      <c r="DL5" s="28" cm="1">
        <f t="array" ref="DL5">_xlfn.XLOOKUP($D5&amp;DL$2&amp;DL$3,事業計画集計2025[営業所]&amp;事業計画集計2025[月]&amp;事業計画集計2025[受着完],事業計画集計2025[(当月)計画 請負金額],0,0)</f>
        <v>0</v>
      </c>
      <c r="DM5" s="28" cm="1">
        <f t="array" ref="DM5">_xlfn.XLOOKUP($D5&amp;DL$2&amp;DL$3,事業計画集計2025[営業所]&amp;事業計画集計2025[月]&amp;事業計画集計2025[受着完],事業計画集計2025[(当月)計画 利益額],0,0)</f>
        <v>0</v>
      </c>
      <c r="DN5" s="29">
        <f>DM5-($Q5*1000)</f>
        <v>-11050000</v>
      </c>
      <c r="DO5" s="149" cm="1">
        <f t="array" ref="DO5">_xlfn.XLOOKUP($D5&amp;DL$2&amp;DL$3,事業計画集計2025[営業所]&amp;事業計画集計2025[月]&amp;事業計画集計2025[受着完],事業計画集計2025[(当月)計画 棟数],0,0)</f>
        <v>0</v>
      </c>
      <c r="DP5" s="28" cm="1">
        <f t="array" ref="DP5">_xlfn.XLOOKUP($D5&amp;DP$2&amp;DP$3,事業計画集計2025[営業所]&amp;事業計画集計2025[月]&amp;事業計画集計2025[受着完],事業計画集計2025[(当月)計画 請負金額],0,0)</f>
        <v>60000000</v>
      </c>
      <c r="DQ5" s="28" cm="1">
        <f t="array" ref="DQ5">_xlfn.XLOOKUP($D5&amp;DP$2&amp;DP$3,事業計画集計2025[営業所]&amp;事業計画集計2025[月]&amp;事業計画集計2025[受着完],事業計画集計2025[(当月)計画 利益額],0,0)</f>
        <v>14400000</v>
      </c>
      <c r="DR5" s="149" cm="1">
        <f t="array" ref="DR5">_xlfn.XLOOKUP($D5&amp;DP$2&amp;DP$3,事業計画集計2025[営業所]&amp;事業計画集計2025[月]&amp;事業計画集計2025[受着完],事業計画集計2025[(当月)計画 棟数],0,0)</f>
        <v>2</v>
      </c>
      <c r="DS5" s="28" cm="1">
        <f t="array" ref="DS5">_xlfn.XLOOKUP($D5&amp;DS$2&amp;DS$3,事業計画集計2025[営業所]&amp;事業計画集計2025[月]&amp;事業計画集計2025[受着完],事業計画集計2025[(当月)計画 請負金額],0,0)</f>
        <v>145102728</v>
      </c>
      <c r="DT5" s="28" cm="1">
        <f t="array" ref="DT5">_xlfn.XLOOKUP($D5&amp;DS$2&amp;DS$3,事業計画集計2025[営業所]&amp;事業計画集計2025[月]&amp;事業計画集計2025[受着完],事業計画集計2025[(当月)計画 利益額],0,0)</f>
        <v>31993410</v>
      </c>
      <c r="DU5" s="149" cm="1">
        <f t="array" ref="DU5">_xlfn.XLOOKUP($D5&amp;DS$2&amp;DS$3,事業計画集計2025[営業所]&amp;事業計画集計2025[月]&amp;事業計画集計2025[受着完],事業計画集計2025[(当月)計画 棟数],0,0)</f>
        <v>4</v>
      </c>
      <c r="DV5" s="28" cm="1">
        <f t="array" ref="DV5">_xlfn.XLOOKUP($D5&amp;DV$2&amp;DV$3,事業計画集計2025[営業所]&amp;事業計画集計2025[月]&amp;事業計画集計2025[受着完],事業計画集計2025[(当月)計画 請負金額],0,0)</f>
        <v>102575503</v>
      </c>
      <c r="DW5" s="28" cm="1">
        <f t="array" ref="DW5">_xlfn.XLOOKUP($D5&amp;DV$2&amp;DV$3,事業計画集計2025[営業所]&amp;事業計画集計2025[月]&amp;事業計画集計2025[受着完],事業計画集計2025[(当月)計画 利益額],0,0)</f>
        <v>21506964</v>
      </c>
      <c r="DX5" s="29">
        <f>DW5-($Q5*1000)</f>
        <v>10456964</v>
      </c>
      <c r="DY5" s="149" cm="1">
        <f t="array" ref="DY5">_xlfn.XLOOKUP($D5&amp;DV$2&amp;DV$3,事業計画集計2025[営業所]&amp;事業計画集計2025[月]&amp;事業計画集計2025[受着完],事業計画集計2025[(当月)計画 棟数],0,0)</f>
        <v>4</v>
      </c>
      <c r="DZ5" s="28" cm="1">
        <f t="array" ref="DZ5">_xlfn.XLOOKUP($D5&amp;DZ$2&amp;DZ$3,事業計画集計2025[営業所]&amp;事業計画集計2025[月]&amp;事業計画集計2025[受着完],事業計画集計2025[(当月)計画 請負金額],0,0)</f>
        <v>60000000</v>
      </c>
      <c r="EA5" s="28" cm="1">
        <f t="array" ref="EA5">_xlfn.XLOOKUP($D5&amp;DZ$2&amp;DZ$3,事業計画集計2025[営業所]&amp;事業計画集計2025[月]&amp;事業計画集計2025[受着完],事業計画集計2025[(当月)計画 利益額],0,0)</f>
        <v>14400000</v>
      </c>
      <c r="EB5" s="149" cm="1">
        <f t="array" ref="EB5">_xlfn.XLOOKUP($D5&amp;DZ$2&amp;DZ$3,事業計画集計2025[営業所]&amp;事業計画集計2025[月]&amp;事業計画集計2025[受着完],事業計画集計2025[(当月)計画 棟数],0,0)</f>
        <v>2</v>
      </c>
      <c r="EC5" s="28" cm="1">
        <f t="array" ref="EC5">_xlfn.XLOOKUP($D5&amp;EC$2&amp;EC$3,事業計画集計2025[営業所]&amp;事業計画集計2025[月]&amp;事業計画集計2025[受着完],事業計画集計2025[(当月)計画 請負金額],0,0)</f>
        <v>82583700</v>
      </c>
      <c r="ED5" s="28" cm="1">
        <f t="array" ref="ED5">_xlfn.XLOOKUP($D5&amp;EC$2&amp;EC$3,事業計画集計2025[営業所]&amp;事業計画集計2025[月]&amp;事業計画集計2025[受着完],事業計画集計2025[(当月)計画 利益額],0,0)</f>
        <v>19285240</v>
      </c>
      <c r="EE5" s="149" cm="1">
        <f t="array" ref="EE5">_xlfn.XLOOKUP($D5&amp;EC$2&amp;EC$3,事業計画集計2025[営業所]&amp;事業計画集計2025[月]&amp;事業計画集計2025[受着完],事業計画集計2025[(当月)計画 棟数],0,0)</f>
        <v>3</v>
      </c>
      <c r="EF5" s="28" cm="1">
        <f t="array" ref="EF5">_xlfn.XLOOKUP($D5&amp;EF$2&amp;EF$3,事業計画集計2025[営業所]&amp;事業計画集計2025[月]&amp;事業計画集計2025[受着完],事業計画集計2025[(当月)計画 請負金額],0,0)</f>
        <v>53102521</v>
      </c>
      <c r="EG5" s="28" cm="1">
        <f t="array" ref="EG5">_xlfn.XLOOKUP($D5&amp;EF$2&amp;EF$3,事業計画集計2025[営業所]&amp;事業計画集計2025[月]&amp;事業計画集計2025[受着完],事業計画集計2025[(当月)計画 利益額],0,0)</f>
        <v>11624025</v>
      </c>
      <c r="EH5" s="29">
        <f>EG5-($Q5*1000)</f>
        <v>574025</v>
      </c>
      <c r="EI5" s="142" cm="1">
        <f t="array" ref="EI5">_xlfn.XLOOKUP($D5&amp;EF$2&amp;EF$3,事業計画集計2025[営業所]&amp;事業計画集計2025[月]&amp;事業計画集計2025[受着完],事業計画集計2025[(当月)計画 棟数],0,0)</f>
        <v>2</v>
      </c>
      <c r="EJ5" s="421">
        <f t="shared" ref="EJ5:ES6" si="3">DF5+DP5+DZ5</f>
        <v>180000000</v>
      </c>
      <c r="EK5" s="422">
        <f t="shared" si="3"/>
        <v>43200000</v>
      </c>
      <c r="EL5" s="423">
        <f t="shared" si="3"/>
        <v>6</v>
      </c>
      <c r="EM5" s="296">
        <f t="shared" si="3"/>
        <v>342970618</v>
      </c>
      <c r="EN5" s="300">
        <f t="shared" si="3"/>
        <v>76469493</v>
      </c>
      <c r="EO5" s="154">
        <f t="shared" si="3"/>
        <v>11</v>
      </c>
      <c r="EP5" s="304">
        <f t="shared" si="3"/>
        <v>155678024</v>
      </c>
      <c r="EQ5" s="314">
        <f t="shared" si="3"/>
        <v>33130989</v>
      </c>
      <c r="ER5" s="324">
        <f t="shared" si="3"/>
        <v>-19011</v>
      </c>
      <c r="ES5" s="158">
        <f t="shared" si="3"/>
        <v>6</v>
      </c>
      <c r="ET5" s="28" cm="1">
        <f t="array" ref="ET5">_xlfn.XLOOKUP($D5&amp;ET$2&amp;ET$3,事業計画集計2025[営業所]&amp;事業計画集計2025[月]&amp;事業計画集計2025[受着完],事業計画集計2025[(当月)計画 請負金額],0,0)</f>
        <v>60000000</v>
      </c>
      <c r="EU5" s="28" cm="1">
        <f t="array" ref="EU5">_xlfn.XLOOKUP($D5&amp;ET$2&amp;ET$3,事業計画集計2025[営業所]&amp;事業計画集計2025[月]&amp;事業計画集計2025[受着完],事業計画集計2025[(当月)計画 利益額],0,0)</f>
        <v>14400000</v>
      </c>
      <c r="EV5" s="149" cm="1">
        <f t="array" ref="EV5">_xlfn.XLOOKUP($D5&amp;ET$2&amp;ET$3,事業計画集計2025[営業所]&amp;事業計画集計2025[月]&amp;事業計画集計2025[受着完],事業計画集計2025[(当月)計画 棟数],0,0)</f>
        <v>2</v>
      </c>
      <c r="EW5" s="28" cm="1">
        <f t="array" ref="EW5">_xlfn.XLOOKUP($D5&amp;EW$2&amp;EW$3,事業計画集計2025[営業所]&amp;事業計画集計2025[月]&amp;事業計画集計2025[受着完],事業計画集計2025[(当月)計画 請負金額],0,0)</f>
        <v>90000000</v>
      </c>
      <c r="EX5" s="28" cm="1">
        <f t="array" ref="EX5">_xlfn.XLOOKUP($D5&amp;EW$2&amp;EW$3,事業計画集計2025[営業所]&amp;事業計画集計2025[月]&amp;事業計画集計2025[受着完],事業計画集計2025[(当月)計画 利益額],0,0)</f>
        <v>21600000</v>
      </c>
      <c r="EY5" s="149" cm="1">
        <f t="array" ref="EY5">_xlfn.XLOOKUP($D5&amp;EW$2&amp;EW$3,事業計画集計2025[営業所]&amp;事業計画集計2025[月]&amp;事業計画集計2025[受着完],事業計画集計2025[(当月)計画 棟数],0,0)</f>
        <v>3</v>
      </c>
      <c r="EZ5" s="28" cm="1">
        <f t="array" ref="EZ5">_xlfn.XLOOKUP($D5&amp;EZ$2&amp;EZ$3,事業計画集計2025[営業所]&amp;事業計画集計2025[月]&amp;事業計画集計2025[受着完],事業計画集計2025[(当月)計画 請負金額],0,0)</f>
        <v>60000000</v>
      </c>
      <c r="FA5" s="28" cm="1">
        <f t="array" ref="FA5">_xlfn.XLOOKUP($D5&amp;EZ$2&amp;EZ$3,事業計画集計2025[営業所]&amp;事業計画集計2025[月]&amp;事業計画集計2025[受着完],事業計画集計2025[(当月)計画 利益額],0,0)</f>
        <v>14400000</v>
      </c>
      <c r="FB5" s="29">
        <f>FA5-($Q5*1000)</f>
        <v>3350000</v>
      </c>
      <c r="FC5" s="149" cm="1">
        <f t="array" ref="FC5">_xlfn.XLOOKUP($D5&amp;EZ$2&amp;EZ$3,事業計画集計2025[営業所]&amp;事業計画集計2025[月]&amp;事業計画集計2025[受着完],事業計画集計2025[(当月)計画 棟数],0,0)</f>
        <v>2</v>
      </c>
      <c r="FD5" s="28" cm="1">
        <f t="array" ref="FD5">_xlfn.XLOOKUP($D5&amp;FD$2&amp;FD$3,事業計画集計2025[営業所]&amp;事業計画集計2025[月]&amp;事業計画集計2025[受着完],事業計画集計2025[(当月)計画 請負金額],0,0)</f>
        <v>90000000</v>
      </c>
      <c r="FE5" s="28" cm="1">
        <f t="array" ref="FE5">_xlfn.XLOOKUP($D5&amp;FD$2&amp;FD$3,事業計画集計2025[営業所]&amp;事業計画集計2025[月]&amp;事業計画集計2025[受着完],事業計画集計2025[(当月)計画 利益額],0,0)</f>
        <v>21600000</v>
      </c>
      <c r="FF5" s="149" cm="1">
        <f t="array" ref="FF5">_xlfn.XLOOKUP($D5&amp;FD$2&amp;FD$3,事業計画集計2025[営業所]&amp;事業計画集計2025[月]&amp;事業計画集計2025[受着完],事業計画集計2025[(当月)計画 棟数],0,0)</f>
        <v>3</v>
      </c>
      <c r="FG5" s="28" cm="1">
        <f t="array" ref="FG5">_xlfn.XLOOKUP($D5&amp;FG$2&amp;FG$3,事業計画集計2025[営業所]&amp;事業計画集計2025[月]&amp;事業計画集計2025[受着完],事業計画集計2025[(当月)計画 請負金額],0,0)</f>
        <v>60000000</v>
      </c>
      <c r="FH5" s="28" cm="1">
        <f t="array" ref="FH5">_xlfn.XLOOKUP($D5&amp;FG$2&amp;FG$3,事業計画集計2025[営業所]&amp;事業計画集計2025[月]&amp;事業計画集計2025[受着完],事業計画集計2025[(当月)計画 利益額],0,0)</f>
        <v>14400000</v>
      </c>
      <c r="FI5" s="149" cm="1">
        <f t="array" ref="FI5">_xlfn.XLOOKUP($D5&amp;FG$2&amp;FG$3,事業計画集計2025[営業所]&amp;事業計画集計2025[月]&amp;事業計画集計2025[受着完],事業計画集計2025[(当月)計画 棟数],0,0)</f>
        <v>2</v>
      </c>
      <c r="FJ5" s="28" cm="1">
        <f t="array" ref="FJ5">_xlfn.XLOOKUP($D5&amp;FJ$2&amp;FJ$3,事業計画集計2025[営業所]&amp;事業計画集計2025[月]&amp;事業計画集計2025[受着完],事業計画集計2025[(当月)計画 請負金額],0,0)</f>
        <v>115284190</v>
      </c>
      <c r="FK5" s="28" cm="1">
        <f t="array" ref="FK5">_xlfn.XLOOKUP($D5&amp;FJ$2&amp;FJ$3,事業計画集計2025[営業所]&amp;事業計画集計2025[月]&amp;事業計画集計2025[受着完],事業計画集計2025[(当月)計画 利益額],0,0)</f>
        <v>25190843</v>
      </c>
      <c r="FL5" s="29">
        <f>FK5-($Q5*1000)</f>
        <v>14140843</v>
      </c>
      <c r="FM5" s="149" cm="1">
        <f t="array" ref="FM5">_xlfn.XLOOKUP($D5&amp;FJ$2&amp;FJ$3,事業計画集計2025[営業所]&amp;事業計画集計2025[月]&amp;事業計画集計2025[受着完],事業計画集計2025[(当月)計画 棟数],0,0)</f>
        <v>4</v>
      </c>
      <c r="FN5" s="28" cm="1">
        <f t="array" ref="FN5">_xlfn.XLOOKUP($D5&amp;FN$2&amp;FN$3,事業計画集計2025[営業所]&amp;事業計画集計2025[月]&amp;事業計画集計2025[受着完],事業計画集計2025[(当月)計画 請負金額],0,0)</f>
        <v>90000000</v>
      </c>
      <c r="FO5" s="28" cm="1">
        <f t="array" ref="FO5">_xlfn.XLOOKUP($D5&amp;FN$2&amp;FN$3,事業計画集計2025[営業所]&amp;事業計画集計2025[月]&amp;事業計画集計2025[受着完],事業計画集計2025[(当月)計画 利益額],0,0)</f>
        <v>21600000</v>
      </c>
      <c r="FP5" s="149" cm="1">
        <f t="array" ref="FP5">_xlfn.XLOOKUP($D5&amp;FN$2&amp;FN$3,事業計画集計2025[営業所]&amp;事業計画集計2025[月]&amp;事業計画集計2025[受着完],事業計画集計2025[(当月)計画 棟数],0,0)</f>
        <v>3</v>
      </c>
      <c r="FQ5" s="28" cm="1">
        <f t="array" ref="FQ5">_xlfn.XLOOKUP($D5&amp;FQ$2&amp;FQ$3,事業計画集計2025[営業所]&amp;事業計画集計2025[月]&amp;事業計画集計2025[受着完],事業計画集計2025[(当月)計画 請負金額],0,0)</f>
        <v>60000000</v>
      </c>
      <c r="FR5" s="28" cm="1">
        <f t="array" ref="FR5">_xlfn.XLOOKUP($D5&amp;FQ$2&amp;FQ$3,事業計画集計2025[営業所]&amp;事業計画集計2025[月]&amp;事業計画集計2025[受着完],事業計画集計2025[(当月)計画 利益額],0,0)</f>
        <v>14400000</v>
      </c>
      <c r="FS5" s="149" cm="1">
        <f t="array" ref="FS5">_xlfn.XLOOKUP($D5&amp;FQ$2&amp;FQ$3,事業計画集計2025[営業所]&amp;事業計画集計2025[月]&amp;事業計画集計2025[受着完],事業計画集計2025[(当月)計画 棟数],0,0)</f>
        <v>2</v>
      </c>
      <c r="FT5" s="28" cm="1">
        <f t="array" ref="FT5">_xlfn.XLOOKUP($D5&amp;FT$2&amp;FT$3,事業計画集計2025[営業所]&amp;事業計画集計2025[月]&amp;事業計画集計2025[受着完],事業計画集計2025[(当月)計画 請負金額],0,0)</f>
        <v>82583700</v>
      </c>
      <c r="FU5" s="28" cm="1">
        <f t="array" ref="FU5">_xlfn.XLOOKUP($D5&amp;FT$2&amp;FT$3,事業計画集計2025[営業所]&amp;事業計画集計2025[月]&amp;事業計画集計2025[受着完],事業計画集計2025[(当月)計画 利益額],0,0)</f>
        <v>19285240</v>
      </c>
      <c r="FV5" s="29">
        <f>FU5-($Q5*1000)</f>
        <v>8235240</v>
      </c>
      <c r="FW5" s="142" cm="1">
        <f t="array" ref="FW5">_xlfn.XLOOKUP($D5&amp;FT$2&amp;FT$3,事業計画集計2025[営業所]&amp;事業計画集計2025[月]&amp;事業計画集計2025[受着完],事業計画集計2025[(当月)計画 棟数],0,0)</f>
        <v>3</v>
      </c>
      <c r="FX5" s="421">
        <f t="shared" ref="FX5:GG6" si="4">ET5+FD5+FN5</f>
        <v>240000000</v>
      </c>
      <c r="FY5" s="422">
        <f t="shared" si="4"/>
        <v>57600000</v>
      </c>
      <c r="FZ5" s="423">
        <f t="shared" si="4"/>
        <v>8</v>
      </c>
      <c r="GA5" s="296">
        <f t="shared" si="4"/>
        <v>210000000</v>
      </c>
      <c r="GB5" s="300">
        <f t="shared" si="4"/>
        <v>50400000</v>
      </c>
      <c r="GC5" s="154">
        <f t="shared" si="4"/>
        <v>7</v>
      </c>
      <c r="GD5" s="304">
        <f t="shared" si="4"/>
        <v>257867890</v>
      </c>
      <c r="GE5" s="314">
        <f t="shared" si="4"/>
        <v>58876083</v>
      </c>
      <c r="GF5" s="324">
        <f t="shared" si="4"/>
        <v>25726083</v>
      </c>
      <c r="GG5" s="158">
        <f t="shared" si="4"/>
        <v>9</v>
      </c>
      <c r="GH5" s="333">
        <f t="shared" ref="GH5:GQ6" si="5">EJ5+FX5</f>
        <v>420000000</v>
      </c>
      <c r="GI5" s="334">
        <f t="shared" si="5"/>
        <v>100800000</v>
      </c>
      <c r="GJ5" s="162">
        <f t="shared" si="5"/>
        <v>14</v>
      </c>
      <c r="GK5" s="354">
        <f t="shared" si="5"/>
        <v>552970618</v>
      </c>
      <c r="GL5" s="355">
        <f t="shared" si="5"/>
        <v>126869493</v>
      </c>
      <c r="GM5" s="166">
        <f t="shared" si="5"/>
        <v>18</v>
      </c>
      <c r="GN5" s="479">
        <f t="shared" si="5"/>
        <v>413545914</v>
      </c>
      <c r="GO5" s="480">
        <f t="shared" si="5"/>
        <v>92007072</v>
      </c>
      <c r="GP5" s="481">
        <f t="shared" si="5"/>
        <v>25707072</v>
      </c>
      <c r="GQ5" s="482">
        <f t="shared" si="5"/>
        <v>15</v>
      </c>
      <c r="GR5" s="390">
        <f t="shared" ref="GR5:HA6" si="6">CV5+GH5</f>
        <v>780000000</v>
      </c>
      <c r="GS5" s="391">
        <f t="shared" si="6"/>
        <v>187200000</v>
      </c>
      <c r="GT5" s="170">
        <f t="shared" si="6"/>
        <v>26</v>
      </c>
      <c r="GU5" s="390">
        <f t="shared" si="6"/>
        <v>793884601</v>
      </c>
      <c r="GV5" s="391">
        <f t="shared" si="6"/>
        <v>179901018</v>
      </c>
      <c r="GW5" s="170">
        <f t="shared" si="6"/>
        <v>27</v>
      </c>
      <c r="GX5" s="390">
        <f t="shared" si="6"/>
        <v>657143443</v>
      </c>
      <c r="GY5" s="391">
        <f t="shared" si="6"/>
        <v>143298567</v>
      </c>
      <c r="GZ5" s="409">
        <f t="shared" si="6"/>
        <v>10698567</v>
      </c>
      <c r="HA5" s="256">
        <f t="shared" si="6"/>
        <v>23</v>
      </c>
      <c r="HB5" s="31"/>
      <c r="HC5" s="30" t="s">
        <v>137</v>
      </c>
      <c r="HD5" s="30" t="s">
        <v>162</v>
      </c>
      <c r="HE5" s="520" t="s">
        <v>243</v>
      </c>
      <c r="HF5" s="30" t="s">
        <v>250</v>
      </c>
      <c r="HG5" s="30" t="s">
        <v>268</v>
      </c>
    </row>
    <row r="6" spans="1:215" s="25" customFormat="1" ht="21">
      <c r="A6" s="24"/>
      <c r="B6" s="51" t="s">
        <v>445</v>
      </c>
      <c r="C6" s="503"/>
      <c r="D6" s="504"/>
      <c r="E6" s="196"/>
      <c r="F6" s="196"/>
      <c r="G6" s="196"/>
      <c r="H6" s="196"/>
      <c r="I6" s="196"/>
      <c r="J6" s="196"/>
      <c r="K6" s="197">
        <f>K5</f>
        <v>3225</v>
      </c>
      <c r="L6" s="197">
        <f t="shared" ref="L6:Q6" si="7">L5</f>
        <v>266</v>
      </c>
      <c r="M6" s="197">
        <f t="shared" si="7"/>
        <v>317</v>
      </c>
      <c r="N6" s="197">
        <f t="shared" si="7"/>
        <v>1900</v>
      </c>
      <c r="O6" s="197">
        <f t="shared" si="7"/>
        <v>342</v>
      </c>
      <c r="P6" s="197">
        <f t="shared" si="7"/>
        <v>5000</v>
      </c>
      <c r="Q6" s="197">
        <f t="shared" si="7"/>
        <v>11050</v>
      </c>
      <c r="R6" s="196"/>
      <c r="S6" s="26" t="s">
        <v>138</v>
      </c>
      <c r="T6" s="27" cm="1">
        <f t="array" ref="T6">_xlfn.XLOOKUP($D5&amp;T$2&amp;T$3,事業計画集計2025[営業所]&amp;事業計画集計2025[月]&amp;事業計画集計2025[受着完],事業計画集計2025[(当月)実績 請負金額],0,0)</f>
        <v>61768710</v>
      </c>
      <c r="U6" s="28" cm="1">
        <f t="array" ref="U6">_xlfn.XLOOKUP($D5&amp;T$2&amp;T$3,事業計画集計2025[営業所]&amp;事業計画集計2025[月]&amp;事業計画集計2025[受着完],事業計画集計2025[(当月)実績 利益額],0,0)</f>
        <v>12046118</v>
      </c>
      <c r="V6" s="142" cm="1">
        <f t="array" ref="V6">_xlfn.XLOOKUP($D5&amp;T$2&amp;T$3,事業計画集計2025[営業所]&amp;事業計画集計2025[月]&amp;事業計画集計2025[受着完],事業計画集計2025[(当月)実績 棟数],0,0)</f>
        <v>2</v>
      </c>
      <c r="W6" s="27" cm="1">
        <f t="array" ref="W6">_xlfn.XLOOKUP($D5&amp;W$2&amp;W$3,事業計画集計2025[営業所]&amp;事業計画集計2025[月]&amp;事業計画集計2025[受着完],事業計画集計2025[(当月)実績 請負金額],0,0)</f>
        <v>0</v>
      </c>
      <c r="X6" s="28" cm="1">
        <f t="array" ref="X6">_xlfn.XLOOKUP($D5&amp;W$2&amp;W$3,事業計画集計2025[営業所]&amp;事業計画集計2025[月]&amp;事業計画集計2025[受着完],事業計画集計2025[(当月)実績 利益額],0,0)</f>
        <v>0</v>
      </c>
      <c r="Y6" s="149" cm="1">
        <f t="array" ref="Y6">_xlfn.XLOOKUP($D5&amp;W$2&amp;W$3,事業計画集計2025[営業所]&amp;事業計画集計2025[月]&amp;事業計画集計2025[受着完],事業計画集計2025[(当月)実績 棟数],0,0)</f>
        <v>0</v>
      </c>
      <c r="Z6" s="28" cm="1">
        <f t="array" ref="Z6">_xlfn.XLOOKUP($D5&amp;Z$2&amp;Z$3,事業計画集計2025[営業所]&amp;事業計画集計2025[月]&amp;事業計画集計2025[受着完],事業計画集計2025[(当月)実績 請負金額],0,0)</f>
        <v>22704679</v>
      </c>
      <c r="AA6" s="28" cm="1">
        <f t="array" ref="AA6">_xlfn.XLOOKUP($D5&amp;Z$2&amp;Z$3,事業計画集計2025[営業所]&amp;事業計画集計2025[月]&amp;事業計画集計2025[受着完],事業計画集計2025[(当月)実績 利益額],0,0)</f>
        <v>4192337</v>
      </c>
      <c r="AB6" s="133">
        <f>AA6-($Q5*1000)</f>
        <v>-6857663</v>
      </c>
      <c r="AC6" s="142" cm="1">
        <f t="array" ref="AC6">_xlfn.XLOOKUP($D5&amp;Z$2&amp;Z$3,事業計画集計2025[営業所]&amp;事業計画集計2025[月]&amp;事業計画集計2025[受着完],事業計画集計2025[(当月)実績 棟数],0,0)</f>
        <v>1</v>
      </c>
      <c r="AD6" s="27" cm="1">
        <f t="array" ref="AD6">_xlfn.XLOOKUP($D5&amp;AD$2&amp;AD$3,事業計画集計2025[営業所]&amp;事業計画集計2025[月]&amp;事業計画集計2025[受着完],事業計画集計2025[(当月)実績 請負金額],0,0)</f>
        <v>22100058</v>
      </c>
      <c r="AE6" s="28" cm="1">
        <f t="array" ref="AE6">_xlfn.XLOOKUP($D5&amp;AD$2&amp;AD$3,事業計画集計2025[営業所]&amp;事業計画集計2025[月]&amp;事業計画集計2025[受着完],事業計画集計2025[(当月)実績 利益額],0,0)</f>
        <v>4110846</v>
      </c>
      <c r="AF6" s="149" cm="1">
        <f t="array" ref="AF6">_xlfn.XLOOKUP($D5&amp;AD$2&amp;AD$3,事業計画集計2025[営業所]&amp;事業計画集計2025[月]&amp;事業計画集計2025[受着完],事業計画集計2025[(当月)実績 棟数],0,0)</f>
        <v>1</v>
      </c>
      <c r="AG6" s="28" cm="1">
        <f t="array" ref="AG6">_xlfn.XLOOKUP($D5&amp;AG$2&amp;AG$3,事業計画集計2025[営業所]&amp;事業計画集計2025[月]&amp;事業計画集計2025[受着完],事業計画集計2025[(当月)実績 請負金額],0,0)</f>
        <v>25224709</v>
      </c>
      <c r="AH6" s="28" cm="1">
        <f t="array" ref="AH6">_xlfn.XLOOKUP($D5&amp;AG$2&amp;AG$3,事業計画集計2025[営業所]&amp;事業計画集計2025[月]&amp;事業計画集計2025[受着完],事業計画集計2025[(当月)実績 利益額],0,0)</f>
        <v>5352336</v>
      </c>
      <c r="AI6" s="149" cm="1">
        <f t="array" ref="AI6">_xlfn.XLOOKUP($D5&amp;AG$2&amp;AG$3,事業計画集計2025[営業所]&amp;事業計画集計2025[月]&amp;事業計画集計2025[受着完],事業計画集計2025[(当月)実績 棟数],0,0)</f>
        <v>1</v>
      </c>
      <c r="AJ6" s="28" cm="1">
        <f t="array" ref="AJ6">_xlfn.XLOOKUP($D5&amp;AJ$2&amp;AJ$3,事業計画集計2025[営業所]&amp;事業計画集計2025[月]&amp;事業計画集計2025[受着完],事業計画集計2025[(当月)実績 請負金額],0,0)</f>
        <v>82238740</v>
      </c>
      <c r="AK6" s="28" cm="1">
        <f t="array" ref="AK6">_xlfn.XLOOKUP($D5&amp;AJ$2&amp;AJ$3,事業計画集計2025[営業所]&amp;事業計画集計2025[月]&amp;事業計画集計2025[受着完],事業計画集計2025[(当月)実績 利益額],0,0)</f>
        <v>16913911</v>
      </c>
      <c r="AL6" s="133">
        <f>AK6-($Q5*1000)</f>
        <v>5863911</v>
      </c>
      <c r="AM6" s="149" cm="1">
        <f t="array" ref="AM6">_xlfn.XLOOKUP($D5&amp;AJ$2&amp;AJ$3,事業計画集計2025[営業所]&amp;事業計画集計2025[月]&amp;事業計画集計2025[受着完],事業計画集計2025[(当月)実績 棟数],0,0)</f>
        <v>2</v>
      </c>
      <c r="AN6" s="28" cm="1">
        <f t="array" ref="AN6">_xlfn.XLOOKUP($D5&amp;AN$2&amp;AN$3,事業計画集計2025[営業所]&amp;事業計画集計2025[月]&amp;事業計画集計2025[受着完],事業計画集計2025[(当月)実績 請負金額],0,0)</f>
        <v>23836182</v>
      </c>
      <c r="AO6" s="28" cm="1">
        <f t="array" ref="AO6">_xlfn.XLOOKUP($D5&amp;AN$2&amp;AN$3,事業計画集計2025[営業所]&amp;事業計画集計2025[月]&amp;事業計画集計2025[受着完],事業計画集計2025[(当月)実績 利益額],0,0)</f>
        <v>4748299</v>
      </c>
      <c r="AP6" s="149" cm="1">
        <f t="array" ref="AP6">_xlfn.XLOOKUP($D5&amp;AN$2&amp;AN$3,事業計画集計2025[営業所]&amp;事業計画集計2025[月]&amp;事業計画集計2025[受着完],事業計画集計2025[(当月)実績 棟数],0,0)</f>
        <v>1</v>
      </c>
      <c r="AQ6" s="28" cm="1">
        <f t="array" ref="AQ6">_xlfn.XLOOKUP($D5&amp;AQ$2&amp;AQ$3,事業計画集計2025[営業所]&amp;事業計画集計2025[月]&amp;事業計画集計2025[受着完],事業計画集計2025[(当月)実績 請負金額],0,0)</f>
        <v>0</v>
      </c>
      <c r="AR6" s="28" cm="1">
        <f t="array" ref="AR6">_xlfn.XLOOKUP($D5&amp;AQ$2&amp;AQ$3,事業計画集計2025[営業所]&amp;事業計画集計2025[月]&amp;事業計画集計2025[受着完],事業計画集計2025[(当月)実績 利益額],0,0)</f>
        <v>0</v>
      </c>
      <c r="AS6" s="149" cm="1">
        <f t="array" ref="AS6">_xlfn.XLOOKUP($D5&amp;AQ$2&amp;AQ$3,事業計画集計2025[営業所]&amp;事業計画集計2025[月]&amp;事業計画集計2025[受着完],事業計画集計2025[(当月)実績 棟数],0,0)</f>
        <v>0</v>
      </c>
      <c r="AT6" s="28" cm="1">
        <f t="array" ref="AT6">_xlfn.XLOOKUP($D5&amp;AT$2&amp;AT$3,事業計画集計2025[営業所]&amp;事業計画集計2025[月]&amp;事業計画集計2025[受着完],事業計画集計2025[(当月)実績 請負金額],0,0)</f>
        <v>29108025</v>
      </c>
      <c r="AU6" s="28" cm="1">
        <f t="array" ref="AU6">_xlfn.XLOOKUP($D5&amp;AT$2&amp;AT$3,事業計画集計2025[営業所]&amp;事業計画集計2025[月]&amp;事業計画集計2025[受着完],事業計画集計2025[(当月)実績 利益額],0,0)</f>
        <v>6320509</v>
      </c>
      <c r="AV6" s="29">
        <f>AU6-($Q5*1000)</f>
        <v>-4729491</v>
      </c>
      <c r="AW6" s="142" cm="1">
        <f t="array" ref="AW6">_xlfn.XLOOKUP($D5&amp;AT$2&amp;AT$3,事業計画集計2025[営業所]&amp;事業計画集計2025[月]&amp;事業計画集計2025[受着完],事業計画集計2025[(当月)実績 棟数],0,0)</f>
        <v>1</v>
      </c>
      <c r="AX6" s="421">
        <f t="shared" si="0"/>
        <v>107704950</v>
      </c>
      <c r="AY6" s="422">
        <f t="shared" si="0"/>
        <v>20905263</v>
      </c>
      <c r="AZ6" s="423">
        <f t="shared" si="0"/>
        <v>4</v>
      </c>
      <c r="BA6" s="296">
        <f t="shared" si="0"/>
        <v>25224709</v>
      </c>
      <c r="BB6" s="300">
        <f t="shared" si="0"/>
        <v>5352336</v>
      </c>
      <c r="BC6" s="154">
        <f t="shared" si="0"/>
        <v>1</v>
      </c>
      <c r="BD6" s="304">
        <f>Z6+AJ6+AT6</f>
        <v>134051444</v>
      </c>
      <c r="BE6" s="314">
        <f>AA6+AK6+AU6</f>
        <v>27426757</v>
      </c>
      <c r="BF6" s="409">
        <f>BE6*(1+BF7)-(($Q5*1000)*3)</f>
        <v>-5723243</v>
      </c>
      <c r="BG6" s="158">
        <f>AC6+AM6+AW6</f>
        <v>4</v>
      </c>
      <c r="BH6" s="28" cm="1">
        <f t="array" ref="BH6">_xlfn.XLOOKUP($D5&amp;BH$2&amp;BH$3,事業計画集計2025[営業所]&amp;事業計画集計2025[月]&amp;事業計画集計2025[受着完],事業計画集計2025[(当月)実績 請負金額],0,0)</f>
        <v>52543998</v>
      </c>
      <c r="BI6" s="28" cm="1">
        <f t="array" ref="BI6">_xlfn.XLOOKUP($D5&amp;BH$2&amp;BH$3,事業計画集計2025[営業所]&amp;事業計画集計2025[月]&amp;事業計画集計2025[受着完],事業計画集計2025[(当月)実績 利益額],0,0)</f>
        <v>10166985</v>
      </c>
      <c r="BJ6" s="149" cm="1">
        <f t="array" ref="BJ6">_xlfn.XLOOKUP($D5&amp;BH$2&amp;BH$3,事業計画集計2025[営業所]&amp;事業計画集計2025[月]&amp;事業計画集計2025[受着完],事業計画集計2025[(当月)実績 棟数],0,0)</f>
        <v>2</v>
      </c>
      <c r="BK6" s="28" cm="1">
        <f t="array" ref="BK6">_xlfn.XLOOKUP($D5&amp;BK$2&amp;BK$3,事業計画集計2025[営業所]&amp;事業計画集計2025[月]&amp;事業計画集計2025[受着完],事業計画集計2025[(当月)実績 請負金額],0,0)</f>
        <v>53461462</v>
      </c>
      <c r="BL6" s="28" cm="1">
        <f t="array" ref="BL6">_xlfn.XLOOKUP($D5&amp;BK$2&amp;BK$3,事業計画集計2025[営業所]&amp;事業計画集計2025[月]&amp;事業計画集計2025[受着完],事業計画集計2025[(当月)実績 利益額],0,0)</f>
        <v>10350849</v>
      </c>
      <c r="BM6" s="149" cm="1">
        <f t="array" ref="BM6">_xlfn.XLOOKUP($D5&amp;BK$2&amp;BK$3,事業計画集計2025[営業所]&amp;事業計画集計2025[月]&amp;事業計画集計2025[受着完],事業計画集計2025[(当月)実績 棟数],0,0)</f>
        <v>2</v>
      </c>
      <c r="BN6" s="28" cm="1">
        <f t="array" ref="BN6">_xlfn.XLOOKUP($D5&amp;BN$2&amp;BN$3,事業計画集計2025[営業所]&amp;事業計画集計2025[月]&amp;事業計画集計2025[受着完],事業計画集計2025[(当月)実績 請負金額],0,0)</f>
        <v>28171362</v>
      </c>
      <c r="BO6" s="28" cm="1">
        <f t="array" ref="BO6">_xlfn.XLOOKUP($D5&amp;BN$2&amp;BN$3,事業計画集計2025[営業所]&amp;事業計画集計2025[月]&amp;事業計画集計2025[受着完],事業計画集計2025[(当月)実績 利益額],0,0)</f>
        <v>6533550</v>
      </c>
      <c r="BP6" s="133">
        <f>BO6-($Q5*1000)</f>
        <v>-4516450</v>
      </c>
      <c r="BQ6" s="149" cm="1">
        <f t="array" ref="BQ6">_xlfn.XLOOKUP($D5&amp;BN$2&amp;BN$3,事業計画集計2025[営業所]&amp;事業計画集計2025[月]&amp;事業計画集計2025[受着完],事業計画集計2025[(当月)実績 棟数],0,0)</f>
        <v>1</v>
      </c>
      <c r="BR6" s="28" cm="1">
        <f t="array" ref="BR6">_xlfn.XLOOKUP($D5&amp;BR$2&amp;BR$3,事業計画集計2025[営業所]&amp;事業計画集計2025[月]&amp;事業計画集計2025[受着完],事業計画集計2025[(当月)実績 請負金額],0,0)</f>
        <v>94923643</v>
      </c>
      <c r="BS6" s="28" cm="1">
        <f t="array" ref="BS6">_xlfn.XLOOKUP($D5&amp;BR$2&amp;BR$3,事業計画集計2025[営業所]&amp;事業計画集計2025[月]&amp;事業計画集計2025[受着完],事業計画集計2025[(当月)実績 利益額],0,0)</f>
        <v>19214858</v>
      </c>
      <c r="BT6" s="149" cm="1">
        <f t="array" ref="BT6">_xlfn.XLOOKUP($D5&amp;BR$2&amp;BR$3,事業計画集計2025[営業所]&amp;事業計画集計2025[月]&amp;事業計画集計2025[受着完],事業計画集計2025[(当月)実績 棟数],0,0)</f>
        <v>3</v>
      </c>
      <c r="BU6" s="28" cm="1">
        <f t="array" ref="BU6">_xlfn.XLOOKUP($D5&amp;BU$2&amp;BU$3,事業計画集計2025[営業所]&amp;事業計画集計2025[月]&amp;事業計画集計2025[受着完],事業計画集計2025[(当月)実績 請負金額],0,0)</f>
        <v>0</v>
      </c>
      <c r="BV6" s="28" cm="1">
        <f t="array" ref="BV6">_xlfn.XLOOKUP($D5&amp;BU$2&amp;BU$3,事業計画集計2025[営業所]&amp;事業計画集計2025[月]&amp;事業計画集計2025[受着完],事業計画集計2025[(当月)実績 利益額],0,0)</f>
        <v>0</v>
      </c>
      <c r="BW6" s="149" cm="1">
        <f t="array" ref="BW6">_xlfn.XLOOKUP($D5&amp;BU$2&amp;BU$3,事業計画集計2025[営業所]&amp;事業計画集計2025[月]&amp;事業計画集計2025[受着完],事業計画集計2025[(当月)実績 棟数],0,0)</f>
        <v>0</v>
      </c>
      <c r="BX6" s="28" cm="1">
        <f t="array" ref="BX6">_xlfn.XLOOKUP($D5&amp;BX$2&amp;BX$3,事業計画集計2025[営業所]&amp;事業計画集計2025[月]&amp;事業計画集計2025[受着完],事業計画集計2025[(当月)実績 請負金額],0,0)</f>
        <v>0</v>
      </c>
      <c r="BY6" s="28" cm="1">
        <f t="array" ref="BY6">_xlfn.XLOOKUP($D5&amp;BX$2&amp;BX$3,事業計画集計2025[営業所]&amp;事業計画集計2025[月]&amp;事業計画集計2025[受着完],事業計画集計2025[(当月)実績 利益額],0,0)</f>
        <v>0</v>
      </c>
      <c r="BZ6" s="133">
        <f>BY6-($Q5*1000)</f>
        <v>-11050000</v>
      </c>
      <c r="CA6" s="149" cm="1">
        <f t="array" ref="CA6">_xlfn.XLOOKUP($D5&amp;BX$2&amp;BX$3,事業計画集計2025[営業所]&amp;事業計画集計2025[月]&amp;事業計画集計2025[受着完],事業計画集計2025[(当月)実績 棟数],0,0)</f>
        <v>0</v>
      </c>
      <c r="CB6" s="28" cm="1">
        <f t="array" ref="CB6">_xlfn.XLOOKUP($D5&amp;CB$2&amp;CB$3,事業計画集計2025[営業所]&amp;事業計画集計2025[月]&amp;事業計画集計2025[受着完],事業計画集計2025[(当月)実績 請負金額],0,0)</f>
        <v>88337886</v>
      </c>
      <c r="CC6" s="28" cm="1">
        <f t="array" ref="CC6">_xlfn.XLOOKUP($D5&amp;CB$2&amp;CB$3,事業計画集計2025[営業所]&amp;事業計画集計2025[月]&amp;事業計画集計2025[受着完],事業計画集計2025[(当月)実績 利益額],0,0)</f>
        <v>18281762</v>
      </c>
      <c r="CD6" s="149" cm="1">
        <f t="array" ref="CD6">_xlfn.XLOOKUP($D5&amp;CB$2&amp;CB$3,事業計画集計2025[営業所]&amp;事業計画集計2025[月]&amp;事業計画集計2025[受着完],事業計画集計2025[(当月)実績 棟数],0,0)</f>
        <v>3</v>
      </c>
      <c r="CE6" s="28" cm="1">
        <f t="array" ref="CE6">_xlfn.XLOOKUP($D5&amp;CE$2&amp;CE$3,事業計画集計2025[営業所]&amp;事業計画集計2025[月]&amp;事業計画集計2025[受着完],事業計画集計2025[(当月)実績 請負金額],0,0)</f>
        <v>25258423</v>
      </c>
      <c r="CF6" s="28" cm="1">
        <f t="array" ref="CF6">_xlfn.XLOOKUP($D5&amp;CE$2&amp;CE$3,事業計画集計2025[営業所]&amp;事業計画集計2025[月]&amp;事業計画集計2025[受着完],事業計画集計2025[(当月)実績 利益額],0,0)</f>
        <v>5161560</v>
      </c>
      <c r="CG6" s="149" cm="1">
        <f t="array" ref="CG6">_xlfn.XLOOKUP($D5&amp;CE$2&amp;CE$3,事業計画集計2025[営業所]&amp;事業計画集計2025[月]&amp;事業計画集計2025[受着完],事業計画集計2025[(当月)実績 棟数],0,0)</f>
        <v>1</v>
      </c>
      <c r="CH6" s="28" cm="1">
        <f t="array" ref="CH6">_xlfn.XLOOKUP($D5&amp;CH$2&amp;CH$3,事業計画集計2025[営業所]&amp;事業計画集計2025[月]&amp;事業計画集計2025[受着完],事業計画集計2025[(当月)実績 請負金額],0,0)</f>
        <v>81363473</v>
      </c>
      <c r="CI6" s="28" cm="1">
        <f t="array" ref="CI6">_xlfn.XLOOKUP($D5&amp;CH$2&amp;CH$3,事業計画集計2025[営業所]&amp;事業計画集計2025[月]&amp;事業計画集計2025[受着完],事業計画集計2025[(当月)実績 利益額],0,0)</f>
        <v>17182988</v>
      </c>
      <c r="CJ6" s="133">
        <f>CI6-($Q5*1000)</f>
        <v>6132988</v>
      </c>
      <c r="CK6" s="142" cm="1">
        <f t="array" ref="CK6">_xlfn.XLOOKUP($D5&amp;CH$2&amp;CH$3,事業計画集計2025[営業所]&amp;事業計画集計2025[月]&amp;事業計画集計2025[受着完],事業計画集計2025[(当月)実績 棟数],0,0)</f>
        <v>3</v>
      </c>
      <c r="CL6" s="421">
        <f t="shared" si="1"/>
        <v>235805527</v>
      </c>
      <c r="CM6" s="422">
        <f t="shared" si="1"/>
        <v>47663605</v>
      </c>
      <c r="CN6" s="423">
        <f t="shared" si="1"/>
        <v>8</v>
      </c>
      <c r="CO6" s="296">
        <f t="shared" si="1"/>
        <v>78719885</v>
      </c>
      <c r="CP6" s="300">
        <f t="shared" si="1"/>
        <v>15512409</v>
      </c>
      <c r="CQ6" s="154">
        <f t="shared" si="1"/>
        <v>3</v>
      </c>
      <c r="CR6" s="304">
        <f>BN6+BX6+CH6</f>
        <v>109534835</v>
      </c>
      <c r="CS6" s="314">
        <f>BO6+BY6+CI6</f>
        <v>23716538</v>
      </c>
      <c r="CT6" s="409">
        <f>CS6*(1+CT7)-(($Q5*1000)*3)</f>
        <v>-9433462</v>
      </c>
      <c r="CU6" s="158">
        <f>BQ6+CA6+CK6</f>
        <v>4</v>
      </c>
      <c r="CV6" s="333">
        <f t="shared" si="2"/>
        <v>343510477</v>
      </c>
      <c r="CW6" s="334">
        <f t="shared" si="2"/>
        <v>68568868</v>
      </c>
      <c r="CX6" s="162">
        <f t="shared" si="2"/>
        <v>12</v>
      </c>
      <c r="CY6" s="354">
        <f t="shared" si="2"/>
        <v>103944594</v>
      </c>
      <c r="CZ6" s="355">
        <f t="shared" si="2"/>
        <v>20864745</v>
      </c>
      <c r="DA6" s="166">
        <f t="shared" si="2"/>
        <v>4</v>
      </c>
      <c r="DB6" s="479">
        <f t="shared" si="2"/>
        <v>243586279</v>
      </c>
      <c r="DC6" s="480">
        <f t="shared" si="2"/>
        <v>51143295</v>
      </c>
      <c r="DD6" s="409">
        <f t="shared" si="2"/>
        <v>-15156705</v>
      </c>
      <c r="DE6" s="482">
        <f t="shared" si="2"/>
        <v>8</v>
      </c>
      <c r="DF6" s="28" cm="1">
        <f t="array" ref="DF6">_xlfn.XLOOKUP($D5&amp;DF$2&amp;DF$3,事業計画集計2025[営業所]&amp;事業計画集計2025[月]&amp;事業計画集計2025[受着完],事業計画集計2025[(当月)実績 請負金額],0,0)</f>
        <v>50995000</v>
      </c>
      <c r="DG6" s="28" cm="1">
        <f t="array" ref="DG6">_xlfn.XLOOKUP($D5&amp;DF$2&amp;DF$3,事業計画集計2025[営業所]&amp;事業計画集計2025[月]&amp;事業計画集計2025[受着完],事業計画集計2025[(当月)実績 利益額],0,0)</f>
        <v>10349026</v>
      </c>
      <c r="DH6" s="149" cm="1">
        <f t="array" ref="DH6">_xlfn.XLOOKUP($D5&amp;DF$2&amp;DF$3,事業計画集計2025[営業所]&amp;事業計画集計2025[月]&amp;事業計画集計2025[受着完],事業計画集計2025[(当月)実績 棟数],0,0)</f>
        <v>2</v>
      </c>
      <c r="DI6" s="28" cm="1">
        <f t="array" ref="DI6">_xlfn.XLOOKUP($D5&amp;DI$2&amp;DI$3,事業計画集計2025[営業所]&amp;事業計画集計2025[月]&amp;事業計画集計2025[受着完],事業計画集計2025[(当月)実績 請負金額],0,0)</f>
        <v>20362250</v>
      </c>
      <c r="DJ6" s="28" cm="1">
        <f t="array" ref="DJ6">_xlfn.XLOOKUP($D5&amp;DI$2&amp;DI$3,事業計画集計2025[営業所]&amp;事業計画集計2025[月]&amp;事業計画集計2025[受着完],事業計画集計2025[(当月)実績 利益額],0,0)</f>
        <v>4719443</v>
      </c>
      <c r="DK6" s="149" cm="1">
        <f t="array" ref="DK6">_xlfn.XLOOKUP($D5&amp;DI$2&amp;DI$3,事業計画集計2025[営業所]&amp;事業計画集計2025[月]&amp;事業計画集計2025[受着完],事業計画集計2025[(当月)実績 棟数],0,0)</f>
        <v>1</v>
      </c>
      <c r="DL6" s="28" cm="1">
        <f t="array" ref="DL6">_xlfn.XLOOKUP($D5&amp;DL$2&amp;DL$3,事業計画集計2025[営業所]&amp;事業計画集計2025[月]&amp;事業計画集計2025[受着完],事業計画集計2025[(当月)実績 請負金額],0,0)</f>
        <v>0</v>
      </c>
      <c r="DM6" s="28" cm="1">
        <f t="array" ref="DM6">_xlfn.XLOOKUP($D5&amp;DL$2&amp;DL$3,事業計画集計2025[営業所]&amp;事業計画集計2025[月]&amp;事業計画集計2025[受着完],事業計画集計2025[(当月)実績 利益額],0,0)</f>
        <v>0</v>
      </c>
      <c r="DN6" s="133">
        <f>DM6-($Q5*1000)</f>
        <v>-11050000</v>
      </c>
      <c r="DO6" s="149" cm="1">
        <f t="array" ref="DO6">_xlfn.XLOOKUP($D5&amp;DL$2&amp;DL$3,事業計画集計2025[営業所]&amp;事業計画集計2025[月]&amp;事業計画集計2025[受着完],事業計画集計2025[(当月)実績 棟数],0,0)</f>
        <v>0</v>
      </c>
      <c r="DP6" s="28" cm="1">
        <f t="array" ref="DP6">_xlfn.XLOOKUP($D5&amp;DP$2&amp;DP$3,事業計画集計2025[営業所]&amp;事業計画集計2025[月]&amp;事業計画集計2025[受着完],事業計画集計2025[(当月)実績 請負金額],0,0)</f>
        <v>35760666</v>
      </c>
      <c r="DQ6" s="28" cm="1">
        <f t="array" ref="DQ6">_xlfn.XLOOKUP($D5&amp;DP$2&amp;DP$3,事業計画集計2025[営業所]&amp;事業計画集計2025[月]&amp;事業計画集計2025[受着完],事業計画集計2025[(当月)実績 利益額],0,0)</f>
        <v>7824969</v>
      </c>
      <c r="DR6" s="149" cm="1">
        <f t="array" ref="DR6">_xlfn.XLOOKUP($D5&amp;DP$2&amp;DP$3,事業計画集計2025[営業所]&amp;事業計画集計2025[月]&amp;事業計画集計2025[受着完],事業計画集計2025[(当月)実績 棟数],0,0)</f>
        <v>1</v>
      </c>
      <c r="DS6" s="28" cm="1">
        <f t="array" ref="DS6">_xlfn.XLOOKUP($D5&amp;DS$2&amp;DS$3,事業計画集計2025[営業所]&amp;事業計画集計2025[月]&amp;事業計画集計2025[受着完],事業計画集計2025[(当月)実績 請負金額],0,0)</f>
        <v>107752766</v>
      </c>
      <c r="DT6" s="28" cm="1">
        <f t="array" ref="DT6">_xlfn.XLOOKUP($D5&amp;DS$2&amp;DS$3,事業計画集計2025[営業所]&amp;事業計画集計2025[月]&amp;事業計画集計2025[受着完],事業計画集計2025[(当月)実績 利益額],0,0)</f>
        <v>20169052</v>
      </c>
      <c r="DU6" s="149" cm="1">
        <f t="array" ref="DU6">_xlfn.XLOOKUP($D5&amp;DS$2&amp;DS$3,事業計画集計2025[営業所]&amp;事業計画集計2025[月]&amp;事業計画集計2025[受着完],事業計画集計2025[(当月)実績 棟数],0,0)</f>
        <v>4</v>
      </c>
      <c r="DV6" s="28" cm="1">
        <f t="array" ref="DV6">_xlfn.XLOOKUP($D5&amp;DV$2&amp;DV$3,事業計画集計2025[営業所]&amp;事業計画集計2025[月]&amp;事業計画集計2025[受着完],事業計画集計2025[(当月)実績 請負金額],0,0)</f>
        <v>0</v>
      </c>
      <c r="DW6" s="28" cm="1">
        <f t="array" ref="DW6">_xlfn.XLOOKUP($D5&amp;DV$2&amp;DV$3,事業計画集計2025[営業所]&amp;事業計画集計2025[月]&amp;事業計画集計2025[受着完],事業計画集計2025[(当月)実績 利益額],0,0)</f>
        <v>0</v>
      </c>
      <c r="DX6" s="133">
        <f>DW6-($Q5*1000)</f>
        <v>-11050000</v>
      </c>
      <c r="DY6" s="149" cm="1">
        <f t="array" ref="DY6">_xlfn.XLOOKUP($D5&amp;DV$2&amp;DV$3,事業計画集計2025[営業所]&amp;事業計画集計2025[月]&amp;事業計画集計2025[受着完],事業計画集計2025[(当月)実績 棟数],0,0)</f>
        <v>0</v>
      </c>
      <c r="DZ6" s="28" cm="1">
        <f t="array" ref="DZ6">_xlfn.XLOOKUP($D5&amp;DZ$2&amp;DZ$3,事業計画集計2025[営業所]&amp;事業計画集計2025[月]&amp;事業計画集計2025[受着完],事業計画集計2025[(当月)実績 請負金額],0,0)</f>
        <v>28027068</v>
      </c>
      <c r="EA6" s="28" cm="1">
        <f t="array" ref="EA6">_xlfn.XLOOKUP($D5&amp;DZ$2&amp;DZ$3,事業計画集計2025[営業所]&amp;事業計画集計2025[月]&amp;事業計画集計2025[受着完],事業計画集計2025[(当月)実績 利益額],0,0)</f>
        <v>5773309</v>
      </c>
      <c r="EB6" s="149" cm="1">
        <f t="array" ref="EB6">_xlfn.XLOOKUP($D5&amp;DZ$2&amp;DZ$3,事業計画集計2025[営業所]&amp;事業計画集計2025[月]&amp;事業計画集計2025[受着完],事業計画集計2025[(当月)実績 棟数],0,0)</f>
        <v>1</v>
      </c>
      <c r="EC6" s="28" cm="1">
        <f t="array" ref="EC6">_xlfn.XLOOKUP($D5&amp;EC$2&amp;EC$3,事業計画集計2025[営業所]&amp;事業計画集計2025[月]&amp;事業計画集計2025[受着完],事業計画集計2025[(当月)実績 請負金額],0,0)</f>
        <v>0</v>
      </c>
      <c r="ED6" s="28" cm="1">
        <f t="array" ref="ED6">_xlfn.XLOOKUP($D5&amp;EC$2&amp;EC$3,事業計画集計2025[営業所]&amp;事業計画集計2025[月]&amp;事業計画集計2025[受着完],事業計画集計2025[(当月)実績 利益額],0,0)</f>
        <v>0</v>
      </c>
      <c r="EE6" s="149" cm="1">
        <f t="array" ref="EE6">_xlfn.XLOOKUP($D5&amp;EC$2&amp;EC$3,事業計画集計2025[営業所]&amp;事業計画集計2025[月]&amp;事業計画集計2025[受着完],事業計画集計2025[(当月)実績 棟数],0,0)</f>
        <v>0</v>
      </c>
      <c r="EF6" s="28" cm="1">
        <f t="array" ref="EF6">_xlfn.XLOOKUP($D5&amp;EF$2&amp;EF$3,事業計画集計2025[営業所]&amp;事業計画集計2025[月]&amp;事業計画集計2025[受着完],事業計画集計2025[(当月)実績 請負金額],0,0)</f>
        <v>53461462</v>
      </c>
      <c r="EG6" s="28" cm="1">
        <f t="array" ref="EG6">_xlfn.XLOOKUP($D5&amp;EF$2&amp;EF$3,事業計画集計2025[営業所]&amp;事業計画集計2025[月]&amp;事業計画集計2025[受着完],事業計画集計2025[(当月)実績 利益額],0,0)</f>
        <v>10350849</v>
      </c>
      <c r="EH6" s="133">
        <f>EG6-($Q5*1000)</f>
        <v>-699151</v>
      </c>
      <c r="EI6" s="142" cm="1">
        <f t="array" ref="EI6">_xlfn.XLOOKUP($D5&amp;EF$2&amp;EF$3,事業計画集計2025[営業所]&amp;事業計画集計2025[月]&amp;事業計画集計2025[受着完],事業計画集計2025[(当月)実績 棟数],0,0)</f>
        <v>2</v>
      </c>
      <c r="EJ6" s="421">
        <f t="shared" si="3"/>
        <v>114782734</v>
      </c>
      <c r="EK6" s="422">
        <f t="shared" si="3"/>
        <v>23947304</v>
      </c>
      <c r="EL6" s="423">
        <f t="shared" si="3"/>
        <v>4</v>
      </c>
      <c r="EM6" s="296">
        <f t="shared" si="3"/>
        <v>128115016</v>
      </c>
      <c r="EN6" s="300">
        <f t="shared" si="3"/>
        <v>24888495</v>
      </c>
      <c r="EO6" s="154">
        <f t="shared" si="3"/>
        <v>5</v>
      </c>
      <c r="EP6" s="304">
        <f>DL6+DV6+EF6</f>
        <v>53461462</v>
      </c>
      <c r="EQ6" s="314">
        <f>DM6+DW6+EG6</f>
        <v>10350849</v>
      </c>
      <c r="ER6" s="409">
        <f>EQ6*(1+ER7)-(($Q5*1000)*3)</f>
        <v>-22799151</v>
      </c>
      <c r="ES6" s="158">
        <f>DO6+DY6+EI6</f>
        <v>2</v>
      </c>
      <c r="ET6" s="28" cm="1">
        <f t="array" ref="ET6">_xlfn.XLOOKUP($D5&amp;ET$2&amp;ET$3,事業計画集計2025[営業所]&amp;事業計画集計2025[月]&amp;事業計画集計2025[受着完],事業計画集計2025[(当月)実績 請負金額],0,0)</f>
        <v>54748000</v>
      </c>
      <c r="EU6" s="28" cm="1">
        <f t="array" ref="EU6">_xlfn.XLOOKUP($D5&amp;ET$2&amp;ET$3,事業計画集計2025[営業所]&amp;事業計画集計2025[月]&amp;事業計画集計2025[受着完],事業計画集計2025[(当月)実績 利益額],0,0)</f>
        <v>11933781</v>
      </c>
      <c r="EV6" s="149" cm="1">
        <f t="array" ref="EV6">_xlfn.XLOOKUP($D5&amp;ET$2&amp;ET$3,事業計画集計2025[営業所]&amp;事業計画集計2025[月]&amp;事業計画集計2025[受着完],事業計画集計2025[(当月)実績 棟数],0,0)</f>
        <v>2</v>
      </c>
      <c r="EW6" s="28" cm="1">
        <f t="array" ref="EW6">_xlfn.XLOOKUP($D5&amp;EW$2&amp;EW$3,事業計画集計2025[営業所]&amp;事業計画集計2025[月]&amp;事業計画集計2025[受着完],事業計画集計2025[(当月)実績 請負金額],0,0)</f>
        <v>30542248</v>
      </c>
      <c r="EX6" s="28" cm="1">
        <f t="array" ref="EX6">_xlfn.XLOOKUP($D5&amp;EW$2&amp;EW$3,事業計画集計2025[営業所]&amp;事業計画集計2025[月]&amp;事業計画集計2025[受着完],事業計画集計2025[(当月)実績 利益額],0,0)</f>
        <v>5789415</v>
      </c>
      <c r="EY6" s="149" cm="1">
        <f t="array" ref="EY6">_xlfn.XLOOKUP($D5&amp;EW$2&amp;EW$3,事業計画集計2025[営業所]&amp;事業計画集計2025[月]&amp;事業計画集計2025[受着完],事業計画集計2025[(当月)実績 棟数],0,0)</f>
        <v>1</v>
      </c>
      <c r="EZ6" s="28" cm="1">
        <f t="array" ref="EZ6">_xlfn.XLOOKUP($D5&amp;EZ$2&amp;EZ$3,事業計画集計2025[営業所]&amp;事業計画集計2025[月]&amp;事業計画集計2025[受着完],事業計画集計2025[(当月)実績 請負金額],0,0)</f>
        <v>0</v>
      </c>
      <c r="FA6" s="28" cm="1">
        <f t="array" ref="FA6">_xlfn.XLOOKUP($D5&amp;EZ$2&amp;EZ$3,事業計画集計2025[営業所]&amp;事業計画集計2025[月]&amp;事業計画集計2025[受着完],事業計画集計2025[(当月)実績 利益額],0,0)</f>
        <v>0</v>
      </c>
      <c r="FB6" s="133">
        <f>FA6-($Q5*1000)</f>
        <v>-11050000</v>
      </c>
      <c r="FC6" s="149" cm="1">
        <f t="array" ref="FC6">_xlfn.XLOOKUP($D5&amp;EZ$2&amp;EZ$3,事業計画集計2025[営業所]&amp;事業計画集計2025[月]&amp;事業計画集計2025[受着完],事業計画集計2025[(当月)実績 棟数],0,0)</f>
        <v>0</v>
      </c>
      <c r="FD6" s="28" cm="1">
        <f t="array" ref="FD6">_xlfn.XLOOKUP($D5&amp;FD$2&amp;FD$3,事業計画集計2025[営業所]&amp;事業計画集計2025[月]&amp;事業計画集計2025[受着完],事業計画集計2025[(当月)実績 請負金額],0,0)</f>
        <v>0</v>
      </c>
      <c r="FE6" s="28" cm="1">
        <f t="array" ref="FE6">_xlfn.XLOOKUP($D5&amp;FD$2&amp;FD$3,事業計画集計2025[営業所]&amp;事業計画集計2025[月]&amp;事業計画集計2025[受着完],事業計画集計2025[(当月)実績 利益額],0,0)</f>
        <v>0</v>
      </c>
      <c r="FF6" s="149" cm="1">
        <f t="array" ref="FF6">_xlfn.XLOOKUP($D5&amp;FD$2&amp;FD$3,事業計画集計2025[営業所]&amp;事業計画集計2025[月]&amp;事業計画集計2025[受着完],事業計画集計2025[(当月)実績 棟数],0,0)</f>
        <v>0</v>
      </c>
      <c r="FG6" s="28" cm="1">
        <f t="array" ref="FG6">_xlfn.XLOOKUP($D5&amp;FG$2&amp;FG$3,事業計画集計2025[営業所]&amp;事業計画集計2025[月]&amp;事業計画集計2025[受着完],事業計画集計2025[(当月)実績 請負金額],0,0)</f>
        <v>86500743</v>
      </c>
      <c r="FH6" s="28" cm="1">
        <f t="array" ref="FH6">_xlfn.XLOOKUP($D5&amp;FG$2&amp;FG$3,事業計画集計2025[営業所]&amp;事業計画集計2025[月]&amp;事業計画集計2025[受着完],事業計画集計2025[(当月)実績 利益額],0,0)</f>
        <v>18305343</v>
      </c>
      <c r="FI6" s="149" cm="1">
        <f t="array" ref="FI6">_xlfn.XLOOKUP($D5&amp;FG$2&amp;FG$3,事業計画集計2025[営業所]&amp;事業計画集計2025[月]&amp;事業計画集計2025[受着完],事業計画集計2025[(当月)実績 棟数],0,0)</f>
        <v>3</v>
      </c>
      <c r="FJ6" s="28" cm="1">
        <f t="array" ref="FJ6">_xlfn.XLOOKUP($D5&amp;FJ$2&amp;FJ$3,事業計画集計2025[営業所]&amp;事業計画集計2025[月]&amp;事業計画集計2025[受着完],事業計画集計2025[(当月)実績 請負金額],0,0)</f>
        <v>25258423</v>
      </c>
      <c r="FK6" s="28" cm="1">
        <f t="array" ref="FK6">_xlfn.XLOOKUP($D5&amp;FJ$2&amp;FJ$3,事業計画集計2025[営業所]&amp;事業計画集計2025[月]&amp;事業計画集計2025[受着完],事業計画集計2025[(当月)実績 利益額],0,0)</f>
        <v>5161560</v>
      </c>
      <c r="FL6" s="133">
        <f>FK6-($Q5*1000)</f>
        <v>-5888440</v>
      </c>
      <c r="FM6" s="149" cm="1">
        <f t="array" ref="FM6">_xlfn.XLOOKUP($D5&amp;FJ$2&amp;FJ$3,事業計画集計2025[営業所]&amp;事業計画集計2025[月]&amp;事業計画集計2025[受着完],事業計画集計2025[(当月)実績 棟数],0,0)</f>
        <v>1</v>
      </c>
      <c r="FN6" s="28" cm="1">
        <f t="array" ref="FN6">_xlfn.XLOOKUP($D5&amp;FN$2&amp;FN$3,事業計画集計2025[営業所]&amp;事業計画集計2025[月]&amp;事業計画集計2025[受着完],事業計画集計2025[(当月)実績 請負金額],0,0)</f>
        <v>0</v>
      </c>
      <c r="FO6" s="28" cm="1">
        <f t="array" ref="FO6">_xlfn.XLOOKUP($D5&amp;FN$2&amp;FN$3,事業計画集計2025[営業所]&amp;事業計画集計2025[月]&amp;事業計画集計2025[受着完],事業計画集計2025[(当月)実績 利益額],0,0)</f>
        <v>0</v>
      </c>
      <c r="FP6" s="149" cm="1">
        <f t="array" ref="FP6">_xlfn.XLOOKUP($D5&amp;FN$2&amp;FN$3,事業計画集計2025[営業所]&amp;事業計画集計2025[月]&amp;事業計画集計2025[受着完],事業計画集計2025[(当月)実績 棟数],0,0)</f>
        <v>0</v>
      </c>
      <c r="FQ6" s="28" cm="1">
        <f t="array" ref="FQ6">_xlfn.XLOOKUP($D5&amp;FQ$2&amp;FQ$3,事業計画集計2025[営業所]&amp;事業計画集計2025[月]&amp;事業計画集計2025[受着完],事業計画集計2025[(当月)実績 請負金額],0,0)</f>
        <v>0</v>
      </c>
      <c r="FR6" s="28" cm="1">
        <f t="array" ref="FR6">_xlfn.XLOOKUP($D5&amp;FQ$2&amp;FQ$3,事業計画集計2025[営業所]&amp;事業計画集計2025[月]&amp;事業計画集計2025[受着完],事業計画集計2025[(当月)実績 利益額],0,0)</f>
        <v>0</v>
      </c>
      <c r="FS6" s="149" cm="1">
        <f t="array" ref="FS6">_xlfn.XLOOKUP($D5&amp;FQ$2&amp;FQ$3,事業計画集計2025[営業所]&amp;事業計画集計2025[月]&amp;事業計画集計2025[受着完],事業計画集計2025[(当月)実績 棟数],0,0)</f>
        <v>0</v>
      </c>
      <c r="FT6" s="28" cm="1">
        <f t="array" ref="FT6">_xlfn.XLOOKUP($D5&amp;FT$2&amp;FT$3,事業計画集計2025[営業所]&amp;事業計画集計2025[月]&amp;事業計画集計2025[受着完],事業計画集計2025[(当月)実績 請負金額],0,0)</f>
        <v>0</v>
      </c>
      <c r="FU6" s="28" cm="1">
        <f t="array" ref="FU6">_xlfn.XLOOKUP($D5&amp;FT$2&amp;FT$3,事業計画集計2025[営業所]&amp;事業計画集計2025[月]&amp;事業計画集計2025[受着完],事業計画集計2025[(当月)実績 利益額],0,0)</f>
        <v>0</v>
      </c>
      <c r="FV6" s="133">
        <f>FU6-($Q5*1000)</f>
        <v>-11050000</v>
      </c>
      <c r="FW6" s="142" cm="1">
        <f t="array" ref="FW6">_xlfn.XLOOKUP($D5&amp;FT$2&amp;FT$3,事業計画集計2025[営業所]&amp;事業計画集計2025[月]&amp;事業計画集計2025[受着完],事業計画集計2025[(当月)実績 棟数],0,0)</f>
        <v>0</v>
      </c>
      <c r="FX6" s="421">
        <f t="shared" si="4"/>
        <v>54748000</v>
      </c>
      <c r="FY6" s="422">
        <f t="shared" si="4"/>
        <v>11933781</v>
      </c>
      <c r="FZ6" s="423">
        <f t="shared" si="4"/>
        <v>2</v>
      </c>
      <c r="GA6" s="296">
        <f t="shared" si="4"/>
        <v>117042991</v>
      </c>
      <c r="GB6" s="300">
        <f t="shared" si="4"/>
        <v>24094758</v>
      </c>
      <c r="GC6" s="154">
        <f t="shared" si="4"/>
        <v>4</v>
      </c>
      <c r="GD6" s="304">
        <f>EZ6+FJ6+FT6</f>
        <v>25258423</v>
      </c>
      <c r="GE6" s="314">
        <f>FA6+FK6+FU6</f>
        <v>5161560</v>
      </c>
      <c r="GF6" s="409">
        <f>GE6*(1+GF7)-(($Q5*1000)*3)</f>
        <v>-27988440</v>
      </c>
      <c r="GG6" s="158">
        <f>FC6+FM6+FW6</f>
        <v>1</v>
      </c>
      <c r="GH6" s="333">
        <f t="shared" si="5"/>
        <v>169530734</v>
      </c>
      <c r="GI6" s="334">
        <f t="shared" si="5"/>
        <v>35881085</v>
      </c>
      <c r="GJ6" s="162">
        <f t="shared" si="5"/>
        <v>6</v>
      </c>
      <c r="GK6" s="354">
        <f t="shared" si="5"/>
        <v>245158007</v>
      </c>
      <c r="GL6" s="355">
        <f t="shared" si="5"/>
        <v>48983253</v>
      </c>
      <c r="GM6" s="166">
        <f t="shared" si="5"/>
        <v>9</v>
      </c>
      <c r="GN6" s="479">
        <f t="shared" si="5"/>
        <v>78719885</v>
      </c>
      <c r="GO6" s="480">
        <f t="shared" si="5"/>
        <v>15512409</v>
      </c>
      <c r="GP6" s="409">
        <f t="shared" si="5"/>
        <v>-50787591</v>
      </c>
      <c r="GQ6" s="482">
        <f t="shared" si="5"/>
        <v>3</v>
      </c>
      <c r="GR6" s="390">
        <f t="shared" si="6"/>
        <v>513041211</v>
      </c>
      <c r="GS6" s="391">
        <f t="shared" si="6"/>
        <v>104449953</v>
      </c>
      <c r="GT6" s="170">
        <f t="shared" si="6"/>
        <v>18</v>
      </c>
      <c r="GU6" s="390">
        <f t="shared" si="6"/>
        <v>349102601</v>
      </c>
      <c r="GV6" s="391">
        <f t="shared" si="6"/>
        <v>69847998</v>
      </c>
      <c r="GW6" s="170">
        <f t="shared" si="6"/>
        <v>13</v>
      </c>
      <c r="GX6" s="390">
        <f t="shared" si="6"/>
        <v>322306164</v>
      </c>
      <c r="GY6" s="391">
        <f t="shared" si="6"/>
        <v>66655704</v>
      </c>
      <c r="GZ6" s="409">
        <f t="shared" si="6"/>
        <v>-65944296</v>
      </c>
      <c r="HA6" s="256">
        <f t="shared" si="6"/>
        <v>11</v>
      </c>
      <c r="HB6" s="31"/>
      <c r="HC6" s="30" t="s">
        <v>138</v>
      </c>
      <c r="HD6" s="30" t="s">
        <v>162</v>
      </c>
      <c r="HE6" s="520" t="s">
        <v>89</v>
      </c>
      <c r="HF6" s="30" t="s">
        <v>250</v>
      </c>
      <c r="HG6" s="30" t="s">
        <v>268</v>
      </c>
    </row>
    <row r="7" spans="1:215" s="38" customFormat="1" ht="21">
      <c r="A7" s="32"/>
      <c r="B7" s="599" t="s">
        <v>445</v>
      </c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139</v>
      </c>
      <c r="T7" s="35">
        <f t="shared" ref="T7:AA7" si="8">IF(AND(T5&gt;0,T6&gt;0),ROUNDDOWN(T6/T5,4),"")</f>
        <v>2.0589</v>
      </c>
      <c r="U7" s="36">
        <f t="shared" si="8"/>
        <v>1.673</v>
      </c>
      <c r="V7" s="143">
        <f t="shared" si="8"/>
        <v>2</v>
      </c>
      <c r="W7" s="35" t="str">
        <f t="shared" si="8"/>
        <v/>
      </c>
      <c r="X7" s="36" t="str">
        <f t="shared" si="8"/>
        <v/>
      </c>
      <c r="Y7" s="150" t="str">
        <f t="shared" si="8"/>
        <v/>
      </c>
      <c r="Z7" s="36">
        <f t="shared" si="8"/>
        <v>1</v>
      </c>
      <c r="AA7" s="36">
        <f t="shared" si="8"/>
        <v>1</v>
      </c>
      <c r="AB7" s="37">
        <f>IF(AB6&gt;0,AB6/AB5,0)</f>
        <v>0</v>
      </c>
      <c r="AC7" s="143">
        <f t="shared" ref="AC7:AK7" si="9">IF(AND(AC5&gt;0,AC6&gt;0),ROUNDDOWN(AC6/AC5,4),"")</f>
        <v>1</v>
      </c>
      <c r="AD7" s="35">
        <f t="shared" si="9"/>
        <v>0.36830000000000002</v>
      </c>
      <c r="AE7" s="36">
        <f t="shared" si="9"/>
        <v>0.28539999999999999</v>
      </c>
      <c r="AF7" s="150">
        <f t="shared" si="9"/>
        <v>0.5</v>
      </c>
      <c r="AG7" s="36">
        <f t="shared" si="9"/>
        <v>0.99950000000000006</v>
      </c>
      <c r="AH7" s="36">
        <f t="shared" si="9"/>
        <v>0.97299999999999998</v>
      </c>
      <c r="AI7" s="150">
        <f t="shared" si="9"/>
        <v>1</v>
      </c>
      <c r="AJ7" s="36">
        <f t="shared" si="9"/>
        <v>0.73850000000000005</v>
      </c>
      <c r="AK7" s="36">
        <f t="shared" si="9"/>
        <v>0.72789999999999999</v>
      </c>
      <c r="AL7" s="37">
        <f>IF(AL6&gt;0,AL6/AL5,0)</f>
        <v>0.48126303919267394</v>
      </c>
      <c r="AM7" s="150">
        <f t="shared" ref="AM7:AU7" si="10">IF(AND(AM5&gt;0,AM6&gt;0),ROUNDDOWN(AM6/AM5,4),"")</f>
        <v>0.66659999999999997</v>
      </c>
      <c r="AN7" s="36">
        <f t="shared" si="10"/>
        <v>0.3972</v>
      </c>
      <c r="AO7" s="36">
        <f t="shared" si="10"/>
        <v>0.32969999999999999</v>
      </c>
      <c r="AP7" s="150">
        <f t="shared" si="10"/>
        <v>0.5</v>
      </c>
      <c r="AQ7" s="36" t="str">
        <f t="shared" si="10"/>
        <v/>
      </c>
      <c r="AR7" s="36" t="str">
        <f t="shared" si="10"/>
        <v/>
      </c>
      <c r="AS7" s="150" t="str">
        <f t="shared" si="10"/>
        <v/>
      </c>
      <c r="AT7" s="36" t="str">
        <f t="shared" si="10"/>
        <v/>
      </c>
      <c r="AU7" s="36" t="str">
        <f t="shared" si="10"/>
        <v/>
      </c>
      <c r="AV7" s="37">
        <f>IF(AV6&gt;0,AV6/AV5,0)</f>
        <v>0</v>
      </c>
      <c r="AW7" s="143" t="str">
        <f>IF(AND(AW5&gt;0,AW6&gt;0),ROUNDDOWN(AW6/AW5,4),"")</f>
        <v/>
      </c>
      <c r="AX7" s="424">
        <f t="shared" ref="AX7:BE7" si="11">IF(AND(AX5&gt;0,AX6&gt;0),ROUNDDOWN(AX6/AX5,4),"")</f>
        <v>0.71799999999999997</v>
      </c>
      <c r="AY7" s="425">
        <f t="shared" si="11"/>
        <v>0.58069999999999999</v>
      </c>
      <c r="AZ7" s="426">
        <f t="shared" si="11"/>
        <v>0.8</v>
      </c>
      <c r="BA7" s="297">
        <f t="shared" si="11"/>
        <v>0.99950000000000006</v>
      </c>
      <c r="BB7" s="301">
        <f t="shared" si="11"/>
        <v>0.97299999999999998</v>
      </c>
      <c r="BC7" s="155">
        <f t="shared" si="11"/>
        <v>1</v>
      </c>
      <c r="BD7" s="305">
        <f t="shared" si="11"/>
        <v>1</v>
      </c>
      <c r="BE7" s="315">
        <f t="shared" si="11"/>
        <v>1</v>
      </c>
      <c r="BF7" s="325"/>
      <c r="BG7" s="159">
        <f t="shared" ref="BG7:BO7" si="12">IF(AND(BG5&gt;0,BG6&gt;0),ROUNDDOWN(BG6/BG5,4),"")</f>
        <v>1</v>
      </c>
      <c r="BH7" s="36">
        <f t="shared" si="12"/>
        <v>0.87570000000000003</v>
      </c>
      <c r="BI7" s="36">
        <f t="shared" si="12"/>
        <v>0.70599999999999996</v>
      </c>
      <c r="BJ7" s="150">
        <f t="shared" si="12"/>
        <v>1</v>
      </c>
      <c r="BK7" s="36">
        <f t="shared" si="12"/>
        <v>0.71530000000000005</v>
      </c>
      <c r="BL7" s="36">
        <f t="shared" si="12"/>
        <v>0.65359999999999996</v>
      </c>
      <c r="BM7" s="150">
        <f t="shared" si="12"/>
        <v>0.66659999999999997</v>
      </c>
      <c r="BN7" s="36">
        <f t="shared" si="12"/>
        <v>1</v>
      </c>
      <c r="BO7" s="36">
        <f t="shared" si="12"/>
        <v>1</v>
      </c>
      <c r="BP7" s="37">
        <f>IF(BP6&gt;0,BP6/BP5,0)</f>
        <v>0</v>
      </c>
      <c r="BQ7" s="150">
        <f t="shared" ref="BQ7:BY7" si="13">IF(AND(BQ5&gt;0,BQ6&gt;0),ROUNDDOWN(BQ6/BQ5,4),"")</f>
        <v>1</v>
      </c>
      <c r="BR7" s="36">
        <f t="shared" si="13"/>
        <v>1.5820000000000001</v>
      </c>
      <c r="BS7" s="36">
        <f t="shared" si="13"/>
        <v>1.3343</v>
      </c>
      <c r="BT7" s="150">
        <f t="shared" si="13"/>
        <v>1.5</v>
      </c>
      <c r="BU7" s="36" t="str">
        <f t="shared" si="13"/>
        <v/>
      </c>
      <c r="BV7" s="36" t="str">
        <f t="shared" si="13"/>
        <v/>
      </c>
      <c r="BW7" s="150" t="str">
        <f t="shared" si="13"/>
        <v/>
      </c>
      <c r="BX7" s="36" t="str">
        <f t="shared" si="13"/>
        <v/>
      </c>
      <c r="BY7" s="36" t="str">
        <f t="shared" si="13"/>
        <v/>
      </c>
      <c r="BZ7" s="37">
        <f>IF(BZ6&gt;0,BZ6/BZ5,0)</f>
        <v>0</v>
      </c>
      <c r="CA7" s="150" t="str">
        <f t="shared" ref="CA7:CI7" si="14">IF(AND(CA5&gt;0,CA6&gt;0),ROUNDDOWN(CA6/CA5,4),"")</f>
        <v/>
      </c>
      <c r="CB7" s="36">
        <f t="shared" si="14"/>
        <v>0.98150000000000004</v>
      </c>
      <c r="CC7" s="36">
        <f t="shared" si="14"/>
        <v>0.84630000000000005</v>
      </c>
      <c r="CD7" s="150">
        <f t="shared" si="14"/>
        <v>1</v>
      </c>
      <c r="CE7" s="36">
        <f t="shared" si="14"/>
        <v>0.4209</v>
      </c>
      <c r="CF7" s="36">
        <f t="shared" si="14"/>
        <v>0.3584</v>
      </c>
      <c r="CG7" s="150">
        <f t="shared" si="14"/>
        <v>0.5</v>
      </c>
      <c r="CH7" s="36">
        <f t="shared" si="14"/>
        <v>0.99980000000000002</v>
      </c>
      <c r="CI7" s="36">
        <f t="shared" si="14"/>
        <v>0.99139999999999995</v>
      </c>
      <c r="CJ7" s="37">
        <f>IF(CJ6&gt;0,CJ6/CJ5,0)</f>
        <v>0.97640573725862045</v>
      </c>
      <c r="CK7" s="143">
        <f>IF(AND(CK5&gt;0,CK6&gt;0),ROUNDDOWN(CK6/CK5,4),"")</f>
        <v>1</v>
      </c>
      <c r="CL7" s="424">
        <f t="shared" ref="CL7:CS7" si="15">IF(AND(CL5&gt;0,CL6&gt;0),ROUNDDOWN(CL6/CL5,4),"")</f>
        <v>1.1228</v>
      </c>
      <c r="CM7" s="425">
        <f t="shared" si="15"/>
        <v>0.94569999999999999</v>
      </c>
      <c r="CN7" s="426">
        <f t="shared" si="15"/>
        <v>1.1428</v>
      </c>
      <c r="CO7" s="297">
        <f t="shared" si="15"/>
        <v>0.3649</v>
      </c>
      <c r="CP7" s="301">
        <f t="shared" si="15"/>
        <v>0.32629999999999998</v>
      </c>
      <c r="CQ7" s="155">
        <f t="shared" si="15"/>
        <v>0.375</v>
      </c>
      <c r="CR7" s="305">
        <f t="shared" si="15"/>
        <v>0.99980000000000002</v>
      </c>
      <c r="CS7" s="315">
        <f t="shared" si="15"/>
        <v>0.99370000000000003</v>
      </c>
      <c r="CT7" s="325"/>
      <c r="CU7" s="159">
        <f>IF(AND(CU5&gt;0,CU6&gt;0),ROUNDDOWN(CU6/CU5,4),"")</f>
        <v>1</v>
      </c>
      <c r="CV7" s="335">
        <f>IF(AND(CV5&gt;0,CV6&gt;0),ROUNDDOWN(CV6/CV5,4),"")</f>
        <v>0.95409999999999995</v>
      </c>
      <c r="CW7" s="336">
        <f t="shared" ref="CW7:CX7" si="16">IF(AND(CW5&gt;0,CW6&gt;0),ROUNDDOWN(CW6/CW5,4),"")</f>
        <v>0.79359999999999997</v>
      </c>
      <c r="CX7" s="163">
        <f t="shared" si="16"/>
        <v>1</v>
      </c>
      <c r="CY7" s="356">
        <f>IF(AND(CY5&gt;0,CY6&gt;0),ROUNDDOWN(CY6/CY5,4),"")</f>
        <v>0.43140000000000001</v>
      </c>
      <c r="CZ7" s="357">
        <f>IF(AND(CZ5&gt;0,CZ6&gt;0),ROUNDDOWN(CZ6/CZ5,4),"")</f>
        <v>0.39340000000000003</v>
      </c>
      <c r="DA7" s="167">
        <f>IF(AND(DA5&gt;0,DA6&gt;0),ROUNDDOWN(DA6/DA5,4),"")</f>
        <v>0.44440000000000002</v>
      </c>
      <c r="DB7" s="483">
        <f t="shared" ref="DB7:DE7" si="17">IF(AND(DB5&gt;0,DB6&gt;0),ROUNDDOWN(DB6/DB5,4),"")</f>
        <v>0.99990000000000001</v>
      </c>
      <c r="DC7" s="484">
        <f t="shared" si="17"/>
        <v>0.99709999999999999</v>
      </c>
      <c r="DD7" s="485"/>
      <c r="DE7" s="486">
        <f t="shared" si="17"/>
        <v>1</v>
      </c>
      <c r="DF7" s="36">
        <f t="shared" ref="DF7:DM7" si="18">IF(AND(DF5&gt;0,DF6&gt;0),ROUNDDOWN(DF6/DF5,4),"")</f>
        <v>0.84989999999999999</v>
      </c>
      <c r="DG7" s="36">
        <f t="shared" si="18"/>
        <v>0.71860000000000002</v>
      </c>
      <c r="DH7" s="150">
        <f t="shared" si="18"/>
        <v>1</v>
      </c>
      <c r="DI7" s="36">
        <f t="shared" si="18"/>
        <v>0.17660000000000001</v>
      </c>
      <c r="DJ7" s="36">
        <f t="shared" si="18"/>
        <v>0.18729999999999999</v>
      </c>
      <c r="DK7" s="150">
        <f t="shared" si="18"/>
        <v>0.25</v>
      </c>
      <c r="DL7" s="36" t="str">
        <f t="shared" si="18"/>
        <v/>
      </c>
      <c r="DM7" s="36" t="str">
        <f t="shared" si="18"/>
        <v/>
      </c>
      <c r="DN7" s="37">
        <f>IF(DN6&gt;0,DN6/DN5,0)</f>
        <v>0</v>
      </c>
      <c r="DO7" s="150" t="str">
        <f t="shared" ref="DO7:DW7" si="19">IF(AND(DO5&gt;0,DO6&gt;0),ROUNDDOWN(DO6/DO5,4),"")</f>
        <v/>
      </c>
      <c r="DP7" s="36">
        <f t="shared" si="19"/>
        <v>0.59599999999999997</v>
      </c>
      <c r="DQ7" s="36">
        <f t="shared" si="19"/>
        <v>0.54339999999999999</v>
      </c>
      <c r="DR7" s="150">
        <f t="shared" si="19"/>
        <v>0.5</v>
      </c>
      <c r="DS7" s="36">
        <f t="shared" si="19"/>
        <v>0.74250000000000005</v>
      </c>
      <c r="DT7" s="36">
        <f t="shared" si="19"/>
        <v>0.63039999999999996</v>
      </c>
      <c r="DU7" s="150">
        <f t="shared" si="19"/>
        <v>1</v>
      </c>
      <c r="DV7" s="36" t="str">
        <f t="shared" si="19"/>
        <v/>
      </c>
      <c r="DW7" s="36" t="str">
        <f t="shared" si="19"/>
        <v/>
      </c>
      <c r="DX7" s="37">
        <f>IF(DX6&gt;0,DX6/DX5,0)</f>
        <v>0</v>
      </c>
      <c r="DY7" s="150" t="str">
        <f t="shared" ref="DY7:EG7" si="20">IF(AND(DY5&gt;0,DY6&gt;0),ROUNDDOWN(DY6/DY5,4),"")</f>
        <v/>
      </c>
      <c r="DZ7" s="36">
        <f t="shared" si="20"/>
        <v>0.46710000000000002</v>
      </c>
      <c r="EA7" s="36">
        <f t="shared" si="20"/>
        <v>0.40089999999999998</v>
      </c>
      <c r="EB7" s="150">
        <f t="shared" si="20"/>
        <v>0.5</v>
      </c>
      <c r="EC7" s="36" t="str">
        <f t="shared" si="20"/>
        <v/>
      </c>
      <c r="ED7" s="36" t="str">
        <f t="shared" si="20"/>
        <v/>
      </c>
      <c r="EE7" s="150" t="str">
        <f t="shared" si="20"/>
        <v/>
      </c>
      <c r="EF7" s="36">
        <f t="shared" si="20"/>
        <v>1.0066999999999999</v>
      </c>
      <c r="EG7" s="36">
        <f t="shared" si="20"/>
        <v>0.89039999999999997</v>
      </c>
      <c r="EH7" s="37">
        <f>IF(EH6&gt;0,EH6/EH5,0)</f>
        <v>0</v>
      </c>
      <c r="EI7" s="143">
        <f>IF(AND(EI5&gt;0,EI6&gt;0),ROUNDDOWN(EI6/EI5,4),"")</f>
        <v>1</v>
      </c>
      <c r="EJ7" s="424">
        <f t="shared" ref="EJ7:EQ7" si="21">IF(AND(EJ5&gt;0,EJ6&gt;0),ROUNDDOWN(EJ6/EJ5,4),"")</f>
        <v>0.63759999999999994</v>
      </c>
      <c r="EK7" s="425">
        <f t="shared" si="21"/>
        <v>0.55430000000000001</v>
      </c>
      <c r="EL7" s="426">
        <f t="shared" si="21"/>
        <v>0.66659999999999997</v>
      </c>
      <c r="EM7" s="297">
        <f t="shared" si="21"/>
        <v>0.3735</v>
      </c>
      <c r="EN7" s="301">
        <f t="shared" si="21"/>
        <v>0.32540000000000002</v>
      </c>
      <c r="EO7" s="155">
        <f t="shared" si="21"/>
        <v>0.45450000000000002</v>
      </c>
      <c r="EP7" s="305">
        <f t="shared" si="21"/>
        <v>0.34339999999999998</v>
      </c>
      <c r="EQ7" s="315">
        <f t="shared" si="21"/>
        <v>0.31240000000000001</v>
      </c>
      <c r="ER7" s="325"/>
      <c r="ES7" s="159">
        <f t="shared" ref="ES7:FA7" si="22">IF(AND(ES5&gt;0,ES6&gt;0),ROUNDDOWN(ES6/ES5,4),"")</f>
        <v>0.33329999999999999</v>
      </c>
      <c r="ET7" s="36">
        <f t="shared" si="22"/>
        <v>0.91239999999999999</v>
      </c>
      <c r="EU7" s="36">
        <f t="shared" si="22"/>
        <v>0.82869999999999999</v>
      </c>
      <c r="EV7" s="150">
        <f t="shared" si="22"/>
        <v>1</v>
      </c>
      <c r="EW7" s="36">
        <f t="shared" si="22"/>
        <v>0.33929999999999999</v>
      </c>
      <c r="EX7" s="36">
        <f t="shared" si="22"/>
        <v>0.26800000000000002</v>
      </c>
      <c r="EY7" s="150">
        <f t="shared" si="22"/>
        <v>0.33329999999999999</v>
      </c>
      <c r="EZ7" s="36" t="str">
        <f t="shared" si="22"/>
        <v/>
      </c>
      <c r="FA7" s="36" t="str">
        <f t="shared" si="22"/>
        <v/>
      </c>
      <c r="FB7" s="37">
        <f>IF(FB6&gt;0,FB6/FB5,0)</f>
        <v>0</v>
      </c>
      <c r="FC7" s="150" t="str">
        <f t="shared" ref="FC7:FK7" si="23">IF(AND(FC5&gt;0,FC6&gt;0),ROUNDDOWN(FC6/FC5,4),"")</f>
        <v/>
      </c>
      <c r="FD7" s="36" t="str">
        <f t="shared" si="23"/>
        <v/>
      </c>
      <c r="FE7" s="36" t="str">
        <f t="shared" si="23"/>
        <v/>
      </c>
      <c r="FF7" s="150" t="str">
        <f t="shared" si="23"/>
        <v/>
      </c>
      <c r="FG7" s="36">
        <f t="shared" si="23"/>
        <v>1.4416</v>
      </c>
      <c r="FH7" s="36">
        <f t="shared" si="23"/>
        <v>1.2712000000000001</v>
      </c>
      <c r="FI7" s="150">
        <f t="shared" si="23"/>
        <v>1.5</v>
      </c>
      <c r="FJ7" s="36">
        <f t="shared" si="23"/>
        <v>0.219</v>
      </c>
      <c r="FK7" s="36">
        <f t="shared" si="23"/>
        <v>0.20480000000000001</v>
      </c>
      <c r="FL7" s="37">
        <f>IF(FL6&gt;0,FL6/FL5,0)</f>
        <v>0</v>
      </c>
      <c r="FM7" s="150">
        <f t="shared" ref="FM7:FU7" si="24">IF(AND(FM5&gt;0,FM6&gt;0),ROUNDDOWN(FM6/FM5,4),"")</f>
        <v>0.25</v>
      </c>
      <c r="FN7" s="36" t="str">
        <f t="shared" si="24"/>
        <v/>
      </c>
      <c r="FO7" s="36" t="str">
        <f t="shared" si="24"/>
        <v/>
      </c>
      <c r="FP7" s="150" t="str">
        <f t="shared" si="24"/>
        <v/>
      </c>
      <c r="FQ7" s="36" t="str">
        <f t="shared" si="24"/>
        <v/>
      </c>
      <c r="FR7" s="36" t="str">
        <f t="shared" si="24"/>
        <v/>
      </c>
      <c r="FS7" s="150" t="str">
        <f t="shared" si="24"/>
        <v/>
      </c>
      <c r="FT7" s="36" t="str">
        <f t="shared" si="24"/>
        <v/>
      </c>
      <c r="FU7" s="36" t="str">
        <f t="shared" si="24"/>
        <v/>
      </c>
      <c r="FV7" s="37">
        <f>IF(FV6&gt;0,FV6/FV5,0)</f>
        <v>0</v>
      </c>
      <c r="FW7" s="143" t="str">
        <f>IF(AND(FW5&gt;0,FW6&gt;0),ROUNDDOWN(FW6/FW5,4),"")</f>
        <v/>
      </c>
      <c r="FX7" s="424">
        <f t="shared" ref="FX7:GE7" si="25">IF(AND(FX5&gt;0,FX6&gt;0),ROUNDDOWN(FX6/FX5,4),"")</f>
        <v>0.2281</v>
      </c>
      <c r="FY7" s="425">
        <f t="shared" si="25"/>
        <v>0.20710000000000001</v>
      </c>
      <c r="FZ7" s="426">
        <f t="shared" si="25"/>
        <v>0.25</v>
      </c>
      <c r="GA7" s="297">
        <f t="shared" si="25"/>
        <v>0.55730000000000002</v>
      </c>
      <c r="GB7" s="301">
        <f t="shared" si="25"/>
        <v>0.47799999999999998</v>
      </c>
      <c r="GC7" s="155">
        <f t="shared" si="25"/>
        <v>0.57140000000000002</v>
      </c>
      <c r="GD7" s="305">
        <f t="shared" si="25"/>
        <v>9.7900000000000001E-2</v>
      </c>
      <c r="GE7" s="315">
        <f t="shared" si="25"/>
        <v>8.7599999999999997E-2</v>
      </c>
      <c r="GF7" s="325"/>
      <c r="GG7" s="159">
        <f>IF(AND(GG5&gt;0,GG6&gt;0),ROUNDDOWN(GG6/GG5,4),"")</f>
        <v>0.1111</v>
      </c>
      <c r="GH7" s="335">
        <f>IF(AND(GH5&gt;0,GH6&gt;0),ROUNDDOWN(GH6/GH5,4),"")</f>
        <v>0.40360000000000001</v>
      </c>
      <c r="GI7" s="336">
        <f t="shared" ref="GI7:GJ7" si="26">IF(AND(GI5&gt;0,GI6&gt;0),ROUNDDOWN(GI6/GI5,4),"")</f>
        <v>0.35589999999999999</v>
      </c>
      <c r="GJ7" s="163">
        <f t="shared" si="26"/>
        <v>0.42849999999999999</v>
      </c>
      <c r="GK7" s="356">
        <f>IF(AND(GK5&gt;0,GK6&gt;0),ROUNDDOWN(GK6/GK5,4),"")</f>
        <v>0.44330000000000003</v>
      </c>
      <c r="GL7" s="357">
        <f>IF(AND(GL5&gt;0,GL6&gt;0),ROUNDDOWN(GL6/GL5,4),"")</f>
        <v>0.38600000000000001</v>
      </c>
      <c r="GM7" s="167">
        <f>IF(AND(GM5&gt;0,GM6&gt;0),ROUNDDOWN(GM6/GM5,4),"")</f>
        <v>0.5</v>
      </c>
      <c r="GN7" s="483">
        <f t="shared" ref="GN7:HA7" si="27">IF(AND(GN5&gt;0,GN6&gt;0),ROUNDDOWN(GN6/GN5,4),"")</f>
        <v>0.1903</v>
      </c>
      <c r="GO7" s="484">
        <f t="shared" si="27"/>
        <v>0.1686</v>
      </c>
      <c r="GP7" s="485" t="str">
        <f t="shared" si="27"/>
        <v/>
      </c>
      <c r="GQ7" s="486">
        <f t="shared" si="27"/>
        <v>0.2</v>
      </c>
      <c r="GR7" s="392">
        <f t="shared" si="27"/>
        <v>0.65769999999999995</v>
      </c>
      <c r="GS7" s="393">
        <f t="shared" si="27"/>
        <v>0.55789999999999995</v>
      </c>
      <c r="GT7" s="172">
        <f t="shared" si="27"/>
        <v>0.69230000000000003</v>
      </c>
      <c r="GU7" s="392">
        <f t="shared" si="27"/>
        <v>0.43969999999999998</v>
      </c>
      <c r="GV7" s="393">
        <f t="shared" si="27"/>
        <v>0.38819999999999999</v>
      </c>
      <c r="GW7" s="172">
        <f t="shared" si="27"/>
        <v>0.48139999999999999</v>
      </c>
      <c r="GX7" s="392">
        <f t="shared" si="27"/>
        <v>0.4904</v>
      </c>
      <c r="GY7" s="393">
        <f t="shared" si="27"/>
        <v>0.46510000000000001</v>
      </c>
      <c r="GZ7" s="374"/>
      <c r="HA7" s="171">
        <f t="shared" si="27"/>
        <v>0.47820000000000001</v>
      </c>
      <c r="HB7" s="40"/>
      <c r="HC7" s="39" t="s">
        <v>139</v>
      </c>
      <c r="HD7" s="39"/>
      <c r="HE7" s="39"/>
      <c r="HF7" s="39"/>
      <c r="HG7" s="39"/>
    </row>
    <row r="8" spans="1:215" s="25" customFormat="1" ht="21">
      <c r="A8" s="24"/>
      <c r="B8" s="51" t="s">
        <v>445</v>
      </c>
      <c r="C8" s="503" t="str">
        <f>_xlfn.XLOOKUP(D8,事業計画2025[営業所],事業計画2025[エリア],"",0)</f>
        <v>東京</v>
      </c>
      <c r="D8" s="504" t="s">
        <v>160</v>
      </c>
      <c r="E8" s="196"/>
      <c r="F8" s="196"/>
      <c r="G8" s="196" t="str">
        <f>_xlfn.XLOOKUP(D8,事業計画2025[営業所],事業計画2025[所長],"",0)</f>
        <v>溝口 大介</v>
      </c>
      <c r="H8" s="196" t="str">
        <f>_xlfn.XLOOKUP(D8,事業計画2025[営業所],事業計画2025[担当役員],"",0)</f>
        <v>佐藤 宏幸</v>
      </c>
      <c r="I8" s="196" t="str">
        <f>_xlfn.XLOOKUP(D8,事業計画2025[営業所],事業計画2025[主要ブランド],"",0)</f>
        <v>actie</v>
      </c>
      <c r="J8" s="196"/>
      <c r="K8" s="197">
        <f>_xlfn.XLOOKUP(D8,事業計画2025[営業所],事業計画2025[人件費],"",0)</f>
        <v>1775</v>
      </c>
      <c r="L8" s="197">
        <f>_xlfn.XLOOKUP(D8,事業計画2025[営業所],事業計画2025[販売費],"",0)</f>
        <v>16</v>
      </c>
      <c r="M8" s="197">
        <f>_xlfn.XLOOKUP(D8,事業計画2025[営業所],事業計画2025[減価償却費],"",0)</f>
        <v>108</v>
      </c>
      <c r="N8" s="197">
        <f>_xlfn.XLOOKUP(D8,事業計画2025[営業所],事業計画2025[地代・家賃],"",0)</f>
        <v>2008</v>
      </c>
      <c r="O8" s="197">
        <f>_xlfn.XLOOKUP(D8,事業計画2025[営業所],事業計画2025[その他経費],"",0)</f>
        <v>717</v>
      </c>
      <c r="P8" s="197">
        <f>_xlfn.XLOOKUP(D8,事業計画2025[営業所],事業計画2025[本社経費],"",0)</f>
        <v>3000</v>
      </c>
      <c r="Q8" s="197">
        <f>SUM(K8:P8)</f>
        <v>7624</v>
      </c>
      <c r="R8" s="196"/>
      <c r="S8" s="26" t="s">
        <v>137</v>
      </c>
      <c r="T8" s="27" cm="1">
        <f t="array" ref="T8">_xlfn.XLOOKUP($D8&amp;T$2&amp;T$3,事業計画集計2025[営業所]&amp;事業計画集計2025[月]&amp;事業計画集計2025[受着完],事業計画集計2025[(当月)計画 請負金額],0,0)</f>
        <v>30000000</v>
      </c>
      <c r="U8" s="28" cm="1">
        <f t="array" ref="U8">_xlfn.XLOOKUP($D8&amp;T$2&amp;T$3,事業計画集計2025[営業所]&amp;事業計画集計2025[月]&amp;事業計画集計2025[受着完],事業計画集計2025[(当月)計画 利益額],0,0)</f>
        <v>7050000</v>
      </c>
      <c r="V8" s="142" cm="1">
        <f t="array" ref="V8">_xlfn.XLOOKUP($D8&amp;T$2&amp;T$3,事業計画集計2025[営業所]&amp;事業計画集計2025[月]&amp;事業計画集計2025[受着完],事業計画集計2025[(当月)計画 棟数],0,0)</f>
        <v>1</v>
      </c>
      <c r="W8" s="27" cm="1">
        <f t="array" ref="W8">_xlfn.XLOOKUP($D8&amp;W$2&amp;W$3,事業計画集計2025[営業所]&amp;事業計画集計2025[月]&amp;事業計画集計2025[受着完],事業計画集計2025[(当月)計画 請負金額],0,0)</f>
        <v>0</v>
      </c>
      <c r="X8" s="28" cm="1">
        <f t="array" ref="X8">_xlfn.XLOOKUP($D8&amp;W$2&amp;W$3,事業計画集計2025[営業所]&amp;事業計画集計2025[月]&amp;事業計画集計2025[受着完],事業計画集計2025[(当月)計画 利益額],0,0)</f>
        <v>0</v>
      </c>
      <c r="Y8" s="149" cm="1">
        <f t="array" ref="Y8">_xlfn.XLOOKUP($D8&amp;W$2&amp;W$3,事業計画集計2025[営業所]&amp;事業計画集計2025[月]&amp;事業計画集計2025[受着完],事業計画集計2025[(当月)計画 棟数],0,0)</f>
        <v>0</v>
      </c>
      <c r="Z8" s="28" cm="1">
        <f t="array" ref="Z8">_xlfn.XLOOKUP($D8&amp;Z$2&amp;Z$3,事業計画集計2025[営業所]&amp;事業計画集計2025[月]&amp;事業計画集計2025[受着完],事業計画集計2025[(当月)計画 請負金額],0,0)</f>
        <v>0</v>
      </c>
      <c r="AA8" s="28" cm="1">
        <f t="array" ref="AA8">_xlfn.XLOOKUP($D8&amp;Z$2&amp;Z$3,事業計画集計2025[営業所]&amp;事業計画集計2025[月]&amp;事業計画集計2025[受着完],事業計画集計2025[(当月)計画 利益額],0,0)</f>
        <v>0</v>
      </c>
      <c r="AB8" s="29">
        <f>AA8-($Q8*1000)</f>
        <v>-7624000</v>
      </c>
      <c r="AC8" s="142" cm="1">
        <f t="array" ref="AC8">_xlfn.XLOOKUP($D8&amp;Z$2&amp;Z$3,事業計画集計2025[営業所]&amp;事業計画集計2025[月]&amp;事業計画集計2025[受着完],事業計画集計2025[(当月)計画 棟数],0,0)</f>
        <v>0</v>
      </c>
      <c r="AD8" s="27" cm="1">
        <f t="array" ref="AD8">_xlfn.XLOOKUP($D8&amp;AD$2&amp;AD$3,事業計画集計2025[営業所]&amp;事業計画集計2025[月]&amp;事業計画集計2025[受着完],事業計画集計2025[(当月)計画 請負金額],0,0)</f>
        <v>60000000</v>
      </c>
      <c r="AE8" s="28" cm="1">
        <f t="array" ref="AE8">_xlfn.XLOOKUP($D8&amp;AD$2&amp;AD$3,事業計画集計2025[営業所]&amp;事業計画集計2025[月]&amp;事業計画集計2025[受着完],事業計画集計2025[(当月)計画 利益額],0,0)</f>
        <v>14100000</v>
      </c>
      <c r="AF8" s="149" cm="1">
        <f t="array" ref="AF8">_xlfn.XLOOKUP($D8&amp;AD$2&amp;AD$3,事業計画集計2025[営業所]&amp;事業計画集計2025[月]&amp;事業計画集計2025[受着完],事業計画集計2025[(当月)計画 棟数],0,0)</f>
        <v>2</v>
      </c>
      <c r="AG8" s="28" cm="1">
        <f t="array" ref="AG8">_xlfn.XLOOKUP($D8&amp;AG$2&amp;AG$3,事業計画集計2025[営業所]&amp;事業計画集計2025[月]&amp;事業計画集計2025[受着完],事業計画集計2025[(当月)計画 請負金額],0,0)</f>
        <v>28229773</v>
      </c>
      <c r="AH8" s="28" cm="1">
        <f t="array" ref="AH8">_xlfn.XLOOKUP($D8&amp;AG$2&amp;AG$3,事業計画集計2025[営業所]&amp;事業計画集計2025[月]&amp;事業計画集計2025[受着完],事業計画集計2025[(当月)計画 利益額],0,0)</f>
        <v>6700029</v>
      </c>
      <c r="AI8" s="149" cm="1">
        <f t="array" ref="AI8">_xlfn.XLOOKUP($D8&amp;AG$2&amp;AG$3,事業計画集計2025[営業所]&amp;事業計画集計2025[月]&amp;事業計画集計2025[受着完],事業計画集計2025[(当月)計画 棟数],0,0)</f>
        <v>1</v>
      </c>
      <c r="AJ8" s="28" cm="1">
        <f t="array" ref="AJ8">_xlfn.XLOOKUP($D8&amp;AJ$2&amp;AJ$3,事業計画集計2025[営業所]&amp;事業計画集計2025[月]&amp;事業計画集計2025[受着完],事業計画集計2025[(当月)計画 請負金額],0,0)</f>
        <v>0</v>
      </c>
      <c r="AK8" s="28" cm="1">
        <f t="array" ref="AK8">_xlfn.XLOOKUP($D8&amp;AJ$2&amp;AJ$3,事業計画集計2025[営業所]&amp;事業計画集計2025[月]&amp;事業計画集計2025[受着完],事業計画集計2025[(当月)計画 利益額],0,0)</f>
        <v>0</v>
      </c>
      <c r="AL8" s="29">
        <f>AK8-($Q8*1000)</f>
        <v>-7624000</v>
      </c>
      <c r="AM8" s="149" cm="1">
        <f t="array" ref="AM8">_xlfn.XLOOKUP($D8&amp;AJ$2&amp;AJ$3,事業計画集計2025[営業所]&amp;事業計画集計2025[月]&amp;事業計画集計2025[受着完],事業計画集計2025[(当月)計画 棟数],0,0)</f>
        <v>0</v>
      </c>
      <c r="AN8" s="28" cm="1">
        <f t="array" ref="AN8">_xlfn.XLOOKUP($D8&amp;AN$2&amp;AN$3,事業計画集計2025[営業所]&amp;事業計画集計2025[月]&amp;事業計画集計2025[受着完],事業計画集計2025[(当月)計画 請負金額],0,0)</f>
        <v>60000000</v>
      </c>
      <c r="AO8" s="28" cm="1">
        <f t="array" ref="AO8">_xlfn.XLOOKUP($D8&amp;AN$2&amp;AN$3,事業計画集計2025[営業所]&amp;事業計画集計2025[月]&amp;事業計画集計2025[受着完],事業計画集計2025[(当月)計画 利益額],0,0)</f>
        <v>14100000</v>
      </c>
      <c r="AP8" s="149" cm="1">
        <f t="array" ref="AP8">_xlfn.XLOOKUP($D8&amp;AN$2&amp;AN$3,事業計画集計2025[営業所]&amp;事業計画集計2025[月]&amp;事業計画集計2025[受着完],事業計画集計2025[(当月)計画 棟数],0,0)</f>
        <v>2</v>
      </c>
      <c r="AQ8" s="28" cm="1">
        <f t="array" ref="AQ8">_xlfn.XLOOKUP($D8&amp;AQ$2&amp;AQ$3,事業計画集計2025[営業所]&amp;事業計画集計2025[月]&amp;事業計画集計2025[受着完],事業計画集計2025[(当月)計画 請負金額],0,0)</f>
        <v>0</v>
      </c>
      <c r="AR8" s="28" cm="1">
        <f t="array" ref="AR8">_xlfn.XLOOKUP($D8&amp;AQ$2&amp;AQ$3,事業計画集計2025[営業所]&amp;事業計画集計2025[月]&amp;事業計画集計2025[受着完],事業計画集計2025[(当月)計画 利益額],0,0)</f>
        <v>0</v>
      </c>
      <c r="AS8" s="149" cm="1">
        <f t="array" ref="AS8">_xlfn.XLOOKUP($D8&amp;AQ$2&amp;AQ$3,事業計画集計2025[営業所]&amp;事業計画集計2025[月]&amp;事業計画集計2025[受着完],事業計画集計2025[(当月)計画 棟数],0,0)</f>
        <v>0</v>
      </c>
      <c r="AT8" s="28" cm="1">
        <f t="array" ref="AT8">_xlfn.XLOOKUP($D8&amp;AT$2&amp;AT$3,事業計画集計2025[営業所]&amp;事業計画集計2025[月]&amp;事業計画集計2025[受着完],事業計画集計2025[(当月)計画 請負金額],0,0)</f>
        <v>0</v>
      </c>
      <c r="AU8" s="28" cm="1">
        <f t="array" ref="AU8">_xlfn.XLOOKUP($D8&amp;AT$2&amp;AT$3,事業計画集計2025[営業所]&amp;事業計画集計2025[月]&amp;事業計画集計2025[受着完],事業計画集計2025[(当月)計画 利益額],0,0)</f>
        <v>0</v>
      </c>
      <c r="AV8" s="29">
        <f>AU8-($Q8*1000)</f>
        <v>-7624000</v>
      </c>
      <c r="AW8" s="142" cm="1">
        <f t="array" ref="AW8">_xlfn.XLOOKUP($D8&amp;AT$2&amp;AT$3,事業計画集計2025[営業所]&amp;事業計画集計2025[月]&amp;事業計画集計2025[受着完],事業計画集計2025[(当月)計画 棟数],0,0)</f>
        <v>0</v>
      </c>
      <c r="AX8" s="421">
        <f t="shared" ref="AX8:AX9" si="28">T8+AD8+AN8</f>
        <v>150000000</v>
      </c>
      <c r="AY8" s="422">
        <f t="shared" ref="AY8:AY9" si="29">U8+AE8+AO8</f>
        <v>35250000</v>
      </c>
      <c r="AZ8" s="423">
        <f t="shared" ref="AZ8:AZ9" si="30">V8+AF8+AP8</f>
        <v>5</v>
      </c>
      <c r="BA8" s="296">
        <f t="shared" ref="BA8:BA9" si="31">W8+AG8+AQ8</f>
        <v>28229773</v>
      </c>
      <c r="BB8" s="300">
        <f t="shared" ref="BB8:BB9" si="32">X8+AH8+AR8</f>
        <v>6700029</v>
      </c>
      <c r="BC8" s="154">
        <f t="shared" ref="BC8:BC9" si="33">Y8+AI8+AS8</f>
        <v>1</v>
      </c>
      <c r="BD8" s="304">
        <f t="shared" ref="BD8" si="34">Z8+AJ8+AT8</f>
        <v>0</v>
      </c>
      <c r="BE8" s="314">
        <f t="shared" ref="BE8" si="35">AA8+AK8+AU8</f>
        <v>0</v>
      </c>
      <c r="BF8" s="324">
        <f t="shared" ref="BF8" si="36">AB8+AL8+AV8</f>
        <v>-22872000</v>
      </c>
      <c r="BG8" s="158">
        <f t="shared" ref="BG8" si="37">AC8+AM8+AW8</f>
        <v>0</v>
      </c>
      <c r="BH8" s="28" cm="1">
        <f t="array" ref="BH8">_xlfn.XLOOKUP($D8&amp;BH$2&amp;BH$3,事業計画集計2025[営業所]&amp;事業計画集計2025[月]&amp;事業計画集計2025[受着完],事業計画集計2025[(当月)計画 請負金額],0,0)</f>
        <v>30000000</v>
      </c>
      <c r="BI8" s="28" cm="1">
        <f t="array" ref="BI8">_xlfn.XLOOKUP($D8&amp;BH$2&amp;BH$3,事業計画集計2025[営業所]&amp;事業計画集計2025[月]&amp;事業計画集計2025[受着完],事業計画集計2025[(当月)計画 利益額],0,0)</f>
        <v>7050000</v>
      </c>
      <c r="BJ8" s="149" cm="1">
        <f t="array" ref="BJ8">_xlfn.XLOOKUP($D8&amp;BH$2&amp;BH$3,事業計画集計2025[営業所]&amp;事業計画集計2025[月]&amp;事業計画集計2025[受着完],事業計画集計2025[(当月)計画 棟数],0,0)</f>
        <v>1</v>
      </c>
      <c r="BK8" s="28" cm="1">
        <f t="array" ref="BK8">_xlfn.XLOOKUP($D8&amp;BK$2&amp;BK$3,事業計画集計2025[営業所]&amp;事業計画集計2025[月]&amp;事業計画集計2025[受着完],事業計画集計2025[(当月)計画 請負金額],0,0)</f>
        <v>29262300</v>
      </c>
      <c r="BL8" s="28" cm="1">
        <f t="array" ref="BL8">_xlfn.XLOOKUP($D8&amp;BK$2&amp;BK$3,事業計画集計2025[営業所]&amp;事業計画集計2025[月]&amp;事業計画集計2025[受着完],事業計画集計2025[(当月)計画 利益額],0,0)</f>
        <v>5893467</v>
      </c>
      <c r="BM8" s="149" cm="1">
        <f t="array" ref="BM8">_xlfn.XLOOKUP($D8&amp;BK$2&amp;BK$3,事業計画集計2025[営業所]&amp;事業計画集計2025[月]&amp;事業計画集計2025[受着完],事業計画集計2025[(当月)計画 棟数],0,0)</f>
        <v>1</v>
      </c>
      <c r="BN8" s="28" cm="1">
        <f t="array" ref="BN8">_xlfn.XLOOKUP($D8&amp;BN$2&amp;BN$3,事業計画集計2025[営業所]&amp;事業計画集計2025[月]&amp;事業計画集計2025[受着完],事業計画集計2025[(当月)計画 請負金額],0,0)</f>
        <v>31935844</v>
      </c>
      <c r="BO8" s="28" cm="1">
        <f t="array" ref="BO8">_xlfn.XLOOKUP($D8&amp;BN$2&amp;BN$3,事業計画集計2025[営業所]&amp;事業計画集計2025[月]&amp;事業計画集計2025[受着完],事業計画集計2025[(当月)計画 利益額],0,0)</f>
        <v>7625452</v>
      </c>
      <c r="BP8" s="29">
        <f>BO8-($Q8*1000)</f>
        <v>1452</v>
      </c>
      <c r="BQ8" s="149" cm="1">
        <f t="array" ref="BQ8">_xlfn.XLOOKUP($D8&amp;BN$2&amp;BN$3,事業計画集計2025[営業所]&amp;事業計画集計2025[月]&amp;事業計画集計2025[受着完],事業計画集計2025[(当月)計画 棟数],0,0)</f>
        <v>1</v>
      </c>
      <c r="BR8" s="28" cm="1">
        <f t="array" ref="BR8">_xlfn.XLOOKUP($D8&amp;BR$2&amp;BR$3,事業計画集計2025[営業所]&amp;事業計画集計2025[月]&amp;事業計画集計2025[受着完],事業計画集計2025[(当月)計画 請負金額],0,0)</f>
        <v>30000000</v>
      </c>
      <c r="BS8" s="28" cm="1">
        <f t="array" ref="BS8">_xlfn.XLOOKUP($D8&amp;BR$2&amp;BR$3,事業計画集計2025[営業所]&amp;事業計画集計2025[月]&amp;事業計画集計2025[受着完],事業計画集計2025[(当月)計画 利益額],0,0)</f>
        <v>7050000</v>
      </c>
      <c r="BT8" s="149" cm="1">
        <f t="array" ref="BT8">_xlfn.XLOOKUP($D8&amp;BR$2&amp;BR$3,事業計画集計2025[営業所]&amp;事業計画集計2025[月]&amp;事業計画集計2025[受着完],事業計画集計2025[(当月)計画 棟数],0,0)</f>
        <v>1</v>
      </c>
      <c r="BU8" s="28" cm="1">
        <f t="array" ref="BU8">_xlfn.XLOOKUP($D8&amp;BU$2&amp;BU$3,事業計画集計2025[営業所]&amp;事業計画集計2025[月]&amp;事業計画集計2025[受着完],事業計画集計2025[(当月)計画 請負金額],0,0)</f>
        <v>84003254</v>
      </c>
      <c r="BV8" s="28" cm="1">
        <f t="array" ref="BV8">_xlfn.XLOOKUP($D8&amp;BU$2&amp;BU$3,事業計画集計2025[営業所]&amp;事業計画集計2025[月]&amp;事業計画集計2025[受着完],事業計画集計2025[(当月)計画 利益額],0,0)</f>
        <v>18350516</v>
      </c>
      <c r="BW8" s="149" cm="1">
        <f t="array" ref="BW8">_xlfn.XLOOKUP($D8&amp;BU$2&amp;BU$3,事業計画集計2025[営業所]&amp;事業計画集計2025[月]&amp;事業計画集計2025[受着完],事業計画集計2025[(当月)計画 棟数],0,0)</f>
        <v>3</v>
      </c>
      <c r="BX8" s="28" cm="1">
        <f t="array" ref="BX8">_xlfn.XLOOKUP($D8&amp;BX$2&amp;BX$3,事業計画集計2025[営業所]&amp;事業計画集計2025[月]&amp;事業計画集計2025[受着完],事業計画集計2025[(当月)計画 請負金額],0,0)</f>
        <v>29667199</v>
      </c>
      <c r="BY8" s="28" cm="1">
        <f t="array" ref="BY8">_xlfn.XLOOKUP($D8&amp;BX$2&amp;BX$3,事業計画集計2025[営業所]&amp;事業計画集計2025[月]&amp;事業計画集計2025[受着完],事業計画集計2025[(当月)計画 利益額],0,0)</f>
        <v>5473072</v>
      </c>
      <c r="BZ8" s="29">
        <f>BY8-($Q8*1000)</f>
        <v>-2150928</v>
      </c>
      <c r="CA8" s="149" cm="1">
        <f t="array" ref="CA8">_xlfn.XLOOKUP($D8&amp;BX$2&amp;BX$3,事業計画集計2025[営業所]&amp;事業計画集計2025[月]&amp;事業計画集計2025[受着完],事業計画集計2025[(当月)計画 棟数],0,0)</f>
        <v>1</v>
      </c>
      <c r="CB8" s="28" cm="1">
        <f t="array" ref="CB8">_xlfn.XLOOKUP($D8&amp;CB$2&amp;CB$3,事業計画集計2025[営業所]&amp;事業計画集計2025[月]&amp;事業計画集計2025[受着完],事業計画集計2025[(当月)計画 請負金額],0,0)</f>
        <v>60000000</v>
      </c>
      <c r="CC8" s="28" cm="1">
        <f t="array" ref="CC8">_xlfn.XLOOKUP($D8&amp;CB$2&amp;CB$3,事業計画集計2025[営業所]&amp;事業計画集計2025[月]&amp;事業計画集計2025[受着完],事業計画集計2025[(当月)計画 利益額],0,0)</f>
        <v>14100000</v>
      </c>
      <c r="CD8" s="149" cm="1">
        <f t="array" ref="CD8">_xlfn.XLOOKUP($D8&amp;CB$2&amp;CB$3,事業計画集計2025[営業所]&amp;事業計画集計2025[月]&amp;事業計画集計2025[受着完],事業計画集計2025[(当月)計画 棟数],0,0)</f>
        <v>2</v>
      </c>
      <c r="CE8" s="28" cm="1">
        <f t="array" ref="CE8">_xlfn.XLOOKUP($D8&amp;CE$2&amp;CE$3,事業計画集計2025[営業所]&amp;事業計画集計2025[月]&amp;事業計画集計2025[受着完],事業計画集計2025[(当月)計画 請負金額],0,0)</f>
        <v>109557274</v>
      </c>
      <c r="CF8" s="28" cm="1">
        <f t="array" ref="CF8">_xlfn.XLOOKUP($D8&amp;CE$2&amp;CE$3,事業計画集計2025[営業所]&amp;事業計画集計2025[月]&amp;事業計画集計2025[受着完],事業計画集計2025[(当月)計画 利益額],0,0)</f>
        <v>24529399</v>
      </c>
      <c r="CG8" s="149" cm="1">
        <f t="array" ref="CG8">_xlfn.XLOOKUP($D8&amp;CE$2&amp;CE$3,事業計画集計2025[営業所]&amp;事業計画集計2025[月]&amp;事業計画集計2025[受着完],事業計画集計2025[(当月)計画 棟数],0,0)</f>
        <v>4</v>
      </c>
      <c r="CH8" s="28" cm="1">
        <f t="array" ref="CH8">_xlfn.XLOOKUP($D8&amp;CH$2&amp;CH$3,事業計画集計2025[営業所]&amp;事業計画集計2025[月]&amp;事業計画集計2025[受着完],事業計画集計2025[(当月)計画 請負金額],0,0)</f>
        <v>28229773</v>
      </c>
      <c r="CI8" s="28" cm="1">
        <f t="array" ref="CI8">_xlfn.XLOOKUP($D8&amp;CH$2&amp;CH$3,事業計画集計2025[営業所]&amp;事業計画集計2025[月]&amp;事業計画集計2025[受着完],事業計画集計2025[(当月)計画 利益額],0,0)</f>
        <v>6700029</v>
      </c>
      <c r="CJ8" s="29">
        <f>CI8-($Q8*1000)</f>
        <v>-923971</v>
      </c>
      <c r="CK8" s="142" cm="1">
        <f t="array" ref="CK8">_xlfn.XLOOKUP($D8&amp;CH$2&amp;CH$3,事業計画集計2025[営業所]&amp;事業計画集計2025[月]&amp;事業計画集計2025[受着完],事業計画集計2025[(当月)計画 棟数],0,0)</f>
        <v>1</v>
      </c>
      <c r="CL8" s="421">
        <f t="shared" ref="CL8:CL9" si="38">BH8+BR8+CB8</f>
        <v>120000000</v>
      </c>
      <c r="CM8" s="422">
        <f t="shared" ref="CM8:CM9" si="39">BI8+BS8+CC8</f>
        <v>28200000</v>
      </c>
      <c r="CN8" s="423">
        <f t="shared" ref="CN8:CN9" si="40">BJ8+BT8+CD8</f>
        <v>4</v>
      </c>
      <c r="CO8" s="296">
        <f t="shared" ref="CO8:CO9" si="41">BK8+BU8+CE8</f>
        <v>222822828</v>
      </c>
      <c r="CP8" s="300">
        <f t="shared" ref="CP8:CP9" si="42">BL8+BV8+CF8</f>
        <v>48773382</v>
      </c>
      <c r="CQ8" s="154">
        <f t="shared" ref="CQ8:CQ9" si="43">BM8+BW8+CG8</f>
        <v>8</v>
      </c>
      <c r="CR8" s="304">
        <f t="shared" ref="CR8" si="44">BN8+BX8+CH8</f>
        <v>89832816</v>
      </c>
      <c r="CS8" s="314">
        <f t="shared" ref="CS8:CT8" si="45">BO8+BY8+CI8</f>
        <v>19798553</v>
      </c>
      <c r="CT8" s="324">
        <f t="shared" si="45"/>
        <v>-3073447</v>
      </c>
      <c r="CU8" s="158">
        <f t="shared" ref="CU8" si="46">BQ8+CA8+CK8</f>
        <v>3</v>
      </c>
      <c r="CV8" s="333">
        <f t="shared" ref="CV8:CV9" si="47">AX8+CL8</f>
        <v>270000000</v>
      </c>
      <c r="CW8" s="334">
        <f t="shared" ref="CW8:CW9" si="48">AY8+CM8</f>
        <v>63450000</v>
      </c>
      <c r="CX8" s="162">
        <f t="shared" ref="CX8:CX9" si="49">AZ8+CN8</f>
        <v>9</v>
      </c>
      <c r="CY8" s="354">
        <f t="shared" ref="CY8:CY9" si="50">BA8+CO8</f>
        <v>251052601</v>
      </c>
      <c r="CZ8" s="355">
        <f t="shared" ref="CZ8:CZ9" si="51">BB8+CP8</f>
        <v>55473411</v>
      </c>
      <c r="DA8" s="166">
        <f t="shared" ref="DA8:DA9" si="52">BC8+CQ8</f>
        <v>9</v>
      </c>
      <c r="DB8" s="479">
        <f t="shared" ref="DB8:DB9" si="53">BD8+CR8</f>
        <v>89832816</v>
      </c>
      <c r="DC8" s="480">
        <f t="shared" ref="DC8:DC9" si="54">BE8+CS8</f>
        <v>19798553</v>
      </c>
      <c r="DD8" s="481">
        <f t="shared" ref="DD8:DD9" si="55">BF8+CT8</f>
        <v>-25945447</v>
      </c>
      <c r="DE8" s="482">
        <f t="shared" ref="DE8:DE9" si="56">BG8+CU8</f>
        <v>3</v>
      </c>
      <c r="DF8" s="28" cm="1">
        <f t="array" ref="DF8">_xlfn.XLOOKUP($D8&amp;DF$2&amp;DF$3,事業計画集計2025[営業所]&amp;事業計画集計2025[月]&amp;事業計画集計2025[受着完],事業計画集計2025[(当月)計画 請負金額],0,0)</f>
        <v>60000000</v>
      </c>
      <c r="DG8" s="28" cm="1">
        <f t="array" ref="DG8">_xlfn.XLOOKUP($D8&amp;DF$2&amp;DF$3,事業計画集計2025[営業所]&amp;事業計画集計2025[月]&amp;事業計画集計2025[受着完],事業計画集計2025[(当月)計画 利益額],0,0)</f>
        <v>14100000</v>
      </c>
      <c r="DH8" s="149" cm="1">
        <f t="array" ref="DH8">_xlfn.XLOOKUP($D8&amp;DF$2&amp;DF$3,事業計画集計2025[営業所]&amp;事業計画集計2025[月]&amp;事業計画集計2025[受着完],事業計画集計2025[(当月)計画 棟数],0,0)</f>
        <v>2</v>
      </c>
      <c r="DI8" s="28" cm="1">
        <f t="array" ref="DI8">_xlfn.XLOOKUP($D8&amp;DI$2&amp;DI$3,事業計画集計2025[営業所]&amp;事業計画集計2025[月]&amp;事業計画集計2025[受着完],事業計画集計2025[(当月)計画 請負金額],0,0)</f>
        <v>89365928</v>
      </c>
      <c r="DJ8" s="28" cm="1">
        <f t="array" ref="DJ8">_xlfn.XLOOKUP($D8&amp;DI$2&amp;DI$3,事業計画集計2025[営業所]&amp;事業計画集計2025[月]&amp;事業計画集計2025[受着完],事業計画集計2025[(当月)計画 利益額],0,0)</f>
        <v>20191411</v>
      </c>
      <c r="DK8" s="149" cm="1">
        <f t="array" ref="DK8">_xlfn.XLOOKUP($D8&amp;DI$2&amp;DI$3,事業計画集計2025[営業所]&amp;事業計画集計2025[月]&amp;事業計画集計2025[受着完],事業計画集計2025[(当月)計画 棟数],0,0)</f>
        <v>3</v>
      </c>
      <c r="DL8" s="28" cm="1">
        <f t="array" ref="DL8">_xlfn.XLOOKUP($D8&amp;DL$2&amp;DL$3,事業計画集計2025[営業所]&amp;事業計画集計2025[月]&amp;事業計画集計2025[受着完],事業計画集計2025[(当月)計画 請負金額],0,0)</f>
        <v>0</v>
      </c>
      <c r="DM8" s="28" cm="1">
        <f t="array" ref="DM8">_xlfn.XLOOKUP($D8&amp;DL$2&amp;DL$3,事業計画集計2025[営業所]&amp;事業計画集計2025[月]&amp;事業計画集計2025[受着完],事業計画集計2025[(当月)計画 利益額],0,0)</f>
        <v>0</v>
      </c>
      <c r="DN8" s="29">
        <f>DM8-($Q8*1000)</f>
        <v>-7624000</v>
      </c>
      <c r="DO8" s="149" cm="1">
        <f t="array" ref="DO8">_xlfn.XLOOKUP($D8&amp;DL$2&amp;DL$3,事業計画集計2025[営業所]&amp;事業計画集計2025[月]&amp;事業計画集計2025[受着完],事業計画集計2025[(当月)計画 棟数],0,0)</f>
        <v>0</v>
      </c>
      <c r="DP8" s="28" cm="1">
        <f t="array" ref="DP8">_xlfn.XLOOKUP($D8&amp;DP$2&amp;DP$3,事業計画集計2025[営業所]&amp;事業計画集計2025[月]&amp;事業計画集計2025[受着完],事業計画集計2025[(当月)計画 請負金額],0,0)</f>
        <v>60000000</v>
      </c>
      <c r="DQ8" s="28" cm="1">
        <f t="array" ref="DQ8">_xlfn.XLOOKUP($D8&amp;DP$2&amp;DP$3,事業計画集計2025[営業所]&amp;事業計画集計2025[月]&amp;事業計画集計2025[受着完],事業計画集計2025[(当月)計画 利益額],0,0)</f>
        <v>14100000</v>
      </c>
      <c r="DR8" s="149" cm="1">
        <f t="array" ref="DR8">_xlfn.XLOOKUP($D8&amp;DP$2&amp;DP$3,事業計画集計2025[営業所]&amp;事業計画集計2025[月]&amp;事業計画集計2025[受着完],事業計画集計2025[(当月)計画 棟数],0,0)</f>
        <v>2</v>
      </c>
      <c r="DS8" s="28" cm="1">
        <f t="array" ref="DS8">_xlfn.XLOOKUP($D8&amp;DS$2&amp;DS$3,事業計画集計2025[営業所]&amp;事業計画集計2025[月]&amp;事業計画集計2025[受着完],事業計画集計2025[(当月)計画 請負金額],0,0)</f>
        <v>30000000</v>
      </c>
      <c r="DT8" s="28" cm="1">
        <f t="array" ref="DT8">_xlfn.XLOOKUP($D8&amp;DS$2&amp;DS$3,事業計画集計2025[営業所]&amp;事業計画集計2025[月]&amp;事業計画集計2025[受着完],事業計画集計2025[(当月)計画 利益額],0,0)</f>
        <v>7050000</v>
      </c>
      <c r="DU8" s="149" cm="1">
        <f t="array" ref="DU8">_xlfn.XLOOKUP($D8&amp;DS$2&amp;DS$3,事業計画集計2025[営業所]&amp;事業計画集計2025[月]&amp;事業計画集計2025[受着完],事業計画集計2025[(当月)計画 棟数],0,0)</f>
        <v>1</v>
      </c>
      <c r="DV8" s="28" cm="1">
        <f t="array" ref="DV8">_xlfn.XLOOKUP($D8&amp;DV$2&amp;DV$3,事業計画集計2025[営業所]&amp;事業計画集計2025[月]&amp;事業計画集計2025[受着完],事業計画集計2025[(当月)計画 請負金額],0,0)</f>
        <v>29262300</v>
      </c>
      <c r="DW8" s="28" cm="1">
        <f t="array" ref="DW8">_xlfn.XLOOKUP($D8&amp;DV$2&amp;DV$3,事業計画集計2025[営業所]&amp;事業計画集計2025[月]&amp;事業計画集計2025[受着完],事業計画集計2025[(当月)計画 利益額],0,0)</f>
        <v>5893467</v>
      </c>
      <c r="DX8" s="29">
        <f>DW8-($Q8*1000)</f>
        <v>-1730533</v>
      </c>
      <c r="DY8" s="149" cm="1">
        <f t="array" ref="DY8">_xlfn.XLOOKUP($D8&amp;DV$2&amp;DV$3,事業計画集計2025[営業所]&amp;事業計画集計2025[月]&amp;事業計画集計2025[受着完],事業計画集計2025[(当月)計画 棟数],0,0)</f>
        <v>1</v>
      </c>
      <c r="DZ8" s="28" cm="1">
        <f t="array" ref="DZ8">_xlfn.XLOOKUP($D8&amp;DZ$2&amp;DZ$3,事業計画集計2025[営業所]&amp;事業計画集計2025[月]&amp;事業計画集計2025[受着完],事業計画集計2025[(当月)計画 請負金額],0,0)</f>
        <v>30000000</v>
      </c>
      <c r="EA8" s="28" cm="1">
        <f t="array" ref="EA8">_xlfn.XLOOKUP($D8&amp;DZ$2&amp;DZ$3,事業計画集計2025[営業所]&amp;事業計画集計2025[月]&amp;事業計画集計2025[受着完],事業計画集計2025[(当月)計画 利益額],0,0)</f>
        <v>7050000</v>
      </c>
      <c r="EB8" s="149" cm="1">
        <f t="array" ref="EB8">_xlfn.XLOOKUP($D8&amp;DZ$2&amp;DZ$3,事業計画集計2025[営業所]&amp;事業計画集計2025[月]&amp;事業計画集計2025[受着完],事業計画集計2025[(当月)計画 棟数],0,0)</f>
        <v>1</v>
      </c>
      <c r="EC8" s="28" cm="1">
        <f t="array" ref="EC8">_xlfn.XLOOKUP($D8&amp;EC$2&amp;EC$3,事業計画集計2025[営業所]&amp;事業計画集計2025[月]&amp;事業計画集計2025[受着完],事業計画集計2025[(当月)計画 請負金額],0,0)</f>
        <v>30000000</v>
      </c>
      <c r="ED8" s="28" cm="1">
        <f t="array" ref="ED8">_xlfn.XLOOKUP($D8&amp;EC$2&amp;EC$3,事業計画集計2025[営業所]&amp;事業計画集計2025[月]&amp;事業計画集計2025[受着完],事業計画集計2025[(当月)計画 利益額],0,0)</f>
        <v>7050000</v>
      </c>
      <c r="EE8" s="149" cm="1">
        <f t="array" ref="EE8">_xlfn.XLOOKUP($D8&amp;EC$2&amp;EC$3,事業計画集計2025[営業所]&amp;事業計画集計2025[月]&amp;事業計画集計2025[受着完],事業計画集計2025[(当月)計画 棟数],0,0)</f>
        <v>1</v>
      </c>
      <c r="EF8" s="28" cm="1">
        <f t="array" ref="EF8">_xlfn.XLOOKUP($D8&amp;EF$2&amp;EF$3,事業計画集計2025[営業所]&amp;事業計画集計2025[月]&amp;事業計画集計2025[受着完],事業計画集計2025[(当月)計画 請負金額],0,0)</f>
        <v>52945454</v>
      </c>
      <c r="EG8" s="28" cm="1">
        <f t="array" ref="EG8">_xlfn.XLOOKUP($D8&amp;EF$2&amp;EF$3,事業計画集計2025[営業所]&amp;事業計画集計2025[月]&amp;事業計画集計2025[受着完],事業計画集計2025[(当月)計画 利益額],0,0)</f>
        <v>11469763</v>
      </c>
      <c r="EH8" s="29">
        <f>EG8-($Q8*1000)</f>
        <v>3845763</v>
      </c>
      <c r="EI8" s="142" cm="1">
        <f t="array" ref="EI8">_xlfn.XLOOKUP($D8&amp;EF$2&amp;EF$3,事業計画集計2025[営業所]&amp;事業計画集計2025[月]&amp;事業計画集計2025[受着完],事業計画集計2025[(当月)計画 棟数],0,0)</f>
        <v>2</v>
      </c>
      <c r="EJ8" s="421">
        <f t="shared" ref="EJ8:EJ9" si="57">DF8+DP8+DZ8</f>
        <v>150000000</v>
      </c>
      <c r="EK8" s="422">
        <f t="shared" ref="EK8:EK9" si="58">DG8+DQ8+EA8</f>
        <v>35250000</v>
      </c>
      <c r="EL8" s="423">
        <f t="shared" ref="EL8:EL9" si="59">DH8+DR8+EB8</f>
        <v>5</v>
      </c>
      <c r="EM8" s="296">
        <f t="shared" ref="EM8:EM9" si="60">DI8+DS8+EC8</f>
        <v>149365928</v>
      </c>
      <c r="EN8" s="300">
        <f t="shared" ref="EN8:EN9" si="61">DJ8+DT8+ED8</f>
        <v>34291411</v>
      </c>
      <c r="EO8" s="154">
        <f t="shared" ref="EO8:EO9" si="62">DK8+DU8+EE8</f>
        <v>5</v>
      </c>
      <c r="EP8" s="304">
        <f t="shared" ref="EP8" si="63">DL8+DV8+EF8</f>
        <v>82207754</v>
      </c>
      <c r="EQ8" s="314">
        <f t="shared" ref="EQ8:ER8" si="64">DM8+DW8+EG8</f>
        <v>17363230</v>
      </c>
      <c r="ER8" s="324">
        <f t="shared" si="64"/>
        <v>-5508770</v>
      </c>
      <c r="ES8" s="158">
        <f t="shared" ref="ES8" si="65">DO8+DY8+EI8</f>
        <v>3</v>
      </c>
      <c r="ET8" s="28" cm="1">
        <f t="array" ref="ET8">_xlfn.XLOOKUP($D8&amp;ET$2&amp;ET$3,事業計画集計2025[営業所]&amp;事業計画集計2025[月]&amp;事業計画集計2025[受着完],事業計画集計2025[(当月)計画 請負金額],0,0)</f>
        <v>30000000</v>
      </c>
      <c r="EU8" s="28" cm="1">
        <f t="array" ref="EU8">_xlfn.XLOOKUP($D8&amp;ET$2&amp;ET$3,事業計画集計2025[営業所]&amp;事業計画集計2025[月]&amp;事業計画集計2025[受着完],事業計画集計2025[(当月)計画 利益額],0,0)</f>
        <v>7050000</v>
      </c>
      <c r="EV8" s="149" cm="1">
        <f t="array" ref="EV8">_xlfn.XLOOKUP($D8&amp;ET$2&amp;ET$3,事業計画集計2025[営業所]&amp;事業計画集計2025[月]&amp;事業計画集計2025[受着完],事業計画集計2025[(当月)計画 棟数],0,0)</f>
        <v>1</v>
      </c>
      <c r="EW8" s="28" cm="1">
        <f t="array" ref="EW8">_xlfn.XLOOKUP($D8&amp;EW$2&amp;EW$3,事業計画集計2025[営業所]&amp;事業計画集計2025[月]&amp;事業計画集計2025[受着完],事業計画集計2025[(当月)計画 請負金額],0,0)</f>
        <v>60000000</v>
      </c>
      <c r="EX8" s="28" cm="1">
        <f t="array" ref="EX8">_xlfn.XLOOKUP($D8&amp;EW$2&amp;EW$3,事業計画集計2025[営業所]&amp;事業計画集計2025[月]&amp;事業計画集計2025[受着完],事業計画集計2025[(当月)計画 利益額],0,0)</f>
        <v>14100000</v>
      </c>
      <c r="EY8" s="149" cm="1">
        <f t="array" ref="EY8">_xlfn.XLOOKUP($D8&amp;EW$2&amp;EW$3,事業計画集計2025[営業所]&amp;事業計画集計2025[月]&amp;事業計画集計2025[受着完],事業計画集計2025[(当月)計画 棟数],0,0)</f>
        <v>2</v>
      </c>
      <c r="EZ8" s="28" cm="1">
        <f t="array" ref="EZ8">_xlfn.XLOOKUP($D8&amp;EZ$2&amp;EZ$3,事業計画集計2025[営業所]&amp;事業計画集計2025[月]&amp;事業計画集計2025[受着完],事業計画集計2025[(当月)計画 請負金額],0,0)</f>
        <v>91057800</v>
      </c>
      <c r="FA8" s="28" cm="1">
        <f t="array" ref="FA8">_xlfn.XLOOKUP($D8&amp;EZ$2&amp;EZ$3,事業計画集計2025[営業所]&amp;事業計画集計2025[月]&amp;事業計画集計2025[受着完],事業計画集計2025[(当月)計画 利益額],0,0)</f>
        <v>20980753</v>
      </c>
      <c r="FB8" s="29">
        <f>FA8-($Q8*1000)</f>
        <v>13356753</v>
      </c>
      <c r="FC8" s="149" cm="1">
        <f t="array" ref="FC8">_xlfn.XLOOKUP($D8&amp;EZ$2&amp;EZ$3,事業計画集計2025[営業所]&amp;事業計画集計2025[月]&amp;事業計画集計2025[受着完],事業計画集計2025[(当月)計画 棟数],0,0)</f>
        <v>3</v>
      </c>
      <c r="FD8" s="28" cm="1">
        <f t="array" ref="FD8">_xlfn.XLOOKUP($D8&amp;FD$2&amp;FD$3,事業計画集計2025[営業所]&amp;事業計画集計2025[月]&amp;事業計画集計2025[受着完],事業計画集計2025[(当月)計画 請負金額],0,0)</f>
        <v>30000000</v>
      </c>
      <c r="FE8" s="28" cm="1">
        <f t="array" ref="FE8">_xlfn.XLOOKUP($D8&amp;FD$2&amp;FD$3,事業計画集計2025[営業所]&amp;事業計画集計2025[月]&amp;事業計画集計2025[受着完],事業計画集計2025[(当月)計画 利益額],0,0)</f>
        <v>7050000</v>
      </c>
      <c r="FF8" s="149" cm="1">
        <f t="array" ref="FF8">_xlfn.XLOOKUP($D8&amp;FD$2&amp;FD$3,事業計画集計2025[営業所]&amp;事業計画集計2025[月]&amp;事業計画集計2025[受着完],事業計画集計2025[(当月)計画 棟数],0,0)</f>
        <v>1</v>
      </c>
      <c r="FG8" s="28" cm="1">
        <f t="array" ref="FG8">_xlfn.XLOOKUP($D8&amp;FG$2&amp;FG$3,事業計画集計2025[営業所]&amp;事業計画集計2025[月]&amp;事業計画集計2025[受着完],事業計画集計2025[(当月)計画 請負金額],0,0)</f>
        <v>60000000</v>
      </c>
      <c r="FH8" s="28" cm="1">
        <f t="array" ref="FH8">_xlfn.XLOOKUP($D8&amp;FG$2&amp;FG$3,事業計画集計2025[営業所]&amp;事業計画集計2025[月]&amp;事業計画集計2025[受着完],事業計画集計2025[(当月)計画 利益額],0,0)</f>
        <v>14100000</v>
      </c>
      <c r="FI8" s="149" cm="1">
        <f t="array" ref="FI8">_xlfn.XLOOKUP($D8&amp;FG$2&amp;FG$3,事業計画集計2025[営業所]&amp;事業計画集計2025[月]&amp;事業計画集計2025[受着完],事業計画集計2025[(当月)計画 棟数],0,0)</f>
        <v>2</v>
      </c>
      <c r="FJ8" s="28" cm="1">
        <f t="array" ref="FJ8">_xlfn.XLOOKUP($D8&amp;FJ$2&amp;FJ$3,事業計画集計2025[営業所]&amp;事業計画集計2025[月]&amp;事業計画集計2025[受着完],事業計画集計2025[(当月)計画 請負金額],0,0)</f>
        <v>109557274</v>
      </c>
      <c r="FK8" s="28" cm="1">
        <f t="array" ref="FK8">_xlfn.XLOOKUP($D8&amp;FJ$2&amp;FJ$3,事業計画集計2025[営業所]&amp;事業計画集計2025[月]&amp;事業計画集計2025[受着完],事業計画集計2025[(当月)計画 利益額],0,0)</f>
        <v>24529399</v>
      </c>
      <c r="FL8" s="29">
        <f>FK8-($Q8*1000)</f>
        <v>16905399</v>
      </c>
      <c r="FM8" s="149" cm="1">
        <f t="array" ref="FM8">_xlfn.XLOOKUP($D8&amp;FJ$2&amp;FJ$3,事業計画集計2025[営業所]&amp;事業計画集計2025[月]&amp;事業計画集計2025[受着完],事業計画集計2025[(当月)計画 棟数],0,0)</f>
        <v>4</v>
      </c>
      <c r="FN8" s="28" cm="1">
        <f t="array" ref="FN8">_xlfn.XLOOKUP($D8&amp;FN$2&amp;FN$3,事業計画集計2025[営業所]&amp;事業計画集計2025[月]&amp;事業計画集計2025[受着完],事業計画集計2025[(当月)計画 請負金額],0,0)</f>
        <v>60000000</v>
      </c>
      <c r="FO8" s="28" cm="1">
        <f t="array" ref="FO8">_xlfn.XLOOKUP($D8&amp;FN$2&amp;FN$3,事業計画集計2025[営業所]&amp;事業計画集計2025[月]&amp;事業計画集計2025[受着完],事業計画集計2025[(当月)計画 利益額],0,0)</f>
        <v>14100000</v>
      </c>
      <c r="FP8" s="149" cm="1">
        <f t="array" ref="FP8">_xlfn.XLOOKUP($D8&amp;FN$2&amp;FN$3,事業計画集計2025[営業所]&amp;事業計画集計2025[月]&amp;事業計画集計2025[受着完],事業計画集計2025[(当月)計画 棟数],0,0)</f>
        <v>2</v>
      </c>
      <c r="FQ8" s="28" cm="1">
        <f t="array" ref="FQ8">_xlfn.XLOOKUP($D8&amp;FQ$2&amp;FQ$3,事業計画集計2025[営業所]&amp;事業計画集計2025[月]&amp;事業計画集計2025[受着完],事業計画集計2025[(当月)計画 請負金額],0,0)</f>
        <v>60000000</v>
      </c>
      <c r="FR8" s="28" cm="1">
        <f t="array" ref="FR8">_xlfn.XLOOKUP($D8&amp;FQ$2&amp;FQ$3,事業計画集計2025[営業所]&amp;事業計画集計2025[月]&amp;事業計画集計2025[受着完],事業計画集計2025[(当月)計画 利益額],0,0)</f>
        <v>14100000</v>
      </c>
      <c r="FS8" s="149" cm="1">
        <f t="array" ref="FS8">_xlfn.XLOOKUP($D8&amp;FQ$2&amp;FQ$3,事業計画集計2025[営業所]&amp;事業計画集計2025[月]&amp;事業計画集計2025[受着完],事業計画集計2025[(当月)計画 棟数],0,0)</f>
        <v>2</v>
      </c>
      <c r="FT8" s="28" cm="1">
        <f t="array" ref="FT8">_xlfn.XLOOKUP($D8&amp;FT$2&amp;FT$3,事業計画集計2025[営業所]&amp;事業計画集計2025[月]&amp;事業計画集計2025[受着完],事業計画集計2025[(当月)計画 請負金額],0,0)</f>
        <v>59365928</v>
      </c>
      <c r="FU8" s="28" cm="1">
        <f t="array" ref="FU8">_xlfn.XLOOKUP($D8&amp;FT$2&amp;FT$3,事業計画集計2025[営業所]&amp;事業計画集計2025[月]&amp;事業計画集計2025[受着完],事業計画集計2025[(当月)計画 利益額],0,0)</f>
        <v>13141411</v>
      </c>
      <c r="FV8" s="29">
        <f>FU8-($Q8*1000)</f>
        <v>5517411</v>
      </c>
      <c r="FW8" s="142" cm="1">
        <f t="array" ref="FW8">_xlfn.XLOOKUP($D8&amp;FT$2&amp;FT$3,事業計画集計2025[営業所]&amp;事業計画集計2025[月]&amp;事業計画集計2025[受着完],事業計画集計2025[(当月)計画 棟数],0,0)</f>
        <v>2</v>
      </c>
      <c r="FX8" s="421">
        <f t="shared" ref="FX8:FX9" si="66">ET8+FD8+FN8</f>
        <v>120000000</v>
      </c>
      <c r="FY8" s="422">
        <f t="shared" ref="FY8:FY9" si="67">EU8+FE8+FO8</f>
        <v>28200000</v>
      </c>
      <c r="FZ8" s="423">
        <f t="shared" ref="FZ8:FZ9" si="68">EV8+FF8+FP8</f>
        <v>4</v>
      </c>
      <c r="GA8" s="296">
        <f t="shared" ref="GA8:GA9" si="69">EW8+FG8+FQ8</f>
        <v>180000000</v>
      </c>
      <c r="GB8" s="300">
        <f t="shared" ref="GB8:GB9" si="70">EX8+FH8+FR8</f>
        <v>42300000</v>
      </c>
      <c r="GC8" s="154">
        <f t="shared" ref="GC8:GC9" si="71">EY8+FI8+FS8</f>
        <v>6</v>
      </c>
      <c r="GD8" s="304">
        <f t="shared" ref="GD8" si="72">EZ8+FJ8+FT8</f>
        <v>259981002</v>
      </c>
      <c r="GE8" s="314">
        <f t="shared" ref="GE8:GF8" si="73">FA8+FK8+FU8</f>
        <v>58651563</v>
      </c>
      <c r="GF8" s="324">
        <f t="shared" si="73"/>
        <v>35779563</v>
      </c>
      <c r="GG8" s="158">
        <f t="shared" ref="GG8" si="74">FC8+FM8+FW8</f>
        <v>9</v>
      </c>
      <c r="GH8" s="333">
        <f t="shared" ref="GH8:GH9" si="75">EJ8+FX8</f>
        <v>270000000</v>
      </c>
      <c r="GI8" s="334">
        <f t="shared" ref="GI8:GI9" si="76">EK8+FY8</f>
        <v>63450000</v>
      </c>
      <c r="GJ8" s="162">
        <f t="shared" ref="GJ8:GJ9" si="77">EL8+FZ8</f>
        <v>9</v>
      </c>
      <c r="GK8" s="354">
        <f t="shared" ref="GK8:GK9" si="78">EM8+GA8</f>
        <v>329365928</v>
      </c>
      <c r="GL8" s="355">
        <f t="shared" ref="GL8:GL9" si="79">EN8+GB8</f>
        <v>76591411</v>
      </c>
      <c r="GM8" s="166">
        <f t="shared" ref="GM8:GM9" si="80">EO8+GC8</f>
        <v>11</v>
      </c>
      <c r="GN8" s="479">
        <f t="shared" ref="GN8:GN9" si="81">EP8+GD8</f>
        <v>342188756</v>
      </c>
      <c r="GO8" s="480">
        <f t="shared" ref="GO8:GO9" si="82">EQ8+GE8</f>
        <v>76014793</v>
      </c>
      <c r="GP8" s="481">
        <f t="shared" ref="GP8:GP9" si="83">ER8+GF8</f>
        <v>30270793</v>
      </c>
      <c r="GQ8" s="482">
        <f t="shared" ref="GQ8:GQ9" si="84">ES8+GG8</f>
        <v>12</v>
      </c>
      <c r="GR8" s="390">
        <f t="shared" ref="GR8:GR9" si="85">CV8+GH8</f>
        <v>540000000</v>
      </c>
      <c r="GS8" s="391">
        <f t="shared" ref="GS8:GS9" si="86">CW8+GI8</f>
        <v>126900000</v>
      </c>
      <c r="GT8" s="170">
        <f t="shared" ref="GT8:GT9" si="87">CX8+GJ8</f>
        <v>18</v>
      </c>
      <c r="GU8" s="390">
        <f t="shared" ref="GU8:GU9" si="88">CY8+GK8</f>
        <v>580418529</v>
      </c>
      <c r="GV8" s="391">
        <f t="shared" ref="GV8:GV9" si="89">CZ8+GL8</f>
        <v>132064822</v>
      </c>
      <c r="GW8" s="170">
        <f t="shared" ref="GW8:GW9" si="90">DA8+GM8</f>
        <v>20</v>
      </c>
      <c r="GX8" s="390">
        <f t="shared" ref="GX8:GX9" si="91">DB8+GN8</f>
        <v>432021572</v>
      </c>
      <c r="GY8" s="391">
        <f t="shared" ref="GY8:GY9" si="92">DC8+GO8</f>
        <v>95813346</v>
      </c>
      <c r="GZ8" s="409">
        <f t="shared" ref="GZ8:GZ9" si="93">DD8+GP8</f>
        <v>4325346</v>
      </c>
      <c r="HA8" s="256">
        <f t="shared" ref="HA8:HA9" si="94">DE8+GQ8</f>
        <v>15</v>
      </c>
      <c r="HB8" s="31"/>
      <c r="HC8" s="30" t="s">
        <v>137</v>
      </c>
      <c r="HD8" s="30" t="s">
        <v>162</v>
      </c>
      <c r="HE8" s="520" t="s">
        <v>243</v>
      </c>
      <c r="HF8" s="30" t="s">
        <v>250</v>
      </c>
      <c r="HG8" s="30" t="s">
        <v>268</v>
      </c>
    </row>
    <row r="9" spans="1:215" s="25" customFormat="1" ht="21">
      <c r="A9" s="24"/>
      <c r="B9" s="51" t="s">
        <v>445</v>
      </c>
      <c r="C9" s="503"/>
      <c r="D9" s="504"/>
      <c r="E9" s="196"/>
      <c r="F9" s="196"/>
      <c r="G9" s="196"/>
      <c r="H9" s="196"/>
      <c r="I9" s="196"/>
      <c r="J9" s="196"/>
      <c r="K9" s="197">
        <f>K8</f>
        <v>1775</v>
      </c>
      <c r="L9" s="197">
        <f t="shared" ref="L9" si="95">L8</f>
        <v>16</v>
      </c>
      <c r="M9" s="197">
        <f t="shared" ref="M9" si="96">M8</f>
        <v>108</v>
      </c>
      <c r="N9" s="197">
        <f t="shared" ref="N9" si="97">N8</f>
        <v>2008</v>
      </c>
      <c r="O9" s="197">
        <f t="shared" ref="O9" si="98">O8</f>
        <v>717</v>
      </c>
      <c r="P9" s="197">
        <f t="shared" ref="P9" si="99">P8</f>
        <v>3000</v>
      </c>
      <c r="Q9" s="197">
        <f t="shared" ref="Q9" si="100">Q8</f>
        <v>7624</v>
      </c>
      <c r="R9" s="196"/>
      <c r="S9" s="26" t="s">
        <v>138</v>
      </c>
      <c r="T9" s="27" cm="1">
        <f t="array" ref="T9">_xlfn.XLOOKUP($D8&amp;T$2&amp;T$3,事業計画集計2025[営業所]&amp;事業計画集計2025[月]&amp;事業計画集計2025[受着完],事業計画集計2025[(当月)実績 請負金額],0,0)</f>
        <v>19206625</v>
      </c>
      <c r="U9" s="28" cm="1">
        <f t="array" ref="U9">_xlfn.XLOOKUP($D8&amp;T$2&amp;T$3,事業計画集計2025[営業所]&amp;事業計画集計2025[月]&amp;事業計画集計2025[受着完],事業計画集計2025[(当月)実績 利益額],0,0)</f>
        <v>4467542</v>
      </c>
      <c r="V9" s="142" cm="1">
        <f t="array" ref="V9">_xlfn.XLOOKUP($D8&amp;T$2&amp;T$3,事業計画集計2025[営業所]&amp;事業計画集計2025[月]&amp;事業計画集計2025[受着完],事業計画集計2025[(当月)実績 棟数],0,0)</f>
        <v>1</v>
      </c>
      <c r="W9" s="27" cm="1">
        <f t="array" ref="W9">_xlfn.XLOOKUP($D8&amp;W$2&amp;W$3,事業計画集計2025[営業所]&amp;事業計画集計2025[月]&amp;事業計画集計2025[受着完],事業計画集計2025[(当月)実績 請負金額],0,0)</f>
        <v>0</v>
      </c>
      <c r="X9" s="28" cm="1">
        <f t="array" ref="X9">_xlfn.XLOOKUP($D8&amp;W$2&amp;W$3,事業計画集計2025[営業所]&amp;事業計画集計2025[月]&amp;事業計画集計2025[受着完],事業計画集計2025[(当月)実績 利益額],0,0)</f>
        <v>0</v>
      </c>
      <c r="Y9" s="149" cm="1">
        <f t="array" ref="Y9">_xlfn.XLOOKUP($D8&amp;W$2&amp;W$3,事業計画集計2025[営業所]&amp;事業計画集計2025[月]&amp;事業計画集計2025[受着完],事業計画集計2025[(当月)実績 棟数],0,0)</f>
        <v>0</v>
      </c>
      <c r="Z9" s="28" cm="1">
        <f t="array" ref="Z9">_xlfn.XLOOKUP($D8&amp;Z$2&amp;Z$3,事業計画集計2025[営業所]&amp;事業計画集計2025[月]&amp;事業計画集計2025[受着完],事業計画集計2025[(当月)実績 請負金額],0,0)</f>
        <v>0</v>
      </c>
      <c r="AA9" s="28" cm="1">
        <f t="array" ref="AA9">_xlfn.XLOOKUP($D8&amp;Z$2&amp;Z$3,事業計画集計2025[営業所]&amp;事業計画集計2025[月]&amp;事業計画集計2025[受着完],事業計画集計2025[(当月)実績 利益額],0,0)</f>
        <v>0</v>
      </c>
      <c r="AB9" s="133">
        <f>AA9-($Q8*1000)</f>
        <v>-7624000</v>
      </c>
      <c r="AC9" s="142" cm="1">
        <f t="array" ref="AC9">_xlfn.XLOOKUP($D8&amp;Z$2&amp;Z$3,事業計画集計2025[営業所]&amp;事業計画集計2025[月]&amp;事業計画集計2025[受着完],事業計画集計2025[(当月)実績 棟数],0,0)</f>
        <v>0</v>
      </c>
      <c r="AD9" s="27" cm="1">
        <f t="array" ref="AD9">_xlfn.XLOOKUP($D8&amp;AD$2&amp;AD$3,事業計画集計2025[営業所]&amp;事業計画集計2025[月]&amp;事業計画集計2025[受着完],事業計画集計2025[(当月)実績 請負金額],0,0)</f>
        <v>29097237</v>
      </c>
      <c r="AE9" s="28" cm="1">
        <f t="array" ref="AE9">_xlfn.XLOOKUP($D8&amp;AD$2&amp;AD$3,事業計画集計2025[営業所]&amp;事業計画集計2025[月]&amp;事業計画集計2025[受着完],事業計画集計2025[(当月)実績 利益額],0,0)</f>
        <v>7200115</v>
      </c>
      <c r="AF9" s="149" cm="1">
        <f t="array" ref="AF9">_xlfn.XLOOKUP($D8&amp;AD$2&amp;AD$3,事業計画集計2025[営業所]&amp;事業計画集計2025[月]&amp;事業計画集計2025[受着完],事業計画集計2025[(当月)実績 棟数],0,0)</f>
        <v>1</v>
      </c>
      <c r="AG9" s="28" cm="1">
        <f t="array" ref="AG9">_xlfn.XLOOKUP($D8&amp;AG$2&amp;AG$3,事業計画集計2025[営業所]&amp;事業計画集計2025[月]&amp;事業計画集計2025[受着完],事業計画集計2025[(当月)実績 請負金額],0,0)</f>
        <v>28229773</v>
      </c>
      <c r="AH9" s="28" cm="1">
        <f t="array" ref="AH9">_xlfn.XLOOKUP($D8&amp;AG$2&amp;AG$3,事業計画集計2025[営業所]&amp;事業計画集計2025[月]&amp;事業計画集計2025[受着完],事業計画集計2025[(当月)実績 利益額],0,0)</f>
        <v>6700029</v>
      </c>
      <c r="AI9" s="149" cm="1">
        <f t="array" ref="AI9">_xlfn.XLOOKUP($D8&amp;AG$2&amp;AG$3,事業計画集計2025[営業所]&amp;事業計画集計2025[月]&amp;事業計画集計2025[受着完],事業計画集計2025[(当月)実績 棟数],0,0)</f>
        <v>1</v>
      </c>
      <c r="AJ9" s="28" cm="1">
        <f t="array" ref="AJ9">_xlfn.XLOOKUP($D8&amp;AJ$2&amp;AJ$3,事業計画集計2025[営業所]&amp;事業計画集計2025[月]&amp;事業計画集計2025[受着完],事業計画集計2025[(当月)実績 請負金額],0,0)</f>
        <v>0</v>
      </c>
      <c r="AK9" s="28" cm="1">
        <f t="array" ref="AK9">_xlfn.XLOOKUP($D8&amp;AJ$2&amp;AJ$3,事業計画集計2025[営業所]&amp;事業計画集計2025[月]&amp;事業計画集計2025[受着完],事業計画集計2025[(当月)実績 利益額],0,0)</f>
        <v>0</v>
      </c>
      <c r="AL9" s="133">
        <f>AK9-($Q8*1000)</f>
        <v>-7624000</v>
      </c>
      <c r="AM9" s="149" cm="1">
        <f t="array" ref="AM9">_xlfn.XLOOKUP($D8&amp;AJ$2&amp;AJ$3,事業計画集計2025[営業所]&amp;事業計画集計2025[月]&amp;事業計画集計2025[受着完],事業計画集計2025[(当月)実績 棟数],0,0)</f>
        <v>0</v>
      </c>
      <c r="AN9" s="28" cm="1">
        <f t="array" ref="AN9">_xlfn.XLOOKUP($D8&amp;AN$2&amp;AN$3,事業計画集計2025[営業所]&amp;事業計画集計2025[月]&amp;事業計画集計2025[受着完],事業計画集計2025[(当月)実績 請負金額],0,0)</f>
        <v>28493159</v>
      </c>
      <c r="AO9" s="28" cm="1">
        <f t="array" ref="AO9">_xlfn.XLOOKUP($D8&amp;AN$2&amp;AN$3,事業計画集計2025[営業所]&amp;事業計画集計2025[月]&amp;事業計画集計2025[受着完],事業計画集計2025[(当月)実績 利益額],0,0)</f>
        <v>6245627</v>
      </c>
      <c r="AP9" s="149" cm="1">
        <f t="array" ref="AP9">_xlfn.XLOOKUP($D8&amp;AN$2&amp;AN$3,事業計画集計2025[営業所]&amp;事業計画集計2025[月]&amp;事業計画集計2025[受着完],事業計画集計2025[(当月)実績 棟数],0,0)</f>
        <v>1</v>
      </c>
      <c r="AQ9" s="28" cm="1">
        <f t="array" ref="AQ9">_xlfn.XLOOKUP($D8&amp;AQ$2&amp;AQ$3,事業計画集計2025[営業所]&amp;事業計画集計2025[月]&amp;事業計画集計2025[受着完],事業計画集計2025[(当月)実績 請負金額],0,0)</f>
        <v>0</v>
      </c>
      <c r="AR9" s="28" cm="1">
        <f t="array" ref="AR9">_xlfn.XLOOKUP($D8&amp;AQ$2&amp;AQ$3,事業計画集計2025[営業所]&amp;事業計画集計2025[月]&amp;事業計画集計2025[受着完],事業計画集計2025[(当月)実績 利益額],0,0)</f>
        <v>0</v>
      </c>
      <c r="AS9" s="149" cm="1">
        <f t="array" ref="AS9">_xlfn.XLOOKUP($D8&amp;AQ$2&amp;AQ$3,事業計画集計2025[営業所]&amp;事業計画集計2025[月]&amp;事業計画集計2025[受着完],事業計画集計2025[(当月)実績 棟数],0,0)</f>
        <v>0</v>
      </c>
      <c r="AT9" s="28" cm="1">
        <f t="array" ref="AT9">_xlfn.XLOOKUP($D8&amp;AT$2&amp;AT$3,事業計画集計2025[営業所]&amp;事業計画集計2025[月]&amp;事業計画集計2025[受着完],事業計画集計2025[(当月)実績 請負金額],0,0)</f>
        <v>0</v>
      </c>
      <c r="AU9" s="28" cm="1">
        <f t="array" ref="AU9">_xlfn.XLOOKUP($D8&amp;AT$2&amp;AT$3,事業計画集計2025[営業所]&amp;事業計画集計2025[月]&amp;事業計画集計2025[受着完],事業計画集計2025[(当月)実績 利益額],0,0)</f>
        <v>0</v>
      </c>
      <c r="AV9" s="29">
        <f>AU9-($Q8*1000)</f>
        <v>-7624000</v>
      </c>
      <c r="AW9" s="142" cm="1">
        <f t="array" ref="AW9">_xlfn.XLOOKUP($D8&amp;AT$2&amp;AT$3,事業計画集計2025[営業所]&amp;事業計画集計2025[月]&amp;事業計画集計2025[受着完],事業計画集計2025[(当月)実績 棟数],0,0)</f>
        <v>0</v>
      </c>
      <c r="AX9" s="421">
        <f t="shared" si="28"/>
        <v>76797021</v>
      </c>
      <c r="AY9" s="422">
        <f t="shared" si="29"/>
        <v>17913284</v>
      </c>
      <c r="AZ9" s="423">
        <f t="shared" si="30"/>
        <v>3</v>
      </c>
      <c r="BA9" s="296">
        <f t="shared" si="31"/>
        <v>28229773</v>
      </c>
      <c r="BB9" s="300">
        <f t="shared" si="32"/>
        <v>6700029</v>
      </c>
      <c r="BC9" s="154">
        <f t="shared" si="33"/>
        <v>1</v>
      </c>
      <c r="BD9" s="304">
        <f>Z9+AJ9+AT9</f>
        <v>0</v>
      </c>
      <c r="BE9" s="314">
        <f>AA9+AK9+AU9</f>
        <v>0</v>
      </c>
      <c r="BF9" s="409">
        <f>BE9*(1+BF10)-(($Q8*1000)*3)</f>
        <v>-22872000</v>
      </c>
      <c r="BG9" s="158">
        <f>AC9+AM9+AW9</f>
        <v>0</v>
      </c>
      <c r="BH9" s="28" cm="1">
        <f t="array" ref="BH9">_xlfn.XLOOKUP($D8&amp;BH$2&amp;BH$3,事業計画集計2025[営業所]&amp;事業計画集計2025[月]&amp;事業計画集計2025[受着完],事業計画集計2025[(当月)実績 請負金額],0,0)</f>
        <v>71846155</v>
      </c>
      <c r="BI9" s="28" cm="1">
        <f t="array" ref="BI9">_xlfn.XLOOKUP($D8&amp;BH$2&amp;BH$3,事業計画集計2025[営業所]&amp;事業計画集計2025[月]&amp;事業計画集計2025[受着完],事業計画集計2025[(当月)実績 利益額],0,0)</f>
        <v>16503160</v>
      </c>
      <c r="BJ9" s="149" cm="1">
        <f t="array" ref="BJ9">_xlfn.XLOOKUP($D8&amp;BH$2&amp;BH$3,事業計画集計2025[営業所]&amp;事業計画集計2025[月]&amp;事業計画集計2025[受着完],事業計画集計2025[(当月)実績 棟数],0,0)</f>
        <v>2</v>
      </c>
      <c r="BK9" s="28" cm="1">
        <f t="array" ref="BK9">_xlfn.XLOOKUP($D8&amp;BK$2&amp;BK$3,事業計画集計2025[営業所]&amp;事業計画集計2025[月]&amp;事業計画集計2025[受着完],事業計画集計2025[(当月)実績 請負金額],0,0)</f>
        <v>35114762</v>
      </c>
      <c r="BL9" s="28" cm="1">
        <f t="array" ref="BL9">_xlfn.XLOOKUP($D8&amp;BK$2&amp;BK$3,事業計画集計2025[営業所]&amp;事業計画集計2025[月]&amp;事業計画集計2025[受着完],事業計画集計2025[(当月)実績 利益額],0,0)</f>
        <v>8113707</v>
      </c>
      <c r="BM9" s="149" cm="1">
        <f t="array" ref="BM9">_xlfn.XLOOKUP($D8&amp;BK$2&amp;BK$3,事業計画集計2025[営業所]&amp;事業計画集計2025[月]&amp;事業計画集計2025[受着完],事業計画集計2025[(当月)実績 棟数],0,0)</f>
        <v>1</v>
      </c>
      <c r="BN9" s="28" cm="1">
        <f t="array" ref="BN9">_xlfn.XLOOKUP($D8&amp;BN$2&amp;BN$3,事業計画集計2025[営業所]&amp;事業計画集計2025[月]&amp;事業計画集計2025[受着完],事業計画集計2025[(当月)実績 請負金額],0,0)</f>
        <v>31935844</v>
      </c>
      <c r="BO9" s="28" cm="1">
        <f t="array" ref="BO9">_xlfn.XLOOKUP($D8&amp;BN$2&amp;BN$3,事業計画集計2025[営業所]&amp;事業計画集計2025[月]&amp;事業計画集計2025[受着完],事業計画集計2025[(当月)実績 利益額],0,0)</f>
        <v>7625452</v>
      </c>
      <c r="BP9" s="133">
        <f>BO9-($Q8*1000)</f>
        <v>1452</v>
      </c>
      <c r="BQ9" s="149" cm="1">
        <f t="array" ref="BQ9">_xlfn.XLOOKUP($D8&amp;BN$2&amp;BN$3,事業計画集計2025[営業所]&amp;事業計画集計2025[月]&amp;事業計画集計2025[受着完],事業計画集計2025[(当月)実績 棟数],0,0)</f>
        <v>1</v>
      </c>
      <c r="BR9" s="28" cm="1">
        <f t="array" ref="BR9">_xlfn.XLOOKUP($D8&amp;BR$2&amp;BR$3,事業計画集計2025[営業所]&amp;事業計画集計2025[月]&amp;事業計画集計2025[受着完],事業計画集計2025[(当月)実績 請負金額],0,0)</f>
        <v>0</v>
      </c>
      <c r="BS9" s="28" cm="1">
        <f t="array" ref="BS9">_xlfn.XLOOKUP($D8&amp;BR$2&amp;BR$3,事業計画集計2025[営業所]&amp;事業計画集計2025[月]&amp;事業計画集計2025[受着完],事業計画集計2025[(当月)実績 利益額],0,0)</f>
        <v>0</v>
      </c>
      <c r="BT9" s="149" cm="1">
        <f t="array" ref="BT9">_xlfn.XLOOKUP($D8&amp;BR$2&amp;BR$3,事業計画集計2025[営業所]&amp;事業計画集計2025[月]&amp;事業計画集計2025[受着完],事業計画集計2025[(当月)実績 棟数],0,0)</f>
        <v>0</v>
      </c>
      <c r="BU9" s="28" cm="1">
        <f t="array" ref="BU9">_xlfn.XLOOKUP($D8&amp;BU$2&amp;BU$3,事業計画集計2025[営業所]&amp;事業計画集計2025[月]&amp;事業計画集計2025[受着完],事業計画集計2025[(当月)実績 請負金額],0,0)</f>
        <v>60149356</v>
      </c>
      <c r="BV9" s="28" cm="1">
        <f t="array" ref="BV9">_xlfn.XLOOKUP($D8&amp;BU$2&amp;BU$3,事業計画集計2025[営業所]&amp;事業計画集計2025[月]&amp;事業計画集計2025[受着完],事業計画集計2025[(当月)実績 利益額],0,0)</f>
        <v>12293213</v>
      </c>
      <c r="BW9" s="149" cm="1">
        <f t="array" ref="BW9">_xlfn.XLOOKUP($D8&amp;BU$2&amp;BU$3,事業計画集計2025[営業所]&amp;事業計画集計2025[月]&amp;事業計画集計2025[受着完],事業計画集計2025[(当月)実績 棟数],0,0)</f>
        <v>2</v>
      </c>
      <c r="BX9" s="28" cm="1">
        <f t="array" ref="BX9">_xlfn.XLOOKUP($D8&amp;BX$2&amp;BX$3,事業計画集計2025[営業所]&amp;事業計画集計2025[月]&amp;事業計画集計2025[受着完],事業計画集計2025[(当月)実績 請負金額],0,0)</f>
        <v>0</v>
      </c>
      <c r="BY9" s="28" cm="1">
        <f t="array" ref="BY9">_xlfn.XLOOKUP($D8&amp;BX$2&amp;BX$3,事業計画集計2025[営業所]&amp;事業計画集計2025[月]&amp;事業計画集計2025[受着完],事業計画集計2025[(当月)実績 利益額],0,0)</f>
        <v>0</v>
      </c>
      <c r="BZ9" s="133">
        <f>BY9-($Q8*1000)</f>
        <v>-7624000</v>
      </c>
      <c r="CA9" s="149" cm="1">
        <f t="array" ref="CA9">_xlfn.XLOOKUP($D8&amp;BX$2&amp;BX$3,事業計画集計2025[営業所]&amp;事業計画集計2025[月]&amp;事業計画集計2025[受着完],事業計画集計2025[(当月)実績 棟数],0,0)</f>
        <v>0</v>
      </c>
      <c r="CB9" s="28" cm="1">
        <f t="array" ref="CB9">_xlfn.XLOOKUP($D8&amp;CB$2&amp;CB$3,事業計画集計2025[営業所]&amp;事業計画集計2025[月]&amp;事業計画集計2025[受着完],事業計画集計2025[(当月)実績 請負金額],0,0)</f>
        <v>122777513</v>
      </c>
      <c r="CC9" s="28" cm="1">
        <f t="array" ref="CC9">_xlfn.XLOOKUP($D8&amp;CB$2&amp;CB$3,事業計画集計2025[営業所]&amp;事業計画集計2025[月]&amp;事業計画集計2025[受着完],事業計画集計2025[(当月)実績 利益額],0,0)</f>
        <v>24178828</v>
      </c>
      <c r="CD9" s="149" cm="1">
        <f t="array" ref="CD9">_xlfn.XLOOKUP($D8&amp;CB$2&amp;CB$3,事業計画集計2025[営業所]&amp;事業計画集計2025[月]&amp;事業計画集計2025[受着完],事業計画集計2025[(当月)実績 棟数],0,0)</f>
        <v>3</v>
      </c>
      <c r="CE9" s="28" cm="1">
        <f t="array" ref="CE9">_xlfn.XLOOKUP($D8&amp;CE$2&amp;CE$3,事業計画集計2025[営業所]&amp;事業計画集計2025[月]&amp;事業計画集計2025[受着完],事業計画集計2025[(当月)実績 請負金額],0,0)</f>
        <v>62499943</v>
      </c>
      <c r="CF9" s="28" cm="1">
        <f t="array" ref="CF9">_xlfn.XLOOKUP($D8&amp;CE$2&amp;CE$3,事業計画集計2025[営業所]&amp;事業計画集計2025[月]&amp;事業計画集計2025[受着完],事業計画集計2025[(当月)実績 利益額],0,0)</f>
        <v>12622046</v>
      </c>
      <c r="CG9" s="149" cm="1">
        <f t="array" ref="CG9">_xlfn.XLOOKUP($D8&amp;CE$2&amp;CE$3,事業計画集計2025[営業所]&amp;事業計画集計2025[月]&amp;事業計画集計2025[受着完],事業計画集計2025[(当月)実績 棟数],0,0)</f>
        <v>2</v>
      </c>
      <c r="CH9" s="28" cm="1">
        <f t="array" ref="CH9">_xlfn.XLOOKUP($D8&amp;CH$2&amp;CH$3,事業計画集計2025[営業所]&amp;事業計画集計2025[月]&amp;事業計画集計2025[受着完],事業計画集計2025[(当月)実績 請負金額],0,0)</f>
        <v>57896972</v>
      </c>
      <c r="CI9" s="28" cm="1">
        <f t="array" ref="CI9">_xlfn.XLOOKUP($D8&amp;CH$2&amp;CH$3,事業計画集計2025[営業所]&amp;事業計画集計2025[月]&amp;事業計画集計2025[受着完],事業計画集計2025[(当月)実績 利益額],0,0)</f>
        <v>12173101</v>
      </c>
      <c r="CJ9" s="133">
        <f>CI9-($Q8*1000)</f>
        <v>4549101</v>
      </c>
      <c r="CK9" s="142" cm="1">
        <f t="array" ref="CK9">_xlfn.XLOOKUP($D8&amp;CH$2&amp;CH$3,事業計画集計2025[営業所]&amp;事業計画集計2025[月]&amp;事業計画集計2025[受着完],事業計画集計2025[(当月)実績 棟数],0,0)</f>
        <v>2</v>
      </c>
      <c r="CL9" s="421">
        <f t="shared" si="38"/>
        <v>194623668</v>
      </c>
      <c r="CM9" s="422">
        <f t="shared" si="39"/>
        <v>40681988</v>
      </c>
      <c r="CN9" s="423">
        <f t="shared" si="40"/>
        <v>5</v>
      </c>
      <c r="CO9" s="296">
        <f t="shared" si="41"/>
        <v>157764061</v>
      </c>
      <c r="CP9" s="300">
        <f t="shared" si="42"/>
        <v>33028966</v>
      </c>
      <c r="CQ9" s="154">
        <f t="shared" si="43"/>
        <v>5</v>
      </c>
      <c r="CR9" s="304">
        <f>BN9+BX9+CH9</f>
        <v>89832816</v>
      </c>
      <c r="CS9" s="314">
        <f>BO9+BY9+CI9</f>
        <v>19798553</v>
      </c>
      <c r="CT9" s="409">
        <f>CS9*(1+CT10)-(($Q8*1000)*3)</f>
        <v>-3073447</v>
      </c>
      <c r="CU9" s="158">
        <f>BQ9+CA9+CK9</f>
        <v>3</v>
      </c>
      <c r="CV9" s="333">
        <f t="shared" si="47"/>
        <v>271420689</v>
      </c>
      <c r="CW9" s="334">
        <f t="shared" si="48"/>
        <v>58595272</v>
      </c>
      <c r="CX9" s="162">
        <f t="shared" si="49"/>
        <v>8</v>
      </c>
      <c r="CY9" s="354">
        <f t="shared" si="50"/>
        <v>185993834</v>
      </c>
      <c r="CZ9" s="355">
        <f t="shared" si="51"/>
        <v>39728995</v>
      </c>
      <c r="DA9" s="166">
        <f t="shared" si="52"/>
        <v>6</v>
      </c>
      <c r="DB9" s="479">
        <f t="shared" si="53"/>
        <v>89832816</v>
      </c>
      <c r="DC9" s="480">
        <f t="shared" si="54"/>
        <v>19798553</v>
      </c>
      <c r="DD9" s="409">
        <f t="shared" si="55"/>
        <v>-25945447</v>
      </c>
      <c r="DE9" s="482">
        <f t="shared" si="56"/>
        <v>3</v>
      </c>
      <c r="DF9" s="28" cm="1">
        <f t="array" ref="DF9">_xlfn.XLOOKUP($D8&amp;DF$2&amp;DF$3,事業計画集計2025[営業所]&amp;事業計画集計2025[月]&amp;事業計画集計2025[受着完],事業計画集計2025[(当月)実績 請負金額],0,0)</f>
        <v>0</v>
      </c>
      <c r="DG9" s="28" cm="1">
        <f t="array" ref="DG9">_xlfn.XLOOKUP($D8&amp;DF$2&amp;DF$3,事業計画集計2025[営業所]&amp;事業計画集計2025[月]&amp;事業計画集計2025[受着完],事業計画集計2025[(当月)実績 利益額],0,0)</f>
        <v>0</v>
      </c>
      <c r="DH9" s="149" cm="1">
        <f t="array" ref="DH9">_xlfn.XLOOKUP($D8&amp;DF$2&amp;DF$3,事業計画集計2025[営業所]&amp;事業計画集計2025[月]&amp;事業計画集計2025[受着完],事業計画集計2025[(当月)実績 棟数],0,0)</f>
        <v>0</v>
      </c>
      <c r="DI9" s="28" cm="1">
        <f t="array" ref="DI9">_xlfn.XLOOKUP($D8&amp;DI$2&amp;DI$3,事業計画集計2025[営業所]&amp;事業計画集計2025[月]&amp;事業計画集計2025[受着完],事業計画集計2025[(当月)実績 請負金額],0,0)</f>
        <v>21854135</v>
      </c>
      <c r="DJ9" s="28" cm="1">
        <f t="array" ref="DJ9">_xlfn.XLOOKUP($D8&amp;DI$2&amp;DI$3,事業計画集計2025[営業所]&amp;事業計画集計2025[月]&amp;事業計画集計2025[受着完],事業計画集計2025[(当月)実績 利益額],0,0)</f>
        <v>5589692</v>
      </c>
      <c r="DK9" s="149" cm="1">
        <f t="array" ref="DK9">_xlfn.XLOOKUP($D8&amp;DI$2&amp;DI$3,事業計画集計2025[営業所]&amp;事業計画集計2025[月]&amp;事業計画集計2025[受着完],事業計画集計2025[(当月)実績 棟数],0,0)</f>
        <v>1</v>
      </c>
      <c r="DL9" s="28" cm="1">
        <f t="array" ref="DL9">_xlfn.XLOOKUP($D8&amp;DL$2&amp;DL$3,事業計画集計2025[営業所]&amp;事業計画集計2025[月]&amp;事業計画集計2025[受着完],事業計画集計2025[(当月)実績 請負金額],0,0)</f>
        <v>0</v>
      </c>
      <c r="DM9" s="28" cm="1">
        <f t="array" ref="DM9">_xlfn.XLOOKUP($D8&amp;DL$2&amp;DL$3,事業計画集計2025[営業所]&amp;事業計画集計2025[月]&amp;事業計画集計2025[受着完],事業計画集計2025[(当月)実績 利益額],0,0)</f>
        <v>0</v>
      </c>
      <c r="DN9" s="133">
        <f>DM9-($Q8*1000)</f>
        <v>-7624000</v>
      </c>
      <c r="DO9" s="149" cm="1">
        <f t="array" ref="DO9">_xlfn.XLOOKUP($D8&amp;DL$2&amp;DL$3,事業計画集計2025[営業所]&amp;事業計画集計2025[月]&amp;事業計画集計2025[受着完],事業計画集計2025[(当月)実績 棟数],0,0)</f>
        <v>0</v>
      </c>
      <c r="DP9" s="28" cm="1">
        <f t="array" ref="DP9">_xlfn.XLOOKUP($D8&amp;DP$2&amp;DP$3,事業計画集計2025[営業所]&amp;事業計画集計2025[月]&amp;事業計画集計2025[受着完],事業計画集計2025[(当月)実績 請負金額],0,0)</f>
        <v>100042925</v>
      </c>
      <c r="DQ9" s="28" cm="1">
        <f t="array" ref="DQ9">_xlfn.XLOOKUP($D8&amp;DP$2&amp;DP$3,事業計画集計2025[営業所]&amp;事業計画集計2025[月]&amp;事業計画集計2025[受着完],事業計画集計2025[(当月)実績 利益額],0,0)</f>
        <v>23122095</v>
      </c>
      <c r="DR9" s="149" cm="1">
        <f t="array" ref="DR9">_xlfn.XLOOKUP($D8&amp;DP$2&amp;DP$3,事業計画集計2025[営業所]&amp;事業計画集計2025[月]&amp;事業計画集計2025[受着完],事業計画集計2025[(当月)実績 棟数],0,0)</f>
        <v>2</v>
      </c>
      <c r="DS9" s="28" cm="1">
        <f t="array" ref="DS9">_xlfn.XLOOKUP($D8&amp;DS$2&amp;DS$3,事業計画集計2025[営業所]&amp;事業計画集計2025[月]&amp;事業計画集計2025[受着完],事業計画集計2025[(当月)実績 請負金額],0,0)</f>
        <v>0</v>
      </c>
      <c r="DT9" s="28" cm="1">
        <f t="array" ref="DT9">_xlfn.XLOOKUP($D8&amp;DS$2&amp;DS$3,事業計画集計2025[営業所]&amp;事業計画集計2025[月]&amp;事業計画集計2025[受着完],事業計画集計2025[(当月)実績 利益額],0,0)</f>
        <v>0</v>
      </c>
      <c r="DU9" s="149" cm="1">
        <f t="array" ref="DU9">_xlfn.XLOOKUP($D8&amp;DS$2&amp;DS$3,事業計画集計2025[営業所]&amp;事業計画集計2025[月]&amp;事業計画集計2025[受着完],事業計画集計2025[(当月)実績 棟数],0,0)</f>
        <v>0</v>
      </c>
      <c r="DV9" s="28" cm="1">
        <f t="array" ref="DV9">_xlfn.XLOOKUP($D8&amp;DV$2&amp;DV$3,事業計画集計2025[営業所]&amp;事業計画集計2025[月]&amp;事業計画集計2025[受着完],事業計画集計2025[(当月)実績 請負金額],0,0)</f>
        <v>35114762</v>
      </c>
      <c r="DW9" s="28" cm="1">
        <f t="array" ref="DW9">_xlfn.XLOOKUP($D8&amp;DV$2&amp;DV$3,事業計画集計2025[営業所]&amp;事業計画集計2025[月]&amp;事業計画集計2025[受着完],事業計画集計2025[(当月)実績 利益額],0,0)</f>
        <v>8113707</v>
      </c>
      <c r="DX9" s="133">
        <f>DW9-($Q8*1000)</f>
        <v>489707</v>
      </c>
      <c r="DY9" s="149" cm="1">
        <f t="array" ref="DY9">_xlfn.XLOOKUP($D8&amp;DV$2&amp;DV$3,事業計画集計2025[営業所]&amp;事業計画集計2025[月]&amp;事業計画集計2025[受着完],事業計画集計2025[(当月)実績 棟数],0,0)</f>
        <v>1</v>
      </c>
      <c r="DZ9" s="28" cm="1">
        <f t="array" ref="DZ9">_xlfn.XLOOKUP($D8&amp;DZ$2&amp;DZ$3,事業計画集計2025[営業所]&amp;事業計画集計2025[月]&amp;事業計画集計2025[受着完],事業計画集計2025[(当月)実績 請負金額],0,0)</f>
        <v>27184213</v>
      </c>
      <c r="EA9" s="28" cm="1">
        <f t="array" ref="EA9">_xlfn.XLOOKUP($D8&amp;DZ$2&amp;DZ$3,事業計画集計2025[営業所]&amp;事業計画集計2025[月]&amp;事業計画集計2025[受着完],事業計画集計2025[(当月)実績 利益額],0,0)</f>
        <v>6380955</v>
      </c>
      <c r="EB9" s="149" cm="1">
        <f t="array" ref="EB9">_xlfn.XLOOKUP($D8&amp;DZ$2&amp;DZ$3,事業計画集計2025[営業所]&amp;事業計画集計2025[月]&amp;事業計画集計2025[受着完],事業計画集計2025[(当月)実績 棟数],0,0)</f>
        <v>1</v>
      </c>
      <c r="EC9" s="28" cm="1">
        <f t="array" ref="EC9">_xlfn.XLOOKUP($D8&amp;EC$2&amp;EC$3,事業計画集計2025[営業所]&amp;事業計画集計2025[月]&amp;事業計画集計2025[受着完],事業計画集計2025[(当月)実績 請負金額],0,0)</f>
        <v>19206625</v>
      </c>
      <c r="ED9" s="28" cm="1">
        <f t="array" ref="ED9">_xlfn.XLOOKUP($D8&amp;EC$2&amp;EC$3,事業計画集計2025[営業所]&amp;事業計画集計2025[月]&amp;事業計画集計2025[受着完],事業計画集計2025[(当月)実績 利益額],0,0)</f>
        <v>4467542</v>
      </c>
      <c r="EE9" s="149" cm="1">
        <f t="array" ref="EE9">_xlfn.XLOOKUP($D8&amp;EC$2&amp;EC$3,事業計画集計2025[営業所]&amp;事業計画集計2025[月]&amp;事業計画集計2025[受着完],事業計画集計2025[(当月)実績 棟数],0,0)</f>
        <v>1</v>
      </c>
      <c r="EF9" s="28" cm="1">
        <f t="array" ref="EF9">_xlfn.XLOOKUP($D8&amp;EF$2&amp;EF$3,事業計画集計2025[営業所]&amp;事業計画集計2025[月]&amp;事業計画集計2025[受着完],事業計画集計2025[(当月)実績 請負金額],0,0)</f>
        <v>24177046</v>
      </c>
      <c r="EG9" s="28" cm="1">
        <f t="array" ref="EG9">_xlfn.XLOOKUP($D8&amp;EF$2&amp;EF$3,事業計画集計2025[営業所]&amp;事業計画集計2025[月]&amp;事業計画集計2025[受着完],事業計画集計2025[(当月)実績 利益額],0,0)</f>
        <v>4757700</v>
      </c>
      <c r="EH9" s="133">
        <f>EG9-($Q8*1000)</f>
        <v>-2866300</v>
      </c>
      <c r="EI9" s="142" cm="1">
        <f t="array" ref="EI9">_xlfn.XLOOKUP($D8&amp;EF$2&amp;EF$3,事業計画集計2025[営業所]&amp;事業計画集計2025[月]&amp;事業計画集計2025[受着完],事業計画集計2025[(当月)実績 棟数],0,0)</f>
        <v>1</v>
      </c>
      <c r="EJ9" s="421">
        <f t="shared" si="57"/>
        <v>127227138</v>
      </c>
      <c r="EK9" s="422">
        <f t="shared" si="58"/>
        <v>29503050</v>
      </c>
      <c r="EL9" s="423">
        <f t="shared" si="59"/>
        <v>3</v>
      </c>
      <c r="EM9" s="296">
        <f t="shared" si="60"/>
        <v>41060760</v>
      </c>
      <c r="EN9" s="300">
        <f t="shared" si="61"/>
        <v>10057234</v>
      </c>
      <c r="EO9" s="154">
        <f t="shared" si="62"/>
        <v>2</v>
      </c>
      <c r="EP9" s="304">
        <f>DL9+DV9+EF9</f>
        <v>59291808</v>
      </c>
      <c r="EQ9" s="314">
        <f>DM9+DW9+EG9</f>
        <v>12871407</v>
      </c>
      <c r="ER9" s="409">
        <f>EQ9*(1+ER10)-(($Q8*1000)*3)</f>
        <v>-10000593</v>
      </c>
      <c r="ES9" s="158">
        <f>DO9+DY9+EI9</f>
        <v>2</v>
      </c>
      <c r="ET9" s="28" cm="1">
        <f t="array" ref="ET9">_xlfn.XLOOKUP($D8&amp;ET$2&amp;ET$3,事業計画集計2025[営業所]&amp;事業計画集計2025[月]&amp;事業計画集計2025[受着完],事業計画集計2025[(当月)実績 請負金額],0,0)</f>
        <v>0</v>
      </c>
      <c r="EU9" s="28" cm="1">
        <f t="array" ref="EU9">_xlfn.XLOOKUP($D8&amp;ET$2&amp;ET$3,事業計画集計2025[営業所]&amp;事業計画集計2025[月]&amp;事業計画集計2025[受着完],事業計画集計2025[(当月)実績 利益額],0,0)</f>
        <v>0</v>
      </c>
      <c r="EV9" s="149" cm="1">
        <f t="array" ref="EV9">_xlfn.XLOOKUP($D8&amp;ET$2&amp;ET$3,事業計画集計2025[営業所]&amp;事業計画集計2025[月]&amp;事業計画集計2025[受着完],事業計画集計2025[(当月)実績 棟数],0,0)</f>
        <v>0</v>
      </c>
      <c r="EW9" s="28" cm="1">
        <f t="array" ref="EW9">_xlfn.XLOOKUP($D8&amp;EW$2&amp;EW$3,事業計画集計2025[営業所]&amp;事業計画集計2025[月]&amp;事業計画集計2025[受着完],事業計画集計2025[(当月)実績 請負金額],0,0)</f>
        <v>68678706</v>
      </c>
      <c r="EX9" s="28" cm="1">
        <f t="array" ref="EX9">_xlfn.XLOOKUP($D8&amp;EW$2&amp;EW$3,事業計画集計2025[営業所]&amp;事業計画集計2025[月]&amp;事業計画集計2025[受着完],事業計画集計2025[(当月)実績 利益額],0,0)</f>
        <v>12587394</v>
      </c>
      <c r="EY9" s="149" cm="1">
        <f t="array" ref="EY9">_xlfn.XLOOKUP($D8&amp;EW$2&amp;EW$3,事業計画集計2025[営業所]&amp;事業計画集計2025[月]&amp;事業計画集計2025[受着完],事業計画集計2025[(当月)実績 棟数],0,0)</f>
        <v>2</v>
      </c>
      <c r="EZ9" s="28" cm="1">
        <f t="array" ref="EZ9">_xlfn.XLOOKUP($D8&amp;EZ$2&amp;EZ$3,事業計画集計2025[営業所]&amp;事業計画集計2025[月]&amp;事業計画集計2025[受着完],事業計画集計2025[(当月)実績 請負金額],0,0)</f>
        <v>26379654</v>
      </c>
      <c r="FA9" s="28" cm="1">
        <f t="array" ref="FA9">_xlfn.XLOOKUP($D8&amp;EZ$2&amp;EZ$3,事業計画集計2025[営業所]&amp;事業計画集計2025[月]&amp;事業計画集計2025[受着完],事業計画集計2025[(当月)実績 利益額],0,0)</f>
        <v>5001079</v>
      </c>
      <c r="FB9" s="133">
        <f>FA9-($Q8*1000)</f>
        <v>-2622921</v>
      </c>
      <c r="FC9" s="149" cm="1">
        <f t="array" ref="FC9">_xlfn.XLOOKUP($D8&amp;EZ$2&amp;EZ$3,事業計画集計2025[営業所]&amp;事業計画集計2025[月]&amp;事業計画集計2025[受着完],事業計画集計2025[(当月)実績 棟数],0,0)</f>
        <v>1</v>
      </c>
      <c r="FD9" s="28" cm="1">
        <f t="array" ref="FD9">_xlfn.XLOOKUP($D8&amp;FD$2&amp;FD$3,事業計画集計2025[営業所]&amp;事業計画集計2025[月]&amp;事業計画集計2025[受着完],事業計画集計2025[(当月)実績 請負金額],0,0)</f>
        <v>32037727</v>
      </c>
      <c r="FE9" s="28" cm="1">
        <f t="array" ref="FE9">_xlfn.XLOOKUP($D8&amp;FD$2&amp;FD$3,事業計画集計2025[営業所]&amp;事業計画集計2025[月]&amp;事業計画集計2025[受着完],事業計画集計2025[(当月)実績 利益額],0,0)</f>
        <v>8220751</v>
      </c>
      <c r="FF9" s="149" cm="1">
        <f t="array" ref="FF9">_xlfn.XLOOKUP($D8&amp;FD$2&amp;FD$3,事業計画集計2025[営業所]&amp;事業計画集計2025[月]&amp;事業計画集計2025[受着完],事業計画集計2025[(当月)実績 棟数],0,0)</f>
        <v>1</v>
      </c>
      <c r="FG9" s="28" cm="1">
        <f t="array" ref="FG9">_xlfn.XLOOKUP($D8&amp;FG$2&amp;FG$3,事業計画集計2025[営業所]&amp;事業計画集計2025[月]&amp;事業計画集計2025[受着完],事業計画集計2025[(当月)実績 請負金額],0,0)</f>
        <v>29796155</v>
      </c>
      <c r="FH9" s="28" cm="1">
        <f t="array" ref="FH9">_xlfn.XLOOKUP($D8&amp;FG$2&amp;FG$3,事業計画集計2025[営業所]&amp;事業計画集計2025[月]&amp;事業計画集計2025[受着完],事業計画集計2025[(当月)実績 利益額],0,0)</f>
        <v>7087047</v>
      </c>
      <c r="FI9" s="149" cm="1">
        <f t="array" ref="FI9">_xlfn.XLOOKUP($D8&amp;FG$2&amp;FG$3,事業計画集計2025[営業所]&amp;事業計画集計2025[月]&amp;事業計画集計2025[受着完],事業計画集計2025[(当月)実績 棟数],0,0)</f>
        <v>1</v>
      </c>
      <c r="FJ9" s="28" cm="1">
        <f t="array" ref="FJ9">_xlfn.XLOOKUP($D8&amp;FJ$2&amp;FJ$3,事業計画集計2025[営業所]&amp;事業計画集計2025[月]&amp;事業計画集計2025[受着完],事業計画集計2025[(当月)実績 請負金額],0,0)</f>
        <v>72092599</v>
      </c>
      <c r="FK9" s="28" cm="1">
        <f t="array" ref="FK9">_xlfn.XLOOKUP($D8&amp;FJ$2&amp;FJ$3,事業計画集計2025[営業所]&amp;事業計画集計2025[月]&amp;事業計画集計2025[受着完],事業計画集計2025[(当月)実績 利益額],0,0)</f>
        <v>15156480</v>
      </c>
      <c r="FL9" s="133">
        <f>FK9-($Q8*1000)</f>
        <v>7532480</v>
      </c>
      <c r="FM9" s="149" cm="1">
        <f t="array" ref="FM9">_xlfn.XLOOKUP($D8&amp;FJ$2&amp;FJ$3,事業計画集計2025[営業所]&amp;事業計画集計2025[月]&amp;事業計画集計2025[受着完],事業計画集計2025[(当月)実績 棟数],0,0)</f>
        <v>2</v>
      </c>
      <c r="FN9" s="28" cm="1">
        <f t="array" ref="FN9">_xlfn.XLOOKUP($D8&amp;FN$2&amp;FN$3,事業計画集計2025[営業所]&amp;事業計画集計2025[月]&amp;事業計画集計2025[受着完],事業計画集計2025[(当月)実績 請負金額],0,0)</f>
        <v>0</v>
      </c>
      <c r="FO9" s="28" cm="1">
        <f t="array" ref="FO9">_xlfn.XLOOKUP($D8&amp;FN$2&amp;FN$3,事業計画集計2025[営業所]&amp;事業計画集計2025[月]&amp;事業計画集計2025[受着完],事業計画集計2025[(当月)実績 利益額],0,0)</f>
        <v>0</v>
      </c>
      <c r="FP9" s="149" cm="1">
        <f t="array" ref="FP9">_xlfn.XLOOKUP($D8&amp;FN$2&amp;FN$3,事業計画集計2025[営業所]&amp;事業計画集計2025[月]&amp;事業計画集計2025[受着完],事業計画集計2025[(当月)実績 棟数],0,0)</f>
        <v>0</v>
      </c>
      <c r="FQ9" s="28" cm="1">
        <f t="array" ref="FQ9">_xlfn.XLOOKUP($D8&amp;FQ$2&amp;FQ$3,事業計画集計2025[営業所]&amp;事業計画集計2025[月]&amp;事業計画集計2025[受着完],事業計画集計2025[(当月)実績 請負金額],0,0)</f>
        <v>0</v>
      </c>
      <c r="FR9" s="28" cm="1">
        <f t="array" ref="FR9">_xlfn.XLOOKUP($D8&amp;FQ$2&amp;FQ$3,事業計画集計2025[営業所]&amp;事業計画集計2025[月]&amp;事業計画集計2025[受着完],事業計画集計2025[(当月)実績 利益額],0,0)</f>
        <v>0</v>
      </c>
      <c r="FS9" s="149" cm="1">
        <f t="array" ref="FS9">_xlfn.XLOOKUP($D8&amp;FQ$2&amp;FQ$3,事業計画集計2025[営業所]&amp;事業計画集計2025[月]&amp;事業計画集計2025[受着完],事業計画集計2025[(当月)実績 棟数],0,0)</f>
        <v>0</v>
      </c>
      <c r="FT9" s="28" cm="1">
        <f t="array" ref="FT9">_xlfn.XLOOKUP($D8&amp;FT$2&amp;FT$3,事業計画集計2025[営業所]&amp;事業計画集計2025[月]&amp;事業計画集計2025[受着完],事業計画集計2025[(当月)実績 請負金額],0,0)</f>
        <v>0</v>
      </c>
      <c r="FU9" s="28" cm="1">
        <f t="array" ref="FU9">_xlfn.XLOOKUP($D8&amp;FT$2&amp;FT$3,事業計画集計2025[営業所]&amp;事業計画集計2025[月]&amp;事業計画集計2025[受着完],事業計画集計2025[(当月)実績 利益額],0,0)</f>
        <v>0</v>
      </c>
      <c r="FV9" s="133">
        <f>FU9-($Q8*1000)</f>
        <v>-7624000</v>
      </c>
      <c r="FW9" s="142" cm="1">
        <f t="array" ref="FW9">_xlfn.XLOOKUP($D8&amp;FT$2&amp;FT$3,事業計画集計2025[営業所]&amp;事業計画集計2025[月]&amp;事業計画集計2025[受着完],事業計画集計2025[(当月)実績 棟数],0,0)</f>
        <v>0</v>
      </c>
      <c r="FX9" s="421">
        <f t="shared" si="66"/>
        <v>32037727</v>
      </c>
      <c r="FY9" s="422">
        <f t="shared" si="67"/>
        <v>8220751</v>
      </c>
      <c r="FZ9" s="423">
        <f t="shared" si="68"/>
        <v>1</v>
      </c>
      <c r="GA9" s="296">
        <f t="shared" si="69"/>
        <v>98474861</v>
      </c>
      <c r="GB9" s="300">
        <f t="shared" si="70"/>
        <v>19674441</v>
      </c>
      <c r="GC9" s="154">
        <f t="shared" si="71"/>
        <v>3</v>
      </c>
      <c r="GD9" s="304">
        <f>EZ9+FJ9+FT9</f>
        <v>98472253</v>
      </c>
      <c r="GE9" s="314">
        <f>FA9+FK9+FU9</f>
        <v>20157559</v>
      </c>
      <c r="GF9" s="409">
        <f>GE9*(1+GF10)-(($Q8*1000)*3)</f>
        <v>-2714441</v>
      </c>
      <c r="GG9" s="158">
        <f>FC9+FM9+FW9</f>
        <v>3</v>
      </c>
      <c r="GH9" s="333">
        <f t="shared" si="75"/>
        <v>159264865</v>
      </c>
      <c r="GI9" s="334">
        <f t="shared" si="76"/>
        <v>37723801</v>
      </c>
      <c r="GJ9" s="162">
        <f t="shared" si="77"/>
        <v>4</v>
      </c>
      <c r="GK9" s="354">
        <f t="shared" si="78"/>
        <v>139535621</v>
      </c>
      <c r="GL9" s="355">
        <f t="shared" si="79"/>
        <v>29731675</v>
      </c>
      <c r="GM9" s="166">
        <f t="shared" si="80"/>
        <v>5</v>
      </c>
      <c r="GN9" s="479">
        <f t="shared" si="81"/>
        <v>157764061</v>
      </c>
      <c r="GO9" s="480">
        <f t="shared" si="82"/>
        <v>33028966</v>
      </c>
      <c r="GP9" s="409">
        <f t="shared" si="83"/>
        <v>-12715034</v>
      </c>
      <c r="GQ9" s="482">
        <f t="shared" si="84"/>
        <v>5</v>
      </c>
      <c r="GR9" s="390">
        <f t="shared" si="85"/>
        <v>430685554</v>
      </c>
      <c r="GS9" s="391">
        <f t="shared" si="86"/>
        <v>96319073</v>
      </c>
      <c r="GT9" s="170">
        <f t="shared" si="87"/>
        <v>12</v>
      </c>
      <c r="GU9" s="390">
        <f t="shared" si="88"/>
        <v>325529455</v>
      </c>
      <c r="GV9" s="391">
        <f t="shared" si="89"/>
        <v>69460670</v>
      </c>
      <c r="GW9" s="170">
        <f t="shared" si="90"/>
        <v>11</v>
      </c>
      <c r="GX9" s="390">
        <f t="shared" si="91"/>
        <v>247596877</v>
      </c>
      <c r="GY9" s="391">
        <f t="shared" si="92"/>
        <v>52827519</v>
      </c>
      <c r="GZ9" s="409">
        <f t="shared" si="93"/>
        <v>-38660481</v>
      </c>
      <c r="HA9" s="256">
        <f t="shared" si="94"/>
        <v>8</v>
      </c>
      <c r="HB9" s="31"/>
      <c r="HC9" s="30" t="s">
        <v>138</v>
      </c>
      <c r="HD9" s="30" t="s">
        <v>162</v>
      </c>
      <c r="HE9" s="520" t="s">
        <v>89</v>
      </c>
      <c r="HF9" s="30" t="s">
        <v>250</v>
      </c>
      <c r="HG9" s="30" t="s">
        <v>268</v>
      </c>
    </row>
    <row r="10" spans="1:215" s="38" customFormat="1" ht="21">
      <c r="A10" s="32"/>
      <c r="B10" s="599" t="s">
        <v>445</v>
      </c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139</v>
      </c>
      <c r="T10" s="35">
        <f t="shared" ref="T10:AA10" si="101">IF(AND(T8&gt;0,T9&gt;0),ROUNDDOWN(T9/T8,4),"")</f>
        <v>0.64019999999999999</v>
      </c>
      <c r="U10" s="36">
        <f t="shared" si="101"/>
        <v>0.63360000000000005</v>
      </c>
      <c r="V10" s="143">
        <f t="shared" si="101"/>
        <v>1</v>
      </c>
      <c r="W10" s="35" t="str">
        <f t="shared" si="101"/>
        <v/>
      </c>
      <c r="X10" s="36" t="str">
        <f t="shared" si="101"/>
        <v/>
      </c>
      <c r="Y10" s="150" t="str">
        <f t="shared" si="101"/>
        <v/>
      </c>
      <c r="Z10" s="36" t="str">
        <f t="shared" si="101"/>
        <v/>
      </c>
      <c r="AA10" s="36" t="str">
        <f t="shared" si="101"/>
        <v/>
      </c>
      <c r="AB10" s="37">
        <f>IF(AB9&gt;0,AB9/AB8,0)</f>
        <v>0</v>
      </c>
      <c r="AC10" s="143" t="str">
        <f t="shared" ref="AC10:AK10" si="102">IF(AND(AC8&gt;0,AC9&gt;0),ROUNDDOWN(AC9/AC8,4),"")</f>
        <v/>
      </c>
      <c r="AD10" s="35">
        <f t="shared" si="102"/>
        <v>0.4849</v>
      </c>
      <c r="AE10" s="36">
        <f t="shared" si="102"/>
        <v>0.51060000000000005</v>
      </c>
      <c r="AF10" s="150">
        <f t="shared" si="102"/>
        <v>0.5</v>
      </c>
      <c r="AG10" s="36">
        <f t="shared" si="102"/>
        <v>1</v>
      </c>
      <c r="AH10" s="36">
        <f t="shared" si="102"/>
        <v>1</v>
      </c>
      <c r="AI10" s="150">
        <f t="shared" si="102"/>
        <v>1</v>
      </c>
      <c r="AJ10" s="36" t="str">
        <f t="shared" si="102"/>
        <v/>
      </c>
      <c r="AK10" s="36" t="str">
        <f t="shared" si="102"/>
        <v/>
      </c>
      <c r="AL10" s="37">
        <f>IF(AL9&gt;0,AL9/AL8,0)</f>
        <v>0</v>
      </c>
      <c r="AM10" s="150" t="str">
        <f t="shared" ref="AM10:AU10" si="103">IF(AND(AM8&gt;0,AM9&gt;0),ROUNDDOWN(AM9/AM8,4),"")</f>
        <v/>
      </c>
      <c r="AN10" s="36">
        <f t="shared" si="103"/>
        <v>0.4748</v>
      </c>
      <c r="AO10" s="36">
        <f t="shared" si="103"/>
        <v>0.44290000000000002</v>
      </c>
      <c r="AP10" s="150">
        <f t="shared" si="103"/>
        <v>0.5</v>
      </c>
      <c r="AQ10" s="36" t="str">
        <f t="shared" si="103"/>
        <v/>
      </c>
      <c r="AR10" s="36" t="str">
        <f t="shared" si="103"/>
        <v/>
      </c>
      <c r="AS10" s="150" t="str">
        <f t="shared" si="103"/>
        <v/>
      </c>
      <c r="AT10" s="36" t="str">
        <f t="shared" si="103"/>
        <v/>
      </c>
      <c r="AU10" s="36" t="str">
        <f t="shared" si="103"/>
        <v/>
      </c>
      <c r="AV10" s="37">
        <f>IF(AV9&gt;0,AV9/AV8,0)</f>
        <v>0</v>
      </c>
      <c r="AW10" s="143" t="str">
        <f>IF(AND(AW8&gt;0,AW9&gt;0),ROUNDDOWN(AW9/AW8,4),"")</f>
        <v/>
      </c>
      <c r="AX10" s="424">
        <f t="shared" ref="AX10:BE10" si="104">IF(AND(AX8&gt;0,AX9&gt;0),ROUNDDOWN(AX9/AX8,4),"")</f>
        <v>0.51190000000000002</v>
      </c>
      <c r="AY10" s="425">
        <f t="shared" si="104"/>
        <v>0.5081</v>
      </c>
      <c r="AZ10" s="426">
        <f t="shared" si="104"/>
        <v>0.6</v>
      </c>
      <c r="BA10" s="297">
        <f t="shared" si="104"/>
        <v>1</v>
      </c>
      <c r="BB10" s="301">
        <f t="shared" si="104"/>
        <v>1</v>
      </c>
      <c r="BC10" s="155">
        <f t="shared" si="104"/>
        <v>1</v>
      </c>
      <c r="BD10" s="305" t="str">
        <f t="shared" si="104"/>
        <v/>
      </c>
      <c r="BE10" s="315" t="str">
        <f t="shared" si="104"/>
        <v/>
      </c>
      <c r="BF10" s="325"/>
      <c r="BG10" s="159" t="str">
        <f t="shared" ref="BG10:BO10" si="105">IF(AND(BG8&gt;0,BG9&gt;0),ROUNDDOWN(BG9/BG8,4),"")</f>
        <v/>
      </c>
      <c r="BH10" s="36">
        <f t="shared" si="105"/>
        <v>2.3948</v>
      </c>
      <c r="BI10" s="36">
        <f t="shared" si="105"/>
        <v>2.3408000000000002</v>
      </c>
      <c r="BJ10" s="150">
        <f t="shared" si="105"/>
        <v>2</v>
      </c>
      <c r="BK10" s="36">
        <f t="shared" si="105"/>
        <v>1.2</v>
      </c>
      <c r="BL10" s="36">
        <f t="shared" si="105"/>
        <v>1.3767</v>
      </c>
      <c r="BM10" s="150">
        <f t="shared" si="105"/>
        <v>1</v>
      </c>
      <c r="BN10" s="36">
        <f t="shared" si="105"/>
        <v>1</v>
      </c>
      <c r="BO10" s="36">
        <f t="shared" si="105"/>
        <v>1</v>
      </c>
      <c r="BP10" s="37">
        <f>IF(BP9&gt;0,BP9/BP8,0)</f>
        <v>1</v>
      </c>
      <c r="BQ10" s="150">
        <f t="shared" ref="BQ10:BY10" si="106">IF(AND(BQ8&gt;0,BQ9&gt;0),ROUNDDOWN(BQ9/BQ8,4),"")</f>
        <v>1</v>
      </c>
      <c r="BR10" s="36" t="str">
        <f t="shared" si="106"/>
        <v/>
      </c>
      <c r="BS10" s="36" t="str">
        <f t="shared" si="106"/>
        <v/>
      </c>
      <c r="BT10" s="150" t="str">
        <f t="shared" si="106"/>
        <v/>
      </c>
      <c r="BU10" s="36">
        <f t="shared" si="106"/>
        <v>0.71599999999999997</v>
      </c>
      <c r="BV10" s="36">
        <f t="shared" si="106"/>
        <v>0.66990000000000005</v>
      </c>
      <c r="BW10" s="150">
        <f t="shared" si="106"/>
        <v>0.66659999999999997</v>
      </c>
      <c r="BX10" s="36" t="str">
        <f t="shared" si="106"/>
        <v/>
      </c>
      <c r="BY10" s="36" t="str">
        <f t="shared" si="106"/>
        <v/>
      </c>
      <c r="BZ10" s="37">
        <f>IF(BZ9&gt;0,BZ9/BZ8,0)</f>
        <v>0</v>
      </c>
      <c r="CA10" s="150" t="str">
        <f t="shared" ref="CA10:CI10" si="107">IF(AND(CA8&gt;0,CA9&gt;0),ROUNDDOWN(CA9/CA8,4),"")</f>
        <v/>
      </c>
      <c r="CB10" s="36">
        <f t="shared" si="107"/>
        <v>2.0461999999999998</v>
      </c>
      <c r="CC10" s="36">
        <f t="shared" si="107"/>
        <v>1.7148000000000001</v>
      </c>
      <c r="CD10" s="150">
        <f t="shared" si="107"/>
        <v>1.5</v>
      </c>
      <c r="CE10" s="36">
        <f t="shared" si="107"/>
        <v>0.57040000000000002</v>
      </c>
      <c r="CF10" s="36">
        <f t="shared" si="107"/>
        <v>0.51449999999999996</v>
      </c>
      <c r="CG10" s="150">
        <f t="shared" si="107"/>
        <v>0.5</v>
      </c>
      <c r="CH10" s="36">
        <f t="shared" si="107"/>
        <v>2.0508999999999999</v>
      </c>
      <c r="CI10" s="36">
        <f t="shared" si="107"/>
        <v>1.8168</v>
      </c>
      <c r="CJ10" s="37">
        <f>IF(CJ9&gt;0,CJ9/CJ8,0)</f>
        <v>-4.9234240035672112</v>
      </c>
      <c r="CK10" s="143">
        <f>IF(AND(CK8&gt;0,CK9&gt;0),ROUNDDOWN(CK9/CK8,4),"")</f>
        <v>2</v>
      </c>
      <c r="CL10" s="424">
        <f t="shared" ref="CL10:CS10" si="108">IF(AND(CL8&gt;0,CL9&gt;0),ROUNDDOWN(CL9/CL8,4),"")</f>
        <v>1.6217999999999999</v>
      </c>
      <c r="CM10" s="425">
        <f t="shared" si="108"/>
        <v>1.4426000000000001</v>
      </c>
      <c r="CN10" s="426">
        <f t="shared" si="108"/>
        <v>1.25</v>
      </c>
      <c r="CO10" s="297">
        <f t="shared" si="108"/>
        <v>0.70799999999999996</v>
      </c>
      <c r="CP10" s="301">
        <f t="shared" si="108"/>
        <v>0.67710000000000004</v>
      </c>
      <c r="CQ10" s="155">
        <f t="shared" si="108"/>
        <v>0.625</v>
      </c>
      <c r="CR10" s="305">
        <f t="shared" si="108"/>
        <v>1</v>
      </c>
      <c r="CS10" s="315">
        <f t="shared" si="108"/>
        <v>1</v>
      </c>
      <c r="CT10" s="325"/>
      <c r="CU10" s="159">
        <f>IF(AND(CU8&gt;0,CU9&gt;0),ROUNDDOWN(CU9/CU8,4),"")</f>
        <v>1</v>
      </c>
      <c r="CV10" s="335">
        <f>IF(AND(CV8&gt;0,CV9&gt;0),ROUNDDOWN(CV9/CV8,4),"")</f>
        <v>1.0052000000000001</v>
      </c>
      <c r="CW10" s="336">
        <f t="shared" ref="CW10:CX10" si="109">IF(AND(CW8&gt;0,CW9&gt;0),ROUNDDOWN(CW9/CW8,4),"")</f>
        <v>0.9234</v>
      </c>
      <c r="CX10" s="163">
        <f t="shared" si="109"/>
        <v>0.88880000000000003</v>
      </c>
      <c r="CY10" s="356">
        <f>IF(AND(CY8&gt;0,CY9&gt;0),ROUNDDOWN(CY9/CY8,4),"")</f>
        <v>0.74080000000000001</v>
      </c>
      <c r="CZ10" s="357">
        <f>IF(AND(CZ8&gt;0,CZ9&gt;0),ROUNDDOWN(CZ9/CZ8,4),"")</f>
        <v>0.71609999999999996</v>
      </c>
      <c r="DA10" s="167">
        <f>IF(AND(DA8&gt;0,DA9&gt;0),ROUNDDOWN(DA9/DA8,4),"")</f>
        <v>0.66659999999999997</v>
      </c>
      <c r="DB10" s="483">
        <f t="shared" ref="DB10:DE10" si="110">IF(AND(DB8&gt;0,DB9&gt;0),ROUNDDOWN(DB9/DB8,4),"")</f>
        <v>1</v>
      </c>
      <c r="DC10" s="484">
        <f t="shared" si="110"/>
        <v>1</v>
      </c>
      <c r="DD10" s="485"/>
      <c r="DE10" s="486">
        <f t="shared" si="110"/>
        <v>1</v>
      </c>
      <c r="DF10" s="36" t="str">
        <f t="shared" ref="DF10:DM10" si="111">IF(AND(DF8&gt;0,DF9&gt;0),ROUNDDOWN(DF9/DF8,4),"")</f>
        <v/>
      </c>
      <c r="DG10" s="36" t="str">
        <f t="shared" si="111"/>
        <v/>
      </c>
      <c r="DH10" s="150" t="str">
        <f t="shared" si="111"/>
        <v/>
      </c>
      <c r="DI10" s="36">
        <f t="shared" si="111"/>
        <v>0.2445</v>
      </c>
      <c r="DJ10" s="36">
        <f t="shared" si="111"/>
        <v>0.27679999999999999</v>
      </c>
      <c r="DK10" s="150">
        <f t="shared" si="111"/>
        <v>0.33329999999999999</v>
      </c>
      <c r="DL10" s="36" t="str">
        <f t="shared" si="111"/>
        <v/>
      </c>
      <c r="DM10" s="36" t="str">
        <f t="shared" si="111"/>
        <v/>
      </c>
      <c r="DN10" s="37">
        <f>IF(DN9&gt;0,DN9/DN8,0)</f>
        <v>0</v>
      </c>
      <c r="DO10" s="150" t="str">
        <f t="shared" ref="DO10:DW10" si="112">IF(AND(DO8&gt;0,DO9&gt;0),ROUNDDOWN(DO9/DO8,4),"")</f>
        <v/>
      </c>
      <c r="DP10" s="36">
        <f t="shared" si="112"/>
        <v>1.6673</v>
      </c>
      <c r="DQ10" s="36">
        <f t="shared" si="112"/>
        <v>1.6397999999999999</v>
      </c>
      <c r="DR10" s="150">
        <f t="shared" si="112"/>
        <v>1</v>
      </c>
      <c r="DS10" s="36" t="str">
        <f t="shared" si="112"/>
        <v/>
      </c>
      <c r="DT10" s="36" t="str">
        <f t="shared" si="112"/>
        <v/>
      </c>
      <c r="DU10" s="150" t="str">
        <f t="shared" si="112"/>
        <v/>
      </c>
      <c r="DV10" s="36">
        <f t="shared" si="112"/>
        <v>1.2</v>
      </c>
      <c r="DW10" s="36">
        <f t="shared" si="112"/>
        <v>1.3767</v>
      </c>
      <c r="DX10" s="37">
        <f>IF(DX9&gt;0,DX9/DX8,0)</f>
        <v>-0.28298044590886162</v>
      </c>
      <c r="DY10" s="150">
        <f t="shared" ref="DY10:EG10" si="113">IF(AND(DY8&gt;0,DY9&gt;0),ROUNDDOWN(DY9/DY8,4),"")</f>
        <v>1</v>
      </c>
      <c r="DZ10" s="36">
        <f t="shared" si="113"/>
        <v>0.90610000000000002</v>
      </c>
      <c r="EA10" s="36">
        <f t="shared" si="113"/>
        <v>0.90510000000000002</v>
      </c>
      <c r="EB10" s="150">
        <f t="shared" si="113"/>
        <v>1</v>
      </c>
      <c r="EC10" s="36">
        <f t="shared" si="113"/>
        <v>0.64019999999999999</v>
      </c>
      <c r="ED10" s="36">
        <f t="shared" si="113"/>
        <v>0.63360000000000005</v>
      </c>
      <c r="EE10" s="150">
        <f t="shared" si="113"/>
        <v>1</v>
      </c>
      <c r="EF10" s="36">
        <f t="shared" si="113"/>
        <v>0.45660000000000001</v>
      </c>
      <c r="EG10" s="36">
        <f t="shared" si="113"/>
        <v>0.4148</v>
      </c>
      <c r="EH10" s="37">
        <f>IF(EH9&gt;0,EH9/EH8,0)</f>
        <v>0</v>
      </c>
      <c r="EI10" s="143">
        <f>IF(AND(EI8&gt;0,EI9&gt;0),ROUNDDOWN(EI9/EI8,4),"")</f>
        <v>0.5</v>
      </c>
      <c r="EJ10" s="424">
        <f t="shared" ref="EJ10:EQ10" si="114">IF(AND(EJ8&gt;0,EJ9&gt;0),ROUNDDOWN(EJ9/EJ8,4),"")</f>
        <v>0.84809999999999997</v>
      </c>
      <c r="EK10" s="425">
        <f t="shared" si="114"/>
        <v>0.83689999999999998</v>
      </c>
      <c r="EL10" s="426">
        <f t="shared" si="114"/>
        <v>0.6</v>
      </c>
      <c r="EM10" s="297">
        <f t="shared" si="114"/>
        <v>0.27489999999999998</v>
      </c>
      <c r="EN10" s="301">
        <f t="shared" si="114"/>
        <v>0.29320000000000002</v>
      </c>
      <c r="EO10" s="155">
        <f t="shared" si="114"/>
        <v>0.4</v>
      </c>
      <c r="EP10" s="305">
        <f t="shared" si="114"/>
        <v>0.72119999999999995</v>
      </c>
      <c r="EQ10" s="315">
        <f t="shared" si="114"/>
        <v>0.74129999999999996</v>
      </c>
      <c r="ER10" s="325"/>
      <c r="ES10" s="159">
        <f t="shared" ref="ES10:FA10" si="115">IF(AND(ES8&gt;0,ES9&gt;0),ROUNDDOWN(ES9/ES8,4),"")</f>
        <v>0.66659999999999997</v>
      </c>
      <c r="ET10" s="36" t="str">
        <f t="shared" si="115"/>
        <v/>
      </c>
      <c r="EU10" s="36" t="str">
        <f t="shared" si="115"/>
        <v/>
      </c>
      <c r="EV10" s="150" t="str">
        <f t="shared" si="115"/>
        <v/>
      </c>
      <c r="EW10" s="36">
        <f t="shared" si="115"/>
        <v>1.1446000000000001</v>
      </c>
      <c r="EX10" s="36">
        <f t="shared" si="115"/>
        <v>0.89270000000000005</v>
      </c>
      <c r="EY10" s="150">
        <f t="shared" si="115"/>
        <v>1</v>
      </c>
      <c r="EZ10" s="36">
        <f t="shared" si="115"/>
        <v>0.28970000000000001</v>
      </c>
      <c r="FA10" s="36">
        <f t="shared" si="115"/>
        <v>0.23830000000000001</v>
      </c>
      <c r="FB10" s="37">
        <f>IF(FB9&gt;0,FB9/FB8,0)</f>
        <v>0</v>
      </c>
      <c r="FC10" s="150">
        <f t="shared" ref="FC10:FK10" si="116">IF(AND(FC8&gt;0,FC9&gt;0),ROUNDDOWN(FC9/FC8,4),"")</f>
        <v>0.33329999999999999</v>
      </c>
      <c r="FD10" s="36">
        <f t="shared" si="116"/>
        <v>1.0679000000000001</v>
      </c>
      <c r="FE10" s="36">
        <f t="shared" si="116"/>
        <v>1.1659999999999999</v>
      </c>
      <c r="FF10" s="150">
        <f t="shared" si="116"/>
        <v>1</v>
      </c>
      <c r="FG10" s="36">
        <f t="shared" si="116"/>
        <v>0.49659999999999999</v>
      </c>
      <c r="FH10" s="36">
        <f t="shared" si="116"/>
        <v>0.50260000000000005</v>
      </c>
      <c r="FI10" s="150">
        <f t="shared" si="116"/>
        <v>0.5</v>
      </c>
      <c r="FJ10" s="36">
        <f t="shared" si="116"/>
        <v>0.65800000000000003</v>
      </c>
      <c r="FK10" s="36">
        <f t="shared" si="116"/>
        <v>0.61780000000000002</v>
      </c>
      <c r="FL10" s="37">
        <f>IF(FL9&gt;0,FL9/FL8,0)</f>
        <v>0.44556653173344207</v>
      </c>
      <c r="FM10" s="150">
        <f t="shared" ref="FM10:FU10" si="117">IF(AND(FM8&gt;0,FM9&gt;0),ROUNDDOWN(FM9/FM8,4),"")</f>
        <v>0.5</v>
      </c>
      <c r="FN10" s="36" t="str">
        <f t="shared" si="117"/>
        <v/>
      </c>
      <c r="FO10" s="36" t="str">
        <f t="shared" si="117"/>
        <v/>
      </c>
      <c r="FP10" s="150" t="str">
        <f t="shared" si="117"/>
        <v/>
      </c>
      <c r="FQ10" s="36" t="str">
        <f t="shared" si="117"/>
        <v/>
      </c>
      <c r="FR10" s="36" t="str">
        <f t="shared" si="117"/>
        <v/>
      </c>
      <c r="FS10" s="150" t="str">
        <f t="shared" si="117"/>
        <v/>
      </c>
      <c r="FT10" s="36" t="str">
        <f t="shared" si="117"/>
        <v/>
      </c>
      <c r="FU10" s="36" t="str">
        <f t="shared" si="117"/>
        <v/>
      </c>
      <c r="FV10" s="37">
        <f>IF(FV9&gt;0,FV9/FV8,0)</f>
        <v>0</v>
      </c>
      <c r="FW10" s="143" t="str">
        <f>IF(AND(FW8&gt;0,FW9&gt;0),ROUNDDOWN(FW9/FW8,4),"")</f>
        <v/>
      </c>
      <c r="FX10" s="424">
        <f t="shared" ref="FX10:GE10" si="118">IF(AND(FX8&gt;0,FX9&gt;0),ROUNDDOWN(FX9/FX8,4),"")</f>
        <v>0.26690000000000003</v>
      </c>
      <c r="FY10" s="425">
        <f t="shared" si="118"/>
        <v>0.29149999999999998</v>
      </c>
      <c r="FZ10" s="426">
        <f t="shared" si="118"/>
        <v>0.25</v>
      </c>
      <c r="GA10" s="297">
        <f t="shared" si="118"/>
        <v>0.54700000000000004</v>
      </c>
      <c r="GB10" s="301">
        <f t="shared" si="118"/>
        <v>0.46510000000000001</v>
      </c>
      <c r="GC10" s="155">
        <f t="shared" si="118"/>
        <v>0.5</v>
      </c>
      <c r="GD10" s="305">
        <f t="shared" si="118"/>
        <v>0.37869999999999998</v>
      </c>
      <c r="GE10" s="315">
        <f t="shared" si="118"/>
        <v>0.34360000000000002</v>
      </c>
      <c r="GF10" s="325"/>
      <c r="GG10" s="159">
        <f>IF(AND(GG8&gt;0,GG9&gt;0),ROUNDDOWN(GG9/GG8,4),"")</f>
        <v>0.33329999999999999</v>
      </c>
      <c r="GH10" s="335">
        <f>IF(AND(GH8&gt;0,GH9&gt;0),ROUNDDOWN(GH9/GH8,4),"")</f>
        <v>0.58979999999999999</v>
      </c>
      <c r="GI10" s="336">
        <f t="shared" ref="GI10:GJ10" si="119">IF(AND(GI8&gt;0,GI9&gt;0),ROUNDDOWN(GI9/GI8,4),"")</f>
        <v>0.59450000000000003</v>
      </c>
      <c r="GJ10" s="163">
        <f t="shared" si="119"/>
        <v>0.44440000000000002</v>
      </c>
      <c r="GK10" s="356">
        <f>IF(AND(GK8&gt;0,GK9&gt;0),ROUNDDOWN(GK9/GK8,4),"")</f>
        <v>0.42359999999999998</v>
      </c>
      <c r="GL10" s="357">
        <f>IF(AND(GL8&gt;0,GL9&gt;0),ROUNDDOWN(GL9/GL8,4),"")</f>
        <v>0.3881</v>
      </c>
      <c r="GM10" s="167">
        <f>IF(AND(GM8&gt;0,GM9&gt;0),ROUNDDOWN(GM9/GM8,4),"")</f>
        <v>0.45450000000000002</v>
      </c>
      <c r="GN10" s="483">
        <f t="shared" ref="GN10:HA10" si="120">IF(AND(GN8&gt;0,GN9&gt;0),ROUNDDOWN(GN9/GN8,4),"")</f>
        <v>0.46100000000000002</v>
      </c>
      <c r="GO10" s="484">
        <f t="shared" si="120"/>
        <v>0.4345</v>
      </c>
      <c r="GP10" s="485" t="str">
        <f t="shared" si="120"/>
        <v/>
      </c>
      <c r="GQ10" s="486">
        <f t="shared" si="120"/>
        <v>0.41660000000000003</v>
      </c>
      <c r="GR10" s="392">
        <f t="shared" si="120"/>
        <v>0.79749999999999999</v>
      </c>
      <c r="GS10" s="393">
        <f t="shared" si="120"/>
        <v>0.75900000000000001</v>
      </c>
      <c r="GT10" s="172">
        <f t="shared" si="120"/>
        <v>0.66659999999999997</v>
      </c>
      <c r="GU10" s="392">
        <f t="shared" si="120"/>
        <v>0.56079999999999997</v>
      </c>
      <c r="GV10" s="393">
        <f t="shared" si="120"/>
        <v>0.52590000000000003</v>
      </c>
      <c r="GW10" s="172">
        <f t="shared" si="120"/>
        <v>0.55000000000000004</v>
      </c>
      <c r="GX10" s="392">
        <f t="shared" si="120"/>
        <v>0.57310000000000005</v>
      </c>
      <c r="GY10" s="393">
        <f t="shared" si="120"/>
        <v>0.55130000000000001</v>
      </c>
      <c r="GZ10" s="374"/>
      <c r="HA10" s="171">
        <f t="shared" si="120"/>
        <v>0.5333</v>
      </c>
      <c r="HB10" s="40"/>
      <c r="HC10" s="39" t="s">
        <v>139</v>
      </c>
      <c r="HD10" s="39"/>
      <c r="HE10" s="39"/>
      <c r="HF10" s="39"/>
      <c r="HG10" s="39"/>
    </row>
    <row r="11" spans="1:215" s="25" customFormat="1" ht="21">
      <c r="A11" s="24"/>
      <c r="B11" s="51" t="s">
        <v>445</v>
      </c>
      <c r="C11" s="503" t="str">
        <f>_xlfn.XLOOKUP(D11,事業計画2025[営業所],事業計画2025[エリア],"",0)</f>
        <v>東京</v>
      </c>
      <c r="D11" s="504" t="s">
        <v>190</v>
      </c>
      <c r="E11" s="196"/>
      <c r="F11" s="196"/>
      <c r="G11" s="196" t="str">
        <f>_xlfn.XLOOKUP(D11,事業計画2025[営業所],事業計画2025[所長],"",0)</f>
        <v>田中 勇一</v>
      </c>
      <c r="H11" s="196" t="str">
        <f>_xlfn.XLOOKUP(D11,事業計画2025[営業所],事業計画2025[担当役員],"",0)</f>
        <v>佐藤 宏幸</v>
      </c>
      <c r="I11" s="196" t="str">
        <f>_xlfn.XLOOKUP(D11,事業計画2025[営業所],事業計画2025[主要ブランド],"",0)</f>
        <v>actie</v>
      </c>
      <c r="J11" s="196"/>
      <c r="K11" s="197">
        <f>_xlfn.XLOOKUP(D11,事業計画2025[営業所],事業計画2025[人件費],"",0)</f>
        <v>2042</v>
      </c>
      <c r="L11" s="197">
        <f>_xlfn.XLOOKUP(D11,事業計画2025[営業所],事業計画2025[販売費],"",0)</f>
        <v>258</v>
      </c>
      <c r="M11" s="197">
        <f>_xlfn.XLOOKUP(D11,事業計画2025[営業所],事業計画2025[減価償却費],"",0)</f>
        <v>33</v>
      </c>
      <c r="N11" s="197">
        <f>_xlfn.XLOOKUP(D11,事業計画2025[営業所],事業計画2025[地代・家賃],"",0)</f>
        <v>1342</v>
      </c>
      <c r="O11" s="197">
        <f>_xlfn.XLOOKUP(D11,事業計画2025[営業所],事業計画2025[その他経費],"",0)</f>
        <v>900</v>
      </c>
      <c r="P11" s="197">
        <f>_xlfn.XLOOKUP(D11,事業計画2025[営業所],事業計画2025[本社経費],"",0)</f>
        <v>3000</v>
      </c>
      <c r="Q11" s="197">
        <f>SUM(K11:P11)</f>
        <v>7575</v>
      </c>
      <c r="R11" s="196"/>
      <c r="S11" s="26" t="s">
        <v>137</v>
      </c>
      <c r="T11" s="27" cm="1">
        <f t="array" ref="T11">_xlfn.XLOOKUP($D11&amp;T$2&amp;T$3,事業計画集計2025[営業所]&amp;事業計画集計2025[月]&amp;事業計画集計2025[受着完],事業計画集計2025[(当月)計画 請負金額],0,0)</f>
        <v>30000000</v>
      </c>
      <c r="U11" s="28" cm="1">
        <f t="array" ref="U11">_xlfn.XLOOKUP($D11&amp;T$2&amp;T$3,事業計画集計2025[営業所]&amp;事業計画集計2025[月]&amp;事業計画集計2025[受着完],事業計画集計2025[(当月)計画 利益額],0,0)</f>
        <v>7050000</v>
      </c>
      <c r="V11" s="142" cm="1">
        <f t="array" ref="V11">_xlfn.XLOOKUP($D11&amp;T$2&amp;T$3,事業計画集計2025[営業所]&amp;事業計画集計2025[月]&amp;事業計画集計2025[受着完],事業計画集計2025[(当月)計画 棟数],0,0)</f>
        <v>1</v>
      </c>
      <c r="W11" s="27" cm="1">
        <f t="array" ref="W11">_xlfn.XLOOKUP($D11&amp;W$2&amp;W$3,事業計画集計2025[営業所]&amp;事業計画集計2025[月]&amp;事業計画集計2025[受着完],事業計画集計2025[(当月)計画 請負金額],0,0)</f>
        <v>0</v>
      </c>
      <c r="X11" s="28" cm="1">
        <f t="array" ref="X11">_xlfn.XLOOKUP($D11&amp;W$2&amp;W$3,事業計画集計2025[営業所]&amp;事業計画集計2025[月]&amp;事業計画集計2025[受着完],事業計画集計2025[(当月)計画 利益額],0,0)</f>
        <v>0</v>
      </c>
      <c r="Y11" s="149" cm="1">
        <f t="array" ref="Y11">_xlfn.XLOOKUP($D11&amp;W$2&amp;W$3,事業計画集計2025[営業所]&amp;事業計画集計2025[月]&amp;事業計画集計2025[受着完],事業計画集計2025[(当月)計画 棟数],0,0)</f>
        <v>0</v>
      </c>
      <c r="Z11" s="28" cm="1">
        <f t="array" ref="Z11">_xlfn.XLOOKUP($D11&amp;Z$2&amp;Z$3,事業計画集計2025[営業所]&amp;事業計画集計2025[月]&amp;事業計画集計2025[受着完],事業計画集計2025[(当月)計画 請負金額],0,0)</f>
        <v>30000000</v>
      </c>
      <c r="AA11" s="28" cm="1">
        <f t="array" ref="AA11">_xlfn.XLOOKUP($D11&amp;Z$2&amp;Z$3,事業計画集計2025[営業所]&amp;事業計画集計2025[月]&amp;事業計画集計2025[受着完],事業計画集計2025[(当月)計画 利益額],0,0)</f>
        <v>7050000</v>
      </c>
      <c r="AB11" s="29">
        <f>AA11-($Q11*1000)</f>
        <v>-525000</v>
      </c>
      <c r="AC11" s="142" cm="1">
        <f t="array" ref="AC11">_xlfn.XLOOKUP($D11&amp;Z$2&amp;Z$3,事業計画集計2025[営業所]&amp;事業計画集計2025[月]&amp;事業計画集計2025[受着完],事業計画集計2025[(当月)計画 棟数],0,0)</f>
        <v>1</v>
      </c>
      <c r="AD11" s="27" cm="1">
        <f t="array" ref="AD11">_xlfn.XLOOKUP($D11&amp;AD$2&amp;AD$3,事業計画集計2025[営業所]&amp;事業計画集計2025[月]&amp;事業計画集計2025[受着完],事業計画集計2025[(当月)計画 請負金額],0,0)</f>
        <v>60000000</v>
      </c>
      <c r="AE11" s="28" cm="1">
        <f t="array" ref="AE11">_xlfn.XLOOKUP($D11&amp;AD$2&amp;AD$3,事業計画集計2025[営業所]&amp;事業計画集計2025[月]&amp;事業計画集計2025[受着完],事業計画集計2025[(当月)計画 利益額],0,0)</f>
        <v>14100000</v>
      </c>
      <c r="AF11" s="149" cm="1">
        <f t="array" ref="AF11">_xlfn.XLOOKUP($D11&amp;AD$2&amp;AD$3,事業計画集計2025[営業所]&amp;事業計画集計2025[月]&amp;事業計画集計2025[受着完],事業計画集計2025[(当月)計画 棟数],0,0)</f>
        <v>2</v>
      </c>
      <c r="AG11" s="28" cm="1">
        <f t="array" ref="AG11">_xlfn.XLOOKUP($D11&amp;AG$2&amp;AG$3,事業計画集計2025[営業所]&amp;事業計画集計2025[月]&amp;事業計画集計2025[受着完],事業計画集計2025[(当月)計画 請負金額],0,0)</f>
        <v>30700000</v>
      </c>
      <c r="AH11" s="28" cm="1">
        <f t="array" ref="AH11">_xlfn.XLOOKUP($D11&amp;AG$2&amp;AG$3,事業計画集計2025[営業所]&amp;事業計画集計2025[月]&amp;事業計画集計2025[受着完],事業計画集計2025[(当月)計画 利益額],0,0)</f>
        <v>6156609</v>
      </c>
      <c r="AI11" s="149" cm="1">
        <f t="array" ref="AI11">_xlfn.XLOOKUP($D11&amp;AG$2&amp;AG$3,事業計画集計2025[営業所]&amp;事業計画集計2025[月]&amp;事業計画集計2025[受着完],事業計画集計2025[(当月)計画 棟数],0,0)</f>
        <v>1</v>
      </c>
      <c r="AJ11" s="28" cm="1">
        <f t="array" ref="AJ11">_xlfn.XLOOKUP($D11&amp;AJ$2&amp;AJ$3,事業計画集計2025[営業所]&amp;事業計画集計2025[月]&amp;事業計画集計2025[受着完],事業計画集計2025[(当月)計画 請負金額],0,0)</f>
        <v>0</v>
      </c>
      <c r="AK11" s="28" cm="1">
        <f t="array" ref="AK11">_xlfn.XLOOKUP($D11&amp;AJ$2&amp;AJ$3,事業計画集計2025[営業所]&amp;事業計画集計2025[月]&amp;事業計画集計2025[受着完],事業計画集計2025[(当月)計画 利益額],0,0)</f>
        <v>0</v>
      </c>
      <c r="AL11" s="29">
        <f>AK11-($Q11*1000)</f>
        <v>-7575000</v>
      </c>
      <c r="AM11" s="149" cm="1">
        <f t="array" ref="AM11">_xlfn.XLOOKUP($D11&amp;AJ$2&amp;AJ$3,事業計画集計2025[営業所]&amp;事業計画集計2025[月]&amp;事業計画集計2025[受着完],事業計画集計2025[(当月)計画 棟数],0,0)</f>
        <v>0</v>
      </c>
      <c r="AN11" s="28" cm="1">
        <f t="array" ref="AN11">_xlfn.XLOOKUP($D11&amp;AN$2&amp;AN$3,事業計画集計2025[営業所]&amp;事業計画集計2025[月]&amp;事業計画集計2025[受着完],事業計画集計2025[(当月)計画 請負金額],0,0)</f>
        <v>90000000</v>
      </c>
      <c r="AO11" s="28" cm="1">
        <f t="array" ref="AO11">_xlfn.XLOOKUP($D11&amp;AN$2&amp;AN$3,事業計画集計2025[営業所]&amp;事業計画集計2025[月]&amp;事業計画集計2025[受着完],事業計画集計2025[(当月)計画 利益額],0,0)</f>
        <v>21150000</v>
      </c>
      <c r="AP11" s="149" cm="1">
        <f t="array" ref="AP11">_xlfn.XLOOKUP($D11&amp;AN$2&amp;AN$3,事業計画集計2025[営業所]&amp;事業計画集計2025[月]&amp;事業計画集計2025[受着完],事業計画集計2025[(当月)計画 棟数],0,0)</f>
        <v>3</v>
      </c>
      <c r="AQ11" s="28" cm="1">
        <f t="array" ref="AQ11">_xlfn.XLOOKUP($D11&amp;AQ$2&amp;AQ$3,事業計画集計2025[営業所]&amp;事業計画集計2025[月]&amp;事業計画集計2025[受着完],事業計画集計2025[(当月)計画 請負金額],0,0)</f>
        <v>0</v>
      </c>
      <c r="AR11" s="28" cm="1">
        <f t="array" ref="AR11">_xlfn.XLOOKUP($D11&amp;AQ$2&amp;AQ$3,事業計画集計2025[営業所]&amp;事業計画集計2025[月]&amp;事業計画集計2025[受着完],事業計画集計2025[(当月)計画 利益額],0,0)</f>
        <v>0</v>
      </c>
      <c r="AS11" s="149" cm="1">
        <f t="array" ref="AS11">_xlfn.XLOOKUP($D11&amp;AQ$2&amp;AQ$3,事業計画集計2025[営業所]&amp;事業計画集計2025[月]&amp;事業計画集計2025[受着完],事業計画集計2025[(当月)計画 棟数],0,0)</f>
        <v>0</v>
      </c>
      <c r="AT11" s="28" cm="1">
        <f t="array" ref="AT11">_xlfn.XLOOKUP($D11&amp;AT$2&amp;AT$3,事業計画集計2025[営業所]&amp;事業計画集計2025[月]&amp;事業計画集計2025[受着完],事業計画集計2025[(当月)計画 請負金額],0,0)</f>
        <v>0</v>
      </c>
      <c r="AU11" s="28" cm="1">
        <f t="array" ref="AU11">_xlfn.XLOOKUP($D11&amp;AT$2&amp;AT$3,事業計画集計2025[営業所]&amp;事業計画集計2025[月]&amp;事業計画集計2025[受着完],事業計画集計2025[(当月)計画 利益額],0,0)</f>
        <v>0</v>
      </c>
      <c r="AV11" s="29">
        <f>AU11-($Q11*1000)</f>
        <v>-7575000</v>
      </c>
      <c r="AW11" s="142" cm="1">
        <f t="array" ref="AW11">_xlfn.XLOOKUP($D11&amp;AT$2&amp;AT$3,事業計画集計2025[営業所]&amp;事業計画集計2025[月]&amp;事業計画集計2025[受着完],事業計画集計2025[(当月)計画 棟数],0,0)</f>
        <v>0</v>
      </c>
      <c r="AX11" s="421">
        <f t="shared" ref="AX11:AX12" si="121">T11+AD11+AN11</f>
        <v>180000000</v>
      </c>
      <c r="AY11" s="422">
        <f t="shared" ref="AY11:AY12" si="122">U11+AE11+AO11</f>
        <v>42300000</v>
      </c>
      <c r="AZ11" s="423">
        <f t="shared" ref="AZ11:AZ12" si="123">V11+AF11+AP11</f>
        <v>6</v>
      </c>
      <c r="BA11" s="296">
        <f t="shared" ref="BA11:BA12" si="124">W11+AG11+AQ11</f>
        <v>30700000</v>
      </c>
      <c r="BB11" s="300">
        <f t="shared" ref="BB11:BB12" si="125">X11+AH11+AR11</f>
        <v>6156609</v>
      </c>
      <c r="BC11" s="154">
        <f t="shared" ref="BC11:BC12" si="126">Y11+AI11+AS11</f>
        <v>1</v>
      </c>
      <c r="BD11" s="304">
        <f t="shared" ref="BD11" si="127">Z11+AJ11+AT11</f>
        <v>30000000</v>
      </c>
      <c r="BE11" s="314">
        <f t="shared" ref="BE11" si="128">AA11+AK11+AU11</f>
        <v>7050000</v>
      </c>
      <c r="BF11" s="324">
        <f t="shared" ref="BF11" si="129">AB11+AL11+AV11</f>
        <v>-15675000</v>
      </c>
      <c r="BG11" s="158">
        <f t="shared" ref="BG11" si="130">AC11+AM11+AW11</f>
        <v>1</v>
      </c>
      <c r="BH11" s="28" cm="1">
        <f t="array" ref="BH11">_xlfn.XLOOKUP($D11&amp;BH$2&amp;BH$3,事業計画集計2025[営業所]&amp;事業計画集計2025[月]&amp;事業計画集計2025[受着完],事業計画集計2025[(当月)計画 請負金額],0,0)</f>
        <v>30000000</v>
      </c>
      <c r="BI11" s="28" cm="1">
        <f t="array" ref="BI11">_xlfn.XLOOKUP($D11&amp;BH$2&amp;BH$3,事業計画集計2025[営業所]&amp;事業計画集計2025[月]&amp;事業計画集計2025[受着完],事業計画集計2025[(当月)計画 利益額],0,0)</f>
        <v>7050000</v>
      </c>
      <c r="BJ11" s="149" cm="1">
        <f t="array" ref="BJ11">_xlfn.XLOOKUP($D11&amp;BH$2&amp;BH$3,事業計画集計2025[営業所]&amp;事業計画集計2025[月]&amp;事業計画集計2025[受着完],事業計画集計2025[(当月)計画 棟数],0,0)</f>
        <v>1</v>
      </c>
      <c r="BK11" s="28" cm="1">
        <f t="array" ref="BK11">_xlfn.XLOOKUP($D11&amp;BK$2&amp;BK$3,事業計画集計2025[営業所]&amp;事業計画集計2025[月]&amp;事業計画集計2025[受着完],事業計画集計2025[(当月)計画 請負金額],0,0)</f>
        <v>0</v>
      </c>
      <c r="BL11" s="28" cm="1">
        <f t="array" ref="BL11">_xlfn.XLOOKUP($D11&amp;BK$2&amp;BK$3,事業計画集計2025[営業所]&amp;事業計画集計2025[月]&amp;事業計画集計2025[受着完],事業計画集計2025[(当月)計画 利益額],0,0)</f>
        <v>0</v>
      </c>
      <c r="BM11" s="149" cm="1">
        <f t="array" ref="BM11">_xlfn.XLOOKUP($D11&amp;BK$2&amp;BK$3,事業計画集計2025[営業所]&amp;事業計画集計2025[月]&amp;事業計画集計2025[受着完],事業計画集計2025[(当月)計画 棟数],0,0)</f>
        <v>0</v>
      </c>
      <c r="BN11" s="28" cm="1">
        <f t="array" ref="BN11">_xlfn.XLOOKUP($D11&amp;BN$2&amp;BN$3,事業計画集計2025[営業所]&amp;事業計画集計2025[月]&amp;事業計画集計2025[受着完],事業計画集計2025[(当月)計画 請負金額],0,0)</f>
        <v>133919427</v>
      </c>
      <c r="BO11" s="28" cm="1">
        <f t="array" ref="BO11">_xlfn.XLOOKUP($D11&amp;BN$2&amp;BN$3,事業計画集計2025[営業所]&amp;事業計画集計2025[月]&amp;事業計画集計2025[受着完],事業計画集計2025[(当月)計画 利益額],0,0)</f>
        <v>29912512</v>
      </c>
      <c r="BP11" s="29">
        <f>BO11-($Q11*1000)</f>
        <v>22337512</v>
      </c>
      <c r="BQ11" s="149" cm="1">
        <f t="array" ref="BQ11">_xlfn.XLOOKUP($D11&amp;BN$2&amp;BN$3,事業計画集計2025[営業所]&amp;事業計画集計2025[月]&amp;事業計画集計2025[受着完],事業計画集計2025[(当月)計画 棟数],0,0)</f>
        <v>4</v>
      </c>
      <c r="BR11" s="28" cm="1">
        <f t="array" ref="BR11">_xlfn.XLOOKUP($D11&amp;BR$2&amp;BR$3,事業計画集計2025[営業所]&amp;事業計画集計2025[月]&amp;事業計画集計2025[受着完],事業計画集計2025[(当月)計画 請負金額],0,0)</f>
        <v>60000000</v>
      </c>
      <c r="BS11" s="28" cm="1">
        <f t="array" ref="BS11">_xlfn.XLOOKUP($D11&amp;BR$2&amp;BR$3,事業計画集計2025[営業所]&amp;事業計画集計2025[月]&amp;事業計画集計2025[受着完],事業計画集計2025[(当月)計画 利益額],0,0)</f>
        <v>14100000</v>
      </c>
      <c r="BT11" s="149" cm="1">
        <f t="array" ref="BT11">_xlfn.XLOOKUP($D11&amp;BR$2&amp;BR$3,事業計画集計2025[営業所]&amp;事業計画集計2025[月]&amp;事業計画集計2025[受着完],事業計画集計2025[(当月)計画 棟数],0,0)</f>
        <v>2</v>
      </c>
      <c r="BU11" s="28" cm="1">
        <f t="array" ref="BU11">_xlfn.XLOOKUP($D11&amp;BU$2&amp;BU$3,事業計画集計2025[営業所]&amp;事業計画集計2025[月]&amp;事業計画集計2025[受着完],事業計画集計2025[(当月)計画 請負金額],0,0)</f>
        <v>67200000</v>
      </c>
      <c r="BV11" s="28" cm="1">
        <f t="array" ref="BV11">_xlfn.XLOOKUP($D11&amp;BU$2&amp;BU$3,事業計画集計2025[営業所]&amp;事業計画集計2025[月]&amp;事業計画集計2025[受着完],事業計画集計2025[(当月)計画 利益額],0,0)</f>
        <v>14617971</v>
      </c>
      <c r="BW11" s="149" cm="1">
        <f t="array" ref="BW11">_xlfn.XLOOKUP($D11&amp;BU$2&amp;BU$3,事業計画集計2025[営業所]&amp;事業計画集計2025[月]&amp;事業計画集計2025[受着完],事業計画集計2025[(当月)計画 棟数],0,0)</f>
        <v>2</v>
      </c>
      <c r="BX11" s="28" cm="1">
        <f t="array" ref="BX11">_xlfn.XLOOKUP($D11&amp;BX$2&amp;BX$3,事業計画集計2025[営業所]&amp;事業計画集計2025[月]&amp;事業計画集計2025[受着完],事業計画集計2025[(当月)計画 請負金額],0,0)</f>
        <v>59105614</v>
      </c>
      <c r="BY11" s="28" cm="1">
        <f t="array" ref="BY11">_xlfn.XLOOKUP($D11&amp;BX$2&amp;BX$3,事業計画集計2025[営業所]&amp;事業計画集計2025[月]&amp;事業計画集計2025[受着完],事業計画集計2025[(当月)計画 利益額],0,0)</f>
        <v>13348706</v>
      </c>
      <c r="BZ11" s="29">
        <f>BY11-($Q11*1000)</f>
        <v>5773706</v>
      </c>
      <c r="CA11" s="149" cm="1">
        <f t="array" ref="CA11">_xlfn.XLOOKUP($D11&amp;BX$2&amp;BX$3,事業計画集計2025[営業所]&amp;事業計画集計2025[月]&amp;事業計画集計2025[受着完],事業計画集計2025[(当月)計画 棟数],0,0)</f>
        <v>2</v>
      </c>
      <c r="CB11" s="28" cm="1">
        <f t="array" ref="CB11">_xlfn.XLOOKUP($D11&amp;CB$2&amp;CB$3,事業計画集計2025[営業所]&amp;事業計画集計2025[月]&amp;事業計画集計2025[受着完],事業計画集計2025[(当月)計画 請負金額],0,0)</f>
        <v>90000000</v>
      </c>
      <c r="CC11" s="28" cm="1">
        <f t="array" ref="CC11">_xlfn.XLOOKUP($D11&amp;CB$2&amp;CB$3,事業計画集計2025[営業所]&amp;事業計画集計2025[月]&amp;事業計画集計2025[受着完],事業計画集計2025[(当月)計画 利益額],0,0)</f>
        <v>21150000</v>
      </c>
      <c r="CD11" s="149" cm="1">
        <f t="array" ref="CD11">_xlfn.XLOOKUP($D11&amp;CB$2&amp;CB$3,事業計画集計2025[営業所]&amp;事業計画集計2025[月]&amp;事業計画集計2025[受着完],事業計画集計2025[(当月)計画 棟数],0,0)</f>
        <v>3</v>
      </c>
      <c r="CE11" s="28" cm="1">
        <f t="array" ref="CE11">_xlfn.XLOOKUP($D11&amp;CE$2&amp;CE$3,事業計画集計2025[営業所]&amp;事業計画集計2025[月]&amp;事業計画集計2025[受着完],事業計画集計2025[(当月)計画 請負金額],0,0)</f>
        <v>96600000</v>
      </c>
      <c r="CF11" s="28" cm="1">
        <f t="array" ref="CF11">_xlfn.XLOOKUP($D11&amp;CE$2&amp;CE$3,事業計画集計2025[営業所]&amp;事業計画集計2025[月]&amp;事業計画集計2025[受着完],事業計画集計2025[(当月)計画 利益額],0,0)</f>
        <v>21495132</v>
      </c>
      <c r="CG11" s="149" cm="1">
        <f t="array" ref="CG11">_xlfn.XLOOKUP($D11&amp;CE$2&amp;CE$3,事業計画集計2025[営業所]&amp;事業計画集計2025[月]&amp;事業計画集計2025[受着完],事業計画集計2025[(当月)計画 棟数],0,0)</f>
        <v>3</v>
      </c>
      <c r="CH11" s="28" cm="1">
        <f t="array" ref="CH11">_xlfn.XLOOKUP($D11&amp;CH$2&amp;CH$3,事業計画集計2025[営業所]&amp;事業計画集計2025[月]&amp;事業計画集計2025[受着完],事業計画集計2025[(当月)計画 請負金額],0,0)</f>
        <v>40345172</v>
      </c>
      <c r="CI11" s="28" cm="1">
        <f t="array" ref="CI11">_xlfn.XLOOKUP($D11&amp;CH$2&amp;CH$3,事業計画集計2025[営業所]&amp;事業計画集計2025[月]&amp;事業計画集計2025[受着完],事業計画集計2025[(当月)計画 利益額],0,0)</f>
        <v>8404846</v>
      </c>
      <c r="CJ11" s="29">
        <f>CI11-($Q11*1000)</f>
        <v>829846</v>
      </c>
      <c r="CK11" s="142" cm="1">
        <f t="array" ref="CK11">_xlfn.XLOOKUP($D11&amp;CH$2&amp;CH$3,事業計画集計2025[営業所]&amp;事業計画集計2025[月]&amp;事業計画集計2025[受着完],事業計画集計2025[(当月)計画 棟数],0,0)</f>
        <v>1</v>
      </c>
      <c r="CL11" s="421">
        <f t="shared" ref="CL11:CL12" si="131">BH11+BR11+CB11</f>
        <v>180000000</v>
      </c>
      <c r="CM11" s="422">
        <f t="shared" ref="CM11:CM12" si="132">BI11+BS11+CC11</f>
        <v>42300000</v>
      </c>
      <c r="CN11" s="423">
        <f t="shared" ref="CN11:CN12" si="133">BJ11+BT11+CD11</f>
        <v>6</v>
      </c>
      <c r="CO11" s="296">
        <f t="shared" ref="CO11:CO12" si="134">BK11+BU11+CE11</f>
        <v>163800000</v>
      </c>
      <c r="CP11" s="300">
        <f t="shared" ref="CP11:CP12" si="135">BL11+BV11+CF11</f>
        <v>36113103</v>
      </c>
      <c r="CQ11" s="154">
        <f t="shared" ref="CQ11:CQ12" si="136">BM11+BW11+CG11</f>
        <v>5</v>
      </c>
      <c r="CR11" s="304">
        <f t="shared" ref="CR11" si="137">BN11+BX11+CH11</f>
        <v>233370213</v>
      </c>
      <c r="CS11" s="314">
        <f t="shared" ref="CS11:CT11" si="138">BO11+BY11+CI11</f>
        <v>51666064</v>
      </c>
      <c r="CT11" s="324">
        <f t="shared" si="138"/>
        <v>28941064</v>
      </c>
      <c r="CU11" s="158">
        <f t="shared" ref="CU11" si="139">BQ11+CA11+CK11</f>
        <v>7</v>
      </c>
      <c r="CV11" s="333">
        <f t="shared" ref="CV11:CV12" si="140">AX11+CL11</f>
        <v>360000000</v>
      </c>
      <c r="CW11" s="334">
        <f t="shared" ref="CW11:CW12" si="141">AY11+CM11</f>
        <v>84600000</v>
      </c>
      <c r="CX11" s="162">
        <f t="shared" ref="CX11:CX12" si="142">AZ11+CN11</f>
        <v>12</v>
      </c>
      <c r="CY11" s="354">
        <f t="shared" ref="CY11:CY12" si="143">BA11+CO11</f>
        <v>194500000</v>
      </c>
      <c r="CZ11" s="355">
        <f t="shared" ref="CZ11:CZ12" si="144">BB11+CP11</f>
        <v>42269712</v>
      </c>
      <c r="DA11" s="166">
        <f t="shared" ref="DA11:DA12" si="145">BC11+CQ11</f>
        <v>6</v>
      </c>
      <c r="DB11" s="479">
        <f t="shared" ref="DB11:DB12" si="146">BD11+CR11</f>
        <v>263370213</v>
      </c>
      <c r="DC11" s="480">
        <f t="shared" ref="DC11:DC12" si="147">BE11+CS11</f>
        <v>58716064</v>
      </c>
      <c r="DD11" s="481">
        <f t="shared" ref="DD11:DD12" si="148">BF11+CT11</f>
        <v>13266064</v>
      </c>
      <c r="DE11" s="482">
        <f t="shared" ref="DE11:DE12" si="149">BG11+CU11</f>
        <v>8</v>
      </c>
      <c r="DF11" s="28" cm="1">
        <f t="array" ref="DF11">_xlfn.XLOOKUP($D11&amp;DF$2&amp;DF$3,事業計画集計2025[営業所]&amp;事業計画集計2025[月]&amp;事業計画集計2025[受着完],事業計画集計2025[(当月)計画 請負金額],0,0)</f>
        <v>30000000</v>
      </c>
      <c r="DG11" s="28" cm="1">
        <f t="array" ref="DG11">_xlfn.XLOOKUP($D11&amp;DF$2&amp;DF$3,事業計画集計2025[営業所]&amp;事業計画集計2025[月]&amp;事業計画集計2025[受着完],事業計画集計2025[(当月)計画 利益額],0,0)</f>
        <v>7050000</v>
      </c>
      <c r="DH11" s="149" cm="1">
        <f t="array" ref="DH11">_xlfn.XLOOKUP($D11&amp;DF$2&amp;DF$3,事業計画集計2025[営業所]&amp;事業計画集計2025[月]&amp;事業計画集計2025[受着完],事業計画集計2025[(当月)計画 棟数],0,0)</f>
        <v>1</v>
      </c>
      <c r="DI11" s="28" cm="1">
        <f t="array" ref="DI11">_xlfn.XLOOKUP($D11&amp;DI$2&amp;DI$3,事業計画集計2025[営業所]&amp;事業計画集計2025[月]&amp;事業計画集計2025[受着完],事業計画集計2025[(当月)計画 請負金額],0,0)</f>
        <v>90000000</v>
      </c>
      <c r="DJ11" s="28" cm="1">
        <f t="array" ref="DJ11">_xlfn.XLOOKUP($D11&amp;DI$2&amp;DI$3,事業計画集計2025[営業所]&amp;事業計画集計2025[月]&amp;事業計画集計2025[受着完],事業計画集計2025[(当月)計画 利益額],0,0)</f>
        <v>21150000</v>
      </c>
      <c r="DK11" s="149" cm="1">
        <f t="array" ref="DK11">_xlfn.XLOOKUP($D11&amp;DI$2&amp;DI$3,事業計画集計2025[営業所]&amp;事業計画集計2025[月]&amp;事業計画集計2025[受着完],事業計画集計2025[(当月)計画 棟数],0,0)</f>
        <v>3</v>
      </c>
      <c r="DL11" s="28" cm="1">
        <f t="array" ref="DL11">_xlfn.XLOOKUP($D11&amp;DL$2&amp;DL$3,事業計画集計2025[営業所]&amp;事業計画集計2025[月]&amp;事業計画集計2025[受着完],事業計画集計2025[(当月)計画 請負金額],0,0)</f>
        <v>0</v>
      </c>
      <c r="DM11" s="28" cm="1">
        <f t="array" ref="DM11">_xlfn.XLOOKUP($D11&amp;DL$2&amp;DL$3,事業計画集計2025[営業所]&amp;事業計画集計2025[月]&amp;事業計画集計2025[受着完],事業計画集計2025[(当月)計画 利益額],0,0)</f>
        <v>0</v>
      </c>
      <c r="DN11" s="29">
        <f>DM11-($Q11*1000)</f>
        <v>-7575000</v>
      </c>
      <c r="DO11" s="149" cm="1">
        <f t="array" ref="DO11">_xlfn.XLOOKUP($D11&amp;DL$2&amp;DL$3,事業計画集計2025[営業所]&amp;事業計画集計2025[月]&amp;事業計画集計2025[受着完],事業計画集計2025[(当月)計画 棟数],0,0)</f>
        <v>0</v>
      </c>
      <c r="DP11" s="28" cm="1">
        <f t="array" ref="DP11">_xlfn.XLOOKUP($D11&amp;DP$2&amp;DP$3,事業計画集計2025[営業所]&amp;事業計画集計2025[月]&amp;事業計画集計2025[受着完],事業計画集計2025[(当月)計画 請負金額],0,0)</f>
        <v>60000000</v>
      </c>
      <c r="DQ11" s="28" cm="1">
        <f t="array" ref="DQ11">_xlfn.XLOOKUP($D11&amp;DP$2&amp;DP$3,事業計画集計2025[営業所]&amp;事業計画集計2025[月]&amp;事業計画集計2025[受着完],事業計画集計2025[(当月)計画 利益額],0,0)</f>
        <v>14100000</v>
      </c>
      <c r="DR11" s="149" cm="1">
        <f t="array" ref="DR11">_xlfn.XLOOKUP($D11&amp;DP$2&amp;DP$3,事業計画集計2025[営業所]&amp;事業計画集計2025[月]&amp;事業計画集計2025[受着完],事業計画集計2025[(当月)計画 棟数],0,0)</f>
        <v>2</v>
      </c>
      <c r="DS11" s="28" cm="1">
        <f t="array" ref="DS11">_xlfn.XLOOKUP($D11&amp;DS$2&amp;DS$3,事業計画集計2025[営業所]&amp;事業計画集計2025[月]&amp;事業計画集計2025[受着完],事業計画集計2025[(当月)計画 請負金額],0,0)</f>
        <v>30000000</v>
      </c>
      <c r="DT11" s="28" cm="1">
        <f t="array" ref="DT11">_xlfn.XLOOKUP($D11&amp;DS$2&amp;DS$3,事業計画集計2025[営業所]&amp;事業計画集計2025[月]&amp;事業計画集計2025[受着完],事業計画集計2025[(当月)計画 利益額],0,0)</f>
        <v>7050000</v>
      </c>
      <c r="DU11" s="149" cm="1">
        <f t="array" ref="DU11">_xlfn.XLOOKUP($D11&amp;DS$2&amp;DS$3,事業計画集計2025[営業所]&amp;事業計画集計2025[月]&amp;事業計画集計2025[受着完],事業計画集計2025[(当月)計画 棟数],0,0)</f>
        <v>1</v>
      </c>
      <c r="DV11" s="28" cm="1">
        <f t="array" ref="DV11">_xlfn.XLOOKUP($D11&amp;DV$2&amp;DV$3,事業計画集計2025[営業所]&amp;事業計画集計2025[月]&amp;事業計画集計2025[受着完],事業計画集計2025[(当月)計画 請負金額],0,0)</f>
        <v>30700000</v>
      </c>
      <c r="DW11" s="28" cm="1">
        <f t="array" ref="DW11">_xlfn.XLOOKUP($D11&amp;DV$2&amp;DV$3,事業計画集計2025[営業所]&amp;事業計画集計2025[月]&amp;事業計画集計2025[受着完],事業計画集計2025[(当月)計画 利益額],0,0)</f>
        <v>6156609</v>
      </c>
      <c r="DX11" s="29">
        <f>DW11-($Q11*1000)</f>
        <v>-1418391</v>
      </c>
      <c r="DY11" s="149" cm="1">
        <f t="array" ref="DY11">_xlfn.XLOOKUP($D11&amp;DV$2&amp;DV$3,事業計画集計2025[営業所]&amp;事業計画集計2025[月]&amp;事業計画集計2025[受着完],事業計画集計2025[(当月)計画 棟数],0,0)</f>
        <v>1</v>
      </c>
      <c r="DZ11" s="28" cm="1">
        <f t="array" ref="DZ11">_xlfn.XLOOKUP($D11&amp;DZ$2&amp;DZ$3,事業計画集計2025[営業所]&amp;事業計画集計2025[月]&amp;事業計画集計2025[受着完],事業計画集計2025[(当月)計画 請負金額],0,0)</f>
        <v>60000000</v>
      </c>
      <c r="EA11" s="28" cm="1">
        <f t="array" ref="EA11">_xlfn.XLOOKUP($D11&amp;DZ$2&amp;DZ$3,事業計画集計2025[営業所]&amp;事業計画集計2025[月]&amp;事業計画集計2025[受着完],事業計画集計2025[(当月)計画 利益額],0,0)</f>
        <v>14100000</v>
      </c>
      <c r="EB11" s="149" cm="1">
        <f t="array" ref="EB11">_xlfn.XLOOKUP($D11&amp;DZ$2&amp;DZ$3,事業計画集計2025[営業所]&amp;事業計画集計2025[月]&amp;事業計画集計2025[受着完],事業計画集計2025[(当月)計画 棟数],0,0)</f>
        <v>2</v>
      </c>
      <c r="EC11" s="28" cm="1">
        <f t="array" ref="EC11">_xlfn.XLOOKUP($D11&amp;EC$2&amp;EC$3,事業計画集計2025[営業所]&amp;事業計画集計2025[月]&amp;事業計画集計2025[受着完],事業計画集計2025[(当月)計画 請負金額],0,0)</f>
        <v>60000000</v>
      </c>
      <c r="ED11" s="28" cm="1">
        <f t="array" ref="ED11">_xlfn.XLOOKUP($D11&amp;EC$2&amp;EC$3,事業計画集計2025[営業所]&amp;事業計画集計2025[月]&amp;事業計画集計2025[受着完],事業計画集計2025[(当月)計画 利益額],0,0)</f>
        <v>14100000</v>
      </c>
      <c r="EE11" s="149" cm="1">
        <f t="array" ref="EE11">_xlfn.XLOOKUP($D11&amp;EC$2&amp;EC$3,事業計画集計2025[営業所]&amp;事業計画集計2025[月]&amp;事業計画集計2025[受着完],事業計画集計2025[(当月)計画 棟数],0,0)</f>
        <v>2</v>
      </c>
      <c r="EF11" s="28" cm="1">
        <f t="array" ref="EF11">_xlfn.XLOOKUP($D11&amp;EF$2&amp;EF$3,事業計画集計2025[営業所]&amp;事業計画集計2025[月]&amp;事業計画集計2025[受着完],事業計画集計2025[(当月)計画 請負金額],0,0)</f>
        <v>30000000</v>
      </c>
      <c r="EG11" s="28" cm="1">
        <f t="array" ref="EG11">_xlfn.XLOOKUP($D11&amp;EF$2&amp;EF$3,事業計画集計2025[営業所]&amp;事業計画集計2025[月]&amp;事業計画集計2025[受着完],事業計画集計2025[(当月)計画 利益額],0,0)</f>
        <v>7050000</v>
      </c>
      <c r="EH11" s="29">
        <f>EG11-($Q11*1000)</f>
        <v>-525000</v>
      </c>
      <c r="EI11" s="142" cm="1">
        <f t="array" ref="EI11">_xlfn.XLOOKUP($D11&amp;EF$2&amp;EF$3,事業計画集計2025[営業所]&amp;事業計画集計2025[月]&amp;事業計画集計2025[受着完],事業計画集計2025[(当月)計画 棟数],0,0)</f>
        <v>1</v>
      </c>
      <c r="EJ11" s="421">
        <f t="shared" ref="EJ11:EJ12" si="150">DF11+DP11+DZ11</f>
        <v>150000000</v>
      </c>
      <c r="EK11" s="422">
        <f t="shared" ref="EK11:EK12" si="151">DG11+DQ11+EA11</f>
        <v>35250000</v>
      </c>
      <c r="EL11" s="423">
        <f t="shared" ref="EL11:EL12" si="152">DH11+DR11+EB11</f>
        <v>5</v>
      </c>
      <c r="EM11" s="296">
        <f t="shared" ref="EM11:EM12" si="153">DI11+DS11+EC11</f>
        <v>180000000</v>
      </c>
      <c r="EN11" s="300">
        <f t="shared" ref="EN11:EN12" si="154">DJ11+DT11+ED11</f>
        <v>42300000</v>
      </c>
      <c r="EO11" s="154">
        <f t="shared" ref="EO11:EO12" si="155">DK11+DU11+EE11</f>
        <v>6</v>
      </c>
      <c r="EP11" s="304">
        <f t="shared" ref="EP11" si="156">DL11+DV11+EF11</f>
        <v>60700000</v>
      </c>
      <c r="EQ11" s="314">
        <f t="shared" ref="EQ11:ER11" si="157">DM11+DW11+EG11</f>
        <v>13206609</v>
      </c>
      <c r="ER11" s="324">
        <f t="shared" si="157"/>
        <v>-9518391</v>
      </c>
      <c r="ES11" s="158">
        <f t="shared" ref="ES11" si="158">DO11+DY11+EI11</f>
        <v>2</v>
      </c>
      <c r="ET11" s="28" cm="1">
        <f t="array" ref="ET11">_xlfn.XLOOKUP($D11&amp;ET$2&amp;ET$3,事業計画集計2025[営業所]&amp;事業計画集計2025[月]&amp;事業計画集計2025[受着完],事業計画集計2025[(当月)計画 請負金額],0,0)</f>
        <v>30000000</v>
      </c>
      <c r="EU11" s="28" cm="1">
        <f t="array" ref="EU11">_xlfn.XLOOKUP($D11&amp;ET$2&amp;ET$3,事業計画集計2025[営業所]&amp;事業計画集計2025[月]&amp;事業計画集計2025[受着完],事業計画集計2025[(当月)計画 利益額],0,0)</f>
        <v>7050000</v>
      </c>
      <c r="EV11" s="149" cm="1">
        <f t="array" ref="EV11">_xlfn.XLOOKUP($D11&amp;ET$2&amp;ET$3,事業計画集計2025[営業所]&amp;事業計画集計2025[月]&amp;事業計画集計2025[受着完],事業計画集計2025[(当月)計画 棟数],0,0)</f>
        <v>1</v>
      </c>
      <c r="EW11" s="28" cm="1">
        <f t="array" ref="EW11">_xlfn.XLOOKUP($D11&amp;EW$2&amp;EW$3,事業計画集計2025[営業所]&amp;事業計画集計2025[月]&amp;事業計画集計2025[受着完],事業計画集計2025[(当月)計画 請負金額],0,0)</f>
        <v>90000000</v>
      </c>
      <c r="EX11" s="28" cm="1">
        <f t="array" ref="EX11">_xlfn.XLOOKUP($D11&amp;EW$2&amp;EW$3,事業計画集計2025[営業所]&amp;事業計画集計2025[月]&amp;事業計画集計2025[受着完],事業計画集計2025[(当月)計画 利益額],0,0)</f>
        <v>21150000</v>
      </c>
      <c r="EY11" s="149" cm="1">
        <f t="array" ref="EY11">_xlfn.XLOOKUP($D11&amp;EW$2&amp;EW$3,事業計画集計2025[営業所]&amp;事業計画集計2025[月]&amp;事業計画集計2025[受着完],事業計画集計2025[(当月)計画 棟数],0,0)</f>
        <v>3</v>
      </c>
      <c r="EZ11" s="28" cm="1">
        <f t="array" ref="EZ11">_xlfn.XLOOKUP($D11&amp;EZ$2&amp;EZ$3,事業計画集計2025[営業所]&amp;事業計画集計2025[月]&amp;事業計画集計2025[受着完],事業計画集計2025[(当月)計画 請負金額],0,0)</f>
        <v>133800000</v>
      </c>
      <c r="FA11" s="28" cm="1">
        <f t="array" ref="FA11">_xlfn.XLOOKUP($D11&amp;EZ$2&amp;EZ$3,事業計画集計2025[営業所]&amp;事業計画集計2025[月]&amp;事業計画集計2025[受着完],事業計画集計2025[(当月)計画 利益額],0,0)</f>
        <v>29063103</v>
      </c>
      <c r="FB11" s="29">
        <f>FA11-($Q11*1000)</f>
        <v>21488103</v>
      </c>
      <c r="FC11" s="149" cm="1">
        <f t="array" ref="FC11">_xlfn.XLOOKUP($D11&amp;EZ$2&amp;EZ$3,事業計画集計2025[営業所]&amp;事業計画集計2025[月]&amp;事業計画集計2025[受着完],事業計画集計2025[(当月)計画 棟数],0,0)</f>
        <v>4</v>
      </c>
      <c r="FD11" s="28" cm="1">
        <f t="array" ref="FD11">_xlfn.XLOOKUP($D11&amp;FD$2&amp;FD$3,事業計画集計2025[営業所]&amp;事業計画集計2025[月]&amp;事業計画集計2025[受着完],事業計画集計2025[(当月)計画 請負金額],0,0)</f>
        <v>60000000</v>
      </c>
      <c r="FE11" s="28" cm="1">
        <f t="array" ref="FE11">_xlfn.XLOOKUP($D11&amp;FD$2&amp;FD$3,事業計画集計2025[営業所]&amp;事業計画集計2025[月]&amp;事業計画集計2025[受着完],事業計画集計2025[(当月)計画 利益額],0,0)</f>
        <v>14100000</v>
      </c>
      <c r="FF11" s="149" cm="1">
        <f t="array" ref="FF11">_xlfn.XLOOKUP($D11&amp;FD$2&amp;FD$3,事業計画集計2025[営業所]&amp;事業計画集計2025[月]&amp;事業計画集計2025[受着完],事業計画集計2025[(当月)計画 棟数],0,0)</f>
        <v>2</v>
      </c>
      <c r="FG11" s="28" cm="1">
        <f t="array" ref="FG11">_xlfn.XLOOKUP($D11&amp;FG$2&amp;FG$3,事業計画集計2025[営業所]&amp;事業計画集計2025[月]&amp;事業計画集計2025[受着完],事業計画集計2025[(当月)計画 請負金額],0,0)</f>
        <v>30000000</v>
      </c>
      <c r="FH11" s="28" cm="1">
        <f t="array" ref="FH11">_xlfn.XLOOKUP($D11&amp;FG$2&amp;FG$3,事業計画集計2025[営業所]&amp;事業計画集計2025[月]&amp;事業計画集計2025[受着完],事業計画集計2025[(当月)計画 利益額],0,0)</f>
        <v>7050000</v>
      </c>
      <c r="FI11" s="149" cm="1">
        <f t="array" ref="FI11">_xlfn.XLOOKUP($D11&amp;FG$2&amp;FG$3,事業計画集計2025[営業所]&amp;事業計画集計2025[月]&amp;事業計画集計2025[受着完],事業計画集計2025[(当月)計画 棟数],0,0)</f>
        <v>1</v>
      </c>
      <c r="FJ11" s="28" cm="1">
        <f t="array" ref="FJ11">_xlfn.XLOOKUP($D11&amp;FJ$2&amp;FJ$3,事業計画集計2025[営業所]&amp;事業計画集計2025[月]&amp;事業計画集計2025[受着完],事業計画集計2025[(当月)計画 請負金額],0,0)</f>
        <v>90000000</v>
      </c>
      <c r="FK11" s="28" cm="1">
        <f t="array" ref="FK11">_xlfn.XLOOKUP($D11&amp;FJ$2&amp;FJ$3,事業計画集計2025[営業所]&amp;事業計画集計2025[月]&amp;事業計画集計2025[受着完],事業計画集計2025[(当月)計画 利益額],0,0)</f>
        <v>21150000</v>
      </c>
      <c r="FL11" s="29">
        <f>FK11-($Q11*1000)</f>
        <v>13575000</v>
      </c>
      <c r="FM11" s="149" cm="1">
        <f t="array" ref="FM11">_xlfn.XLOOKUP($D11&amp;FJ$2&amp;FJ$3,事業計画集計2025[営業所]&amp;事業計画集計2025[月]&amp;事業計画集計2025[受着完],事業計画集計2025[(当月)計画 棟数],0,0)</f>
        <v>3</v>
      </c>
      <c r="FN11" s="28" cm="1">
        <f t="array" ref="FN11">_xlfn.XLOOKUP($D11&amp;FN$2&amp;FN$3,事業計画集計2025[営業所]&amp;事業計画集計2025[月]&amp;事業計画集計2025[受着完],事業計画集計2025[(当月)計画 請負金額],0,0)</f>
        <v>90000000</v>
      </c>
      <c r="FO11" s="28" cm="1">
        <f t="array" ref="FO11">_xlfn.XLOOKUP($D11&amp;FN$2&amp;FN$3,事業計画集計2025[営業所]&amp;事業計画集計2025[月]&amp;事業計画集計2025[受着完],事業計画集計2025[(当月)計画 利益額],0,0)</f>
        <v>21150000</v>
      </c>
      <c r="FP11" s="149" cm="1">
        <f t="array" ref="FP11">_xlfn.XLOOKUP($D11&amp;FN$2&amp;FN$3,事業計画集計2025[営業所]&amp;事業計画集計2025[月]&amp;事業計画集計2025[受着完],事業計画集計2025[(当月)計画 棟数],0,0)</f>
        <v>3</v>
      </c>
      <c r="FQ11" s="28" cm="1">
        <f t="array" ref="FQ11">_xlfn.XLOOKUP($D11&amp;FQ$2&amp;FQ$3,事業計画集計2025[営業所]&amp;事業計画集計2025[月]&amp;事業計画集計2025[受着完],事業計画集計2025[(当月)計画 請負金額],0,0)</f>
        <v>60000000</v>
      </c>
      <c r="FR11" s="28" cm="1">
        <f t="array" ref="FR11">_xlfn.XLOOKUP($D11&amp;FQ$2&amp;FQ$3,事業計画集計2025[営業所]&amp;事業計画集計2025[月]&amp;事業計画集計2025[受着完],事業計画集計2025[(当月)計画 利益額],0,0)</f>
        <v>14100000</v>
      </c>
      <c r="FS11" s="149" cm="1">
        <f t="array" ref="FS11">_xlfn.XLOOKUP($D11&amp;FQ$2&amp;FQ$3,事業計画集計2025[営業所]&amp;事業計画集計2025[月]&amp;事業計画集計2025[受着完],事業計画集計2025[(当月)計画 棟数],0,0)</f>
        <v>2</v>
      </c>
      <c r="FT11" s="28" cm="1">
        <f t="array" ref="FT11">_xlfn.XLOOKUP($D11&amp;FT$2&amp;FT$3,事業計画集計2025[営業所]&amp;事業計画集計2025[月]&amp;事業計画集計2025[受着完],事業計画集計2025[(当月)計画 請負金額],0,0)</f>
        <v>30000000</v>
      </c>
      <c r="FU11" s="28" cm="1">
        <f t="array" ref="FU11">_xlfn.XLOOKUP($D11&amp;FT$2&amp;FT$3,事業計画集計2025[営業所]&amp;事業計画集計2025[月]&amp;事業計画集計2025[受着完],事業計画集計2025[(当月)計画 利益額],0,0)</f>
        <v>7050000</v>
      </c>
      <c r="FV11" s="29">
        <f>FU11-($Q11*1000)</f>
        <v>-525000</v>
      </c>
      <c r="FW11" s="142" cm="1">
        <f t="array" ref="FW11">_xlfn.XLOOKUP($D11&amp;FT$2&amp;FT$3,事業計画集計2025[営業所]&amp;事業計画集計2025[月]&amp;事業計画集計2025[受着完],事業計画集計2025[(当月)計画 棟数],0,0)</f>
        <v>1</v>
      </c>
      <c r="FX11" s="421">
        <f t="shared" ref="FX11:FX12" si="159">ET11+FD11+FN11</f>
        <v>180000000</v>
      </c>
      <c r="FY11" s="422">
        <f t="shared" ref="FY11:FY12" si="160">EU11+FE11+FO11</f>
        <v>42300000</v>
      </c>
      <c r="FZ11" s="423">
        <f t="shared" ref="FZ11:FZ12" si="161">EV11+FF11+FP11</f>
        <v>6</v>
      </c>
      <c r="GA11" s="296">
        <f t="shared" ref="GA11:GA12" si="162">EW11+FG11+FQ11</f>
        <v>180000000</v>
      </c>
      <c r="GB11" s="300">
        <f t="shared" ref="GB11:GB12" si="163">EX11+FH11+FR11</f>
        <v>42300000</v>
      </c>
      <c r="GC11" s="154">
        <f t="shared" ref="GC11:GC12" si="164">EY11+FI11+FS11</f>
        <v>6</v>
      </c>
      <c r="GD11" s="304">
        <f t="shared" ref="GD11" si="165">EZ11+FJ11+FT11</f>
        <v>253800000</v>
      </c>
      <c r="GE11" s="314">
        <f t="shared" ref="GE11:GF11" si="166">FA11+FK11+FU11</f>
        <v>57263103</v>
      </c>
      <c r="GF11" s="324">
        <f t="shared" si="166"/>
        <v>34538103</v>
      </c>
      <c r="GG11" s="158">
        <f t="shared" ref="GG11" si="167">FC11+FM11+FW11</f>
        <v>8</v>
      </c>
      <c r="GH11" s="333">
        <f t="shared" ref="GH11:GH12" si="168">EJ11+FX11</f>
        <v>330000000</v>
      </c>
      <c r="GI11" s="334">
        <f t="shared" ref="GI11:GI12" si="169">EK11+FY11</f>
        <v>77550000</v>
      </c>
      <c r="GJ11" s="162">
        <f t="shared" ref="GJ11:GJ12" si="170">EL11+FZ11</f>
        <v>11</v>
      </c>
      <c r="GK11" s="354">
        <f t="shared" ref="GK11:GK12" si="171">EM11+GA11</f>
        <v>360000000</v>
      </c>
      <c r="GL11" s="355">
        <f t="shared" ref="GL11:GL12" si="172">EN11+GB11</f>
        <v>84600000</v>
      </c>
      <c r="GM11" s="166">
        <f t="shared" ref="GM11:GM12" si="173">EO11+GC11</f>
        <v>12</v>
      </c>
      <c r="GN11" s="479">
        <f t="shared" ref="GN11:GN12" si="174">EP11+GD11</f>
        <v>314500000</v>
      </c>
      <c r="GO11" s="480">
        <f t="shared" ref="GO11:GO12" si="175">EQ11+GE11</f>
        <v>70469712</v>
      </c>
      <c r="GP11" s="481">
        <f t="shared" ref="GP11:GP12" si="176">ER11+GF11</f>
        <v>25019712</v>
      </c>
      <c r="GQ11" s="482">
        <f t="shared" ref="GQ11:GQ12" si="177">ES11+GG11</f>
        <v>10</v>
      </c>
      <c r="GR11" s="390">
        <f t="shared" ref="GR11:GR12" si="178">CV11+GH11</f>
        <v>690000000</v>
      </c>
      <c r="GS11" s="391">
        <f t="shared" ref="GS11:GS12" si="179">CW11+GI11</f>
        <v>162150000</v>
      </c>
      <c r="GT11" s="170">
        <f t="shared" ref="GT11:GT12" si="180">CX11+GJ11</f>
        <v>23</v>
      </c>
      <c r="GU11" s="390">
        <f t="shared" ref="GU11:GU12" si="181">CY11+GK11</f>
        <v>554500000</v>
      </c>
      <c r="GV11" s="391">
        <f t="shared" ref="GV11:GV12" si="182">CZ11+GL11</f>
        <v>126869712</v>
      </c>
      <c r="GW11" s="170">
        <f t="shared" ref="GW11:GW12" si="183">DA11+GM11</f>
        <v>18</v>
      </c>
      <c r="GX11" s="390">
        <f t="shared" ref="GX11:GX12" si="184">DB11+GN11</f>
        <v>577870213</v>
      </c>
      <c r="GY11" s="391">
        <f t="shared" ref="GY11:GY12" si="185">DC11+GO11</f>
        <v>129185776</v>
      </c>
      <c r="GZ11" s="409">
        <f t="shared" ref="GZ11:GZ12" si="186">DD11+GP11</f>
        <v>38285776</v>
      </c>
      <c r="HA11" s="256">
        <f t="shared" ref="HA11:HA12" si="187">DE11+GQ11</f>
        <v>18</v>
      </c>
      <c r="HB11" s="31"/>
      <c r="HC11" s="30" t="s">
        <v>137</v>
      </c>
      <c r="HD11" s="30" t="s">
        <v>162</v>
      </c>
      <c r="HE11" s="520" t="s">
        <v>243</v>
      </c>
      <c r="HF11" s="30" t="s">
        <v>250</v>
      </c>
      <c r="HG11" s="30" t="s">
        <v>268</v>
      </c>
    </row>
    <row r="12" spans="1:215" s="25" customFormat="1" ht="21">
      <c r="A12" s="24"/>
      <c r="B12" s="51" t="s">
        <v>445</v>
      </c>
      <c r="C12" s="503"/>
      <c r="D12" s="504"/>
      <c r="E12" s="196"/>
      <c r="F12" s="196"/>
      <c r="G12" s="196"/>
      <c r="H12" s="196"/>
      <c r="I12" s="196"/>
      <c r="J12" s="196"/>
      <c r="K12" s="197">
        <f>K11</f>
        <v>2042</v>
      </c>
      <c r="L12" s="197">
        <f t="shared" ref="L12" si="188">L11</f>
        <v>258</v>
      </c>
      <c r="M12" s="197">
        <f t="shared" ref="M12" si="189">M11</f>
        <v>33</v>
      </c>
      <c r="N12" s="197">
        <f t="shared" ref="N12" si="190">N11</f>
        <v>1342</v>
      </c>
      <c r="O12" s="197">
        <f t="shared" ref="O12" si="191">O11</f>
        <v>900</v>
      </c>
      <c r="P12" s="197">
        <f t="shared" ref="P12" si="192">P11</f>
        <v>3000</v>
      </c>
      <c r="Q12" s="197">
        <f t="shared" ref="Q12" si="193">Q11</f>
        <v>7575</v>
      </c>
      <c r="R12" s="196"/>
      <c r="S12" s="26" t="s">
        <v>138</v>
      </c>
      <c r="T12" s="27" cm="1">
        <f t="array" ref="T12">_xlfn.XLOOKUP($D11&amp;T$2&amp;T$3,事業計画集計2025[営業所]&amp;事業計画集計2025[月]&amp;事業計画集計2025[受着完],事業計画集計2025[(当月)実績 請負金額],0,0)</f>
        <v>38285500</v>
      </c>
      <c r="U12" s="28" cm="1">
        <f t="array" ref="U12">_xlfn.XLOOKUP($D11&amp;T$2&amp;T$3,事業計画集計2025[営業所]&amp;事業計画集計2025[月]&amp;事業計画集計2025[受着完],事業計画集計2025[(当月)実績 利益額],0,0)</f>
        <v>8245264</v>
      </c>
      <c r="V12" s="142" cm="1">
        <f t="array" ref="V12">_xlfn.XLOOKUP($D11&amp;T$2&amp;T$3,事業計画集計2025[営業所]&amp;事業計画集計2025[月]&amp;事業計画集計2025[受着完],事業計画集計2025[(当月)実績 棟数],0,0)</f>
        <v>1</v>
      </c>
      <c r="W12" s="27" cm="1">
        <f t="array" ref="W12">_xlfn.XLOOKUP($D11&amp;W$2&amp;W$3,事業計画集計2025[営業所]&amp;事業計画集計2025[月]&amp;事業計画集計2025[受着完],事業計画集計2025[(当月)実績 請負金額],0,0)</f>
        <v>0</v>
      </c>
      <c r="X12" s="28" cm="1">
        <f t="array" ref="X12">_xlfn.XLOOKUP($D11&amp;W$2&amp;W$3,事業計画集計2025[営業所]&amp;事業計画集計2025[月]&amp;事業計画集計2025[受着完],事業計画集計2025[(当月)実績 利益額],0,0)</f>
        <v>0</v>
      </c>
      <c r="Y12" s="149" cm="1">
        <f t="array" ref="Y12">_xlfn.XLOOKUP($D11&amp;W$2&amp;W$3,事業計画集計2025[営業所]&amp;事業計画集計2025[月]&amp;事業計画集計2025[受着完],事業計画集計2025[(当月)実績 棟数],0,0)</f>
        <v>0</v>
      </c>
      <c r="Z12" s="28" cm="1">
        <f t="array" ref="Z12">_xlfn.XLOOKUP($D11&amp;Z$2&amp;Z$3,事業計画集計2025[営業所]&amp;事業計画集計2025[月]&amp;事業計画集計2025[受着完],事業計画集計2025[(当月)実績 請負金額],0,0)</f>
        <v>0</v>
      </c>
      <c r="AA12" s="28" cm="1">
        <f t="array" ref="AA12">_xlfn.XLOOKUP($D11&amp;Z$2&amp;Z$3,事業計画集計2025[営業所]&amp;事業計画集計2025[月]&amp;事業計画集計2025[受着完],事業計画集計2025[(当月)実績 利益額],0,0)</f>
        <v>0</v>
      </c>
      <c r="AB12" s="133">
        <f>AA12-($Q11*1000)</f>
        <v>-7575000</v>
      </c>
      <c r="AC12" s="142" cm="1">
        <f t="array" ref="AC12">_xlfn.XLOOKUP($D11&amp;Z$2&amp;Z$3,事業計画集計2025[営業所]&amp;事業計画集計2025[月]&amp;事業計画集計2025[受着完],事業計画集計2025[(当月)実績 棟数],0,0)</f>
        <v>0</v>
      </c>
      <c r="AD12" s="27" cm="1">
        <f t="array" ref="AD12">_xlfn.XLOOKUP($D11&amp;AD$2&amp;AD$3,事業計画集計2025[営業所]&amp;事業計画集計2025[月]&amp;事業計画集計2025[受着完],事業計画集計2025[(当月)実績 請負金額],0,0)</f>
        <v>26544354</v>
      </c>
      <c r="AE12" s="28" cm="1">
        <f t="array" ref="AE12">_xlfn.XLOOKUP($D11&amp;AD$2&amp;AD$3,事業計画集計2025[営業所]&amp;事業計画集計2025[月]&amp;事業計画集計2025[受着完],事業計画集計2025[(当月)実績 利益額],0,0)</f>
        <v>5331482</v>
      </c>
      <c r="AF12" s="149" cm="1">
        <f t="array" ref="AF12">_xlfn.XLOOKUP($D11&amp;AD$2&amp;AD$3,事業計画集計2025[営業所]&amp;事業計画集計2025[月]&amp;事業計画集計2025[受着完],事業計画集計2025[(当月)実績 棟数],0,0)</f>
        <v>1</v>
      </c>
      <c r="AG12" s="28" cm="1">
        <f t="array" ref="AG12">_xlfn.XLOOKUP($D11&amp;AG$2&amp;AG$3,事業計画集計2025[営業所]&amp;事業計画集計2025[月]&amp;事業計画集計2025[受着完],事業計画集計2025[(当月)実績 請負金額],0,0)</f>
        <v>0</v>
      </c>
      <c r="AH12" s="28" cm="1">
        <f t="array" ref="AH12">_xlfn.XLOOKUP($D11&amp;AG$2&amp;AG$3,事業計画集計2025[営業所]&amp;事業計画集計2025[月]&amp;事業計画集計2025[受着完],事業計画集計2025[(当月)実績 利益額],0,0)</f>
        <v>0</v>
      </c>
      <c r="AI12" s="149" cm="1">
        <f t="array" ref="AI12">_xlfn.XLOOKUP($D11&amp;AG$2&amp;AG$3,事業計画集計2025[営業所]&amp;事業計画集計2025[月]&amp;事業計画集計2025[受着完],事業計画集計2025[(当月)実績 棟数],0,0)</f>
        <v>0</v>
      </c>
      <c r="AJ12" s="28" cm="1">
        <f t="array" ref="AJ12">_xlfn.XLOOKUP($D11&amp;AJ$2&amp;AJ$3,事業計画集計2025[営業所]&amp;事業計画集計2025[月]&amp;事業計画集計2025[受着完],事業計画集計2025[(当月)実績 請負金額],0,0)</f>
        <v>30924084</v>
      </c>
      <c r="AK12" s="28" cm="1">
        <f t="array" ref="AK12">_xlfn.XLOOKUP($D11&amp;AJ$2&amp;AJ$3,事業計画集計2025[営業所]&amp;事業計画集計2025[月]&amp;事業計画集計2025[受着完],事業計画集計2025[(当月)実績 利益額],0,0)</f>
        <v>6260354</v>
      </c>
      <c r="AL12" s="133">
        <f>AK12-($Q11*1000)</f>
        <v>-1314646</v>
      </c>
      <c r="AM12" s="149" cm="1">
        <f t="array" ref="AM12">_xlfn.XLOOKUP($D11&amp;AJ$2&amp;AJ$3,事業計画集計2025[営業所]&amp;事業計画集計2025[月]&amp;事業計画集計2025[受着完],事業計画集計2025[(当月)実績 棟数],0,0)</f>
        <v>1</v>
      </c>
      <c r="AN12" s="28" cm="1">
        <f t="array" ref="AN12">_xlfn.XLOOKUP($D11&amp;AN$2&amp;AN$3,事業計画集計2025[営業所]&amp;事業計画集計2025[月]&amp;事業計画集計2025[受着完],事業計画集計2025[(当月)実績 請負金額],0,0)</f>
        <v>0</v>
      </c>
      <c r="AO12" s="28" cm="1">
        <f t="array" ref="AO12">_xlfn.XLOOKUP($D11&amp;AN$2&amp;AN$3,事業計画集計2025[営業所]&amp;事業計画集計2025[月]&amp;事業計画集計2025[受着完],事業計画集計2025[(当月)実績 利益額],0,0)</f>
        <v>0</v>
      </c>
      <c r="AP12" s="149" cm="1">
        <f t="array" ref="AP12">_xlfn.XLOOKUP($D11&amp;AN$2&amp;AN$3,事業計画集計2025[営業所]&amp;事業計画集計2025[月]&amp;事業計画集計2025[受着完],事業計画集計2025[(当月)実績 棟数],0,0)</f>
        <v>0</v>
      </c>
      <c r="AQ12" s="28" cm="1">
        <f t="array" ref="AQ12">_xlfn.XLOOKUP($D11&amp;AQ$2&amp;AQ$3,事業計画集計2025[営業所]&amp;事業計画集計2025[月]&amp;事業計画集計2025[受着完],事業計画集計2025[(当月)実績 請負金額],0,0)</f>
        <v>0</v>
      </c>
      <c r="AR12" s="28" cm="1">
        <f t="array" ref="AR12">_xlfn.XLOOKUP($D11&amp;AQ$2&amp;AQ$3,事業計画集計2025[営業所]&amp;事業計画集計2025[月]&amp;事業計画集計2025[受着完],事業計画集計2025[(当月)実績 利益額],0,0)</f>
        <v>0</v>
      </c>
      <c r="AS12" s="149" cm="1">
        <f t="array" ref="AS12">_xlfn.XLOOKUP($D11&amp;AQ$2&amp;AQ$3,事業計画集計2025[営業所]&amp;事業計画集計2025[月]&amp;事業計画集計2025[受着完],事業計画集計2025[(当月)実績 棟数],0,0)</f>
        <v>0</v>
      </c>
      <c r="AT12" s="28" cm="1">
        <f t="array" ref="AT12">_xlfn.XLOOKUP($D11&amp;AT$2&amp;AT$3,事業計画集計2025[営業所]&amp;事業計画集計2025[月]&amp;事業計画集計2025[受着完],事業計画集計2025[(当月)実績 請負金額],0,0)</f>
        <v>36794512</v>
      </c>
      <c r="AU12" s="28" cm="1">
        <f t="array" ref="AU12">_xlfn.XLOOKUP($D11&amp;AT$2&amp;AT$3,事業計画集計2025[営業所]&amp;事業計画集計2025[月]&amp;事業計画集計2025[受着完],事業計画集計2025[(当月)実績 利益額],0,0)</f>
        <v>7395042</v>
      </c>
      <c r="AV12" s="29">
        <f>AU12-($Q11*1000)</f>
        <v>-179958</v>
      </c>
      <c r="AW12" s="142" cm="1">
        <f t="array" ref="AW12">_xlfn.XLOOKUP($D11&amp;AT$2&amp;AT$3,事業計画集計2025[営業所]&amp;事業計画集計2025[月]&amp;事業計画集計2025[受着完],事業計画集計2025[(当月)実績 棟数],0,0)</f>
        <v>1</v>
      </c>
      <c r="AX12" s="421">
        <f t="shared" si="121"/>
        <v>64829854</v>
      </c>
      <c r="AY12" s="422">
        <f t="shared" si="122"/>
        <v>13576746</v>
      </c>
      <c r="AZ12" s="423">
        <f t="shared" si="123"/>
        <v>2</v>
      </c>
      <c r="BA12" s="296">
        <f t="shared" si="124"/>
        <v>0</v>
      </c>
      <c r="BB12" s="300">
        <f t="shared" si="125"/>
        <v>0</v>
      </c>
      <c r="BC12" s="154">
        <f t="shared" si="126"/>
        <v>0</v>
      </c>
      <c r="BD12" s="304">
        <f>Z12+AJ12+AT12</f>
        <v>67718596</v>
      </c>
      <c r="BE12" s="314">
        <f>AA12+AK12+AU12</f>
        <v>13655396</v>
      </c>
      <c r="BF12" s="409">
        <f>BE12*(1+BF13)-(($Q11*1000)*3)</f>
        <v>-9069604</v>
      </c>
      <c r="BG12" s="158">
        <f>AC12+AM12+AW12</f>
        <v>2</v>
      </c>
      <c r="BH12" s="28" cm="1">
        <f t="array" ref="BH12">_xlfn.XLOOKUP($D11&amp;BH$2&amp;BH$3,事業計画集計2025[営業所]&amp;事業計画集計2025[月]&amp;事業計画集計2025[受着完],事業計画集計2025[(当月)実績 請負金額],0,0)</f>
        <v>56770787</v>
      </c>
      <c r="BI12" s="28" cm="1">
        <f t="array" ref="BI12">_xlfn.XLOOKUP($D11&amp;BH$2&amp;BH$3,事業計画集計2025[営業所]&amp;事業計画集計2025[月]&amp;事業計画集計2025[受着完],事業計画集計2025[(当月)実績 利益額],0,0)</f>
        <v>11674420</v>
      </c>
      <c r="BJ12" s="149" cm="1">
        <f t="array" ref="BJ12">_xlfn.XLOOKUP($D11&amp;BH$2&amp;BH$3,事業計画集計2025[営業所]&amp;事業計画集計2025[月]&amp;事業計画集計2025[受着完],事業計画集計2025[(当月)実績 棟数],0,0)</f>
        <v>2</v>
      </c>
      <c r="BK12" s="28" cm="1">
        <f t="array" ref="BK12">_xlfn.XLOOKUP($D11&amp;BK$2&amp;BK$3,事業計画集計2025[営業所]&amp;事業計画集計2025[月]&amp;事業計画集計2025[受着完],事業計画集計2025[(当月)実績 請負金額],0,0)</f>
        <v>30243730</v>
      </c>
      <c r="BL12" s="28" cm="1">
        <f t="array" ref="BL12">_xlfn.XLOOKUP($D11&amp;BK$2&amp;BK$3,事業計画集計2025[営業所]&amp;事業計画集計2025[月]&amp;事業計画集計2025[受着完],事業計画集計2025[(当月)実績 利益額],0,0)</f>
        <v>4895987</v>
      </c>
      <c r="BM12" s="149" cm="1">
        <f t="array" ref="BM12">_xlfn.XLOOKUP($D11&amp;BK$2&amp;BK$3,事業計画集計2025[営業所]&amp;事業計画集計2025[月]&amp;事業計画集計2025[受着完],事業計画集計2025[(当月)実績 棟数],0,0)</f>
        <v>1</v>
      </c>
      <c r="BN12" s="28" cm="1">
        <f t="array" ref="BN12">_xlfn.XLOOKUP($D11&amp;BN$2&amp;BN$3,事業計画集計2025[営業所]&amp;事業計画集計2025[月]&amp;事業計画集計2025[受着完],事業計画集計2025[(当月)実績 請負金額],0,0)</f>
        <v>37433715</v>
      </c>
      <c r="BO12" s="28" cm="1">
        <f t="array" ref="BO12">_xlfn.XLOOKUP($D11&amp;BN$2&amp;BN$3,事業計画集計2025[営業所]&amp;事業計画集計2025[月]&amp;事業計画集計2025[受着完],事業計画集計2025[(当月)実績 利益額],0,0)</f>
        <v>8119342</v>
      </c>
      <c r="BP12" s="133">
        <f>BO12-($Q11*1000)</f>
        <v>544342</v>
      </c>
      <c r="BQ12" s="149" cm="1">
        <f t="array" ref="BQ12">_xlfn.XLOOKUP($D11&amp;BN$2&amp;BN$3,事業計画集計2025[営業所]&amp;事業計画集計2025[月]&amp;事業計画集計2025[受着完],事業計画集計2025[(当月)実績 棟数],0,0)</f>
        <v>1</v>
      </c>
      <c r="BR12" s="28" cm="1">
        <f t="array" ref="BR12">_xlfn.XLOOKUP($D11&amp;BR$2&amp;BR$3,事業計画集計2025[営業所]&amp;事業計画集計2025[月]&amp;事業計画集計2025[受着完],事業計画集計2025[(当月)実績 請負金額],0,0)</f>
        <v>25430000</v>
      </c>
      <c r="BS12" s="28" cm="1">
        <f t="array" ref="BS12">_xlfn.XLOOKUP($D11&amp;BR$2&amp;BR$3,事業計画集計2025[営業所]&amp;事業計画集計2025[月]&amp;事業計画集計2025[受着完],事業計画集計2025[(当月)実績 利益額],0,0)</f>
        <v>5156885</v>
      </c>
      <c r="BT12" s="149" cm="1">
        <f t="array" ref="BT12">_xlfn.XLOOKUP($D11&amp;BR$2&amp;BR$3,事業計画集計2025[営業所]&amp;事業計画集計2025[月]&amp;事業計画集計2025[受着完],事業計画集計2025[(当月)実績 棟数],0,0)</f>
        <v>1</v>
      </c>
      <c r="BU12" s="28" cm="1">
        <f t="array" ref="BU12">_xlfn.XLOOKUP($D11&amp;BU$2&amp;BU$3,事業計画集計2025[営業所]&amp;事業計画集計2025[月]&amp;事業計画集計2025[受着完],事業計画集計2025[(当月)実績 請負金額],0,0)</f>
        <v>0</v>
      </c>
      <c r="BV12" s="28" cm="1">
        <f t="array" ref="BV12">_xlfn.XLOOKUP($D11&amp;BU$2&amp;BU$3,事業計画集計2025[営業所]&amp;事業計画集計2025[月]&amp;事業計画集計2025[受着完],事業計画集計2025[(当月)実績 利益額],0,0)</f>
        <v>0</v>
      </c>
      <c r="BW12" s="149" cm="1">
        <f t="array" ref="BW12">_xlfn.XLOOKUP($D11&amp;BU$2&amp;BU$3,事業計画集計2025[営業所]&amp;事業計画集計2025[月]&amp;事業計画集計2025[受着完],事業計画集計2025[(当月)実績 棟数],0,0)</f>
        <v>0</v>
      </c>
      <c r="BX12" s="28" cm="1">
        <f t="array" ref="BX12">_xlfn.XLOOKUP($D11&amp;BX$2&amp;BX$3,事業計画集計2025[営業所]&amp;事業計画集計2025[月]&amp;事業計画集計2025[受着完],事業計画集計2025[(当月)実績 請負金額],0,0)</f>
        <v>59691200</v>
      </c>
      <c r="BY12" s="28" cm="1">
        <f t="array" ref="BY12">_xlfn.XLOOKUP($D11&amp;BX$2&amp;BX$3,事業計画集計2025[営業所]&amp;事業計画集計2025[月]&amp;事業計画集計2025[受着完],事業計画集計2025[(当月)実績 利益額],0,0)</f>
        <v>14424348</v>
      </c>
      <c r="BZ12" s="133">
        <f>BY12-($Q11*1000)</f>
        <v>6849348</v>
      </c>
      <c r="CA12" s="149" cm="1">
        <f t="array" ref="CA12">_xlfn.XLOOKUP($D11&amp;BX$2&amp;BX$3,事業計画集計2025[営業所]&amp;事業計画集計2025[月]&amp;事業計画集計2025[受着完],事業計画集計2025[(当月)実績 棟数],0,0)</f>
        <v>2</v>
      </c>
      <c r="CB12" s="28" cm="1">
        <f t="array" ref="CB12">_xlfn.XLOOKUP($D11&amp;CB$2&amp;CB$3,事業計画集計2025[営業所]&amp;事業計画集計2025[月]&amp;事業計画集計2025[受着完],事業計画集計2025[(当月)実績 請負金額],0,0)</f>
        <v>61922601</v>
      </c>
      <c r="CC12" s="28" cm="1">
        <f t="array" ref="CC12">_xlfn.XLOOKUP($D11&amp;CB$2&amp;CB$3,事業計画集計2025[営業所]&amp;事業計画集計2025[月]&amp;事業計画集計2025[受着完],事業計画集計2025[(当月)実績 利益額],0,0)</f>
        <v>11568661</v>
      </c>
      <c r="CD12" s="149" cm="1">
        <f t="array" ref="CD12">_xlfn.XLOOKUP($D11&amp;CB$2&amp;CB$3,事業計画集計2025[営業所]&amp;事業計画集計2025[月]&amp;事業計画集計2025[受着完],事業計画集計2025[(当月)実績 棟数],0,0)</f>
        <v>2</v>
      </c>
      <c r="CE12" s="28" cm="1">
        <f t="array" ref="CE12">_xlfn.XLOOKUP($D11&amp;CE$2&amp;CE$3,事業計画集計2025[営業所]&amp;事業計画集計2025[月]&amp;事業計画集計2025[受着完],事業計画集計2025[(当月)実績 請負金額],0,0)</f>
        <v>35720000</v>
      </c>
      <c r="CF12" s="28" cm="1">
        <f t="array" ref="CF12">_xlfn.XLOOKUP($D11&amp;CE$2&amp;CE$3,事業計画集計2025[営業所]&amp;事業計画集計2025[月]&amp;事業計画集計2025[受着完],事業計画集計2025[(当月)実績 利益額],0,0)</f>
        <v>6924580</v>
      </c>
      <c r="CG12" s="149" cm="1">
        <f t="array" ref="CG12">_xlfn.XLOOKUP($D11&amp;CE$2&amp;CE$3,事業計画集計2025[営業所]&amp;事業計画集計2025[月]&amp;事業計画集計2025[受着完],事業計画集計2025[(当月)実績 棟数],0,0)</f>
        <v>1</v>
      </c>
      <c r="CH12" s="28" cm="1">
        <f t="array" ref="CH12">_xlfn.XLOOKUP($D11&amp;CH$2&amp;CH$3,事業計画集計2025[営業所]&amp;事業計画集計2025[月]&amp;事業計画集計2025[受着完],事業計画集計2025[(当月)実績 請負金額],0,0)</f>
        <v>59114614</v>
      </c>
      <c r="CI12" s="28" cm="1">
        <f t="array" ref="CI12">_xlfn.XLOOKUP($D11&amp;CH$2&amp;CH$3,事業計画集計2025[営業所]&amp;事業計画集計2025[月]&amp;事業計画集計2025[受着完],事業計画集計2025[(当月)実績 利益額],0,0)</f>
        <v>13355130</v>
      </c>
      <c r="CJ12" s="133">
        <f>CI12-($Q11*1000)</f>
        <v>5780130</v>
      </c>
      <c r="CK12" s="142" cm="1">
        <f t="array" ref="CK12">_xlfn.XLOOKUP($D11&amp;CH$2&amp;CH$3,事業計画集計2025[営業所]&amp;事業計画集計2025[月]&amp;事業計画集計2025[受着完],事業計画集計2025[(当月)実績 棟数],0,0)</f>
        <v>2</v>
      </c>
      <c r="CL12" s="421">
        <f t="shared" si="131"/>
        <v>144123388</v>
      </c>
      <c r="CM12" s="422">
        <f t="shared" si="132"/>
        <v>28399966</v>
      </c>
      <c r="CN12" s="423">
        <f t="shared" si="133"/>
        <v>5</v>
      </c>
      <c r="CO12" s="296">
        <f t="shared" si="134"/>
        <v>65963730</v>
      </c>
      <c r="CP12" s="300">
        <f t="shared" si="135"/>
        <v>11820567</v>
      </c>
      <c r="CQ12" s="154">
        <f t="shared" si="136"/>
        <v>2</v>
      </c>
      <c r="CR12" s="304">
        <f>BN12+BX12+CH12</f>
        <v>156239529</v>
      </c>
      <c r="CS12" s="314">
        <f>BO12+BY12+CI12</f>
        <v>35898820</v>
      </c>
      <c r="CT12" s="409">
        <f>CS12*(1+CT13)-(($Q11*1000)*3)</f>
        <v>13173820</v>
      </c>
      <c r="CU12" s="158">
        <f>BQ12+CA12+CK12</f>
        <v>5</v>
      </c>
      <c r="CV12" s="333">
        <f t="shared" si="140"/>
        <v>208953242</v>
      </c>
      <c r="CW12" s="334">
        <f t="shared" si="141"/>
        <v>41976712</v>
      </c>
      <c r="CX12" s="162">
        <f t="shared" si="142"/>
        <v>7</v>
      </c>
      <c r="CY12" s="354">
        <f t="shared" si="143"/>
        <v>65963730</v>
      </c>
      <c r="CZ12" s="355">
        <f t="shared" si="144"/>
        <v>11820567</v>
      </c>
      <c r="DA12" s="166">
        <f t="shared" si="145"/>
        <v>2</v>
      </c>
      <c r="DB12" s="479">
        <f t="shared" si="146"/>
        <v>223958125</v>
      </c>
      <c r="DC12" s="480">
        <f t="shared" si="147"/>
        <v>49554216</v>
      </c>
      <c r="DD12" s="409">
        <f t="shared" si="148"/>
        <v>4104216</v>
      </c>
      <c r="DE12" s="482">
        <f t="shared" si="149"/>
        <v>7</v>
      </c>
      <c r="DF12" s="28" cm="1">
        <f t="array" ref="DF12">_xlfn.XLOOKUP($D11&amp;DF$2&amp;DF$3,事業計画集計2025[営業所]&amp;事業計画集計2025[月]&amp;事業計画集計2025[受着完],事業計画集計2025[(当月)実績 請負金額],0,0)</f>
        <v>0</v>
      </c>
      <c r="DG12" s="28" cm="1">
        <f t="array" ref="DG12">_xlfn.XLOOKUP($D11&amp;DF$2&amp;DF$3,事業計画集計2025[営業所]&amp;事業計画集計2025[月]&amp;事業計画集計2025[受着完],事業計画集計2025[(当月)実績 利益額],0,0)</f>
        <v>0</v>
      </c>
      <c r="DH12" s="149" cm="1">
        <f t="array" ref="DH12">_xlfn.XLOOKUP($D11&amp;DF$2&amp;DF$3,事業計画集計2025[営業所]&amp;事業計画集計2025[月]&amp;事業計画集計2025[受着完],事業計画集計2025[(当月)実績 棟数],0,0)</f>
        <v>0</v>
      </c>
      <c r="DI12" s="28" cm="1">
        <f t="array" ref="DI12">_xlfn.XLOOKUP($D11&amp;DI$2&amp;DI$3,事業計画集計2025[営業所]&amp;事業計画集計2025[月]&amp;事業計画集計2025[受着完],事業計画集計2025[(当月)実績 請負金額],0,0)</f>
        <v>64454925</v>
      </c>
      <c r="DJ12" s="28" cm="1">
        <f t="array" ref="DJ12">_xlfn.XLOOKUP($D11&amp;DI$2&amp;DI$3,事業計画集計2025[営業所]&amp;事業計画集計2025[月]&amp;事業計画集計2025[受着完],事業計画集計2025[(当月)実績 利益額],0,0)</f>
        <v>13006553</v>
      </c>
      <c r="DK12" s="149" cm="1">
        <f t="array" ref="DK12">_xlfn.XLOOKUP($D11&amp;DI$2&amp;DI$3,事業計画集計2025[営業所]&amp;事業計画集計2025[月]&amp;事業計画集計2025[受着完],事業計画集計2025[(当月)実績 棟数],0,0)</f>
        <v>2</v>
      </c>
      <c r="DL12" s="28" cm="1">
        <f t="array" ref="DL12">_xlfn.XLOOKUP($D11&amp;DL$2&amp;DL$3,事業計画集計2025[営業所]&amp;事業計画集計2025[月]&amp;事業計画集計2025[受着完],事業計画集計2025[(当月)実績 請負金額],0,0)</f>
        <v>0</v>
      </c>
      <c r="DM12" s="28" cm="1">
        <f t="array" ref="DM12">_xlfn.XLOOKUP($D11&amp;DL$2&amp;DL$3,事業計画集計2025[営業所]&amp;事業計画集計2025[月]&amp;事業計画集計2025[受着完],事業計画集計2025[(当月)実績 利益額],0,0)</f>
        <v>0</v>
      </c>
      <c r="DN12" s="133">
        <f>DM12-($Q11*1000)</f>
        <v>-7575000</v>
      </c>
      <c r="DO12" s="149" cm="1">
        <f t="array" ref="DO12">_xlfn.XLOOKUP($D11&amp;DL$2&amp;DL$3,事業計画集計2025[営業所]&amp;事業計画集計2025[月]&amp;事業計画集計2025[受着完],事業計画集計2025[(当月)実績 棟数],0,0)</f>
        <v>0</v>
      </c>
      <c r="DP12" s="28" cm="1">
        <f t="array" ref="DP12">_xlfn.XLOOKUP($D11&amp;DP$2&amp;DP$3,事業計画集計2025[営業所]&amp;事業計画集計2025[月]&amp;事業計画集計2025[受着完],事業計画集計2025[(当月)実績 請負金額],0,0)</f>
        <v>51118182</v>
      </c>
      <c r="DQ12" s="28" cm="1">
        <f t="array" ref="DQ12">_xlfn.XLOOKUP($D11&amp;DP$2&amp;DP$3,事業計画集計2025[営業所]&amp;事業計画集計2025[月]&amp;事業計画集計2025[受着完],事業計画集計2025[(当月)実績 利益額],0,0)</f>
        <v>10230996</v>
      </c>
      <c r="DR12" s="149" cm="1">
        <f t="array" ref="DR12">_xlfn.XLOOKUP($D11&amp;DP$2&amp;DP$3,事業計画集計2025[営業所]&amp;事業計画集計2025[月]&amp;事業計画集計2025[受着完],事業計画集計2025[(当月)実績 棟数],0,0)</f>
        <v>1</v>
      </c>
      <c r="DS12" s="28" cm="1">
        <f t="array" ref="DS12">_xlfn.XLOOKUP($D11&amp;DS$2&amp;DS$3,事業計画集計2025[営業所]&amp;事業計画集計2025[月]&amp;事業計画集計2025[受着完],事業計画集計2025[(当月)実績 請負金額],0,0)</f>
        <v>21810075</v>
      </c>
      <c r="DT12" s="28" cm="1">
        <f t="array" ref="DT12">_xlfn.XLOOKUP($D11&amp;DS$2&amp;DS$3,事業計画集計2025[営業所]&amp;事業計画集計2025[月]&amp;事業計画集計2025[受着完],事業計画集計2025[(当月)実績 利益額],0,0)</f>
        <v>3672962</v>
      </c>
      <c r="DU12" s="149" cm="1">
        <f t="array" ref="DU12">_xlfn.XLOOKUP($D11&amp;DS$2&amp;DS$3,事業計画集計2025[営業所]&amp;事業計画集計2025[月]&amp;事業計画集計2025[受着完],事業計画集計2025[(当月)実績 棟数],0,0)</f>
        <v>1</v>
      </c>
      <c r="DV12" s="28" cm="1">
        <f t="array" ref="DV12">_xlfn.XLOOKUP($D11&amp;DV$2&amp;DV$3,事業計画集計2025[営業所]&amp;事業計画集計2025[月]&amp;事業計画集計2025[受着完],事業計画集計2025[(当月)実績 請負金額],0,0)</f>
        <v>30243730</v>
      </c>
      <c r="DW12" s="28" cm="1">
        <f t="array" ref="DW12">_xlfn.XLOOKUP($D11&amp;DV$2&amp;DV$3,事業計画集計2025[営業所]&amp;事業計画集計2025[月]&amp;事業計画集計2025[受着完],事業計画集計2025[(当月)実績 利益額],0,0)</f>
        <v>4895987</v>
      </c>
      <c r="DX12" s="133">
        <f>DW12-($Q11*1000)</f>
        <v>-2679013</v>
      </c>
      <c r="DY12" s="149" cm="1">
        <f t="array" ref="DY12">_xlfn.XLOOKUP($D11&amp;DV$2&amp;DV$3,事業計画集計2025[営業所]&amp;事業計画集計2025[月]&amp;事業計画集計2025[受着完],事業計画集計2025[(当月)実績 棟数],0,0)</f>
        <v>1</v>
      </c>
      <c r="DZ12" s="28" cm="1">
        <f t="array" ref="DZ12">_xlfn.XLOOKUP($D11&amp;DZ$2&amp;DZ$3,事業計画集計2025[営業所]&amp;事業計画集計2025[月]&amp;事業計画集計2025[受着完],事業計画集計2025[(当月)実績 請負金額],0,0)</f>
        <v>23700000</v>
      </c>
      <c r="EA12" s="28" cm="1">
        <f t="array" ref="EA12">_xlfn.XLOOKUP($D11&amp;DZ$2&amp;DZ$3,事業計画集計2025[営業所]&amp;事業計画集計2025[月]&amp;事業計画集計2025[受着完],事業計画集計2025[(当月)実績 利益額],0,0)</f>
        <v>5403538</v>
      </c>
      <c r="EB12" s="149" cm="1">
        <f t="array" ref="EB12">_xlfn.XLOOKUP($D11&amp;DZ$2&amp;DZ$3,事業計画集計2025[営業所]&amp;事業計画集計2025[月]&amp;事業計画集計2025[受着完],事業計画集計2025[(当月)実績 棟数],0,0)</f>
        <v>1</v>
      </c>
      <c r="EC12" s="28" cm="1">
        <f t="array" ref="EC12">_xlfn.XLOOKUP($D11&amp;EC$2&amp;EC$3,事業計画集計2025[営業所]&amp;事業計画集計2025[月]&amp;事業計画集計2025[受着完],事業計画集計2025[(当月)実績 請負金額],0,0)</f>
        <v>0</v>
      </c>
      <c r="ED12" s="28" cm="1">
        <f t="array" ref="ED12">_xlfn.XLOOKUP($D11&amp;EC$2&amp;EC$3,事業計画集計2025[営業所]&amp;事業計画集計2025[月]&amp;事業計画集計2025[受着完],事業計画集計2025[(当月)実績 利益額],0,0)</f>
        <v>0</v>
      </c>
      <c r="EE12" s="149" cm="1">
        <f t="array" ref="EE12">_xlfn.XLOOKUP($D11&amp;EC$2&amp;EC$3,事業計画集計2025[営業所]&amp;事業計画集計2025[月]&amp;事業計画集計2025[受着完],事業計画集計2025[(当月)実績 棟数],0,0)</f>
        <v>0</v>
      </c>
      <c r="EF12" s="28" cm="1">
        <f t="array" ref="EF12">_xlfn.XLOOKUP($D11&amp;EF$2&amp;EF$3,事業計画集計2025[営業所]&amp;事業計画集計2025[月]&amp;事業計画集計2025[受着完],事業計画集計2025[(当月)実績 請負金額],0,0)</f>
        <v>0</v>
      </c>
      <c r="EG12" s="28" cm="1">
        <f t="array" ref="EG12">_xlfn.XLOOKUP($D11&amp;EF$2&amp;EF$3,事業計画集計2025[営業所]&amp;事業計画集計2025[月]&amp;事業計画集計2025[受着完],事業計画集計2025[(当月)実績 利益額],0,0)</f>
        <v>0</v>
      </c>
      <c r="EH12" s="133">
        <f>EG12-($Q11*1000)</f>
        <v>-7575000</v>
      </c>
      <c r="EI12" s="142" cm="1">
        <f t="array" ref="EI12">_xlfn.XLOOKUP($D11&amp;EF$2&amp;EF$3,事業計画集計2025[営業所]&amp;事業計画集計2025[月]&amp;事業計画集計2025[受着完],事業計画集計2025[(当月)実績 棟数],0,0)</f>
        <v>0</v>
      </c>
      <c r="EJ12" s="421">
        <f t="shared" si="150"/>
        <v>74818182</v>
      </c>
      <c r="EK12" s="422">
        <f t="shared" si="151"/>
        <v>15634534</v>
      </c>
      <c r="EL12" s="423">
        <f t="shared" si="152"/>
        <v>2</v>
      </c>
      <c r="EM12" s="296">
        <f t="shared" si="153"/>
        <v>86265000</v>
      </c>
      <c r="EN12" s="300">
        <f t="shared" si="154"/>
        <v>16679515</v>
      </c>
      <c r="EO12" s="154">
        <f t="shared" si="155"/>
        <v>3</v>
      </c>
      <c r="EP12" s="304">
        <f>DL12+DV12+EF12</f>
        <v>30243730</v>
      </c>
      <c r="EQ12" s="314">
        <f>DM12+DW12+EG12</f>
        <v>4895987</v>
      </c>
      <c r="ER12" s="409">
        <f>EQ12*(1+ER13)-(($Q11*1000)*3)</f>
        <v>-17829013</v>
      </c>
      <c r="ES12" s="158">
        <f>DO12+DY12+EI12</f>
        <v>1</v>
      </c>
      <c r="ET12" s="28" cm="1">
        <f t="array" ref="ET12">_xlfn.XLOOKUP($D11&amp;ET$2&amp;ET$3,事業計画集計2025[営業所]&amp;事業計画集計2025[月]&amp;事業計画集計2025[受着完],事業計画集計2025[(当月)実績 請負金額],0,0)</f>
        <v>54709091</v>
      </c>
      <c r="EU12" s="28" cm="1">
        <f t="array" ref="EU12">_xlfn.XLOOKUP($D11&amp;ET$2&amp;ET$3,事業計画集計2025[営業所]&amp;事業計画集計2025[月]&amp;事業計画集計2025[受着完],事業計画集計2025[(当月)実績 利益額],0,0)</f>
        <v>11766235</v>
      </c>
      <c r="EV12" s="149" cm="1">
        <f t="array" ref="EV12">_xlfn.XLOOKUP($D11&amp;ET$2&amp;ET$3,事業計画集計2025[営業所]&amp;事業計画集計2025[月]&amp;事業計画集計2025[受着完],事業計画集計2025[(当月)実績 棟数],0,0)</f>
        <v>2</v>
      </c>
      <c r="EW12" s="28" cm="1">
        <f t="array" ref="EW12">_xlfn.XLOOKUP($D11&amp;EW$2&amp;EW$3,事業計画集計2025[営業所]&amp;事業計画集計2025[月]&amp;事業計画集計2025[受着完],事業計画集計2025[(当月)実績 請負金額],0,0)</f>
        <v>0</v>
      </c>
      <c r="EX12" s="28" cm="1">
        <f t="array" ref="EX12">_xlfn.XLOOKUP($D11&amp;EW$2&amp;EW$3,事業計画集計2025[営業所]&amp;事業計画集計2025[月]&amp;事業計画集計2025[受着完],事業計画集計2025[(当月)実績 利益額],0,0)</f>
        <v>0</v>
      </c>
      <c r="EY12" s="149" cm="1">
        <f t="array" ref="EY12">_xlfn.XLOOKUP($D11&amp;EW$2&amp;EW$3,事業計画集計2025[営業所]&amp;事業計画集計2025[月]&amp;事業計画集計2025[受着完],事業計画集計2025[(当月)実績 棟数],0,0)</f>
        <v>0</v>
      </c>
      <c r="EZ12" s="28" cm="1">
        <f t="array" ref="EZ12">_xlfn.XLOOKUP($D11&amp;EZ$2&amp;EZ$3,事業計画集計2025[営業所]&amp;事業計画集計2025[月]&amp;事業計画集計2025[受着完],事業計画集計2025[(当月)実績 請負金額],0,0)</f>
        <v>35720000</v>
      </c>
      <c r="FA12" s="28" cm="1">
        <f t="array" ref="FA12">_xlfn.XLOOKUP($D11&amp;EZ$2&amp;EZ$3,事業計画集計2025[営業所]&amp;事業計画集計2025[月]&amp;事業計画集計2025[受着完],事業計画集計2025[(当月)実績 利益額],0,0)</f>
        <v>6924580</v>
      </c>
      <c r="FB12" s="133">
        <f>FA12-($Q11*1000)</f>
        <v>-650420</v>
      </c>
      <c r="FC12" s="149" cm="1">
        <f t="array" ref="FC12">_xlfn.XLOOKUP($D11&amp;EZ$2&amp;EZ$3,事業計画集計2025[営業所]&amp;事業計画集計2025[月]&amp;事業計画集計2025[受着完],事業計画集計2025[(当月)実績 棟数],0,0)</f>
        <v>1</v>
      </c>
      <c r="FD12" s="28" cm="1">
        <f t="array" ref="FD12">_xlfn.XLOOKUP($D11&amp;FD$2&amp;FD$3,事業計画集計2025[営業所]&amp;事業計画集計2025[月]&amp;事業計画集計2025[受着完],事業計画集計2025[(当月)実績 請負金額],0,0)</f>
        <v>0</v>
      </c>
      <c r="FE12" s="28" cm="1">
        <f t="array" ref="FE12">_xlfn.XLOOKUP($D11&amp;FD$2&amp;FD$3,事業計画集計2025[営業所]&amp;事業計画集計2025[月]&amp;事業計画集計2025[受着完],事業計画集計2025[(当月)実績 利益額],0,0)</f>
        <v>0</v>
      </c>
      <c r="FF12" s="149" cm="1">
        <f t="array" ref="FF12">_xlfn.XLOOKUP($D11&amp;FD$2&amp;FD$3,事業計画集計2025[営業所]&amp;事業計画集計2025[月]&amp;事業計画集計2025[受着完],事業計画集計2025[(当月)実績 棟数],0,0)</f>
        <v>0</v>
      </c>
      <c r="FG12" s="28" cm="1">
        <f t="array" ref="FG12">_xlfn.XLOOKUP($D11&amp;FG$2&amp;FG$3,事業計画集計2025[営業所]&amp;事業計画集計2025[月]&amp;事業計画集計2025[受着完],事業計画集計2025[(当月)実績 請負金額],0,0)</f>
        <v>63904226</v>
      </c>
      <c r="FH12" s="28" cm="1">
        <f t="array" ref="FH12">_xlfn.XLOOKUP($D11&amp;FG$2&amp;FG$3,事業計画集計2025[営業所]&amp;事業計画集計2025[月]&amp;事業計画集計2025[受着完],事業計画集計2025[(当月)実績 利益額],0,0)</f>
        <v>11999846</v>
      </c>
      <c r="FI12" s="149" cm="1">
        <f t="array" ref="FI12">_xlfn.XLOOKUP($D11&amp;FG$2&amp;FG$3,事業計画集計2025[営業所]&amp;事業計画集計2025[月]&amp;事業計画集計2025[受着完],事業計画集計2025[(当月)実績 棟数],0,0)</f>
        <v>2</v>
      </c>
      <c r="FJ12" s="28" cm="1">
        <f t="array" ref="FJ12">_xlfn.XLOOKUP($D11&amp;FJ$2&amp;FJ$3,事業計画集計2025[営業所]&amp;事業計画集計2025[月]&amp;事業計画集計2025[受着完],事業計画集計2025[(当月)実績 請負金額],0,0)</f>
        <v>0</v>
      </c>
      <c r="FK12" s="28" cm="1">
        <f t="array" ref="FK12">_xlfn.XLOOKUP($D11&amp;FJ$2&amp;FJ$3,事業計画集計2025[営業所]&amp;事業計画集計2025[月]&amp;事業計画集計2025[受着完],事業計画集計2025[(当月)実績 利益額],0,0)</f>
        <v>0</v>
      </c>
      <c r="FL12" s="133">
        <f>FK12-($Q11*1000)</f>
        <v>-7575000</v>
      </c>
      <c r="FM12" s="149" cm="1">
        <f t="array" ref="FM12">_xlfn.XLOOKUP($D11&amp;FJ$2&amp;FJ$3,事業計画集計2025[営業所]&amp;事業計画集計2025[月]&amp;事業計画集計2025[受着完],事業計画集計2025[(当月)実績 棟数],0,0)</f>
        <v>0</v>
      </c>
      <c r="FN12" s="28" cm="1">
        <f t="array" ref="FN12">_xlfn.XLOOKUP($D11&amp;FN$2&amp;FN$3,事業計画集計2025[営業所]&amp;事業計画集計2025[月]&amp;事業計画集計2025[受着完],事業計画集計2025[(当月)実績 請負金額],0,0)</f>
        <v>0</v>
      </c>
      <c r="FO12" s="28" cm="1">
        <f t="array" ref="FO12">_xlfn.XLOOKUP($D11&amp;FN$2&amp;FN$3,事業計画集計2025[営業所]&amp;事業計画集計2025[月]&amp;事業計画集計2025[受着完],事業計画集計2025[(当月)実績 利益額],0,0)</f>
        <v>0</v>
      </c>
      <c r="FP12" s="149" cm="1">
        <f t="array" ref="FP12">_xlfn.XLOOKUP($D11&amp;FN$2&amp;FN$3,事業計画集計2025[営業所]&amp;事業計画集計2025[月]&amp;事業計画集計2025[受着完],事業計画集計2025[(当月)実績 棟数],0,0)</f>
        <v>0</v>
      </c>
      <c r="FQ12" s="28" cm="1">
        <f t="array" ref="FQ12">_xlfn.XLOOKUP($D11&amp;FQ$2&amp;FQ$3,事業計画集計2025[営業所]&amp;事業計画集計2025[月]&amp;事業計画集計2025[受着完],事業計画集計2025[(当月)実績 請負金額],0,0)</f>
        <v>0</v>
      </c>
      <c r="FR12" s="28" cm="1">
        <f t="array" ref="FR12">_xlfn.XLOOKUP($D11&amp;FQ$2&amp;FQ$3,事業計画集計2025[営業所]&amp;事業計画集計2025[月]&amp;事業計画集計2025[受着完],事業計画集計2025[(当月)実績 利益額],0,0)</f>
        <v>0</v>
      </c>
      <c r="FS12" s="149" cm="1">
        <f t="array" ref="FS12">_xlfn.XLOOKUP($D11&amp;FQ$2&amp;FQ$3,事業計画集計2025[営業所]&amp;事業計画集計2025[月]&amp;事業計画集計2025[受着完],事業計画集計2025[(当月)実績 棟数],0,0)</f>
        <v>0</v>
      </c>
      <c r="FT12" s="28" cm="1">
        <f t="array" ref="FT12">_xlfn.XLOOKUP($D11&amp;FT$2&amp;FT$3,事業計画集計2025[営業所]&amp;事業計画集計2025[月]&amp;事業計画集計2025[受着完],事業計画集計2025[(当月)実績 請負金額],0,0)</f>
        <v>0</v>
      </c>
      <c r="FU12" s="28" cm="1">
        <f t="array" ref="FU12">_xlfn.XLOOKUP($D11&amp;FT$2&amp;FT$3,事業計画集計2025[営業所]&amp;事業計画集計2025[月]&amp;事業計画集計2025[受着完],事業計画集計2025[(当月)実績 利益額],0,0)</f>
        <v>0</v>
      </c>
      <c r="FV12" s="133">
        <f>FU12-($Q11*1000)</f>
        <v>-7575000</v>
      </c>
      <c r="FW12" s="142" cm="1">
        <f t="array" ref="FW12">_xlfn.XLOOKUP($D11&amp;FT$2&amp;FT$3,事業計画集計2025[営業所]&amp;事業計画集計2025[月]&amp;事業計画集計2025[受着完],事業計画集計2025[(当月)実績 棟数],0,0)</f>
        <v>0</v>
      </c>
      <c r="FX12" s="421">
        <f t="shared" si="159"/>
        <v>54709091</v>
      </c>
      <c r="FY12" s="422">
        <f t="shared" si="160"/>
        <v>11766235</v>
      </c>
      <c r="FZ12" s="423">
        <f t="shared" si="161"/>
        <v>2</v>
      </c>
      <c r="GA12" s="296">
        <f t="shared" si="162"/>
        <v>63904226</v>
      </c>
      <c r="GB12" s="300">
        <f t="shared" si="163"/>
        <v>11999846</v>
      </c>
      <c r="GC12" s="154">
        <f t="shared" si="164"/>
        <v>2</v>
      </c>
      <c r="GD12" s="304">
        <f>EZ12+FJ12+FT12</f>
        <v>35720000</v>
      </c>
      <c r="GE12" s="314">
        <f>FA12+FK12+FU12</f>
        <v>6924580</v>
      </c>
      <c r="GF12" s="409">
        <f>GE12*(1+GF13)-(($Q11*1000)*3)</f>
        <v>-15800420</v>
      </c>
      <c r="GG12" s="158">
        <f>FC12+FM12+FW12</f>
        <v>1</v>
      </c>
      <c r="GH12" s="333">
        <f t="shared" si="168"/>
        <v>129527273</v>
      </c>
      <c r="GI12" s="334">
        <f t="shared" si="169"/>
        <v>27400769</v>
      </c>
      <c r="GJ12" s="162">
        <f t="shared" si="170"/>
        <v>4</v>
      </c>
      <c r="GK12" s="354">
        <f t="shared" si="171"/>
        <v>150169226</v>
      </c>
      <c r="GL12" s="355">
        <f t="shared" si="172"/>
        <v>28679361</v>
      </c>
      <c r="GM12" s="166">
        <f t="shared" si="173"/>
        <v>5</v>
      </c>
      <c r="GN12" s="479">
        <f t="shared" si="174"/>
        <v>65963730</v>
      </c>
      <c r="GO12" s="480">
        <f t="shared" si="175"/>
        <v>11820567</v>
      </c>
      <c r="GP12" s="409">
        <f t="shared" si="176"/>
        <v>-33629433</v>
      </c>
      <c r="GQ12" s="482">
        <f t="shared" si="177"/>
        <v>2</v>
      </c>
      <c r="GR12" s="390">
        <f t="shared" si="178"/>
        <v>338480515</v>
      </c>
      <c r="GS12" s="391">
        <f t="shared" si="179"/>
        <v>69377481</v>
      </c>
      <c r="GT12" s="170">
        <f t="shared" si="180"/>
        <v>11</v>
      </c>
      <c r="GU12" s="390">
        <f t="shared" si="181"/>
        <v>216132956</v>
      </c>
      <c r="GV12" s="391">
        <f t="shared" si="182"/>
        <v>40499928</v>
      </c>
      <c r="GW12" s="170">
        <f t="shared" si="183"/>
        <v>7</v>
      </c>
      <c r="GX12" s="390">
        <f t="shared" si="184"/>
        <v>289921855</v>
      </c>
      <c r="GY12" s="391">
        <f t="shared" si="185"/>
        <v>61374783</v>
      </c>
      <c r="GZ12" s="409">
        <f t="shared" si="186"/>
        <v>-29525217</v>
      </c>
      <c r="HA12" s="256">
        <f t="shared" si="187"/>
        <v>9</v>
      </c>
      <c r="HB12" s="31"/>
      <c r="HC12" s="30" t="s">
        <v>138</v>
      </c>
      <c r="HD12" s="30" t="s">
        <v>162</v>
      </c>
      <c r="HE12" s="520" t="s">
        <v>89</v>
      </c>
      <c r="HF12" s="30" t="s">
        <v>250</v>
      </c>
      <c r="HG12" s="30" t="s">
        <v>268</v>
      </c>
    </row>
    <row r="13" spans="1:215" s="38" customFormat="1" ht="21">
      <c r="A13" s="32"/>
      <c r="B13" s="599" t="s">
        <v>445</v>
      </c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139</v>
      </c>
      <c r="T13" s="35">
        <f t="shared" ref="T13:AA13" si="194">IF(AND(T11&gt;0,T12&gt;0),ROUNDDOWN(T12/T11,4),"")</f>
        <v>1.2761</v>
      </c>
      <c r="U13" s="36">
        <f t="shared" si="194"/>
        <v>1.1695</v>
      </c>
      <c r="V13" s="143">
        <f t="shared" si="194"/>
        <v>1</v>
      </c>
      <c r="W13" s="35" t="str">
        <f t="shared" si="194"/>
        <v/>
      </c>
      <c r="X13" s="36" t="str">
        <f t="shared" si="194"/>
        <v/>
      </c>
      <c r="Y13" s="150" t="str">
        <f t="shared" si="194"/>
        <v/>
      </c>
      <c r="Z13" s="36" t="str">
        <f t="shared" si="194"/>
        <v/>
      </c>
      <c r="AA13" s="36" t="str">
        <f t="shared" si="194"/>
        <v/>
      </c>
      <c r="AB13" s="37">
        <f>IF(AB12&gt;0,AB12/AB11,0)</f>
        <v>0</v>
      </c>
      <c r="AC13" s="143" t="str">
        <f t="shared" ref="AC13:AK13" si="195">IF(AND(AC11&gt;0,AC12&gt;0),ROUNDDOWN(AC12/AC11,4),"")</f>
        <v/>
      </c>
      <c r="AD13" s="35">
        <f t="shared" si="195"/>
        <v>0.44240000000000002</v>
      </c>
      <c r="AE13" s="36">
        <f t="shared" si="195"/>
        <v>0.37809999999999999</v>
      </c>
      <c r="AF13" s="150">
        <f t="shared" si="195"/>
        <v>0.5</v>
      </c>
      <c r="AG13" s="36" t="str">
        <f t="shared" si="195"/>
        <v/>
      </c>
      <c r="AH13" s="36" t="str">
        <f t="shared" si="195"/>
        <v/>
      </c>
      <c r="AI13" s="150" t="str">
        <f t="shared" si="195"/>
        <v/>
      </c>
      <c r="AJ13" s="36" t="str">
        <f t="shared" si="195"/>
        <v/>
      </c>
      <c r="AK13" s="36" t="str">
        <f t="shared" si="195"/>
        <v/>
      </c>
      <c r="AL13" s="37">
        <f>IF(AL12&gt;0,AL12/AL11,0)</f>
        <v>0</v>
      </c>
      <c r="AM13" s="150" t="str">
        <f t="shared" ref="AM13:AU13" si="196">IF(AND(AM11&gt;0,AM12&gt;0),ROUNDDOWN(AM12/AM11,4),"")</f>
        <v/>
      </c>
      <c r="AN13" s="36" t="str">
        <f t="shared" si="196"/>
        <v/>
      </c>
      <c r="AO13" s="36" t="str">
        <f t="shared" si="196"/>
        <v/>
      </c>
      <c r="AP13" s="150" t="str">
        <f t="shared" si="196"/>
        <v/>
      </c>
      <c r="AQ13" s="36" t="str">
        <f t="shared" si="196"/>
        <v/>
      </c>
      <c r="AR13" s="36" t="str">
        <f t="shared" si="196"/>
        <v/>
      </c>
      <c r="AS13" s="150" t="str">
        <f t="shared" si="196"/>
        <v/>
      </c>
      <c r="AT13" s="36" t="str">
        <f t="shared" si="196"/>
        <v/>
      </c>
      <c r="AU13" s="36" t="str">
        <f t="shared" si="196"/>
        <v/>
      </c>
      <c r="AV13" s="37">
        <f>IF(AV12&gt;0,AV12/AV11,0)</f>
        <v>0</v>
      </c>
      <c r="AW13" s="143" t="str">
        <f>IF(AND(AW11&gt;0,AW12&gt;0),ROUNDDOWN(AW12/AW11,4),"")</f>
        <v/>
      </c>
      <c r="AX13" s="424">
        <f t="shared" ref="AX13:BE13" si="197">IF(AND(AX11&gt;0,AX12&gt;0),ROUNDDOWN(AX12/AX11,4),"")</f>
        <v>0.36009999999999998</v>
      </c>
      <c r="AY13" s="425">
        <f t="shared" si="197"/>
        <v>0.32090000000000002</v>
      </c>
      <c r="AZ13" s="426">
        <f t="shared" si="197"/>
        <v>0.33329999999999999</v>
      </c>
      <c r="BA13" s="297" t="str">
        <f t="shared" si="197"/>
        <v/>
      </c>
      <c r="BB13" s="301" t="str">
        <f t="shared" si="197"/>
        <v/>
      </c>
      <c r="BC13" s="155" t="str">
        <f t="shared" si="197"/>
        <v/>
      </c>
      <c r="BD13" s="305">
        <f t="shared" si="197"/>
        <v>2.2572000000000001</v>
      </c>
      <c r="BE13" s="315">
        <f t="shared" si="197"/>
        <v>1.9369000000000001</v>
      </c>
      <c r="BF13" s="325"/>
      <c r="BG13" s="159">
        <f t="shared" ref="BG13:BO13" si="198">IF(AND(BG11&gt;0,BG12&gt;0),ROUNDDOWN(BG12/BG11,4),"")</f>
        <v>2</v>
      </c>
      <c r="BH13" s="36">
        <f t="shared" si="198"/>
        <v>1.8923000000000001</v>
      </c>
      <c r="BI13" s="36">
        <f t="shared" si="198"/>
        <v>1.6558999999999999</v>
      </c>
      <c r="BJ13" s="150">
        <f t="shared" si="198"/>
        <v>2</v>
      </c>
      <c r="BK13" s="36" t="str">
        <f t="shared" si="198"/>
        <v/>
      </c>
      <c r="BL13" s="36" t="str">
        <f t="shared" si="198"/>
        <v/>
      </c>
      <c r="BM13" s="150" t="str">
        <f t="shared" si="198"/>
        <v/>
      </c>
      <c r="BN13" s="36">
        <f t="shared" si="198"/>
        <v>0.27950000000000003</v>
      </c>
      <c r="BO13" s="36">
        <f t="shared" si="198"/>
        <v>0.27139999999999997</v>
      </c>
      <c r="BP13" s="37">
        <f>IF(BP12&gt;0,BP12/BP11,0)</f>
        <v>2.4368962845996458E-2</v>
      </c>
      <c r="BQ13" s="150">
        <f t="shared" ref="BQ13:BY13" si="199">IF(AND(BQ11&gt;0,BQ12&gt;0),ROUNDDOWN(BQ12/BQ11,4),"")</f>
        <v>0.25</v>
      </c>
      <c r="BR13" s="36">
        <f t="shared" si="199"/>
        <v>0.42380000000000001</v>
      </c>
      <c r="BS13" s="36">
        <f t="shared" si="199"/>
        <v>0.36570000000000003</v>
      </c>
      <c r="BT13" s="150">
        <f t="shared" si="199"/>
        <v>0.5</v>
      </c>
      <c r="BU13" s="36" t="str">
        <f t="shared" si="199"/>
        <v/>
      </c>
      <c r="BV13" s="36" t="str">
        <f t="shared" si="199"/>
        <v/>
      </c>
      <c r="BW13" s="150" t="str">
        <f t="shared" si="199"/>
        <v/>
      </c>
      <c r="BX13" s="36">
        <f t="shared" si="199"/>
        <v>1.0099</v>
      </c>
      <c r="BY13" s="36">
        <f t="shared" si="199"/>
        <v>1.0805</v>
      </c>
      <c r="BZ13" s="37">
        <f>IF(BZ12&gt;0,BZ12/BZ11,0)</f>
        <v>1.1863000991044574</v>
      </c>
      <c r="CA13" s="150">
        <f t="shared" ref="CA13:CI13" si="200">IF(AND(CA11&gt;0,CA12&gt;0),ROUNDDOWN(CA12/CA11,4),"")</f>
        <v>1</v>
      </c>
      <c r="CB13" s="36">
        <f t="shared" si="200"/>
        <v>0.68799999999999994</v>
      </c>
      <c r="CC13" s="36">
        <f t="shared" si="200"/>
        <v>0.54690000000000005</v>
      </c>
      <c r="CD13" s="150">
        <f t="shared" si="200"/>
        <v>0.66659999999999997</v>
      </c>
      <c r="CE13" s="36">
        <f t="shared" si="200"/>
        <v>0.36969999999999997</v>
      </c>
      <c r="CF13" s="36">
        <f t="shared" si="200"/>
        <v>0.3221</v>
      </c>
      <c r="CG13" s="150">
        <f t="shared" si="200"/>
        <v>0.33329999999999999</v>
      </c>
      <c r="CH13" s="36">
        <f t="shared" si="200"/>
        <v>1.4652000000000001</v>
      </c>
      <c r="CI13" s="36">
        <f t="shared" si="200"/>
        <v>1.5889</v>
      </c>
      <c r="CJ13" s="37">
        <f>IF(CJ12&gt;0,CJ12/CJ11,0)</f>
        <v>6.9653044058777169</v>
      </c>
      <c r="CK13" s="143">
        <f>IF(AND(CK11&gt;0,CK12&gt;0),ROUNDDOWN(CK12/CK11,4),"")</f>
        <v>2</v>
      </c>
      <c r="CL13" s="424">
        <f t="shared" ref="CL13:CS13" si="201">IF(AND(CL11&gt;0,CL12&gt;0),ROUNDDOWN(CL12/CL11,4),"")</f>
        <v>0.80059999999999998</v>
      </c>
      <c r="CM13" s="425">
        <f t="shared" si="201"/>
        <v>0.67130000000000001</v>
      </c>
      <c r="CN13" s="426">
        <f t="shared" si="201"/>
        <v>0.83330000000000004</v>
      </c>
      <c r="CO13" s="297">
        <f t="shared" si="201"/>
        <v>0.4027</v>
      </c>
      <c r="CP13" s="301">
        <f t="shared" si="201"/>
        <v>0.32729999999999998</v>
      </c>
      <c r="CQ13" s="155">
        <f t="shared" si="201"/>
        <v>0.4</v>
      </c>
      <c r="CR13" s="305">
        <f t="shared" si="201"/>
        <v>0.6694</v>
      </c>
      <c r="CS13" s="315">
        <f t="shared" si="201"/>
        <v>0.69479999999999997</v>
      </c>
      <c r="CT13" s="325"/>
      <c r="CU13" s="159">
        <f>IF(AND(CU11&gt;0,CU12&gt;0),ROUNDDOWN(CU12/CU11,4),"")</f>
        <v>0.71419999999999995</v>
      </c>
      <c r="CV13" s="335">
        <f>IF(AND(CV11&gt;0,CV12&gt;0),ROUNDDOWN(CV12/CV11,4),"")</f>
        <v>0.58040000000000003</v>
      </c>
      <c r="CW13" s="336">
        <f t="shared" ref="CW13:CX13" si="202">IF(AND(CW11&gt;0,CW12&gt;0),ROUNDDOWN(CW12/CW11,4),"")</f>
        <v>0.49609999999999999</v>
      </c>
      <c r="CX13" s="163">
        <f t="shared" si="202"/>
        <v>0.58330000000000004</v>
      </c>
      <c r="CY13" s="356">
        <f>IF(AND(CY11&gt;0,CY12&gt;0),ROUNDDOWN(CY12/CY11,4),"")</f>
        <v>0.33910000000000001</v>
      </c>
      <c r="CZ13" s="357">
        <f>IF(AND(CZ11&gt;0,CZ12&gt;0),ROUNDDOWN(CZ12/CZ11,4),"")</f>
        <v>0.27960000000000002</v>
      </c>
      <c r="DA13" s="167">
        <f>IF(AND(DA11&gt;0,DA12&gt;0),ROUNDDOWN(DA12/DA11,4),"")</f>
        <v>0.33329999999999999</v>
      </c>
      <c r="DB13" s="483">
        <f t="shared" ref="DB13:DE13" si="203">IF(AND(DB11&gt;0,DB12&gt;0),ROUNDDOWN(DB12/DB11,4),"")</f>
        <v>0.85029999999999994</v>
      </c>
      <c r="DC13" s="484">
        <f t="shared" si="203"/>
        <v>0.84389999999999998</v>
      </c>
      <c r="DD13" s="485"/>
      <c r="DE13" s="486">
        <f t="shared" si="203"/>
        <v>0.875</v>
      </c>
      <c r="DF13" s="36" t="str">
        <f t="shared" ref="DF13:DM13" si="204">IF(AND(DF11&gt;0,DF12&gt;0),ROUNDDOWN(DF12/DF11,4),"")</f>
        <v/>
      </c>
      <c r="DG13" s="36" t="str">
        <f t="shared" si="204"/>
        <v/>
      </c>
      <c r="DH13" s="150" t="str">
        <f t="shared" si="204"/>
        <v/>
      </c>
      <c r="DI13" s="36">
        <f t="shared" si="204"/>
        <v>0.71609999999999996</v>
      </c>
      <c r="DJ13" s="36">
        <f t="shared" si="204"/>
        <v>0.6149</v>
      </c>
      <c r="DK13" s="150">
        <f t="shared" si="204"/>
        <v>0.66659999999999997</v>
      </c>
      <c r="DL13" s="36" t="str">
        <f t="shared" si="204"/>
        <v/>
      </c>
      <c r="DM13" s="36" t="str">
        <f t="shared" si="204"/>
        <v/>
      </c>
      <c r="DN13" s="37">
        <f>IF(DN12&gt;0,DN12/DN11,0)</f>
        <v>0</v>
      </c>
      <c r="DO13" s="150" t="str">
        <f t="shared" ref="DO13:DW13" si="205">IF(AND(DO11&gt;0,DO12&gt;0),ROUNDDOWN(DO12/DO11,4),"")</f>
        <v/>
      </c>
      <c r="DP13" s="36">
        <f t="shared" si="205"/>
        <v>0.85189999999999999</v>
      </c>
      <c r="DQ13" s="36">
        <f t="shared" si="205"/>
        <v>0.72560000000000002</v>
      </c>
      <c r="DR13" s="150">
        <f t="shared" si="205"/>
        <v>0.5</v>
      </c>
      <c r="DS13" s="36">
        <f t="shared" si="205"/>
        <v>0.72699999999999998</v>
      </c>
      <c r="DT13" s="36">
        <f t="shared" si="205"/>
        <v>0.52090000000000003</v>
      </c>
      <c r="DU13" s="150">
        <f t="shared" si="205"/>
        <v>1</v>
      </c>
      <c r="DV13" s="36">
        <f t="shared" si="205"/>
        <v>0.98509999999999998</v>
      </c>
      <c r="DW13" s="36">
        <f t="shared" si="205"/>
        <v>0.79520000000000002</v>
      </c>
      <c r="DX13" s="37">
        <f>IF(DX12&gt;0,DX12/DX11,0)</f>
        <v>0</v>
      </c>
      <c r="DY13" s="150">
        <f t="shared" ref="DY13:EG13" si="206">IF(AND(DY11&gt;0,DY12&gt;0),ROUNDDOWN(DY12/DY11,4),"")</f>
        <v>1</v>
      </c>
      <c r="DZ13" s="36">
        <f t="shared" si="206"/>
        <v>0.39500000000000002</v>
      </c>
      <c r="EA13" s="36">
        <f t="shared" si="206"/>
        <v>0.38319999999999999</v>
      </c>
      <c r="EB13" s="150">
        <f t="shared" si="206"/>
        <v>0.5</v>
      </c>
      <c r="EC13" s="36" t="str">
        <f t="shared" si="206"/>
        <v/>
      </c>
      <c r="ED13" s="36" t="str">
        <f t="shared" si="206"/>
        <v/>
      </c>
      <c r="EE13" s="150" t="str">
        <f t="shared" si="206"/>
        <v/>
      </c>
      <c r="EF13" s="36" t="str">
        <f t="shared" si="206"/>
        <v/>
      </c>
      <c r="EG13" s="36" t="str">
        <f t="shared" si="206"/>
        <v/>
      </c>
      <c r="EH13" s="37">
        <f>IF(EH12&gt;0,EH12/EH11,0)</f>
        <v>0</v>
      </c>
      <c r="EI13" s="143" t="str">
        <f>IF(AND(EI11&gt;0,EI12&gt;0),ROUNDDOWN(EI12/EI11,4),"")</f>
        <v/>
      </c>
      <c r="EJ13" s="424">
        <f t="shared" ref="EJ13:EQ13" si="207">IF(AND(EJ11&gt;0,EJ12&gt;0),ROUNDDOWN(EJ12/EJ11,4),"")</f>
        <v>0.49869999999999998</v>
      </c>
      <c r="EK13" s="425">
        <f t="shared" si="207"/>
        <v>0.44350000000000001</v>
      </c>
      <c r="EL13" s="426">
        <f t="shared" si="207"/>
        <v>0.4</v>
      </c>
      <c r="EM13" s="297">
        <f t="shared" si="207"/>
        <v>0.47920000000000001</v>
      </c>
      <c r="EN13" s="301">
        <f t="shared" si="207"/>
        <v>0.39429999999999998</v>
      </c>
      <c r="EO13" s="155">
        <f t="shared" si="207"/>
        <v>0.5</v>
      </c>
      <c r="EP13" s="305">
        <f t="shared" si="207"/>
        <v>0.49819999999999998</v>
      </c>
      <c r="EQ13" s="315">
        <f t="shared" si="207"/>
        <v>0.37069999999999997</v>
      </c>
      <c r="ER13" s="325"/>
      <c r="ES13" s="159">
        <f t="shared" ref="ES13:FA13" si="208">IF(AND(ES11&gt;0,ES12&gt;0),ROUNDDOWN(ES12/ES11,4),"")</f>
        <v>0.5</v>
      </c>
      <c r="ET13" s="36">
        <f t="shared" si="208"/>
        <v>1.8236000000000001</v>
      </c>
      <c r="EU13" s="36">
        <f t="shared" si="208"/>
        <v>1.6689000000000001</v>
      </c>
      <c r="EV13" s="150">
        <f t="shared" si="208"/>
        <v>2</v>
      </c>
      <c r="EW13" s="36" t="str">
        <f t="shared" si="208"/>
        <v/>
      </c>
      <c r="EX13" s="36" t="str">
        <f t="shared" si="208"/>
        <v/>
      </c>
      <c r="EY13" s="150" t="str">
        <f t="shared" si="208"/>
        <v/>
      </c>
      <c r="EZ13" s="36">
        <f t="shared" si="208"/>
        <v>0.26690000000000003</v>
      </c>
      <c r="FA13" s="36">
        <f t="shared" si="208"/>
        <v>0.2382</v>
      </c>
      <c r="FB13" s="37">
        <f>IF(FB12&gt;0,FB12/FB11,0)</f>
        <v>0</v>
      </c>
      <c r="FC13" s="150">
        <f t="shared" ref="FC13:FK13" si="209">IF(AND(FC11&gt;0,FC12&gt;0),ROUNDDOWN(FC12/FC11,4),"")</f>
        <v>0.25</v>
      </c>
      <c r="FD13" s="36" t="str">
        <f t="shared" si="209"/>
        <v/>
      </c>
      <c r="FE13" s="36" t="str">
        <f t="shared" si="209"/>
        <v/>
      </c>
      <c r="FF13" s="150" t="str">
        <f t="shared" si="209"/>
        <v/>
      </c>
      <c r="FG13" s="36">
        <f t="shared" si="209"/>
        <v>2.1301000000000001</v>
      </c>
      <c r="FH13" s="36">
        <f t="shared" si="209"/>
        <v>1.7020999999999999</v>
      </c>
      <c r="FI13" s="150">
        <f t="shared" si="209"/>
        <v>2</v>
      </c>
      <c r="FJ13" s="36" t="str">
        <f t="shared" si="209"/>
        <v/>
      </c>
      <c r="FK13" s="36" t="str">
        <f t="shared" si="209"/>
        <v/>
      </c>
      <c r="FL13" s="37">
        <f>IF(FL12&gt;0,FL12/FL11,0)</f>
        <v>0</v>
      </c>
      <c r="FM13" s="150" t="str">
        <f t="shared" ref="FM13:FU13" si="210">IF(AND(FM11&gt;0,FM12&gt;0),ROUNDDOWN(FM12/FM11,4),"")</f>
        <v/>
      </c>
      <c r="FN13" s="36" t="str">
        <f t="shared" si="210"/>
        <v/>
      </c>
      <c r="FO13" s="36" t="str">
        <f t="shared" si="210"/>
        <v/>
      </c>
      <c r="FP13" s="150" t="str">
        <f t="shared" si="210"/>
        <v/>
      </c>
      <c r="FQ13" s="36" t="str">
        <f t="shared" si="210"/>
        <v/>
      </c>
      <c r="FR13" s="36" t="str">
        <f t="shared" si="210"/>
        <v/>
      </c>
      <c r="FS13" s="150" t="str">
        <f t="shared" si="210"/>
        <v/>
      </c>
      <c r="FT13" s="36" t="str">
        <f t="shared" si="210"/>
        <v/>
      </c>
      <c r="FU13" s="36" t="str">
        <f t="shared" si="210"/>
        <v/>
      </c>
      <c r="FV13" s="37">
        <f>IF(FV12&gt;0,FV12/FV11,0)</f>
        <v>0</v>
      </c>
      <c r="FW13" s="143" t="str">
        <f>IF(AND(FW11&gt;0,FW12&gt;0),ROUNDDOWN(FW12/FW11,4),"")</f>
        <v/>
      </c>
      <c r="FX13" s="424">
        <f t="shared" ref="FX13:GE13" si="211">IF(AND(FX11&gt;0,FX12&gt;0),ROUNDDOWN(FX12/FX11,4),"")</f>
        <v>0.3039</v>
      </c>
      <c r="FY13" s="425">
        <f t="shared" si="211"/>
        <v>0.27810000000000001</v>
      </c>
      <c r="FZ13" s="426">
        <f t="shared" si="211"/>
        <v>0.33329999999999999</v>
      </c>
      <c r="GA13" s="297">
        <f t="shared" si="211"/>
        <v>0.35499999999999998</v>
      </c>
      <c r="GB13" s="301">
        <f t="shared" si="211"/>
        <v>0.28360000000000002</v>
      </c>
      <c r="GC13" s="155">
        <f t="shared" si="211"/>
        <v>0.33329999999999999</v>
      </c>
      <c r="GD13" s="305">
        <f t="shared" si="211"/>
        <v>0.14069999999999999</v>
      </c>
      <c r="GE13" s="315">
        <f t="shared" si="211"/>
        <v>0.12089999999999999</v>
      </c>
      <c r="GF13" s="325"/>
      <c r="GG13" s="159">
        <f>IF(AND(GG11&gt;0,GG12&gt;0),ROUNDDOWN(GG12/GG11,4),"")</f>
        <v>0.125</v>
      </c>
      <c r="GH13" s="335">
        <f>IF(AND(GH11&gt;0,GH12&gt;0),ROUNDDOWN(GH12/GH11,4),"")</f>
        <v>0.39250000000000002</v>
      </c>
      <c r="GI13" s="336">
        <f t="shared" ref="GI13:GJ13" si="212">IF(AND(GI11&gt;0,GI12&gt;0),ROUNDDOWN(GI12/GI11,4),"")</f>
        <v>0.3533</v>
      </c>
      <c r="GJ13" s="163">
        <f t="shared" si="212"/>
        <v>0.36359999999999998</v>
      </c>
      <c r="GK13" s="356">
        <f>IF(AND(GK11&gt;0,GK12&gt;0),ROUNDDOWN(GK12/GK11,4),"")</f>
        <v>0.41710000000000003</v>
      </c>
      <c r="GL13" s="357">
        <f>IF(AND(GL11&gt;0,GL12&gt;0),ROUNDDOWN(GL12/GL11,4),"")</f>
        <v>0.33889999999999998</v>
      </c>
      <c r="GM13" s="167">
        <f>IF(AND(GM11&gt;0,GM12&gt;0),ROUNDDOWN(GM12/GM11,4),"")</f>
        <v>0.41660000000000003</v>
      </c>
      <c r="GN13" s="483">
        <f t="shared" ref="GN13:HA13" si="213">IF(AND(GN11&gt;0,GN12&gt;0),ROUNDDOWN(GN12/GN11,4),"")</f>
        <v>0.2097</v>
      </c>
      <c r="GO13" s="484">
        <f t="shared" si="213"/>
        <v>0.16769999999999999</v>
      </c>
      <c r="GP13" s="485" t="str">
        <f t="shared" si="213"/>
        <v/>
      </c>
      <c r="GQ13" s="486">
        <f t="shared" si="213"/>
        <v>0.2</v>
      </c>
      <c r="GR13" s="392">
        <f t="shared" si="213"/>
        <v>0.49049999999999999</v>
      </c>
      <c r="GS13" s="393">
        <f t="shared" si="213"/>
        <v>0.42780000000000001</v>
      </c>
      <c r="GT13" s="172">
        <f t="shared" si="213"/>
        <v>0.47820000000000001</v>
      </c>
      <c r="GU13" s="392">
        <f t="shared" si="213"/>
        <v>0.38969999999999999</v>
      </c>
      <c r="GV13" s="393">
        <f t="shared" si="213"/>
        <v>0.31919999999999998</v>
      </c>
      <c r="GW13" s="172">
        <f t="shared" si="213"/>
        <v>0.38879999999999998</v>
      </c>
      <c r="GX13" s="392">
        <f t="shared" si="213"/>
        <v>0.50170000000000003</v>
      </c>
      <c r="GY13" s="393">
        <f t="shared" si="213"/>
        <v>0.47499999999999998</v>
      </c>
      <c r="GZ13" s="374"/>
      <c r="HA13" s="171">
        <f t="shared" si="213"/>
        <v>0.5</v>
      </c>
      <c r="HB13" s="40"/>
      <c r="HC13" s="39" t="s">
        <v>139</v>
      </c>
      <c r="HD13" s="39"/>
      <c r="HE13" s="39"/>
      <c r="HF13" s="39"/>
      <c r="HG13" s="39"/>
    </row>
    <row r="14" spans="1:215" s="25" customFormat="1" ht="21">
      <c r="A14" s="24"/>
      <c r="B14" s="51" t="s">
        <v>445</v>
      </c>
      <c r="C14" s="503" t="str">
        <f>_xlfn.XLOOKUP(D14,事業計画2025[営業所],事業計画2025[エリア],"",0)</f>
        <v>愛知</v>
      </c>
      <c r="D14" s="504" t="s">
        <v>191</v>
      </c>
      <c r="E14" s="196"/>
      <c r="F14" s="196"/>
      <c r="G14" s="196" t="str">
        <f>_xlfn.XLOOKUP(D14,事業計画2025[営業所],事業計画2025[所長],"",0)</f>
        <v>遠藤 晃太</v>
      </c>
      <c r="H14" s="196" t="str">
        <f>_xlfn.XLOOKUP(D14,事業計画2025[営業所],事業計画2025[担当役員],"",0)</f>
        <v>遠藤 晃太</v>
      </c>
      <c r="I14" s="196" t="str">
        <f>_xlfn.XLOOKUP(D14,事業計画2025[営業所],事業計画2025[主要ブランド],"",0)</f>
        <v>actie</v>
      </c>
      <c r="J14" s="196"/>
      <c r="K14" s="197">
        <f>_xlfn.XLOOKUP(D14,事業計画2025[営業所],事業計画2025[人件費],"",0)</f>
        <v>2133</v>
      </c>
      <c r="L14" s="197">
        <f>_xlfn.XLOOKUP(D14,事業計画2025[営業所],事業計画2025[販売費],"",0)</f>
        <v>608</v>
      </c>
      <c r="M14" s="197">
        <f>_xlfn.XLOOKUP(D14,事業計画2025[営業所],事業計画2025[減価償却費],"",0)</f>
        <v>658</v>
      </c>
      <c r="N14" s="197">
        <f>_xlfn.XLOOKUP(D14,事業計画2025[営業所],事業計画2025[地代・家賃],"",0)</f>
        <v>1175</v>
      </c>
      <c r="O14" s="197">
        <f>_xlfn.XLOOKUP(D14,事業計画2025[営業所],事業計画2025[その他経費],"",0)</f>
        <v>667</v>
      </c>
      <c r="P14" s="197">
        <f>_xlfn.XLOOKUP(D14,事業計画2025[営業所],事業計画2025[本社経費],"",0)</f>
        <v>3000</v>
      </c>
      <c r="Q14" s="197">
        <f>SUM(K14:P14)</f>
        <v>8241</v>
      </c>
      <c r="R14" s="196"/>
      <c r="S14" s="26" t="s">
        <v>137</v>
      </c>
      <c r="T14" s="27" cm="1">
        <f t="array" ref="T14">_xlfn.XLOOKUP($D14&amp;T$2&amp;T$3,事業計画集計2025[営業所]&amp;事業計画集計2025[月]&amp;事業計画集計2025[受着完],事業計画集計2025[(当月)計画 請負金額],0,0)</f>
        <v>30000000</v>
      </c>
      <c r="U14" s="28" cm="1">
        <f t="array" ref="U14">_xlfn.XLOOKUP($D14&amp;T$2&amp;T$3,事業計画集計2025[営業所]&amp;事業計画集計2025[月]&amp;事業計画集計2025[受着完],事業計画集計2025[(当月)計画 利益額],0,0)</f>
        <v>6600000</v>
      </c>
      <c r="V14" s="142" cm="1">
        <f t="array" ref="V14">_xlfn.XLOOKUP($D14&amp;T$2&amp;T$3,事業計画集計2025[営業所]&amp;事業計画集計2025[月]&amp;事業計画集計2025[受着完],事業計画集計2025[(当月)計画 棟数],0,0)</f>
        <v>1</v>
      </c>
      <c r="W14" s="27" cm="1">
        <f t="array" ref="W14">_xlfn.XLOOKUP($D14&amp;W$2&amp;W$3,事業計画集計2025[営業所]&amp;事業計画集計2025[月]&amp;事業計画集計2025[受着完],事業計画集計2025[(当月)計画 請負金額],0,0)</f>
        <v>0</v>
      </c>
      <c r="X14" s="28" cm="1">
        <f t="array" ref="X14">_xlfn.XLOOKUP($D14&amp;W$2&amp;W$3,事業計画集計2025[営業所]&amp;事業計画集計2025[月]&amp;事業計画集計2025[受着完],事業計画集計2025[(当月)計画 利益額],0,0)</f>
        <v>0</v>
      </c>
      <c r="Y14" s="149" cm="1">
        <f t="array" ref="Y14">_xlfn.XLOOKUP($D14&amp;W$2&amp;W$3,事業計画集計2025[営業所]&amp;事業計画集計2025[月]&amp;事業計画集計2025[受着完],事業計画集計2025[(当月)計画 棟数],0,0)</f>
        <v>0</v>
      </c>
      <c r="Z14" s="28" cm="1">
        <f t="array" ref="Z14">_xlfn.XLOOKUP($D14&amp;Z$2&amp;Z$3,事業計画集計2025[営業所]&amp;事業計画集計2025[月]&amp;事業計画集計2025[受着完],事業計画集計2025[(当月)計画 請負金額],0,0)</f>
        <v>0</v>
      </c>
      <c r="AA14" s="28" cm="1">
        <f t="array" ref="AA14">_xlfn.XLOOKUP($D14&amp;Z$2&amp;Z$3,事業計画集計2025[営業所]&amp;事業計画集計2025[月]&amp;事業計画集計2025[受着完],事業計画集計2025[(当月)計画 利益額],0,0)</f>
        <v>0</v>
      </c>
      <c r="AB14" s="29">
        <f>AA14-($Q14*1000)</f>
        <v>-8241000</v>
      </c>
      <c r="AC14" s="142" cm="1">
        <f t="array" ref="AC14">_xlfn.XLOOKUP($D14&amp;Z$2&amp;Z$3,事業計画集計2025[営業所]&amp;事業計画集計2025[月]&amp;事業計画集計2025[受着完],事業計画集計2025[(当月)計画 棟数],0,0)</f>
        <v>0</v>
      </c>
      <c r="AD14" s="27" cm="1">
        <f t="array" ref="AD14">_xlfn.XLOOKUP($D14&amp;AD$2&amp;AD$3,事業計画集計2025[営業所]&amp;事業計画集計2025[月]&amp;事業計画集計2025[受着完],事業計画集計2025[(当月)計画 請負金額],0,0)</f>
        <v>60000000</v>
      </c>
      <c r="AE14" s="28" cm="1">
        <f t="array" ref="AE14">_xlfn.XLOOKUP($D14&amp;AD$2&amp;AD$3,事業計画集計2025[営業所]&amp;事業計画集計2025[月]&amp;事業計画集計2025[受着完],事業計画集計2025[(当月)計画 利益額],0,0)</f>
        <v>13200000</v>
      </c>
      <c r="AF14" s="149" cm="1">
        <f t="array" ref="AF14">_xlfn.XLOOKUP($D14&amp;AD$2&amp;AD$3,事業計画集計2025[営業所]&amp;事業計画集計2025[月]&amp;事業計画集計2025[受着完],事業計画集計2025[(当月)計画 棟数],0,0)</f>
        <v>2</v>
      </c>
      <c r="AG14" s="28" cm="1">
        <f t="array" ref="AG14">_xlfn.XLOOKUP($D14&amp;AG$2&amp;AG$3,事業計画集計2025[営業所]&amp;事業計画集計2025[月]&amp;事業計画集計2025[受着完],事業計画集計2025[(当月)計画 請負金額],0,0)</f>
        <v>0</v>
      </c>
      <c r="AH14" s="28" cm="1">
        <f t="array" ref="AH14">_xlfn.XLOOKUP($D14&amp;AG$2&amp;AG$3,事業計画集計2025[営業所]&amp;事業計画集計2025[月]&amp;事業計画集計2025[受着完],事業計画集計2025[(当月)計画 利益額],0,0)</f>
        <v>0</v>
      </c>
      <c r="AI14" s="149" cm="1">
        <f t="array" ref="AI14">_xlfn.XLOOKUP($D14&amp;AG$2&amp;AG$3,事業計画集計2025[営業所]&amp;事業計画集計2025[月]&amp;事業計画集計2025[受着完],事業計画集計2025[(当月)計画 棟数],0,0)</f>
        <v>0</v>
      </c>
      <c r="AJ14" s="28" cm="1">
        <f t="array" ref="AJ14">_xlfn.XLOOKUP($D14&amp;AJ$2&amp;AJ$3,事業計画集計2025[営業所]&amp;事業計画集計2025[月]&amp;事業計画集計2025[受着完],事業計画集計2025[(当月)計画 請負金額],0,0)</f>
        <v>28713745</v>
      </c>
      <c r="AK14" s="28" cm="1">
        <f t="array" ref="AK14">_xlfn.XLOOKUP($D14&amp;AJ$2&amp;AJ$3,事業計画集計2025[営業所]&amp;事業計画集計2025[月]&amp;事業計画集計2025[受着完],事業計画集計2025[(当月)計画 利益額],0,0)</f>
        <v>5981468</v>
      </c>
      <c r="AL14" s="29">
        <f>AK14-($Q14*1000)</f>
        <v>-2259532</v>
      </c>
      <c r="AM14" s="149" cm="1">
        <f t="array" ref="AM14">_xlfn.XLOOKUP($D14&amp;AJ$2&amp;AJ$3,事業計画集計2025[営業所]&amp;事業計画集計2025[月]&amp;事業計画集計2025[受着完],事業計画集計2025[(当月)計画 棟数],0,0)</f>
        <v>1</v>
      </c>
      <c r="AN14" s="28" cm="1">
        <f t="array" ref="AN14">_xlfn.XLOOKUP($D14&amp;AN$2&amp;AN$3,事業計画集計2025[営業所]&amp;事業計画集計2025[月]&amp;事業計画集計2025[受着完],事業計画集計2025[(当月)計画 請負金額],0,0)</f>
        <v>60000000</v>
      </c>
      <c r="AO14" s="28" cm="1">
        <f t="array" ref="AO14">_xlfn.XLOOKUP($D14&amp;AN$2&amp;AN$3,事業計画集計2025[営業所]&amp;事業計画集計2025[月]&amp;事業計画集計2025[受着完],事業計画集計2025[(当月)計画 利益額],0,0)</f>
        <v>13200000</v>
      </c>
      <c r="AP14" s="149" cm="1">
        <f t="array" ref="AP14">_xlfn.XLOOKUP($D14&amp;AN$2&amp;AN$3,事業計画集計2025[営業所]&amp;事業計画集計2025[月]&amp;事業計画集計2025[受着完],事業計画集計2025[(当月)計画 棟数],0,0)</f>
        <v>2</v>
      </c>
      <c r="AQ14" s="28" cm="1">
        <f t="array" ref="AQ14">_xlfn.XLOOKUP($D14&amp;AQ$2&amp;AQ$3,事業計画集計2025[営業所]&amp;事業計画集計2025[月]&amp;事業計画集計2025[受着完],事業計画集計2025[(当月)計画 請負金額],0,0)</f>
        <v>0</v>
      </c>
      <c r="AR14" s="28" cm="1">
        <f t="array" ref="AR14">_xlfn.XLOOKUP($D14&amp;AQ$2&amp;AQ$3,事業計画集計2025[営業所]&amp;事業計画集計2025[月]&amp;事業計画集計2025[受着完],事業計画集計2025[(当月)計画 利益額],0,0)</f>
        <v>0</v>
      </c>
      <c r="AS14" s="149" cm="1">
        <f t="array" ref="AS14">_xlfn.XLOOKUP($D14&amp;AQ$2&amp;AQ$3,事業計画集計2025[営業所]&amp;事業計画集計2025[月]&amp;事業計画集計2025[受着完],事業計画集計2025[(当月)計画 棟数],0,0)</f>
        <v>0</v>
      </c>
      <c r="AT14" s="28" cm="1">
        <f t="array" ref="AT14">_xlfn.XLOOKUP($D14&amp;AT$2&amp;AT$3,事業計画集計2025[営業所]&amp;事業計画集計2025[月]&amp;事業計画集計2025[受着完],事業計画集計2025[(当月)計画 請負金額],0,0)</f>
        <v>35807546</v>
      </c>
      <c r="AU14" s="28" cm="1">
        <f t="array" ref="AU14">_xlfn.XLOOKUP($D14&amp;AT$2&amp;AT$3,事業計画集計2025[営業所]&amp;事業計画集計2025[月]&amp;事業計画集計2025[受着完],事業計画集計2025[(当月)計画 利益額],0,0)</f>
        <v>7270823</v>
      </c>
      <c r="AV14" s="29">
        <f>AU14-($Q14*1000)</f>
        <v>-970177</v>
      </c>
      <c r="AW14" s="142" cm="1">
        <f t="array" ref="AW14">_xlfn.XLOOKUP($D14&amp;AT$2&amp;AT$3,事業計画集計2025[営業所]&amp;事業計画集計2025[月]&amp;事業計画集計2025[受着完],事業計画集計2025[(当月)計画 棟数],0,0)</f>
        <v>1</v>
      </c>
      <c r="AX14" s="421">
        <f t="shared" ref="AX14:AX15" si="214">T14+AD14+AN14</f>
        <v>150000000</v>
      </c>
      <c r="AY14" s="422">
        <f t="shared" ref="AY14:AY15" si="215">U14+AE14+AO14</f>
        <v>33000000</v>
      </c>
      <c r="AZ14" s="423">
        <f t="shared" ref="AZ14:AZ15" si="216">V14+AF14+AP14</f>
        <v>5</v>
      </c>
      <c r="BA14" s="296">
        <f t="shared" ref="BA14:BA15" si="217">W14+AG14+AQ14</f>
        <v>0</v>
      </c>
      <c r="BB14" s="300">
        <f t="shared" ref="BB14:BB15" si="218">X14+AH14+AR14</f>
        <v>0</v>
      </c>
      <c r="BC14" s="154">
        <f t="shared" ref="BC14:BC15" si="219">Y14+AI14+AS14</f>
        <v>0</v>
      </c>
      <c r="BD14" s="304">
        <f t="shared" ref="BD14" si="220">Z14+AJ14+AT14</f>
        <v>64521291</v>
      </c>
      <c r="BE14" s="314">
        <f t="shared" ref="BE14" si="221">AA14+AK14+AU14</f>
        <v>13252291</v>
      </c>
      <c r="BF14" s="324">
        <f t="shared" ref="BF14" si="222">AB14+AL14+AV14</f>
        <v>-11470709</v>
      </c>
      <c r="BG14" s="158">
        <f t="shared" ref="BG14" si="223">AC14+AM14+AW14</f>
        <v>2</v>
      </c>
      <c r="BH14" s="28" cm="1">
        <f t="array" ref="BH14">_xlfn.XLOOKUP($D14&amp;BH$2&amp;BH$3,事業計画集計2025[営業所]&amp;事業計画集計2025[月]&amp;事業計画集計2025[受着完],事業計画集計2025[(当月)計画 請負金額],0,0)</f>
        <v>60000000</v>
      </c>
      <c r="BI14" s="28" cm="1">
        <f t="array" ref="BI14">_xlfn.XLOOKUP($D14&amp;BH$2&amp;BH$3,事業計画集計2025[営業所]&amp;事業計画集計2025[月]&amp;事業計画集計2025[受着完],事業計画集計2025[(当月)計画 利益額],0,0)</f>
        <v>13200000</v>
      </c>
      <c r="BJ14" s="149" cm="1">
        <f t="array" ref="BJ14">_xlfn.XLOOKUP($D14&amp;BH$2&amp;BH$3,事業計画集計2025[営業所]&amp;事業計画集計2025[月]&amp;事業計画集計2025[受着完],事業計画集計2025[(当月)計画 棟数],0,0)</f>
        <v>2</v>
      </c>
      <c r="BK14" s="28" cm="1">
        <f t="array" ref="BK14">_xlfn.XLOOKUP($D14&amp;BK$2&amp;BK$3,事業計画集計2025[営業所]&amp;事業計画集計2025[月]&amp;事業計画集計2025[受着完],事業計画集計2025[(当月)計画 請負金額],0,0)</f>
        <v>0</v>
      </c>
      <c r="BL14" s="28" cm="1">
        <f t="array" ref="BL14">_xlfn.XLOOKUP($D14&amp;BK$2&amp;BK$3,事業計画集計2025[営業所]&amp;事業計画集計2025[月]&amp;事業計画集計2025[受着完],事業計画集計2025[(当月)計画 利益額],0,0)</f>
        <v>0</v>
      </c>
      <c r="BM14" s="149" cm="1">
        <f t="array" ref="BM14">_xlfn.XLOOKUP($D14&amp;BK$2&amp;BK$3,事業計画集計2025[営業所]&amp;事業計画集計2025[月]&amp;事業計画集計2025[受着完],事業計画集計2025[(当月)計画 棟数],0,0)</f>
        <v>0</v>
      </c>
      <c r="BN14" s="28" cm="1">
        <f t="array" ref="BN14">_xlfn.XLOOKUP($D14&amp;BN$2&amp;BN$3,事業計画集計2025[営業所]&amp;事業計画集計2025[月]&amp;事業計画集計2025[受着完],事業計画集計2025[(当月)計画 請負金額],0,0)</f>
        <v>29414869</v>
      </c>
      <c r="BO14" s="28" cm="1">
        <f t="array" ref="BO14">_xlfn.XLOOKUP($D14&amp;BN$2&amp;BN$3,事業計画集計2025[営業所]&amp;事業計画集計2025[月]&amp;事業計画集計2025[受着完],事業計画集計2025[(当月)計画 利益額],0,0)</f>
        <v>5776948</v>
      </c>
      <c r="BP14" s="29">
        <f>BO14-($Q14*1000)</f>
        <v>-2464052</v>
      </c>
      <c r="BQ14" s="149" cm="1">
        <f t="array" ref="BQ14">_xlfn.XLOOKUP($D14&amp;BN$2&amp;BN$3,事業計画集計2025[営業所]&amp;事業計画集計2025[月]&amp;事業計画集計2025[受着完],事業計画集計2025[(当月)計画 棟数],0,0)</f>
        <v>1</v>
      </c>
      <c r="BR14" s="28" cm="1">
        <f t="array" ref="BR14">_xlfn.XLOOKUP($D14&amp;BR$2&amp;BR$3,事業計画集計2025[営業所]&amp;事業計画集計2025[月]&amp;事業計画集計2025[受着完],事業計画集計2025[(当月)計画 請負金額],0,0)</f>
        <v>60000000</v>
      </c>
      <c r="BS14" s="28" cm="1">
        <f t="array" ref="BS14">_xlfn.XLOOKUP($D14&amp;BR$2&amp;BR$3,事業計画集計2025[営業所]&amp;事業計画集計2025[月]&amp;事業計画集計2025[受着完],事業計画集計2025[(当月)計画 利益額],0,0)</f>
        <v>13200000</v>
      </c>
      <c r="BT14" s="149" cm="1">
        <f t="array" ref="BT14">_xlfn.XLOOKUP($D14&amp;BR$2&amp;BR$3,事業計画集計2025[営業所]&amp;事業計画集計2025[月]&amp;事業計画集計2025[受着完],事業計画集計2025[(当月)計画 棟数],0,0)</f>
        <v>2</v>
      </c>
      <c r="BU14" s="28" cm="1">
        <f t="array" ref="BU14">_xlfn.XLOOKUP($D14&amp;BU$2&amp;BU$3,事業計画集計2025[営業所]&amp;事業計画集計2025[月]&amp;事業計画集計2025[受着完],事業計画集計2025[(当月)計画 請負金額],0,0)</f>
        <v>30000000</v>
      </c>
      <c r="BV14" s="28" cm="1">
        <f t="array" ref="BV14">_xlfn.XLOOKUP($D14&amp;BU$2&amp;BU$3,事業計画集計2025[営業所]&amp;事業計画集計2025[月]&amp;事業計画集計2025[受着完],事業計画集計2025[(当月)計画 利益額],0,0)</f>
        <v>6600000</v>
      </c>
      <c r="BW14" s="149" cm="1">
        <f t="array" ref="BW14">_xlfn.XLOOKUP($D14&amp;BU$2&amp;BU$3,事業計画集計2025[営業所]&amp;事業計画集計2025[月]&amp;事業計画集計2025[受着完],事業計画集計2025[(当月)計画 棟数],0,0)</f>
        <v>1</v>
      </c>
      <c r="BX14" s="28" cm="1">
        <f t="array" ref="BX14">_xlfn.XLOOKUP($D14&amp;BX$2&amp;BX$3,事業計画集計2025[営業所]&amp;事業計画集計2025[月]&amp;事業計画集計2025[受着完],事業計画集計2025[(当月)計画 請負金額],0,0)</f>
        <v>0</v>
      </c>
      <c r="BY14" s="28" cm="1">
        <f t="array" ref="BY14">_xlfn.XLOOKUP($D14&amp;BX$2&amp;BX$3,事業計画集計2025[営業所]&amp;事業計画集計2025[月]&amp;事業計画集計2025[受着完],事業計画集計2025[(当月)計画 利益額],0,0)</f>
        <v>0</v>
      </c>
      <c r="BZ14" s="29">
        <f>BY14-($Q14*1000)</f>
        <v>-8241000</v>
      </c>
      <c r="CA14" s="149" cm="1">
        <f t="array" ref="CA14">_xlfn.XLOOKUP($D14&amp;BX$2&amp;BX$3,事業計画集計2025[営業所]&amp;事業計画集計2025[月]&amp;事業計画集計2025[受着完],事業計画集計2025[(当月)計画 棟数],0,0)</f>
        <v>0</v>
      </c>
      <c r="CB14" s="28" cm="1">
        <f t="array" ref="CB14">_xlfn.XLOOKUP($D14&amp;CB$2&amp;CB$3,事業計画集計2025[営業所]&amp;事業計画集計2025[月]&amp;事業計画集計2025[受着完],事業計画集計2025[(当月)計画 請負金額],0,0)</f>
        <v>60000000</v>
      </c>
      <c r="CC14" s="28" cm="1">
        <f t="array" ref="CC14">_xlfn.XLOOKUP($D14&amp;CB$2&amp;CB$3,事業計画集計2025[営業所]&amp;事業計画集計2025[月]&amp;事業計画集計2025[受着完],事業計画集計2025[(当月)計画 利益額],0,0)</f>
        <v>13200000</v>
      </c>
      <c r="CD14" s="149" cm="1">
        <f t="array" ref="CD14">_xlfn.XLOOKUP($D14&amp;CB$2&amp;CB$3,事業計画集計2025[営業所]&amp;事業計画集計2025[月]&amp;事業計画集計2025[受着完],事業計画集計2025[(当月)計画 棟数],0,0)</f>
        <v>2</v>
      </c>
      <c r="CE14" s="28" cm="1">
        <f t="array" ref="CE14">_xlfn.XLOOKUP($D14&amp;CE$2&amp;CE$3,事業計画集計2025[営業所]&amp;事業計画集計2025[月]&amp;事業計画集計2025[受着完],事業計画集計2025[(当月)計画 請負金額],0,0)</f>
        <v>60000000</v>
      </c>
      <c r="CF14" s="28" cm="1">
        <f t="array" ref="CF14">_xlfn.XLOOKUP($D14&amp;CE$2&amp;CE$3,事業計画集計2025[営業所]&amp;事業計画集計2025[月]&amp;事業計画集計2025[受着完],事業計画集計2025[(当月)計画 利益額],0,0)</f>
        <v>13200000</v>
      </c>
      <c r="CG14" s="149" cm="1">
        <f t="array" ref="CG14">_xlfn.XLOOKUP($D14&amp;CE$2&amp;CE$3,事業計画集計2025[営業所]&amp;事業計画集計2025[月]&amp;事業計画集計2025[受着完],事業計画集計2025[(当月)計画 棟数],0,0)</f>
        <v>2</v>
      </c>
      <c r="CH14" s="28" cm="1">
        <f t="array" ref="CH14">_xlfn.XLOOKUP($D14&amp;CH$2&amp;CH$3,事業計画集計2025[営業所]&amp;事業計画集計2025[月]&amp;事業計画集計2025[受着完],事業計画集計2025[(当月)計画 請負金額],0,0)</f>
        <v>0</v>
      </c>
      <c r="CI14" s="28" cm="1">
        <f t="array" ref="CI14">_xlfn.XLOOKUP($D14&amp;CH$2&amp;CH$3,事業計画集計2025[営業所]&amp;事業計画集計2025[月]&amp;事業計画集計2025[受着完],事業計画集計2025[(当月)計画 利益額],0,0)</f>
        <v>0</v>
      </c>
      <c r="CJ14" s="29">
        <f>CI14-($Q14*1000)</f>
        <v>-8241000</v>
      </c>
      <c r="CK14" s="142" cm="1">
        <f t="array" ref="CK14">_xlfn.XLOOKUP($D14&amp;CH$2&amp;CH$3,事業計画集計2025[営業所]&amp;事業計画集計2025[月]&amp;事業計画集計2025[受着完],事業計画集計2025[(当月)計画 棟数],0,0)</f>
        <v>0</v>
      </c>
      <c r="CL14" s="421">
        <f t="shared" ref="CL14:CL15" si="224">BH14+BR14+CB14</f>
        <v>180000000</v>
      </c>
      <c r="CM14" s="422">
        <f t="shared" ref="CM14:CM15" si="225">BI14+BS14+CC14</f>
        <v>39600000</v>
      </c>
      <c r="CN14" s="423">
        <f t="shared" ref="CN14:CN15" si="226">BJ14+BT14+CD14</f>
        <v>6</v>
      </c>
      <c r="CO14" s="296">
        <f t="shared" ref="CO14:CO15" si="227">BK14+BU14+CE14</f>
        <v>90000000</v>
      </c>
      <c r="CP14" s="300">
        <f t="shared" ref="CP14:CP15" si="228">BL14+BV14+CF14</f>
        <v>19800000</v>
      </c>
      <c r="CQ14" s="154">
        <f t="shared" ref="CQ14:CQ15" si="229">BM14+BW14+CG14</f>
        <v>3</v>
      </c>
      <c r="CR14" s="304">
        <f t="shared" ref="CR14" si="230">BN14+BX14+CH14</f>
        <v>29414869</v>
      </c>
      <c r="CS14" s="314">
        <f t="shared" ref="CS14:CT14" si="231">BO14+BY14+CI14</f>
        <v>5776948</v>
      </c>
      <c r="CT14" s="324">
        <f t="shared" si="231"/>
        <v>-18946052</v>
      </c>
      <c r="CU14" s="158">
        <f t="shared" ref="CU14" si="232">BQ14+CA14+CK14</f>
        <v>1</v>
      </c>
      <c r="CV14" s="333">
        <f t="shared" ref="CV14:CV15" si="233">AX14+CL14</f>
        <v>330000000</v>
      </c>
      <c r="CW14" s="334">
        <f t="shared" ref="CW14:CW15" si="234">AY14+CM14</f>
        <v>72600000</v>
      </c>
      <c r="CX14" s="162">
        <f t="shared" ref="CX14:CX15" si="235">AZ14+CN14</f>
        <v>11</v>
      </c>
      <c r="CY14" s="354">
        <f t="shared" ref="CY14:CY15" si="236">BA14+CO14</f>
        <v>90000000</v>
      </c>
      <c r="CZ14" s="355">
        <f t="shared" ref="CZ14:CZ15" si="237">BB14+CP14</f>
        <v>19800000</v>
      </c>
      <c r="DA14" s="166">
        <f t="shared" ref="DA14:DA15" si="238">BC14+CQ14</f>
        <v>3</v>
      </c>
      <c r="DB14" s="479">
        <f t="shared" ref="DB14:DB15" si="239">BD14+CR14</f>
        <v>93936160</v>
      </c>
      <c r="DC14" s="480">
        <f t="shared" ref="DC14:DC15" si="240">BE14+CS14</f>
        <v>19029239</v>
      </c>
      <c r="DD14" s="481">
        <f t="shared" ref="DD14:DD15" si="241">BF14+CT14</f>
        <v>-30416761</v>
      </c>
      <c r="DE14" s="482">
        <f t="shared" ref="DE14:DE15" si="242">BG14+CU14</f>
        <v>3</v>
      </c>
      <c r="DF14" s="28" cm="1">
        <f t="array" ref="DF14">_xlfn.XLOOKUP($D14&amp;DF$2&amp;DF$3,事業計画集計2025[営業所]&amp;事業計画集計2025[月]&amp;事業計画集計2025[受着完],事業計画集計2025[(当月)計画 請負金額],0,0)</f>
        <v>60000000</v>
      </c>
      <c r="DG14" s="28" cm="1">
        <f t="array" ref="DG14">_xlfn.XLOOKUP($D14&amp;DF$2&amp;DF$3,事業計画集計2025[営業所]&amp;事業計画集計2025[月]&amp;事業計画集計2025[受着完],事業計画集計2025[(当月)計画 利益額],0,0)</f>
        <v>13200000</v>
      </c>
      <c r="DH14" s="149" cm="1">
        <f t="array" ref="DH14">_xlfn.XLOOKUP($D14&amp;DF$2&amp;DF$3,事業計画集計2025[営業所]&amp;事業計画集計2025[月]&amp;事業計画集計2025[受着完],事業計画集計2025[(当月)計画 棟数],0,0)</f>
        <v>2</v>
      </c>
      <c r="DI14" s="28" cm="1">
        <f t="array" ref="DI14">_xlfn.XLOOKUP($D14&amp;DI$2&amp;DI$3,事業計画集計2025[営業所]&amp;事業計画集計2025[月]&amp;事業計画集計2025[受着完],事業計画集計2025[(当月)計画 請負金額],0,0)</f>
        <v>93791636</v>
      </c>
      <c r="DJ14" s="28" cm="1">
        <f t="array" ref="DJ14">_xlfn.XLOOKUP($D14&amp;DI$2&amp;DI$3,事業計画集計2025[営業所]&amp;事業計画集計2025[月]&amp;事業計画集計2025[受着完],事業計画集計2025[(当月)計画 利益額],0,0)</f>
        <v>19053613</v>
      </c>
      <c r="DK14" s="149" cm="1">
        <f t="array" ref="DK14">_xlfn.XLOOKUP($D14&amp;DI$2&amp;DI$3,事業計画集計2025[営業所]&amp;事業計画集計2025[月]&amp;事業計画集計2025[受着完],事業計画集計2025[(当月)計画 棟数],0,0)</f>
        <v>3</v>
      </c>
      <c r="DL14" s="28" cm="1">
        <f t="array" ref="DL14">_xlfn.XLOOKUP($D14&amp;DL$2&amp;DL$3,事業計画集計2025[営業所]&amp;事業計画集計2025[月]&amp;事業計画集計2025[受着完],事業計画集計2025[(当月)計画 請負金額],0,0)</f>
        <v>0</v>
      </c>
      <c r="DM14" s="28" cm="1">
        <f t="array" ref="DM14">_xlfn.XLOOKUP($D14&amp;DL$2&amp;DL$3,事業計画集計2025[営業所]&amp;事業計画集計2025[月]&amp;事業計画集計2025[受着完],事業計画集計2025[(当月)計画 利益額],0,0)</f>
        <v>0</v>
      </c>
      <c r="DN14" s="29">
        <f>DM14-($Q14*1000)</f>
        <v>-8241000</v>
      </c>
      <c r="DO14" s="149" cm="1">
        <f t="array" ref="DO14">_xlfn.XLOOKUP($D14&amp;DL$2&amp;DL$3,事業計画集計2025[営業所]&amp;事業計画集計2025[月]&amp;事業計画集計2025[受着完],事業計画集計2025[(当月)計画 棟数],0,0)</f>
        <v>0</v>
      </c>
      <c r="DP14" s="28" cm="1">
        <f t="array" ref="DP14">_xlfn.XLOOKUP($D14&amp;DP$2&amp;DP$3,事業計画集計2025[営業所]&amp;事業計画集計2025[月]&amp;事業計画集計2025[受着完],事業計画集計2025[(当月)計画 請負金額],0,0)</f>
        <v>60000000</v>
      </c>
      <c r="DQ14" s="28" cm="1">
        <f t="array" ref="DQ14">_xlfn.XLOOKUP($D14&amp;DP$2&amp;DP$3,事業計画集計2025[営業所]&amp;事業計画集計2025[月]&amp;事業計画集計2025[受着完],事業計画集計2025[(当月)計画 利益額],0,0)</f>
        <v>13200000</v>
      </c>
      <c r="DR14" s="149" cm="1">
        <f t="array" ref="DR14">_xlfn.XLOOKUP($D14&amp;DP$2&amp;DP$3,事業計画集計2025[営業所]&amp;事業計画集計2025[月]&amp;事業計画集計2025[受着完],事業計画集計2025[(当月)計画 棟数],0,0)</f>
        <v>2</v>
      </c>
      <c r="DS14" s="28" cm="1">
        <f t="array" ref="DS14">_xlfn.XLOOKUP($D14&amp;DS$2&amp;DS$3,事業計画集計2025[営業所]&amp;事業計画集計2025[月]&amp;事業計画集計2025[受着完],事業計画集計2025[(当月)計画 請負金額],0,0)</f>
        <v>60000000</v>
      </c>
      <c r="DT14" s="28" cm="1">
        <f t="array" ref="DT14">_xlfn.XLOOKUP($D14&amp;DS$2&amp;DS$3,事業計画集計2025[営業所]&amp;事業計画集計2025[月]&amp;事業計画集計2025[受着完],事業計画集計2025[(当月)計画 利益額],0,0)</f>
        <v>13200000</v>
      </c>
      <c r="DU14" s="149" cm="1">
        <f t="array" ref="DU14">_xlfn.XLOOKUP($D14&amp;DS$2&amp;DS$3,事業計画集計2025[営業所]&amp;事業計画集計2025[月]&amp;事業計画集計2025[受着完],事業計画集計2025[(当月)計画 棟数],0,0)</f>
        <v>2</v>
      </c>
      <c r="DV14" s="28" cm="1">
        <f t="array" ref="DV14">_xlfn.XLOOKUP($D14&amp;DV$2&amp;DV$3,事業計画集計2025[営業所]&amp;事業計画集計2025[月]&amp;事業計画集計2025[受着完],事業計画集計2025[(当月)計画 請負金額],0,0)</f>
        <v>0</v>
      </c>
      <c r="DW14" s="28" cm="1">
        <f t="array" ref="DW14">_xlfn.XLOOKUP($D14&amp;DV$2&amp;DV$3,事業計画集計2025[営業所]&amp;事業計画集計2025[月]&amp;事業計画集計2025[受着完],事業計画集計2025[(当月)計画 利益額],0,0)</f>
        <v>0</v>
      </c>
      <c r="DX14" s="29">
        <f>DW14-($Q14*1000)</f>
        <v>-8241000</v>
      </c>
      <c r="DY14" s="149" cm="1">
        <f t="array" ref="DY14">_xlfn.XLOOKUP($D14&amp;DV$2&amp;DV$3,事業計画集計2025[営業所]&amp;事業計画集計2025[月]&amp;事業計画集計2025[受着完],事業計画集計2025[(当月)計画 棟数],0,0)</f>
        <v>0</v>
      </c>
      <c r="DZ14" s="28" cm="1">
        <f t="array" ref="DZ14">_xlfn.XLOOKUP($D14&amp;DZ$2&amp;DZ$3,事業計画集計2025[営業所]&amp;事業計画集計2025[月]&amp;事業計画集計2025[受着完],事業計画集計2025[(当月)計画 請負金額],0,0)</f>
        <v>60000000</v>
      </c>
      <c r="EA14" s="28" cm="1">
        <f t="array" ref="EA14">_xlfn.XLOOKUP($D14&amp;DZ$2&amp;DZ$3,事業計画集計2025[営業所]&amp;事業計画集計2025[月]&amp;事業計画集計2025[受着完],事業計画集計2025[(当月)計画 利益額],0,0)</f>
        <v>13200000</v>
      </c>
      <c r="EB14" s="149" cm="1">
        <f t="array" ref="EB14">_xlfn.XLOOKUP($D14&amp;DZ$2&amp;DZ$3,事業計画集計2025[営業所]&amp;事業計画集計2025[月]&amp;事業計画集計2025[受着完],事業計画集計2025[(当月)計画 棟数],0,0)</f>
        <v>2</v>
      </c>
      <c r="EC14" s="28" cm="1">
        <f t="array" ref="EC14">_xlfn.XLOOKUP($D14&amp;EC$2&amp;EC$3,事業計画集計2025[営業所]&amp;事業計画集計2025[月]&amp;事業計画集計2025[受着完],事業計画集計2025[(当月)計画 請負金額],0,0)</f>
        <v>60000000</v>
      </c>
      <c r="ED14" s="28" cm="1">
        <f t="array" ref="ED14">_xlfn.XLOOKUP($D14&amp;EC$2&amp;EC$3,事業計画集計2025[営業所]&amp;事業計画集計2025[月]&amp;事業計画集計2025[受着完],事業計画集計2025[(当月)計画 利益額],0,0)</f>
        <v>13200000</v>
      </c>
      <c r="EE14" s="149" cm="1">
        <f t="array" ref="EE14">_xlfn.XLOOKUP($D14&amp;EC$2&amp;EC$3,事業計画集計2025[営業所]&amp;事業計画集計2025[月]&amp;事業計画集計2025[受着完],事業計画集計2025[(当月)計画 棟数],0,0)</f>
        <v>2</v>
      </c>
      <c r="EF14" s="28" cm="1">
        <f t="array" ref="EF14">_xlfn.XLOOKUP($D14&amp;EF$2&amp;EF$3,事業計画集計2025[営業所]&amp;事業計画集計2025[月]&amp;事業計画集計2025[受着完],事業計画集計2025[(当月)計画 請負金額],0,0)</f>
        <v>30000000</v>
      </c>
      <c r="EG14" s="28" cm="1">
        <f t="array" ref="EG14">_xlfn.XLOOKUP($D14&amp;EF$2&amp;EF$3,事業計画集計2025[営業所]&amp;事業計画集計2025[月]&amp;事業計画集計2025[受着完],事業計画集計2025[(当月)計画 利益額],0,0)</f>
        <v>6600000</v>
      </c>
      <c r="EH14" s="29">
        <f>EG14-($Q14*1000)</f>
        <v>-1641000</v>
      </c>
      <c r="EI14" s="142" cm="1">
        <f t="array" ref="EI14">_xlfn.XLOOKUP($D14&amp;EF$2&amp;EF$3,事業計画集計2025[営業所]&amp;事業計画集計2025[月]&amp;事業計画集計2025[受着完],事業計画集計2025[(当月)計画 棟数],0,0)</f>
        <v>1</v>
      </c>
      <c r="EJ14" s="421">
        <f t="shared" ref="EJ14:EJ15" si="243">DF14+DP14+DZ14</f>
        <v>180000000</v>
      </c>
      <c r="EK14" s="422">
        <f t="shared" ref="EK14:EK15" si="244">DG14+DQ14+EA14</f>
        <v>39600000</v>
      </c>
      <c r="EL14" s="423">
        <f t="shared" ref="EL14:EL15" si="245">DH14+DR14+EB14</f>
        <v>6</v>
      </c>
      <c r="EM14" s="296">
        <f t="shared" ref="EM14:EM15" si="246">DI14+DS14+EC14</f>
        <v>213791636</v>
      </c>
      <c r="EN14" s="300">
        <f t="shared" ref="EN14:EN15" si="247">DJ14+DT14+ED14</f>
        <v>45453613</v>
      </c>
      <c r="EO14" s="154">
        <f t="shared" ref="EO14:EO15" si="248">DK14+DU14+EE14</f>
        <v>7</v>
      </c>
      <c r="EP14" s="304">
        <f t="shared" ref="EP14" si="249">DL14+DV14+EF14</f>
        <v>30000000</v>
      </c>
      <c r="EQ14" s="314">
        <f t="shared" ref="EQ14:ER14" si="250">DM14+DW14+EG14</f>
        <v>6600000</v>
      </c>
      <c r="ER14" s="324">
        <f t="shared" si="250"/>
        <v>-18123000</v>
      </c>
      <c r="ES14" s="158">
        <f t="shared" ref="ES14" si="251">DO14+DY14+EI14</f>
        <v>1</v>
      </c>
      <c r="ET14" s="28" cm="1">
        <f t="array" ref="ET14">_xlfn.XLOOKUP($D14&amp;ET$2&amp;ET$3,事業計画集計2025[営業所]&amp;事業計画集計2025[月]&amp;事業計画集計2025[受着完],事業計画集計2025[(当月)計画 請負金額],0,0)</f>
        <v>60000000</v>
      </c>
      <c r="EU14" s="28" cm="1">
        <f t="array" ref="EU14">_xlfn.XLOOKUP($D14&amp;ET$2&amp;ET$3,事業計画集計2025[営業所]&amp;事業計画集計2025[月]&amp;事業計画集計2025[受着完],事業計画集計2025[(当月)計画 利益額],0,0)</f>
        <v>13200000</v>
      </c>
      <c r="EV14" s="149" cm="1">
        <f t="array" ref="EV14">_xlfn.XLOOKUP($D14&amp;ET$2&amp;ET$3,事業計画集計2025[営業所]&amp;事業計画集計2025[月]&amp;事業計画集計2025[受着完],事業計画集計2025[(当月)計画 棟数],0,0)</f>
        <v>2</v>
      </c>
      <c r="EW14" s="28" cm="1">
        <f t="array" ref="EW14">_xlfn.XLOOKUP($D14&amp;EW$2&amp;EW$3,事業計画集計2025[営業所]&amp;事業計画集計2025[月]&amp;事業計画集計2025[受着完],事業計画集計2025[(当月)計画 請負金額],0,0)</f>
        <v>60000000</v>
      </c>
      <c r="EX14" s="28" cm="1">
        <f t="array" ref="EX14">_xlfn.XLOOKUP($D14&amp;EW$2&amp;EW$3,事業計画集計2025[営業所]&amp;事業計画集計2025[月]&amp;事業計画集計2025[受着完],事業計画集計2025[(当月)計画 利益額],0,0)</f>
        <v>13200000</v>
      </c>
      <c r="EY14" s="149" cm="1">
        <f t="array" ref="EY14">_xlfn.XLOOKUP($D14&amp;EW$2&amp;EW$3,事業計画集計2025[営業所]&amp;事業計画集計2025[月]&amp;事業計画集計2025[受着完],事業計画集計2025[(当月)計画 棟数],0,0)</f>
        <v>2</v>
      </c>
      <c r="EZ14" s="28" cm="1">
        <f t="array" ref="EZ14">_xlfn.XLOOKUP($D14&amp;EZ$2&amp;EZ$3,事業計画集計2025[営業所]&amp;事業計画集計2025[月]&amp;事業計画集計2025[受着完],事業計画集計2025[(当月)計画 請負金額],0,0)</f>
        <v>93791636</v>
      </c>
      <c r="FA14" s="28" cm="1">
        <f t="array" ref="FA14">_xlfn.XLOOKUP($D14&amp;EZ$2&amp;EZ$3,事業計画集計2025[営業所]&amp;事業計画集計2025[月]&amp;事業計画集計2025[受着完],事業計画集計2025[(当月)計画 利益額],0,0)</f>
        <v>19053613</v>
      </c>
      <c r="FB14" s="29">
        <f>FA14-($Q14*1000)</f>
        <v>10812613</v>
      </c>
      <c r="FC14" s="149" cm="1">
        <f t="array" ref="FC14">_xlfn.XLOOKUP($D14&amp;EZ$2&amp;EZ$3,事業計画集計2025[営業所]&amp;事業計画集計2025[月]&amp;事業計画集計2025[受着完],事業計画集計2025[(当月)計画 棟数],0,0)</f>
        <v>3</v>
      </c>
      <c r="FD14" s="28" cm="1">
        <f t="array" ref="FD14">_xlfn.XLOOKUP($D14&amp;FD$2&amp;FD$3,事業計画集計2025[営業所]&amp;事業計画集計2025[月]&amp;事業計画集計2025[受着完],事業計画集計2025[(当月)計画 請負金額],0,0)</f>
        <v>60000000</v>
      </c>
      <c r="FE14" s="28" cm="1">
        <f t="array" ref="FE14">_xlfn.XLOOKUP($D14&amp;FD$2&amp;FD$3,事業計画集計2025[営業所]&amp;事業計画集計2025[月]&amp;事業計画集計2025[受着完],事業計画集計2025[(当月)計画 利益額],0,0)</f>
        <v>13200000</v>
      </c>
      <c r="FF14" s="149" cm="1">
        <f t="array" ref="FF14">_xlfn.XLOOKUP($D14&amp;FD$2&amp;FD$3,事業計画集計2025[営業所]&amp;事業計画集計2025[月]&amp;事業計画集計2025[受着完],事業計画集計2025[(当月)計画 棟数],0,0)</f>
        <v>2</v>
      </c>
      <c r="FG14" s="28" cm="1">
        <f t="array" ref="FG14">_xlfn.XLOOKUP($D14&amp;FG$2&amp;FG$3,事業計画集計2025[営業所]&amp;事業計画集計2025[月]&amp;事業計画集計2025[受着完],事業計画集計2025[(当月)計画 請負金額],0,0)</f>
        <v>60000000</v>
      </c>
      <c r="FH14" s="28" cm="1">
        <f t="array" ref="FH14">_xlfn.XLOOKUP($D14&amp;FG$2&amp;FG$3,事業計画集計2025[営業所]&amp;事業計画集計2025[月]&amp;事業計画集計2025[受着完],事業計画集計2025[(当月)計画 利益額],0,0)</f>
        <v>13200000</v>
      </c>
      <c r="FI14" s="149" cm="1">
        <f t="array" ref="FI14">_xlfn.XLOOKUP($D14&amp;FG$2&amp;FG$3,事業計画集計2025[営業所]&amp;事業計画集計2025[月]&amp;事業計画集計2025[受着完],事業計画集計2025[(当月)計画 棟数],0,0)</f>
        <v>2</v>
      </c>
      <c r="FJ14" s="28" cm="1">
        <f t="array" ref="FJ14">_xlfn.XLOOKUP($D14&amp;FJ$2&amp;FJ$3,事業計画集計2025[営業所]&amp;事業計画集計2025[月]&amp;事業計画集計2025[受着完],事業計画集計2025[(当月)計画 請負金額],0,0)</f>
        <v>60000000</v>
      </c>
      <c r="FK14" s="28" cm="1">
        <f t="array" ref="FK14">_xlfn.XLOOKUP($D14&amp;FJ$2&amp;FJ$3,事業計画集計2025[営業所]&amp;事業計画集計2025[月]&amp;事業計画集計2025[受着完],事業計画集計2025[(当月)計画 利益額],0,0)</f>
        <v>13200000</v>
      </c>
      <c r="FL14" s="29">
        <f>FK14-($Q14*1000)</f>
        <v>4959000</v>
      </c>
      <c r="FM14" s="149" cm="1">
        <f t="array" ref="FM14">_xlfn.XLOOKUP($D14&amp;FJ$2&amp;FJ$3,事業計画集計2025[営業所]&amp;事業計画集計2025[月]&amp;事業計画集計2025[受着完],事業計画集計2025[(当月)計画 棟数],0,0)</f>
        <v>2</v>
      </c>
      <c r="FN14" s="28" cm="1">
        <f t="array" ref="FN14">_xlfn.XLOOKUP($D14&amp;FN$2&amp;FN$3,事業計画集計2025[営業所]&amp;事業計画集計2025[月]&amp;事業計画集計2025[受着完],事業計画集計2025[(当月)計画 請負金額],0,0)</f>
        <v>60000000</v>
      </c>
      <c r="FO14" s="28" cm="1">
        <f t="array" ref="FO14">_xlfn.XLOOKUP($D14&amp;FN$2&amp;FN$3,事業計画集計2025[営業所]&amp;事業計画集計2025[月]&amp;事業計画集計2025[受着完],事業計画集計2025[(当月)計画 利益額],0,0)</f>
        <v>13200000</v>
      </c>
      <c r="FP14" s="149" cm="1">
        <f t="array" ref="FP14">_xlfn.XLOOKUP($D14&amp;FN$2&amp;FN$3,事業計画集計2025[営業所]&amp;事業計画集計2025[月]&amp;事業計画集計2025[受着完],事業計画集計2025[(当月)計画 棟数],0,0)</f>
        <v>2</v>
      </c>
      <c r="FQ14" s="28" cm="1">
        <f t="array" ref="FQ14">_xlfn.XLOOKUP($D14&amp;FQ$2&amp;FQ$3,事業計画集計2025[営業所]&amp;事業計画集計2025[月]&amp;事業計画集計2025[受着完],事業計画集計2025[(当月)計画 請負金額],0,0)</f>
        <v>60000000</v>
      </c>
      <c r="FR14" s="28" cm="1">
        <f t="array" ref="FR14">_xlfn.XLOOKUP($D14&amp;FQ$2&amp;FQ$3,事業計画集計2025[営業所]&amp;事業計画集計2025[月]&amp;事業計画集計2025[受着完],事業計画集計2025[(当月)計画 利益額],0,0)</f>
        <v>13200000</v>
      </c>
      <c r="FS14" s="149" cm="1">
        <f t="array" ref="FS14">_xlfn.XLOOKUP($D14&amp;FQ$2&amp;FQ$3,事業計画集計2025[営業所]&amp;事業計画集計2025[月]&amp;事業計画集計2025[受着完],事業計画集計2025[(当月)計画 棟数],0,0)</f>
        <v>2</v>
      </c>
      <c r="FT14" s="28" cm="1">
        <f t="array" ref="FT14">_xlfn.XLOOKUP($D14&amp;FT$2&amp;FT$3,事業計画集計2025[営業所]&amp;事業計画集計2025[月]&amp;事業計画集計2025[受着完],事業計画集計2025[(当月)計画 請負金額],0,0)</f>
        <v>60000000</v>
      </c>
      <c r="FU14" s="28" cm="1">
        <f t="array" ref="FU14">_xlfn.XLOOKUP($D14&amp;FT$2&amp;FT$3,事業計画集計2025[営業所]&amp;事業計画集計2025[月]&amp;事業計画集計2025[受着完],事業計画集計2025[(当月)計画 利益額],0,0)</f>
        <v>13200000</v>
      </c>
      <c r="FV14" s="29">
        <f>FU14-($Q14*1000)</f>
        <v>4959000</v>
      </c>
      <c r="FW14" s="142" cm="1">
        <f t="array" ref="FW14">_xlfn.XLOOKUP($D14&amp;FT$2&amp;FT$3,事業計画集計2025[営業所]&amp;事業計画集計2025[月]&amp;事業計画集計2025[受着完],事業計画集計2025[(当月)計画 棟数],0,0)</f>
        <v>2</v>
      </c>
      <c r="FX14" s="421">
        <f t="shared" ref="FX14:FX15" si="252">ET14+FD14+FN14</f>
        <v>180000000</v>
      </c>
      <c r="FY14" s="422">
        <f t="shared" ref="FY14:FY15" si="253">EU14+FE14+FO14</f>
        <v>39600000</v>
      </c>
      <c r="FZ14" s="423">
        <f t="shared" ref="FZ14:FZ15" si="254">EV14+FF14+FP14</f>
        <v>6</v>
      </c>
      <c r="GA14" s="296">
        <f t="shared" ref="GA14:GA15" si="255">EW14+FG14+FQ14</f>
        <v>180000000</v>
      </c>
      <c r="GB14" s="300">
        <f t="shared" ref="GB14:GB15" si="256">EX14+FH14+FR14</f>
        <v>39600000</v>
      </c>
      <c r="GC14" s="154">
        <f t="shared" ref="GC14:GC15" si="257">EY14+FI14+FS14</f>
        <v>6</v>
      </c>
      <c r="GD14" s="304">
        <f t="shared" ref="GD14" si="258">EZ14+FJ14+FT14</f>
        <v>213791636</v>
      </c>
      <c r="GE14" s="314">
        <f t="shared" ref="GE14:GF14" si="259">FA14+FK14+FU14</f>
        <v>45453613</v>
      </c>
      <c r="GF14" s="324">
        <f t="shared" si="259"/>
        <v>20730613</v>
      </c>
      <c r="GG14" s="158">
        <f t="shared" ref="GG14" si="260">FC14+FM14+FW14</f>
        <v>7</v>
      </c>
      <c r="GH14" s="333">
        <f t="shared" ref="GH14:GH15" si="261">EJ14+FX14</f>
        <v>360000000</v>
      </c>
      <c r="GI14" s="334">
        <f t="shared" ref="GI14:GI15" si="262">EK14+FY14</f>
        <v>79200000</v>
      </c>
      <c r="GJ14" s="162">
        <f t="shared" ref="GJ14:GJ15" si="263">EL14+FZ14</f>
        <v>12</v>
      </c>
      <c r="GK14" s="354">
        <f t="shared" ref="GK14:GK15" si="264">EM14+GA14</f>
        <v>393791636</v>
      </c>
      <c r="GL14" s="355">
        <f t="shared" ref="GL14:GL15" si="265">EN14+GB14</f>
        <v>85053613</v>
      </c>
      <c r="GM14" s="166">
        <f t="shared" ref="GM14:GM15" si="266">EO14+GC14</f>
        <v>13</v>
      </c>
      <c r="GN14" s="479">
        <f t="shared" ref="GN14:GN15" si="267">EP14+GD14</f>
        <v>243791636</v>
      </c>
      <c r="GO14" s="480">
        <f t="shared" ref="GO14:GO15" si="268">EQ14+GE14</f>
        <v>52053613</v>
      </c>
      <c r="GP14" s="481">
        <f t="shared" ref="GP14:GP15" si="269">ER14+GF14</f>
        <v>2607613</v>
      </c>
      <c r="GQ14" s="482">
        <f t="shared" ref="GQ14:GQ15" si="270">ES14+GG14</f>
        <v>8</v>
      </c>
      <c r="GR14" s="390">
        <f t="shared" ref="GR14:GR15" si="271">CV14+GH14</f>
        <v>690000000</v>
      </c>
      <c r="GS14" s="391">
        <f t="shared" ref="GS14:GS15" si="272">CW14+GI14</f>
        <v>151800000</v>
      </c>
      <c r="GT14" s="170">
        <f t="shared" ref="GT14:GT15" si="273">CX14+GJ14</f>
        <v>23</v>
      </c>
      <c r="GU14" s="390">
        <f t="shared" ref="GU14:GU15" si="274">CY14+GK14</f>
        <v>483791636</v>
      </c>
      <c r="GV14" s="391">
        <f t="shared" ref="GV14:GV15" si="275">CZ14+GL14</f>
        <v>104853613</v>
      </c>
      <c r="GW14" s="170">
        <f t="shared" ref="GW14:GW15" si="276">DA14+GM14</f>
        <v>16</v>
      </c>
      <c r="GX14" s="390">
        <f t="shared" ref="GX14:GX15" si="277">DB14+GN14</f>
        <v>337727796</v>
      </c>
      <c r="GY14" s="391">
        <f t="shared" ref="GY14:GY15" si="278">DC14+GO14</f>
        <v>71082852</v>
      </c>
      <c r="GZ14" s="409">
        <f t="shared" ref="GZ14:GZ15" si="279">DD14+GP14</f>
        <v>-27809148</v>
      </c>
      <c r="HA14" s="256">
        <f t="shared" ref="HA14:HA15" si="280">DE14+GQ14</f>
        <v>11</v>
      </c>
      <c r="HB14" s="31"/>
      <c r="HC14" s="30" t="s">
        <v>137</v>
      </c>
      <c r="HD14" s="30" t="s">
        <v>162</v>
      </c>
      <c r="HE14" s="515" t="s">
        <v>245</v>
      </c>
      <c r="HF14" s="30" t="s">
        <v>250</v>
      </c>
      <c r="HG14" s="30" t="s">
        <v>268</v>
      </c>
    </row>
    <row r="15" spans="1:215" s="25" customFormat="1" ht="21">
      <c r="A15" s="24"/>
      <c r="B15" s="51" t="s">
        <v>445</v>
      </c>
      <c r="C15" s="503"/>
      <c r="D15" s="504"/>
      <c r="E15" s="196"/>
      <c r="F15" s="196"/>
      <c r="G15" s="196"/>
      <c r="H15" s="196"/>
      <c r="I15" s="196"/>
      <c r="J15" s="196"/>
      <c r="K15" s="197">
        <f>K14</f>
        <v>2133</v>
      </c>
      <c r="L15" s="197">
        <f t="shared" ref="L15" si="281">L14</f>
        <v>608</v>
      </c>
      <c r="M15" s="197">
        <f t="shared" ref="M15" si="282">M14</f>
        <v>658</v>
      </c>
      <c r="N15" s="197">
        <f t="shared" ref="N15" si="283">N14</f>
        <v>1175</v>
      </c>
      <c r="O15" s="197">
        <f t="shared" ref="O15" si="284">O14</f>
        <v>667</v>
      </c>
      <c r="P15" s="197">
        <f t="shared" ref="P15" si="285">P14</f>
        <v>3000</v>
      </c>
      <c r="Q15" s="197">
        <f t="shared" ref="Q15" si="286">Q14</f>
        <v>8241</v>
      </c>
      <c r="R15" s="196"/>
      <c r="S15" s="26" t="s">
        <v>138</v>
      </c>
      <c r="T15" s="27" cm="1">
        <f t="array" ref="T15">_xlfn.XLOOKUP($D14&amp;T$2&amp;T$3,事業計画集計2025[営業所]&amp;事業計画集計2025[月]&amp;事業計画集計2025[受着完],事業計画集計2025[(当月)実績 請負金額],0,0)</f>
        <v>58241723</v>
      </c>
      <c r="U15" s="28" cm="1">
        <f t="array" ref="U15">_xlfn.XLOOKUP($D14&amp;T$2&amp;T$3,事業計画集計2025[営業所]&amp;事業計画集計2025[月]&amp;事業計画集計2025[受着完],事業計画集計2025[(当月)実績 利益額],0,0)</f>
        <v>10839418</v>
      </c>
      <c r="V15" s="142" cm="1">
        <f t="array" ref="V15">_xlfn.XLOOKUP($D14&amp;T$2&amp;T$3,事業計画集計2025[営業所]&amp;事業計画集計2025[月]&amp;事業計画集計2025[受着完],事業計画集計2025[(当月)実績 棟数],0,0)</f>
        <v>2</v>
      </c>
      <c r="W15" s="27" cm="1">
        <f t="array" ref="W15">_xlfn.XLOOKUP($D14&amp;W$2&amp;W$3,事業計画集計2025[営業所]&amp;事業計画集計2025[月]&amp;事業計画集計2025[受着完],事業計画集計2025[(当月)実績 請負金額],0,0)</f>
        <v>0</v>
      </c>
      <c r="X15" s="28" cm="1">
        <f t="array" ref="X15">_xlfn.XLOOKUP($D14&amp;W$2&amp;W$3,事業計画集計2025[営業所]&amp;事業計画集計2025[月]&amp;事業計画集計2025[受着完],事業計画集計2025[(当月)実績 利益額],0,0)</f>
        <v>0</v>
      </c>
      <c r="Y15" s="149" cm="1">
        <f t="array" ref="Y15">_xlfn.XLOOKUP($D14&amp;W$2&amp;W$3,事業計画集計2025[営業所]&amp;事業計画集計2025[月]&amp;事業計画集計2025[受着完],事業計画集計2025[(当月)実績 棟数],0,0)</f>
        <v>0</v>
      </c>
      <c r="Z15" s="28" cm="1">
        <f t="array" ref="Z15">_xlfn.XLOOKUP($D14&amp;Z$2&amp;Z$3,事業計画集計2025[営業所]&amp;事業計画集計2025[月]&amp;事業計画集計2025[受着完],事業計画集計2025[(当月)実績 請負金額],0,0)</f>
        <v>0</v>
      </c>
      <c r="AA15" s="28" cm="1">
        <f t="array" ref="AA15">_xlfn.XLOOKUP($D14&amp;Z$2&amp;Z$3,事業計画集計2025[営業所]&amp;事業計画集計2025[月]&amp;事業計画集計2025[受着完],事業計画集計2025[(当月)実績 利益額],0,0)</f>
        <v>0</v>
      </c>
      <c r="AB15" s="133">
        <f>AA15-($Q14*1000)</f>
        <v>-8241000</v>
      </c>
      <c r="AC15" s="142" cm="1">
        <f t="array" ref="AC15">_xlfn.XLOOKUP($D14&amp;Z$2&amp;Z$3,事業計画集計2025[営業所]&amp;事業計画集計2025[月]&amp;事業計画集計2025[受着完],事業計画集計2025[(当月)実績 棟数],0,0)</f>
        <v>0</v>
      </c>
      <c r="AD15" s="27" cm="1">
        <f t="array" ref="AD15">_xlfn.XLOOKUP($D14&amp;AD$2&amp;AD$3,事業計画集計2025[営業所]&amp;事業計画集計2025[月]&amp;事業計画集計2025[受着完],事業計画集計2025[(当月)実績 請負金額],0,0)</f>
        <v>0</v>
      </c>
      <c r="AE15" s="28" cm="1">
        <f t="array" ref="AE15">_xlfn.XLOOKUP($D14&amp;AD$2&amp;AD$3,事業計画集計2025[営業所]&amp;事業計画集計2025[月]&amp;事業計画集計2025[受着完],事業計画集計2025[(当月)実績 利益額],0,0)</f>
        <v>0</v>
      </c>
      <c r="AF15" s="149" cm="1">
        <f t="array" ref="AF15">_xlfn.XLOOKUP($D14&amp;AD$2&amp;AD$3,事業計画集計2025[営業所]&amp;事業計画集計2025[月]&amp;事業計画集計2025[受着完],事業計画集計2025[(当月)実績 棟数],0,0)</f>
        <v>0</v>
      </c>
      <c r="AG15" s="28" cm="1">
        <f t="array" ref="AG15">_xlfn.XLOOKUP($D14&amp;AG$2&amp;AG$3,事業計画集計2025[営業所]&amp;事業計画集計2025[月]&amp;事業計画集計2025[受着完],事業計画集計2025[(当月)実績 請負金額],0,0)</f>
        <v>0</v>
      </c>
      <c r="AH15" s="28" cm="1">
        <f t="array" ref="AH15">_xlfn.XLOOKUP($D14&amp;AG$2&amp;AG$3,事業計画集計2025[営業所]&amp;事業計画集計2025[月]&amp;事業計画集計2025[受着完],事業計画集計2025[(当月)実績 利益額],0,0)</f>
        <v>0</v>
      </c>
      <c r="AI15" s="149" cm="1">
        <f t="array" ref="AI15">_xlfn.XLOOKUP($D14&amp;AG$2&amp;AG$3,事業計画集計2025[営業所]&amp;事業計画集計2025[月]&amp;事業計画集計2025[受着完],事業計画集計2025[(当月)実績 棟数],0,0)</f>
        <v>0</v>
      </c>
      <c r="AJ15" s="28" cm="1">
        <f t="array" ref="AJ15">_xlfn.XLOOKUP($D14&amp;AJ$2&amp;AJ$3,事業計画集計2025[営業所]&amp;事業計画集計2025[月]&amp;事業計画集計2025[受着完],事業計画集計2025[(当月)実績 請負金額],0,0)</f>
        <v>28713745</v>
      </c>
      <c r="AK15" s="28" cm="1">
        <f t="array" ref="AK15">_xlfn.XLOOKUP($D14&amp;AJ$2&amp;AJ$3,事業計画集計2025[営業所]&amp;事業計画集計2025[月]&amp;事業計画集計2025[受着完],事業計画集計2025[(当月)実績 利益額],0,0)</f>
        <v>5981468</v>
      </c>
      <c r="AL15" s="133">
        <f>AK15-($Q14*1000)</f>
        <v>-2259532</v>
      </c>
      <c r="AM15" s="149" cm="1">
        <f t="array" ref="AM15">_xlfn.XLOOKUP($D14&amp;AJ$2&amp;AJ$3,事業計画集計2025[営業所]&amp;事業計画集計2025[月]&amp;事業計画集計2025[受着完],事業計画集計2025[(当月)実績 棟数],0,0)</f>
        <v>1</v>
      </c>
      <c r="AN15" s="28" cm="1">
        <f t="array" ref="AN15">_xlfn.XLOOKUP($D14&amp;AN$2&amp;AN$3,事業計画集計2025[営業所]&amp;事業計画集計2025[月]&amp;事業計画集計2025[受着完],事業計画集計2025[(当月)実績 請負金額],0,0)</f>
        <v>66095443</v>
      </c>
      <c r="AO15" s="28" cm="1">
        <f t="array" ref="AO15">_xlfn.XLOOKUP($D14&amp;AN$2&amp;AN$3,事業計画集計2025[営業所]&amp;事業計画集計2025[月]&amp;事業計画集計2025[受着完],事業計画集計2025[(当月)実績 利益額],0,0)</f>
        <v>13254849</v>
      </c>
      <c r="AP15" s="149" cm="1">
        <f t="array" ref="AP15">_xlfn.XLOOKUP($D14&amp;AN$2&amp;AN$3,事業計画集計2025[営業所]&amp;事業計画集計2025[月]&amp;事業計画集計2025[受着完],事業計画集計2025[(当月)実績 棟数],0,0)</f>
        <v>2</v>
      </c>
      <c r="AQ15" s="28" cm="1">
        <f t="array" ref="AQ15">_xlfn.XLOOKUP($D14&amp;AQ$2&amp;AQ$3,事業計画集計2025[営業所]&amp;事業計画集計2025[月]&amp;事業計画集計2025[受着完],事業計画集計2025[(当月)実績 請負金額],0,0)</f>
        <v>0</v>
      </c>
      <c r="AR15" s="28" cm="1">
        <f t="array" ref="AR15">_xlfn.XLOOKUP($D14&amp;AQ$2&amp;AQ$3,事業計画集計2025[営業所]&amp;事業計画集計2025[月]&amp;事業計画集計2025[受着完],事業計画集計2025[(当月)実績 利益額],0,0)</f>
        <v>0</v>
      </c>
      <c r="AS15" s="149" cm="1">
        <f t="array" ref="AS15">_xlfn.XLOOKUP($D14&amp;AQ$2&amp;AQ$3,事業計画集計2025[営業所]&amp;事業計画集計2025[月]&amp;事業計画集計2025[受着完],事業計画集計2025[(当月)実績 棟数],0,0)</f>
        <v>0</v>
      </c>
      <c r="AT15" s="28" cm="1">
        <f t="array" ref="AT15">_xlfn.XLOOKUP($D14&amp;AT$2&amp;AT$3,事業計画集計2025[営業所]&amp;事業計画集計2025[月]&amp;事業計画集計2025[受着完],事業計画集計2025[(当月)実績 請負金額],0,0)</f>
        <v>0</v>
      </c>
      <c r="AU15" s="28" cm="1">
        <f t="array" ref="AU15">_xlfn.XLOOKUP($D14&amp;AT$2&amp;AT$3,事業計画集計2025[営業所]&amp;事業計画集計2025[月]&amp;事業計画集計2025[受着完],事業計画集計2025[(当月)実績 利益額],0,0)</f>
        <v>0</v>
      </c>
      <c r="AV15" s="29">
        <f>AU15-($Q14*1000)</f>
        <v>-8241000</v>
      </c>
      <c r="AW15" s="142" cm="1">
        <f t="array" ref="AW15">_xlfn.XLOOKUP($D14&amp;AT$2&amp;AT$3,事業計画集計2025[営業所]&amp;事業計画集計2025[月]&amp;事業計画集計2025[受着完],事業計画集計2025[(当月)実績 棟数],0,0)</f>
        <v>0</v>
      </c>
      <c r="AX15" s="421">
        <f t="shared" si="214"/>
        <v>124337166</v>
      </c>
      <c r="AY15" s="422">
        <f t="shared" si="215"/>
        <v>24094267</v>
      </c>
      <c r="AZ15" s="423">
        <f t="shared" si="216"/>
        <v>4</v>
      </c>
      <c r="BA15" s="296">
        <f t="shared" si="217"/>
        <v>0</v>
      </c>
      <c r="BB15" s="300">
        <f t="shared" si="218"/>
        <v>0</v>
      </c>
      <c r="BC15" s="154">
        <f t="shared" si="219"/>
        <v>0</v>
      </c>
      <c r="BD15" s="304">
        <f>Z15+AJ15+AT15</f>
        <v>28713745</v>
      </c>
      <c r="BE15" s="314">
        <f>AA15+AK15+AU15</f>
        <v>5981468</v>
      </c>
      <c r="BF15" s="409">
        <f>BE15*(1+BF16)-(($Q14*1000)*3)</f>
        <v>-18741532</v>
      </c>
      <c r="BG15" s="158">
        <f>AC15+AM15+AW15</f>
        <v>1</v>
      </c>
      <c r="BH15" s="28" cm="1">
        <f t="array" ref="BH15">_xlfn.XLOOKUP($D14&amp;BH$2&amp;BH$3,事業計画集計2025[営業所]&amp;事業計画集計2025[月]&amp;事業計画集計2025[受着完],事業計画集計2025[(当月)実績 請負金額],0,0)</f>
        <v>43971757</v>
      </c>
      <c r="BI15" s="28" cm="1">
        <f t="array" ref="BI15">_xlfn.XLOOKUP($D14&amp;BH$2&amp;BH$3,事業計画集計2025[営業所]&amp;事業計画集計2025[月]&amp;事業計画集計2025[受着完],事業計画集計2025[(当月)実績 利益額],0,0)</f>
        <v>7389460</v>
      </c>
      <c r="BJ15" s="149" cm="1">
        <f t="array" ref="BJ15">_xlfn.XLOOKUP($D14&amp;BH$2&amp;BH$3,事業計画集計2025[営業所]&amp;事業計画集計2025[月]&amp;事業計画集計2025[受着完],事業計画集計2025[(当月)実績 棟数],0,0)</f>
        <v>2</v>
      </c>
      <c r="BK15" s="28" cm="1">
        <f t="array" ref="BK15">_xlfn.XLOOKUP($D14&amp;BK$2&amp;BK$3,事業計画集計2025[営業所]&amp;事業計画集計2025[月]&amp;事業計画集計2025[受着完],事業計画集計2025[(当月)実績 請負金額],0,0)</f>
        <v>0</v>
      </c>
      <c r="BL15" s="28" cm="1">
        <f t="array" ref="BL15">_xlfn.XLOOKUP($D14&amp;BK$2&amp;BK$3,事業計画集計2025[営業所]&amp;事業計画集計2025[月]&amp;事業計画集計2025[受着完],事業計画集計2025[(当月)実績 利益額],0,0)</f>
        <v>0</v>
      </c>
      <c r="BM15" s="149" cm="1">
        <f t="array" ref="BM15">_xlfn.XLOOKUP($D14&amp;BK$2&amp;BK$3,事業計画集計2025[営業所]&amp;事業計画集計2025[月]&amp;事業計画集計2025[受着完],事業計画集計2025[(当月)実績 棟数],0,0)</f>
        <v>0</v>
      </c>
      <c r="BN15" s="28" cm="1">
        <f t="array" ref="BN15">_xlfn.XLOOKUP($D14&amp;BN$2&amp;BN$3,事業計画集計2025[営業所]&amp;事業計画集計2025[月]&amp;事業計画集計2025[受着完],事業計画集計2025[(当月)実績 請負金額],0,0)</f>
        <v>29414869</v>
      </c>
      <c r="BO15" s="28" cm="1">
        <f t="array" ref="BO15">_xlfn.XLOOKUP($D14&amp;BN$2&amp;BN$3,事業計画集計2025[営業所]&amp;事業計画集計2025[月]&amp;事業計画集計2025[受着完],事業計画集計2025[(当月)実績 利益額],0,0)</f>
        <v>5776948</v>
      </c>
      <c r="BP15" s="133">
        <f>BO15-($Q14*1000)</f>
        <v>-2464052</v>
      </c>
      <c r="BQ15" s="149" cm="1">
        <f t="array" ref="BQ15">_xlfn.XLOOKUP($D14&amp;BN$2&amp;BN$3,事業計画集計2025[営業所]&amp;事業計画集計2025[月]&amp;事業計画集計2025[受着完],事業計画集計2025[(当月)実績 棟数],0,0)</f>
        <v>1</v>
      </c>
      <c r="BR15" s="28" cm="1">
        <f t="array" ref="BR15">_xlfn.XLOOKUP($D14&amp;BR$2&amp;BR$3,事業計画集計2025[営業所]&amp;事業計画集計2025[月]&amp;事業計画集計2025[受着完],事業計画集計2025[(当月)実績 請負金額],0,0)</f>
        <v>0</v>
      </c>
      <c r="BS15" s="28" cm="1">
        <f t="array" ref="BS15">_xlfn.XLOOKUP($D14&amp;BR$2&amp;BR$3,事業計画集計2025[営業所]&amp;事業計画集計2025[月]&amp;事業計画集計2025[受着完],事業計画集計2025[(当月)実績 利益額],0,0)</f>
        <v>0</v>
      </c>
      <c r="BT15" s="149" cm="1">
        <f t="array" ref="BT15">_xlfn.XLOOKUP($D14&amp;BR$2&amp;BR$3,事業計画集計2025[営業所]&amp;事業計画集計2025[月]&amp;事業計画集計2025[受着完],事業計画集計2025[(当月)実績 棟数],0,0)</f>
        <v>0</v>
      </c>
      <c r="BU15" s="28" cm="1">
        <f t="array" ref="BU15">_xlfn.XLOOKUP($D14&amp;BU$2&amp;BU$3,事業計画集計2025[営業所]&amp;事業計画集計2025[月]&amp;事業計画集計2025[受着完],事業計画集計2025[(当月)実績 請負金額],0,0)</f>
        <v>29489326</v>
      </c>
      <c r="BV15" s="28" cm="1">
        <f t="array" ref="BV15">_xlfn.XLOOKUP($D14&amp;BU$2&amp;BU$3,事業計画集計2025[営業所]&amp;事業計画集計2025[月]&amp;事業計画集計2025[受着完],事業計画集計2025[(当月)実績 利益額],0,0)</f>
        <v>5483032</v>
      </c>
      <c r="BW15" s="149" cm="1">
        <f t="array" ref="BW15">_xlfn.XLOOKUP($D14&amp;BU$2&amp;BU$3,事業計画集計2025[営業所]&amp;事業計画集計2025[月]&amp;事業計画集計2025[受着完],事業計画集計2025[(当月)実績 棟数],0,0)</f>
        <v>1</v>
      </c>
      <c r="BX15" s="28" cm="1">
        <f t="array" ref="BX15">_xlfn.XLOOKUP($D14&amp;BX$2&amp;BX$3,事業計画集計2025[営業所]&amp;事業計画集計2025[月]&amp;事業計画集計2025[受着完],事業計画集計2025[(当月)実績 請負金額],0,0)</f>
        <v>0</v>
      </c>
      <c r="BY15" s="28" cm="1">
        <f t="array" ref="BY15">_xlfn.XLOOKUP($D14&amp;BX$2&amp;BX$3,事業計画集計2025[営業所]&amp;事業計画集計2025[月]&amp;事業計画集計2025[受着完],事業計画集計2025[(当月)実績 利益額],0,0)</f>
        <v>0</v>
      </c>
      <c r="BZ15" s="133">
        <f>BY15-($Q14*1000)</f>
        <v>-8241000</v>
      </c>
      <c r="CA15" s="149" cm="1">
        <f t="array" ref="CA15">_xlfn.XLOOKUP($D14&amp;BX$2&amp;BX$3,事業計画集計2025[営業所]&amp;事業計画集計2025[月]&amp;事業計画集計2025[受着完],事業計画集計2025[(当月)実績 棟数],0,0)</f>
        <v>0</v>
      </c>
      <c r="CB15" s="28" cm="1">
        <f t="array" ref="CB15">_xlfn.XLOOKUP($D14&amp;CB$2&amp;CB$3,事業計画集計2025[営業所]&amp;事業計画集計2025[月]&amp;事業計画集計2025[受着完],事業計画集計2025[(当月)実績 請負金額],0,0)</f>
        <v>34699086</v>
      </c>
      <c r="CC15" s="28" cm="1">
        <f t="array" ref="CC15">_xlfn.XLOOKUP($D14&amp;CB$2&amp;CB$3,事業計画集計2025[営業所]&amp;事業計画集計2025[月]&amp;事業計画集計2025[受着完],事業計画集計2025[(当月)実績 利益額],0,0)</f>
        <v>6616923</v>
      </c>
      <c r="CD15" s="149" cm="1">
        <f t="array" ref="CD15">_xlfn.XLOOKUP($D14&amp;CB$2&amp;CB$3,事業計画集計2025[営業所]&amp;事業計画集計2025[月]&amp;事業計画集計2025[受着完],事業計画集計2025[(当月)実績 棟数],0,0)</f>
        <v>1</v>
      </c>
      <c r="CE15" s="28" cm="1">
        <f t="array" ref="CE15">_xlfn.XLOOKUP($D14&amp;CE$2&amp;CE$3,事業計画集計2025[営業所]&amp;事業計画集計2025[月]&amp;事業計画集計2025[受着完],事業計画集計2025[(当月)実績 請負金額],0,0)</f>
        <v>0</v>
      </c>
      <c r="CF15" s="28" cm="1">
        <f t="array" ref="CF15">_xlfn.XLOOKUP($D14&amp;CE$2&amp;CE$3,事業計画集計2025[営業所]&amp;事業計画集計2025[月]&amp;事業計画集計2025[受着完],事業計画集計2025[(当月)実績 利益額],0,0)</f>
        <v>0</v>
      </c>
      <c r="CG15" s="149" cm="1">
        <f t="array" ref="CG15">_xlfn.XLOOKUP($D14&amp;CE$2&amp;CE$3,事業計画集計2025[営業所]&amp;事業計画集計2025[月]&amp;事業計画集計2025[受着完],事業計画集計2025[(当月)実績 棟数],0,0)</f>
        <v>0</v>
      </c>
      <c r="CH15" s="28" cm="1">
        <f t="array" ref="CH15">_xlfn.XLOOKUP($D14&amp;CH$2&amp;CH$3,事業計画集計2025[営業所]&amp;事業計画集計2025[月]&amp;事業計画集計2025[受着完],事業計画集計2025[(当月)実績 請負金額],0,0)</f>
        <v>0</v>
      </c>
      <c r="CI15" s="28" cm="1">
        <f t="array" ref="CI15">_xlfn.XLOOKUP($D14&amp;CH$2&amp;CH$3,事業計画集計2025[営業所]&amp;事業計画集計2025[月]&amp;事業計画集計2025[受着完],事業計画集計2025[(当月)実績 利益額],0,0)</f>
        <v>0</v>
      </c>
      <c r="CJ15" s="133">
        <f>CI15-($Q14*1000)</f>
        <v>-8241000</v>
      </c>
      <c r="CK15" s="142" cm="1">
        <f t="array" ref="CK15">_xlfn.XLOOKUP($D14&amp;CH$2&amp;CH$3,事業計画集計2025[営業所]&amp;事業計画集計2025[月]&amp;事業計画集計2025[受着完],事業計画集計2025[(当月)実績 棟数],0,0)</f>
        <v>0</v>
      </c>
      <c r="CL15" s="421">
        <f t="shared" si="224"/>
        <v>78670843</v>
      </c>
      <c r="CM15" s="422">
        <f t="shared" si="225"/>
        <v>14006383</v>
      </c>
      <c r="CN15" s="423">
        <f t="shared" si="226"/>
        <v>3</v>
      </c>
      <c r="CO15" s="296">
        <f t="shared" si="227"/>
        <v>29489326</v>
      </c>
      <c r="CP15" s="300">
        <f t="shared" si="228"/>
        <v>5483032</v>
      </c>
      <c r="CQ15" s="154">
        <f t="shared" si="229"/>
        <v>1</v>
      </c>
      <c r="CR15" s="304">
        <f>BN15+BX15+CH15</f>
        <v>29414869</v>
      </c>
      <c r="CS15" s="314">
        <f>BO15+BY15+CI15</f>
        <v>5776948</v>
      </c>
      <c r="CT15" s="409">
        <f>CS15*(1+CT16)-(($Q14*1000)*3)</f>
        <v>-18946052</v>
      </c>
      <c r="CU15" s="158">
        <f>BQ15+CA15+CK15</f>
        <v>1</v>
      </c>
      <c r="CV15" s="333">
        <f t="shared" si="233"/>
        <v>203008009</v>
      </c>
      <c r="CW15" s="334">
        <f t="shared" si="234"/>
        <v>38100650</v>
      </c>
      <c r="CX15" s="162">
        <f t="shared" si="235"/>
        <v>7</v>
      </c>
      <c r="CY15" s="354">
        <f t="shared" si="236"/>
        <v>29489326</v>
      </c>
      <c r="CZ15" s="355">
        <f t="shared" si="237"/>
        <v>5483032</v>
      </c>
      <c r="DA15" s="166">
        <f t="shared" si="238"/>
        <v>1</v>
      </c>
      <c r="DB15" s="479">
        <f t="shared" si="239"/>
        <v>58128614</v>
      </c>
      <c r="DC15" s="480">
        <f t="shared" si="240"/>
        <v>11758416</v>
      </c>
      <c r="DD15" s="409">
        <f t="shared" si="241"/>
        <v>-37687584</v>
      </c>
      <c r="DE15" s="482">
        <f t="shared" si="242"/>
        <v>2</v>
      </c>
      <c r="DF15" s="28" cm="1">
        <f t="array" ref="DF15">_xlfn.XLOOKUP($D14&amp;DF$2&amp;DF$3,事業計画集計2025[営業所]&amp;事業計画集計2025[月]&amp;事業計画集計2025[受着完],事業計画集計2025[(当月)実績 請負金額],0,0)</f>
        <v>30356839</v>
      </c>
      <c r="DG15" s="28" cm="1">
        <f t="array" ref="DG15">_xlfn.XLOOKUP($D14&amp;DF$2&amp;DF$3,事業計画集計2025[営業所]&amp;事業計画集計2025[月]&amp;事業計画集計2025[受着完],事業計画集計2025[(当月)実績 利益額],0,0)</f>
        <v>6018954</v>
      </c>
      <c r="DH15" s="149" cm="1">
        <f t="array" ref="DH15">_xlfn.XLOOKUP($D14&amp;DF$2&amp;DF$3,事業計画集計2025[営業所]&amp;事業計画集計2025[月]&amp;事業計画集計2025[受着完],事業計画集計2025[(当月)実績 棟数],0,0)</f>
        <v>1</v>
      </c>
      <c r="DI15" s="28" cm="1">
        <f t="array" ref="DI15">_xlfn.XLOOKUP($D14&amp;DI$2&amp;DI$3,事業計画集計2025[営業所]&amp;事業計画集計2025[月]&amp;事業計画集計2025[受着完],事業計画集計2025[(当月)実績 請負金額],0,0)</f>
        <v>0</v>
      </c>
      <c r="DJ15" s="28" cm="1">
        <f t="array" ref="DJ15">_xlfn.XLOOKUP($D14&amp;DI$2&amp;DI$3,事業計画集計2025[営業所]&amp;事業計画集計2025[月]&amp;事業計画集計2025[受着完],事業計画集計2025[(当月)実績 利益額],0,0)</f>
        <v>0</v>
      </c>
      <c r="DK15" s="149" cm="1">
        <f t="array" ref="DK15">_xlfn.XLOOKUP($D14&amp;DI$2&amp;DI$3,事業計画集計2025[営業所]&amp;事業計画集計2025[月]&amp;事業計画集計2025[受着完],事業計画集計2025[(当月)実績 棟数],0,0)</f>
        <v>0</v>
      </c>
      <c r="DL15" s="28" cm="1">
        <f t="array" ref="DL15">_xlfn.XLOOKUP($D14&amp;DL$2&amp;DL$3,事業計画集計2025[営業所]&amp;事業計画集計2025[月]&amp;事業計画集計2025[受着完],事業計画集計2025[(当月)実績 請負金額],0,0)</f>
        <v>0</v>
      </c>
      <c r="DM15" s="28" cm="1">
        <f t="array" ref="DM15">_xlfn.XLOOKUP($D14&amp;DL$2&amp;DL$3,事業計画集計2025[営業所]&amp;事業計画集計2025[月]&amp;事業計画集計2025[受着完],事業計画集計2025[(当月)実績 利益額],0,0)</f>
        <v>0</v>
      </c>
      <c r="DN15" s="133">
        <f>DM15-($Q14*1000)</f>
        <v>-8241000</v>
      </c>
      <c r="DO15" s="149" cm="1">
        <f t="array" ref="DO15">_xlfn.XLOOKUP($D14&amp;DL$2&amp;DL$3,事業計画集計2025[営業所]&amp;事業計画集計2025[月]&amp;事業計画集計2025[受着完],事業計画集計2025[(当月)実績 棟数],0,0)</f>
        <v>0</v>
      </c>
      <c r="DP15" s="28" cm="1">
        <f t="array" ref="DP15">_xlfn.XLOOKUP($D14&amp;DP$2&amp;DP$3,事業計画集計2025[営業所]&amp;事業計画集計2025[月]&amp;事業計画集計2025[受着完],事業計画集計2025[(当月)実績 請負金額],0,0)</f>
        <v>31434668</v>
      </c>
      <c r="DQ15" s="28" cm="1">
        <f t="array" ref="DQ15">_xlfn.XLOOKUP($D14&amp;DP$2&amp;DP$3,事業計画集計2025[営業所]&amp;事業計画集計2025[月]&amp;事業計画集計2025[受着完],事業計画集計2025[(当月)実績 利益額],0,0)</f>
        <v>5603081</v>
      </c>
      <c r="DR15" s="149" cm="1">
        <f t="array" ref="DR15">_xlfn.XLOOKUP($D14&amp;DP$2&amp;DP$3,事業計画集計2025[営業所]&amp;事業計画集計2025[月]&amp;事業計画集計2025[受着完],事業計画集計2025[(当月)実績 棟数],0,0)</f>
        <v>1</v>
      </c>
      <c r="DS15" s="28" cm="1">
        <f t="array" ref="DS15">_xlfn.XLOOKUP($D14&amp;DS$2&amp;DS$3,事業計画集計2025[営業所]&amp;事業計画集計2025[月]&amp;事業計画集計2025[受着完],事業計画集計2025[(当月)実績 請負金額],0,0)</f>
        <v>55738499</v>
      </c>
      <c r="DT15" s="28" cm="1">
        <f t="array" ref="DT15">_xlfn.XLOOKUP($D14&amp;DS$2&amp;DS$3,事業計画集計2025[営業所]&amp;事業計画集計2025[月]&amp;事業計画集計2025[受着完],事業計画集計2025[(当月)実績 利益額],0,0)</f>
        <v>10527907</v>
      </c>
      <c r="DU15" s="149" cm="1">
        <f t="array" ref="DU15">_xlfn.XLOOKUP($D14&amp;DS$2&amp;DS$3,事業計画集計2025[営業所]&amp;事業計画集計2025[月]&amp;事業計画集計2025[受着完],事業計画集計2025[(当月)実績 棟数],0,0)</f>
        <v>2</v>
      </c>
      <c r="DV15" s="28" cm="1">
        <f t="array" ref="DV15">_xlfn.XLOOKUP($D14&amp;DV$2&amp;DV$3,事業計画集計2025[営業所]&amp;事業計画集計2025[月]&amp;事業計画集計2025[受着完],事業計画集計2025[(当月)実績 請負金額],0,0)</f>
        <v>0</v>
      </c>
      <c r="DW15" s="28" cm="1">
        <f t="array" ref="DW15">_xlfn.XLOOKUP($D14&amp;DV$2&amp;DV$3,事業計画集計2025[営業所]&amp;事業計画集計2025[月]&amp;事業計画集計2025[受着完],事業計画集計2025[(当月)実績 利益額],0,0)</f>
        <v>0</v>
      </c>
      <c r="DX15" s="133">
        <f>DW15-($Q14*1000)</f>
        <v>-8241000</v>
      </c>
      <c r="DY15" s="149" cm="1">
        <f t="array" ref="DY15">_xlfn.XLOOKUP($D14&amp;DV$2&amp;DV$3,事業計画集計2025[営業所]&amp;事業計画集計2025[月]&amp;事業計画集計2025[受着完],事業計画集計2025[(当月)実績 棟数],0,0)</f>
        <v>0</v>
      </c>
      <c r="DZ15" s="28" cm="1">
        <f t="array" ref="DZ15">_xlfn.XLOOKUP($D14&amp;DZ$2&amp;DZ$3,事業計画集計2025[営業所]&amp;事業計画集計2025[月]&amp;事業計画集計2025[受着完],事業計画集計2025[(当月)実績 請負金額],0,0)</f>
        <v>0</v>
      </c>
      <c r="EA15" s="28" cm="1">
        <f t="array" ref="EA15">_xlfn.XLOOKUP($D14&amp;DZ$2&amp;DZ$3,事業計画集計2025[営業所]&amp;事業計画集計2025[月]&amp;事業計画集計2025[受着完],事業計画集計2025[(当月)実績 利益額],0,0)</f>
        <v>0</v>
      </c>
      <c r="EB15" s="149" cm="1">
        <f t="array" ref="EB15">_xlfn.XLOOKUP($D14&amp;DZ$2&amp;DZ$3,事業計画集計2025[営業所]&amp;事業計画集計2025[月]&amp;事業計画集計2025[受着完],事業計画集計2025[(当月)実績 棟数],0,0)</f>
        <v>0</v>
      </c>
      <c r="EC15" s="28" cm="1">
        <f t="array" ref="EC15">_xlfn.XLOOKUP($D14&amp;EC$2&amp;EC$3,事業計画集計2025[営業所]&amp;事業計画集計2025[月]&amp;事業計画集計2025[受着完],事業計画集計2025[(当月)実績 請負金額],0,0)</f>
        <v>0</v>
      </c>
      <c r="ED15" s="28" cm="1">
        <f t="array" ref="ED15">_xlfn.XLOOKUP($D14&amp;EC$2&amp;EC$3,事業計画集計2025[営業所]&amp;事業計画集計2025[月]&amp;事業計画集計2025[受着完],事業計画集計2025[(当月)実績 利益額],0,0)</f>
        <v>0</v>
      </c>
      <c r="EE15" s="149" cm="1">
        <f t="array" ref="EE15">_xlfn.XLOOKUP($D14&amp;EC$2&amp;EC$3,事業計画集計2025[営業所]&amp;事業計画集計2025[月]&amp;事業計画集計2025[受着完],事業計画集計2025[(当月)実績 棟数],0,0)</f>
        <v>0</v>
      </c>
      <c r="EF15" s="28" cm="1">
        <f t="array" ref="EF15">_xlfn.XLOOKUP($D14&amp;EF$2&amp;EF$3,事業計画集計2025[営業所]&amp;事業計画集計2025[月]&amp;事業計画集計2025[受着完],事業計画集計2025[(当月)実績 請負金額],0,0)</f>
        <v>29489326</v>
      </c>
      <c r="EG15" s="28" cm="1">
        <f t="array" ref="EG15">_xlfn.XLOOKUP($D14&amp;EF$2&amp;EF$3,事業計画集計2025[営業所]&amp;事業計画集計2025[月]&amp;事業計画集計2025[受着完],事業計画集計2025[(当月)実績 利益額],0,0)</f>
        <v>5483032</v>
      </c>
      <c r="EH15" s="133">
        <f>EG15-($Q14*1000)</f>
        <v>-2757968</v>
      </c>
      <c r="EI15" s="142" cm="1">
        <f t="array" ref="EI15">_xlfn.XLOOKUP($D14&amp;EF$2&amp;EF$3,事業計画集計2025[営業所]&amp;事業計画集計2025[月]&amp;事業計画集計2025[受着完],事業計画集計2025[(当月)実績 棟数],0,0)</f>
        <v>1</v>
      </c>
      <c r="EJ15" s="421">
        <f t="shared" si="243"/>
        <v>61791507</v>
      </c>
      <c r="EK15" s="422">
        <f t="shared" si="244"/>
        <v>11622035</v>
      </c>
      <c r="EL15" s="423">
        <f t="shared" si="245"/>
        <v>2</v>
      </c>
      <c r="EM15" s="296">
        <f t="shared" si="246"/>
        <v>55738499</v>
      </c>
      <c r="EN15" s="300">
        <f t="shared" si="247"/>
        <v>10527907</v>
      </c>
      <c r="EO15" s="154">
        <f t="shared" si="248"/>
        <v>2</v>
      </c>
      <c r="EP15" s="304">
        <f>DL15+DV15+EF15</f>
        <v>29489326</v>
      </c>
      <c r="EQ15" s="314">
        <f>DM15+DW15+EG15</f>
        <v>5483032</v>
      </c>
      <c r="ER15" s="409">
        <f>EQ15*(1+ER16)-(($Q14*1000)*3)</f>
        <v>-19239968</v>
      </c>
      <c r="ES15" s="158">
        <f>DO15+DY15+EI15</f>
        <v>1</v>
      </c>
      <c r="ET15" s="28" cm="1">
        <f t="array" ref="ET15">_xlfn.XLOOKUP($D14&amp;ET$2&amp;ET$3,事業計画集計2025[営業所]&amp;事業計画集計2025[月]&amp;事業計画集計2025[受着完],事業計画集計2025[(当月)実績 請負金額],0,0)</f>
        <v>35494500</v>
      </c>
      <c r="EU15" s="28" cm="1">
        <f t="array" ref="EU15">_xlfn.XLOOKUP($D14&amp;ET$2&amp;ET$3,事業計画集計2025[営業所]&amp;事業計画集計2025[月]&amp;事業計画集計2025[受着完],事業計画集計2025[(当月)実績 利益額],0,0)</f>
        <v>7226427</v>
      </c>
      <c r="EV15" s="149" cm="1">
        <f t="array" ref="EV15">_xlfn.XLOOKUP($D14&amp;ET$2&amp;ET$3,事業計画集計2025[営業所]&amp;事業計画集計2025[月]&amp;事業計画集計2025[受着完],事業計画集計2025[(当月)実績 棟数],0,0)</f>
        <v>1</v>
      </c>
      <c r="EW15" s="28" cm="1">
        <f t="array" ref="EW15">_xlfn.XLOOKUP($D14&amp;EW$2&amp;EW$3,事業計画集計2025[営業所]&amp;事業計画集計2025[月]&amp;事業計画集計2025[受着完],事業計画集計2025[(当月)実績 請負金額],0,0)</f>
        <v>0</v>
      </c>
      <c r="EX15" s="28" cm="1">
        <f t="array" ref="EX15">_xlfn.XLOOKUP($D14&amp;EW$2&amp;EW$3,事業計画集計2025[営業所]&amp;事業計画集計2025[月]&amp;事業計画集計2025[受着完],事業計画集計2025[(当月)実績 利益額],0,0)</f>
        <v>0</v>
      </c>
      <c r="EY15" s="149" cm="1">
        <f t="array" ref="EY15">_xlfn.XLOOKUP($D14&amp;EW$2&amp;EW$3,事業計画集計2025[営業所]&amp;事業計画集計2025[月]&amp;事業計画集計2025[受着完],事業計画集計2025[(当月)実績 棟数],0,0)</f>
        <v>0</v>
      </c>
      <c r="EZ15" s="28" cm="1">
        <f t="array" ref="EZ15">_xlfn.XLOOKUP($D14&amp;EZ$2&amp;EZ$3,事業計画集計2025[営業所]&amp;事業計画集計2025[月]&amp;事業計画集計2025[受着完],事業計画集計2025[(当月)実績 請負金額],0,0)</f>
        <v>0</v>
      </c>
      <c r="FA15" s="28" cm="1">
        <f t="array" ref="FA15">_xlfn.XLOOKUP($D14&amp;EZ$2&amp;EZ$3,事業計画集計2025[営業所]&amp;事業計画集計2025[月]&amp;事業計画集計2025[受着完],事業計画集計2025[(当月)実績 利益額],0,0)</f>
        <v>0</v>
      </c>
      <c r="FB15" s="133">
        <f>FA15-($Q14*1000)</f>
        <v>-8241000</v>
      </c>
      <c r="FC15" s="149" cm="1">
        <f t="array" ref="FC15">_xlfn.XLOOKUP($D14&amp;EZ$2&amp;EZ$3,事業計画集計2025[営業所]&amp;事業計画集計2025[月]&amp;事業計画集計2025[受着完],事業計画集計2025[(当月)実績 棟数],0,0)</f>
        <v>0</v>
      </c>
      <c r="FD15" s="28" cm="1">
        <f t="array" ref="FD15">_xlfn.XLOOKUP($D14&amp;FD$2&amp;FD$3,事業計画集計2025[営業所]&amp;事業計画集計2025[月]&amp;事業計画集計2025[受着完],事業計画集計2025[(当月)実績 請負金額],0,0)</f>
        <v>0</v>
      </c>
      <c r="FE15" s="28" cm="1">
        <f t="array" ref="FE15">_xlfn.XLOOKUP($D14&amp;FD$2&amp;FD$3,事業計画集計2025[営業所]&amp;事業計画集計2025[月]&amp;事業計画集計2025[受着完],事業計画集計2025[(当月)実績 利益額],0,0)</f>
        <v>0</v>
      </c>
      <c r="FF15" s="149" cm="1">
        <f t="array" ref="FF15">_xlfn.XLOOKUP($D14&amp;FD$2&amp;FD$3,事業計画集計2025[営業所]&amp;事業計画集計2025[月]&amp;事業計画集計2025[受着完],事業計画集計2025[(当月)実績 棟数],0,0)</f>
        <v>0</v>
      </c>
      <c r="FG15" s="28" cm="1">
        <f t="array" ref="FG15">_xlfn.XLOOKUP($D14&amp;FG$2&amp;FG$3,事業計画集計2025[営業所]&amp;事業計画集計2025[月]&amp;事業計画集計2025[受着完],事業計画集計2025[(当月)実績 請負金額],0,0)</f>
        <v>39109341</v>
      </c>
      <c r="FH15" s="28" cm="1">
        <f t="array" ref="FH15">_xlfn.XLOOKUP($D14&amp;FG$2&amp;FG$3,事業計画集計2025[営業所]&amp;事業計画集計2025[月]&amp;事業計画集計2025[受着完],事業計画集計2025[(当月)実績 利益額],0,0)</f>
        <v>8083328</v>
      </c>
      <c r="FI15" s="149" cm="1">
        <f t="array" ref="FI15">_xlfn.XLOOKUP($D14&amp;FG$2&amp;FG$3,事業計画集計2025[営業所]&amp;事業計画集計2025[月]&amp;事業計画集計2025[受着完],事業計画集計2025[(当月)実績 棟数],0,0)</f>
        <v>1</v>
      </c>
      <c r="FJ15" s="28" cm="1">
        <f t="array" ref="FJ15">_xlfn.XLOOKUP($D14&amp;FJ$2&amp;FJ$3,事業計画集計2025[営業所]&amp;事業計画集計2025[月]&amp;事業計画集計2025[受着完],事業計画集計2025[(当月)実績 請負金額],0,0)</f>
        <v>0</v>
      </c>
      <c r="FK15" s="28" cm="1">
        <f t="array" ref="FK15">_xlfn.XLOOKUP($D14&amp;FJ$2&amp;FJ$3,事業計画集計2025[営業所]&amp;事業計画集計2025[月]&amp;事業計画集計2025[受着完],事業計画集計2025[(当月)実績 利益額],0,0)</f>
        <v>0</v>
      </c>
      <c r="FL15" s="133">
        <f>FK15-($Q14*1000)</f>
        <v>-8241000</v>
      </c>
      <c r="FM15" s="149" cm="1">
        <f t="array" ref="FM15">_xlfn.XLOOKUP($D14&amp;FJ$2&amp;FJ$3,事業計画集計2025[営業所]&amp;事業計画集計2025[月]&amp;事業計画集計2025[受着完],事業計画集計2025[(当月)実績 棟数],0,0)</f>
        <v>0</v>
      </c>
      <c r="FN15" s="28" cm="1">
        <f t="array" ref="FN15">_xlfn.XLOOKUP($D14&amp;FN$2&amp;FN$3,事業計画集計2025[営業所]&amp;事業計画集計2025[月]&amp;事業計画集計2025[受着完],事業計画集計2025[(当月)実績 請負金額],0,0)</f>
        <v>0</v>
      </c>
      <c r="FO15" s="28" cm="1">
        <f t="array" ref="FO15">_xlfn.XLOOKUP($D14&amp;FN$2&amp;FN$3,事業計画集計2025[営業所]&amp;事業計画集計2025[月]&amp;事業計画集計2025[受着完],事業計画集計2025[(当月)実績 利益額],0,0)</f>
        <v>0</v>
      </c>
      <c r="FP15" s="149" cm="1">
        <f t="array" ref="FP15">_xlfn.XLOOKUP($D14&amp;FN$2&amp;FN$3,事業計画集計2025[営業所]&amp;事業計画集計2025[月]&amp;事業計画集計2025[受着完],事業計画集計2025[(当月)実績 棟数],0,0)</f>
        <v>0</v>
      </c>
      <c r="FQ15" s="28" cm="1">
        <f t="array" ref="FQ15">_xlfn.XLOOKUP($D14&amp;FQ$2&amp;FQ$3,事業計画集計2025[営業所]&amp;事業計画集計2025[月]&amp;事業計画集計2025[受着完],事業計画集計2025[(当月)実績 請負金額],0,0)</f>
        <v>0</v>
      </c>
      <c r="FR15" s="28" cm="1">
        <f t="array" ref="FR15">_xlfn.XLOOKUP($D14&amp;FQ$2&amp;FQ$3,事業計画集計2025[営業所]&amp;事業計画集計2025[月]&amp;事業計画集計2025[受着完],事業計画集計2025[(当月)実績 利益額],0,0)</f>
        <v>0</v>
      </c>
      <c r="FS15" s="149" cm="1">
        <f t="array" ref="FS15">_xlfn.XLOOKUP($D14&amp;FQ$2&amp;FQ$3,事業計画集計2025[営業所]&amp;事業計画集計2025[月]&amp;事業計画集計2025[受着完],事業計画集計2025[(当月)実績 棟数],0,0)</f>
        <v>0</v>
      </c>
      <c r="FT15" s="28" cm="1">
        <f t="array" ref="FT15">_xlfn.XLOOKUP($D14&amp;FT$2&amp;FT$3,事業計画集計2025[営業所]&amp;事業計画集計2025[月]&amp;事業計画集計2025[受着完],事業計画集計2025[(当月)実績 請負金額],0,0)</f>
        <v>0</v>
      </c>
      <c r="FU15" s="28" cm="1">
        <f t="array" ref="FU15">_xlfn.XLOOKUP($D14&amp;FT$2&amp;FT$3,事業計画集計2025[営業所]&amp;事業計画集計2025[月]&amp;事業計画集計2025[受着完],事業計画集計2025[(当月)実績 利益額],0,0)</f>
        <v>0</v>
      </c>
      <c r="FV15" s="133">
        <f>FU15-($Q14*1000)</f>
        <v>-8241000</v>
      </c>
      <c r="FW15" s="142" cm="1">
        <f t="array" ref="FW15">_xlfn.XLOOKUP($D14&amp;FT$2&amp;FT$3,事業計画集計2025[営業所]&amp;事業計画集計2025[月]&amp;事業計画集計2025[受着完],事業計画集計2025[(当月)実績 棟数],0,0)</f>
        <v>0</v>
      </c>
      <c r="FX15" s="421">
        <f t="shared" si="252"/>
        <v>35494500</v>
      </c>
      <c r="FY15" s="422">
        <f t="shared" si="253"/>
        <v>7226427</v>
      </c>
      <c r="FZ15" s="423">
        <f t="shared" si="254"/>
        <v>1</v>
      </c>
      <c r="GA15" s="296">
        <f t="shared" si="255"/>
        <v>39109341</v>
      </c>
      <c r="GB15" s="300">
        <f t="shared" si="256"/>
        <v>8083328</v>
      </c>
      <c r="GC15" s="154">
        <f t="shared" si="257"/>
        <v>1</v>
      </c>
      <c r="GD15" s="304">
        <f>EZ15+FJ15+FT15</f>
        <v>0</v>
      </c>
      <c r="GE15" s="314">
        <f>FA15+FK15+FU15</f>
        <v>0</v>
      </c>
      <c r="GF15" s="409">
        <f>GE15*(1+GF16)-(($Q14*1000)*3)</f>
        <v>-24723000</v>
      </c>
      <c r="GG15" s="158">
        <f>FC15+FM15+FW15</f>
        <v>0</v>
      </c>
      <c r="GH15" s="333">
        <f t="shared" si="261"/>
        <v>97286007</v>
      </c>
      <c r="GI15" s="334">
        <f t="shared" si="262"/>
        <v>18848462</v>
      </c>
      <c r="GJ15" s="162">
        <f t="shared" si="263"/>
        <v>3</v>
      </c>
      <c r="GK15" s="354">
        <f t="shared" si="264"/>
        <v>94847840</v>
      </c>
      <c r="GL15" s="355">
        <f t="shared" si="265"/>
        <v>18611235</v>
      </c>
      <c r="GM15" s="166">
        <f t="shared" si="266"/>
        <v>3</v>
      </c>
      <c r="GN15" s="479">
        <f t="shared" si="267"/>
        <v>29489326</v>
      </c>
      <c r="GO15" s="480">
        <f t="shared" si="268"/>
        <v>5483032</v>
      </c>
      <c r="GP15" s="409">
        <f t="shared" si="269"/>
        <v>-43962968</v>
      </c>
      <c r="GQ15" s="482">
        <f t="shared" si="270"/>
        <v>1</v>
      </c>
      <c r="GR15" s="390">
        <f t="shared" si="271"/>
        <v>300294016</v>
      </c>
      <c r="GS15" s="391">
        <f t="shared" si="272"/>
        <v>56949112</v>
      </c>
      <c r="GT15" s="170">
        <f t="shared" si="273"/>
        <v>10</v>
      </c>
      <c r="GU15" s="390">
        <f t="shared" si="274"/>
        <v>124337166</v>
      </c>
      <c r="GV15" s="391">
        <f t="shared" si="275"/>
        <v>24094267</v>
      </c>
      <c r="GW15" s="170">
        <f t="shared" si="276"/>
        <v>4</v>
      </c>
      <c r="GX15" s="390">
        <f t="shared" si="277"/>
        <v>87617940</v>
      </c>
      <c r="GY15" s="391">
        <f t="shared" si="278"/>
        <v>17241448</v>
      </c>
      <c r="GZ15" s="409">
        <f t="shared" si="279"/>
        <v>-81650552</v>
      </c>
      <c r="HA15" s="256">
        <f t="shared" si="280"/>
        <v>3</v>
      </c>
      <c r="HB15" s="31"/>
      <c r="HC15" s="30" t="s">
        <v>138</v>
      </c>
      <c r="HD15" s="30" t="s">
        <v>162</v>
      </c>
      <c r="HE15" s="515" t="s">
        <v>245</v>
      </c>
      <c r="HF15" s="30" t="s">
        <v>250</v>
      </c>
      <c r="HG15" s="30" t="s">
        <v>268</v>
      </c>
    </row>
    <row r="16" spans="1:215" s="38" customFormat="1" ht="21">
      <c r="A16" s="32"/>
      <c r="B16" s="599" t="s">
        <v>445</v>
      </c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139</v>
      </c>
      <c r="T16" s="35">
        <f t="shared" ref="T16:AA16" si="287">IF(AND(T14&gt;0,T15&gt;0),ROUNDDOWN(T15/T14,4),"")</f>
        <v>1.9413</v>
      </c>
      <c r="U16" s="36">
        <f t="shared" si="287"/>
        <v>1.6423000000000001</v>
      </c>
      <c r="V16" s="143">
        <f t="shared" si="287"/>
        <v>2</v>
      </c>
      <c r="W16" s="35" t="str">
        <f t="shared" si="287"/>
        <v/>
      </c>
      <c r="X16" s="36" t="str">
        <f t="shared" si="287"/>
        <v/>
      </c>
      <c r="Y16" s="150" t="str">
        <f t="shared" si="287"/>
        <v/>
      </c>
      <c r="Z16" s="36" t="str">
        <f t="shared" si="287"/>
        <v/>
      </c>
      <c r="AA16" s="36" t="str">
        <f t="shared" si="287"/>
        <v/>
      </c>
      <c r="AB16" s="37">
        <f>IF(AB15&gt;0,AB15/AB14,0)</f>
        <v>0</v>
      </c>
      <c r="AC16" s="143" t="str">
        <f t="shared" ref="AC16:AK16" si="288">IF(AND(AC14&gt;0,AC15&gt;0),ROUNDDOWN(AC15/AC14,4),"")</f>
        <v/>
      </c>
      <c r="AD16" s="35" t="str">
        <f t="shared" si="288"/>
        <v/>
      </c>
      <c r="AE16" s="36" t="str">
        <f t="shared" si="288"/>
        <v/>
      </c>
      <c r="AF16" s="150" t="str">
        <f t="shared" si="288"/>
        <v/>
      </c>
      <c r="AG16" s="36" t="str">
        <f t="shared" si="288"/>
        <v/>
      </c>
      <c r="AH16" s="36" t="str">
        <f t="shared" si="288"/>
        <v/>
      </c>
      <c r="AI16" s="150" t="str">
        <f t="shared" si="288"/>
        <v/>
      </c>
      <c r="AJ16" s="36">
        <f t="shared" si="288"/>
        <v>1</v>
      </c>
      <c r="AK16" s="36">
        <f t="shared" si="288"/>
        <v>1</v>
      </c>
      <c r="AL16" s="37">
        <f>IF(AL15&gt;0,AL15/AL14,0)</f>
        <v>0</v>
      </c>
      <c r="AM16" s="150">
        <f t="shared" ref="AM16:AU16" si="289">IF(AND(AM14&gt;0,AM15&gt;0),ROUNDDOWN(AM15/AM14,4),"")</f>
        <v>1</v>
      </c>
      <c r="AN16" s="36">
        <f t="shared" si="289"/>
        <v>1.1014999999999999</v>
      </c>
      <c r="AO16" s="36">
        <f t="shared" si="289"/>
        <v>1.0041</v>
      </c>
      <c r="AP16" s="150">
        <f t="shared" si="289"/>
        <v>1</v>
      </c>
      <c r="AQ16" s="36" t="str">
        <f t="shared" si="289"/>
        <v/>
      </c>
      <c r="AR16" s="36" t="str">
        <f t="shared" si="289"/>
        <v/>
      </c>
      <c r="AS16" s="150" t="str">
        <f t="shared" si="289"/>
        <v/>
      </c>
      <c r="AT16" s="36" t="str">
        <f t="shared" si="289"/>
        <v/>
      </c>
      <c r="AU16" s="36" t="str">
        <f t="shared" si="289"/>
        <v/>
      </c>
      <c r="AV16" s="37">
        <f>IF(AV15&gt;0,AV15/AV14,0)</f>
        <v>0</v>
      </c>
      <c r="AW16" s="143" t="str">
        <f>IF(AND(AW14&gt;0,AW15&gt;0),ROUNDDOWN(AW15/AW14,4),"")</f>
        <v/>
      </c>
      <c r="AX16" s="424">
        <f t="shared" ref="AX16:BE16" si="290">IF(AND(AX14&gt;0,AX15&gt;0),ROUNDDOWN(AX15/AX14,4),"")</f>
        <v>0.82889999999999997</v>
      </c>
      <c r="AY16" s="425">
        <f t="shared" si="290"/>
        <v>0.73009999999999997</v>
      </c>
      <c r="AZ16" s="426">
        <f t="shared" si="290"/>
        <v>0.8</v>
      </c>
      <c r="BA16" s="297" t="str">
        <f t="shared" si="290"/>
        <v/>
      </c>
      <c r="BB16" s="301" t="str">
        <f t="shared" si="290"/>
        <v/>
      </c>
      <c r="BC16" s="155" t="str">
        <f t="shared" si="290"/>
        <v/>
      </c>
      <c r="BD16" s="305">
        <f t="shared" si="290"/>
        <v>0.44500000000000001</v>
      </c>
      <c r="BE16" s="315">
        <f t="shared" si="290"/>
        <v>0.45129999999999998</v>
      </c>
      <c r="BF16" s="325"/>
      <c r="BG16" s="159">
        <f t="shared" ref="BG16:BO16" si="291">IF(AND(BG14&gt;0,BG15&gt;0),ROUNDDOWN(BG15/BG14,4),"")</f>
        <v>0.5</v>
      </c>
      <c r="BH16" s="36">
        <f t="shared" si="291"/>
        <v>0.73280000000000001</v>
      </c>
      <c r="BI16" s="36">
        <f t="shared" si="291"/>
        <v>0.55979999999999996</v>
      </c>
      <c r="BJ16" s="150">
        <f t="shared" si="291"/>
        <v>1</v>
      </c>
      <c r="BK16" s="36" t="str">
        <f t="shared" si="291"/>
        <v/>
      </c>
      <c r="BL16" s="36" t="str">
        <f t="shared" si="291"/>
        <v/>
      </c>
      <c r="BM16" s="150" t="str">
        <f t="shared" si="291"/>
        <v/>
      </c>
      <c r="BN16" s="36">
        <f t="shared" si="291"/>
        <v>1</v>
      </c>
      <c r="BO16" s="36">
        <f t="shared" si="291"/>
        <v>1</v>
      </c>
      <c r="BP16" s="37">
        <f>IF(BP15&gt;0,BP15/BP14,0)</f>
        <v>0</v>
      </c>
      <c r="BQ16" s="150">
        <f t="shared" ref="BQ16:BY16" si="292">IF(AND(BQ14&gt;0,BQ15&gt;0),ROUNDDOWN(BQ15/BQ14,4),"")</f>
        <v>1</v>
      </c>
      <c r="BR16" s="36" t="str">
        <f t="shared" si="292"/>
        <v/>
      </c>
      <c r="BS16" s="36" t="str">
        <f t="shared" si="292"/>
        <v/>
      </c>
      <c r="BT16" s="150" t="str">
        <f t="shared" si="292"/>
        <v/>
      </c>
      <c r="BU16" s="36">
        <f t="shared" si="292"/>
        <v>0.9829</v>
      </c>
      <c r="BV16" s="36">
        <f t="shared" si="292"/>
        <v>0.83069999999999999</v>
      </c>
      <c r="BW16" s="150">
        <f t="shared" si="292"/>
        <v>1</v>
      </c>
      <c r="BX16" s="36" t="str">
        <f t="shared" si="292"/>
        <v/>
      </c>
      <c r="BY16" s="36" t="str">
        <f t="shared" si="292"/>
        <v/>
      </c>
      <c r="BZ16" s="37">
        <f>IF(BZ15&gt;0,BZ15/BZ14,0)</f>
        <v>0</v>
      </c>
      <c r="CA16" s="150" t="str">
        <f t="shared" ref="CA16:CI16" si="293">IF(AND(CA14&gt;0,CA15&gt;0),ROUNDDOWN(CA15/CA14,4),"")</f>
        <v/>
      </c>
      <c r="CB16" s="36">
        <f t="shared" si="293"/>
        <v>0.57830000000000004</v>
      </c>
      <c r="CC16" s="36">
        <f t="shared" si="293"/>
        <v>0.50119999999999998</v>
      </c>
      <c r="CD16" s="150">
        <f t="shared" si="293"/>
        <v>0.5</v>
      </c>
      <c r="CE16" s="36" t="str">
        <f t="shared" si="293"/>
        <v/>
      </c>
      <c r="CF16" s="36" t="str">
        <f t="shared" si="293"/>
        <v/>
      </c>
      <c r="CG16" s="150" t="str">
        <f t="shared" si="293"/>
        <v/>
      </c>
      <c r="CH16" s="36" t="str">
        <f t="shared" si="293"/>
        <v/>
      </c>
      <c r="CI16" s="36" t="str">
        <f t="shared" si="293"/>
        <v/>
      </c>
      <c r="CJ16" s="37">
        <f>IF(CJ15&gt;0,CJ15/CJ14,0)</f>
        <v>0</v>
      </c>
      <c r="CK16" s="143" t="str">
        <f>IF(AND(CK14&gt;0,CK15&gt;0),ROUNDDOWN(CK15/CK14,4),"")</f>
        <v/>
      </c>
      <c r="CL16" s="424">
        <f t="shared" ref="CL16:CS16" si="294">IF(AND(CL14&gt;0,CL15&gt;0),ROUNDDOWN(CL15/CL14,4),"")</f>
        <v>0.437</v>
      </c>
      <c r="CM16" s="425">
        <f t="shared" si="294"/>
        <v>0.35360000000000003</v>
      </c>
      <c r="CN16" s="426">
        <f t="shared" si="294"/>
        <v>0.5</v>
      </c>
      <c r="CO16" s="297">
        <f t="shared" si="294"/>
        <v>0.3276</v>
      </c>
      <c r="CP16" s="301">
        <f t="shared" si="294"/>
        <v>0.27689999999999998</v>
      </c>
      <c r="CQ16" s="155">
        <f t="shared" si="294"/>
        <v>0.33329999999999999</v>
      </c>
      <c r="CR16" s="305">
        <f t="shared" si="294"/>
        <v>1</v>
      </c>
      <c r="CS16" s="315">
        <f t="shared" si="294"/>
        <v>1</v>
      </c>
      <c r="CT16" s="325"/>
      <c r="CU16" s="159">
        <f>IF(AND(CU14&gt;0,CU15&gt;0),ROUNDDOWN(CU15/CU14,4),"")</f>
        <v>1</v>
      </c>
      <c r="CV16" s="335">
        <f>IF(AND(CV14&gt;0,CV15&gt;0),ROUNDDOWN(CV15/CV14,4),"")</f>
        <v>0.61509999999999998</v>
      </c>
      <c r="CW16" s="336">
        <f t="shared" ref="CW16:CX16" si="295">IF(AND(CW14&gt;0,CW15&gt;0),ROUNDDOWN(CW15/CW14,4),"")</f>
        <v>0.52480000000000004</v>
      </c>
      <c r="CX16" s="163">
        <f t="shared" si="295"/>
        <v>0.63629999999999998</v>
      </c>
      <c r="CY16" s="356">
        <f>IF(AND(CY14&gt;0,CY15&gt;0),ROUNDDOWN(CY15/CY14,4),"")</f>
        <v>0.3276</v>
      </c>
      <c r="CZ16" s="357">
        <f>IF(AND(CZ14&gt;0,CZ15&gt;0),ROUNDDOWN(CZ15/CZ14,4),"")</f>
        <v>0.27689999999999998</v>
      </c>
      <c r="DA16" s="167">
        <f>IF(AND(DA14&gt;0,DA15&gt;0),ROUNDDOWN(DA15/DA14,4),"")</f>
        <v>0.33329999999999999</v>
      </c>
      <c r="DB16" s="483">
        <f t="shared" ref="DB16:DE16" si="296">IF(AND(DB14&gt;0,DB15&gt;0),ROUNDDOWN(DB15/DB14,4),"")</f>
        <v>0.61880000000000002</v>
      </c>
      <c r="DC16" s="484">
        <f t="shared" si="296"/>
        <v>0.6179</v>
      </c>
      <c r="DD16" s="485"/>
      <c r="DE16" s="486">
        <f t="shared" si="296"/>
        <v>0.66659999999999997</v>
      </c>
      <c r="DF16" s="36">
        <f t="shared" ref="DF16:DM16" si="297">IF(AND(DF14&gt;0,DF15&gt;0),ROUNDDOWN(DF15/DF14,4),"")</f>
        <v>0.50590000000000002</v>
      </c>
      <c r="DG16" s="36">
        <f t="shared" si="297"/>
        <v>0.45590000000000003</v>
      </c>
      <c r="DH16" s="150">
        <f t="shared" si="297"/>
        <v>0.5</v>
      </c>
      <c r="DI16" s="36" t="str">
        <f t="shared" si="297"/>
        <v/>
      </c>
      <c r="DJ16" s="36" t="str">
        <f t="shared" si="297"/>
        <v/>
      </c>
      <c r="DK16" s="150" t="str">
        <f t="shared" si="297"/>
        <v/>
      </c>
      <c r="DL16" s="36" t="str">
        <f t="shared" si="297"/>
        <v/>
      </c>
      <c r="DM16" s="36" t="str">
        <f t="shared" si="297"/>
        <v/>
      </c>
      <c r="DN16" s="37">
        <f>IF(DN15&gt;0,DN15/DN14,0)</f>
        <v>0</v>
      </c>
      <c r="DO16" s="150" t="str">
        <f t="shared" ref="DO16:DW16" si="298">IF(AND(DO14&gt;0,DO15&gt;0),ROUNDDOWN(DO15/DO14,4),"")</f>
        <v/>
      </c>
      <c r="DP16" s="36">
        <f t="shared" si="298"/>
        <v>0.52390000000000003</v>
      </c>
      <c r="DQ16" s="36">
        <f t="shared" si="298"/>
        <v>0.4244</v>
      </c>
      <c r="DR16" s="150">
        <f t="shared" si="298"/>
        <v>0.5</v>
      </c>
      <c r="DS16" s="36">
        <f t="shared" si="298"/>
        <v>0.92889999999999995</v>
      </c>
      <c r="DT16" s="36">
        <f t="shared" si="298"/>
        <v>0.79749999999999999</v>
      </c>
      <c r="DU16" s="150">
        <f t="shared" si="298"/>
        <v>1</v>
      </c>
      <c r="DV16" s="36" t="str">
        <f t="shared" si="298"/>
        <v/>
      </c>
      <c r="DW16" s="36" t="str">
        <f t="shared" si="298"/>
        <v/>
      </c>
      <c r="DX16" s="37">
        <f>IF(DX15&gt;0,DX15/DX14,0)</f>
        <v>0</v>
      </c>
      <c r="DY16" s="150" t="str">
        <f t="shared" ref="DY16:EG16" si="299">IF(AND(DY14&gt;0,DY15&gt;0),ROUNDDOWN(DY15/DY14,4),"")</f>
        <v/>
      </c>
      <c r="DZ16" s="36" t="str">
        <f t="shared" si="299"/>
        <v/>
      </c>
      <c r="EA16" s="36" t="str">
        <f t="shared" si="299"/>
        <v/>
      </c>
      <c r="EB16" s="150" t="str">
        <f t="shared" si="299"/>
        <v/>
      </c>
      <c r="EC16" s="36" t="str">
        <f t="shared" si="299"/>
        <v/>
      </c>
      <c r="ED16" s="36" t="str">
        <f t="shared" si="299"/>
        <v/>
      </c>
      <c r="EE16" s="150" t="str">
        <f t="shared" si="299"/>
        <v/>
      </c>
      <c r="EF16" s="36">
        <f t="shared" si="299"/>
        <v>0.9829</v>
      </c>
      <c r="EG16" s="36">
        <f t="shared" si="299"/>
        <v>0.83069999999999999</v>
      </c>
      <c r="EH16" s="37">
        <f>IF(EH15&gt;0,EH15/EH14,0)</f>
        <v>0</v>
      </c>
      <c r="EI16" s="143">
        <f>IF(AND(EI14&gt;0,EI15&gt;0),ROUNDDOWN(EI15/EI14,4),"")</f>
        <v>1</v>
      </c>
      <c r="EJ16" s="424">
        <f t="shared" ref="EJ16:EQ16" si="300">IF(AND(EJ14&gt;0,EJ15&gt;0),ROUNDDOWN(EJ15/EJ14,4),"")</f>
        <v>0.34320000000000001</v>
      </c>
      <c r="EK16" s="425">
        <f t="shared" si="300"/>
        <v>0.29339999999999999</v>
      </c>
      <c r="EL16" s="426">
        <f t="shared" si="300"/>
        <v>0.33329999999999999</v>
      </c>
      <c r="EM16" s="297">
        <f t="shared" si="300"/>
        <v>0.26069999999999999</v>
      </c>
      <c r="EN16" s="301">
        <f t="shared" si="300"/>
        <v>0.2316</v>
      </c>
      <c r="EO16" s="155">
        <f t="shared" si="300"/>
        <v>0.28570000000000001</v>
      </c>
      <c r="EP16" s="305">
        <f t="shared" si="300"/>
        <v>0.9829</v>
      </c>
      <c r="EQ16" s="315">
        <f t="shared" si="300"/>
        <v>0.83069999999999999</v>
      </c>
      <c r="ER16" s="325"/>
      <c r="ES16" s="159">
        <f t="shared" ref="ES16:FA16" si="301">IF(AND(ES14&gt;0,ES15&gt;0),ROUNDDOWN(ES15/ES14,4),"")</f>
        <v>1</v>
      </c>
      <c r="ET16" s="36">
        <f t="shared" si="301"/>
        <v>0.59150000000000003</v>
      </c>
      <c r="EU16" s="36">
        <f t="shared" si="301"/>
        <v>0.5474</v>
      </c>
      <c r="EV16" s="150">
        <f t="shared" si="301"/>
        <v>0.5</v>
      </c>
      <c r="EW16" s="36" t="str">
        <f t="shared" si="301"/>
        <v/>
      </c>
      <c r="EX16" s="36" t="str">
        <f t="shared" si="301"/>
        <v/>
      </c>
      <c r="EY16" s="150" t="str">
        <f t="shared" si="301"/>
        <v/>
      </c>
      <c r="EZ16" s="36" t="str">
        <f t="shared" si="301"/>
        <v/>
      </c>
      <c r="FA16" s="36" t="str">
        <f t="shared" si="301"/>
        <v/>
      </c>
      <c r="FB16" s="37">
        <f>IF(FB15&gt;0,FB15/FB14,0)</f>
        <v>0</v>
      </c>
      <c r="FC16" s="150" t="str">
        <f t="shared" ref="FC16:FK16" si="302">IF(AND(FC14&gt;0,FC15&gt;0),ROUNDDOWN(FC15/FC14,4),"")</f>
        <v/>
      </c>
      <c r="FD16" s="36" t="str">
        <f t="shared" si="302"/>
        <v/>
      </c>
      <c r="FE16" s="36" t="str">
        <f t="shared" si="302"/>
        <v/>
      </c>
      <c r="FF16" s="150" t="str">
        <f t="shared" si="302"/>
        <v/>
      </c>
      <c r="FG16" s="36">
        <f t="shared" si="302"/>
        <v>0.65180000000000005</v>
      </c>
      <c r="FH16" s="36">
        <f t="shared" si="302"/>
        <v>0.61229999999999996</v>
      </c>
      <c r="FI16" s="150">
        <f t="shared" si="302"/>
        <v>0.5</v>
      </c>
      <c r="FJ16" s="36" t="str">
        <f t="shared" si="302"/>
        <v/>
      </c>
      <c r="FK16" s="36" t="str">
        <f t="shared" si="302"/>
        <v/>
      </c>
      <c r="FL16" s="37">
        <f>IF(FL15&gt;0,FL15/FL14,0)</f>
        <v>0</v>
      </c>
      <c r="FM16" s="150" t="str">
        <f t="shared" ref="FM16:FU16" si="303">IF(AND(FM14&gt;0,FM15&gt;0),ROUNDDOWN(FM15/FM14,4),"")</f>
        <v/>
      </c>
      <c r="FN16" s="36" t="str">
        <f t="shared" si="303"/>
        <v/>
      </c>
      <c r="FO16" s="36" t="str">
        <f t="shared" si="303"/>
        <v/>
      </c>
      <c r="FP16" s="150" t="str">
        <f t="shared" si="303"/>
        <v/>
      </c>
      <c r="FQ16" s="36" t="str">
        <f t="shared" si="303"/>
        <v/>
      </c>
      <c r="FR16" s="36" t="str">
        <f t="shared" si="303"/>
        <v/>
      </c>
      <c r="FS16" s="150" t="str">
        <f t="shared" si="303"/>
        <v/>
      </c>
      <c r="FT16" s="36" t="str">
        <f t="shared" si="303"/>
        <v/>
      </c>
      <c r="FU16" s="36" t="str">
        <f t="shared" si="303"/>
        <v/>
      </c>
      <c r="FV16" s="37">
        <f>IF(FV15&gt;0,FV15/FV14,0)</f>
        <v>0</v>
      </c>
      <c r="FW16" s="143" t="str">
        <f>IF(AND(FW14&gt;0,FW15&gt;0),ROUNDDOWN(FW15/FW14,4),"")</f>
        <v/>
      </c>
      <c r="FX16" s="424">
        <f t="shared" ref="FX16:GE16" si="304">IF(AND(FX14&gt;0,FX15&gt;0),ROUNDDOWN(FX15/FX14,4),"")</f>
        <v>0.1971</v>
      </c>
      <c r="FY16" s="425">
        <f t="shared" si="304"/>
        <v>0.18240000000000001</v>
      </c>
      <c r="FZ16" s="426">
        <f t="shared" si="304"/>
        <v>0.1666</v>
      </c>
      <c r="GA16" s="297">
        <f t="shared" si="304"/>
        <v>0.2172</v>
      </c>
      <c r="GB16" s="301">
        <f t="shared" si="304"/>
        <v>0.2041</v>
      </c>
      <c r="GC16" s="155">
        <f t="shared" si="304"/>
        <v>0.1666</v>
      </c>
      <c r="GD16" s="305" t="str">
        <f t="shared" si="304"/>
        <v/>
      </c>
      <c r="GE16" s="315" t="str">
        <f t="shared" si="304"/>
        <v/>
      </c>
      <c r="GF16" s="325"/>
      <c r="GG16" s="159" t="str">
        <f>IF(AND(GG14&gt;0,GG15&gt;0),ROUNDDOWN(GG15/GG14,4),"")</f>
        <v/>
      </c>
      <c r="GH16" s="335">
        <f>IF(AND(GH14&gt;0,GH15&gt;0),ROUNDDOWN(GH15/GH14,4),"")</f>
        <v>0.2702</v>
      </c>
      <c r="GI16" s="336">
        <f t="shared" ref="GI16:GJ16" si="305">IF(AND(GI14&gt;0,GI15&gt;0),ROUNDDOWN(GI15/GI14,4),"")</f>
        <v>0.2379</v>
      </c>
      <c r="GJ16" s="163">
        <f t="shared" si="305"/>
        <v>0.25</v>
      </c>
      <c r="GK16" s="356">
        <f>IF(AND(GK14&gt;0,GK15&gt;0),ROUNDDOWN(GK15/GK14,4),"")</f>
        <v>0.24079999999999999</v>
      </c>
      <c r="GL16" s="357">
        <f>IF(AND(GL14&gt;0,GL15&gt;0),ROUNDDOWN(GL15/GL14,4),"")</f>
        <v>0.21879999999999999</v>
      </c>
      <c r="GM16" s="167">
        <f>IF(AND(GM14&gt;0,GM15&gt;0),ROUNDDOWN(GM15/GM14,4),"")</f>
        <v>0.23069999999999999</v>
      </c>
      <c r="GN16" s="483">
        <f t="shared" ref="GN16:HA16" si="306">IF(AND(GN14&gt;0,GN15&gt;0),ROUNDDOWN(GN15/GN14,4),"")</f>
        <v>0.12089999999999999</v>
      </c>
      <c r="GO16" s="484">
        <f t="shared" si="306"/>
        <v>0.1053</v>
      </c>
      <c r="GP16" s="485" t="str">
        <f t="shared" si="306"/>
        <v/>
      </c>
      <c r="GQ16" s="486">
        <f t="shared" si="306"/>
        <v>0.125</v>
      </c>
      <c r="GR16" s="392">
        <f t="shared" si="306"/>
        <v>0.43519999999999998</v>
      </c>
      <c r="GS16" s="393">
        <f t="shared" si="306"/>
        <v>0.37509999999999999</v>
      </c>
      <c r="GT16" s="172">
        <f t="shared" si="306"/>
        <v>0.43469999999999998</v>
      </c>
      <c r="GU16" s="392">
        <f t="shared" si="306"/>
        <v>0.25700000000000001</v>
      </c>
      <c r="GV16" s="393">
        <f t="shared" si="306"/>
        <v>0.22969999999999999</v>
      </c>
      <c r="GW16" s="172">
        <f t="shared" si="306"/>
        <v>0.25</v>
      </c>
      <c r="GX16" s="392">
        <f t="shared" si="306"/>
        <v>0.25940000000000002</v>
      </c>
      <c r="GY16" s="393">
        <f t="shared" si="306"/>
        <v>0.24249999999999999</v>
      </c>
      <c r="GZ16" s="374"/>
      <c r="HA16" s="171">
        <f t="shared" si="306"/>
        <v>0.2727</v>
      </c>
      <c r="HB16" s="40"/>
      <c r="HC16" s="39" t="s">
        <v>139</v>
      </c>
      <c r="HD16" s="39"/>
      <c r="HE16" s="39"/>
      <c r="HF16" s="39"/>
      <c r="HG16" s="39"/>
    </row>
    <row r="17" spans="1:215" s="25" customFormat="1" ht="21">
      <c r="A17" s="24"/>
      <c r="B17" s="51" t="s">
        <v>445</v>
      </c>
      <c r="C17" s="503" t="str">
        <f>_xlfn.XLOOKUP(D17,事業計画2025[営業所],事業計画2025[エリア],"",0)</f>
        <v>愛知</v>
      </c>
      <c r="D17" s="504" t="s">
        <v>192</v>
      </c>
      <c r="E17" s="196"/>
      <c r="F17" s="196"/>
      <c r="G17" s="196" t="str">
        <f>_xlfn.XLOOKUP(D17,事業計画2025[営業所],事業計画2025[所長],"",0)</f>
        <v>遠藤 晃太</v>
      </c>
      <c r="H17" s="196" t="str">
        <f>_xlfn.XLOOKUP(D17,事業計画2025[営業所],事業計画2025[担当役員],"",0)</f>
        <v>遠藤 晃太</v>
      </c>
      <c r="I17" s="196" t="str">
        <f>_xlfn.XLOOKUP(D17,事業計画2025[営業所],事業計画2025[主要ブランド],"",0)</f>
        <v>actie</v>
      </c>
      <c r="J17" s="196"/>
      <c r="K17" s="197">
        <f>_xlfn.XLOOKUP(D17,事業計画2025[営業所],事業計画2025[人件費],"",0)</f>
        <v>1775</v>
      </c>
      <c r="L17" s="197">
        <f>_xlfn.XLOOKUP(D17,事業計画2025[営業所],事業計画2025[販売費],"",0)</f>
        <v>625</v>
      </c>
      <c r="M17" s="197">
        <f>_xlfn.XLOOKUP(D17,事業計画2025[営業所],事業計画2025[減価償却費],"",0)</f>
        <v>525</v>
      </c>
      <c r="N17" s="197">
        <f>_xlfn.XLOOKUP(D17,事業計画2025[営業所],事業計画2025[地代・家賃],"",0)</f>
        <v>1175</v>
      </c>
      <c r="O17" s="197">
        <f>_xlfn.XLOOKUP(D17,事業計画2025[営業所],事業計画2025[その他経費],"",0)</f>
        <v>917</v>
      </c>
      <c r="P17" s="197">
        <f>_xlfn.XLOOKUP(D17,事業計画2025[営業所],事業計画2025[本社経費],"",0)</f>
        <v>2520</v>
      </c>
      <c r="Q17" s="197">
        <f>SUM(K17:P17)</f>
        <v>7537</v>
      </c>
      <c r="R17" s="196"/>
      <c r="S17" s="26" t="s">
        <v>137</v>
      </c>
      <c r="T17" s="27" cm="1">
        <f t="array" ref="T17">_xlfn.XLOOKUP($D17&amp;T$2&amp;T$3,事業計画集計2025[営業所]&amp;事業計画集計2025[月]&amp;事業計画集計2025[受着完],事業計画集計2025[(当月)計画 請負金額],0,0)</f>
        <v>30000000</v>
      </c>
      <c r="U17" s="28" cm="1">
        <f t="array" ref="U17">_xlfn.XLOOKUP($D17&amp;T$2&amp;T$3,事業計画集計2025[営業所]&amp;事業計画集計2025[月]&amp;事業計画集計2025[受着完],事業計画集計2025[(当月)計画 利益額],0,0)</f>
        <v>6600000</v>
      </c>
      <c r="V17" s="142" cm="1">
        <f t="array" ref="V17">_xlfn.XLOOKUP($D17&amp;T$2&amp;T$3,事業計画集計2025[営業所]&amp;事業計画集計2025[月]&amp;事業計画集計2025[受着完],事業計画集計2025[(当月)計画 棟数],0,0)</f>
        <v>1</v>
      </c>
      <c r="W17" s="27" cm="1">
        <f t="array" ref="W17">_xlfn.XLOOKUP($D17&amp;W$2&amp;W$3,事業計画集計2025[営業所]&amp;事業計画集計2025[月]&amp;事業計画集計2025[受着完],事業計画集計2025[(当月)計画 請負金額],0,0)</f>
        <v>0</v>
      </c>
      <c r="X17" s="28" cm="1">
        <f t="array" ref="X17">_xlfn.XLOOKUP($D17&amp;W$2&amp;W$3,事業計画集計2025[営業所]&amp;事業計画集計2025[月]&amp;事業計画集計2025[受着完],事業計画集計2025[(当月)計画 利益額],0,0)</f>
        <v>0</v>
      </c>
      <c r="Y17" s="149" cm="1">
        <f t="array" ref="Y17">_xlfn.XLOOKUP($D17&amp;W$2&amp;W$3,事業計画集計2025[営業所]&amp;事業計画集計2025[月]&amp;事業計画集計2025[受着完],事業計画集計2025[(当月)計画 棟数],0,0)</f>
        <v>0</v>
      </c>
      <c r="Z17" s="28" cm="1">
        <f t="array" ref="Z17">_xlfn.XLOOKUP($D17&amp;Z$2&amp;Z$3,事業計画集計2025[営業所]&amp;事業計画集計2025[月]&amp;事業計画集計2025[受着完],事業計画集計2025[(当月)計画 請負金額],0,0)</f>
        <v>0</v>
      </c>
      <c r="AA17" s="28" cm="1">
        <f t="array" ref="AA17">_xlfn.XLOOKUP($D17&amp;Z$2&amp;Z$3,事業計画集計2025[営業所]&amp;事業計画集計2025[月]&amp;事業計画集計2025[受着完],事業計画集計2025[(当月)計画 利益額],0,0)</f>
        <v>0</v>
      </c>
      <c r="AB17" s="29">
        <f>AA17-($Q17*1000)</f>
        <v>-7537000</v>
      </c>
      <c r="AC17" s="142" cm="1">
        <f t="array" ref="AC17">_xlfn.XLOOKUP($D17&amp;Z$2&amp;Z$3,事業計画集計2025[営業所]&amp;事業計画集計2025[月]&amp;事業計画集計2025[受着完],事業計画集計2025[(当月)計画 棟数],0,0)</f>
        <v>0</v>
      </c>
      <c r="AD17" s="27" cm="1">
        <f t="array" ref="AD17">_xlfn.XLOOKUP($D17&amp;AD$2&amp;AD$3,事業計画集計2025[営業所]&amp;事業計画集計2025[月]&amp;事業計画集計2025[受着完],事業計画集計2025[(当月)計画 請負金額],0,0)</f>
        <v>30000000</v>
      </c>
      <c r="AE17" s="28" cm="1">
        <f t="array" ref="AE17">_xlfn.XLOOKUP($D17&amp;AD$2&amp;AD$3,事業計画集計2025[営業所]&amp;事業計画集計2025[月]&amp;事業計画集計2025[受着完],事業計画集計2025[(当月)計画 利益額],0,0)</f>
        <v>6600000</v>
      </c>
      <c r="AF17" s="149" cm="1">
        <f t="array" ref="AF17">_xlfn.XLOOKUP($D17&amp;AD$2&amp;AD$3,事業計画集計2025[営業所]&amp;事業計画集計2025[月]&amp;事業計画集計2025[受着完],事業計画集計2025[(当月)計画 棟数],0,0)</f>
        <v>1</v>
      </c>
      <c r="AG17" s="28" cm="1">
        <f t="array" ref="AG17">_xlfn.XLOOKUP($D17&amp;AG$2&amp;AG$3,事業計画集計2025[営業所]&amp;事業計画集計2025[月]&amp;事業計画集計2025[受着完],事業計画集計2025[(当月)計画 請負金額],0,0)</f>
        <v>30702226</v>
      </c>
      <c r="AH17" s="28" cm="1">
        <f t="array" ref="AH17">_xlfn.XLOOKUP($D17&amp;AG$2&amp;AG$3,事業計画集計2025[営業所]&amp;事業計画集計2025[月]&amp;事業計画集計2025[受着完],事業計画集計2025[(当月)計画 利益額],0,0)</f>
        <v>5536277</v>
      </c>
      <c r="AI17" s="149" cm="1">
        <f t="array" ref="AI17">_xlfn.XLOOKUP($D17&amp;AG$2&amp;AG$3,事業計画集計2025[営業所]&amp;事業計画集計2025[月]&amp;事業計画集計2025[受着完],事業計画集計2025[(当月)計画 棟数],0,0)</f>
        <v>1</v>
      </c>
      <c r="AJ17" s="28" cm="1">
        <f t="array" ref="AJ17">_xlfn.XLOOKUP($D17&amp;AJ$2&amp;AJ$3,事業計画集計2025[営業所]&amp;事業計画集計2025[月]&amp;事業計画集計2025[受着完],事業計画集計2025[(当月)計画 請負金額],0,0)</f>
        <v>0</v>
      </c>
      <c r="AK17" s="28" cm="1">
        <f t="array" ref="AK17">_xlfn.XLOOKUP($D17&amp;AJ$2&amp;AJ$3,事業計画集計2025[営業所]&amp;事業計画集計2025[月]&amp;事業計画集計2025[受着完],事業計画集計2025[(当月)計画 利益額],0,0)</f>
        <v>0</v>
      </c>
      <c r="AL17" s="29">
        <f>AK17-($Q17*1000)</f>
        <v>-7537000</v>
      </c>
      <c r="AM17" s="149" cm="1">
        <f t="array" ref="AM17">_xlfn.XLOOKUP($D17&amp;AJ$2&amp;AJ$3,事業計画集計2025[営業所]&amp;事業計画集計2025[月]&amp;事業計画集計2025[受着完],事業計画集計2025[(当月)計画 棟数],0,0)</f>
        <v>0</v>
      </c>
      <c r="AN17" s="28" cm="1">
        <f t="array" ref="AN17">_xlfn.XLOOKUP($D17&amp;AN$2&amp;AN$3,事業計画集計2025[営業所]&amp;事業計画集計2025[月]&amp;事業計画集計2025[受着完],事業計画集計2025[(当月)計画 請負金額],0,0)</f>
        <v>30000000</v>
      </c>
      <c r="AO17" s="28" cm="1">
        <f t="array" ref="AO17">_xlfn.XLOOKUP($D17&amp;AN$2&amp;AN$3,事業計画集計2025[営業所]&amp;事業計画集計2025[月]&amp;事業計画集計2025[受着完],事業計画集計2025[(当月)計画 利益額],0,0)</f>
        <v>6600000</v>
      </c>
      <c r="AP17" s="149" cm="1">
        <f t="array" ref="AP17">_xlfn.XLOOKUP($D17&amp;AN$2&amp;AN$3,事業計画集計2025[営業所]&amp;事業計画集計2025[月]&amp;事業計画集計2025[受着完],事業計画集計2025[(当月)計画 棟数],0,0)</f>
        <v>1</v>
      </c>
      <c r="AQ17" s="28" cm="1">
        <f t="array" ref="AQ17">_xlfn.XLOOKUP($D17&amp;AQ$2&amp;AQ$3,事業計画集計2025[営業所]&amp;事業計画集計2025[月]&amp;事業計画集計2025[受着完],事業計画集計2025[(当月)計画 請負金額],0,0)</f>
        <v>65411182</v>
      </c>
      <c r="AR17" s="28" cm="1">
        <f t="array" ref="AR17">_xlfn.XLOOKUP($D17&amp;AQ$2&amp;AQ$3,事業計画集計2025[営業所]&amp;事業計画集計2025[月]&amp;事業計画集計2025[受着完],事業計画集計2025[(当月)計画 利益額],0,0)</f>
        <v>13456133</v>
      </c>
      <c r="AS17" s="149" cm="1">
        <f t="array" ref="AS17">_xlfn.XLOOKUP($D17&amp;AQ$2&amp;AQ$3,事業計画集計2025[営業所]&amp;事業計画集計2025[月]&amp;事業計画集計2025[受着完],事業計画集計2025[(当月)計画 棟数],0,0)</f>
        <v>2</v>
      </c>
      <c r="AT17" s="28" cm="1">
        <f t="array" ref="AT17">_xlfn.XLOOKUP($D17&amp;AT$2&amp;AT$3,事業計画集計2025[営業所]&amp;事業計画集計2025[月]&amp;事業計画集計2025[受着完],事業計画集計2025[(当月)計画 請負金額],0,0)</f>
        <v>0</v>
      </c>
      <c r="AU17" s="28" cm="1">
        <f t="array" ref="AU17">_xlfn.XLOOKUP($D17&amp;AT$2&amp;AT$3,事業計画集計2025[営業所]&amp;事業計画集計2025[月]&amp;事業計画集計2025[受着完],事業計画集計2025[(当月)計画 利益額],0,0)</f>
        <v>0</v>
      </c>
      <c r="AV17" s="29">
        <f>AU17-($Q17*1000)</f>
        <v>-7537000</v>
      </c>
      <c r="AW17" s="142" cm="1">
        <f t="array" ref="AW17">_xlfn.XLOOKUP($D17&amp;AT$2&amp;AT$3,事業計画集計2025[営業所]&amp;事業計画集計2025[月]&amp;事業計画集計2025[受着完],事業計画集計2025[(当月)計画 棟数],0,0)</f>
        <v>0</v>
      </c>
      <c r="AX17" s="421">
        <f t="shared" ref="AX17:AX18" si="307">T17+AD17+AN17</f>
        <v>90000000</v>
      </c>
      <c r="AY17" s="422">
        <f t="shared" ref="AY17:AY18" si="308">U17+AE17+AO17</f>
        <v>19800000</v>
      </c>
      <c r="AZ17" s="423">
        <f t="shared" ref="AZ17:AZ18" si="309">V17+AF17+AP17</f>
        <v>3</v>
      </c>
      <c r="BA17" s="296">
        <f t="shared" ref="BA17:BA18" si="310">W17+AG17+AQ17</f>
        <v>96113408</v>
      </c>
      <c r="BB17" s="300">
        <f t="shared" ref="BB17:BB18" si="311">X17+AH17+AR17</f>
        <v>18992410</v>
      </c>
      <c r="BC17" s="154">
        <f t="shared" ref="BC17:BC18" si="312">Y17+AI17+AS17</f>
        <v>3</v>
      </c>
      <c r="BD17" s="304">
        <f t="shared" ref="BD17" si="313">Z17+AJ17+AT17</f>
        <v>0</v>
      </c>
      <c r="BE17" s="314">
        <f t="shared" ref="BE17" si="314">AA17+AK17+AU17</f>
        <v>0</v>
      </c>
      <c r="BF17" s="324">
        <f t="shared" ref="BF17" si="315">AB17+AL17+AV17</f>
        <v>-22611000</v>
      </c>
      <c r="BG17" s="158">
        <f t="shared" ref="BG17" si="316">AC17+AM17+AW17</f>
        <v>0</v>
      </c>
      <c r="BH17" s="28" cm="1">
        <f t="array" ref="BH17">_xlfn.XLOOKUP($D17&amp;BH$2&amp;BH$3,事業計画集計2025[営業所]&amp;事業計画集計2025[月]&amp;事業計画集計2025[受着完],事業計画集計2025[(当月)計画 請負金額],0,0)</f>
        <v>30000000</v>
      </c>
      <c r="BI17" s="28" cm="1">
        <f t="array" ref="BI17">_xlfn.XLOOKUP($D17&amp;BH$2&amp;BH$3,事業計画集計2025[営業所]&amp;事業計画集計2025[月]&amp;事業計画集計2025[受着完],事業計画集計2025[(当月)計画 利益額],0,0)</f>
        <v>6600000</v>
      </c>
      <c r="BJ17" s="149" cm="1">
        <f t="array" ref="BJ17">_xlfn.XLOOKUP($D17&amp;BH$2&amp;BH$3,事業計画集計2025[営業所]&amp;事業計画集計2025[月]&amp;事業計画集計2025[受着完],事業計画集計2025[(当月)計画 棟数],0,0)</f>
        <v>1</v>
      </c>
      <c r="BK17" s="28" cm="1">
        <f t="array" ref="BK17">_xlfn.XLOOKUP($D17&amp;BK$2&amp;BK$3,事業計画集計2025[営業所]&amp;事業計画集計2025[月]&amp;事業計画集計2025[受着完],事業計画集計2025[(当月)計画 請負金額],0,0)</f>
        <v>57864824</v>
      </c>
      <c r="BL17" s="28" cm="1">
        <f t="array" ref="BL17">_xlfn.XLOOKUP($D17&amp;BK$2&amp;BK$3,事業計画集計2025[営業所]&amp;事業計画集計2025[月]&amp;事業計画集計2025[受着完],事業計画集計2025[(当月)計画 利益額],0,0)</f>
        <v>13467615</v>
      </c>
      <c r="BM17" s="149" cm="1">
        <f t="array" ref="BM17">_xlfn.XLOOKUP($D17&amp;BK$2&amp;BK$3,事業計画集計2025[営業所]&amp;事業計画集計2025[月]&amp;事業計画集計2025[受着完],事業計画集計2025[(当月)計画 棟数],0,0)</f>
        <v>2</v>
      </c>
      <c r="BN17" s="28" cm="1">
        <f t="array" ref="BN17">_xlfn.XLOOKUP($D17&amp;BN$2&amp;BN$3,事業計画集計2025[営業所]&amp;事業計画集計2025[月]&amp;事業計画集計2025[受着完],事業計画集計2025[(当月)計画 請負金額],0,0)</f>
        <v>90955137</v>
      </c>
      <c r="BO17" s="28" cm="1">
        <f t="array" ref="BO17">_xlfn.XLOOKUP($D17&amp;BN$2&amp;BN$3,事業計画集計2025[営業所]&amp;事業計画集計2025[月]&amp;事業計画集計2025[受着完],事業計画集計2025[(当月)計画 利益額],0,0)</f>
        <v>22150749</v>
      </c>
      <c r="BP17" s="29">
        <f>BO17-($Q17*1000)</f>
        <v>14613749</v>
      </c>
      <c r="BQ17" s="149" cm="1">
        <f t="array" ref="BQ17">_xlfn.XLOOKUP($D17&amp;BN$2&amp;BN$3,事業計画集計2025[営業所]&amp;事業計画集計2025[月]&amp;事業計画集計2025[受着完],事業計画集計2025[(当月)計画 棟数],0,0)</f>
        <v>3</v>
      </c>
      <c r="BR17" s="28" cm="1">
        <f t="array" ref="BR17">_xlfn.XLOOKUP($D17&amp;BR$2&amp;BR$3,事業計画集計2025[営業所]&amp;事業計画集計2025[月]&amp;事業計画集計2025[受着完],事業計画集計2025[(当月)計画 請負金額],0,0)</f>
        <v>30000000</v>
      </c>
      <c r="BS17" s="28" cm="1">
        <f t="array" ref="BS17">_xlfn.XLOOKUP($D17&amp;BR$2&amp;BR$3,事業計画集計2025[営業所]&amp;事業計画集計2025[月]&amp;事業計画集計2025[受着完],事業計画集計2025[(当月)計画 利益額],0,0)</f>
        <v>6600000</v>
      </c>
      <c r="BT17" s="149" cm="1">
        <f t="array" ref="BT17">_xlfn.XLOOKUP($D17&amp;BR$2&amp;BR$3,事業計画集計2025[営業所]&amp;事業計画集計2025[月]&amp;事業計画集計2025[受着完],事業計画集計2025[(当月)計画 棟数],0,0)</f>
        <v>1</v>
      </c>
      <c r="BU17" s="28" cm="1">
        <f t="array" ref="BU17">_xlfn.XLOOKUP($D17&amp;BU$2&amp;BU$3,事業計画集計2025[営業所]&amp;事業計画集計2025[月]&amp;事業計画集計2025[受着完],事業計画集計2025[(当月)計画 請負金額],0,0)</f>
        <v>58829091</v>
      </c>
      <c r="BV17" s="28" cm="1">
        <f t="array" ref="BV17">_xlfn.XLOOKUP($D17&amp;BU$2&amp;BU$3,事業計画集計2025[営業所]&amp;事業計画集計2025[月]&amp;事業計画集計2025[受着完],事業計画集計2025[(当月)計画 利益額],0,0)</f>
        <v>11073368</v>
      </c>
      <c r="BW17" s="149" cm="1">
        <f t="array" ref="BW17">_xlfn.XLOOKUP($D17&amp;BU$2&amp;BU$3,事業計画集計2025[営業所]&amp;事業計画集計2025[月]&amp;事業計画集計2025[受着完],事業計画集計2025[(当月)計画 棟数],0,0)</f>
        <v>2</v>
      </c>
      <c r="BX17" s="28" cm="1">
        <f t="array" ref="BX17">_xlfn.XLOOKUP($D17&amp;BX$2&amp;BX$3,事業計画集計2025[営業所]&amp;事業計画集計2025[月]&amp;事業計画集計2025[受着完],事業計画集計2025[(当月)計画 請負金額],0,0)</f>
        <v>96343781</v>
      </c>
      <c r="BY17" s="28" cm="1">
        <f t="array" ref="BY17">_xlfn.XLOOKUP($D17&amp;BX$2&amp;BX$3,事業計画集計2025[営業所]&amp;事業計画集計2025[月]&amp;事業計画集計2025[受着完],事業計画集計2025[(当月)計画 利益額],0,0)</f>
        <v>22539168</v>
      </c>
      <c r="BZ17" s="29">
        <f>BY17-($Q17*1000)</f>
        <v>15002168</v>
      </c>
      <c r="CA17" s="149" cm="1">
        <f t="array" ref="CA17">_xlfn.XLOOKUP($D17&amp;BX$2&amp;BX$3,事業計画集計2025[営業所]&amp;事業計画集計2025[月]&amp;事業計画集計2025[受着完],事業計画集計2025[(当月)計画 棟数],0,0)</f>
        <v>3</v>
      </c>
      <c r="CB17" s="28" cm="1">
        <f t="array" ref="CB17">_xlfn.XLOOKUP($D17&amp;CB$2&amp;CB$3,事業計画集計2025[営業所]&amp;事業計画集計2025[月]&amp;事業計画集計2025[受着完],事業計画集計2025[(当月)計画 請負金額],0,0)</f>
        <v>60000000</v>
      </c>
      <c r="CC17" s="28" cm="1">
        <f t="array" ref="CC17">_xlfn.XLOOKUP($D17&amp;CB$2&amp;CB$3,事業計画集計2025[営業所]&amp;事業計画集計2025[月]&amp;事業計画集計2025[受着完],事業計画集計2025[(当月)計画 利益額],0,0)</f>
        <v>13200000</v>
      </c>
      <c r="CD17" s="149" cm="1">
        <f t="array" ref="CD17">_xlfn.XLOOKUP($D17&amp;CB$2&amp;CB$3,事業計画集計2025[営業所]&amp;事業計画集計2025[月]&amp;事業計画集計2025[受着完],事業計画集計2025[(当月)計画 棟数],0,0)</f>
        <v>2</v>
      </c>
      <c r="CE17" s="28" cm="1">
        <f t="array" ref="CE17">_xlfn.XLOOKUP($D17&amp;CE$2&amp;CE$3,事業計画集計2025[営業所]&amp;事業計画集計2025[月]&amp;事業計画集計2025[受着完],事業計画集計2025[(当月)計画 請負金額],0,0)</f>
        <v>66780541</v>
      </c>
      <c r="CF17" s="28" cm="1">
        <f t="array" ref="CF17">_xlfn.XLOOKUP($D17&amp;CE$2&amp;CE$3,事業計画集計2025[営業所]&amp;事業計画集計2025[月]&amp;事業計画集計2025[受着完],事業計画集計2025[(当月)計画 利益額],0,0)</f>
        <v>12544313</v>
      </c>
      <c r="CG17" s="149" cm="1">
        <f t="array" ref="CG17">_xlfn.XLOOKUP($D17&amp;CE$2&amp;CE$3,事業計画集計2025[営業所]&amp;事業計画集計2025[月]&amp;事業計画集計2025[受着完],事業計画集計2025[(当月)計画 棟数],0,0)</f>
        <v>2</v>
      </c>
      <c r="CH17" s="28" cm="1">
        <f t="array" ref="CH17">_xlfn.XLOOKUP($D17&amp;CH$2&amp;CH$3,事業計画集計2025[営業所]&amp;事業計画集計2025[月]&amp;事業計画集計2025[受着完],事業計画集計2025[(当月)計画 請負金額],0,0)</f>
        <v>57070408</v>
      </c>
      <c r="CI17" s="28" cm="1">
        <f t="array" ref="CI17">_xlfn.XLOOKUP($D17&amp;CH$2&amp;CH$3,事業計画集計2025[営業所]&amp;事業計画集計2025[月]&amp;事業計画集計2025[受着完],事業計画集計2025[(当月)計画 利益額],0,0)</f>
        <v>10352281</v>
      </c>
      <c r="CJ17" s="29">
        <f>CI17-($Q17*1000)</f>
        <v>2815281</v>
      </c>
      <c r="CK17" s="142" cm="1">
        <f t="array" ref="CK17">_xlfn.XLOOKUP($D17&amp;CH$2&amp;CH$3,事業計画集計2025[営業所]&amp;事業計画集計2025[月]&amp;事業計画集計2025[受着完],事業計画集計2025[(当月)計画 棟数],0,0)</f>
        <v>2</v>
      </c>
      <c r="CL17" s="421">
        <f t="shared" ref="CL17:CL18" si="317">BH17+BR17+CB17</f>
        <v>120000000</v>
      </c>
      <c r="CM17" s="422">
        <f t="shared" ref="CM17:CM18" si="318">BI17+BS17+CC17</f>
        <v>26400000</v>
      </c>
      <c r="CN17" s="423">
        <f t="shared" ref="CN17:CN18" si="319">BJ17+BT17+CD17</f>
        <v>4</v>
      </c>
      <c r="CO17" s="296">
        <f t="shared" ref="CO17:CO18" si="320">BK17+BU17+CE17</f>
        <v>183474456</v>
      </c>
      <c r="CP17" s="300">
        <f t="shared" ref="CP17:CP18" si="321">BL17+BV17+CF17</f>
        <v>37085296</v>
      </c>
      <c r="CQ17" s="154">
        <f t="shared" ref="CQ17:CQ18" si="322">BM17+BW17+CG17</f>
        <v>6</v>
      </c>
      <c r="CR17" s="304">
        <f t="shared" ref="CR17" si="323">BN17+BX17+CH17</f>
        <v>244369326</v>
      </c>
      <c r="CS17" s="314">
        <f t="shared" ref="CS17:CT17" si="324">BO17+BY17+CI17</f>
        <v>55042198</v>
      </c>
      <c r="CT17" s="324">
        <f t="shared" si="324"/>
        <v>32431198</v>
      </c>
      <c r="CU17" s="158">
        <f t="shared" ref="CU17" si="325">BQ17+CA17+CK17</f>
        <v>8</v>
      </c>
      <c r="CV17" s="333">
        <f t="shared" ref="CV17:CV18" si="326">AX17+CL17</f>
        <v>210000000</v>
      </c>
      <c r="CW17" s="334">
        <f t="shared" ref="CW17:CW18" si="327">AY17+CM17</f>
        <v>46200000</v>
      </c>
      <c r="CX17" s="162">
        <f t="shared" ref="CX17:CX18" si="328">AZ17+CN17</f>
        <v>7</v>
      </c>
      <c r="CY17" s="354">
        <f t="shared" ref="CY17:CY18" si="329">BA17+CO17</f>
        <v>279587864</v>
      </c>
      <c r="CZ17" s="355">
        <f t="shared" ref="CZ17:CZ18" si="330">BB17+CP17</f>
        <v>56077706</v>
      </c>
      <c r="DA17" s="166">
        <f t="shared" ref="DA17:DA18" si="331">BC17+CQ17</f>
        <v>9</v>
      </c>
      <c r="DB17" s="479">
        <f t="shared" ref="DB17:DB18" si="332">BD17+CR17</f>
        <v>244369326</v>
      </c>
      <c r="DC17" s="480">
        <f t="shared" ref="DC17:DC18" si="333">BE17+CS17</f>
        <v>55042198</v>
      </c>
      <c r="DD17" s="481">
        <f t="shared" ref="DD17:DD18" si="334">BF17+CT17</f>
        <v>9820198</v>
      </c>
      <c r="DE17" s="482">
        <f t="shared" ref="DE17:DE18" si="335">BG17+CU17</f>
        <v>8</v>
      </c>
      <c r="DF17" s="28" cm="1">
        <f t="array" ref="DF17">_xlfn.XLOOKUP($D17&amp;DF$2&amp;DF$3,事業計画集計2025[営業所]&amp;事業計画集計2025[月]&amp;事業計画集計2025[受着完],事業計画集計2025[(当月)計画 請負金額],0,0)</f>
        <v>60000000</v>
      </c>
      <c r="DG17" s="28" cm="1">
        <f t="array" ref="DG17">_xlfn.XLOOKUP($D17&amp;DF$2&amp;DF$3,事業計画集計2025[営業所]&amp;事業計画集計2025[月]&amp;事業計画集計2025[受着完],事業計画集計2025[(当月)計画 利益額],0,0)</f>
        <v>13200000</v>
      </c>
      <c r="DH17" s="149" cm="1">
        <f t="array" ref="DH17">_xlfn.XLOOKUP($D17&amp;DF$2&amp;DF$3,事業計画集計2025[営業所]&amp;事業計画集計2025[月]&amp;事業計画集計2025[受着完],事業計画集計2025[(当月)計画 棟数],0,0)</f>
        <v>2</v>
      </c>
      <c r="DI17" s="28" cm="1">
        <f t="array" ref="DI17">_xlfn.XLOOKUP($D17&amp;DI$2&amp;DI$3,事業計画集計2025[営業所]&amp;事業計画集計2025[月]&amp;事業計画集計2025[受着完],事業計画集計2025[(当月)計画 請負金額],0,0)</f>
        <v>30000000</v>
      </c>
      <c r="DJ17" s="28" cm="1">
        <f t="array" ref="DJ17">_xlfn.XLOOKUP($D17&amp;DI$2&amp;DI$3,事業計画集計2025[営業所]&amp;事業計画集計2025[月]&amp;事業計画集計2025[受着完],事業計画集計2025[(当月)計画 利益額],0,0)</f>
        <v>6600000</v>
      </c>
      <c r="DK17" s="149" cm="1">
        <f t="array" ref="DK17">_xlfn.XLOOKUP($D17&amp;DI$2&amp;DI$3,事業計画集計2025[営業所]&amp;事業計画集計2025[月]&amp;事業計画集計2025[受着完],事業計画集計2025[(当月)計画 棟数],0,0)</f>
        <v>1</v>
      </c>
      <c r="DL17" s="28" cm="1">
        <f t="array" ref="DL17">_xlfn.XLOOKUP($D17&amp;DL$2&amp;DL$3,事業計画集計2025[営業所]&amp;事業計画集計2025[月]&amp;事業計画集計2025[受着完],事業計画集計2025[(当月)計画 請負金額],0,0)</f>
        <v>23989847</v>
      </c>
      <c r="DM17" s="28" cm="1">
        <f t="array" ref="DM17">_xlfn.XLOOKUP($D17&amp;DL$2&amp;DL$3,事業計画集計2025[営業所]&amp;事業計画集計2025[月]&amp;事業計画集計2025[受着完],事業計画集計2025[(当月)計画 利益額],0,0)</f>
        <v>6319010</v>
      </c>
      <c r="DN17" s="29">
        <f>DM17-($Q17*1000)</f>
        <v>-1217990</v>
      </c>
      <c r="DO17" s="149" cm="1">
        <f t="array" ref="DO17">_xlfn.XLOOKUP($D17&amp;DL$2&amp;DL$3,事業計画集計2025[営業所]&amp;事業計画集計2025[月]&amp;事業計画集計2025[受着完],事業計画集計2025[(当月)計画 棟数],0,0)</f>
        <v>1</v>
      </c>
      <c r="DP17" s="28" cm="1">
        <f t="array" ref="DP17">_xlfn.XLOOKUP($D17&amp;DP$2&amp;DP$3,事業計画集計2025[営業所]&amp;事業計画集計2025[月]&amp;事業計画集計2025[受着完],事業計画集計2025[(当月)計画 請負金額],0,0)</f>
        <v>60000000</v>
      </c>
      <c r="DQ17" s="28" cm="1">
        <f t="array" ref="DQ17">_xlfn.XLOOKUP($D17&amp;DP$2&amp;DP$3,事業計画集計2025[営業所]&amp;事業計画集計2025[月]&amp;事業計画集計2025[受着完],事業計画集計2025[(当月)計画 利益額],0,0)</f>
        <v>13200000</v>
      </c>
      <c r="DR17" s="149" cm="1">
        <f t="array" ref="DR17">_xlfn.XLOOKUP($D17&amp;DP$2&amp;DP$3,事業計画集計2025[営業所]&amp;事業計画集計2025[月]&amp;事業計画集計2025[受着完],事業計画集計2025[(当月)計画 棟数],0,0)</f>
        <v>2</v>
      </c>
      <c r="DS17" s="28" cm="1">
        <f t="array" ref="DS17">_xlfn.XLOOKUP($D17&amp;DS$2&amp;DS$3,事業計画集計2025[営業所]&amp;事業計画集計2025[月]&amp;事業計画集計2025[受着完],事業計画集計2025[(当月)計画 請負金額],0,0)</f>
        <v>30000000</v>
      </c>
      <c r="DT17" s="28" cm="1">
        <f t="array" ref="DT17">_xlfn.XLOOKUP($D17&amp;DS$2&amp;DS$3,事業計画集計2025[営業所]&amp;事業計画集計2025[月]&amp;事業計画集計2025[受着完],事業計画集計2025[(当月)計画 利益額],0,0)</f>
        <v>6600000</v>
      </c>
      <c r="DU17" s="149" cm="1">
        <f t="array" ref="DU17">_xlfn.XLOOKUP($D17&amp;DS$2&amp;DS$3,事業計画集計2025[営業所]&amp;事業計画集計2025[月]&amp;事業計画集計2025[受着完],事業計画集計2025[(当月)計画 棟数],0,0)</f>
        <v>1</v>
      </c>
      <c r="DV17" s="28" cm="1">
        <f t="array" ref="DV17">_xlfn.XLOOKUP($D17&amp;DV$2&amp;DV$3,事業計画集計2025[営業所]&amp;事業計画集計2025[月]&amp;事業計画集計2025[受着完],事業計画集計2025[(当月)計画 請負金額],0,0)</f>
        <v>33874977</v>
      </c>
      <c r="DW17" s="28" cm="1">
        <f t="array" ref="DW17">_xlfn.XLOOKUP($D17&amp;DV$2&amp;DV$3,事業計画集計2025[営業所]&amp;事業計画集計2025[月]&amp;事業計画集計2025[受着完],事業計画集計2025[(当月)計画 利益額],0,0)</f>
        <v>7148605</v>
      </c>
      <c r="DX17" s="29">
        <f>DW17-($Q17*1000)</f>
        <v>-388395</v>
      </c>
      <c r="DY17" s="149" cm="1">
        <f t="array" ref="DY17">_xlfn.XLOOKUP($D17&amp;DV$2&amp;DV$3,事業計画集計2025[営業所]&amp;事業計画集計2025[月]&amp;事業計画集計2025[受着完],事業計画集計2025[(当月)計画 棟数],0,0)</f>
        <v>1</v>
      </c>
      <c r="DZ17" s="28" cm="1">
        <f t="array" ref="DZ17">_xlfn.XLOOKUP($D17&amp;DZ$2&amp;DZ$3,事業計画集計2025[営業所]&amp;事業計画集計2025[月]&amp;事業計画集計2025[受着完],事業計画集計2025[(当月)計画 請負金額],0,0)</f>
        <v>30000000</v>
      </c>
      <c r="EA17" s="28" cm="1">
        <f t="array" ref="EA17">_xlfn.XLOOKUP($D17&amp;DZ$2&amp;DZ$3,事業計画集計2025[営業所]&amp;事業計画集計2025[月]&amp;事業計画集計2025[受着完],事業計画集計2025[(当月)計画 利益額],0,0)</f>
        <v>6600000</v>
      </c>
      <c r="EB17" s="149" cm="1">
        <f t="array" ref="EB17">_xlfn.XLOOKUP($D17&amp;DZ$2&amp;DZ$3,事業計画集計2025[営業所]&amp;事業計画集計2025[月]&amp;事業計画集計2025[受着完],事業計画集計2025[(当月)計画 棟数],0,0)</f>
        <v>1</v>
      </c>
      <c r="EC17" s="28" cm="1">
        <f t="array" ref="EC17">_xlfn.XLOOKUP($D17&amp;EC$2&amp;EC$3,事業計画集計2025[営業所]&amp;事業計画集計2025[月]&amp;事業計画集計2025[受着完],事業計画集計2025[(当月)計画 請負金額],0,0)</f>
        <v>30000000</v>
      </c>
      <c r="ED17" s="28" cm="1">
        <f t="array" ref="ED17">_xlfn.XLOOKUP($D17&amp;EC$2&amp;EC$3,事業計画集計2025[営業所]&amp;事業計画集計2025[月]&amp;事業計画集計2025[受着完],事業計画集計2025[(当月)計画 利益額],0,0)</f>
        <v>6600000</v>
      </c>
      <c r="EE17" s="149" cm="1">
        <f t="array" ref="EE17">_xlfn.XLOOKUP($D17&amp;EC$2&amp;EC$3,事業計画集計2025[営業所]&amp;事業計画集計2025[月]&amp;事業計画集計2025[受着完],事業計画集計2025[(当月)計画 棟数],0,0)</f>
        <v>1</v>
      </c>
      <c r="EF17" s="28" cm="1">
        <f t="array" ref="EF17">_xlfn.XLOOKUP($D17&amp;EF$2&amp;EF$3,事業計画集計2025[営業所]&amp;事業計画集計2025[月]&amp;事業計画集計2025[受着完],事業計画集計2025[(当月)計画 請負金額],0,0)</f>
        <v>97872091</v>
      </c>
      <c r="EG17" s="28" cm="1">
        <f t="array" ref="EG17">_xlfn.XLOOKUP($D17&amp;EF$2&amp;EF$3,事業計画集計2025[営業所]&amp;事業計画集計2025[月]&amp;事業計画集計2025[受着完],事業計画集計2025[(当月)計画 利益額],0,0)</f>
        <v>19713497</v>
      </c>
      <c r="EH17" s="29">
        <f>EG17-($Q17*1000)</f>
        <v>12176497</v>
      </c>
      <c r="EI17" s="142" cm="1">
        <f t="array" ref="EI17">_xlfn.XLOOKUP($D17&amp;EF$2&amp;EF$3,事業計画集計2025[営業所]&amp;事業計画集計2025[月]&amp;事業計画集計2025[受着完],事業計画集計2025[(当月)計画 棟数],0,0)</f>
        <v>3</v>
      </c>
      <c r="EJ17" s="421">
        <f t="shared" ref="EJ17:EJ18" si="336">DF17+DP17+DZ17</f>
        <v>150000000</v>
      </c>
      <c r="EK17" s="422">
        <f t="shared" ref="EK17:EK18" si="337">DG17+DQ17+EA17</f>
        <v>33000000</v>
      </c>
      <c r="EL17" s="423">
        <f t="shared" ref="EL17:EL18" si="338">DH17+DR17+EB17</f>
        <v>5</v>
      </c>
      <c r="EM17" s="296">
        <f t="shared" ref="EM17:EM18" si="339">DI17+DS17+EC17</f>
        <v>90000000</v>
      </c>
      <c r="EN17" s="300">
        <f t="shared" ref="EN17:EN18" si="340">DJ17+DT17+ED17</f>
        <v>19800000</v>
      </c>
      <c r="EO17" s="154">
        <f t="shared" ref="EO17:EO18" si="341">DK17+DU17+EE17</f>
        <v>3</v>
      </c>
      <c r="EP17" s="304">
        <f t="shared" ref="EP17" si="342">DL17+DV17+EF17</f>
        <v>155736915</v>
      </c>
      <c r="EQ17" s="314">
        <f t="shared" ref="EQ17:ER17" si="343">DM17+DW17+EG17</f>
        <v>33181112</v>
      </c>
      <c r="ER17" s="324">
        <f t="shared" si="343"/>
        <v>10570112</v>
      </c>
      <c r="ES17" s="158">
        <f t="shared" ref="ES17" si="344">DO17+DY17+EI17</f>
        <v>5</v>
      </c>
      <c r="ET17" s="28" cm="1">
        <f t="array" ref="ET17">_xlfn.XLOOKUP($D17&amp;ET$2&amp;ET$3,事業計画集計2025[営業所]&amp;事業計画集計2025[月]&amp;事業計画集計2025[受着完],事業計画集計2025[(当月)計画 請負金額],0,0)</f>
        <v>30000000</v>
      </c>
      <c r="EU17" s="28" cm="1">
        <f t="array" ref="EU17">_xlfn.XLOOKUP($D17&amp;ET$2&amp;ET$3,事業計画集計2025[営業所]&amp;事業計画集計2025[月]&amp;事業計画集計2025[受着完],事業計画集計2025[(当月)計画 利益額],0,0)</f>
        <v>6600000</v>
      </c>
      <c r="EV17" s="149" cm="1">
        <f t="array" ref="EV17">_xlfn.XLOOKUP($D17&amp;ET$2&amp;ET$3,事業計画集計2025[営業所]&amp;事業計画集計2025[月]&amp;事業計画集計2025[受着完],事業計画集計2025[(当月)計画 棟数],0,0)</f>
        <v>1</v>
      </c>
      <c r="EW17" s="28" cm="1">
        <f t="array" ref="EW17">_xlfn.XLOOKUP($D17&amp;EW$2&amp;EW$3,事業計画集計2025[営業所]&amp;事業計画集計2025[月]&amp;事業計画集計2025[受着完],事業計画集計2025[(当月)計画 請負金額],0,0)</f>
        <v>30000000</v>
      </c>
      <c r="EX17" s="28" cm="1">
        <f t="array" ref="EX17">_xlfn.XLOOKUP($D17&amp;EW$2&amp;EW$3,事業計画集計2025[営業所]&amp;事業計画集計2025[月]&amp;事業計画集計2025[受着完],事業計画集計2025[(当月)計画 利益額],0,0)</f>
        <v>6600000</v>
      </c>
      <c r="EY17" s="149" cm="1">
        <f t="array" ref="EY17">_xlfn.XLOOKUP($D17&amp;EW$2&amp;EW$3,事業計画集計2025[営業所]&amp;事業計画集計2025[月]&amp;事業計画集計2025[受着完],事業計画集計2025[(当月)計画 棟数],0,0)</f>
        <v>1</v>
      </c>
      <c r="EZ17" s="28" cm="1">
        <f t="array" ref="EZ17">_xlfn.XLOOKUP($D17&amp;EZ$2&amp;EZ$3,事業計画集計2025[営業所]&amp;事業計画集計2025[月]&amp;事業計画集計2025[受着完],事業計画集計2025[(当月)計画 請負金額],0,0)</f>
        <v>30000000</v>
      </c>
      <c r="FA17" s="28" cm="1">
        <f t="array" ref="FA17">_xlfn.XLOOKUP($D17&amp;EZ$2&amp;EZ$3,事業計画集計2025[営業所]&amp;事業計画集計2025[月]&amp;事業計画集計2025[受着完],事業計画集計2025[(当月)計画 利益額],0,0)</f>
        <v>6600000</v>
      </c>
      <c r="FB17" s="29">
        <f>FA17-($Q17*1000)</f>
        <v>-937000</v>
      </c>
      <c r="FC17" s="149" cm="1">
        <f t="array" ref="FC17">_xlfn.XLOOKUP($D17&amp;EZ$2&amp;EZ$3,事業計画集計2025[営業所]&amp;事業計画集計2025[月]&amp;事業計画集計2025[受着完],事業計画集計2025[(当月)計画 棟数],0,0)</f>
        <v>1</v>
      </c>
      <c r="FD17" s="28" cm="1">
        <f t="array" ref="FD17">_xlfn.XLOOKUP($D17&amp;FD$2&amp;FD$3,事業計画集計2025[営業所]&amp;事業計画集計2025[月]&amp;事業計画集計2025[受着完],事業計画集計2025[(当月)計画 請負金額],0,0)</f>
        <v>60000000</v>
      </c>
      <c r="FE17" s="28" cm="1">
        <f t="array" ref="FE17">_xlfn.XLOOKUP($D17&amp;FD$2&amp;FD$3,事業計画集計2025[営業所]&amp;事業計画集計2025[月]&amp;事業計画集計2025[受着完],事業計画集計2025[(当月)計画 利益額],0,0)</f>
        <v>13200000</v>
      </c>
      <c r="FF17" s="149" cm="1">
        <f t="array" ref="FF17">_xlfn.XLOOKUP($D17&amp;FD$2&amp;FD$3,事業計画集計2025[営業所]&amp;事業計画集計2025[月]&amp;事業計画集計2025[受着完],事業計画集計2025[(当月)計画 棟数],0,0)</f>
        <v>2</v>
      </c>
      <c r="FG17" s="28" cm="1">
        <f t="array" ref="FG17">_xlfn.XLOOKUP($D17&amp;FG$2&amp;FG$3,事業計画集計2025[営業所]&amp;事業計画集計2025[月]&amp;事業計画集計2025[受着完],事業計画集計2025[(当月)計画 請負金額],0,0)</f>
        <v>60000000</v>
      </c>
      <c r="FH17" s="28" cm="1">
        <f t="array" ref="FH17">_xlfn.XLOOKUP($D17&amp;FG$2&amp;FG$3,事業計画集計2025[営業所]&amp;事業計画集計2025[月]&amp;事業計画集計2025[受着完],事業計画集計2025[(当月)計画 利益額],0,0)</f>
        <v>13200000</v>
      </c>
      <c r="FI17" s="149" cm="1">
        <f t="array" ref="FI17">_xlfn.XLOOKUP($D17&amp;FG$2&amp;FG$3,事業計画集計2025[営業所]&amp;事業計画集計2025[月]&amp;事業計画集計2025[受着完],事業計画集計2025[(当月)計画 棟数],0,0)</f>
        <v>2</v>
      </c>
      <c r="FJ17" s="28" cm="1">
        <f t="array" ref="FJ17">_xlfn.XLOOKUP($D17&amp;FJ$2&amp;FJ$3,事業計画集計2025[営業所]&amp;事業計画集計2025[月]&amp;事業計画集計2025[受着完],事業計画集計2025[(当月)計画 請負金額],0,0)</f>
        <v>66780541</v>
      </c>
      <c r="FK17" s="28" cm="1">
        <f t="array" ref="FK17">_xlfn.XLOOKUP($D17&amp;FJ$2&amp;FJ$3,事業計画集計2025[営業所]&amp;事業計画集計2025[月]&amp;事業計画集計2025[受着完],事業計画集計2025[(当月)計画 利益額],0,0)</f>
        <v>12544313</v>
      </c>
      <c r="FL17" s="29">
        <f>FK17-($Q17*1000)</f>
        <v>5007313</v>
      </c>
      <c r="FM17" s="149" cm="1">
        <f t="array" ref="FM17">_xlfn.XLOOKUP($D17&amp;FJ$2&amp;FJ$3,事業計画集計2025[営業所]&amp;事業計画集計2025[月]&amp;事業計画集計2025[受着完],事業計画集計2025[(当月)計画 棟数],0,0)</f>
        <v>2</v>
      </c>
      <c r="FN17" s="28" cm="1">
        <f t="array" ref="FN17">_xlfn.XLOOKUP($D17&amp;FN$2&amp;FN$3,事業計画集計2025[営業所]&amp;事業計画集計2025[月]&amp;事業計画集計2025[受着完],事業計画集計2025[(当月)計画 請負金額],0,0)</f>
        <v>90000000</v>
      </c>
      <c r="FO17" s="28" cm="1">
        <f t="array" ref="FO17">_xlfn.XLOOKUP($D17&amp;FN$2&amp;FN$3,事業計画集計2025[営業所]&amp;事業計画集計2025[月]&amp;事業計画集計2025[受着完],事業計画集計2025[(当月)計画 利益額],0,0)</f>
        <v>19800000</v>
      </c>
      <c r="FP17" s="149" cm="1">
        <f t="array" ref="FP17">_xlfn.XLOOKUP($D17&amp;FN$2&amp;FN$3,事業計画集計2025[営業所]&amp;事業計画集計2025[月]&amp;事業計画集計2025[受着完],事業計画集計2025[(当月)計画 棟数],0,0)</f>
        <v>3</v>
      </c>
      <c r="FQ17" s="28" cm="1">
        <f t="array" ref="FQ17">_xlfn.XLOOKUP($D17&amp;FQ$2&amp;FQ$3,事業計画集計2025[営業所]&amp;事業計画集計2025[月]&amp;事業計画集計2025[受着完],事業計画集計2025[(当月)計画 請負金額],0,0)</f>
        <v>30000000</v>
      </c>
      <c r="FR17" s="28" cm="1">
        <f t="array" ref="FR17">_xlfn.XLOOKUP($D17&amp;FQ$2&amp;FQ$3,事業計画集計2025[営業所]&amp;事業計画集計2025[月]&amp;事業計画集計2025[受着完],事業計画集計2025[(当月)計画 利益額],0,0)</f>
        <v>6600000</v>
      </c>
      <c r="FS17" s="149" cm="1">
        <f t="array" ref="FS17">_xlfn.XLOOKUP($D17&amp;FQ$2&amp;FQ$3,事業計画集計2025[営業所]&amp;事業計画集計2025[月]&amp;事業計画集計2025[受着完],事業計画集計2025[(当月)計画 棟数],0,0)</f>
        <v>1</v>
      </c>
      <c r="FT17" s="28" cm="1">
        <f t="array" ref="FT17">_xlfn.XLOOKUP($D17&amp;FT$2&amp;FT$3,事業計画集計2025[営業所]&amp;事業計画集計2025[月]&amp;事業計画集計2025[受着完],事業計画集計2025[(当月)計画 請負金額],0,0)</f>
        <v>30000000</v>
      </c>
      <c r="FU17" s="28" cm="1">
        <f t="array" ref="FU17">_xlfn.XLOOKUP($D17&amp;FT$2&amp;FT$3,事業計画集計2025[営業所]&amp;事業計画集計2025[月]&amp;事業計画集計2025[受着完],事業計画集計2025[(当月)計画 利益額],0,0)</f>
        <v>6600000</v>
      </c>
      <c r="FV17" s="29">
        <f>FU17-($Q17*1000)</f>
        <v>-937000</v>
      </c>
      <c r="FW17" s="142" cm="1">
        <f t="array" ref="FW17">_xlfn.XLOOKUP($D17&amp;FT$2&amp;FT$3,事業計画集計2025[営業所]&amp;事業計画集計2025[月]&amp;事業計画集計2025[受着完],事業計画集計2025[(当月)計画 棟数],0,0)</f>
        <v>1</v>
      </c>
      <c r="FX17" s="421">
        <f t="shared" ref="FX17:FX18" si="345">ET17+FD17+FN17</f>
        <v>180000000</v>
      </c>
      <c r="FY17" s="422">
        <f t="shared" ref="FY17:FY18" si="346">EU17+FE17+FO17</f>
        <v>39600000</v>
      </c>
      <c r="FZ17" s="423">
        <f t="shared" ref="FZ17:FZ18" si="347">EV17+FF17+FP17</f>
        <v>6</v>
      </c>
      <c r="GA17" s="296">
        <f t="shared" ref="GA17:GA18" si="348">EW17+FG17+FQ17</f>
        <v>120000000</v>
      </c>
      <c r="GB17" s="300">
        <f t="shared" ref="GB17:GB18" si="349">EX17+FH17+FR17</f>
        <v>26400000</v>
      </c>
      <c r="GC17" s="154">
        <f t="shared" ref="GC17:GC18" si="350">EY17+FI17+FS17</f>
        <v>4</v>
      </c>
      <c r="GD17" s="304">
        <f t="shared" ref="GD17" si="351">EZ17+FJ17+FT17</f>
        <v>126780541</v>
      </c>
      <c r="GE17" s="314">
        <f t="shared" ref="GE17:GF17" si="352">FA17+FK17+FU17</f>
        <v>25744313</v>
      </c>
      <c r="GF17" s="324">
        <f t="shared" si="352"/>
        <v>3133313</v>
      </c>
      <c r="GG17" s="158">
        <f t="shared" ref="GG17" si="353">FC17+FM17+FW17</f>
        <v>4</v>
      </c>
      <c r="GH17" s="333">
        <f t="shared" ref="GH17:GH18" si="354">EJ17+FX17</f>
        <v>330000000</v>
      </c>
      <c r="GI17" s="334">
        <f t="shared" ref="GI17:GI18" si="355">EK17+FY17</f>
        <v>72600000</v>
      </c>
      <c r="GJ17" s="162">
        <f t="shared" ref="GJ17:GJ18" si="356">EL17+FZ17</f>
        <v>11</v>
      </c>
      <c r="GK17" s="354">
        <f t="shared" ref="GK17:GK18" si="357">EM17+GA17</f>
        <v>210000000</v>
      </c>
      <c r="GL17" s="355">
        <f t="shared" ref="GL17:GL18" si="358">EN17+GB17</f>
        <v>46200000</v>
      </c>
      <c r="GM17" s="166">
        <f t="shared" ref="GM17:GM18" si="359">EO17+GC17</f>
        <v>7</v>
      </c>
      <c r="GN17" s="479">
        <f t="shared" ref="GN17:GN18" si="360">EP17+GD17</f>
        <v>282517456</v>
      </c>
      <c r="GO17" s="480">
        <f t="shared" ref="GO17:GO18" si="361">EQ17+GE17</f>
        <v>58925425</v>
      </c>
      <c r="GP17" s="481">
        <f t="shared" ref="GP17:GP18" si="362">ER17+GF17</f>
        <v>13703425</v>
      </c>
      <c r="GQ17" s="482">
        <f t="shared" ref="GQ17:GQ18" si="363">ES17+GG17</f>
        <v>9</v>
      </c>
      <c r="GR17" s="390">
        <f t="shared" ref="GR17:GR18" si="364">CV17+GH17</f>
        <v>540000000</v>
      </c>
      <c r="GS17" s="391">
        <f t="shared" ref="GS17:GS18" si="365">CW17+GI17</f>
        <v>118800000</v>
      </c>
      <c r="GT17" s="170">
        <f t="shared" ref="GT17:GT18" si="366">CX17+GJ17</f>
        <v>18</v>
      </c>
      <c r="GU17" s="390">
        <f t="shared" ref="GU17:GU18" si="367">CY17+GK17</f>
        <v>489587864</v>
      </c>
      <c r="GV17" s="391">
        <f t="shared" ref="GV17:GV18" si="368">CZ17+GL17</f>
        <v>102277706</v>
      </c>
      <c r="GW17" s="170">
        <f t="shared" ref="GW17:GW18" si="369">DA17+GM17</f>
        <v>16</v>
      </c>
      <c r="GX17" s="390">
        <f t="shared" ref="GX17:GX18" si="370">DB17+GN17</f>
        <v>526886782</v>
      </c>
      <c r="GY17" s="391">
        <f t="shared" ref="GY17:GY18" si="371">DC17+GO17</f>
        <v>113967623</v>
      </c>
      <c r="GZ17" s="409">
        <f t="shared" ref="GZ17:GZ18" si="372">DD17+GP17</f>
        <v>23523623</v>
      </c>
      <c r="HA17" s="256">
        <f t="shared" ref="HA17:HA18" si="373">DE17+GQ17</f>
        <v>17</v>
      </c>
      <c r="HB17" s="31"/>
      <c r="HC17" s="30" t="s">
        <v>137</v>
      </c>
      <c r="HD17" s="30" t="s">
        <v>162</v>
      </c>
      <c r="HE17" s="515" t="s">
        <v>245</v>
      </c>
      <c r="HF17" s="30" t="s">
        <v>250</v>
      </c>
      <c r="HG17" s="30" t="s">
        <v>268</v>
      </c>
    </row>
    <row r="18" spans="1:215" s="25" customFormat="1" ht="21">
      <c r="A18" s="24"/>
      <c r="B18" s="51" t="s">
        <v>445</v>
      </c>
      <c r="C18" s="503"/>
      <c r="D18" s="504"/>
      <c r="E18" s="196"/>
      <c r="F18" s="196"/>
      <c r="G18" s="196"/>
      <c r="H18" s="196"/>
      <c r="I18" s="196"/>
      <c r="J18" s="196"/>
      <c r="K18" s="197">
        <f>K17</f>
        <v>1775</v>
      </c>
      <c r="L18" s="197">
        <f t="shared" ref="L18" si="374">L17</f>
        <v>625</v>
      </c>
      <c r="M18" s="197">
        <f t="shared" ref="M18" si="375">M17</f>
        <v>525</v>
      </c>
      <c r="N18" s="197">
        <f t="shared" ref="N18" si="376">N17</f>
        <v>1175</v>
      </c>
      <c r="O18" s="197">
        <f t="shared" ref="O18" si="377">O17</f>
        <v>917</v>
      </c>
      <c r="P18" s="197">
        <f t="shared" ref="P18" si="378">P17</f>
        <v>2520</v>
      </c>
      <c r="Q18" s="197">
        <f t="shared" ref="Q18" si="379">Q17</f>
        <v>7537</v>
      </c>
      <c r="R18" s="196"/>
      <c r="S18" s="26" t="s">
        <v>138</v>
      </c>
      <c r="T18" s="27" cm="1">
        <f t="array" ref="T18">_xlfn.XLOOKUP($D17&amp;T$2&amp;T$3,事業計画集計2025[営業所]&amp;事業計画集計2025[月]&amp;事業計画集計2025[受着完],事業計画集計2025[(当月)実績 請負金額],0,0)</f>
        <v>25802995</v>
      </c>
      <c r="U18" s="28" cm="1">
        <f t="array" ref="U18">_xlfn.XLOOKUP($D17&amp;T$2&amp;T$3,事業計画集計2025[営業所]&amp;事業計画集計2025[月]&amp;事業計画集計2025[受着完],事業計画集計2025[(当月)実績 利益額],0,0)</f>
        <v>5339462</v>
      </c>
      <c r="V18" s="142" cm="1">
        <f t="array" ref="V18">_xlfn.XLOOKUP($D17&amp;T$2&amp;T$3,事業計画集計2025[営業所]&amp;事業計画集計2025[月]&amp;事業計画集計2025[受着完],事業計画集計2025[(当月)実績 棟数],0,0)</f>
        <v>1</v>
      </c>
      <c r="W18" s="27" cm="1">
        <f t="array" ref="W18">_xlfn.XLOOKUP($D17&amp;W$2&amp;W$3,事業計画集計2025[営業所]&amp;事業計画集計2025[月]&amp;事業計画集計2025[受着完],事業計画集計2025[(当月)実績 請負金額],0,0)</f>
        <v>0</v>
      </c>
      <c r="X18" s="28" cm="1">
        <f t="array" ref="X18">_xlfn.XLOOKUP($D17&amp;W$2&amp;W$3,事業計画集計2025[営業所]&amp;事業計画集計2025[月]&amp;事業計画集計2025[受着完],事業計画集計2025[(当月)実績 利益額],0,0)</f>
        <v>0</v>
      </c>
      <c r="Y18" s="149" cm="1">
        <f t="array" ref="Y18">_xlfn.XLOOKUP($D17&amp;W$2&amp;W$3,事業計画集計2025[営業所]&amp;事業計画集計2025[月]&amp;事業計画集計2025[受着完],事業計画集計2025[(当月)実績 棟数],0,0)</f>
        <v>0</v>
      </c>
      <c r="Z18" s="28" cm="1">
        <f t="array" ref="Z18">_xlfn.XLOOKUP($D17&amp;Z$2&amp;Z$3,事業計画集計2025[営業所]&amp;事業計画集計2025[月]&amp;事業計画集計2025[受着完],事業計画集計2025[(当月)実績 請負金額],0,0)</f>
        <v>0</v>
      </c>
      <c r="AA18" s="28" cm="1">
        <f t="array" ref="AA18">_xlfn.XLOOKUP($D17&amp;Z$2&amp;Z$3,事業計画集計2025[営業所]&amp;事業計画集計2025[月]&amp;事業計画集計2025[受着完],事業計画集計2025[(当月)実績 利益額],0,0)</f>
        <v>0</v>
      </c>
      <c r="AB18" s="133">
        <f>AA18-($Q17*1000)</f>
        <v>-7537000</v>
      </c>
      <c r="AC18" s="142" cm="1">
        <f t="array" ref="AC18">_xlfn.XLOOKUP($D17&amp;Z$2&amp;Z$3,事業計画集計2025[営業所]&amp;事業計画集計2025[月]&amp;事業計画集計2025[受着完],事業計画集計2025[(当月)実績 棟数],0,0)</f>
        <v>0</v>
      </c>
      <c r="AD18" s="27" cm="1">
        <f t="array" ref="AD18">_xlfn.XLOOKUP($D17&amp;AD$2&amp;AD$3,事業計画集計2025[営業所]&amp;事業計画集計2025[月]&amp;事業計画集計2025[受着完],事業計画集計2025[(当月)実績 請負金額],0,0)</f>
        <v>0</v>
      </c>
      <c r="AE18" s="28" cm="1">
        <f t="array" ref="AE18">_xlfn.XLOOKUP($D17&amp;AD$2&amp;AD$3,事業計画集計2025[営業所]&amp;事業計画集計2025[月]&amp;事業計画集計2025[受着完],事業計画集計2025[(当月)実績 利益額],0,0)</f>
        <v>0</v>
      </c>
      <c r="AF18" s="149" cm="1">
        <f t="array" ref="AF18">_xlfn.XLOOKUP($D17&amp;AD$2&amp;AD$3,事業計画集計2025[営業所]&amp;事業計画集計2025[月]&amp;事業計画集計2025[受着完],事業計画集計2025[(当月)実績 棟数],0,0)</f>
        <v>0</v>
      </c>
      <c r="AG18" s="28" cm="1">
        <f t="array" ref="AG18">_xlfn.XLOOKUP($D17&amp;AG$2&amp;AG$3,事業計画集計2025[営業所]&amp;事業計画集計2025[月]&amp;事業計画集計2025[受着完],事業計画集計2025[(当月)実績 請負金額],0,0)</f>
        <v>30702226</v>
      </c>
      <c r="AH18" s="28" cm="1">
        <f t="array" ref="AH18">_xlfn.XLOOKUP($D17&amp;AG$2&amp;AG$3,事業計画集計2025[営業所]&amp;事業計画集計2025[月]&amp;事業計画集計2025[受着完],事業計画集計2025[(当月)実績 利益額],0,0)</f>
        <v>5536277</v>
      </c>
      <c r="AI18" s="149" cm="1">
        <f t="array" ref="AI18">_xlfn.XLOOKUP($D17&amp;AG$2&amp;AG$3,事業計画集計2025[営業所]&amp;事業計画集計2025[月]&amp;事業計画集計2025[受着完],事業計画集計2025[(当月)実績 棟数],0,0)</f>
        <v>1</v>
      </c>
      <c r="AJ18" s="28" cm="1">
        <f t="array" ref="AJ18">_xlfn.XLOOKUP($D17&amp;AJ$2&amp;AJ$3,事業計画集計2025[営業所]&amp;事業計画集計2025[月]&amp;事業計画集計2025[受着完],事業計画集計2025[(当月)実績 請負金額],0,0)</f>
        <v>0</v>
      </c>
      <c r="AK18" s="28" cm="1">
        <f t="array" ref="AK18">_xlfn.XLOOKUP($D17&amp;AJ$2&amp;AJ$3,事業計画集計2025[営業所]&amp;事業計画集計2025[月]&amp;事業計画集計2025[受着完],事業計画集計2025[(当月)実績 利益額],0,0)</f>
        <v>0</v>
      </c>
      <c r="AL18" s="133">
        <f>AK18-($Q17*1000)</f>
        <v>-7537000</v>
      </c>
      <c r="AM18" s="149" cm="1">
        <f t="array" ref="AM18">_xlfn.XLOOKUP($D17&amp;AJ$2&amp;AJ$3,事業計画集計2025[営業所]&amp;事業計画集計2025[月]&amp;事業計画集計2025[受着完],事業計画集計2025[(当月)実績 棟数],0,0)</f>
        <v>0</v>
      </c>
      <c r="AN18" s="28" cm="1">
        <f t="array" ref="AN18">_xlfn.XLOOKUP($D17&amp;AN$2&amp;AN$3,事業計画集計2025[営業所]&amp;事業計画集計2025[月]&amp;事業計画集計2025[受着完],事業計画集計2025[(当月)実績 請負金額],0,0)</f>
        <v>0</v>
      </c>
      <c r="AO18" s="28" cm="1">
        <f t="array" ref="AO18">_xlfn.XLOOKUP($D17&amp;AN$2&amp;AN$3,事業計画集計2025[営業所]&amp;事業計画集計2025[月]&amp;事業計画集計2025[受着完],事業計画集計2025[(当月)実績 利益額],0,0)</f>
        <v>0</v>
      </c>
      <c r="AP18" s="149" cm="1">
        <f t="array" ref="AP18">_xlfn.XLOOKUP($D17&amp;AN$2&amp;AN$3,事業計画集計2025[営業所]&amp;事業計画集計2025[月]&amp;事業計画集計2025[受着完],事業計画集計2025[(当月)実績 棟数],0,0)</f>
        <v>0</v>
      </c>
      <c r="AQ18" s="28" cm="1">
        <f t="array" ref="AQ18">_xlfn.XLOOKUP($D17&amp;AQ$2&amp;AQ$3,事業計画集計2025[営業所]&amp;事業計画集計2025[月]&amp;事業計画集計2025[受着完],事業計画集計2025[(当月)実績 請負金額],0,0)</f>
        <v>26515832</v>
      </c>
      <c r="AR18" s="28" cm="1">
        <f t="array" ref="AR18">_xlfn.XLOOKUP($D17&amp;AQ$2&amp;AQ$3,事業計画集計2025[営業所]&amp;事業計画集計2025[月]&amp;事業計画集計2025[受着完],事業計画集計2025[(当月)実績 利益額],0,0)</f>
        <v>4848399</v>
      </c>
      <c r="AS18" s="149" cm="1">
        <f t="array" ref="AS18">_xlfn.XLOOKUP($D17&amp;AQ$2&amp;AQ$3,事業計画集計2025[営業所]&amp;事業計画集計2025[月]&amp;事業計画集計2025[受着完],事業計画集計2025[(当月)実績 棟数],0,0)</f>
        <v>1</v>
      </c>
      <c r="AT18" s="28" cm="1">
        <f t="array" ref="AT18">_xlfn.XLOOKUP($D17&amp;AT$2&amp;AT$3,事業計画集計2025[営業所]&amp;事業計画集計2025[月]&amp;事業計画集計2025[受着完],事業計画集計2025[(当月)実績 請負金額],0,0)</f>
        <v>35807546</v>
      </c>
      <c r="AU18" s="28" cm="1">
        <f t="array" ref="AU18">_xlfn.XLOOKUP($D17&amp;AT$2&amp;AT$3,事業計画集計2025[営業所]&amp;事業計画集計2025[月]&amp;事業計画集計2025[受着完],事業計画集計2025[(当月)実績 利益額],0,0)</f>
        <v>7270823</v>
      </c>
      <c r="AV18" s="29">
        <f>AU18-($Q17*1000)</f>
        <v>-266177</v>
      </c>
      <c r="AW18" s="142" cm="1">
        <f t="array" ref="AW18">_xlfn.XLOOKUP($D17&amp;AT$2&amp;AT$3,事業計画集計2025[営業所]&amp;事業計画集計2025[月]&amp;事業計画集計2025[受着完],事業計画集計2025[(当月)実績 棟数],0,0)</f>
        <v>1</v>
      </c>
      <c r="AX18" s="421">
        <f t="shared" si="307"/>
        <v>25802995</v>
      </c>
      <c r="AY18" s="422">
        <f t="shared" si="308"/>
        <v>5339462</v>
      </c>
      <c r="AZ18" s="423">
        <f t="shared" si="309"/>
        <v>1</v>
      </c>
      <c r="BA18" s="296">
        <f t="shared" si="310"/>
        <v>57218058</v>
      </c>
      <c r="BB18" s="300">
        <f t="shared" si="311"/>
        <v>10384676</v>
      </c>
      <c r="BC18" s="154">
        <f t="shared" si="312"/>
        <v>2</v>
      </c>
      <c r="BD18" s="304">
        <f>Z18+AJ18+AT18</f>
        <v>35807546</v>
      </c>
      <c r="BE18" s="314">
        <f>AA18+AK18+AU18</f>
        <v>7270823</v>
      </c>
      <c r="BF18" s="409">
        <f>BE18*(1+BF19)-(($Q17*1000)*3)</f>
        <v>-15340177</v>
      </c>
      <c r="BG18" s="158">
        <f>AC18+AM18+AW18</f>
        <v>1</v>
      </c>
      <c r="BH18" s="28" cm="1">
        <f t="array" ref="BH18">_xlfn.XLOOKUP($D17&amp;BH$2&amp;BH$3,事業計画集計2025[営業所]&amp;事業計画集計2025[月]&amp;事業計画集計2025[受着完],事業計画集計2025[(当月)実績 請負金額],0,0)</f>
        <v>0</v>
      </c>
      <c r="BI18" s="28" cm="1">
        <f t="array" ref="BI18">_xlfn.XLOOKUP($D17&amp;BH$2&amp;BH$3,事業計画集計2025[営業所]&amp;事業計画集計2025[月]&amp;事業計画集計2025[受着完],事業計画集計2025[(当月)実績 利益額],0,0)</f>
        <v>0</v>
      </c>
      <c r="BJ18" s="149" cm="1">
        <f t="array" ref="BJ18">_xlfn.XLOOKUP($D17&amp;BH$2&amp;BH$3,事業計画集計2025[営業所]&amp;事業計画集計2025[月]&amp;事業計画集計2025[受着完],事業計画集計2025[(当月)実績 棟数],0,0)</f>
        <v>0</v>
      </c>
      <c r="BK18" s="28" cm="1">
        <f t="array" ref="BK18">_xlfn.XLOOKUP($D17&amp;BK$2&amp;BK$3,事業計画集計2025[営業所]&amp;事業計画集計2025[月]&amp;事業計画集計2025[受着完],事業計画集計2025[(当月)実績 請負金額],0,0)</f>
        <v>33874977</v>
      </c>
      <c r="BL18" s="28" cm="1">
        <f t="array" ref="BL18">_xlfn.XLOOKUP($D17&amp;BK$2&amp;BK$3,事業計画集計2025[営業所]&amp;事業計画集計2025[月]&amp;事業計画集計2025[受着完],事業計画集計2025[(当月)実績 利益額],0,0)</f>
        <v>7148605</v>
      </c>
      <c r="BM18" s="149" cm="1">
        <f t="array" ref="BM18">_xlfn.XLOOKUP($D17&amp;BK$2&amp;BK$3,事業計画集計2025[営業所]&amp;事業計画集計2025[月]&amp;事業計画集計2025[受着完],事業計画集計2025[(当月)実績 棟数],0,0)</f>
        <v>1</v>
      </c>
      <c r="BN18" s="28" cm="1">
        <f t="array" ref="BN18">_xlfn.XLOOKUP($D17&amp;BN$2&amp;BN$3,事業計画集計2025[営業所]&amp;事業計画集計2025[月]&amp;事業計画集計2025[受着完],事業計画集計2025[(当月)実績 請負金額],0,0)</f>
        <v>90955137</v>
      </c>
      <c r="BO18" s="28" cm="1">
        <f t="array" ref="BO18">_xlfn.XLOOKUP($D17&amp;BN$2&amp;BN$3,事業計画集計2025[営業所]&amp;事業計画集計2025[月]&amp;事業計画集計2025[受着完],事業計画集計2025[(当月)実績 利益額],0,0)</f>
        <v>22150749</v>
      </c>
      <c r="BP18" s="133">
        <f>BO18-($Q17*1000)</f>
        <v>14613749</v>
      </c>
      <c r="BQ18" s="149" cm="1">
        <f t="array" ref="BQ18">_xlfn.XLOOKUP($D17&amp;BN$2&amp;BN$3,事業計画集計2025[営業所]&amp;事業計画集計2025[月]&amp;事業計画集計2025[受着完],事業計画集計2025[(当月)実績 棟数],0,0)</f>
        <v>3</v>
      </c>
      <c r="BR18" s="28" cm="1">
        <f t="array" ref="BR18">_xlfn.XLOOKUP($D17&amp;BR$2&amp;BR$3,事業計画集計2025[営業所]&amp;事業計画集計2025[月]&amp;事業計画集計2025[受着完],事業計画集計2025[(当月)実績 請負金額],0,0)</f>
        <v>59401320</v>
      </c>
      <c r="BS18" s="28" cm="1">
        <f t="array" ref="BS18">_xlfn.XLOOKUP($D17&amp;BR$2&amp;BR$3,事業計画集計2025[営業所]&amp;事業計画集計2025[月]&amp;事業計画集計2025[受着完],事業計画集計2025[(当月)実績 利益額],0,0)</f>
        <v>12568051</v>
      </c>
      <c r="BT18" s="149" cm="1">
        <f t="array" ref="BT18">_xlfn.XLOOKUP($D17&amp;BR$2&amp;BR$3,事業計画集計2025[営業所]&amp;事業計画集計2025[月]&amp;事業計画集計2025[受着完],事業計画集計2025[(当月)実績 棟数],0,0)</f>
        <v>2</v>
      </c>
      <c r="BU18" s="28" cm="1">
        <f t="array" ref="BU18">_xlfn.XLOOKUP($D17&amp;BU$2&amp;BU$3,事業計画集計2025[営業所]&amp;事業計画集計2025[月]&amp;事業計画集計2025[受着完],事業計画集計2025[(当月)実績 請負金額],0,0)</f>
        <v>68812068</v>
      </c>
      <c r="BV18" s="28" cm="1">
        <f t="array" ref="BV18">_xlfn.XLOOKUP($D17&amp;BU$2&amp;BU$3,事業計画集計2025[営業所]&amp;事業計画集計2025[月]&amp;事業計画集計2025[受着完],事業計画集計2025[(当月)実績 利益額],0,0)</f>
        <v>14456482</v>
      </c>
      <c r="BW18" s="149" cm="1">
        <f t="array" ref="BW18">_xlfn.XLOOKUP($D17&amp;BU$2&amp;BU$3,事業計画集計2025[営業所]&amp;事業計画集計2025[月]&amp;事業計画集計2025[受着完],事業計画集計2025[(当月)実績 棟数],0,0)</f>
        <v>2</v>
      </c>
      <c r="BX18" s="28" cm="1">
        <f t="array" ref="BX18">_xlfn.XLOOKUP($D17&amp;BX$2&amp;BX$3,事業計画集計2025[営業所]&amp;事業計画集計2025[月]&amp;事業計画集計2025[受着完],事業計画集計2025[(当月)実績 請負金額],0,0)</f>
        <v>96343781</v>
      </c>
      <c r="BY18" s="28" cm="1">
        <f t="array" ref="BY18">_xlfn.XLOOKUP($D17&amp;BX$2&amp;BX$3,事業計画集計2025[営業所]&amp;事業計画集計2025[月]&amp;事業計画集計2025[受着完],事業計画集計2025[(当月)実績 利益額],0,0)</f>
        <v>22539168</v>
      </c>
      <c r="BZ18" s="133">
        <f>BY18-($Q17*1000)</f>
        <v>15002168</v>
      </c>
      <c r="CA18" s="149" cm="1">
        <f t="array" ref="CA18">_xlfn.XLOOKUP($D17&amp;BX$2&amp;BX$3,事業計画集計2025[営業所]&amp;事業計画集計2025[月]&amp;事業計画集計2025[受着完],事業計画集計2025[(当月)実績 棟数],0,0)</f>
        <v>3</v>
      </c>
      <c r="CB18" s="28" cm="1">
        <f t="array" ref="CB18">_xlfn.XLOOKUP($D17&amp;CB$2&amp;CB$3,事業計画集計2025[営業所]&amp;事業計画集計2025[月]&amp;事業計画集計2025[受着完],事業計画集計2025[(当月)実績 請負金額],0,0)</f>
        <v>123469725</v>
      </c>
      <c r="CC18" s="28" cm="1">
        <f t="array" ref="CC18">_xlfn.XLOOKUP($D17&amp;CB$2&amp;CB$3,事業計画集計2025[営業所]&amp;事業計画集計2025[月]&amp;事業計画集計2025[受着完],事業計画集計2025[(当月)実績 利益額],0,0)</f>
        <v>22761315</v>
      </c>
      <c r="CD18" s="149" cm="1">
        <f t="array" ref="CD18">_xlfn.XLOOKUP($D17&amp;CB$2&amp;CB$3,事業計画集計2025[営業所]&amp;事業計画集計2025[月]&amp;事業計画集計2025[受着完],事業計画集計2025[(当月)実績 棟数],0,0)</f>
        <v>3</v>
      </c>
      <c r="CE18" s="28" cm="1">
        <f t="array" ref="CE18">_xlfn.XLOOKUP($D17&amp;CE$2&amp;CE$3,事業計画集計2025[営業所]&amp;事業計画集計2025[月]&amp;事業計画集計2025[受着完],事業計画集計2025[(当月)実績 請負金額],0,0)</f>
        <v>93423067</v>
      </c>
      <c r="CF18" s="28" cm="1">
        <f t="array" ref="CF18">_xlfn.XLOOKUP($D17&amp;CE$2&amp;CE$3,事業計画集計2025[営業所]&amp;事業計画集計2025[月]&amp;事業計画集計2025[受着完],事業計画集計2025[(当月)実績 利益額],0,0)</f>
        <v>18023883</v>
      </c>
      <c r="CG18" s="149" cm="1">
        <f t="array" ref="CG18">_xlfn.XLOOKUP($D17&amp;CE$2&amp;CE$3,事業計画集計2025[営業所]&amp;事業計画集計2025[月]&amp;事業計画集計2025[受着完],事業計画集計2025[(当月)実績 棟数],0,0)</f>
        <v>3</v>
      </c>
      <c r="CH18" s="28" cm="1">
        <f t="array" ref="CH18">_xlfn.XLOOKUP($D17&amp;CH$2&amp;CH$3,事業計画集計2025[営業所]&amp;事業計画集計2025[月]&amp;事業計画集計2025[受着完],事業計画集計2025[(当月)実績 請負金額],0,0)</f>
        <v>57218058</v>
      </c>
      <c r="CI18" s="28" cm="1">
        <f t="array" ref="CI18">_xlfn.XLOOKUP($D17&amp;CH$2&amp;CH$3,事業計画集計2025[営業所]&amp;事業計画集計2025[月]&amp;事業計画集計2025[受着完],事業計画集計2025[(当月)実績 利益額],0,0)</f>
        <v>10384676</v>
      </c>
      <c r="CJ18" s="133">
        <f>CI18-($Q17*1000)</f>
        <v>2847676</v>
      </c>
      <c r="CK18" s="142" cm="1">
        <f t="array" ref="CK18">_xlfn.XLOOKUP($D17&amp;CH$2&amp;CH$3,事業計画集計2025[営業所]&amp;事業計画集計2025[月]&amp;事業計画集計2025[受着完],事業計画集計2025[(当月)実績 棟数],0,0)</f>
        <v>2</v>
      </c>
      <c r="CL18" s="421">
        <f t="shared" si="317"/>
        <v>182871045</v>
      </c>
      <c r="CM18" s="422">
        <f t="shared" si="318"/>
        <v>35329366</v>
      </c>
      <c r="CN18" s="423">
        <f t="shared" si="319"/>
        <v>5</v>
      </c>
      <c r="CO18" s="296">
        <f t="shared" si="320"/>
        <v>196110112</v>
      </c>
      <c r="CP18" s="300">
        <f t="shared" si="321"/>
        <v>39628970</v>
      </c>
      <c r="CQ18" s="154">
        <f t="shared" si="322"/>
        <v>6</v>
      </c>
      <c r="CR18" s="304">
        <f>BN18+BX18+CH18</f>
        <v>244516976</v>
      </c>
      <c r="CS18" s="314">
        <f>BO18+BY18+CI18</f>
        <v>55074593</v>
      </c>
      <c r="CT18" s="409">
        <f>CS18*(1+CT19)-(($Q17*1000)*3)</f>
        <v>32463593</v>
      </c>
      <c r="CU18" s="158">
        <f>BQ18+CA18+CK18</f>
        <v>8</v>
      </c>
      <c r="CV18" s="333">
        <f t="shared" si="326"/>
        <v>208674040</v>
      </c>
      <c r="CW18" s="334">
        <f t="shared" si="327"/>
        <v>40668828</v>
      </c>
      <c r="CX18" s="162">
        <f t="shared" si="328"/>
        <v>6</v>
      </c>
      <c r="CY18" s="354">
        <f t="shared" si="329"/>
        <v>253328170</v>
      </c>
      <c r="CZ18" s="355">
        <f t="shared" si="330"/>
        <v>50013646</v>
      </c>
      <c r="DA18" s="166">
        <f t="shared" si="331"/>
        <v>8</v>
      </c>
      <c r="DB18" s="479">
        <f t="shared" si="332"/>
        <v>280324522</v>
      </c>
      <c r="DC18" s="480">
        <f t="shared" si="333"/>
        <v>62345416</v>
      </c>
      <c r="DD18" s="409">
        <f t="shared" si="334"/>
        <v>17123416</v>
      </c>
      <c r="DE18" s="482">
        <f t="shared" si="335"/>
        <v>9</v>
      </c>
      <c r="DF18" s="28" cm="1">
        <f t="array" ref="DF18">_xlfn.XLOOKUP($D17&amp;DF$2&amp;DF$3,事業計画集計2025[営業所]&amp;事業計画集計2025[月]&amp;事業計画集計2025[受着完],事業計画集計2025[(当月)実績 請負金額],0,0)</f>
        <v>28147395</v>
      </c>
      <c r="DG18" s="28" cm="1">
        <f t="array" ref="DG18">_xlfn.XLOOKUP($D17&amp;DF$2&amp;DF$3,事業計画集計2025[営業所]&amp;事業計画集計2025[月]&amp;事業計画集計2025[受着完],事業計画集計2025[(当月)実績 利益額],0,0)</f>
        <v>3924844</v>
      </c>
      <c r="DH18" s="149" cm="1">
        <f t="array" ref="DH18">_xlfn.XLOOKUP($D17&amp;DF$2&amp;DF$3,事業計画集計2025[営業所]&amp;事業計画集計2025[月]&amp;事業計画集計2025[受着完],事業計画集計2025[(当月)実績 棟数],0,0)</f>
        <v>1</v>
      </c>
      <c r="DI18" s="28" cm="1">
        <f t="array" ref="DI18">_xlfn.XLOOKUP($D17&amp;DI$2&amp;DI$3,事業計画集計2025[営業所]&amp;事業計画集計2025[月]&amp;事業計画集計2025[受着完],事業計画集計2025[(当月)実績 請負金額],0,0)</f>
        <v>0</v>
      </c>
      <c r="DJ18" s="28" cm="1">
        <f t="array" ref="DJ18">_xlfn.XLOOKUP($D17&amp;DI$2&amp;DI$3,事業計画集計2025[営業所]&amp;事業計画集計2025[月]&amp;事業計画集計2025[受着完],事業計画集計2025[(当月)実績 利益額],0,0)</f>
        <v>0</v>
      </c>
      <c r="DK18" s="149" cm="1">
        <f t="array" ref="DK18">_xlfn.XLOOKUP($D17&amp;DI$2&amp;DI$3,事業計画集計2025[営業所]&amp;事業計画集計2025[月]&amp;事業計画集計2025[受着完],事業計画集計2025[(当月)実績 棟数],0,0)</f>
        <v>0</v>
      </c>
      <c r="DL18" s="28" cm="1">
        <f t="array" ref="DL18">_xlfn.XLOOKUP($D17&amp;DL$2&amp;DL$3,事業計画集計2025[営業所]&amp;事業計画集計2025[月]&amp;事業計画集計2025[受着完],事業計画集計2025[(当月)実績 請負金額],0,0)</f>
        <v>0</v>
      </c>
      <c r="DM18" s="28" cm="1">
        <f t="array" ref="DM18">_xlfn.XLOOKUP($D17&amp;DL$2&amp;DL$3,事業計画集計2025[営業所]&amp;事業計画集計2025[月]&amp;事業計画集計2025[受着完],事業計画集計2025[(当月)実績 利益額],0,0)</f>
        <v>0</v>
      </c>
      <c r="DN18" s="133">
        <f>DM18-($Q17*1000)</f>
        <v>-7537000</v>
      </c>
      <c r="DO18" s="149" cm="1">
        <f t="array" ref="DO18">_xlfn.XLOOKUP($D17&amp;DL$2&amp;DL$3,事業計画集計2025[営業所]&amp;事業計画集計2025[月]&amp;事業計画集計2025[受着完],事業計画集計2025[(当月)実績 棟数],0,0)</f>
        <v>0</v>
      </c>
      <c r="DP18" s="28" cm="1">
        <f t="array" ref="DP18">_xlfn.XLOOKUP($D17&amp;DP$2&amp;DP$3,事業計画集計2025[営業所]&amp;事業計画集計2025[月]&amp;事業計画集計2025[受着完],事業計画集計2025[(当月)実績 請負金額],0,0)</f>
        <v>54725318</v>
      </c>
      <c r="DQ18" s="28" cm="1">
        <f t="array" ref="DQ18">_xlfn.XLOOKUP($D17&amp;DP$2&amp;DP$3,事業計画集計2025[営業所]&amp;事業計画集計2025[月]&amp;事業計画集計2025[受着完],事業計画集計2025[(当月)実績 利益額],0,0)</f>
        <v>11055151</v>
      </c>
      <c r="DR18" s="149" cm="1">
        <f t="array" ref="DR18">_xlfn.XLOOKUP($D17&amp;DP$2&amp;DP$3,事業計画集計2025[営業所]&amp;事業計画集計2025[月]&amp;事業計画集計2025[受着完],事業計画集計2025[(当月)実績 棟数],0,0)</f>
        <v>2</v>
      </c>
      <c r="DS18" s="28" cm="1">
        <f t="array" ref="DS18">_xlfn.XLOOKUP($D17&amp;DS$2&amp;DS$3,事業計画集計2025[営業所]&amp;事業計画集計2025[月]&amp;事業計画集計2025[受着完],事業計画集計2025[(当月)実績 請負金額],0,0)</f>
        <v>0</v>
      </c>
      <c r="DT18" s="28" cm="1">
        <f t="array" ref="DT18">_xlfn.XLOOKUP($D17&amp;DS$2&amp;DS$3,事業計画集計2025[営業所]&amp;事業計画集計2025[月]&amp;事業計画集計2025[受着完],事業計画集計2025[(当月)実績 利益額],0,0)</f>
        <v>0</v>
      </c>
      <c r="DU18" s="149" cm="1">
        <f t="array" ref="DU18">_xlfn.XLOOKUP($D17&amp;DS$2&amp;DS$3,事業計画集計2025[営業所]&amp;事業計画集計2025[月]&amp;事業計画集計2025[受着完],事業計画集計2025[(当月)実績 棟数],0,0)</f>
        <v>0</v>
      </c>
      <c r="DV18" s="28" cm="1">
        <f t="array" ref="DV18">_xlfn.XLOOKUP($D17&amp;DV$2&amp;DV$3,事業計画集計2025[営業所]&amp;事業計画集計2025[月]&amp;事業計画集計2025[受着完],事業計画集計2025[(当月)実績 請負金額],0,0)</f>
        <v>33874977</v>
      </c>
      <c r="DW18" s="28" cm="1">
        <f t="array" ref="DW18">_xlfn.XLOOKUP($D17&amp;DV$2&amp;DV$3,事業計画集計2025[営業所]&amp;事業計画集計2025[月]&amp;事業計画集計2025[受着完],事業計画集計2025[(当月)実績 利益額],0,0)</f>
        <v>7148605</v>
      </c>
      <c r="DX18" s="133">
        <f>DW18-($Q17*1000)</f>
        <v>-388395</v>
      </c>
      <c r="DY18" s="149" cm="1">
        <f t="array" ref="DY18">_xlfn.XLOOKUP($D17&amp;DV$2&amp;DV$3,事業計画集計2025[営業所]&amp;事業計画集計2025[月]&amp;事業計画集計2025[受着完],事業計画集計2025[(当月)実績 棟数],0,0)</f>
        <v>1</v>
      </c>
      <c r="DZ18" s="28" cm="1">
        <f t="array" ref="DZ18">_xlfn.XLOOKUP($D17&amp;DZ$2&amp;DZ$3,事業計画集計2025[営業所]&amp;事業計画集計2025[月]&amp;事業計画集計2025[受着完],事業計画集計2025[(当月)実績 請負金額],0,0)</f>
        <v>70480793</v>
      </c>
      <c r="EA18" s="28" cm="1">
        <f t="array" ref="EA18">_xlfn.XLOOKUP($D17&amp;DZ$2&amp;DZ$3,事業計画集計2025[営業所]&amp;事業計画集計2025[月]&amp;事業計画集計2025[受着完],事業計画集計2025[(当月)実績 利益額],0,0)</f>
        <v>12133032</v>
      </c>
      <c r="EB18" s="149" cm="1">
        <f t="array" ref="EB18">_xlfn.XLOOKUP($D17&amp;DZ$2&amp;DZ$3,事業計画集計2025[営業所]&amp;事業計画集計2025[月]&amp;事業計画集計2025[受着完],事業計画集計2025[(当月)実績 棟数],0,0)</f>
        <v>2</v>
      </c>
      <c r="EC18" s="28" cm="1">
        <f t="array" ref="EC18">_xlfn.XLOOKUP($D17&amp;EC$2&amp;EC$3,事業計画集計2025[営業所]&amp;事業計画集計2025[月]&amp;事業計画集計2025[受着完],事業計画集計2025[(当月)実績 請負金額],0,0)</f>
        <v>0</v>
      </c>
      <c r="ED18" s="28" cm="1">
        <f t="array" ref="ED18">_xlfn.XLOOKUP($D17&amp;EC$2&amp;EC$3,事業計画集計2025[営業所]&amp;事業計画集計2025[月]&amp;事業計画集計2025[受着完],事業計画集計2025[(当月)実績 利益額],0,0)</f>
        <v>0</v>
      </c>
      <c r="EE18" s="149" cm="1">
        <f t="array" ref="EE18">_xlfn.XLOOKUP($D17&amp;EC$2&amp;EC$3,事業計画集計2025[営業所]&amp;事業計画集計2025[月]&amp;事業計画集計2025[受着完],事業計画集計2025[(当月)実績 棟数],0,0)</f>
        <v>0</v>
      </c>
      <c r="EF18" s="28" cm="1">
        <f t="array" ref="EF18">_xlfn.XLOOKUP($D17&amp;EF$2&amp;EF$3,事業計画集計2025[営業所]&amp;事業計画集計2025[月]&amp;事業計画集計2025[受着完],事業計画集計2025[(当月)実績 請負金額],0,0)</f>
        <v>99651599</v>
      </c>
      <c r="EG18" s="28" cm="1">
        <f t="array" ref="EG18">_xlfn.XLOOKUP($D17&amp;EF$2&amp;EF$3,事業計画集計2025[営業所]&amp;事業計画集計2025[月]&amp;事業計画集計2025[受着完],事業計画集計2025[(当月)実績 利益額],0,0)</f>
        <v>21196590</v>
      </c>
      <c r="EH18" s="133">
        <f>EG18-($Q17*1000)</f>
        <v>13659590</v>
      </c>
      <c r="EI18" s="142" cm="1">
        <f t="array" ref="EI18">_xlfn.XLOOKUP($D17&amp;EF$2&amp;EF$3,事業計画集計2025[営業所]&amp;事業計画集計2025[月]&amp;事業計画集計2025[受着完],事業計画集計2025[(当月)実績 棟数],0,0)</f>
        <v>3</v>
      </c>
      <c r="EJ18" s="421">
        <f t="shared" si="336"/>
        <v>153353506</v>
      </c>
      <c r="EK18" s="422">
        <f t="shared" si="337"/>
        <v>27113027</v>
      </c>
      <c r="EL18" s="423">
        <f t="shared" si="338"/>
        <v>5</v>
      </c>
      <c r="EM18" s="296">
        <f t="shared" si="339"/>
        <v>0</v>
      </c>
      <c r="EN18" s="300">
        <f t="shared" si="340"/>
        <v>0</v>
      </c>
      <c r="EO18" s="154">
        <f t="shared" si="341"/>
        <v>0</v>
      </c>
      <c r="EP18" s="304">
        <f>DL18+DV18+EF18</f>
        <v>133526576</v>
      </c>
      <c r="EQ18" s="314">
        <f>DM18+DW18+EG18</f>
        <v>28345195</v>
      </c>
      <c r="ER18" s="409">
        <f>EQ18*(1+ER19)-(($Q17*1000)*3)</f>
        <v>5734195</v>
      </c>
      <c r="ES18" s="158">
        <f>DO18+DY18+EI18</f>
        <v>4</v>
      </c>
      <c r="ET18" s="28" cm="1">
        <f t="array" ref="ET18">_xlfn.XLOOKUP($D17&amp;ET$2&amp;ET$3,事業計画集計2025[営業所]&amp;事業計画集計2025[月]&amp;事業計画集計2025[受着完],事業計画集計2025[(当月)実績 請負金額],0,0)</f>
        <v>0</v>
      </c>
      <c r="EU18" s="28" cm="1">
        <f t="array" ref="EU18">_xlfn.XLOOKUP($D17&amp;ET$2&amp;ET$3,事業計画集計2025[営業所]&amp;事業計画集計2025[月]&amp;事業計画集計2025[受着完],事業計画集計2025[(当月)実績 利益額],0,0)</f>
        <v>0</v>
      </c>
      <c r="EV18" s="149" cm="1">
        <f t="array" ref="EV18">_xlfn.XLOOKUP($D17&amp;ET$2&amp;ET$3,事業計画集計2025[営業所]&amp;事業計画集計2025[月]&amp;事業計画集計2025[受着完],事業計画集計2025[(当月)実績 棟数],0,0)</f>
        <v>0</v>
      </c>
      <c r="EW18" s="28" cm="1">
        <f t="array" ref="EW18">_xlfn.XLOOKUP($D17&amp;EW$2&amp;EW$3,事業計画集計2025[営業所]&amp;事業計画集計2025[月]&amp;事業計画集計2025[受着完],事業計画集計2025[(当月)実績 請負金額],0,0)</f>
        <v>0</v>
      </c>
      <c r="EX18" s="28" cm="1">
        <f t="array" ref="EX18">_xlfn.XLOOKUP($D17&amp;EW$2&amp;EW$3,事業計画集計2025[営業所]&amp;事業計画集計2025[月]&amp;事業計画集計2025[受着完],事業計画集計2025[(当月)実績 利益額],0,0)</f>
        <v>0</v>
      </c>
      <c r="EY18" s="149" cm="1">
        <f t="array" ref="EY18">_xlfn.XLOOKUP($D17&amp;EW$2&amp;EW$3,事業計画集計2025[営業所]&amp;事業計画集計2025[月]&amp;事業計画集計2025[受着完],事業計画集計2025[(当月)実績 棟数],0,0)</f>
        <v>0</v>
      </c>
      <c r="EZ18" s="28" cm="1">
        <f t="array" ref="EZ18">_xlfn.XLOOKUP($D17&amp;EZ$2&amp;EZ$3,事業計画集計2025[営業所]&amp;事業計画集計2025[月]&amp;事業計画集計2025[受着完],事業計画集計2025[(当月)実績 請負金額],0,0)</f>
        <v>62583536</v>
      </c>
      <c r="FA18" s="28" cm="1">
        <f t="array" ref="FA18">_xlfn.XLOOKUP($D17&amp;EZ$2&amp;EZ$3,事業計画集計2025[営業所]&amp;事業計画集計2025[月]&amp;事業計画集計2025[受着完],事業計画集計2025[(当月)実績 利益額],0,0)</f>
        <v>11283775</v>
      </c>
      <c r="FB18" s="133">
        <f>FA18-($Q17*1000)</f>
        <v>3746775</v>
      </c>
      <c r="FC18" s="149" cm="1">
        <f t="array" ref="FC18">_xlfn.XLOOKUP($D17&amp;EZ$2&amp;EZ$3,事業計画集計2025[営業所]&amp;事業計画集計2025[月]&amp;事業計画集計2025[受着完],事業計画集計2025[(当月)実績 棟数],0,0)</f>
        <v>2</v>
      </c>
      <c r="FD18" s="28" cm="1">
        <f t="array" ref="FD18">_xlfn.XLOOKUP($D17&amp;FD$2&amp;FD$3,事業計画集計2025[営業所]&amp;事業計画集計2025[月]&amp;事業計画集計2025[受着完],事業計画集計2025[(当月)実績 請負金額],0,0)</f>
        <v>0</v>
      </c>
      <c r="FE18" s="28" cm="1">
        <f t="array" ref="FE18">_xlfn.XLOOKUP($D17&amp;FD$2&amp;FD$3,事業計画集計2025[営業所]&amp;事業計画集計2025[月]&amp;事業計画集計2025[受着完],事業計画集計2025[(当月)実績 利益額],0,0)</f>
        <v>0</v>
      </c>
      <c r="FF18" s="149" cm="1">
        <f t="array" ref="FF18">_xlfn.XLOOKUP($D17&amp;FD$2&amp;FD$3,事業計画集計2025[営業所]&amp;事業計画集計2025[月]&amp;事業計画集計2025[受着完],事業計画集計2025[(当月)実績 棟数],0,0)</f>
        <v>0</v>
      </c>
      <c r="FG18" s="28" cm="1">
        <f t="array" ref="FG18">_xlfn.XLOOKUP($D17&amp;FG$2&amp;FG$3,事業計画集計2025[営業所]&amp;事業計画集計2025[月]&amp;事業計画集計2025[受着完],事業計画集計2025[(当月)実績 請負金額],0,0)</f>
        <v>33187607</v>
      </c>
      <c r="FH18" s="28" cm="1">
        <f t="array" ref="FH18">_xlfn.XLOOKUP($D17&amp;FG$2&amp;FG$3,事業計画集計2025[営業所]&amp;事業計画集計2025[月]&amp;事業計画集計2025[受着完],事業計画集計2025[(当月)実績 利益額],0,0)</f>
        <v>7557406</v>
      </c>
      <c r="FI18" s="149" cm="1">
        <f t="array" ref="FI18">_xlfn.XLOOKUP($D17&amp;FG$2&amp;FG$3,事業計画集計2025[営業所]&amp;事業計画集計2025[月]&amp;事業計画集計2025[受着完],事業計画集計2025[(当月)実績 棟数],0,0)</f>
        <v>1</v>
      </c>
      <c r="FJ18" s="28" cm="1">
        <f t="array" ref="FJ18">_xlfn.XLOOKUP($D17&amp;FJ$2&amp;FJ$3,事業計画集計2025[営業所]&amp;事業計画集計2025[月]&amp;事業計画集計2025[受着完],事業計画集計2025[(当月)実績 請負金額],0,0)</f>
        <v>0</v>
      </c>
      <c r="FK18" s="28" cm="1">
        <f t="array" ref="FK18">_xlfn.XLOOKUP($D17&amp;FJ$2&amp;FJ$3,事業計画集計2025[営業所]&amp;事業計画集計2025[月]&amp;事業計画集計2025[受着完],事業計画集計2025[(当月)実績 利益額],0,0)</f>
        <v>0</v>
      </c>
      <c r="FL18" s="133">
        <f>FK18-($Q17*1000)</f>
        <v>-7537000</v>
      </c>
      <c r="FM18" s="149" cm="1">
        <f t="array" ref="FM18">_xlfn.XLOOKUP($D17&amp;FJ$2&amp;FJ$3,事業計画集計2025[営業所]&amp;事業計画集計2025[月]&amp;事業計画集計2025[受着完],事業計画集計2025[(当月)実績 棟数],0,0)</f>
        <v>0</v>
      </c>
      <c r="FN18" s="28" cm="1">
        <f t="array" ref="FN18">_xlfn.XLOOKUP($D17&amp;FN$2&amp;FN$3,事業計画集計2025[営業所]&amp;事業計画集計2025[月]&amp;事業計画集計2025[受着完],事業計画集計2025[(当月)実績 請負金額],0,0)</f>
        <v>0</v>
      </c>
      <c r="FO18" s="28" cm="1">
        <f t="array" ref="FO18">_xlfn.XLOOKUP($D17&amp;FN$2&amp;FN$3,事業計画集計2025[営業所]&amp;事業計画集計2025[月]&amp;事業計画集計2025[受着完],事業計画集計2025[(当月)実績 利益額],0,0)</f>
        <v>0</v>
      </c>
      <c r="FP18" s="149" cm="1">
        <f t="array" ref="FP18">_xlfn.XLOOKUP($D17&amp;FN$2&amp;FN$3,事業計画集計2025[営業所]&amp;事業計画集計2025[月]&amp;事業計画集計2025[受着完],事業計画集計2025[(当月)実績 棟数],0,0)</f>
        <v>0</v>
      </c>
      <c r="FQ18" s="28" cm="1">
        <f t="array" ref="FQ18">_xlfn.XLOOKUP($D17&amp;FQ$2&amp;FQ$3,事業計画集計2025[営業所]&amp;事業計画集計2025[月]&amp;事業計画集計2025[受着完],事業計画集計2025[(当月)実績 請負金額],0,0)</f>
        <v>0</v>
      </c>
      <c r="FR18" s="28" cm="1">
        <f t="array" ref="FR18">_xlfn.XLOOKUP($D17&amp;FQ$2&amp;FQ$3,事業計画集計2025[営業所]&amp;事業計画集計2025[月]&amp;事業計画集計2025[受着完],事業計画集計2025[(当月)実績 利益額],0,0)</f>
        <v>0</v>
      </c>
      <c r="FS18" s="149" cm="1">
        <f t="array" ref="FS18">_xlfn.XLOOKUP($D17&amp;FQ$2&amp;FQ$3,事業計画集計2025[営業所]&amp;事業計画集計2025[月]&amp;事業計画集計2025[受着完],事業計画集計2025[(当月)実績 棟数],0,0)</f>
        <v>0</v>
      </c>
      <c r="FT18" s="28" cm="1">
        <f t="array" ref="FT18">_xlfn.XLOOKUP($D17&amp;FT$2&amp;FT$3,事業計画集計2025[営業所]&amp;事業計画集計2025[月]&amp;事業計画集計2025[受着完],事業計画集計2025[(当月)実績 請負金額],0,0)</f>
        <v>0</v>
      </c>
      <c r="FU18" s="28" cm="1">
        <f t="array" ref="FU18">_xlfn.XLOOKUP($D17&amp;FT$2&amp;FT$3,事業計画集計2025[営業所]&amp;事業計画集計2025[月]&amp;事業計画集計2025[受着完],事業計画集計2025[(当月)実績 利益額],0,0)</f>
        <v>0</v>
      </c>
      <c r="FV18" s="133">
        <f>FU18-($Q17*1000)</f>
        <v>-7537000</v>
      </c>
      <c r="FW18" s="142" cm="1">
        <f t="array" ref="FW18">_xlfn.XLOOKUP($D17&amp;FT$2&amp;FT$3,事業計画集計2025[営業所]&amp;事業計画集計2025[月]&amp;事業計画集計2025[受着完],事業計画集計2025[(当月)実績 棟数],0,0)</f>
        <v>0</v>
      </c>
      <c r="FX18" s="421">
        <f t="shared" si="345"/>
        <v>0</v>
      </c>
      <c r="FY18" s="422">
        <f t="shared" si="346"/>
        <v>0</v>
      </c>
      <c r="FZ18" s="423">
        <f t="shared" si="347"/>
        <v>0</v>
      </c>
      <c r="GA18" s="296">
        <f t="shared" si="348"/>
        <v>33187607</v>
      </c>
      <c r="GB18" s="300">
        <f t="shared" si="349"/>
        <v>7557406</v>
      </c>
      <c r="GC18" s="154">
        <f t="shared" si="350"/>
        <v>1</v>
      </c>
      <c r="GD18" s="304">
        <f>EZ18+FJ18+FT18</f>
        <v>62583536</v>
      </c>
      <c r="GE18" s="314">
        <f>FA18+FK18+FU18</f>
        <v>11283775</v>
      </c>
      <c r="GF18" s="409">
        <f>GE18*(1+GF19)-(($Q17*1000)*3)</f>
        <v>-11327225</v>
      </c>
      <c r="GG18" s="158">
        <f>FC18+FM18+FW18</f>
        <v>2</v>
      </c>
      <c r="GH18" s="333">
        <f t="shared" si="354"/>
        <v>153353506</v>
      </c>
      <c r="GI18" s="334">
        <f t="shared" si="355"/>
        <v>27113027</v>
      </c>
      <c r="GJ18" s="162">
        <f t="shared" si="356"/>
        <v>5</v>
      </c>
      <c r="GK18" s="354">
        <f t="shared" si="357"/>
        <v>33187607</v>
      </c>
      <c r="GL18" s="355">
        <f t="shared" si="358"/>
        <v>7557406</v>
      </c>
      <c r="GM18" s="166">
        <f t="shared" si="359"/>
        <v>1</v>
      </c>
      <c r="GN18" s="479">
        <f t="shared" si="360"/>
        <v>196110112</v>
      </c>
      <c r="GO18" s="480">
        <f t="shared" si="361"/>
        <v>39628970</v>
      </c>
      <c r="GP18" s="409">
        <f t="shared" si="362"/>
        <v>-5593030</v>
      </c>
      <c r="GQ18" s="482">
        <f t="shared" si="363"/>
        <v>6</v>
      </c>
      <c r="GR18" s="390">
        <f t="shared" si="364"/>
        <v>362027546</v>
      </c>
      <c r="GS18" s="391">
        <f t="shared" si="365"/>
        <v>67781855</v>
      </c>
      <c r="GT18" s="170">
        <f t="shared" si="366"/>
        <v>11</v>
      </c>
      <c r="GU18" s="390">
        <f t="shared" si="367"/>
        <v>286515777</v>
      </c>
      <c r="GV18" s="391">
        <f t="shared" si="368"/>
        <v>57571052</v>
      </c>
      <c r="GW18" s="170">
        <f t="shared" si="369"/>
        <v>9</v>
      </c>
      <c r="GX18" s="390">
        <f t="shared" si="370"/>
        <v>476434634</v>
      </c>
      <c r="GY18" s="391">
        <f t="shared" si="371"/>
        <v>101974386</v>
      </c>
      <c r="GZ18" s="409">
        <f t="shared" si="372"/>
        <v>11530386</v>
      </c>
      <c r="HA18" s="256">
        <f t="shared" si="373"/>
        <v>15</v>
      </c>
      <c r="HB18" s="31"/>
      <c r="HC18" s="30" t="s">
        <v>138</v>
      </c>
      <c r="HD18" s="30" t="s">
        <v>162</v>
      </c>
      <c r="HE18" s="515" t="s">
        <v>245</v>
      </c>
      <c r="HF18" s="30" t="s">
        <v>250</v>
      </c>
      <c r="HG18" s="30" t="s">
        <v>268</v>
      </c>
    </row>
    <row r="19" spans="1:215" s="38" customFormat="1" ht="21">
      <c r="A19" s="32"/>
      <c r="B19" s="599" t="s">
        <v>445</v>
      </c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139</v>
      </c>
      <c r="T19" s="35">
        <f t="shared" ref="T19:AA19" si="380">IF(AND(T17&gt;0,T18&gt;0),ROUNDDOWN(T18/T17,4),"")</f>
        <v>0.86</v>
      </c>
      <c r="U19" s="36">
        <f t="shared" si="380"/>
        <v>0.80900000000000005</v>
      </c>
      <c r="V19" s="143">
        <f t="shared" si="380"/>
        <v>1</v>
      </c>
      <c r="W19" s="35" t="str">
        <f t="shared" si="380"/>
        <v/>
      </c>
      <c r="X19" s="36" t="str">
        <f t="shared" si="380"/>
        <v/>
      </c>
      <c r="Y19" s="150" t="str">
        <f t="shared" si="380"/>
        <v/>
      </c>
      <c r="Z19" s="36" t="str">
        <f t="shared" si="380"/>
        <v/>
      </c>
      <c r="AA19" s="36" t="str">
        <f t="shared" si="380"/>
        <v/>
      </c>
      <c r="AB19" s="37">
        <f>IF(AB18&gt;0,AB18/AB17,0)</f>
        <v>0</v>
      </c>
      <c r="AC19" s="143" t="str">
        <f t="shared" ref="AC19:AK19" si="381">IF(AND(AC17&gt;0,AC18&gt;0),ROUNDDOWN(AC18/AC17,4),"")</f>
        <v/>
      </c>
      <c r="AD19" s="35" t="str">
        <f t="shared" si="381"/>
        <v/>
      </c>
      <c r="AE19" s="36" t="str">
        <f t="shared" si="381"/>
        <v/>
      </c>
      <c r="AF19" s="150" t="str">
        <f t="shared" si="381"/>
        <v/>
      </c>
      <c r="AG19" s="36">
        <f t="shared" si="381"/>
        <v>1</v>
      </c>
      <c r="AH19" s="36">
        <f t="shared" si="381"/>
        <v>1</v>
      </c>
      <c r="AI19" s="150">
        <f t="shared" si="381"/>
        <v>1</v>
      </c>
      <c r="AJ19" s="36" t="str">
        <f t="shared" si="381"/>
        <v/>
      </c>
      <c r="AK19" s="36" t="str">
        <f t="shared" si="381"/>
        <v/>
      </c>
      <c r="AL19" s="37">
        <f>IF(AL18&gt;0,AL18/AL17,0)</f>
        <v>0</v>
      </c>
      <c r="AM19" s="150" t="str">
        <f t="shared" ref="AM19:AU19" si="382">IF(AND(AM17&gt;0,AM18&gt;0),ROUNDDOWN(AM18/AM17,4),"")</f>
        <v/>
      </c>
      <c r="AN19" s="36" t="str">
        <f t="shared" si="382"/>
        <v/>
      </c>
      <c r="AO19" s="36" t="str">
        <f t="shared" si="382"/>
        <v/>
      </c>
      <c r="AP19" s="150" t="str">
        <f t="shared" si="382"/>
        <v/>
      </c>
      <c r="AQ19" s="36">
        <f t="shared" si="382"/>
        <v>0.40529999999999999</v>
      </c>
      <c r="AR19" s="36">
        <f t="shared" si="382"/>
        <v>0.36030000000000001</v>
      </c>
      <c r="AS19" s="150">
        <f t="shared" si="382"/>
        <v>0.5</v>
      </c>
      <c r="AT19" s="36" t="str">
        <f t="shared" si="382"/>
        <v/>
      </c>
      <c r="AU19" s="36" t="str">
        <f t="shared" si="382"/>
        <v/>
      </c>
      <c r="AV19" s="37">
        <f>IF(AV18&gt;0,AV18/AV17,0)</f>
        <v>0</v>
      </c>
      <c r="AW19" s="143" t="str">
        <f>IF(AND(AW17&gt;0,AW18&gt;0),ROUNDDOWN(AW18/AW17,4),"")</f>
        <v/>
      </c>
      <c r="AX19" s="424">
        <f t="shared" ref="AX19:BE19" si="383">IF(AND(AX17&gt;0,AX18&gt;0),ROUNDDOWN(AX18/AX17,4),"")</f>
        <v>0.28660000000000002</v>
      </c>
      <c r="AY19" s="425">
        <f t="shared" si="383"/>
        <v>0.26960000000000001</v>
      </c>
      <c r="AZ19" s="426">
        <f t="shared" si="383"/>
        <v>0.33329999999999999</v>
      </c>
      <c r="BA19" s="297">
        <f t="shared" si="383"/>
        <v>0.59530000000000005</v>
      </c>
      <c r="BB19" s="301">
        <f t="shared" si="383"/>
        <v>0.54669999999999996</v>
      </c>
      <c r="BC19" s="155">
        <f t="shared" si="383"/>
        <v>0.66659999999999997</v>
      </c>
      <c r="BD19" s="305" t="str">
        <f t="shared" si="383"/>
        <v/>
      </c>
      <c r="BE19" s="315" t="str">
        <f t="shared" si="383"/>
        <v/>
      </c>
      <c r="BF19" s="325"/>
      <c r="BG19" s="159" t="str">
        <f t="shared" ref="BG19:BO19" si="384">IF(AND(BG17&gt;0,BG18&gt;0),ROUNDDOWN(BG18/BG17,4),"")</f>
        <v/>
      </c>
      <c r="BH19" s="36" t="str">
        <f t="shared" si="384"/>
        <v/>
      </c>
      <c r="BI19" s="36" t="str">
        <f t="shared" si="384"/>
        <v/>
      </c>
      <c r="BJ19" s="150" t="str">
        <f t="shared" si="384"/>
        <v/>
      </c>
      <c r="BK19" s="36">
        <f t="shared" si="384"/>
        <v>0.58540000000000003</v>
      </c>
      <c r="BL19" s="36">
        <f t="shared" si="384"/>
        <v>0.53069999999999995</v>
      </c>
      <c r="BM19" s="150">
        <f t="shared" si="384"/>
        <v>0.5</v>
      </c>
      <c r="BN19" s="36">
        <f t="shared" si="384"/>
        <v>1</v>
      </c>
      <c r="BO19" s="36">
        <f t="shared" si="384"/>
        <v>1</v>
      </c>
      <c r="BP19" s="37">
        <f>IF(BP18&gt;0,BP18/BP17,0)</f>
        <v>1</v>
      </c>
      <c r="BQ19" s="150">
        <f t="shared" ref="BQ19:BY19" si="385">IF(AND(BQ17&gt;0,BQ18&gt;0),ROUNDDOWN(BQ18/BQ17,4),"")</f>
        <v>1</v>
      </c>
      <c r="BR19" s="36">
        <f t="shared" si="385"/>
        <v>1.98</v>
      </c>
      <c r="BS19" s="36">
        <f t="shared" si="385"/>
        <v>1.9041999999999999</v>
      </c>
      <c r="BT19" s="150">
        <f t="shared" si="385"/>
        <v>2</v>
      </c>
      <c r="BU19" s="36">
        <f t="shared" si="385"/>
        <v>1.1696</v>
      </c>
      <c r="BV19" s="36">
        <f t="shared" si="385"/>
        <v>1.3055000000000001</v>
      </c>
      <c r="BW19" s="150">
        <f t="shared" si="385"/>
        <v>1</v>
      </c>
      <c r="BX19" s="36">
        <f t="shared" si="385"/>
        <v>1</v>
      </c>
      <c r="BY19" s="36">
        <f t="shared" si="385"/>
        <v>1</v>
      </c>
      <c r="BZ19" s="37">
        <f>IF(BZ18&gt;0,BZ18/BZ17,0)</f>
        <v>1</v>
      </c>
      <c r="CA19" s="150">
        <f t="shared" ref="CA19:CI19" si="386">IF(AND(CA17&gt;0,CA18&gt;0),ROUNDDOWN(CA18/CA17,4),"")</f>
        <v>1</v>
      </c>
      <c r="CB19" s="36">
        <f t="shared" si="386"/>
        <v>2.0577999999999999</v>
      </c>
      <c r="CC19" s="36">
        <f t="shared" si="386"/>
        <v>1.7242999999999999</v>
      </c>
      <c r="CD19" s="150">
        <f t="shared" si="386"/>
        <v>1.5</v>
      </c>
      <c r="CE19" s="36">
        <f t="shared" si="386"/>
        <v>1.3989</v>
      </c>
      <c r="CF19" s="36">
        <f t="shared" si="386"/>
        <v>1.4368000000000001</v>
      </c>
      <c r="CG19" s="150">
        <f t="shared" si="386"/>
        <v>1.5</v>
      </c>
      <c r="CH19" s="36">
        <f t="shared" si="386"/>
        <v>1.0024999999999999</v>
      </c>
      <c r="CI19" s="36">
        <f t="shared" si="386"/>
        <v>1.0031000000000001</v>
      </c>
      <c r="CJ19" s="37">
        <f>IF(CJ18&gt;0,CJ18/CJ17,0)</f>
        <v>1.0115068442546233</v>
      </c>
      <c r="CK19" s="143">
        <f>IF(AND(CK17&gt;0,CK18&gt;0),ROUNDDOWN(CK18/CK17,4),"")</f>
        <v>1</v>
      </c>
      <c r="CL19" s="424">
        <f t="shared" ref="CL19:CS19" si="387">IF(AND(CL17&gt;0,CL18&gt;0),ROUNDDOWN(CL18/CL17,4),"")</f>
        <v>1.5239</v>
      </c>
      <c r="CM19" s="425">
        <f t="shared" si="387"/>
        <v>1.3382000000000001</v>
      </c>
      <c r="CN19" s="426">
        <f t="shared" si="387"/>
        <v>1.25</v>
      </c>
      <c r="CO19" s="297">
        <f t="shared" si="387"/>
        <v>1.0688</v>
      </c>
      <c r="CP19" s="301">
        <f t="shared" si="387"/>
        <v>1.0685</v>
      </c>
      <c r="CQ19" s="155">
        <f t="shared" si="387"/>
        <v>1</v>
      </c>
      <c r="CR19" s="305">
        <f t="shared" si="387"/>
        <v>1.0005999999999999</v>
      </c>
      <c r="CS19" s="315">
        <f t="shared" si="387"/>
        <v>1.0004999999999999</v>
      </c>
      <c r="CT19" s="325"/>
      <c r="CU19" s="159">
        <f>IF(AND(CU17&gt;0,CU18&gt;0),ROUNDDOWN(CU18/CU17,4),"")</f>
        <v>1</v>
      </c>
      <c r="CV19" s="335">
        <f>IF(AND(CV17&gt;0,CV18&gt;0),ROUNDDOWN(CV18/CV17,4),"")</f>
        <v>0.99360000000000004</v>
      </c>
      <c r="CW19" s="336">
        <f t="shared" ref="CW19:CX19" si="388">IF(AND(CW17&gt;0,CW18&gt;0),ROUNDDOWN(CW18/CW17,4),"")</f>
        <v>0.88019999999999998</v>
      </c>
      <c r="CX19" s="163">
        <f t="shared" si="388"/>
        <v>0.85709999999999997</v>
      </c>
      <c r="CY19" s="356">
        <f>IF(AND(CY17&gt;0,CY18&gt;0),ROUNDDOWN(CY18/CY17,4),"")</f>
        <v>0.90600000000000003</v>
      </c>
      <c r="CZ19" s="357">
        <f>IF(AND(CZ17&gt;0,CZ18&gt;0),ROUNDDOWN(CZ18/CZ17,4),"")</f>
        <v>0.89180000000000004</v>
      </c>
      <c r="DA19" s="167">
        <f>IF(AND(DA17&gt;0,DA18&gt;0),ROUNDDOWN(DA18/DA17,4),"")</f>
        <v>0.88880000000000003</v>
      </c>
      <c r="DB19" s="483">
        <f t="shared" ref="DB19:DE19" si="389">IF(AND(DB17&gt;0,DB18&gt;0),ROUNDDOWN(DB18/DB17,4),"")</f>
        <v>1.1471</v>
      </c>
      <c r="DC19" s="484">
        <f t="shared" si="389"/>
        <v>1.1326000000000001</v>
      </c>
      <c r="DD19" s="485"/>
      <c r="DE19" s="486">
        <f t="shared" si="389"/>
        <v>1.125</v>
      </c>
      <c r="DF19" s="36">
        <f t="shared" ref="DF19:DM19" si="390">IF(AND(DF17&gt;0,DF18&gt;0),ROUNDDOWN(DF18/DF17,4),"")</f>
        <v>0.46910000000000002</v>
      </c>
      <c r="DG19" s="36">
        <f t="shared" si="390"/>
        <v>0.29730000000000001</v>
      </c>
      <c r="DH19" s="150">
        <f t="shared" si="390"/>
        <v>0.5</v>
      </c>
      <c r="DI19" s="36" t="str">
        <f t="shared" si="390"/>
        <v/>
      </c>
      <c r="DJ19" s="36" t="str">
        <f t="shared" si="390"/>
        <v/>
      </c>
      <c r="DK19" s="150" t="str">
        <f t="shared" si="390"/>
        <v/>
      </c>
      <c r="DL19" s="36" t="str">
        <f t="shared" si="390"/>
        <v/>
      </c>
      <c r="DM19" s="36" t="str">
        <f t="shared" si="390"/>
        <v/>
      </c>
      <c r="DN19" s="37">
        <f>IF(DN18&gt;0,DN18/DN17,0)</f>
        <v>0</v>
      </c>
      <c r="DO19" s="150" t="str">
        <f t="shared" ref="DO19:DW19" si="391">IF(AND(DO17&gt;0,DO18&gt;0),ROUNDDOWN(DO18/DO17,4),"")</f>
        <v/>
      </c>
      <c r="DP19" s="36">
        <f t="shared" si="391"/>
        <v>0.91200000000000003</v>
      </c>
      <c r="DQ19" s="36">
        <f t="shared" si="391"/>
        <v>0.83750000000000002</v>
      </c>
      <c r="DR19" s="150">
        <f t="shared" si="391"/>
        <v>1</v>
      </c>
      <c r="DS19" s="36" t="str">
        <f t="shared" si="391"/>
        <v/>
      </c>
      <c r="DT19" s="36" t="str">
        <f t="shared" si="391"/>
        <v/>
      </c>
      <c r="DU19" s="150" t="str">
        <f t="shared" si="391"/>
        <v/>
      </c>
      <c r="DV19" s="36">
        <f t="shared" si="391"/>
        <v>1</v>
      </c>
      <c r="DW19" s="36">
        <f t="shared" si="391"/>
        <v>1</v>
      </c>
      <c r="DX19" s="37">
        <f>IF(DX18&gt;0,DX18/DX17,0)</f>
        <v>0</v>
      </c>
      <c r="DY19" s="150">
        <f t="shared" ref="DY19:EG19" si="392">IF(AND(DY17&gt;0,DY18&gt;0),ROUNDDOWN(DY18/DY17,4),"")</f>
        <v>1</v>
      </c>
      <c r="DZ19" s="36">
        <f t="shared" si="392"/>
        <v>2.3492999999999999</v>
      </c>
      <c r="EA19" s="36">
        <f t="shared" si="392"/>
        <v>1.8383</v>
      </c>
      <c r="EB19" s="150">
        <f t="shared" si="392"/>
        <v>2</v>
      </c>
      <c r="EC19" s="36" t="str">
        <f t="shared" si="392"/>
        <v/>
      </c>
      <c r="ED19" s="36" t="str">
        <f t="shared" si="392"/>
        <v/>
      </c>
      <c r="EE19" s="150" t="str">
        <f t="shared" si="392"/>
        <v/>
      </c>
      <c r="EF19" s="36">
        <f t="shared" si="392"/>
        <v>1.0181</v>
      </c>
      <c r="EG19" s="36">
        <f t="shared" si="392"/>
        <v>1.0751999999999999</v>
      </c>
      <c r="EH19" s="37">
        <f>IF(EH18&gt;0,EH18/EH17,0)</f>
        <v>1.1217996440191296</v>
      </c>
      <c r="EI19" s="143">
        <f>IF(AND(EI17&gt;0,EI18&gt;0),ROUNDDOWN(EI18/EI17,4),"")</f>
        <v>1</v>
      </c>
      <c r="EJ19" s="424">
        <f t="shared" ref="EJ19:EQ19" si="393">IF(AND(EJ17&gt;0,EJ18&gt;0),ROUNDDOWN(EJ18/EJ17,4),"")</f>
        <v>1.0223</v>
      </c>
      <c r="EK19" s="425">
        <f t="shared" si="393"/>
        <v>0.8216</v>
      </c>
      <c r="EL19" s="426">
        <f t="shared" si="393"/>
        <v>1</v>
      </c>
      <c r="EM19" s="297" t="str">
        <f t="shared" si="393"/>
        <v/>
      </c>
      <c r="EN19" s="301" t="str">
        <f t="shared" si="393"/>
        <v/>
      </c>
      <c r="EO19" s="155" t="str">
        <f t="shared" si="393"/>
        <v/>
      </c>
      <c r="EP19" s="305">
        <f t="shared" si="393"/>
        <v>0.85729999999999995</v>
      </c>
      <c r="EQ19" s="315">
        <f t="shared" si="393"/>
        <v>0.85419999999999996</v>
      </c>
      <c r="ER19" s="325"/>
      <c r="ES19" s="159">
        <f t="shared" ref="ES19:FA19" si="394">IF(AND(ES17&gt;0,ES18&gt;0),ROUNDDOWN(ES18/ES17,4),"")</f>
        <v>0.8</v>
      </c>
      <c r="ET19" s="36" t="str">
        <f t="shared" si="394"/>
        <v/>
      </c>
      <c r="EU19" s="36" t="str">
        <f t="shared" si="394"/>
        <v/>
      </c>
      <c r="EV19" s="150" t="str">
        <f t="shared" si="394"/>
        <v/>
      </c>
      <c r="EW19" s="36" t="str">
        <f t="shared" si="394"/>
        <v/>
      </c>
      <c r="EX19" s="36" t="str">
        <f t="shared" si="394"/>
        <v/>
      </c>
      <c r="EY19" s="150" t="str">
        <f t="shared" si="394"/>
        <v/>
      </c>
      <c r="EZ19" s="36">
        <f t="shared" si="394"/>
        <v>2.0861000000000001</v>
      </c>
      <c r="FA19" s="36">
        <f t="shared" si="394"/>
        <v>1.7096</v>
      </c>
      <c r="FB19" s="37">
        <f>IF(FB18&gt;0,FB18/FB17,0)</f>
        <v>-3.9986926360725721</v>
      </c>
      <c r="FC19" s="150">
        <f t="shared" ref="FC19:FK19" si="395">IF(AND(FC17&gt;0,FC18&gt;0),ROUNDDOWN(FC18/FC17,4),"")</f>
        <v>2</v>
      </c>
      <c r="FD19" s="36" t="str">
        <f t="shared" si="395"/>
        <v/>
      </c>
      <c r="FE19" s="36" t="str">
        <f t="shared" si="395"/>
        <v/>
      </c>
      <c r="FF19" s="150" t="str">
        <f t="shared" si="395"/>
        <v/>
      </c>
      <c r="FG19" s="36">
        <f t="shared" si="395"/>
        <v>0.55310000000000004</v>
      </c>
      <c r="FH19" s="36">
        <f t="shared" si="395"/>
        <v>0.57250000000000001</v>
      </c>
      <c r="FI19" s="150">
        <f t="shared" si="395"/>
        <v>0.5</v>
      </c>
      <c r="FJ19" s="36" t="str">
        <f t="shared" si="395"/>
        <v/>
      </c>
      <c r="FK19" s="36" t="str">
        <f t="shared" si="395"/>
        <v/>
      </c>
      <c r="FL19" s="37">
        <f>IF(FL18&gt;0,FL18/FL17,0)</f>
        <v>0</v>
      </c>
      <c r="FM19" s="150" t="str">
        <f t="shared" ref="FM19:FU19" si="396">IF(AND(FM17&gt;0,FM18&gt;0),ROUNDDOWN(FM18/FM17,4),"")</f>
        <v/>
      </c>
      <c r="FN19" s="36" t="str">
        <f t="shared" si="396"/>
        <v/>
      </c>
      <c r="FO19" s="36" t="str">
        <f t="shared" si="396"/>
        <v/>
      </c>
      <c r="FP19" s="150" t="str">
        <f t="shared" si="396"/>
        <v/>
      </c>
      <c r="FQ19" s="36" t="str">
        <f t="shared" si="396"/>
        <v/>
      </c>
      <c r="FR19" s="36" t="str">
        <f t="shared" si="396"/>
        <v/>
      </c>
      <c r="FS19" s="150" t="str">
        <f t="shared" si="396"/>
        <v/>
      </c>
      <c r="FT19" s="36" t="str">
        <f t="shared" si="396"/>
        <v/>
      </c>
      <c r="FU19" s="36" t="str">
        <f t="shared" si="396"/>
        <v/>
      </c>
      <c r="FV19" s="37">
        <f>IF(FV18&gt;0,FV18/FV17,0)</f>
        <v>0</v>
      </c>
      <c r="FW19" s="143" t="str">
        <f>IF(AND(FW17&gt;0,FW18&gt;0),ROUNDDOWN(FW18/FW17,4),"")</f>
        <v/>
      </c>
      <c r="FX19" s="424" t="str">
        <f t="shared" ref="FX19:GE19" si="397">IF(AND(FX17&gt;0,FX18&gt;0),ROUNDDOWN(FX18/FX17,4),"")</f>
        <v/>
      </c>
      <c r="FY19" s="425" t="str">
        <f t="shared" si="397"/>
        <v/>
      </c>
      <c r="FZ19" s="426" t="str">
        <f t="shared" si="397"/>
        <v/>
      </c>
      <c r="GA19" s="297">
        <f t="shared" si="397"/>
        <v>0.27650000000000002</v>
      </c>
      <c r="GB19" s="301">
        <f t="shared" si="397"/>
        <v>0.28620000000000001</v>
      </c>
      <c r="GC19" s="155">
        <f t="shared" si="397"/>
        <v>0.25</v>
      </c>
      <c r="GD19" s="305">
        <f t="shared" si="397"/>
        <v>0.49359999999999998</v>
      </c>
      <c r="GE19" s="315">
        <f t="shared" si="397"/>
        <v>0.43830000000000002</v>
      </c>
      <c r="GF19" s="325"/>
      <c r="GG19" s="159">
        <f>IF(AND(GG17&gt;0,GG18&gt;0),ROUNDDOWN(GG18/GG17,4),"")</f>
        <v>0.5</v>
      </c>
      <c r="GH19" s="335">
        <f>IF(AND(GH17&gt;0,GH18&gt;0),ROUNDDOWN(GH18/GH17,4),"")</f>
        <v>0.4647</v>
      </c>
      <c r="GI19" s="336">
        <f t="shared" ref="GI19:GJ19" si="398">IF(AND(GI17&gt;0,GI18&gt;0),ROUNDDOWN(GI18/GI17,4),"")</f>
        <v>0.37340000000000001</v>
      </c>
      <c r="GJ19" s="163">
        <f t="shared" si="398"/>
        <v>0.45450000000000002</v>
      </c>
      <c r="GK19" s="356">
        <f>IF(AND(GK17&gt;0,GK18&gt;0),ROUNDDOWN(GK18/GK17,4),"")</f>
        <v>0.158</v>
      </c>
      <c r="GL19" s="357">
        <f>IF(AND(GL17&gt;0,GL18&gt;0),ROUNDDOWN(GL18/GL17,4),"")</f>
        <v>0.16350000000000001</v>
      </c>
      <c r="GM19" s="167">
        <f>IF(AND(GM17&gt;0,GM18&gt;0),ROUNDDOWN(GM18/GM17,4),"")</f>
        <v>0.14280000000000001</v>
      </c>
      <c r="GN19" s="483">
        <f t="shared" ref="GN19:HA19" si="399">IF(AND(GN17&gt;0,GN18&gt;0),ROUNDDOWN(GN18/GN17,4),"")</f>
        <v>0.69410000000000005</v>
      </c>
      <c r="GO19" s="484">
        <f t="shared" si="399"/>
        <v>0.67249999999999999</v>
      </c>
      <c r="GP19" s="485" t="str">
        <f t="shared" si="399"/>
        <v/>
      </c>
      <c r="GQ19" s="486">
        <f t="shared" si="399"/>
        <v>0.66659999999999997</v>
      </c>
      <c r="GR19" s="392">
        <f t="shared" si="399"/>
        <v>0.6704</v>
      </c>
      <c r="GS19" s="393">
        <f t="shared" si="399"/>
        <v>0.57050000000000001</v>
      </c>
      <c r="GT19" s="172">
        <f t="shared" si="399"/>
        <v>0.61109999999999998</v>
      </c>
      <c r="GU19" s="392">
        <f t="shared" si="399"/>
        <v>0.58520000000000005</v>
      </c>
      <c r="GV19" s="393">
        <f t="shared" si="399"/>
        <v>0.56279999999999997</v>
      </c>
      <c r="GW19" s="172">
        <f t="shared" si="399"/>
        <v>0.5625</v>
      </c>
      <c r="GX19" s="392">
        <f t="shared" si="399"/>
        <v>0.9042</v>
      </c>
      <c r="GY19" s="393">
        <f t="shared" si="399"/>
        <v>0.89470000000000005</v>
      </c>
      <c r="GZ19" s="374"/>
      <c r="HA19" s="171">
        <f t="shared" si="399"/>
        <v>0.88229999999999997</v>
      </c>
      <c r="HB19" s="40"/>
      <c r="HC19" s="39" t="s">
        <v>139</v>
      </c>
      <c r="HD19" s="39"/>
      <c r="HE19" s="39"/>
      <c r="HF19" s="39"/>
      <c r="HG19" s="39"/>
    </row>
    <row r="20" spans="1:215" s="42" customFormat="1" ht="21">
      <c r="A20" s="41"/>
      <c r="B20" s="51"/>
      <c r="C20" s="43" t="s">
        <v>208</v>
      </c>
      <c r="D20" s="44" t="s">
        <v>162</v>
      </c>
      <c r="E20" s="200"/>
      <c r="F20" s="201"/>
      <c r="G20" s="201"/>
      <c r="H20" s="201"/>
      <c r="I20" s="201"/>
      <c r="J20" s="201"/>
      <c r="K20" s="202"/>
      <c r="L20" s="202"/>
      <c r="M20" s="202"/>
      <c r="N20" s="202"/>
      <c r="O20" s="202"/>
      <c r="P20" s="202"/>
      <c r="Q20" s="202"/>
      <c r="R20" s="201"/>
      <c r="S20" s="45" t="s">
        <v>137</v>
      </c>
      <c r="T20" s="46">
        <f t="shared" ref="T20:AC21" si="400">SUMIFS(T:T,$S:$S,$S20,$HD:$HD,$D20)</f>
        <v>150000000</v>
      </c>
      <c r="U20" s="47">
        <f t="shared" si="400"/>
        <v>34500000</v>
      </c>
      <c r="V20" s="144">
        <f t="shared" si="400"/>
        <v>5</v>
      </c>
      <c r="W20" s="46">
        <f t="shared" si="400"/>
        <v>0</v>
      </c>
      <c r="X20" s="47">
        <f t="shared" si="400"/>
        <v>0</v>
      </c>
      <c r="Y20" s="144">
        <f t="shared" si="400"/>
        <v>0</v>
      </c>
      <c r="Z20" s="46">
        <f t="shared" si="400"/>
        <v>52704679</v>
      </c>
      <c r="AA20" s="47">
        <f t="shared" si="400"/>
        <v>11242337</v>
      </c>
      <c r="AB20" s="48">
        <f t="shared" si="400"/>
        <v>-30784663</v>
      </c>
      <c r="AC20" s="144">
        <f t="shared" si="400"/>
        <v>2</v>
      </c>
      <c r="AD20" s="46">
        <f t="shared" ref="AD20:AM21" si="401">SUMIFS(AD:AD,$S:$S,$S20,$HD:$HD,$D20)</f>
        <v>270000000</v>
      </c>
      <c r="AE20" s="47">
        <f t="shared" si="401"/>
        <v>62400000</v>
      </c>
      <c r="AF20" s="144">
        <f t="shared" si="401"/>
        <v>9</v>
      </c>
      <c r="AG20" s="46">
        <f t="shared" si="401"/>
        <v>114867958</v>
      </c>
      <c r="AH20" s="47">
        <f t="shared" si="401"/>
        <v>23893451</v>
      </c>
      <c r="AI20" s="144">
        <f t="shared" si="401"/>
        <v>4</v>
      </c>
      <c r="AJ20" s="46">
        <f t="shared" si="401"/>
        <v>140060510</v>
      </c>
      <c r="AK20" s="47">
        <f t="shared" si="401"/>
        <v>29215888</v>
      </c>
      <c r="AL20" s="48">
        <f t="shared" si="401"/>
        <v>-12811112</v>
      </c>
      <c r="AM20" s="144">
        <f t="shared" si="401"/>
        <v>4</v>
      </c>
      <c r="AN20" s="46">
        <f t="shared" ref="AN20:AW21" si="402">SUMIFS(AN:AN,$S:$S,$S20,$HD:$HD,$D20)</f>
        <v>300000000</v>
      </c>
      <c r="AO20" s="47">
        <f t="shared" si="402"/>
        <v>69450000</v>
      </c>
      <c r="AP20" s="144">
        <f t="shared" si="402"/>
        <v>10</v>
      </c>
      <c r="AQ20" s="46">
        <f t="shared" si="402"/>
        <v>65411182</v>
      </c>
      <c r="AR20" s="47">
        <f t="shared" si="402"/>
        <v>13456133</v>
      </c>
      <c r="AS20" s="144">
        <f t="shared" si="402"/>
        <v>2</v>
      </c>
      <c r="AT20" s="46">
        <f t="shared" si="402"/>
        <v>35807546</v>
      </c>
      <c r="AU20" s="47">
        <f t="shared" si="402"/>
        <v>7270823</v>
      </c>
      <c r="AV20" s="48">
        <f t="shared" si="402"/>
        <v>-34756177</v>
      </c>
      <c r="AW20" s="144">
        <f t="shared" si="402"/>
        <v>1</v>
      </c>
      <c r="AX20" s="427">
        <f t="shared" ref="AX20:BG21" si="403">SUMIFS(AX:AX,$S:$S,$S20,$HD:$HD,$D20)</f>
        <v>720000000</v>
      </c>
      <c r="AY20" s="428">
        <f t="shared" si="403"/>
        <v>166350000</v>
      </c>
      <c r="AZ20" s="429">
        <f t="shared" si="403"/>
        <v>24</v>
      </c>
      <c r="BA20" s="298">
        <f t="shared" si="403"/>
        <v>180279140</v>
      </c>
      <c r="BB20" s="302">
        <f t="shared" si="403"/>
        <v>37349584</v>
      </c>
      <c r="BC20" s="156">
        <f t="shared" si="403"/>
        <v>6</v>
      </c>
      <c r="BD20" s="306">
        <f t="shared" si="403"/>
        <v>228572735</v>
      </c>
      <c r="BE20" s="316">
        <f t="shared" si="403"/>
        <v>47729048</v>
      </c>
      <c r="BF20" s="326">
        <f t="shared" si="403"/>
        <v>-78351952</v>
      </c>
      <c r="BG20" s="160">
        <f t="shared" si="403"/>
        <v>7</v>
      </c>
      <c r="BH20" s="47">
        <f t="shared" ref="BH20:BQ21" si="404">SUMIFS(BH:BH,$S:$S,$S20,$HD:$HD,$D20)</f>
        <v>210000000</v>
      </c>
      <c r="BI20" s="47">
        <f t="shared" si="404"/>
        <v>48300000</v>
      </c>
      <c r="BJ20" s="144">
        <f t="shared" si="404"/>
        <v>7</v>
      </c>
      <c r="BK20" s="46">
        <f t="shared" si="404"/>
        <v>161859044</v>
      </c>
      <c r="BL20" s="47">
        <f t="shared" si="404"/>
        <v>35196367</v>
      </c>
      <c r="BM20" s="144">
        <f t="shared" si="404"/>
        <v>6</v>
      </c>
      <c r="BN20" s="46">
        <f t="shared" si="404"/>
        <v>314396639</v>
      </c>
      <c r="BO20" s="47">
        <f t="shared" si="404"/>
        <v>71999211</v>
      </c>
      <c r="BP20" s="48">
        <f t="shared" si="404"/>
        <v>29972211</v>
      </c>
      <c r="BQ20" s="144">
        <f t="shared" si="404"/>
        <v>10</v>
      </c>
      <c r="BR20" s="46">
        <f t="shared" ref="BR20:CA21" si="405">SUMIFS(BR:BR,$S:$S,$S20,$HD:$HD,$D20)</f>
        <v>240000000</v>
      </c>
      <c r="BS20" s="47">
        <f t="shared" si="405"/>
        <v>55350000</v>
      </c>
      <c r="BT20" s="144">
        <f t="shared" si="405"/>
        <v>8</v>
      </c>
      <c r="BU20" s="46">
        <f t="shared" si="405"/>
        <v>320978449</v>
      </c>
      <c r="BV20" s="47">
        <f t="shared" si="405"/>
        <v>67937559</v>
      </c>
      <c r="BW20" s="144">
        <f t="shared" si="405"/>
        <v>11</v>
      </c>
      <c r="BX20" s="46">
        <f t="shared" si="405"/>
        <v>185116594</v>
      </c>
      <c r="BY20" s="47">
        <f t="shared" si="405"/>
        <v>41360946</v>
      </c>
      <c r="BZ20" s="48">
        <f t="shared" si="405"/>
        <v>-666054</v>
      </c>
      <c r="CA20" s="144">
        <f t="shared" si="405"/>
        <v>6</v>
      </c>
      <c r="CB20" s="46">
        <f t="shared" ref="CB20:CK21" si="406">SUMIFS(CB:CB,$S:$S,$S20,$HD:$HD,$D20)</f>
        <v>360000000</v>
      </c>
      <c r="CC20" s="47">
        <f t="shared" si="406"/>
        <v>83250000</v>
      </c>
      <c r="CD20" s="144">
        <f t="shared" si="406"/>
        <v>12</v>
      </c>
      <c r="CE20" s="46">
        <f t="shared" si="406"/>
        <v>392937815</v>
      </c>
      <c r="CF20" s="47">
        <f t="shared" si="406"/>
        <v>86168844</v>
      </c>
      <c r="CG20" s="144">
        <f t="shared" si="406"/>
        <v>13</v>
      </c>
      <c r="CH20" s="46">
        <f t="shared" si="406"/>
        <v>207020076</v>
      </c>
      <c r="CI20" s="47">
        <f t="shared" si="406"/>
        <v>42788344</v>
      </c>
      <c r="CJ20" s="48">
        <f t="shared" si="406"/>
        <v>761344</v>
      </c>
      <c r="CK20" s="144">
        <f t="shared" si="406"/>
        <v>7</v>
      </c>
      <c r="CL20" s="427">
        <f t="shared" ref="CL20:CU21" si="407">SUMIFS(CL:CL,$S:$S,$S20,$HD:$HD,$D20)</f>
        <v>810000000</v>
      </c>
      <c r="CM20" s="428">
        <f t="shared" si="407"/>
        <v>186900000</v>
      </c>
      <c r="CN20" s="429">
        <f t="shared" si="407"/>
        <v>27</v>
      </c>
      <c r="CO20" s="298">
        <f t="shared" si="407"/>
        <v>875775308</v>
      </c>
      <c r="CP20" s="302">
        <f t="shared" si="407"/>
        <v>189302770</v>
      </c>
      <c r="CQ20" s="156">
        <f t="shared" si="407"/>
        <v>30</v>
      </c>
      <c r="CR20" s="306">
        <f t="shared" si="407"/>
        <v>706533309</v>
      </c>
      <c r="CS20" s="316">
        <f t="shared" si="407"/>
        <v>156148501</v>
      </c>
      <c r="CT20" s="326">
        <f t="shared" si="407"/>
        <v>30067501</v>
      </c>
      <c r="CU20" s="160">
        <f t="shared" si="407"/>
        <v>23</v>
      </c>
      <c r="CV20" s="337">
        <f t="shared" ref="CV20:DE21" si="408">SUMIFS(CV:CV,$S:$S,$S20,$HD:$HD,$D20)</f>
        <v>1530000000</v>
      </c>
      <c r="CW20" s="338">
        <f t="shared" si="408"/>
        <v>353250000</v>
      </c>
      <c r="CX20" s="164">
        <f t="shared" si="408"/>
        <v>51</v>
      </c>
      <c r="CY20" s="358">
        <f t="shared" si="408"/>
        <v>1056054448</v>
      </c>
      <c r="CZ20" s="359">
        <f t="shared" si="408"/>
        <v>226652354</v>
      </c>
      <c r="DA20" s="168">
        <f t="shared" si="408"/>
        <v>36</v>
      </c>
      <c r="DB20" s="487">
        <f t="shared" si="408"/>
        <v>935106044</v>
      </c>
      <c r="DC20" s="488">
        <f t="shared" si="408"/>
        <v>203877549</v>
      </c>
      <c r="DD20" s="489">
        <f t="shared" si="408"/>
        <v>-48284451</v>
      </c>
      <c r="DE20" s="490">
        <f t="shared" si="408"/>
        <v>30</v>
      </c>
      <c r="DF20" s="47">
        <f t="shared" ref="DF20:DO21" si="409">SUMIFS(DF:DF,$S:$S,$S20,$HD:$HD,$D20)</f>
        <v>270000000</v>
      </c>
      <c r="DG20" s="47">
        <f t="shared" si="409"/>
        <v>61950000</v>
      </c>
      <c r="DH20" s="144">
        <f t="shared" si="409"/>
        <v>9</v>
      </c>
      <c r="DI20" s="46">
        <f t="shared" si="409"/>
        <v>418441754</v>
      </c>
      <c r="DJ20" s="47">
        <f t="shared" si="409"/>
        <v>92185867</v>
      </c>
      <c r="DK20" s="144">
        <f t="shared" si="409"/>
        <v>14</v>
      </c>
      <c r="DL20" s="46">
        <f t="shared" si="409"/>
        <v>23989847</v>
      </c>
      <c r="DM20" s="47">
        <f t="shared" si="409"/>
        <v>6319010</v>
      </c>
      <c r="DN20" s="48">
        <f t="shared" si="409"/>
        <v>-35707990</v>
      </c>
      <c r="DO20" s="144">
        <f t="shared" si="409"/>
        <v>1</v>
      </c>
      <c r="DP20" s="46">
        <f t="shared" ref="DP20:DY21" si="410">SUMIFS(DP:DP,$S:$S,$S20,$HD:$HD,$D20)</f>
        <v>300000000</v>
      </c>
      <c r="DQ20" s="47">
        <f t="shared" si="410"/>
        <v>69000000</v>
      </c>
      <c r="DR20" s="144">
        <f t="shared" si="410"/>
        <v>10</v>
      </c>
      <c r="DS20" s="46">
        <f t="shared" si="410"/>
        <v>295102728</v>
      </c>
      <c r="DT20" s="47">
        <f t="shared" si="410"/>
        <v>65893410</v>
      </c>
      <c r="DU20" s="144">
        <f t="shared" si="410"/>
        <v>9</v>
      </c>
      <c r="DV20" s="46">
        <f t="shared" si="410"/>
        <v>196412780</v>
      </c>
      <c r="DW20" s="47">
        <f t="shared" si="410"/>
        <v>40705645</v>
      </c>
      <c r="DX20" s="48">
        <f t="shared" si="410"/>
        <v>-1321355</v>
      </c>
      <c r="DY20" s="144">
        <f t="shared" si="410"/>
        <v>7</v>
      </c>
      <c r="DZ20" s="46">
        <f t="shared" ref="DZ20:EI21" si="411">SUMIFS(DZ:DZ,$S:$S,$S20,$HD:$HD,$D20)</f>
        <v>240000000</v>
      </c>
      <c r="EA20" s="47">
        <f t="shared" si="411"/>
        <v>55350000</v>
      </c>
      <c r="EB20" s="144">
        <f t="shared" si="411"/>
        <v>8</v>
      </c>
      <c r="EC20" s="46">
        <f t="shared" si="411"/>
        <v>262583700</v>
      </c>
      <c r="ED20" s="47">
        <f t="shared" si="411"/>
        <v>60235240</v>
      </c>
      <c r="EE20" s="144">
        <f t="shared" si="411"/>
        <v>9</v>
      </c>
      <c r="EF20" s="46">
        <f t="shared" si="411"/>
        <v>263920066</v>
      </c>
      <c r="EG20" s="47">
        <f t="shared" si="411"/>
        <v>56457285</v>
      </c>
      <c r="EH20" s="48">
        <f t="shared" si="411"/>
        <v>14430285</v>
      </c>
      <c r="EI20" s="144">
        <f t="shared" si="411"/>
        <v>9</v>
      </c>
      <c r="EJ20" s="427">
        <f t="shared" ref="EJ20:ES21" si="412">SUMIFS(EJ:EJ,$S:$S,$S20,$HD:$HD,$D20)</f>
        <v>810000000</v>
      </c>
      <c r="EK20" s="428">
        <f t="shared" si="412"/>
        <v>186300000</v>
      </c>
      <c r="EL20" s="429">
        <f t="shared" si="412"/>
        <v>27</v>
      </c>
      <c r="EM20" s="298">
        <f t="shared" si="412"/>
        <v>976128182</v>
      </c>
      <c r="EN20" s="302">
        <f t="shared" si="412"/>
        <v>218314517</v>
      </c>
      <c r="EO20" s="156">
        <f t="shared" si="412"/>
        <v>32</v>
      </c>
      <c r="EP20" s="306">
        <f t="shared" si="412"/>
        <v>484322693</v>
      </c>
      <c r="EQ20" s="316">
        <f t="shared" si="412"/>
        <v>103481940</v>
      </c>
      <c r="ER20" s="326">
        <f t="shared" si="412"/>
        <v>-22599060</v>
      </c>
      <c r="ES20" s="160">
        <f t="shared" si="412"/>
        <v>17</v>
      </c>
      <c r="ET20" s="47">
        <f t="shared" ref="ET20:FC21" si="413">SUMIFS(ET:ET,$S:$S,$S20,$HD:$HD,$D20)</f>
        <v>210000000</v>
      </c>
      <c r="EU20" s="47">
        <f t="shared" si="413"/>
        <v>48300000</v>
      </c>
      <c r="EV20" s="144">
        <f t="shared" si="413"/>
        <v>7</v>
      </c>
      <c r="EW20" s="46">
        <f t="shared" si="413"/>
        <v>330000000</v>
      </c>
      <c r="EX20" s="47">
        <f t="shared" si="413"/>
        <v>76650000</v>
      </c>
      <c r="EY20" s="144">
        <f t="shared" si="413"/>
        <v>11</v>
      </c>
      <c r="EZ20" s="46">
        <f t="shared" si="413"/>
        <v>408649436</v>
      </c>
      <c r="FA20" s="47">
        <f t="shared" si="413"/>
        <v>90097469</v>
      </c>
      <c r="FB20" s="48">
        <f t="shared" si="413"/>
        <v>48070469</v>
      </c>
      <c r="FC20" s="144">
        <f t="shared" si="413"/>
        <v>13</v>
      </c>
      <c r="FD20" s="46">
        <f t="shared" ref="FD20:FM21" si="414">SUMIFS(FD:FD,$S:$S,$S20,$HD:$HD,$D20)</f>
        <v>300000000</v>
      </c>
      <c r="FE20" s="47">
        <f t="shared" si="414"/>
        <v>69150000</v>
      </c>
      <c r="FF20" s="144">
        <f t="shared" si="414"/>
        <v>10</v>
      </c>
      <c r="FG20" s="46">
        <f t="shared" si="414"/>
        <v>270000000</v>
      </c>
      <c r="FH20" s="47">
        <f t="shared" si="414"/>
        <v>61950000</v>
      </c>
      <c r="FI20" s="144">
        <f t="shared" si="414"/>
        <v>9</v>
      </c>
      <c r="FJ20" s="46">
        <f t="shared" si="414"/>
        <v>441622005</v>
      </c>
      <c r="FK20" s="47">
        <f t="shared" si="414"/>
        <v>96614555</v>
      </c>
      <c r="FL20" s="48">
        <f t="shared" si="414"/>
        <v>54587555</v>
      </c>
      <c r="FM20" s="144">
        <f t="shared" si="414"/>
        <v>15</v>
      </c>
      <c r="FN20" s="46">
        <f t="shared" ref="FN20:FW21" si="415">SUMIFS(FN:FN,$S:$S,$S20,$HD:$HD,$D20)</f>
        <v>390000000</v>
      </c>
      <c r="FO20" s="47">
        <f t="shared" si="415"/>
        <v>89850000</v>
      </c>
      <c r="FP20" s="144">
        <f t="shared" si="415"/>
        <v>13</v>
      </c>
      <c r="FQ20" s="46">
        <f t="shared" si="415"/>
        <v>270000000</v>
      </c>
      <c r="FR20" s="47">
        <f t="shared" si="415"/>
        <v>62400000</v>
      </c>
      <c r="FS20" s="144">
        <f t="shared" si="415"/>
        <v>9</v>
      </c>
      <c r="FT20" s="46">
        <f t="shared" si="415"/>
        <v>261949628</v>
      </c>
      <c r="FU20" s="47">
        <f t="shared" si="415"/>
        <v>59276651</v>
      </c>
      <c r="FV20" s="48">
        <f t="shared" si="415"/>
        <v>17249651</v>
      </c>
      <c r="FW20" s="144">
        <f t="shared" si="415"/>
        <v>9</v>
      </c>
      <c r="FX20" s="427">
        <f t="shared" ref="FX20:GG21" si="416">SUMIFS(FX:FX,$S:$S,$S20,$HD:$HD,$D20)</f>
        <v>900000000</v>
      </c>
      <c r="FY20" s="428">
        <f t="shared" si="416"/>
        <v>207300000</v>
      </c>
      <c r="FZ20" s="429">
        <f t="shared" si="416"/>
        <v>30</v>
      </c>
      <c r="GA20" s="298">
        <f t="shared" si="416"/>
        <v>870000000</v>
      </c>
      <c r="GB20" s="302">
        <f t="shared" si="416"/>
        <v>201000000</v>
      </c>
      <c r="GC20" s="156">
        <f t="shared" si="416"/>
        <v>29</v>
      </c>
      <c r="GD20" s="306">
        <f t="shared" si="416"/>
        <v>1112221069</v>
      </c>
      <c r="GE20" s="316">
        <f t="shared" si="416"/>
        <v>245988675</v>
      </c>
      <c r="GF20" s="326">
        <f t="shared" si="416"/>
        <v>119907675</v>
      </c>
      <c r="GG20" s="160">
        <f t="shared" si="416"/>
        <v>37</v>
      </c>
      <c r="GH20" s="337">
        <f t="shared" ref="GH20:GQ21" si="417">SUMIFS(GH:GH,$S:$S,$S20,$HD:$HD,$D20)</f>
        <v>1710000000</v>
      </c>
      <c r="GI20" s="338">
        <f t="shared" si="417"/>
        <v>393600000</v>
      </c>
      <c r="GJ20" s="164">
        <f t="shared" si="417"/>
        <v>57</v>
      </c>
      <c r="GK20" s="358">
        <f t="shared" si="417"/>
        <v>1846128182</v>
      </c>
      <c r="GL20" s="359">
        <f t="shared" si="417"/>
        <v>419314517</v>
      </c>
      <c r="GM20" s="168">
        <f t="shared" si="417"/>
        <v>61</v>
      </c>
      <c r="GN20" s="487">
        <f t="shared" si="417"/>
        <v>1596543762</v>
      </c>
      <c r="GO20" s="488">
        <f t="shared" si="417"/>
        <v>349470615</v>
      </c>
      <c r="GP20" s="489">
        <f t="shared" si="417"/>
        <v>97308615</v>
      </c>
      <c r="GQ20" s="490">
        <f t="shared" si="417"/>
        <v>54</v>
      </c>
      <c r="GR20" s="394">
        <f t="shared" ref="GR20:HA21" si="418">SUMIFS(GR:GR,$S:$S,$S20,$HD:$HD,$D20)</f>
        <v>3240000000</v>
      </c>
      <c r="GS20" s="395">
        <f t="shared" si="418"/>
        <v>746850000</v>
      </c>
      <c r="GT20" s="173">
        <f t="shared" si="418"/>
        <v>108</v>
      </c>
      <c r="GU20" s="396">
        <f t="shared" si="418"/>
        <v>2902182630</v>
      </c>
      <c r="GV20" s="395">
        <f t="shared" si="418"/>
        <v>645966871</v>
      </c>
      <c r="GW20" s="173">
        <f t="shared" si="418"/>
        <v>97</v>
      </c>
      <c r="GX20" s="396">
        <f t="shared" si="418"/>
        <v>2531649806</v>
      </c>
      <c r="GY20" s="395">
        <f t="shared" si="418"/>
        <v>553348164</v>
      </c>
      <c r="GZ20" s="410">
        <f t="shared" si="418"/>
        <v>49024164</v>
      </c>
      <c r="HA20" s="257">
        <f t="shared" si="418"/>
        <v>84</v>
      </c>
      <c r="HB20" s="49"/>
      <c r="HC20" s="30"/>
      <c r="HD20" s="52"/>
      <c r="HE20" s="52"/>
      <c r="HF20" s="52"/>
      <c r="HG20" s="52"/>
    </row>
    <row r="21" spans="1:215" s="42" customFormat="1" ht="21">
      <c r="A21" s="41"/>
      <c r="B21" s="51"/>
      <c r="C21" s="50" t="str">
        <f>C20</f>
        <v>小計</v>
      </c>
      <c r="D21" s="51" t="str">
        <f>D20</f>
        <v>アクティエ</v>
      </c>
      <c r="E21" s="203"/>
      <c r="F21" s="204"/>
      <c r="G21" s="204"/>
      <c r="H21" s="204"/>
      <c r="I21" s="204"/>
      <c r="J21" s="204"/>
      <c r="K21" s="205"/>
      <c r="L21" s="205"/>
      <c r="M21" s="205"/>
      <c r="N21" s="205"/>
      <c r="O21" s="205"/>
      <c r="P21" s="205"/>
      <c r="Q21" s="205"/>
      <c r="R21" s="204"/>
      <c r="S21" s="52" t="s">
        <v>138</v>
      </c>
      <c r="T21" s="27">
        <f t="shared" si="400"/>
        <v>203305553</v>
      </c>
      <c r="U21" s="53">
        <f t="shared" si="400"/>
        <v>40937804</v>
      </c>
      <c r="V21" s="145">
        <f t="shared" si="400"/>
        <v>7</v>
      </c>
      <c r="W21" s="27">
        <f t="shared" si="400"/>
        <v>0</v>
      </c>
      <c r="X21" s="53">
        <f t="shared" si="400"/>
        <v>0</v>
      </c>
      <c r="Y21" s="145">
        <f t="shared" si="400"/>
        <v>0</v>
      </c>
      <c r="Z21" s="27">
        <f t="shared" si="400"/>
        <v>22704679</v>
      </c>
      <c r="AA21" s="53">
        <f t="shared" si="400"/>
        <v>4192337</v>
      </c>
      <c r="AB21" s="133">
        <f t="shared" si="400"/>
        <v>-37834663</v>
      </c>
      <c r="AC21" s="145">
        <f t="shared" si="400"/>
        <v>1</v>
      </c>
      <c r="AD21" s="27">
        <f t="shared" si="401"/>
        <v>77741649</v>
      </c>
      <c r="AE21" s="53">
        <f t="shared" si="401"/>
        <v>16642443</v>
      </c>
      <c r="AF21" s="145">
        <f t="shared" si="401"/>
        <v>3</v>
      </c>
      <c r="AG21" s="27">
        <f t="shared" si="401"/>
        <v>84156708</v>
      </c>
      <c r="AH21" s="53">
        <f t="shared" si="401"/>
        <v>17588642</v>
      </c>
      <c r="AI21" s="145">
        <f t="shared" si="401"/>
        <v>3</v>
      </c>
      <c r="AJ21" s="27">
        <f t="shared" si="401"/>
        <v>141876569</v>
      </c>
      <c r="AK21" s="53">
        <f t="shared" si="401"/>
        <v>29155733</v>
      </c>
      <c r="AL21" s="133">
        <f t="shared" si="401"/>
        <v>-12871267</v>
      </c>
      <c r="AM21" s="145">
        <f t="shared" si="401"/>
        <v>4</v>
      </c>
      <c r="AN21" s="27">
        <f t="shared" si="402"/>
        <v>118424784</v>
      </c>
      <c r="AO21" s="53">
        <f t="shared" si="402"/>
        <v>24248775</v>
      </c>
      <c r="AP21" s="145">
        <f t="shared" si="402"/>
        <v>4</v>
      </c>
      <c r="AQ21" s="27">
        <f t="shared" si="402"/>
        <v>26515832</v>
      </c>
      <c r="AR21" s="53">
        <f t="shared" si="402"/>
        <v>4848399</v>
      </c>
      <c r="AS21" s="145">
        <f t="shared" si="402"/>
        <v>1</v>
      </c>
      <c r="AT21" s="27">
        <f t="shared" si="402"/>
        <v>101710083</v>
      </c>
      <c r="AU21" s="53">
        <f t="shared" si="402"/>
        <v>20986374</v>
      </c>
      <c r="AV21" s="29">
        <f t="shared" si="402"/>
        <v>-21040626</v>
      </c>
      <c r="AW21" s="145">
        <f t="shared" si="402"/>
        <v>3</v>
      </c>
      <c r="AX21" s="430">
        <f t="shared" si="403"/>
        <v>399471986</v>
      </c>
      <c r="AY21" s="428">
        <f t="shared" si="403"/>
        <v>81829022</v>
      </c>
      <c r="AZ21" s="429">
        <f t="shared" si="403"/>
        <v>14</v>
      </c>
      <c r="BA21" s="298">
        <f t="shared" si="403"/>
        <v>110672540</v>
      </c>
      <c r="BB21" s="302">
        <f t="shared" si="403"/>
        <v>22437041</v>
      </c>
      <c r="BC21" s="156">
        <f t="shared" si="403"/>
        <v>4</v>
      </c>
      <c r="BD21" s="306">
        <f t="shared" si="403"/>
        <v>266291331</v>
      </c>
      <c r="BE21" s="316">
        <f t="shared" si="403"/>
        <v>54334444</v>
      </c>
      <c r="BF21" s="410">
        <f t="shared" si="403"/>
        <v>-71746556</v>
      </c>
      <c r="BG21" s="160">
        <f t="shared" si="403"/>
        <v>8</v>
      </c>
      <c r="BH21" s="53">
        <f t="shared" si="404"/>
        <v>225132697</v>
      </c>
      <c r="BI21" s="53">
        <f t="shared" si="404"/>
        <v>45734025</v>
      </c>
      <c r="BJ21" s="145">
        <f t="shared" si="404"/>
        <v>8</v>
      </c>
      <c r="BK21" s="27">
        <f t="shared" si="404"/>
        <v>152694931</v>
      </c>
      <c r="BL21" s="53">
        <f t="shared" si="404"/>
        <v>30509148</v>
      </c>
      <c r="BM21" s="145">
        <f t="shared" si="404"/>
        <v>5</v>
      </c>
      <c r="BN21" s="27">
        <f t="shared" si="404"/>
        <v>217910927</v>
      </c>
      <c r="BO21" s="53">
        <f t="shared" si="404"/>
        <v>50206041</v>
      </c>
      <c r="BP21" s="133">
        <f t="shared" si="404"/>
        <v>8179041</v>
      </c>
      <c r="BQ21" s="145">
        <f t="shared" si="404"/>
        <v>7</v>
      </c>
      <c r="BR21" s="27">
        <f t="shared" si="405"/>
        <v>179754963</v>
      </c>
      <c r="BS21" s="53">
        <f t="shared" si="405"/>
        <v>36939794</v>
      </c>
      <c r="BT21" s="145">
        <f t="shared" si="405"/>
        <v>6</v>
      </c>
      <c r="BU21" s="27">
        <f t="shared" si="405"/>
        <v>158450750</v>
      </c>
      <c r="BV21" s="53">
        <f t="shared" si="405"/>
        <v>32232727</v>
      </c>
      <c r="BW21" s="145">
        <f t="shared" si="405"/>
        <v>5</v>
      </c>
      <c r="BX21" s="27">
        <f t="shared" si="405"/>
        <v>156034981</v>
      </c>
      <c r="BY21" s="53">
        <f t="shared" si="405"/>
        <v>36963516</v>
      </c>
      <c r="BZ21" s="133">
        <f t="shared" si="405"/>
        <v>-5063484</v>
      </c>
      <c r="CA21" s="145">
        <f t="shared" si="405"/>
        <v>5</v>
      </c>
      <c r="CB21" s="27">
        <f t="shared" si="406"/>
        <v>431206811</v>
      </c>
      <c r="CC21" s="53">
        <f t="shared" si="406"/>
        <v>83407489</v>
      </c>
      <c r="CD21" s="145">
        <f t="shared" si="406"/>
        <v>12</v>
      </c>
      <c r="CE21" s="27">
        <f t="shared" si="406"/>
        <v>216901433</v>
      </c>
      <c r="CF21" s="53">
        <f t="shared" si="406"/>
        <v>42732069</v>
      </c>
      <c r="CG21" s="145">
        <f t="shared" si="406"/>
        <v>7</v>
      </c>
      <c r="CH21" s="27">
        <f t="shared" si="406"/>
        <v>255593117</v>
      </c>
      <c r="CI21" s="53">
        <f t="shared" si="406"/>
        <v>53095895</v>
      </c>
      <c r="CJ21" s="133">
        <f t="shared" si="406"/>
        <v>11068895</v>
      </c>
      <c r="CK21" s="145">
        <f t="shared" si="406"/>
        <v>9</v>
      </c>
      <c r="CL21" s="430">
        <f t="shared" si="407"/>
        <v>836094471</v>
      </c>
      <c r="CM21" s="428">
        <f t="shared" si="407"/>
        <v>166081308</v>
      </c>
      <c r="CN21" s="429">
        <f t="shared" si="407"/>
        <v>26</v>
      </c>
      <c r="CO21" s="298">
        <f t="shared" si="407"/>
        <v>528047114</v>
      </c>
      <c r="CP21" s="302">
        <f t="shared" si="407"/>
        <v>105473944</v>
      </c>
      <c r="CQ21" s="156">
        <f t="shared" si="407"/>
        <v>17</v>
      </c>
      <c r="CR21" s="306">
        <f t="shared" si="407"/>
        <v>629539025</v>
      </c>
      <c r="CS21" s="316">
        <f t="shared" si="407"/>
        <v>140265452</v>
      </c>
      <c r="CT21" s="410">
        <f t="shared" si="407"/>
        <v>14184452</v>
      </c>
      <c r="CU21" s="160">
        <f t="shared" si="407"/>
        <v>21</v>
      </c>
      <c r="CV21" s="339">
        <f t="shared" si="408"/>
        <v>1235566457</v>
      </c>
      <c r="CW21" s="338">
        <f t="shared" si="408"/>
        <v>247910330</v>
      </c>
      <c r="CX21" s="164">
        <f t="shared" si="408"/>
        <v>40</v>
      </c>
      <c r="CY21" s="358">
        <f t="shared" si="408"/>
        <v>638719654</v>
      </c>
      <c r="CZ21" s="359">
        <f t="shared" si="408"/>
        <v>127910985</v>
      </c>
      <c r="DA21" s="168">
        <f t="shared" si="408"/>
        <v>21</v>
      </c>
      <c r="DB21" s="487">
        <f t="shared" si="408"/>
        <v>895830356</v>
      </c>
      <c r="DC21" s="488">
        <f t="shared" si="408"/>
        <v>194599896</v>
      </c>
      <c r="DD21" s="410">
        <f t="shared" si="408"/>
        <v>-57562104</v>
      </c>
      <c r="DE21" s="490">
        <f t="shared" si="408"/>
        <v>29</v>
      </c>
      <c r="DF21" s="53">
        <f t="shared" si="409"/>
        <v>109499234</v>
      </c>
      <c r="DG21" s="53">
        <f t="shared" si="409"/>
        <v>20292824</v>
      </c>
      <c r="DH21" s="145">
        <f t="shared" si="409"/>
        <v>4</v>
      </c>
      <c r="DI21" s="27">
        <f t="shared" si="409"/>
        <v>106671310</v>
      </c>
      <c r="DJ21" s="53">
        <f t="shared" si="409"/>
        <v>23315688</v>
      </c>
      <c r="DK21" s="145">
        <f t="shared" si="409"/>
        <v>4</v>
      </c>
      <c r="DL21" s="27">
        <f t="shared" si="409"/>
        <v>0</v>
      </c>
      <c r="DM21" s="53">
        <f t="shared" si="409"/>
        <v>0</v>
      </c>
      <c r="DN21" s="133">
        <f t="shared" si="409"/>
        <v>-42027000</v>
      </c>
      <c r="DO21" s="145">
        <f t="shared" si="409"/>
        <v>0</v>
      </c>
      <c r="DP21" s="27">
        <f t="shared" si="410"/>
        <v>273081759</v>
      </c>
      <c r="DQ21" s="53">
        <f t="shared" si="410"/>
        <v>57836292</v>
      </c>
      <c r="DR21" s="145">
        <f t="shared" si="410"/>
        <v>7</v>
      </c>
      <c r="DS21" s="27">
        <f t="shared" si="410"/>
        <v>185301340</v>
      </c>
      <c r="DT21" s="53">
        <f t="shared" si="410"/>
        <v>34369921</v>
      </c>
      <c r="DU21" s="145">
        <f t="shared" si="410"/>
        <v>7</v>
      </c>
      <c r="DV21" s="27">
        <f t="shared" si="410"/>
        <v>99233469</v>
      </c>
      <c r="DW21" s="53">
        <f t="shared" si="410"/>
        <v>20158299</v>
      </c>
      <c r="DX21" s="133">
        <f t="shared" si="410"/>
        <v>-21868701</v>
      </c>
      <c r="DY21" s="145">
        <f t="shared" si="410"/>
        <v>3</v>
      </c>
      <c r="DZ21" s="27">
        <f t="shared" si="411"/>
        <v>149392074</v>
      </c>
      <c r="EA21" s="53">
        <f t="shared" si="411"/>
        <v>29690834</v>
      </c>
      <c r="EB21" s="145">
        <f t="shared" si="411"/>
        <v>5</v>
      </c>
      <c r="EC21" s="27">
        <f t="shared" si="411"/>
        <v>19206625</v>
      </c>
      <c r="ED21" s="53">
        <f t="shared" si="411"/>
        <v>4467542</v>
      </c>
      <c r="EE21" s="145">
        <f t="shared" si="411"/>
        <v>1</v>
      </c>
      <c r="EF21" s="27">
        <f t="shared" si="411"/>
        <v>206779433</v>
      </c>
      <c r="EG21" s="53">
        <f t="shared" si="411"/>
        <v>41788171</v>
      </c>
      <c r="EH21" s="133">
        <f t="shared" si="411"/>
        <v>-238829</v>
      </c>
      <c r="EI21" s="145">
        <f t="shared" si="411"/>
        <v>7</v>
      </c>
      <c r="EJ21" s="430">
        <f t="shared" si="412"/>
        <v>531973067</v>
      </c>
      <c r="EK21" s="428">
        <f t="shared" si="412"/>
        <v>107819950</v>
      </c>
      <c r="EL21" s="429">
        <f t="shared" si="412"/>
        <v>16</v>
      </c>
      <c r="EM21" s="298">
        <f t="shared" si="412"/>
        <v>311179275</v>
      </c>
      <c r="EN21" s="302">
        <f t="shared" si="412"/>
        <v>62153151</v>
      </c>
      <c r="EO21" s="156">
        <f t="shared" si="412"/>
        <v>12</v>
      </c>
      <c r="EP21" s="306">
        <f t="shared" si="412"/>
        <v>306012902</v>
      </c>
      <c r="EQ21" s="316">
        <f t="shared" si="412"/>
        <v>61946470</v>
      </c>
      <c r="ER21" s="410">
        <f t="shared" si="412"/>
        <v>-64134530</v>
      </c>
      <c r="ES21" s="160">
        <f t="shared" si="412"/>
        <v>10</v>
      </c>
      <c r="ET21" s="53">
        <f t="shared" si="413"/>
        <v>144951591</v>
      </c>
      <c r="EU21" s="53">
        <f t="shared" si="413"/>
        <v>30926443</v>
      </c>
      <c r="EV21" s="145">
        <f t="shared" si="413"/>
        <v>5</v>
      </c>
      <c r="EW21" s="27">
        <f t="shared" si="413"/>
        <v>99220954</v>
      </c>
      <c r="EX21" s="53">
        <f t="shared" si="413"/>
        <v>18376809</v>
      </c>
      <c r="EY21" s="145">
        <f t="shared" si="413"/>
        <v>3</v>
      </c>
      <c r="EZ21" s="27">
        <f t="shared" si="413"/>
        <v>124683190</v>
      </c>
      <c r="FA21" s="53">
        <f t="shared" si="413"/>
        <v>23209434</v>
      </c>
      <c r="FB21" s="133">
        <f t="shared" si="413"/>
        <v>-18817566</v>
      </c>
      <c r="FC21" s="145">
        <f t="shared" si="413"/>
        <v>4</v>
      </c>
      <c r="FD21" s="27">
        <f t="shared" si="414"/>
        <v>32037727</v>
      </c>
      <c r="FE21" s="53">
        <f t="shared" si="414"/>
        <v>8220751</v>
      </c>
      <c r="FF21" s="145">
        <f t="shared" si="414"/>
        <v>1</v>
      </c>
      <c r="FG21" s="27">
        <f t="shared" si="414"/>
        <v>252498072</v>
      </c>
      <c r="FH21" s="53">
        <f t="shared" si="414"/>
        <v>53032970</v>
      </c>
      <c r="FI21" s="145">
        <f t="shared" si="414"/>
        <v>8</v>
      </c>
      <c r="FJ21" s="27">
        <f t="shared" si="414"/>
        <v>97351022</v>
      </c>
      <c r="FK21" s="53">
        <f t="shared" si="414"/>
        <v>20318040</v>
      </c>
      <c r="FL21" s="133">
        <f t="shared" si="414"/>
        <v>-21708960</v>
      </c>
      <c r="FM21" s="145">
        <f t="shared" si="414"/>
        <v>3</v>
      </c>
      <c r="FN21" s="27">
        <f t="shared" si="415"/>
        <v>0</v>
      </c>
      <c r="FO21" s="53">
        <f t="shared" si="415"/>
        <v>0</v>
      </c>
      <c r="FP21" s="145">
        <f t="shared" si="415"/>
        <v>0</v>
      </c>
      <c r="FQ21" s="27">
        <f t="shared" si="415"/>
        <v>0</v>
      </c>
      <c r="FR21" s="53">
        <f t="shared" si="415"/>
        <v>0</v>
      </c>
      <c r="FS21" s="145">
        <f t="shared" si="415"/>
        <v>0</v>
      </c>
      <c r="FT21" s="27">
        <f t="shared" si="415"/>
        <v>0</v>
      </c>
      <c r="FU21" s="53">
        <f t="shared" si="415"/>
        <v>0</v>
      </c>
      <c r="FV21" s="133">
        <f t="shared" si="415"/>
        <v>-42027000</v>
      </c>
      <c r="FW21" s="145">
        <f t="shared" si="415"/>
        <v>0</v>
      </c>
      <c r="FX21" s="430">
        <f t="shared" si="416"/>
        <v>176989318</v>
      </c>
      <c r="FY21" s="428">
        <f t="shared" si="416"/>
        <v>39147194</v>
      </c>
      <c r="FZ21" s="429">
        <f t="shared" si="416"/>
        <v>6</v>
      </c>
      <c r="GA21" s="298">
        <f t="shared" si="416"/>
        <v>351719026</v>
      </c>
      <c r="GB21" s="302">
        <f t="shared" si="416"/>
        <v>71409779</v>
      </c>
      <c r="GC21" s="156">
        <f t="shared" si="416"/>
        <v>11</v>
      </c>
      <c r="GD21" s="306">
        <f t="shared" si="416"/>
        <v>222034212</v>
      </c>
      <c r="GE21" s="316">
        <f t="shared" si="416"/>
        <v>43527474</v>
      </c>
      <c r="GF21" s="410">
        <f t="shared" si="416"/>
        <v>-82553526</v>
      </c>
      <c r="GG21" s="160">
        <f t="shared" si="416"/>
        <v>7</v>
      </c>
      <c r="GH21" s="339">
        <f t="shared" si="417"/>
        <v>708962385</v>
      </c>
      <c r="GI21" s="338">
        <f t="shared" si="417"/>
        <v>146967144</v>
      </c>
      <c r="GJ21" s="164">
        <f t="shared" si="417"/>
        <v>22</v>
      </c>
      <c r="GK21" s="358">
        <f t="shared" si="417"/>
        <v>662898301</v>
      </c>
      <c r="GL21" s="359">
        <f t="shared" si="417"/>
        <v>133562930</v>
      </c>
      <c r="GM21" s="168">
        <f t="shared" si="417"/>
        <v>23</v>
      </c>
      <c r="GN21" s="487">
        <f t="shared" si="417"/>
        <v>528047114</v>
      </c>
      <c r="GO21" s="488">
        <f t="shared" si="417"/>
        <v>105473944</v>
      </c>
      <c r="GP21" s="410">
        <f t="shared" si="417"/>
        <v>-146688056</v>
      </c>
      <c r="GQ21" s="490">
        <f t="shared" si="417"/>
        <v>17</v>
      </c>
      <c r="GR21" s="396">
        <f t="shared" si="418"/>
        <v>1944528842</v>
      </c>
      <c r="GS21" s="395">
        <f t="shared" si="418"/>
        <v>394877474</v>
      </c>
      <c r="GT21" s="173">
        <f t="shared" si="418"/>
        <v>62</v>
      </c>
      <c r="GU21" s="396">
        <f t="shared" si="418"/>
        <v>1301617955</v>
      </c>
      <c r="GV21" s="395">
        <f t="shared" si="418"/>
        <v>261473915</v>
      </c>
      <c r="GW21" s="173">
        <f t="shared" si="418"/>
        <v>44</v>
      </c>
      <c r="GX21" s="396">
        <f t="shared" si="418"/>
        <v>1423877470</v>
      </c>
      <c r="GY21" s="395">
        <f t="shared" si="418"/>
        <v>300073840</v>
      </c>
      <c r="GZ21" s="410">
        <f t="shared" si="418"/>
        <v>-204250160</v>
      </c>
      <c r="HA21" s="257">
        <f t="shared" si="418"/>
        <v>46</v>
      </c>
      <c r="HB21" s="49"/>
      <c r="HC21" s="30"/>
      <c r="HD21" s="52"/>
      <c r="HE21" s="52"/>
      <c r="HF21" s="52"/>
      <c r="HG21" s="52"/>
    </row>
    <row r="22" spans="1:215" s="110" customFormat="1" ht="21.75" thickBot="1">
      <c r="A22" s="109"/>
      <c r="B22" s="112"/>
      <c r="C22" s="111" t="str">
        <f>C21</f>
        <v>小計</v>
      </c>
      <c r="D22" s="112"/>
      <c r="E22" s="206"/>
      <c r="F22" s="207"/>
      <c r="G22" s="207"/>
      <c r="H22" s="207"/>
      <c r="I22" s="207"/>
      <c r="J22" s="207"/>
      <c r="K22" s="208"/>
      <c r="L22" s="208"/>
      <c r="M22" s="208"/>
      <c r="N22" s="208"/>
      <c r="O22" s="208"/>
      <c r="P22" s="208"/>
      <c r="Q22" s="208"/>
      <c r="R22" s="207"/>
      <c r="S22" s="113" t="s">
        <v>139</v>
      </c>
      <c r="T22" s="104">
        <f t="shared" ref="T22:AA22" si="419">IF(AND(T20&gt;0,T21&gt;0),ROUNDDOWN(T21/T20,4),"")</f>
        <v>1.3552999999999999</v>
      </c>
      <c r="U22" s="105">
        <f t="shared" si="419"/>
        <v>1.1866000000000001</v>
      </c>
      <c r="V22" s="146">
        <f t="shared" si="419"/>
        <v>1.4</v>
      </c>
      <c r="W22" s="104" t="str">
        <f t="shared" si="419"/>
        <v/>
      </c>
      <c r="X22" s="105" t="str">
        <f t="shared" si="419"/>
        <v/>
      </c>
      <c r="Y22" s="146" t="str">
        <f t="shared" si="419"/>
        <v/>
      </c>
      <c r="Z22" s="104">
        <f t="shared" si="419"/>
        <v>0.43070000000000003</v>
      </c>
      <c r="AA22" s="105">
        <f t="shared" si="419"/>
        <v>0.37290000000000001</v>
      </c>
      <c r="AB22" s="106"/>
      <c r="AC22" s="146">
        <f t="shared" ref="AC22:AK22" si="420">IF(AND(AC20&gt;0,AC21&gt;0),ROUNDDOWN(AC21/AC20,4),"")</f>
        <v>0.5</v>
      </c>
      <c r="AD22" s="104">
        <f t="shared" si="420"/>
        <v>0.28789999999999999</v>
      </c>
      <c r="AE22" s="105">
        <f t="shared" si="420"/>
        <v>0.26669999999999999</v>
      </c>
      <c r="AF22" s="146">
        <f t="shared" si="420"/>
        <v>0.33329999999999999</v>
      </c>
      <c r="AG22" s="104">
        <f t="shared" si="420"/>
        <v>0.73260000000000003</v>
      </c>
      <c r="AH22" s="105">
        <f t="shared" si="420"/>
        <v>0.73609999999999998</v>
      </c>
      <c r="AI22" s="146">
        <f t="shared" si="420"/>
        <v>0.75</v>
      </c>
      <c r="AJ22" s="104">
        <f t="shared" si="420"/>
        <v>1.0128999999999999</v>
      </c>
      <c r="AK22" s="105">
        <f t="shared" si="420"/>
        <v>0.99790000000000001</v>
      </c>
      <c r="AL22" s="106"/>
      <c r="AM22" s="146">
        <f t="shared" ref="AM22:AU22" si="421">IF(AND(AM20&gt;0,AM21&gt;0),ROUNDDOWN(AM21/AM20,4),"")</f>
        <v>1</v>
      </c>
      <c r="AN22" s="104">
        <f t="shared" si="421"/>
        <v>0.3947</v>
      </c>
      <c r="AO22" s="105">
        <f t="shared" si="421"/>
        <v>0.34910000000000002</v>
      </c>
      <c r="AP22" s="146">
        <f t="shared" si="421"/>
        <v>0.4</v>
      </c>
      <c r="AQ22" s="104">
        <f t="shared" si="421"/>
        <v>0.40529999999999999</v>
      </c>
      <c r="AR22" s="105">
        <f t="shared" si="421"/>
        <v>0.36030000000000001</v>
      </c>
      <c r="AS22" s="146">
        <f t="shared" si="421"/>
        <v>0.5</v>
      </c>
      <c r="AT22" s="104">
        <f t="shared" si="421"/>
        <v>2.8403999999999998</v>
      </c>
      <c r="AU22" s="105">
        <f t="shared" si="421"/>
        <v>2.8862999999999999</v>
      </c>
      <c r="AV22" s="106"/>
      <c r="AW22" s="146">
        <f t="shared" ref="AW22:BE22" si="422">IF(AND(AW20&gt;0,AW21&gt;0),ROUNDDOWN(AW21/AW20,4),"")</f>
        <v>3</v>
      </c>
      <c r="AX22" s="431">
        <f t="shared" si="422"/>
        <v>0.55479999999999996</v>
      </c>
      <c r="AY22" s="432">
        <f t="shared" si="422"/>
        <v>0.4919</v>
      </c>
      <c r="AZ22" s="433">
        <f t="shared" si="422"/>
        <v>0.58330000000000004</v>
      </c>
      <c r="BA22" s="299">
        <f t="shared" si="422"/>
        <v>0.61380000000000001</v>
      </c>
      <c r="BB22" s="303">
        <f t="shared" si="422"/>
        <v>0.60070000000000001</v>
      </c>
      <c r="BC22" s="157">
        <f t="shared" si="422"/>
        <v>0.66659999999999997</v>
      </c>
      <c r="BD22" s="307">
        <f t="shared" si="422"/>
        <v>1.165</v>
      </c>
      <c r="BE22" s="317">
        <f t="shared" si="422"/>
        <v>1.1383000000000001</v>
      </c>
      <c r="BF22" s="327"/>
      <c r="BG22" s="161">
        <f t="shared" ref="BG22:BO22" si="423">IF(AND(BG20&gt;0,BG21&gt;0),ROUNDDOWN(BG21/BG20,4),"")</f>
        <v>1.1428</v>
      </c>
      <c r="BH22" s="105">
        <f t="shared" si="423"/>
        <v>1.0720000000000001</v>
      </c>
      <c r="BI22" s="105">
        <f t="shared" si="423"/>
        <v>0.94679999999999997</v>
      </c>
      <c r="BJ22" s="146">
        <f t="shared" si="423"/>
        <v>1.1428</v>
      </c>
      <c r="BK22" s="104">
        <f t="shared" si="423"/>
        <v>0.94330000000000003</v>
      </c>
      <c r="BL22" s="105">
        <f t="shared" si="423"/>
        <v>0.86680000000000001</v>
      </c>
      <c r="BM22" s="146">
        <f t="shared" si="423"/>
        <v>0.83330000000000004</v>
      </c>
      <c r="BN22" s="104">
        <f t="shared" si="423"/>
        <v>0.69310000000000005</v>
      </c>
      <c r="BO22" s="105">
        <f t="shared" si="423"/>
        <v>0.69730000000000003</v>
      </c>
      <c r="BP22" s="106"/>
      <c r="BQ22" s="146">
        <f t="shared" ref="BQ22:BY22" si="424">IF(AND(BQ20&gt;0,BQ21&gt;0),ROUNDDOWN(BQ21/BQ20,4),"")</f>
        <v>0.7</v>
      </c>
      <c r="BR22" s="104">
        <f t="shared" si="424"/>
        <v>0.74890000000000001</v>
      </c>
      <c r="BS22" s="105">
        <f t="shared" si="424"/>
        <v>0.6673</v>
      </c>
      <c r="BT22" s="146">
        <f t="shared" si="424"/>
        <v>0.75</v>
      </c>
      <c r="BU22" s="104">
        <f t="shared" si="424"/>
        <v>0.49359999999999998</v>
      </c>
      <c r="BV22" s="105">
        <f t="shared" si="424"/>
        <v>0.47439999999999999</v>
      </c>
      <c r="BW22" s="146">
        <f t="shared" si="424"/>
        <v>0.45450000000000002</v>
      </c>
      <c r="BX22" s="104">
        <f t="shared" si="424"/>
        <v>0.84289999999999998</v>
      </c>
      <c r="BY22" s="105">
        <f t="shared" si="424"/>
        <v>0.89359999999999995</v>
      </c>
      <c r="BZ22" s="106"/>
      <c r="CA22" s="146">
        <f t="shared" ref="CA22:CI22" si="425">IF(AND(CA20&gt;0,CA21&gt;0),ROUNDDOWN(CA21/CA20,4),"")</f>
        <v>0.83330000000000004</v>
      </c>
      <c r="CB22" s="104">
        <f t="shared" si="425"/>
        <v>1.1977</v>
      </c>
      <c r="CC22" s="105">
        <f t="shared" si="425"/>
        <v>1.0018</v>
      </c>
      <c r="CD22" s="146">
        <f t="shared" si="425"/>
        <v>1</v>
      </c>
      <c r="CE22" s="104">
        <f t="shared" si="425"/>
        <v>0.55189999999999995</v>
      </c>
      <c r="CF22" s="105">
        <f t="shared" si="425"/>
        <v>0.49590000000000001</v>
      </c>
      <c r="CG22" s="146">
        <f t="shared" si="425"/>
        <v>0.53839999999999999</v>
      </c>
      <c r="CH22" s="104">
        <f t="shared" si="425"/>
        <v>1.2345999999999999</v>
      </c>
      <c r="CI22" s="105">
        <f t="shared" si="425"/>
        <v>1.2407999999999999</v>
      </c>
      <c r="CJ22" s="106"/>
      <c r="CK22" s="146">
        <f t="shared" ref="CK22:CS22" si="426">IF(AND(CK20&gt;0,CK21&gt;0),ROUNDDOWN(CK21/CK20,4),"")</f>
        <v>1.2857000000000001</v>
      </c>
      <c r="CL22" s="431">
        <f t="shared" si="426"/>
        <v>1.0322</v>
      </c>
      <c r="CM22" s="432">
        <f t="shared" si="426"/>
        <v>0.88859999999999995</v>
      </c>
      <c r="CN22" s="433">
        <f t="shared" si="426"/>
        <v>0.96289999999999998</v>
      </c>
      <c r="CO22" s="299">
        <f t="shared" si="426"/>
        <v>0.60289999999999999</v>
      </c>
      <c r="CP22" s="303">
        <f t="shared" si="426"/>
        <v>0.55710000000000004</v>
      </c>
      <c r="CQ22" s="157">
        <f t="shared" si="426"/>
        <v>0.56659999999999999</v>
      </c>
      <c r="CR22" s="307">
        <f t="shared" si="426"/>
        <v>0.89100000000000001</v>
      </c>
      <c r="CS22" s="317">
        <f t="shared" si="426"/>
        <v>0.8982</v>
      </c>
      <c r="CT22" s="327"/>
      <c r="CU22" s="161">
        <f t="shared" ref="CU22:DC22" si="427">IF(AND(CU20&gt;0,CU21&gt;0),ROUNDDOWN(CU21/CU20,4),"")</f>
        <v>0.91300000000000003</v>
      </c>
      <c r="CV22" s="340">
        <f t="shared" si="427"/>
        <v>0.8075</v>
      </c>
      <c r="CW22" s="341">
        <f t="shared" si="427"/>
        <v>0.70169999999999999</v>
      </c>
      <c r="CX22" s="165">
        <f t="shared" si="427"/>
        <v>0.7843</v>
      </c>
      <c r="CY22" s="360">
        <f t="shared" si="427"/>
        <v>0.6048</v>
      </c>
      <c r="CZ22" s="361">
        <f t="shared" si="427"/>
        <v>0.56430000000000002</v>
      </c>
      <c r="DA22" s="169">
        <f t="shared" si="427"/>
        <v>0.58330000000000004</v>
      </c>
      <c r="DB22" s="491">
        <f t="shared" si="427"/>
        <v>0.95789999999999997</v>
      </c>
      <c r="DC22" s="492">
        <f t="shared" si="427"/>
        <v>0.95440000000000003</v>
      </c>
      <c r="DD22" s="493"/>
      <c r="DE22" s="494">
        <f t="shared" ref="DE22:DM22" si="428">IF(AND(DE20&gt;0,DE21&gt;0),ROUNDDOWN(DE21/DE20,4),"")</f>
        <v>0.96660000000000001</v>
      </c>
      <c r="DF22" s="105">
        <f t="shared" si="428"/>
        <v>0.40550000000000003</v>
      </c>
      <c r="DG22" s="105">
        <f t="shared" si="428"/>
        <v>0.32750000000000001</v>
      </c>
      <c r="DH22" s="146">
        <f t="shared" si="428"/>
        <v>0.44440000000000002</v>
      </c>
      <c r="DI22" s="104">
        <f t="shared" si="428"/>
        <v>0.25490000000000002</v>
      </c>
      <c r="DJ22" s="105">
        <f t="shared" si="428"/>
        <v>0.25290000000000001</v>
      </c>
      <c r="DK22" s="146">
        <f t="shared" si="428"/>
        <v>0.28570000000000001</v>
      </c>
      <c r="DL22" s="104" t="str">
        <f t="shared" si="428"/>
        <v/>
      </c>
      <c r="DM22" s="105" t="str">
        <f t="shared" si="428"/>
        <v/>
      </c>
      <c r="DN22" s="106"/>
      <c r="DO22" s="146" t="str">
        <f t="shared" ref="DO22:DW22" si="429">IF(AND(DO20&gt;0,DO21&gt;0),ROUNDDOWN(DO21/DO20,4),"")</f>
        <v/>
      </c>
      <c r="DP22" s="104">
        <f t="shared" si="429"/>
        <v>0.91020000000000001</v>
      </c>
      <c r="DQ22" s="105">
        <f t="shared" si="429"/>
        <v>0.83819999999999995</v>
      </c>
      <c r="DR22" s="146">
        <f t="shared" si="429"/>
        <v>0.7</v>
      </c>
      <c r="DS22" s="104">
        <f t="shared" si="429"/>
        <v>0.62790000000000001</v>
      </c>
      <c r="DT22" s="105">
        <f t="shared" si="429"/>
        <v>0.52149999999999996</v>
      </c>
      <c r="DU22" s="146">
        <f t="shared" si="429"/>
        <v>0.77769999999999995</v>
      </c>
      <c r="DV22" s="104">
        <f t="shared" si="429"/>
        <v>0.50519999999999998</v>
      </c>
      <c r="DW22" s="105">
        <f t="shared" si="429"/>
        <v>0.49519999999999997</v>
      </c>
      <c r="DX22" s="106"/>
      <c r="DY22" s="146">
        <f t="shared" ref="DY22:EG22" si="430">IF(AND(DY20&gt;0,DY21&gt;0),ROUNDDOWN(DY21/DY20,4),"")</f>
        <v>0.42849999999999999</v>
      </c>
      <c r="DZ22" s="104">
        <f t="shared" si="430"/>
        <v>0.62239999999999995</v>
      </c>
      <c r="EA22" s="105">
        <f t="shared" si="430"/>
        <v>0.53639999999999999</v>
      </c>
      <c r="EB22" s="146">
        <f t="shared" si="430"/>
        <v>0.625</v>
      </c>
      <c r="EC22" s="104">
        <f t="shared" si="430"/>
        <v>7.3099999999999998E-2</v>
      </c>
      <c r="ED22" s="105">
        <f t="shared" si="430"/>
        <v>7.4099999999999999E-2</v>
      </c>
      <c r="EE22" s="146">
        <f t="shared" si="430"/>
        <v>0.1111</v>
      </c>
      <c r="EF22" s="104">
        <f t="shared" si="430"/>
        <v>0.78339999999999999</v>
      </c>
      <c r="EG22" s="105">
        <f t="shared" si="430"/>
        <v>0.74009999999999998</v>
      </c>
      <c r="EH22" s="106"/>
      <c r="EI22" s="146">
        <f t="shared" ref="EI22:EQ22" si="431">IF(AND(EI20&gt;0,EI21&gt;0),ROUNDDOWN(EI21/EI20,4),"")</f>
        <v>0.77769999999999995</v>
      </c>
      <c r="EJ22" s="431">
        <f t="shared" si="431"/>
        <v>0.65669999999999995</v>
      </c>
      <c r="EK22" s="432">
        <f t="shared" si="431"/>
        <v>0.57869999999999999</v>
      </c>
      <c r="EL22" s="433">
        <f t="shared" si="431"/>
        <v>0.59250000000000003</v>
      </c>
      <c r="EM22" s="299">
        <f t="shared" si="431"/>
        <v>0.31869999999999998</v>
      </c>
      <c r="EN22" s="303">
        <f t="shared" si="431"/>
        <v>0.28460000000000002</v>
      </c>
      <c r="EO22" s="157">
        <f t="shared" si="431"/>
        <v>0.375</v>
      </c>
      <c r="EP22" s="307">
        <f t="shared" si="431"/>
        <v>0.63180000000000003</v>
      </c>
      <c r="EQ22" s="317">
        <f t="shared" si="431"/>
        <v>0.59860000000000002</v>
      </c>
      <c r="ER22" s="327"/>
      <c r="ES22" s="161">
        <f t="shared" ref="ES22:FA22" si="432">IF(AND(ES20&gt;0,ES21&gt;0),ROUNDDOWN(ES21/ES20,4),"")</f>
        <v>0.58819999999999995</v>
      </c>
      <c r="ET22" s="105">
        <f t="shared" si="432"/>
        <v>0.69020000000000004</v>
      </c>
      <c r="EU22" s="105">
        <f t="shared" si="432"/>
        <v>0.64019999999999999</v>
      </c>
      <c r="EV22" s="146">
        <f t="shared" si="432"/>
        <v>0.71419999999999995</v>
      </c>
      <c r="EW22" s="104">
        <f t="shared" si="432"/>
        <v>0.30059999999999998</v>
      </c>
      <c r="EX22" s="105">
        <f t="shared" si="432"/>
        <v>0.2397</v>
      </c>
      <c r="EY22" s="146">
        <f t="shared" si="432"/>
        <v>0.2727</v>
      </c>
      <c r="EZ22" s="104">
        <f t="shared" si="432"/>
        <v>0.30509999999999998</v>
      </c>
      <c r="FA22" s="105">
        <f t="shared" si="432"/>
        <v>0.2576</v>
      </c>
      <c r="FB22" s="106"/>
      <c r="FC22" s="146">
        <f t="shared" ref="FC22:FK22" si="433">IF(AND(FC20&gt;0,FC21&gt;0),ROUNDDOWN(FC21/FC20,4),"")</f>
        <v>0.30759999999999998</v>
      </c>
      <c r="FD22" s="104">
        <f t="shared" si="433"/>
        <v>0.1067</v>
      </c>
      <c r="FE22" s="105">
        <f t="shared" si="433"/>
        <v>0.1188</v>
      </c>
      <c r="FF22" s="146">
        <f t="shared" si="433"/>
        <v>0.1</v>
      </c>
      <c r="FG22" s="104">
        <f t="shared" si="433"/>
        <v>0.93510000000000004</v>
      </c>
      <c r="FH22" s="105">
        <f t="shared" si="433"/>
        <v>0.85599999999999998</v>
      </c>
      <c r="FI22" s="146">
        <f t="shared" si="433"/>
        <v>0.88880000000000003</v>
      </c>
      <c r="FJ22" s="104">
        <f t="shared" si="433"/>
        <v>0.22040000000000001</v>
      </c>
      <c r="FK22" s="105">
        <f t="shared" si="433"/>
        <v>0.2102</v>
      </c>
      <c r="FL22" s="106"/>
      <c r="FM22" s="146">
        <f t="shared" ref="FM22:FU22" si="434">IF(AND(FM20&gt;0,FM21&gt;0),ROUNDDOWN(FM21/FM20,4),"")</f>
        <v>0.2</v>
      </c>
      <c r="FN22" s="104" t="str">
        <f t="shared" si="434"/>
        <v/>
      </c>
      <c r="FO22" s="105" t="str">
        <f t="shared" si="434"/>
        <v/>
      </c>
      <c r="FP22" s="146" t="str">
        <f t="shared" si="434"/>
        <v/>
      </c>
      <c r="FQ22" s="104" t="str">
        <f t="shared" si="434"/>
        <v/>
      </c>
      <c r="FR22" s="105" t="str">
        <f t="shared" si="434"/>
        <v/>
      </c>
      <c r="FS22" s="146" t="str">
        <f t="shared" si="434"/>
        <v/>
      </c>
      <c r="FT22" s="104" t="str">
        <f t="shared" si="434"/>
        <v/>
      </c>
      <c r="FU22" s="105" t="str">
        <f t="shared" si="434"/>
        <v/>
      </c>
      <c r="FV22" s="106"/>
      <c r="FW22" s="146" t="str">
        <f t="shared" ref="FW22:GE22" si="435">IF(AND(FW20&gt;0,FW21&gt;0),ROUNDDOWN(FW21/FW20,4),"")</f>
        <v/>
      </c>
      <c r="FX22" s="431">
        <f t="shared" si="435"/>
        <v>0.1966</v>
      </c>
      <c r="FY22" s="432">
        <f t="shared" si="435"/>
        <v>0.1888</v>
      </c>
      <c r="FZ22" s="433">
        <f t="shared" si="435"/>
        <v>0.2</v>
      </c>
      <c r="GA22" s="299">
        <f t="shared" si="435"/>
        <v>0.4042</v>
      </c>
      <c r="GB22" s="303">
        <f t="shared" si="435"/>
        <v>0.35520000000000002</v>
      </c>
      <c r="GC22" s="157">
        <f t="shared" si="435"/>
        <v>0.37930000000000003</v>
      </c>
      <c r="GD22" s="307">
        <f t="shared" si="435"/>
        <v>0.1996</v>
      </c>
      <c r="GE22" s="317">
        <f t="shared" si="435"/>
        <v>0.1769</v>
      </c>
      <c r="GF22" s="327"/>
      <c r="GG22" s="161">
        <f t="shared" ref="GG22:GO22" si="436">IF(AND(GG20&gt;0,GG21&gt;0),ROUNDDOWN(GG21/GG20,4),"")</f>
        <v>0.18909999999999999</v>
      </c>
      <c r="GH22" s="340">
        <f t="shared" si="436"/>
        <v>0.41449999999999998</v>
      </c>
      <c r="GI22" s="341">
        <f t="shared" si="436"/>
        <v>0.37330000000000002</v>
      </c>
      <c r="GJ22" s="165">
        <f t="shared" si="436"/>
        <v>0.38590000000000002</v>
      </c>
      <c r="GK22" s="360">
        <f t="shared" si="436"/>
        <v>0.35899999999999999</v>
      </c>
      <c r="GL22" s="361">
        <f t="shared" si="436"/>
        <v>0.31850000000000001</v>
      </c>
      <c r="GM22" s="169">
        <f t="shared" si="436"/>
        <v>0.377</v>
      </c>
      <c r="GN22" s="491">
        <f t="shared" si="436"/>
        <v>0.33069999999999999</v>
      </c>
      <c r="GO22" s="492">
        <f t="shared" si="436"/>
        <v>0.30180000000000001</v>
      </c>
      <c r="GP22" s="493"/>
      <c r="GQ22" s="494">
        <f t="shared" ref="GQ22:GY22" si="437">IF(AND(GQ20&gt;0,GQ21&gt;0),ROUNDDOWN(GQ21/GQ20,4),"")</f>
        <v>0.31480000000000002</v>
      </c>
      <c r="GR22" s="397">
        <f t="shared" si="437"/>
        <v>0.60009999999999997</v>
      </c>
      <c r="GS22" s="398">
        <f t="shared" si="437"/>
        <v>0.52869999999999995</v>
      </c>
      <c r="GT22" s="175">
        <f t="shared" si="437"/>
        <v>0.57399999999999995</v>
      </c>
      <c r="GU22" s="397">
        <f t="shared" si="437"/>
        <v>0.44840000000000002</v>
      </c>
      <c r="GV22" s="398">
        <f t="shared" si="437"/>
        <v>0.4047</v>
      </c>
      <c r="GW22" s="175">
        <f t="shared" si="437"/>
        <v>0.4536</v>
      </c>
      <c r="GX22" s="397">
        <f t="shared" si="437"/>
        <v>0.56240000000000001</v>
      </c>
      <c r="GY22" s="398">
        <f t="shared" si="437"/>
        <v>0.54220000000000002</v>
      </c>
      <c r="GZ22" s="375"/>
      <c r="HA22" s="174">
        <f>IF(AND(HA20&gt;0,HA21&gt;0),ROUNDDOWN(HA21/HA20,4),"")</f>
        <v>0.54759999999999998</v>
      </c>
      <c r="HB22" s="114"/>
      <c r="HC22" s="107"/>
      <c r="HD22" s="113"/>
      <c r="HE22" s="113"/>
      <c r="HF22" s="113"/>
      <c r="HG22" s="113"/>
    </row>
    <row r="23" spans="1:215" s="25" customFormat="1" ht="21.75" thickTop="1">
      <c r="A23" s="24"/>
      <c r="B23" s="51" t="s">
        <v>446</v>
      </c>
      <c r="C23" s="54" t="str">
        <f>_xlfn.XLOOKUP(D23,事業計画2025[営業所],事業計画2025[エリア],"",0)</f>
        <v>東京</v>
      </c>
      <c r="D23" s="55" t="s">
        <v>103</v>
      </c>
      <c r="E23" s="196"/>
      <c r="F23" s="196"/>
      <c r="G23" s="196" t="str">
        <f>_xlfn.XLOOKUP(D23,事業計画2025[営業所],事業計画2025[所長],"",0)</f>
        <v>石田 直樹</v>
      </c>
      <c r="H23" s="196" t="str">
        <f>_xlfn.XLOOKUP(D23,事業計画2025[営業所],事業計画2025[担当役員],"",0)</f>
        <v>佐藤 宏幸</v>
      </c>
      <c r="I23" s="196" t="str">
        <f>_xlfn.XLOOKUP(D23,事業計画2025[営業所],事業計画2025[主要ブランド],"",0)</f>
        <v>nexthouse</v>
      </c>
      <c r="J23" s="196"/>
      <c r="K23" s="197">
        <f>_xlfn.XLOOKUP(D23,事業計画2025[営業所],事業計画2025[人件費],"",0)</f>
        <v>3450</v>
      </c>
      <c r="L23" s="197">
        <f>_xlfn.XLOOKUP(D23,事業計画2025[営業所],事業計画2025[販売費],"",0)</f>
        <v>266</v>
      </c>
      <c r="M23" s="197">
        <f>_xlfn.XLOOKUP(D23,事業計画2025[営業所],事業計画2025[減価償却費],"",0)</f>
        <v>575</v>
      </c>
      <c r="N23" s="197">
        <f>_xlfn.XLOOKUP(D23,事業計画2025[営業所],事業計画2025[地代・家賃],"",0)</f>
        <v>1025</v>
      </c>
      <c r="O23" s="197">
        <f>_xlfn.XLOOKUP(D23,事業計画2025[営業所],事業計画2025[その他経費],"",0)</f>
        <v>292</v>
      </c>
      <c r="P23" s="197">
        <f>_xlfn.XLOOKUP(D23,事業計画2025[営業所],事業計画2025[本社経費],"",0)</f>
        <v>5000</v>
      </c>
      <c r="Q23" s="197">
        <f>SUM(K23:P23)</f>
        <v>10608</v>
      </c>
      <c r="R23" s="196"/>
      <c r="S23" s="26" t="s">
        <v>137</v>
      </c>
      <c r="T23" s="27" cm="1">
        <f t="array" ref="T23">_xlfn.XLOOKUP($D23&amp;T$2&amp;T$3,事業計画集計2025[営業所]&amp;事業計画集計2025[月]&amp;事業計画集計2025[受着完],事業計画集計2025[(当月)計画 請負金額],0,0)</f>
        <v>54000000</v>
      </c>
      <c r="U23" s="28" cm="1">
        <f t="array" ref="U23">_xlfn.XLOOKUP($D23&amp;T$2&amp;T$3,事業計画集計2025[営業所]&amp;事業計画集計2025[月]&amp;事業計画集計2025[受着完],事業計画集計2025[(当月)計画 利益額],0,0)</f>
        <v>12960000</v>
      </c>
      <c r="V23" s="142" cm="1">
        <f t="array" ref="V23">_xlfn.XLOOKUP($D23&amp;T$2&amp;T$3,事業計画集計2025[営業所]&amp;事業計画集計2025[月]&amp;事業計画集計2025[受着完],事業計画集計2025[(当月)計画 棟数],0,0)</f>
        <v>2</v>
      </c>
      <c r="W23" s="27" cm="1">
        <f t="array" ref="W23">_xlfn.XLOOKUP($D23&amp;W$2&amp;W$3,事業計画集計2025[営業所]&amp;事業計画集計2025[月]&amp;事業計画集計2025[受着完],事業計画集計2025[(当月)計画 請負金額],0,0)</f>
        <v>33761344</v>
      </c>
      <c r="X23" s="28" cm="1">
        <f t="array" ref="X23">_xlfn.XLOOKUP($D23&amp;W$2&amp;W$3,事業計画集計2025[営業所]&amp;事業計画集計2025[月]&amp;事業計画集計2025[受着完],事業計画集計2025[(当月)計画 利益額],0,0)</f>
        <v>6608900</v>
      </c>
      <c r="Y23" s="149" cm="1">
        <f t="array" ref="Y23">_xlfn.XLOOKUP($D23&amp;W$2&amp;W$3,事業計画集計2025[営業所]&amp;事業計画集計2025[月]&amp;事業計画集計2025[受着完],事業計画集計2025[(当月)計画 棟数],0,0)</f>
        <v>1</v>
      </c>
      <c r="Z23" s="28" cm="1">
        <f t="array" ref="Z23">_xlfn.XLOOKUP($D23&amp;Z$2&amp;Z$3,事業計画集計2025[営業所]&amp;事業計画集計2025[月]&amp;事業計画集計2025[受着完],事業計画集計2025[(当月)計画 請負金額],0,0)</f>
        <v>91057911</v>
      </c>
      <c r="AA23" s="28" cm="1">
        <f t="array" ref="AA23">_xlfn.XLOOKUP($D23&amp;Z$2&amp;Z$3,事業計画集計2025[営業所]&amp;事業計画集計2025[月]&amp;事業計画集計2025[受着完],事業計画集計2025[(当月)計画 利益額],0,0)</f>
        <v>20097630</v>
      </c>
      <c r="AB23" s="29">
        <f>AA23-($Q23*1000)</f>
        <v>9489630</v>
      </c>
      <c r="AC23" s="142" cm="1">
        <f t="array" ref="AC23">_xlfn.XLOOKUP($D23&amp;Z$2&amp;Z$3,事業計画集計2025[営業所]&amp;事業計画集計2025[月]&amp;事業計画集計2025[受着完],事業計画集計2025[(当月)計画 棟数],0,0)</f>
        <v>3</v>
      </c>
      <c r="AD23" s="27" cm="1">
        <f t="array" ref="AD23">_xlfn.XLOOKUP($D23&amp;AD$2&amp;AD$3,事業計画集計2025[営業所]&amp;事業計画集計2025[月]&amp;事業計画集計2025[受着完],事業計画集計2025[(当月)計画 請負金額],0,0)</f>
        <v>54000000</v>
      </c>
      <c r="AE23" s="28" cm="1">
        <f t="array" ref="AE23">_xlfn.XLOOKUP($D23&amp;AD$2&amp;AD$3,事業計画集計2025[営業所]&amp;事業計画集計2025[月]&amp;事業計画集計2025[受着完],事業計画集計2025[(当月)計画 利益額],0,0)</f>
        <v>12960000</v>
      </c>
      <c r="AF23" s="149" cm="1">
        <f t="array" ref="AF23">_xlfn.XLOOKUP($D23&amp;AD$2&amp;AD$3,事業計画集計2025[営業所]&amp;事業計画集計2025[月]&amp;事業計画集計2025[受着完],事業計画集計2025[(当月)計画 棟数],0,0)</f>
        <v>2</v>
      </c>
      <c r="AG23" s="28" cm="1">
        <f t="array" ref="AG23">_xlfn.XLOOKUP($D23&amp;AG$2&amp;AG$3,事業計画集計2025[営業所]&amp;事業計画集計2025[月]&amp;事業計画集計2025[受着完],事業計画集計2025[(当月)計画 請負金額],0,0)</f>
        <v>0</v>
      </c>
      <c r="AH23" s="28" cm="1">
        <f t="array" ref="AH23">_xlfn.XLOOKUP($D23&amp;AG$2&amp;AG$3,事業計画集計2025[営業所]&amp;事業計画集計2025[月]&amp;事業計画集計2025[受着完],事業計画集計2025[(当月)計画 利益額],0,0)</f>
        <v>0</v>
      </c>
      <c r="AI23" s="149" cm="1">
        <f t="array" ref="AI23">_xlfn.XLOOKUP($D23&amp;AG$2&amp;AG$3,事業計画集計2025[営業所]&amp;事業計画集計2025[月]&amp;事業計画集計2025[受着完],事業計画集計2025[(当月)計画 棟数],0,0)</f>
        <v>0</v>
      </c>
      <c r="AJ23" s="28" cm="1">
        <f t="array" ref="AJ23">_xlfn.XLOOKUP($D23&amp;AJ$2&amp;AJ$3,事業計画集計2025[営業所]&amp;事業計画集計2025[月]&amp;事業計画集計2025[受着完],事業計画集計2025[(当月)計画 請負金額],0,0)</f>
        <v>98647673</v>
      </c>
      <c r="AK23" s="28" cm="1">
        <f t="array" ref="AK23">_xlfn.XLOOKUP($D23&amp;AJ$2&amp;AJ$3,事業計画集計2025[営業所]&amp;事業計画集計2025[月]&amp;事業計画集計2025[受着完],事業計画集計2025[(当月)計画 利益額],0,0)</f>
        <v>11675090</v>
      </c>
      <c r="AL23" s="29">
        <f>AK23-($Q23*1000)</f>
        <v>1067090</v>
      </c>
      <c r="AM23" s="149" cm="1">
        <f t="array" ref="AM23">_xlfn.XLOOKUP($D23&amp;AJ$2&amp;AJ$3,事業計画集計2025[営業所]&amp;事業計画集計2025[月]&amp;事業計画集計2025[受着完],事業計画集計2025[(当月)計画 棟数],0,0)</f>
        <v>3</v>
      </c>
      <c r="AN23" s="28" cm="1">
        <f t="array" ref="AN23">_xlfn.XLOOKUP($D23&amp;AN$2&amp;AN$3,事業計画集計2025[営業所]&amp;事業計画集計2025[月]&amp;事業計画集計2025[受着完],事業計画集計2025[(当月)計画 請負金額],0,0)</f>
        <v>54000000</v>
      </c>
      <c r="AO23" s="28" cm="1">
        <f t="array" ref="AO23">_xlfn.XLOOKUP($D23&amp;AN$2&amp;AN$3,事業計画集計2025[営業所]&amp;事業計画集計2025[月]&amp;事業計画集計2025[受着完],事業計画集計2025[(当月)計画 利益額],0,0)</f>
        <v>12960000</v>
      </c>
      <c r="AP23" s="149" cm="1">
        <f t="array" ref="AP23">_xlfn.XLOOKUP($D23&amp;AN$2&amp;AN$3,事業計画集計2025[営業所]&amp;事業計画集計2025[月]&amp;事業計画集計2025[受着完],事業計画集計2025[(当月)計画 棟数],0,0)</f>
        <v>2</v>
      </c>
      <c r="AQ23" s="28" cm="1">
        <f t="array" ref="AQ23">_xlfn.XLOOKUP($D23&amp;AQ$2&amp;AQ$3,事業計画集計2025[営業所]&amp;事業計画集計2025[月]&amp;事業計画集計2025[受着完],事業計画集計2025[(当月)計画 請負金額],0,0)</f>
        <v>202980812</v>
      </c>
      <c r="AR23" s="28" cm="1">
        <f t="array" ref="AR23">_xlfn.XLOOKUP($D23&amp;AQ$2&amp;AQ$3,事業計画集計2025[営業所]&amp;事業計画集計2025[月]&amp;事業計画集計2025[受着完],事業計画集計2025[(当月)計画 利益額],0,0)</f>
        <v>40569208</v>
      </c>
      <c r="AS23" s="149" cm="1">
        <f t="array" ref="AS23">_xlfn.XLOOKUP($D23&amp;AQ$2&amp;AQ$3,事業計画集計2025[営業所]&amp;事業計画集計2025[月]&amp;事業計画集計2025[受着完],事業計画集計2025[(当月)計画 棟数],0,0)</f>
        <v>6</v>
      </c>
      <c r="AT23" s="28" cm="1">
        <f t="array" ref="AT23">_xlfn.XLOOKUP($D23&amp;AT$2&amp;AT$3,事業計画集計2025[営業所]&amp;事業計画集計2025[月]&amp;事業計画集計2025[受着完],事業計画集計2025[(当月)計画 請負金額],0,0)</f>
        <v>36059783</v>
      </c>
      <c r="AU23" s="28" cm="1">
        <f t="array" ref="AU23">_xlfn.XLOOKUP($D23&amp;AT$2&amp;AT$3,事業計画集計2025[営業所]&amp;事業計画集計2025[月]&amp;事業計画集計2025[受着完],事業計画集計2025[(当月)計画 利益額],0,0)</f>
        <v>7829275</v>
      </c>
      <c r="AV23" s="29">
        <f>AU23-($Q23*1000)</f>
        <v>-2778725</v>
      </c>
      <c r="AW23" s="142" cm="1">
        <f t="array" ref="AW23">_xlfn.XLOOKUP($D23&amp;AT$2&amp;AT$3,事業計画集計2025[営業所]&amp;事業計画集計2025[月]&amp;事業計画集計2025[受着完],事業計画集計2025[(当月)計画 棟数],0,0)</f>
        <v>1</v>
      </c>
      <c r="AX23" s="421">
        <f t="shared" ref="AX23:AX24" si="438">T23+AD23+AN23</f>
        <v>162000000</v>
      </c>
      <c r="AY23" s="422">
        <f t="shared" ref="AY23:AY24" si="439">U23+AE23+AO23</f>
        <v>38880000</v>
      </c>
      <c r="AZ23" s="423">
        <f t="shared" ref="AZ23:AZ24" si="440">V23+AF23+AP23</f>
        <v>6</v>
      </c>
      <c r="BA23" s="296">
        <f t="shared" ref="BA23:BA24" si="441">W23+AG23+AQ23</f>
        <v>236742156</v>
      </c>
      <c r="BB23" s="300">
        <f t="shared" ref="BB23:BB24" si="442">X23+AH23+AR23</f>
        <v>47178108</v>
      </c>
      <c r="BC23" s="154">
        <f t="shared" ref="BC23:BC24" si="443">Y23+AI23+AS23</f>
        <v>7</v>
      </c>
      <c r="BD23" s="304">
        <f t="shared" ref="BD23" si="444">Z23+AJ23+AT23</f>
        <v>225765367</v>
      </c>
      <c r="BE23" s="314">
        <f t="shared" ref="BE23" si="445">AA23+AK23+AU23</f>
        <v>39601995</v>
      </c>
      <c r="BF23" s="324">
        <f t="shared" ref="BF23" si="446">AB23+AL23+AV23</f>
        <v>7777995</v>
      </c>
      <c r="BG23" s="158">
        <f t="shared" ref="BG23" si="447">AC23+AM23+AW23</f>
        <v>7</v>
      </c>
      <c r="BH23" s="28" cm="1">
        <f t="array" ref="BH23">_xlfn.XLOOKUP($D23&amp;BH$2&amp;BH$3,事業計画集計2025[営業所]&amp;事業計画集計2025[月]&amp;事業計画集計2025[受着完],事業計画集計2025[(当月)計画 請負金額],0,0)</f>
        <v>54000000</v>
      </c>
      <c r="BI23" s="28" cm="1">
        <f t="array" ref="BI23">_xlfn.XLOOKUP($D23&amp;BH$2&amp;BH$3,事業計画集計2025[営業所]&amp;事業計画集計2025[月]&amp;事業計画集計2025[受着完],事業計画集計2025[(当月)計画 利益額],0,0)</f>
        <v>12960000</v>
      </c>
      <c r="BJ23" s="149" cm="1">
        <f t="array" ref="BJ23">_xlfn.XLOOKUP($D23&amp;BH$2&amp;BH$3,事業計画集計2025[営業所]&amp;事業計画集計2025[月]&amp;事業計画集計2025[受着完],事業計画集計2025[(当月)計画 棟数],0,0)</f>
        <v>2</v>
      </c>
      <c r="BK23" s="28" cm="1">
        <f t="array" ref="BK23">_xlfn.XLOOKUP($D23&amp;BK$2&amp;BK$3,事業計画集計2025[営業所]&amp;事業計画集計2025[月]&amp;事業計画集計2025[受着完],事業計画集計2025[(当月)計画 請負金額],0,0)</f>
        <v>30689626</v>
      </c>
      <c r="BL23" s="28" cm="1">
        <f t="array" ref="BL23">_xlfn.XLOOKUP($D23&amp;BK$2&amp;BK$3,事業計画集計2025[営業所]&amp;事業計画集計2025[月]&amp;事業計画集計2025[受着完],事業計画集計2025[(当月)計画 利益額],0,0)</f>
        <v>6419082</v>
      </c>
      <c r="BM23" s="149" cm="1">
        <f t="array" ref="BM23">_xlfn.XLOOKUP($D23&amp;BK$2&amp;BK$3,事業計画集計2025[営業所]&amp;事業計画集計2025[月]&amp;事業計画集計2025[受着完],事業計画集計2025[(当月)計画 棟数],0,0)</f>
        <v>1</v>
      </c>
      <c r="BN23" s="28" cm="1">
        <f t="array" ref="BN23">_xlfn.XLOOKUP($D23&amp;BN$2&amp;BN$3,事業計画集計2025[営業所]&amp;事業計画集計2025[月]&amp;事業計画集計2025[受着完],事業計画集計2025[(当月)計画 請負金額],0,0)</f>
        <v>42963217</v>
      </c>
      <c r="BO23" s="28" cm="1">
        <f t="array" ref="BO23">_xlfn.XLOOKUP($D23&amp;BN$2&amp;BN$3,事業計画集計2025[営業所]&amp;事業計画集計2025[月]&amp;事業計画集計2025[受着完],事業計画集計2025[(当月)計画 利益額],0,0)</f>
        <v>8687336</v>
      </c>
      <c r="BP23" s="29">
        <f>BO23-($Q23*1000)</f>
        <v>-1920664</v>
      </c>
      <c r="BQ23" s="149" cm="1">
        <f t="array" ref="BQ23">_xlfn.XLOOKUP($D23&amp;BN$2&amp;BN$3,事業計画集計2025[営業所]&amp;事業計画集計2025[月]&amp;事業計画集計2025[受着完],事業計画集計2025[(当月)計画 棟数],0,0)</f>
        <v>1</v>
      </c>
      <c r="BR23" s="28" cm="1">
        <f t="array" ref="BR23">_xlfn.XLOOKUP($D23&amp;BR$2&amp;BR$3,事業計画集計2025[営業所]&amp;事業計画集計2025[月]&amp;事業計画集計2025[受着完],事業計画集計2025[(当月)計画 請負金額],0,0)</f>
        <v>54000000</v>
      </c>
      <c r="BS23" s="28" cm="1">
        <f t="array" ref="BS23">_xlfn.XLOOKUP($D23&amp;BR$2&amp;BR$3,事業計画集計2025[営業所]&amp;事業計画集計2025[月]&amp;事業計画集計2025[受着完],事業計画集計2025[(当月)計画 利益額],0,0)</f>
        <v>12960000</v>
      </c>
      <c r="BT23" s="149" cm="1">
        <f t="array" ref="BT23">_xlfn.XLOOKUP($D23&amp;BR$2&amp;BR$3,事業計画集計2025[営業所]&amp;事業計画集計2025[月]&amp;事業計画集計2025[受着完],事業計画集計2025[(当月)計画 棟数],0,0)</f>
        <v>2</v>
      </c>
      <c r="BU23" s="28" cm="1">
        <f t="array" ref="BU23">_xlfn.XLOOKUP($D23&amp;BU$2&amp;BU$3,事業計画集計2025[営業所]&amp;事業計画集計2025[月]&amp;事業計画集計2025[受着完],事業計画集計2025[(当月)計画 請負金額],0,0)</f>
        <v>82929323</v>
      </c>
      <c r="BV23" s="28" cm="1">
        <f t="array" ref="BV23">_xlfn.XLOOKUP($D23&amp;BU$2&amp;BU$3,事業計画集計2025[営業所]&amp;事業計画集計2025[月]&amp;事業計画集計2025[受着完],事業計画集計2025[(当月)計画 利益額],0,0)</f>
        <v>19326646</v>
      </c>
      <c r="BW23" s="149" cm="1">
        <f t="array" ref="BW23">_xlfn.XLOOKUP($D23&amp;BU$2&amp;BU$3,事業計画集計2025[営業所]&amp;事業計画集計2025[月]&amp;事業計画集計2025[受着完],事業計画集計2025[(当月)計画 棟数],0,0)</f>
        <v>3</v>
      </c>
      <c r="BX23" s="28" cm="1">
        <f t="array" ref="BX23">_xlfn.XLOOKUP($D23&amp;BX$2&amp;BX$3,事業計画集計2025[営業所]&amp;事業計画集計2025[月]&amp;事業計画集計2025[受着完],事業計画集計2025[(当月)計画 請負金額],0,0)</f>
        <v>114610803</v>
      </c>
      <c r="BY23" s="28" cm="1">
        <f t="array" ref="BY23">_xlfn.XLOOKUP($D23&amp;BX$2&amp;BX$3,事業計画集計2025[営業所]&amp;事業計画集計2025[月]&amp;事業計画集計2025[受着完],事業計画集計2025[(当月)計画 利益額],0,0)</f>
        <v>18121657</v>
      </c>
      <c r="BZ23" s="29">
        <f>BY23-($Q23*1000)</f>
        <v>7513657</v>
      </c>
      <c r="CA23" s="149" cm="1">
        <f t="array" ref="CA23">_xlfn.XLOOKUP($D23&amp;BX$2&amp;BX$3,事業計画集計2025[営業所]&amp;事業計画集計2025[月]&amp;事業計画集計2025[受着完],事業計画集計2025[(当月)計画 棟数],0,0)</f>
        <v>2</v>
      </c>
      <c r="CB23" s="28" cm="1">
        <f t="array" ref="CB23">_xlfn.XLOOKUP($D23&amp;CB$2&amp;CB$3,事業計画集計2025[営業所]&amp;事業計画集計2025[月]&amp;事業計画集計2025[受着完],事業計画集計2025[(当月)計画 請負金額],0,0)</f>
        <v>54000000</v>
      </c>
      <c r="CC23" s="28" cm="1">
        <f t="array" ref="CC23">_xlfn.XLOOKUP($D23&amp;CB$2&amp;CB$3,事業計画集計2025[営業所]&amp;事業計画集計2025[月]&amp;事業計画集計2025[受着完],事業計画集計2025[(当月)計画 利益額],0,0)</f>
        <v>12960000</v>
      </c>
      <c r="CD23" s="149" cm="1">
        <f t="array" ref="CD23">_xlfn.XLOOKUP($D23&amp;CB$2&amp;CB$3,事業計画集計2025[営業所]&amp;事業計画集計2025[月]&amp;事業計画集計2025[受着完],事業計画集計2025[(当月)計画 棟数],0,0)</f>
        <v>2</v>
      </c>
      <c r="CE23" s="28" cm="1">
        <f t="array" ref="CE23">_xlfn.XLOOKUP($D23&amp;CE$2&amp;CE$3,事業計画集計2025[営業所]&amp;事業計画集計2025[月]&amp;事業計画集計2025[受着完],事業計画集計2025[(当月)計画 請負金額],0,0)</f>
        <v>113532992</v>
      </c>
      <c r="CF23" s="28" cm="1">
        <f t="array" ref="CF23">_xlfn.XLOOKUP($D23&amp;CE$2&amp;CE$3,事業計画集計2025[営業所]&amp;事業計画集計2025[月]&amp;事業計画集計2025[受着完],事業計画集計2025[(当月)計画 利益額],0,0)</f>
        <v>25318659</v>
      </c>
      <c r="CG23" s="149" cm="1">
        <f t="array" ref="CG23">_xlfn.XLOOKUP($D23&amp;CE$2&amp;CE$3,事業計画集計2025[営業所]&amp;事業計画集計2025[月]&amp;事業計画集計2025[受着完],事業計画集計2025[(当月)計画 棟数],0,0)</f>
        <v>4</v>
      </c>
      <c r="CH23" s="28" cm="1">
        <f t="array" ref="CH23">_xlfn.XLOOKUP($D23&amp;CH$2&amp;CH$3,事業計画集計2025[営業所]&amp;事業計画集計2025[月]&amp;事業計画集計2025[受着完],事業計画集計2025[(当月)計画 請負金額],0,0)</f>
        <v>33761344</v>
      </c>
      <c r="CI23" s="28" cm="1">
        <f t="array" ref="CI23">_xlfn.XLOOKUP($D23&amp;CH$2&amp;CH$3,事業計画集計2025[営業所]&amp;事業計画集計2025[月]&amp;事業計画集計2025[受着完],事業計画集計2025[(当月)計画 利益額],0,0)</f>
        <v>6608900</v>
      </c>
      <c r="CJ23" s="29">
        <f>CI23-($Q23*1000)</f>
        <v>-3999100</v>
      </c>
      <c r="CK23" s="142" cm="1">
        <f t="array" ref="CK23">_xlfn.XLOOKUP($D23&amp;CH$2&amp;CH$3,事業計画集計2025[営業所]&amp;事業計画集計2025[月]&amp;事業計画集計2025[受着完],事業計画集計2025[(当月)計画 棟数],0,0)</f>
        <v>1</v>
      </c>
      <c r="CL23" s="421">
        <f t="shared" ref="CL23:CL24" si="448">BH23+BR23+CB23</f>
        <v>162000000</v>
      </c>
      <c r="CM23" s="422">
        <f t="shared" ref="CM23:CM24" si="449">BI23+BS23+CC23</f>
        <v>38880000</v>
      </c>
      <c r="CN23" s="423">
        <f t="shared" ref="CN23:CN24" si="450">BJ23+BT23+CD23</f>
        <v>6</v>
      </c>
      <c r="CO23" s="296">
        <f t="shared" ref="CO23:CO24" si="451">BK23+BU23+CE23</f>
        <v>227151941</v>
      </c>
      <c r="CP23" s="300">
        <f t="shared" ref="CP23:CP24" si="452">BL23+BV23+CF23</f>
        <v>51064387</v>
      </c>
      <c r="CQ23" s="154">
        <f t="shared" ref="CQ23:CQ24" si="453">BM23+BW23+CG23</f>
        <v>8</v>
      </c>
      <c r="CR23" s="304">
        <f t="shared" ref="CR23" si="454">BN23+BX23+CH23</f>
        <v>191335364</v>
      </c>
      <c r="CS23" s="314">
        <f t="shared" ref="CS23:CT23" si="455">BO23+BY23+CI23</f>
        <v>33417893</v>
      </c>
      <c r="CT23" s="324">
        <f t="shared" si="455"/>
        <v>1593893</v>
      </c>
      <c r="CU23" s="158">
        <f t="shared" ref="CU23" si="456">BQ23+CA23+CK23</f>
        <v>4</v>
      </c>
      <c r="CV23" s="333">
        <f t="shared" ref="CV23:CV24" si="457">AX23+CL23</f>
        <v>324000000</v>
      </c>
      <c r="CW23" s="334">
        <f t="shared" ref="CW23:CW24" si="458">AY23+CM23</f>
        <v>77760000</v>
      </c>
      <c r="CX23" s="162">
        <f t="shared" ref="CX23:CX24" si="459">AZ23+CN23</f>
        <v>12</v>
      </c>
      <c r="CY23" s="354">
        <f t="shared" ref="CY23:CY24" si="460">BA23+CO23</f>
        <v>463894097</v>
      </c>
      <c r="CZ23" s="355">
        <f t="shared" ref="CZ23:CZ24" si="461">BB23+CP23</f>
        <v>98242495</v>
      </c>
      <c r="DA23" s="166">
        <f t="shared" ref="DA23:DA24" si="462">BC23+CQ23</f>
        <v>15</v>
      </c>
      <c r="DB23" s="479">
        <f t="shared" ref="DB23:DB24" si="463">BD23+CR23</f>
        <v>417100731</v>
      </c>
      <c r="DC23" s="480">
        <f t="shared" ref="DC23:DC24" si="464">BE23+CS23</f>
        <v>73019888</v>
      </c>
      <c r="DD23" s="481">
        <f t="shared" ref="DD23:DD24" si="465">BF23+CT23</f>
        <v>9371888</v>
      </c>
      <c r="DE23" s="482">
        <f t="shared" ref="DE23:DE24" si="466">BG23+CU23</f>
        <v>11</v>
      </c>
      <c r="DF23" s="28" cm="1">
        <f t="array" ref="DF23">_xlfn.XLOOKUP($D23&amp;DF$2&amp;DF$3,事業計画集計2025[営業所]&amp;事業計画集計2025[月]&amp;事業計画集計2025[受着完],事業計画集計2025[(当月)計画 請負金額],0,0)</f>
        <v>54000000</v>
      </c>
      <c r="DG23" s="28" cm="1">
        <f t="array" ref="DG23">_xlfn.XLOOKUP($D23&amp;DF$2&amp;DF$3,事業計画集計2025[営業所]&amp;事業計画集計2025[月]&amp;事業計画集計2025[受着完],事業計画集計2025[(当月)計画 利益額],0,0)</f>
        <v>12960000</v>
      </c>
      <c r="DH23" s="149" cm="1">
        <f t="array" ref="DH23">_xlfn.XLOOKUP($D23&amp;DF$2&amp;DF$3,事業計画集計2025[営業所]&amp;事業計画集計2025[月]&amp;事業計画集計2025[受着完],事業計画集計2025[(当月)計画 棟数],0,0)</f>
        <v>2</v>
      </c>
      <c r="DI23" s="28" cm="1">
        <f t="array" ref="DI23">_xlfn.XLOOKUP($D23&amp;DI$2&amp;DI$3,事業計画集計2025[営業所]&amp;事業計画集計2025[月]&amp;事業計画集計2025[受着完],事業計画集計2025[(当月)計画 請負金額],0,0)</f>
        <v>54000000</v>
      </c>
      <c r="DJ23" s="28" cm="1">
        <f t="array" ref="DJ23">_xlfn.XLOOKUP($D23&amp;DI$2&amp;DI$3,事業計画集計2025[営業所]&amp;事業計画集計2025[月]&amp;事業計画集計2025[受着完],事業計画集計2025[(当月)計画 利益額],0,0)</f>
        <v>12960000</v>
      </c>
      <c r="DK23" s="149" cm="1">
        <f t="array" ref="DK23">_xlfn.XLOOKUP($D23&amp;DI$2&amp;DI$3,事業計画集計2025[営業所]&amp;事業計画集計2025[月]&amp;事業計画集計2025[受着完],事業計画集計2025[(当月)計画 棟数],0,0)</f>
        <v>2</v>
      </c>
      <c r="DL23" s="28" cm="1">
        <f t="array" ref="DL23">_xlfn.XLOOKUP($D23&amp;DL$2&amp;DL$3,事業計画集計2025[営業所]&amp;事業計画集計2025[月]&amp;事業計画集計2025[受着完],事業計画集計2025[(当月)計画 請負金額],0,0)</f>
        <v>35099177</v>
      </c>
      <c r="DM23" s="28" cm="1">
        <f t="array" ref="DM23">_xlfn.XLOOKUP($D23&amp;DL$2&amp;DL$3,事業計画集計2025[営業所]&amp;事業計画集計2025[月]&amp;事業計画集計2025[受着完],事業計画集計2025[(当月)計画 利益額],0,0)</f>
        <v>7016351</v>
      </c>
      <c r="DN23" s="29">
        <f>DM23-($Q23*1000)</f>
        <v>-3591649</v>
      </c>
      <c r="DO23" s="149" cm="1">
        <f t="array" ref="DO23">_xlfn.XLOOKUP($D23&amp;DL$2&amp;DL$3,事業計画集計2025[営業所]&amp;事業計画集計2025[月]&amp;事業計画集計2025[受着完],事業計画集計2025[(当月)計画 棟数],0,0)</f>
        <v>1</v>
      </c>
      <c r="DP23" s="28" cm="1">
        <f t="array" ref="DP23">_xlfn.XLOOKUP($D23&amp;DP$2&amp;DP$3,事業計画集計2025[営業所]&amp;事業計画集計2025[月]&amp;事業計画集計2025[受着完],事業計画集計2025[(当月)計画 請負金額],0,0)</f>
        <v>54000000</v>
      </c>
      <c r="DQ23" s="28" cm="1">
        <f t="array" ref="DQ23">_xlfn.XLOOKUP($D23&amp;DP$2&amp;DP$3,事業計画集計2025[営業所]&amp;事業計画集計2025[月]&amp;事業計画集計2025[受着完],事業計画集計2025[(当月)計画 利益額],0,0)</f>
        <v>12960000</v>
      </c>
      <c r="DR23" s="149" cm="1">
        <f t="array" ref="DR23">_xlfn.XLOOKUP($D23&amp;DP$2&amp;DP$3,事業計画集計2025[営業所]&amp;事業計画集計2025[月]&amp;事業計画集計2025[受着完],事業計画集計2025[(当月)計画 棟数],0,0)</f>
        <v>2</v>
      </c>
      <c r="DS23" s="28" cm="1">
        <f t="array" ref="DS23">_xlfn.XLOOKUP($D23&amp;DS$2&amp;DS$3,事業計画集計2025[営業所]&amp;事業計画集計2025[月]&amp;事業計画集計2025[受着完],事業計画集計2025[(当月)計画 請負金額],0,0)</f>
        <v>54000000</v>
      </c>
      <c r="DT23" s="28" cm="1">
        <f t="array" ref="DT23">_xlfn.XLOOKUP($D23&amp;DS$2&amp;DS$3,事業計画集計2025[営業所]&amp;事業計画集計2025[月]&amp;事業計画集計2025[受着完],事業計画集計2025[(当月)計画 利益額],0,0)</f>
        <v>12960000</v>
      </c>
      <c r="DU23" s="149" cm="1">
        <f t="array" ref="DU23">_xlfn.XLOOKUP($D23&amp;DS$2&amp;DS$3,事業計画集計2025[営業所]&amp;事業計画集計2025[月]&amp;事業計画集計2025[受着完],事業計画集計2025[(当月)計画 棟数],0,0)</f>
        <v>2</v>
      </c>
      <c r="DV23" s="28" cm="1">
        <f t="array" ref="DV23">_xlfn.XLOOKUP($D23&amp;DV$2&amp;DV$3,事業計画集計2025[営業所]&amp;事業計画集計2025[月]&amp;事業計画集計2025[受着完],事業計画集計2025[(当月)計画 請負金額],0,0)</f>
        <v>166181635</v>
      </c>
      <c r="DW23" s="28" cm="1">
        <f t="array" ref="DW23">_xlfn.XLOOKUP($D23&amp;DV$2&amp;DV$3,事業計画集計2025[営業所]&amp;事業計画集計2025[月]&amp;事業計画集計2025[受着完],事業計画集計2025[(当月)計画 利益額],0,0)</f>
        <v>33262857</v>
      </c>
      <c r="DX23" s="29">
        <f>DW23-($Q23*1000)</f>
        <v>22654857</v>
      </c>
      <c r="DY23" s="149" cm="1">
        <f t="array" ref="DY23">_xlfn.XLOOKUP($D23&amp;DV$2&amp;DV$3,事業計画集計2025[営業所]&amp;事業計画集計2025[月]&amp;事業計画集計2025[受着完],事業計画集計2025[(当月)計画 棟数],0,0)</f>
        <v>5</v>
      </c>
      <c r="DZ23" s="28" cm="1">
        <f t="array" ref="DZ23">_xlfn.XLOOKUP($D23&amp;DZ$2&amp;DZ$3,事業計画集計2025[営業所]&amp;事業計画集計2025[月]&amp;事業計画集計2025[受着完],事業計画集計2025[(当月)計画 請負金額],0,0)</f>
        <v>54000000</v>
      </c>
      <c r="EA23" s="28" cm="1">
        <f t="array" ref="EA23">_xlfn.XLOOKUP($D23&amp;DZ$2&amp;DZ$3,事業計画集計2025[営業所]&amp;事業計画集計2025[月]&amp;事業計画集計2025[受着完],事業計画集計2025[(当月)計画 利益額],0,0)</f>
        <v>12960000</v>
      </c>
      <c r="EB23" s="149" cm="1">
        <f t="array" ref="EB23">_xlfn.XLOOKUP($D23&amp;DZ$2&amp;DZ$3,事業計画集計2025[営業所]&amp;事業計画集計2025[月]&amp;事業計画集計2025[受着完],事業計画集計2025[(当月)計画 棟数],0,0)</f>
        <v>2</v>
      </c>
      <c r="EC23" s="28" cm="1">
        <f t="array" ref="EC23">_xlfn.XLOOKUP($D23&amp;EC$2&amp;EC$3,事業計画集計2025[営業所]&amp;事業計画集計2025[月]&amp;事業計画集計2025[受着完],事業計画集計2025[(当月)計画 請負金額],0,0)</f>
        <v>54000000</v>
      </c>
      <c r="ED23" s="28" cm="1">
        <f t="array" ref="ED23">_xlfn.XLOOKUP($D23&amp;EC$2&amp;EC$3,事業計画集計2025[営業所]&amp;事業計画集計2025[月]&amp;事業計画集計2025[受着完],事業計画集計2025[(当月)計画 利益額],0,0)</f>
        <v>12960000</v>
      </c>
      <c r="EE23" s="149" cm="1">
        <f t="array" ref="EE23">_xlfn.XLOOKUP($D23&amp;EC$2&amp;EC$3,事業計画集計2025[営業所]&amp;事業計画集計2025[月]&amp;事業計画集計2025[受着完],事業計画集計2025[(当月)計画 棟数],0,0)</f>
        <v>2</v>
      </c>
      <c r="EF23" s="28" cm="1">
        <f t="array" ref="EF23">_xlfn.XLOOKUP($D23&amp;EF$2&amp;EF$3,事業計画集計2025[営業所]&amp;事業計画集計2025[月]&amp;事業計画集計2025[受着完],事業計画集計2025[(当月)計画 請負金額],0,0)</f>
        <v>84689626</v>
      </c>
      <c r="EG23" s="28" cm="1">
        <f t="array" ref="EG23">_xlfn.XLOOKUP($D23&amp;EF$2&amp;EF$3,事業計画集計2025[営業所]&amp;事業計画集計2025[月]&amp;事業計画集計2025[受着完],事業計画集計2025[(当月)計画 利益額],0,0)</f>
        <v>19379082</v>
      </c>
      <c r="EH23" s="29">
        <f>EG23-($Q23*1000)</f>
        <v>8771082</v>
      </c>
      <c r="EI23" s="142" cm="1">
        <f t="array" ref="EI23">_xlfn.XLOOKUP($D23&amp;EF$2&amp;EF$3,事業計画集計2025[営業所]&amp;事業計画集計2025[月]&amp;事業計画集計2025[受着完],事業計画集計2025[(当月)計画 棟数],0,0)</f>
        <v>3</v>
      </c>
      <c r="EJ23" s="421">
        <f t="shared" ref="EJ23:EJ24" si="467">DF23+DP23+DZ23</f>
        <v>162000000</v>
      </c>
      <c r="EK23" s="422">
        <f t="shared" ref="EK23:EK24" si="468">DG23+DQ23+EA23</f>
        <v>38880000</v>
      </c>
      <c r="EL23" s="423">
        <f t="shared" ref="EL23:EL24" si="469">DH23+DR23+EB23</f>
        <v>6</v>
      </c>
      <c r="EM23" s="296">
        <f t="shared" ref="EM23:EM24" si="470">DI23+DS23+EC23</f>
        <v>162000000</v>
      </c>
      <c r="EN23" s="300">
        <f t="shared" ref="EN23:EN24" si="471">DJ23+DT23+ED23</f>
        <v>38880000</v>
      </c>
      <c r="EO23" s="154">
        <f t="shared" ref="EO23:EO24" si="472">DK23+DU23+EE23</f>
        <v>6</v>
      </c>
      <c r="EP23" s="304">
        <f t="shared" ref="EP23" si="473">DL23+DV23+EF23</f>
        <v>285970438</v>
      </c>
      <c r="EQ23" s="314">
        <f t="shared" ref="EQ23:ER23" si="474">DM23+DW23+EG23</f>
        <v>59658290</v>
      </c>
      <c r="ER23" s="324">
        <f t="shared" si="474"/>
        <v>27834290</v>
      </c>
      <c r="ES23" s="158">
        <f t="shared" ref="ES23" si="475">DO23+DY23+EI23</f>
        <v>9</v>
      </c>
      <c r="ET23" s="28" cm="1">
        <f t="array" ref="ET23">_xlfn.XLOOKUP($D23&amp;ET$2&amp;ET$3,事業計画集計2025[営業所]&amp;事業計画集計2025[月]&amp;事業計画集計2025[受着完],事業計画集計2025[(当月)計画 請負金額],0,0)</f>
        <v>54000000</v>
      </c>
      <c r="EU23" s="28" cm="1">
        <f t="array" ref="EU23">_xlfn.XLOOKUP($D23&amp;ET$2&amp;ET$3,事業計画集計2025[営業所]&amp;事業計画集計2025[月]&amp;事業計画集計2025[受着完],事業計画集計2025[(当月)計画 利益額],0,0)</f>
        <v>12960000</v>
      </c>
      <c r="EV23" s="149" cm="1">
        <f t="array" ref="EV23">_xlfn.XLOOKUP($D23&amp;ET$2&amp;ET$3,事業計画集計2025[営業所]&amp;事業計画集計2025[月]&amp;事業計画集計2025[受着完],事業計画集計2025[(当月)計画 棟数],0,0)</f>
        <v>2</v>
      </c>
      <c r="EW23" s="28" cm="1">
        <f t="array" ref="EW23">_xlfn.XLOOKUP($D23&amp;EW$2&amp;EW$3,事業計画集計2025[営業所]&amp;事業計画集計2025[月]&amp;事業計画集計2025[受着完],事業計画集計2025[(当月)計画 請負金額],0,0)</f>
        <v>54000000</v>
      </c>
      <c r="EX23" s="28" cm="1">
        <f t="array" ref="EX23">_xlfn.XLOOKUP($D23&amp;EW$2&amp;EW$3,事業計画集計2025[営業所]&amp;事業計画集計2025[月]&amp;事業計画集計2025[受着完],事業計画集計2025[(当月)計画 利益額],0,0)</f>
        <v>12960000</v>
      </c>
      <c r="EY23" s="149" cm="1">
        <f t="array" ref="EY23">_xlfn.XLOOKUP($D23&amp;EW$2&amp;EW$3,事業計画集計2025[営業所]&amp;事業計画集計2025[月]&amp;事業計画集計2025[受着完],事業計画集計2025[(当月)計画 棟数],0,0)</f>
        <v>2</v>
      </c>
      <c r="EZ23" s="28" cm="1">
        <f t="array" ref="EZ23">_xlfn.XLOOKUP($D23&amp;EZ$2&amp;EZ$3,事業計画集計2025[営業所]&amp;事業計画集計2025[月]&amp;事業計画集計2025[受着完],事業計画集計2025[(当月)計画 請負金額],0,0)</f>
        <v>116666883</v>
      </c>
      <c r="FA23" s="28" cm="1">
        <f t="array" ref="FA23">_xlfn.XLOOKUP($D23&amp;EZ$2&amp;EZ$3,事業計画集計2025[営業所]&amp;事業計画集計2025[月]&amp;事業計画集計2025[受着完],事業計画集計2025[(当月)計画 利益額],0,0)</f>
        <v>26202529</v>
      </c>
      <c r="FB23" s="29">
        <f>FA23-($Q23*1000)</f>
        <v>15594529</v>
      </c>
      <c r="FC23" s="149" cm="1">
        <f t="array" ref="FC23">_xlfn.XLOOKUP($D23&amp;EZ$2&amp;EZ$3,事業計画集計2025[営業所]&amp;事業計画集計2025[月]&amp;事業計画集計2025[受着完],事業計画集計2025[(当月)計画 棟数],0,0)</f>
        <v>4</v>
      </c>
      <c r="FD23" s="28" cm="1">
        <f t="array" ref="FD23">_xlfn.XLOOKUP($D23&amp;FD$2&amp;FD$3,事業計画集計2025[営業所]&amp;事業計画集計2025[月]&amp;事業計画集計2025[受着完],事業計画集計2025[(当月)計画 請負金額],0,0)</f>
        <v>81000000</v>
      </c>
      <c r="FE23" s="28" cm="1">
        <f t="array" ref="FE23">_xlfn.XLOOKUP($D23&amp;FD$2&amp;FD$3,事業計画集計2025[営業所]&amp;事業計画集計2025[月]&amp;事業計画集計2025[受着完],事業計画集計2025[(当月)計画 利益額],0,0)</f>
        <v>19440000</v>
      </c>
      <c r="FF23" s="149" cm="1">
        <f t="array" ref="FF23">_xlfn.XLOOKUP($D23&amp;FD$2&amp;FD$3,事業計画集計2025[営業所]&amp;事業計画集計2025[月]&amp;事業計画集計2025[受着完],事業計画集計2025[(当月)計画 棟数],0,0)</f>
        <v>3</v>
      </c>
      <c r="FG23" s="28" cm="1">
        <f t="array" ref="FG23">_xlfn.XLOOKUP($D23&amp;FG$2&amp;FG$3,事業計画集計2025[営業所]&amp;事業計画集計2025[月]&amp;事業計画集計2025[受着完],事業計画集計2025[(当月)計画 請負金額],0,0)</f>
        <v>54000000</v>
      </c>
      <c r="FH23" s="28" cm="1">
        <f t="array" ref="FH23">_xlfn.XLOOKUP($D23&amp;FG$2&amp;FG$3,事業計画集計2025[営業所]&amp;事業計画集計2025[月]&amp;事業計画集計2025[受着完],事業計画集計2025[(当月)計画 利益額],0,0)</f>
        <v>12960000</v>
      </c>
      <c r="FI23" s="149" cm="1">
        <f t="array" ref="FI23">_xlfn.XLOOKUP($D23&amp;FG$2&amp;FG$3,事業計画集計2025[営業所]&amp;事業計画集計2025[月]&amp;事業計画集計2025[受着完],事業計画集計2025[(当月)計画 棟数],0,0)</f>
        <v>2</v>
      </c>
      <c r="FJ23" s="28" cm="1">
        <f t="array" ref="FJ23">_xlfn.XLOOKUP($D23&amp;FJ$2&amp;FJ$3,事業計画集計2025[営業所]&amp;事業計画集計2025[月]&amp;事業計画集計2025[受着完],事業計画集計2025[(当月)計画 請負金額],0,0)</f>
        <v>79795432</v>
      </c>
      <c r="FK23" s="28" cm="1">
        <f t="array" ref="FK23">_xlfn.XLOOKUP($D23&amp;FJ$2&amp;FJ$3,事業計画集計2025[営業所]&amp;事業計画集計2025[月]&amp;事業計画集計2025[受着完],事業計画集計2025[(当月)計画 利益額],0,0)</f>
        <v>18442776</v>
      </c>
      <c r="FL23" s="29">
        <f>FK23-($Q23*1000)</f>
        <v>7834776</v>
      </c>
      <c r="FM23" s="149" cm="1">
        <f t="array" ref="FM23">_xlfn.XLOOKUP($D23&amp;FJ$2&amp;FJ$3,事業計画集計2025[営業所]&amp;事業計画集計2025[月]&amp;事業計画集計2025[受着完],事業計画集計2025[(当月)計画 棟数],0,0)</f>
        <v>3</v>
      </c>
      <c r="FN23" s="28" cm="1">
        <f t="array" ref="FN23">_xlfn.XLOOKUP($D23&amp;FN$2&amp;FN$3,事業計画集計2025[営業所]&amp;事業計画集計2025[月]&amp;事業計画集計2025[受着完],事業計画集計2025[(当月)計画 請負金額],0,0)</f>
        <v>81000000</v>
      </c>
      <c r="FO23" s="28" cm="1">
        <f t="array" ref="FO23">_xlfn.XLOOKUP($D23&amp;FN$2&amp;FN$3,事業計画集計2025[営業所]&amp;事業計画集計2025[月]&amp;事業計画集計2025[受着完],事業計画集計2025[(当月)計画 利益額],0,0)</f>
        <v>19440000</v>
      </c>
      <c r="FP23" s="149" cm="1">
        <f t="array" ref="FP23">_xlfn.XLOOKUP($D23&amp;FN$2&amp;FN$3,事業計画集計2025[営業所]&amp;事業計画集計2025[月]&amp;事業計画集計2025[受着完],事業計画集計2025[(当月)計画 棟数],0,0)</f>
        <v>3</v>
      </c>
      <c r="FQ23" s="28" cm="1">
        <f t="array" ref="FQ23">_xlfn.XLOOKUP($D23&amp;FQ$2&amp;FQ$3,事業計画集計2025[営業所]&amp;事業計画集計2025[月]&amp;事業計画集計2025[受着完],事業計画集計2025[(当月)計画 請負金額],0,0)</f>
        <v>54000000</v>
      </c>
      <c r="FR23" s="28" cm="1">
        <f t="array" ref="FR23">_xlfn.XLOOKUP($D23&amp;FQ$2&amp;FQ$3,事業計画集計2025[営業所]&amp;事業計画集計2025[月]&amp;事業計画集計2025[受着完],事業計画集計2025[(当月)計画 利益額],0,0)</f>
        <v>12960000</v>
      </c>
      <c r="FS23" s="149" cm="1">
        <f t="array" ref="FS23">_xlfn.XLOOKUP($D23&amp;FQ$2&amp;FQ$3,事業計画集計2025[営業所]&amp;事業計画集計2025[月]&amp;事業計画集計2025[受着完],事業計画集計2025[(当月)計画 棟数],0,0)</f>
        <v>2</v>
      </c>
      <c r="FT23" s="28" cm="1">
        <f t="array" ref="FT23">_xlfn.XLOOKUP($D23&amp;FT$2&amp;FT$3,事業計画集計2025[営業所]&amp;事業計画集計2025[月]&amp;事業計画集計2025[受着完],事業計画集計2025[(当月)計画 請負金額],0,0)</f>
        <v>54000000</v>
      </c>
      <c r="FU23" s="28" cm="1">
        <f t="array" ref="FU23">_xlfn.XLOOKUP($D23&amp;FT$2&amp;FT$3,事業計画集計2025[営業所]&amp;事業計画集計2025[月]&amp;事業計画集計2025[受着完],事業計画集計2025[(当月)計画 利益額],0,0)</f>
        <v>12960000</v>
      </c>
      <c r="FV23" s="29">
        <f>FU23-($Q23*1000)</f>
        <v>2352000</v>
      </c>
      <c r="FW23" s="142" cm="1">
        <f t="array" ref="FW23">_xlfn.XLOOKUP($D23&amp;FT$2&amp;FT$3,事業計画集計2025[営業所]&amp;事業計画集計2025[月]&amp;事業計画集計2025[受着完],事業計画集計2025[(当月)計画 棟数],0,0)</f>
        <v>2</v>
      </c>
      <c r="FX23" s="421">
        <f t="shared" ref="FX23:FX24" si="476">ET23+FD23+FN23</f>
        <v>216000000</v>
      </c>
      <c r="FY23" s="422">
        <f t="shared" ref="FY23:FY24" si="477">EU23+FE23+FO23</f>
        <v>51840000</v>
      </c>
      <c r="FZ23" s="423">
        <f t="shared" ref="FZ23:FZ24" si="478">EV23+FF23+FP23</f>
        <v>8</v>
      </c>
      <c r="GA23" s="296">
        <f t="shared" ref="GA23:GA24" si="479">EW23+FG23+FQ23</f>
        <v>162000000</v>
      </c>
      <c r="GB23" s="300">
        <f t="shared" ref="GB23:GB24" si="480">EX23+FH23+FR23</f>
        <v>38880000</v>
      </c>
      <c r="GC23" s="154">
        <f t="shared" ref="GC23:GC24" si="481">EY23+FI23+FS23</f>
        <v>6</v>
      </c>
      <c r="GD23" s="304">
        <f t="shared" ref="GD23" si="482">EZ23+FJ23+FT23</f>
        <v>250462315</v>
      </c>
      <c r="GE23" s="314">
        <f t="shared" ref="GE23:GF23" si="483">FA23+FK23+FU23</f>
        <v>57605305</v>
      </c>
      <c r="GF23" s="324">
        <f t="shared" si="483"/>
        <v>25781305</v>
      </c>
      <c r="GG23" s="158">
        <f t="shared" ref="GG23" si="484">FC23+FM23+FW23</f>
        <v>9</v>
      </c>
      <c r="GH23" s="333">
        <f t="shared" ref="GH23:GH24" si="485">EJ23+FX23</f>
        <v>378000000</v>
      </c>
      <c r="GI23" s="334">
        <f t="shared" ref="GI23:GI24" si="486">EK23+FY23</f>
        <v>90720000</v>
      </c>
      <c r="GJ23" s="162">
        <f t="shared" ref="GJ23:GJ24" si="487">EL23+FZ23</f>
        <v>14</v>
      </c>
      <c r="GK23" s="354">
        <f t="shared" ref="GK23:GK24" si="488">EM23+GA23</f>
        <v>324000000</v>
      </c>
      <c r="GL23" s="355">
        <f t="shared" ref="GL23:GL24" si="489">EN23+GB23</f>
        <v>77760000</v>
      </c>
      <c r="GM23" s="166">
        <f t="shared" ref="GM23:GM24" si="490">EO23+GC23</f>
        <v>12</v>
      </c>
      <c r="GN23" s="479">
        <f t="shared" ref="GN23:GN24" si="491">EP23+GD23</f>
        <v>536432753</v>
      </c>
      <c r="GO23" s="480">
        <f t="shared" ref="GO23:GO24" si="492">EQ23+GE23</f>
        <v>117263595</v>
      </c>
      <c r="GP23" s="481">
        <f t="shared" ref="GP23:GP24" si="493">ER23+GF23</f>
        <v>53615595</v>
      </c>
      <c r="GQ23" s="482">
        <f t="shared" ref="GQ23:GQ24" si="494">ES23+GG23</f>
        <v>18</v>
      </c>
      <c r="GR23" s="390">
        <f t="shared" ref="GR23:GR24" si="495">CV23+GH23</f>
        <v>702000000</v>
      </c>
      <c r="GS23" s="391">
        <f t="shared" ref="GS23:GS24" si="496">CW23+GI23</f>
        <v>168480000</v>
      </c>
      <c r="GT23" s="170">
        <f t="shared" ref="GT23:GT24" si="497">CX23+GJ23</f>
        <v>26</v>
      </c>
      <c r="GU23" s="390">
        <f t="shared" ref="GU23:GU24" si="498">CY23+GK23</f>
        <v>787894097</v>
      </c>
      <c r="GV23" s="391">
        <f t="shared" ref="GV23:GV24" si="499">CZ23+GL23</f>
        <v>176002495</v>
      </c>
      <c r="GW23" s="170">
        <f t="shared" ref="GW23:GW24" si="500">DA23+GM23</f>
        <v>27</v>
      </c>
      <c r="GX23" s="390">
        <f t="shared" ref="GX23:GX24" si="501">DB23+GN23</f>
        <v>953533484</v>
      </c>
      <c r="GY23" s="391">
        <f t="shared" ref="GY23:GY24" si="502">DC23+GO23</f>
        <v>190283483</v>
      </c>
      <c r="GZ23" s="409">
        <f t="shared" ref="GZ23:GZ24" si="503">DD23+GP23</f>
        <v>62987483</v>
      </c>
      <c r="HA23" s="256">
        <f t="shared" ref="HA23:HA24" si="504">DE23+GQ23</f>
        <v>29</v>
      </c>
      <c r="HB23" s="31"/>
      <c r="HC23" s="30" t="s">
        <v>137</v>
      </c>
      <c r="HD23" s="30" t="s">
        <v>193</v>
      </c>
      <c r="HE23" s="520" t="s">
        <v>243</v>
      </c>
      <c r="HF23" s="30" t="s">
        <v>250</v>
      </c>
      <c r="HG23" s="30" t="s">
        <v>268</v>
      </c>
    </row>
    <row r="24" spans="1:215" s="25" customFormat="1" ht="21">
      <c r="A24" s="24"/>
      <c r="B24" s="51" t="s">
        <v>446</v>
      </c>
      <c r="C24" s="54"/>
      <c r="D24" s="55"/>
      <c r="E24" s="196"/>
      <c r="F24" s="196"/>
      <c r="G24" s="196"/>
      <c r="H24" s="196"/>
      <c r="I24" s="196"/>
      <c r="J24" s="196"/>
      <c r="K24" s="197">
        <f>K23</f>
        <v>3450</v>
      </c>
      <c r="L24" s="197">
        <f t="shared" ref="L24" si="505">L23</f>
        <v>266</v>
      </c>
      <c r="M24" s="197">
        <f t="shared" ref="M24" si="506">M23</f>
        <v>575</v>
      </c>
      <c r="N24" s="197">
        <f t="shared" ref="N24" si="507">N23</f>
        <v>1025</v>
      </c>
      <c r="O24" s="197">
        <f t="shared" ref="O24" si="508">O23</f>
        <v>292</v>
      </c>
      <c r="P24" s="197">
        <f t="shared" ref="P24" si="509">P23</f>
        <v>5000</v>
      </c>
      <c r="Q24" s="197">
        <f t="shared" ref="Q24" si="510">Q23</f>
        <v>10608</v>
      </c>
      <c r="R24" s="196"/>
      <c r="S24" s="26" t="s">
        <v>138</v>
      </c>
      <c r="T24" s="27" cm="1">
        <f t="array" ref="T24">_xlfn.XLOOKUP($D23&amp;T$2&amp;T$3,事業計画集計2025[営業所]&amp;事業計画集計2025[月]&amp;事業計画集計2025[受着完],事業計画集計2025[(当月)実績 請負金額],0,0)</f>
        <v>67143188</v>
      </c>
      <c r="U24" s="28" cm="1">
        <f t="array" ref="U24">_xlfn.XLOOKUP($D23&amp;T$2&amp;T$3,事業計画集計2025[営業所]&amp;事業計画集計2025[月]&amp;事業計画集計2025[受着完],事業計画集計2025[(当月)実績 利益額],0,0)</f>
        <v>13725475</v>
      </c>
      <c r="V24" s="142" cm="1">
        <f t="array" ref="V24">_xlfn.XLOOKUP($D23&amp;T$2&amp;T$3,事業計画集計2025[営業所]&amp;事業計画集計2025[月]&amp;事業計画集計2025[受着完],事業計画集計2025[(当月)実績 棟数],0,0)</f>
        <v>2</v>
      </c>
      <c r="W24" s="27" cm="1">
        <f t="array" ref="W24">_xlfn.XLOOKUP($D23&amp;W$2&amp;W$3,事業計画集計2025[営業所]&amp;事業計画集計2025[月]&amp;事業計画集計2025[受着完],事業計画集計2025[(当月)実績 請負金額],0,0)</f>
        <v>29561344</v>
      </c>
      <c r="X24" s="28" cm="1">
        <f t="array" ref="X24">_xlfn.XLOOKUP($D23&amp;W$2&amp;W$3,事業計画集計2025[営業所]&amp;事業計画集計2025[月]&amp;事業計画集計2025[受着完],事業計画集計2025[(当月)実績 利益額],0,0)</f>
        <v>5768900</v>
      </c>
      <c r="Y24" s="149" cm="1">
        <f t="array" ref="Y24">_xlfn.XLOOKUP($D23&amp;W$2&amp;W$3,事業計画集計2025[営業所]&amp;事業計画集計2025[月]&amp;事業計画集計2025[受着完],事業計画集計2025[(当月)実績 棟数],0,0)</f>
        <v>1</v>
      </c>
      <c r="Z24" s="28" cm="1">
        <f t="array" ref="Z24">_xlfn.XLOOKUP($D23&amp;Z$2&amp;Z$3,事業計画集計2025[営業所]&amp;事業計画集計2025[月]&amp;事業計画集計2025[受着完],事業計画集計2025[(当月)実績 請負金額],0,0)</f>
        <v>91057911</v>
      </c>
      <c r="AA24" s="28" cm="1">
        <f t="array" ref="AA24">_xlfn.XLOOKUP($D23&amp;Z$2&amp;Z$3,事業計画集計2025[営業所]&amp;事業計画集計2025[月]&amp;事業計画集計2025[受着完],事業計画集計2025[(当月)実績 利益額],0,0)</f>
        <v>20097630</v>
      </c>
      <c r="AB24" s="133">
        <f>AA24-($Q23*1000)</f>
        <v>9489630</v>
      </c>
      <c r="AC24" s="142" cm="1">
        <f t="array" ref="AC24">_xlfn.XLOOKUP($D23&amp;Z$2&amp;Z$3,事業計画集計2025[営業所]&amp;事業計画集計2025[月]&amp;事業計画集計2025[受着完],事業計画集計2025[(当月)実績 棟数],0,0)</f>
        <v>3</v>
      </c>
      <c r="AD24" s="27" cm="1">
        <f t="array" ref="AD24">_xlfn.XLOOKUP($D23&amp;AD$2&amp;AD$3,事業計画集計2025[営業所]&amp;事業計画集計2025[月]&amp;事業計画集計2025[受着完],事業計画集計2025[(当月)実績 請負金額],0,0)</f>
        <v>53711041</v>
      </c>
      <c r="AE24" s="28" cm="1">
        <f t="array" ref="AE24">_xlfn.XLOOKUP($D23&amp;AD$2&amp;AD$3,事業計画集計2025[営業所]&amp;事業計画集計2025[月]&amp;事業計画集計2025[受着完],事業計画集計2025[(当月)実績 利益額],0,0)</f>
        <v>12234339</v>
      </c>
      <c r="AF24" s="149" cm="1">
        <f t="array" ref="AF24">_xlfn.XLOOKUP($D23&amp;AD$2&amp;AD$3,事業計画集計2025[営業所]&amp;事業計画集計2025[月]&amp;事業計画集計2025[受着完],事業計画集計2025[(当月)実績 棟数],0,0)</f>
        <v>2</v>
      </c>
      <c r="AG24" s="28" cm="1">
        <f t="array" ref="AG24">_xlfn.XLOOKUP($D23&amp;AG$2&amp;AG$3,事業計画集計2025[営業所]&amp;事業計画集計2025[月]&amp;事業計画集計2025[受着完],事業計画集計2025[(当月)実績 請負金額],0,0)</f>
        <v>0</v>
      </c>
      <c r="AH24" s="28" cm="1">
        <f t="array" ref="AH24">_xlfn.XLOOKUP($D23&amp;AG$2&amp;AG$3,事業計画集計2025[営業所]&amp;事業計画集計2025[月]&amp;事業計画集計2025[受着完],事業計画集計2025[(当月)実績 利益額],0,0)</f>
        <v>0</v>
      </c>
      <c r="AI24" s="149" cm="1">
        <f t="array" ref="AI24">_xlfn.XLOOKUP($D23&amp;AG$2&amp;AG$3,事業計画集計2025[営業所]&amp;事業計画集計2025[月]&amp;事業計画集計2025[受着完],事業計画集計2025[(当月)実績 棟数],0,0)</f>
        <v>0</v>
      </c>
      <c r="AJ24" s="28" cm="1">
        <f t="array" ref="AJ24">_xlfn.XLOOKUP($D23&amp;AJ$2&amp;AJ$3,事業計画集計2025[営業所]&amp;事業計画集計2025[月]&amp;事業計画集計2025[受着完],事業計画集計2025[(当月)実績 請負金額],0,0)</f>
        <v>76435713</v>
      </c>
      <c r="AK24" s="28" cm="1">
        <f t="array" ref="AK24">_xlfn.XLOOKUP($D23&amp;AJ$2&amp;AJ$3,事業計画集計2025[営業所]&amp;事業計画集計2025[月]&amp;事業計画集計2025[受着完],事業計画集計2025[(当月)実績 利益額],0,0)</f>
        <v>13961410</v>
      </c>
      <c r="AL24" s="133">
        <f>AK24-($Q23*1000)</f>
        <v>3353410</v>
      </c>
      <c r="AM24" s="149" cm="1">
        <f t="array" ref="AM24">_xlfn.XLOOKUP($D23&amp;AJ$2&amp;AJ$3,事業計画集計2025[営業所]&amp;事業計画集計2025[月]&amp;事業計画集計2025[受着完],事業計画集計2025[(当月)実績 棟数],0,0)</f>
        <v>3</v>
      </c>
      <c r="AN24" s="28" cm="1">
        <f t="array" ref="AN24">_xlfn.XLOOKUP($D23&amp;AN$2&amp;AN$3,事業計画集計2025[営業所]&amp;事業計画集計2025[月]&amp;事業計画集計2025[受着完],事業計画集計2025[(当月)実績 請負金額],0,0)</f>
        <v>58787189</v>
      </c>
      <c r="AO24" s="28" cm="1">
        <f t="array" ref="AO24">_xlfn.XLOOKUP($D23&amp;AN$2&amp;AN$3,事業計画集計2025[営業所]&amp;事業計画集計2025[月]&amp;事業計画集計2025[受着完],事業計画集計2025[(当月)実績 利益額],0,0)</f>
        <v>13342645</v>
      </c>
      <c r="AP24" s="149" cm="1">
        <f t="array" ref="AP24">_xlfn.XLOOKUP($D23&amp;AN$2&amp;AN$3,事業計画集計2025[営業所]&amp;事業計画集計2025[月]&amp;事業計画集計2025[受着完],事業計画集計2025[(当月)実績 棟数],0,0)</f>
        <v>2</v>
      </c>
      <c r="AQ24" s="28" cm="1">
        <f t="array" ref="AQ24">_xlfn.XLOOKUP($D23&amp;AQ$2&amp;AQ$3,事業計画集計2025[営業所]&amp;事業計画集計2025[月]&amp;事業計画集計2025[受着完],事業計画集計2025[(当月)実績 請負金額],0,0)</f>
        <v>172352561</v>
      </c>
      <c r="AR24" s="28" cm="1">
        <f t="array" ref="AR24">_xlfn.XLOOKUP($D23&amp;AQ$2&amp;AQ$3,事業計画集計2025[営業所]&amp;事業計画集計2025[月]&amp;事業計画集計2025[受着完],事業計画集計2025[(当月)実績 利益額],0,0)</f>
        <v>33315227</v>
      </c>
      <c r="AS24" s="149" cm="1">
        <f t="array" ref="AS24">_xlfn.XLOOKUP($D23&amp;AQ$2&amp;AQ$3,事業計画集計2025[営業所]&amp;事業計画集計2025[月]&amp;事業計画集計2025[受着完],事業計画集計2025[(当月)実績 棟数],0,0)</f>
        <v>5</v>
      </c>
      <c r="AT24" s="28" cm="1">
        <f t="array" ref="AT24">_xlfn.XLOOKUP($D23&amp;AT$2&amp;AT$3,事業計画集計2025[営業所]&amp;事業計画集計2025[月]&amp;事業計画集計2025[受着完],事業計画集計2025[(当月)実績 請負金額],0,0)</f>
        <v>36059783</v>
      </c>
      <c r="AU24" s="28" cm="1">
        <f t="array" ref="AU24">_xlfn.XLOOKUP($D23&amp;AT$2&amp;AT$3,事業計画集計2025[営業所]&amp;事業計画集計2025[月]&amp;事業計画集計2025[受着完],事業計画集計2025[(当月)実績 利益額],0,0)</f>
        <v>7829275</v>
      </c>
      <c r="AV24" s="29">
        <f>AU24-($Q23*1000)</f>
        <v>-2778725</v>
      </c>
      <c r="AW24" s="142" cm="1">
        <f t="array" ref="AW24">_xlfn.XLOOKUP($D23&amp;AT$2&amp;AT$3,事業計画集計2025[営業所]&amp;事業計画集計2025[月]&amp;事業計画集計2025[受着完],事業計画集計2025[(当月)実績 棟数],0,0)</f>
        <v>1</v>
      </c>
      <c r="AX24" s="421">
        <f t="shared" si="438"/>
        <v>179641418</v>
      </c>
      <c r="AY24" s="422">
        <f t="shared" si="439"/>
        <v>39302459</v>
      </c>
      <c r="AZ24" s="423">
        <f t="shared" si="440"/>
        <v>6</v>
      </c>
      <c r="BA24" s="296">
        <f t="shared" si="441"/>
        <v>201913905</v>
      </c>
      <c r="BB24" s="300">
        <f t="shared" si="442"/>
        <v>39084127</v>
      </c>
      <c r="BC24" s="154">
        <f t="shared" si="443"/>
        <v>6</v>
      </c>
      <c r="BD24" s="304">
        <f>Z24+AJ24+AT24</f>
        <v>203553407</v>
      </c>
      <c r="BE24" s="314">
        <f>AA24+AK24+AU24</f>
        <v>41888315</v>
      </c>
      <c r="BF24" s="409">
        <f>BE24*(1+BF25)-(($Q23*1000)*3)</f>
        <v>10064315</v>
      </c>
      <c r="BG24" s="158">
        <f>AC24+AM24+AW24</f>
        <v>7</v>
      </c>
      <c r="BH24" s="28" cm="1">
        <f t="array" ref="BH24">_xlfn.XLOOKUP($D23&amp;BH$2&amp;BH$3,事業計画集計2025[営業所]&amp;事業計画集計2025[月]&amp;事業計画集計2025[受着完],事業計画集計2025[(当月)実績 請負金額],0,0)</f>
        <v>58345455</v>
      </c>
      <c r="BI24" s="28" cm="1">
        <f t="array" ref="BI24">_xlfn.XLOOKUP($D23&amp;BH$2&amp;BH$3,事業計画集計2025[営業所]&amp;事業計画集計2025[月]&amp;事業計画集計2025[受着完],事業計画集計2025[(当月)実績 利益額],0,0)</f>
        <v>11725426</v>
      </c>
      <c r="BJ24" s="149" cm="1">
        <f t="array" ref="BJ24">_xlfn.XLOOKUP($D23&amp;BH$2&amp;BH$3,事業計画集計2025[営業所]&amp;事業計画集計2025[月]&amp;事業計画集計2025[受着完],事業計画集計2025[(当月)実績 棟数],0,0)</f>
        <v>2</v>
      </c>
      <c r="BK24" s="28" cm="1">
        <f t="array" ref="BK24">_xlfn.XLOOKUP($D23&amp;BK$2&amp;BK$3,事業計画集計2025[営業所]&amp;事業計画集計2025[月]&amp;事業計画集計2025[受着完],事業計画集計2025[(当月)実績 請負金額],0,0)</f>
        <v>0</v>
      </c>
      <c r="BL24" s="28" cm="1">
        <f t="array" ref="BL24">_xlfn.XLOOKUP($D23&amp;BK$2&amp;BK$3,事業計画集計2025[営業所]&amp;事業計画集計2025[月]&amp;事業計画集計2025[受着完],事業計画集計2025[(当月)実績 利益額],0,0)</f>
        <v>0</v>
      </c>
      <c r="BM24" s="149" cm="1">
        <f t="array" ref="BM24">_xlfn.XLOOKUP($D23&amp;BK$2&amp;BK$3,事業計画集計2025[営業所]&amp;事業計画集計2025[月]&amp;事業計画集計2025[受着完],事業計画集計2025[(当月)実績 棟数],0,0)</f>
        <v>0</v>
      </c>
      <c r="BN24" s="28" cm="1">
        <f t="array" ref="BN24">_xlfn.XLOOKUP($D23&amp;BN$2&amp;BN$3,事業計画集計2025[営業所]&amp;事業計画集計2025[月]&amp;事業計画集計2025[受着完],事業計画集計2025[(当月)実績 請負金額],0,0)</f>
        <v>42963217</v>
      </c>
      <c r="BO24" s="28" cm="1">
        <f t="array" ref="BO24">_xlfn.XLOOKUP($D23&amp;BN$2&amp;BN$3,事業計画集計2025[営業所]&amp;事業計画集計2025[月]&amp;事業計画集計2025[受着完],事業計画集計2025[(当月)実績 利益額],0,0)</f>
        <v>7249836</v>
      </c>
      <c r="BP24" s="133">
        <f>BO24-($Q23*1000)</f>
        <v>-3358164</v>
      </c>
      <c r="BQ24" s="149" cm="1">
        <f t="array" ref="BQ24">_xlfn.XLOOKUP($D23&amp;BN$2&amp;BN$3,事業計画集計2025[営業所]&amp;事業計画集計2025[月]&amp;事業計画集計2025[受着完],事業計画集計2025[(当月)実績 棟数],0,0)</f>
        <v>1</v>
      </c>
      <c r="BR24" s="28" cm="1">
        <f t="array" ref="BR24">_xlfn.XLOOKUP($D23&amp;BR$2&amp;BR$3,事業計画集計2025[営業所]&amp;事業計画集計2025[月]&amp;事業計画集計2025[受着完],事業計画集計2025[(当月)実績 請負金額],0,0)</f>
        <v>0</v>
      </c>
      <c r="BS24" s="28" cm="1">
        <f t="array" ref="BS24">_xlfn.XLOOKUP($D23&amp;BR$2&amp;BR$3,事業計画集計2025[営業所]&amp;事業計画集計2025[月]&amp;事業計画集計2025[受着完],事業計画集計2025[(当月)実績 利益額],0,0)</f>
        <v>0</v>
      </c>
      <c r="BT24" s="149" cm="1">
        <f t="array" ref="BT24">_xlfn.XLOOKUP($D23&amp;BR$2&amp;BR$3,事業計画集計2025[営業所]&amp;事業計画集計2025[月]&amp;事業計画集計2025[受着完],事業計画集計2025[(当月)実績 棟数],0,0)</f>
        <v>0</v>
      </c>
      <c r="BU24" s="28" cm="1">
        <f t="array" ref="BU24">_xlfn.XLOOKUP($D23&amp;BU$2&amp;BU$3,事業計画集計2025[営業所]&amp;事業計画集計2025[月]&amp;事業計画集計2025[受着完],事業計画集計2025[(当月)実績 請負金額],0,0)</f>
        <v>30310259</v>
      </c>
      <c r="BV24" s="28" cm="1">
        <f t="array" ref="BV24">_xlfn.XLOOKUP($D23&amp;BU$2&amp;BU$3,事業計画集計2025[営業所]&amp;事業計画集計2025[月]&amp;事業計画集計2025[受着完],事業計画集計2025[(当月)実績 利益額],0,0)</f>
        <v>6727467</v>
      </c>
      <c r="BW24" s="149" cm="1">
        <f t="array" ref="BW24">_xlfn.XLOOKUP($D23&amp;BU$2&amp;BU$3,事業計画集計2025[営業所]&amp;事業計画集計2025[月]&amp;事業計画集計2025[受着完],事業計画集計2025[(当月)実績 棟数],0,0)</f>
        <v>1</v>
      </c>
      <c r="BX24" s="28" cm="1">
        <f t="array" ref="BX24">_xlfn.XLOOKUP($D23&amp;BX$2&amp;BX$3,事業計画集計2025[営業所]&amp;事業計画集計2025[月]&amp;事業計画集計2025[受着完],事業計画集計2025[(当月)実績 請負金額],0,0)</f>
        <v>23636364</v>
      </c>
      <c r="BY24" s="28" cm="1">
        <f t="array" ref="BY24">_xlfn.XLOOKUP($D23&amp;BX$2&amp;BX$3,事業計画集計2025[営業所]&amp;事業計画集計2025[月]&amp;事業計画集計2025[受着完],事業計画集計2025[(当月)実績 利益額],0,0)</f>
        <v>4846863</v>
      </c>
      <c r="BZ24" s="133">
        <f>BY24-($Q23*1000)</f>
        <v>-5761137</v>
      </c>
      <c r="CA24" s="149" cm="1">
        <f t="array" ref="CA24">_xlfn.XLOOKUP($D23&amp;BX$2&amp;BX$3,事業計画集計2025[営業所]&amp;事業計画集計2025[月]&amp;事業計画集計2025[受着完],事業計画集計2025[(当月)実績 棟数],0,0)</f>
        <v>1</v>
      </c>
      <c r="CB24" s="28" cm="1">
        <f t="array" ref="CB24">_xlfn.XLOOKUP($D23&amp;CB$2&amp;CB$3,事業計画集計2025[営業所]&amp;事業計画集計2025[月]&amp;事業計画集計2025[受着完],事業計画集計2025[(当月)実績 請負金額],0,0)</f>
        <v>45343362</v>
      </c>
      <c r="CC24" s="28" cm="1">
        <f t="array" ref="CC24">_xlfn.XLOOKUP($D23&amp;CB$2&amp;CB$3,事業計画集計2025[営業所]&amp;事業計画集計2025[月]&amp;事業計画集計2025[受着完],事業計画集計2025[(当月)実績 利益額],0,0)</f>
        <v>8104122</v>
      </c>
      <c r="CD24" s="149" cm="1">
        <f t="array" ref="CD24">_xlfn.XLOOKUP($D23&amp;CB$2&amp;CB$3,事業計画集計2025[営業所]&amp;事業計画集計2025[月]&amp;事業計画集計2025[受着完],事業計画集計2025[(当月)実績 棟数],0,0)</f>
        <v>1</v>
      </c>
      <c r="CE24" s="28" cm="1">
        <f t="array" ref="CE24">_xlfn.XLOOKUP($D23&amp;CE$2&amp;CE$3,事業計画集計2025[営業所]&amp;事業計画集計2025[月]&amp;事業計画集計2025[受着完],事業計画集計2025[(当月)実績 請負金額],0,0)</f>
        <v>101746637</v>
      </c>
      <c r="CF24" s="28" cm="1">
        <f t="array" ref="CF24">_xlfn.XLOOKUP($D23&amp;CE$2&amp;CE$3,事業計画集計2025[営業所]&amp;事業計画集計2025[月]&amp;事業計画集計2025[受着完],事業計画集計2025[(当月)実績 利益額],0,0)</f>
        <v>21892528</v>
      </c>
      <c r="CG24" s="149" cm="1">
        <f t="array" ref="CG24">_xlfn.XLOOKUP($D23&amp;CE$2&amp;CE$3,事業計画集計2025[営業所]&amp;事業計画集計2025[月]&amp;事業計画集計2025[受着完],事業計画集計2025[(当月)実績 棟数],0,0)</f>
        <v>3</v>
      </c>
      <c r="CH24" s="28" cm="1">
        <f t="array" ref="CH24">_xlfn.XLOOKUP($D23&amp;CH$2&amp;CH$3,事業計画集計2025[営業所]&amp;事業計画集計2025[月]&amp;事業計画集計2025[受着完],事業計画集計2025[(当月)実績 請負金額],0,0)</f>
        <v>84273304</v>
      </c>
      <c r="CI24" s="28" cm="1">
        <f t="array" ref="CI24">_xlfn.XLOOKUP($D23&amp;CH$2&amp;CH$3,事業計画集計2025[営業所]&amp;事業計画集計2025[月]&amp;事業計画集計2025[受着完],事業計画集計2025[(当月)実績 利益額],0,0)</f>
        <v>6732985</v>
      </c>
      <c r="CJ24" s="133">
        <f>CI24-($Q23*1000)</f>
        <v>-3875015</v>
      </c>
      <c r="CK24" s="142" cm="1">
        <f t="array" ref="CK24">_xlfn.XLOOKUP($D23&amp;CH$2&amp;CH$3,事業計画集計2025[営業所]&amp;事業計画集計2025[月]&amp;事業計画集計2025[受着完],事業計画集計2025[(当月)実績 棟数],0,0)</f>
        <v>2</v>
      </c>
      <c r="CL24" s="421">
        <f t="shared" si="448"/>
        <v>103688817</v>
      </c>
      <c r="CM24" s="422">
        <f t="shared" si="449"/>
        <v>19829548</v>
      </c>
      <c r="CN24" s="423">
        <f t="shared" si="450"/>
        <v>3</v>
      </c>
      <c r="CO24" s="296">
        <f t="shared" si="451"/>
        <v>132056896</v>
      </c>
      <c r="CP24" s="300">
        <f t="shared" si="452"/>
        <v>28619995</v>
      </c>
      <c r="CQ24" s="154">
        <f t="shared" si="453"/>
        <v>4</v>
      </c>
      <c r="CR24" s="304">
        <f>BN24+BX24+CH24</f>
        <v>150872885</v>
      </c>
      <c r="CS24" s="314">
        <f>BO24+BY24+CI24</f>
        <v>18829684</v>
      </c>
      <c r="CT24" s="409">
        <f>CS24*(1+CT25)-(($Q23*1000)*3)</f>
        <v>-12994316</v>
      </c>
      <c r="CU24" s="158">
        <f>BQ24+CA24+CK24</f>
        <v>4</v>
      </c>
      <c r="CV24" s="333">
        <f t="shared" si="457"/>
        <v>283330235</v>
      </c>
      <c r="CW24" s="334">
        <f t="shared" si="458"/>
        <v>59132007</v>
      </c>
      <c r="CX24" s="162">
        <f t="shared" si="459"/>
        <v>9</v>
      </c>
      <c r="CY24" s="354">
        <f t="shared" si="460"/>
        <v>333970801</v>
      </c>
      <c r="CZ24" s="355">
        <f t="shared" si="461"/>
        <v>67704122</v>
      </c>
      <c r="DA24" s="166">
        <f t="shared" si="462"/>
        <v>10</v>
      </c>
      <c r="DB24" s="479">
        <f t="shared" si="463"/>
        <v>354426292</v>
      </c>
      <c r="DC24" s="480">
        <f t="shared" si="464"/>
        <v>60717999</v>
      </c>
      <c r="DD24" s="409">
        <f t="shared" si="465"/>
        <v>-2930001</v>
      </c>
      <c r="DE24" s="482">
        <f t="shared" si="466"/>
        <v>11</v>
      </c>
      <c r="DF24" s="28" cm="1">
        <f t="array" ref="DF24">_xlfn.XLOOKUP($D23&amp;DF$2&amp;DF$3,事業計画集計2025[営業所]&amp;事業計画集計2025[月]&amp;事業計画集計2025[受着完],事業計画集計2025[(当月)実績 請負金額],0,0)</f>
        <v>27327273</v>
      </c>
      <c r="DG24" s="28" cm="1">
        <f t="array" ref="DG24">_xlfn.XLOOKUP($D23&amp;DF$2&amp;DF$3,事業計画集計2025[営業所]&amp;事業計画集計2025[月]&amp;事業計画集計2025[受着完],事業計画集計2025[(当月)実績 利益額],0,0)</f>
        <v>5545840</v>
      </c>
      <c r="DH24" s="149" cm="1">
        <f t="array" ref="DH24">_xlfn.XLOOKUP($D23&amp;DF$2&amp;DF$3,事業計画集計2025[営業所]&amp;事業計画集計2025[月]&amp;事業計画集計2025[受着完],事業計画集計2025[(当月)実績 棟数],0,0)</f>
        <v>1</v>
      </c>
      <c r="DI24" s="28" cm="1">
        <f t="array" ref="DI24">_xlfn.XLOOKUP($D23&amp;DI$2&amp;DI$3,事業計画集計2025[営業所]&amp;事業計画集計2025[月]&amp;事業計画集計2025[受着完],事業計画集計2025[(当月)実績 請負金額],0,0)</f>
        <v>92767706</v>
      </c>
      <c r="DJ24" s="28" cm="1">
        <f t="array" ref="DJ24">_xlfn.XLOOKUP($D23&amp;DI$2&amp;DI$3,事業計画集計2025[営業所]&amp;事業計画集計2025[月]&amp;事業計画集計2025[受着完],事業計画集計2025[(当月)実績 利益額],0,0)</f>
        <v>18417495</v>
      </c>
      <c r="DK24" s="149" cm="1">
        <f t="array" ref="DK24">_xlfn.XLOOKUP($D23&amp;DI$2&amp;DI$3,事業計画集計2025[営業所]&amp;事業計画集計2025[月]&amp;事業計画集計2025[受着完],事業計画集計2025[(当月)実績 棟数],0,0)</f>
        <v>3</v>
      </c>
      <c r="DL24" s="28" cm="1">
        <f t="array" ref="DL24">_xlfn.XLOOKUP($D23&amp;DL$2&amp;DL$3,事業計画集計2025[営業所]&amp;事業計画集計2025[月]&amp;事業計画集計2025[受着完],事業計画集計2025[(当月)実績 請負金額],0,0)</f>
        <v>37067273</v>
      </c>
      <c r="DM24" s="28" cm="1">
        <f t="array" ref="DM24">_xlfn.XLOOKUP($D23&amp;DL$2&amp;DL$3,事業計画集計2025[営業所]&amp;事業計画集計2025[月]&amp;事業計画集計2025[受着完],事業計画集計2025[(当月)実績 利益額],0,0)</f>
        <v>7146360</v>
      </c>
      <c r="DN24" s="133">
        <f>DM24-($Q23*1000)</f>
        <v>-3461640</v>
      </c>
      <c r="DO24" s="149" cm="1">
        <f t="array" ref="DO24">_xlfn.XLOOKUP($D23&amp;DL$2&amp;DL$3,事業計画集計2025[営業所]&amp;事業計画集計2025[月]&amp;事業計画集計2025[受着完],事業計画集計2025[(当月)実績 棟数],0,0)</f>
        <v>1</v>
      </c>
      <c r="DP24" s="28" cm="1">
        <f t="array" ref="DP24">_xlfn.XLOOKUP($D23&amp;DP$2&amp;DP$3,事業計画集計2025[営業所]&amp;事業計画集計2025[月]&amp;事業計画集計2025[受着完],事業計画集計2025[(当月)実績 請負金額],0,0)</f>
        <v>28411819</v>
      </c>
      <c r="DQ24" s="28" cm="1">
        <f t="array" ref="DQ24">_xlfn.XLOOKUP($D23&amp;DP$2&amp;DP$3,事業計画集計2025[営業所]&amp;事業計画集計2025[月]&amp;事業計画集計2025[受着完],事業計画集計2025[(当月)実績 利益額],0,0)</f>
        <v>5755287</v>
      </c>
      <c r="DR24" s="149" cm="1">
        <f t="array" ref="DR24">_xlfn.XLOOKUP($D23&amp;DP$2&amp;DP$3,事業計画集計2025[営業所]&amp;事業計画集計2025[月]&amp;事業計画集計2025[受着完],事業計画集計2025[(当月)実績 棟数],0,0)</f>
        <v>1</v>
      </c>
      <c r="DS24" s="28" cm="1">
        <f t="array" ref="DS24">_xlfn.XLOOKUP($D23&amp;DS$2&amp;DS$3,事業計画集計2025[営業所]&amp;事業計画集計2025[月]&amp;事業計画集計2025[受着完],事業計画集計2025[(当月)実績 請負金額],0,0)</f>
        <v>24381830</v>
      </c>
      <c r="DT24" s="28" cm="1">
        <f t="array" ref="DT24">_xlfn.XLOOKUP($D23&amp;DS$2&amp;DS$3,事業計画集計2025[営業所]&amp;事業計画集計2025[月]&amp;事業計画集計2025[受着完],事業計画集計2025[(当月)実績 利益額],0,0)</f>
        <v>6299432</v>
      </c>
      <c r="DU24" s="149" cm="1">
        <f t="array" ref="DU24">_xlfn.XLOOKUP($D23&amp;DS$2&amp;DS$3,事業計画集計2025[営業所]&amp;事業計画集計2025[月]&amp;事業計画集計2025[受着完],事業計画集計2025[(当月)実績 棟数],0,0)</f>
        <v>1</v>
      </c>
      <c r="DV24" s="28" cm="1">
        <f t="array" ref="DV24">_xlfn.XLOOKUP($D23&amp;DV$2&amp;DV$3,事業計画集計2025[営業所]&amp;事業計画集計2025[月]&amp;事業計画集計2025[受着完],事業計画集計2025[(当月)実績 請負金額],0,0)</f>
        <v>135285288</v>
      </c>
      <c r="DW24" s="28" cm="1">
        <f t="array" ref="DW24">_xlfn.XLOOKUP($D23&amp;DV$2&amp;DV$3,事業計画集計2025[営業所]&amp;事業計画集計2025[月]&amp;事業計画集計2025[受着完],事業計画集計2025[(当月)実績 利益額],0,0)</f>
        <v>26168867</v>
      </c>
      <c r="DX24" s="133">
        <f>DW24-($Q23*1000)</f>
        <v>15560867</v>
      </c>
      <c r="DY24" s="149" cm="1">
        <f t="array" ref="DY24">_xlfn.XLOOKUP($D23&amp;DV$2&amp;DV$3,事業計画集計2025[営業所]&amp;事業計画集計2025[月]&amp;事業計画集計2025[受着完],事業計画集計2025[(当月)実績 棟数],0,0)</f>
        <v>4</v>
      </c>
      <c r="DZ24" s="28" cm="1">
        <f t="array" ref="DZ24">_xlfn.XLOOKUP($D23&amp;DZ$2&amp;DZ$3,事業計画集計2025[営業所]&amp;事業計画集計2025[月]&amp;事業計画集計2025[受着完],事業計画集計2025[(当月)実績 請負金額],0,0)</f>
        <v>0</v>
      </c>
      <c r="EA24" s="28" cm="1">
        <f t="array" ref="EA24">_xlfn.XLOOKUP($D23&amp;DZ$2&amp;DZ$3,事業計画集計2025[営業所]&amp;事業計画集計2025[月]&amp;事業計画集計2025[受着完],事業計画集計2025[(当月)実績 利益額],0,0)</f>
        <v>0</v>
      </c>
      <c r="EB24" s="149" cm="1">
        <f t="array" ref="EB24">_xlfn.XLOOKUP($D23&amp;DZ$2&amp;DZ$3,事業計画集計2025[営業所]&amp;事業計画集計2025[月]&amp;事業計画集計2025[受着完],事業計画集計2025[(当月)実績 棟数],0,0)</f>
        <v>0</v>
      </c>
      <c r="EC24" s="28" cm="1">
        <f t="array" ref="EC24">_xlfn.XLOOKUP($D23&amp;EC$2&amp;EC$3,事業計画集計2025[営業所]&amp;事業計画集計2025[月]&amp;事業計画集計2025[受着完],事業計画集計2025[(当月)実績 請負金額],0,0)</f>
        <v>0</v>
      </c>
      <c r="ED24" s="28" cm="1">
        <f t="array" ref="ED24">_xlfn.XLOOKUP($D23&amp;EC$2&amp;EC$3,事業計画集計2025[営業所]&amp;事業計画集計2025[月]&amp;事業計画集計2025[受着完],事業計画集計2025[(当月)実績 利益額],0,0)</f>
        <v>0</v>
      </c>
      <c r="EE24" s="149" cm="1">
        <f t="array" ref="EE24">_xlfn.XLOOKUP($D23&amp;EC$2&amp;EC$3,事業計画集計2025[営業所]&amp;事業計画集計2025[月]&amp;事業計画集計2025[受着完],事業計画集計2025[(当月)実績 棟数],0,0)</f>
        <v>0</v>
      </c>
      <c r="EF24" s="28" cm="1">
        <f t="array" ref="EF24">_xlfn.XLOOKUP($D23&amp;EF$2&amp;EF$3,事業計画集計2025[営業所]&amp;事業計画集計2025[月]&amp;事業計画集計2025[受着完],事業計画集計2025[(当月)実績 請負金額],0,0)</f>
        <v>30310259</v>
      </c>
      <c r="EG24" s="28" cm="1">
        <f t="array" ref="EG24">_xlfn.XLOOKUP($D23&amp;EF$2&amp;EF$3,事業計画集計2025[営業所]&amp;事業計画集計2025[月]&amp;事業計画集計2025[受着完],事業計画集計2025[(当月)実績 利益額],0,0)</f>
        <v>6727467</v>
      </c>
      <c r="EH24" s="133">
        <f>EG24-($Q23*1000)</f>
        <v>-3880533</v>
      </c>
      <c r="EI24" s="142" cm="1">
        <f t="array" ref="EI24">_xlfn.XLOOKUP($D23&amp;EF$2&amp;EF$3,事業計画集計2025[営業所]&amp;事業計画集計2025[月]&amp;事業計画集計2025[受着完],事業計画集計2025[(当月)実績 棟数],0,0)</f>
        <v>1</v>
      </c>
      <c r="EJ24" s="421">
        <f t="shared" si="467"/>
        <v>55739092</v>
      </c>
      <c r="EK24" s="422">
        <f t="shared" si="468"/>
        <v>11301127</v>
      </c>
      <c r="EL24" s="423">
        <f t="shared" si="469"/>
        <v>2</v>
      </c>
      <c r="EM24" s="296">
        <f t="shared" si="470"/>
        <v>117149536</v>
      </c>
      <c r="EN24" s="300">
        <f t="shared" si="471"/>
        <v>24716927</v>
      </c>
      <c r="EO24" s="154">
        <f t="shared" si="472"/>
        <v>4</v>
      </c>
      <c r="EP24" s="304">
        <f>DL24+DV24+EF24</f>
        <v>202662820</v>
      </c>
      <c r="EQ24" s="314">
        <f>DM24+DW24+EG24</f>
        <v>40042694</v>
      </c>
      <c r="ER24" s="409">
        <f>EQ24*(1+ER25)-(($Q23*1000)*3)</f>
        <v>8218694</v>
      </c>
      <c r="ES24" s="158">
        <f>DO24+DY24+EI24</f>
        <v>6</v>
      </c>
      <c r="ET24" s="28" cm="1">
        <f t="array" ref="ET24">_xlfn.XLOOKUP($D23&amp;ET$2&amp;ET$3,事業計画集計2025[営業所]&amp;事業計画集計2025[月]&amp;事業計画集計2025[受着完],事業計画集計2025[(当月)実績 請負金額],0,0)</f>
        <v>40216364</v>
      </c>
      <c r="EU24" s="28" cm="1">
        <f t="array" ref="EU24">_xlfn.XLOOKUP($D23&amp;ET$2&amp;ET$3,事業計画集計2025[営業所]&amp;事業計画集計2025[月]&amp;事業計画集計2025[受着完],事業計画集計2025[(当月)実績 利益額],0,0)</f>
        <v>8068166</v>
      </c>
      <c r="EV24" s="149" cm="1">
        <f t="array" ref="EV24">_xlfn.XLOOKUP($D23&amp;ET$2&amp;ET$3,事業計画集計2025[営業所]&amp;事業計画集計2025[月]&amp;事業計画集計2025[受着完],事業計画集計2025[(当月)実績 棟数],0,0)</f>
        <v>1</v>
      </c>
      <c r="EW24" s="28" cm="1">
        <f t="array" ref="EW24">_xlfn.XLOOKUP($D23&amp;EW$2&amp;EW$3,事業計画集計2025[営業所]&amp;事業計画集計2025[月]&amp;事業計画集計2025[受着完],事業計画集計2025[(当月)実績 請負金額],0,0)</f>
        <v>0</v>
      </c>
      <c r="EX24" s="28" cm="1">
        <f t="array" ref="EX24">_xlfn.XLOOKUP($D23&amp;EW$2&amp;EW$3,事業計画集計2025[営業所]&amp;事業計画集計2025[月]&amp;事業計画集計2025[受着完],事業計画集計2025[(当月)実績 利益額],0,0)</f>
        <v>0</v>
      </c>
      <c r="EY24" s="149" cm="1">
        <f t="array" ref="EY24">_xlfn.XLOOKUP($D23&amp;EW$2&amp;EW$3,事業計画集計2025[営業所]&amp;事業計画集計2025[月]&amp;事業計画集計2025[受着完],事業計画集計2025[(当月)実績 棟数],0,0)</f>
        <v>0</v>
      </c>
      <c r="EZ24" s="28" cm="1">
        <f t="array" ref="EZ24">_xlfn.XLOOKUP($D23&amp;EZ$2&amp;EZ$3,事業計画集計2025[営業所]&amp;事業計画集計2025[月]&amp;事業計画集計2025[受着完],事業計画集計2025[(当月)実績 請負金額],0,0)</f>
        <v>0</v>
      </c>
      <c r="FA24" s="28" cm="1">
        <f t="array" ref="FA24">_xlfn.XLOOKUP($D23&amp;EZ$2&amp;EZ$3,事業計画集計2025[営業所]&amp;事業計画集計2025[月]&amp;事業計画集計2025[受着完],事業計画集計2025[(当月)実績 利益額],0,0)</f>
        <v>0</v>
      </c>
      <c r="FB24" s="133">
        <f>FA24-($Q23*1000)</f>
        <v>-10608000</v>
      </c>
      <c r="FC24" s="149" cm="1">
        <f t="array" ref="FC24">_xlfn.XLOOKUP($D23&amp;EZ$2&amp;EZ$3,事業計画集計2025[営業所]&amp;事業計画集計2025[月]&amp;事業計画集計2025[受着完],事業計画集計2025[(当月)実績 棟数],0,0)</f>
        <v>0</v>
      </c>
      <c r="FD24" s="28" cm="1">
        <f t="array" ref="FD24">_xlfn.XLOOKUP($D23&amp;FD$2&amp;FD$3,事業計画集計2025[営業所]&amp;事業計画集計2025[月]&amp;事業計画集計2025[受着完],事業計画集計2025[(当月)実績 請負金額],0,0)</f>
        <v>0</v>
      </c>
      <c r="FE24" s="28" cm="1">
        <f t="array" ref="FE24">_xlfn.XLOOKUP($D23&amp;FD$2&amp;FD$3,事業計画集計2025[営業所]&amp;事業計画集計2025[月]&amp;事業計画集計2025[受着完],事業計画集計2025[(当月)実績 利益額],0,0)</f>
        <v>0</v>
      </c>
      <c r="FF24" s="149" cm="1">
        <f t="array" ref="FF24">_xlfn.XLOOKUP($D23&amp;FD$2&amp;FD$3,事業計画集計2025[営業所]&amp;事業計画集計2025[月]&amp;事業計画集計2025[受着完],事業計画集計2025[(当月)実績 棟数],0,0)</f>
        <v>0</v>
      </c>
      <c r="FG24" s="28" cm="1">
        <f t="array" ref="FG24">_xlfn.XLOOKUP($D23&amp;FG$2&amp;FG$3,事業計画集計2025[営業所]&amp;事業計画集計2025[月]&amp;事業計画集計2025[受着完],事業計画集計2025[(当月)実績 請負金額],0,0)</f>
        <v>33556955</v>
      </c>
      <c r="FH24" s="28" cm="1">
        <f t="array" ref="FH24">_xlfn.XLOOKUP($D23&amp;FG$2&amp;FG$3,事業計画集計2025[営業所]&amp;事業計画集計2025[月]&amp;事業計画集計2025[受着完],事業計画集計2025[(当月)実績 利益額],0,0)</f>
        <v>8027268</v>
      </c>
      <c r="FI24" s="149" cm="1">
        <f t="array" ref="FI24">_xlfn.XLOOKUP($D23&amp;FG$2&amp;FG$3,事業計画集計2025[営業所]&amp;事業計画集計2025[月]&amp;事業計画集計2025[受着完],事業計画集計2025[(当月)実績 棟数],0,0)</f>
        <v>1</v>
      </c>
      <c r="FJ24" s="28" cm="1">
        <f t="array" ref="FJ24">_xlfn.XLOOKUP($D23&amp;FJ$2&amp;FJ$3,事業計画集計2025[営業所]&amp;事業計画集計2025[月]&amp;事業計画集計2025[受着完],事業計画集計2025[(当月)実績 請負金額],0,0)</f>
        <v>0</v>
      </c>
      <c r="FK24" s="28" cm="1">
        <f t="array" ref="FK24">_xlfn.XLOOKUP($D23&amp;FJ$2&amp;FJ$3,事業計画集計2025[営業所]&amp;事業計画集計2025[月]&amp;事業計画集計2025[受着完],事業計画集計2025[(当月)実績 利益額],0,0)</f>
        <v>0</v>
      </c>
      <c r="FL24" s="133">
        <f>FK24-($Q23*1000)</f>
        <v>-10608000</v>
      </c>
      <c r="FM24" s="149" cm="1">
        <f t="array" ref="FM24">_xlfn.XLOOKUP($D23&amp;FJ$2&amp;FJ$3,事業計画集計2025[営業所]&amp;事業計画集計2025[月]&amp;事業計画集計2025[受着完],事業計画集計2025[(当月)実績 棟数],0,0)</f>
        <v>0</v>
      </c>
      <c r="FN24" s="28" cm="1">
        <f t="array" ref="FN24">_xlfn.XLOOKUP($D23&amp;FN$2&amp;FN$3,事業計画集計2025[営業所]&amp;事業計画集計2025[月]&amp;事業計画集計2025[受着完],事業計画集計2025[(当月)実績 請負金額],0,0)</f>
        <v>0</v>
      </c>
      <c r="FO24" s="28" cm="1">
        <f t="array" ref="FO24">_xlfn.XLOOKUP($D23&amp;FN$2&amp;FN$3,事業計画集計2025[営業所]&amp;事業計画集計2025[月]&amp;事業計画集計2025[受着完],事業計画集計2025[(当月)実績 利益額],0,0)</f>
        <v>0</v>
      </c>
      <c r="FP24" s="149" cm="1">
        <f t="array" ref="FP24">_xlfn.XLOOKUP($D23&amp;FN$2&amp;FN$3,事業計画集計2025[営業所]&amp;事業計画集計2025[月]&amp;事業計画集計2025[受着完],事業計画集計2025[(当月)実績 棟数],0,0)</f>
        <v>0</v>
      </c>
      <c r="FQ24" s="28" cm="1">
        <f t="array" ref="FQ24">_xlfn.XLOOKUP($D23&amp;FQ$2&amp;FQ$3,事業計画集計2025[営業所]&amp;事業計画集計2025[月]&amp;事業計画集計2025[受着完],事業計画集計2025[(当月)実績 請負金額],0,0)</f>
        <v>0</v>
      </c>
      <c r="FR24" s="28" cm="1">
        <f t="array" ref="FR24">_xlfn.XLOOKUP($D23&amp;FQ$2&amp;FQ$3,事業計画集計2025[営業所]&amp;事業計画集計2025[月]&amp;事業計画集計2025[受着完],事業計画集計2025[(当月)実績 利益額],0,0)</f>
        <v>0</v>
      </c>
      <c r="FS24" s="149" cm="1">
        <f t="array" ref="FS24">_xlfn.XLOOKUP($D23&amp;FQ$2&amp;FQ$3,事業計画集計2025[営業所]&amp;事業計画集計2025[月]&amp;事業計画集計2025[受着完],事業計画集計2025[(当月)実績 棟数],0,0)</f>
        <v>0</v>
      </c>
      <c r="FT24" s="28" cm="1">
        <f t="array" ref="FT24">_xlfn.XLOOKUP($D23&amp;FT$2&amp;FT$3,事業計画集計2025[営業所]&amp;事業計画集計2025[月]&amp;事業計画集計2025[受着完],事業計画集計2025[(当月)実績 請負金額],0,0)</f>
        <v>0</v>
      </c>
      <c r="FU24" s="28" cm="1">
        <f t="array" ref="FU24">_xlfn.XLOOKUP($D23&amp;FT$2&amp;FT$3,事業計画集計2025[営業所]&amp;事業計画集計2025[月]&amp;事業計画集計2025[受着完],事業計画集計2025[(当月)実績 利益額],0,0)</f>
        <v>0</v>
      </c>
      <c r="FV24" s="133">
        <f>FU24-($Q23*1000)</f>
        <v>-10608000</v>
      </c>
      <c r="FW24" s="142" cm="1">
        <f t="array" ref="FW24">_xlfn.XLOOKUP($D23&amp;FT$2&amp;FT$3,事業計画集計2025[営業所]&amp;事業計画集計2025[月]&amp;事業計画集計2025[受着完],事業計画集計2025[(当月)実績 棟数],0,0)</f>
        <v>0</v>
      </c>
      <c r="FX24" s="421">
        <f t="shared" si="476"/>
        <v>40216364</v>
      </c>
      <c r="FY24" s="422">
        <f t="shared" si="477"/>
        <v>8068166</v>
      </c>
      <c r="FZ24" s="423">
        <f t="shared" si="478"/>
        <v>1</v>
      </c>
      <c r="GA24" s="296">
        <f t="shared" si="479"/>
        <v>33556955</v>
      </c>
      <c r="GB24" s="300">
        <f t="shared" si="480"/>
        <v>8027268</v>
      </c>
      <c r="GC24" s="154">
        <f t="shared" si="481"/>
        <v>1</v>
      </c>
      <c r="GD24" s="304">
        <f>EZ24+FJ24+FT24</f>
        <v>0</v>
      </c>
      <c r="GE24" s="314">
        <f>FA24+FK24+FU24</f>
        <v>0</v>
      </c>
      <c r="GF24" s="409">
        <f>GE24*(1+GF25)-(($Q23*1000)*3)</f>
        <v>-31824000</v>
      </c>
      <c r="GG24" s="158">
        <f>FC24+FM24+FW24</f>
        <v>0</v>
      </c>
      <c r="GH24" s="333">
        <f t="shared" si="485"/>
        <v>95955456</v>
      </c>
      <c r="GI24" s="334">
        <f t="shared" si="486"/>
        <v>19369293</v>
      </c>
      <c r="GJ24" s="162">
        <f t="shared" si="487"/>
        <v>3</v>
      </c>
      <c r="GK24" s="354">
        <f t="shared" si="488"/>
        <v>150706491</v>
      </c>
      <c r="GL24" s="355">
        <f t="shared" si="489"/>
        <v>32744195</v>
      </c>
      <c r="GM24" s="166">
        <f t="shared" si="490"/>
        <v>5</v>
      </c>
      <c r="GN24" s="479">
        <f t="shared" si="491"/>
        <v>202662820</v>
      </c>
      <c r="GO24" s="480">
        <f t="shared" si="492"/>
        <v>40042694</v>
      </c>
      <c r="GP24" s="409">
        <f t="shared" si="493"/>
        <v>-23605306</v>
      </c>
      <c r="GQ24" s="482">
        <f t="shared" si="494"/>
        <v>6</v>
      </c>
      <c r="GR24" s="390">
        <f t="shared" si="495"/>
        <v>379285691</v>
      </c>
      <c r="GS24" s="391">
        <f t="shared" si="496"/>
        <v>78501300</v>
      </c>
      <c r="GT24" s="170">
        <f t="shared" si="497"/>
        <v>12</v>
      </c>
      <c r="GU24" s="390">
        <f t="shared" si="498"/>
        <v>484677292</v>
      </c>
      <c r="GV24" s="391">
        <f t="shared" si="499"/>
        <v>100448317</v>
      </c>
      <c r="GW24" s="170">
        <f t="shared" si="500"/>
        <v>15</v>
      </c>
      <c r="GX24" s="390">
        <f t="shared" si="501"/>
        <v>557089112</v>
      </c>
      <c r="GY24" s="391">
        <f t="shared" si="502"/>
        <v>100760693</v>
      </c>
      <c r="GZ24" s="409">
        <f t="shared" si="503"/>
        <v>-26535307</v>
      </c>
      <c r="HA24" s="256">
        <f t="shared" si="504"/>
        <v>17</v>
      </c>
      <c r="HB24" s="31"/>
      <c r="HC24" s="30" t="s">
        <v>138</v>
      </c>
      <c r="HD24" s="30" t="s">
        <v>193</v>
      </c>
      <c r="HE24" s="520" t="s">
        <v>89</v>
      </c>
      <c r="HF24" s="30" t="s">
        <v>250</v>
      </c>
      <c r="HG24" s="30" t="s">
        <v>268</v>
      </c>
    </row>
    <row r="25" spans="1:215" s="38" customFormat="1" ht="21">
      <c r="A25" s="32"/>
      <c r="B25" s="599" t="s">
        <v>446</v>
      </c>
      <c r="C25" s="56"/>
      <c r="D25" s="57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139</v>
      </c>
      <c r="T25" s="35">
        <f t="shared" ref="T25:AA25" si="511">IF(AND(T23&gt;0,T24&gt;0),ROUNDDOWN(T24/T23,4),"")</f>
        <v>1.2433000000000001</v>
      </c>
      <c r="U25" s="36">
        <f t="shared" si="511"/>
        <v>1.0589999999999999</v>
      </c>
      <c r="V25" s="143">
        <f t="shared" si="511"/>
        <v>1</v>
      </c>
      <c r="W25" s="35">
        <f t="shared" si="511"/>
        <v>0.87549999999999994</v>
      </c>
      <c r="X25" s="36">
        <f t="shared" si="511"/>
        <v>0.87280000000000002</v>
      </c>
      <c r="Y25" s="150">
        <f t="shared" si="511"/>
        <v>1</v>
      </c>
      <c r="Z25" s="36">
        <f t="shared" si="511"/>
        <v>1</v>
      </c>
      <c r="AA25" s="36">
        <f t="shared" si="511"/>
        <v>1</v>
      </c>
      <c r="AB25" s="37">
        <f>IF(AB24&gt;0,AB24/AB23,0)</f>
        <v>1</v>
      </c>
      <c r="AC25" s="143">
        <f t="shared" ref="AC25:AK25" si="512">IF(AND(AC23&gt;0,AC24&gt;0),ROUNDDOWN(AC24/AC23,4),"")</f>
        <v>1</v>
      </c>
      <c r="AD25" s="35">
        <f t="shared" si="512"/>
        <v>0.99460000000000004</v>
      </c>
      <c r="AE25" s="36">
        <f t="shared" si="512"/>
        <v>0.94399999999999995</v>
      </c>
      <c r="AF25" s="150">
        <f t="shared" si="512"/>
        <v>1</v>
      </c>
      <c r="AG25" s="36" t="str">
        <f t="shared" si="512"/>
        <v/>
      </c>
      <c r="AH25" s="36" t="str">
        <f t="shared" si="512"/>
        <v/>
      </c>
      <c r="AI25" s="150" t="str">
        <f t="shared" si="512"/>
        <v/>
      </c>
      <c r="AJ25" s="36">
        <f t="shared" si="512"/>
        <v>0.77480000000000004</v>
      </c>
      <c r="AK25" s="36">
        <f t="shared" si="512"/>
        <v>1.1958</v>
      </c>
      <c r="AL25" s="37">
        <f>IF(AL24&gt;0,AL24/AL23,0)</f>
        <v>3.1425746656795583</v>
      </c>
      <c r="AM25" s="150">
        <f t="shared" ref="AM25:AU25" si="513">IF(AND(AM23&gt;0,AM24&gt;0),ROUNDDOWN(AM24/AM23,4),"")</f>
        <v>1</v>
      </c>
      <c r="AN25" s="36">
        <f t="shared" si="513"/>
        <v>1.0886</v>
      </c>
      <c r="AO25" s="36">
        <f t="shared" si="513"/>
        <v>1.0295000000000001</v>
      </c>
      <c r="AP25" s="150">
        <f t="shared" si="513"/>
        <v>1</v>
      </c>
      <c r="AQ25" s="36">
        <f t="shared" si="513"/>
        <v>0.84909999999999997</v>
      </c>
      <c r="AR25" s="36">
        <f t="shared" si="513"/>
        <v>0.82110000000000005</v>
      </c>
      <c r="AS25" s="150">
        <f t="shared" si="513"/>
        <v>0.83330000000000004</v>
      </c>
      <c r="AT25" s="36">
        <f t="shared" si="513"/>
        <v>1</v>
      </c>
      <c r="AU25" s="36">
        <f t="shared" si="513"/>
        <v>1</v>
      </c>
      <c r="AV25" s="37">
        <f>IF(AV24&gt;0,AV24/AV23,0)</f>
        <v>0</v>
      </c>
      <c r="AW25" s="143">
        <f>IF(AND(AW23&gt;0,AW24&gt;0),ROUNDDOWN(AW24/AW23,4),"")</f>
        <v>1</v>
      </c>
      <c r="AX25" s="424">
        <f t="shared" ref="AX25:BE25" si="514">IF(AND(AX23&gt;0,AX24&gt;0),ROUNDDOWN(AX24/AX23,4),"")</f>
        <v>1.1088</v>
      </c>
      <c r="AY25" s="425">
        <f t="shared" si="514"/>
        <v>1.0107999999999999</v>
      </c>
      <c r="AZ25" s="426">
        <f t="shared" si="514"/>
        <v>1</v>
      </c>
      <c r="BA25" s="297">
        <f t="shared" si="514"/>
        <v>0.8528</v>
      </c>
      <c r="BB25" s="301">
        <f t="shared" si="514"/>
        <v>0.82840000000000003</v>
      </c>
      <c r="BC25" s="155">
        <f t="shared" si="514"/>
        <v>0.85709999999999997</v>
      </c>
      <c r="BD25" s="305">
        <f t="shared" si="514"/>
        <v>0.90159999999999996</v>
      </c>
      <c r="BE25" s="315">
        <f t="shared" si="514"/>
        <v>1.0577000000000001</v>
      </c>
      <c r="BF25" s="325"/>
      <c r="BG25" s="159">
        <f t="shared" ref="BG25:BO25" si="515">IF(AND(BG23&gt;0,BG24&gt;0),ROUNDDOWN(BG24/BG23,4),"")</f>
        <v>1</v>
      </c>
      <c r="BH25" s="36">
        <f t="shared" si="515"/>
        <v>1.0804</v>
      </c>
      <c r="BI25" s="36">
        <f t="shared" si="515"/>
        <v>0.90469999999999995</v>
      </c>
      <c r="BJ25" s="150">
        <f t="shared" si="515"/>
        <v>1</v>
      </c>
      <c r="BK25" s="36" t="str">
        <f t="shared" si="515"/>
        <v/>
      </c>
      <c r="BL25" s="36" t="str">
        <f t="shared" si="515"/>
        <v/>
      </c>
      <c r="BM25" s="150" t="str">
        <f t="shared" si="515"/>
        <v/>
      </c>
      <c r="BN25" s="36">
        <f t="shared" si="515"/>
        <v>1</v>
      </c>
      <c r="BO25" s="36">
        <f t="shared" si="515"/>
        <v>0.83450000000000002</v>
      </c>
      <c r="BP25" s="37">
        <f>IF(BP24&gt;0,BP24/BP23,0)</f>
        <v>0</v>
      </c>
      <c r="BQ25" s="150">
        <f t="shared" ref="BQ25:BY25" si="516">IF(AND(BQ23&gt;0,BQ24&gt;0),ROUNDDOWN(BQ24/BQ23,4),"")</f>
        <v>1</v>
      </c>
      <c r="BR25" s="36" t="str">
        <f t="shared" si="516"/>
        <v/>
      </c>
      <c r="BS25" s="36" t="str">
        <f t="shared" si="516"/>
        <v/>
      </c>
      <c r="BT25" s="150" t="str">
        <f t="shared" si="516"/>
        <v/>
      </c>
      <c r="BU25" s="36">
        <f t="shared" si="516"/>
        <v>0.3654</v>
      </c>
      <c r="BV25" s="36">
        <f t="shared" si="516"/>
        <v>0.34799999999999998</v>
      </c>
      <c r="BW25" s="150">
        <f t="shared" si="516"/>
        <v>0.33329999999999999</v>
      </c>
      <c r="BX25" s="36">
        <f t="shared" si="516"/>
        <v>0.20619999999999999</v>
      </c>
      <c r="BY25" s="36">
        <f t="shared" si="516"/>
        <v>0.26740000000000003</v>
      </c>
      <c r="BZ25" s="37">
        <f>IF(BZ24&gt;0,BZ24/BZ23,0)</f>
        <v>0</v>
      </c>
      <c r="CA25" s="150">
        <f t="shared" ref="CA25:CI25" si="517">IF(AND(CA23&gt;0,CA24&gt;0),ROUNDDOWN(CA24/CA23,4),"")</f>
        <v>0.5</v>
      </c>
      <c r="CB25" s="36">
        <f t="shared" si="517"/>
        <v>0.83960000000000001</v>
      </c>
      <c r="CC25" s="36">
        <f t="shared" si="517"/>
        <v>0.62529999999999997</v>
      </c>
      <c r="CD25" s="150">
        <f t="shared" si="517"/>
        <v>0.5</v>
      </c>
      <c r="CE25" s="36">
        <f t="shared" si="517"/>
        <v>0.89610000000000001</v>
      </c>
      <c r="CF25" s="36">
        <f t="shared" si="517"/>
        <v>0.86460000000000004</v>
      </c>
      <c r="CG25" s="150">
        <f t="shared" si="517"/>
        <v>0.75</v>
      </c>
      <c r="CH25" s="36">
        <f t="shared" si="517"/>
        <v>2.4961000000000002</v>
      </c>
      <c r="CI25" s="36">
        <f t="shared" si="517"/>
        <v>1.0186999999999999</v>
      </c>
      <c r="CJ25" s="37">
        <f>IF(CJ24&gt;0,CJ24/CJ23,0)</f>
        <v>0</v>
      </c>
      <c r="CK25" s="143">
        <f>IF(AND(CK23&gt;0,CK24&gt;0),ROUNDDOWN(CK24/CK23,4),"")</f>
        <v>2</v>
      </c>
      <c r="CL25" s="424">
        <f t="shared" ref="CL25:CS25" si="518">IF(AND(CL23&gt;0,CL24&gt;0),ROUNDDOWN(CL24/CL23,4),"")</f>
        <v>0.64</v>
      </c>
      <c r="CM25" s="425">
        <f t="shared" si="518"/>
        <v>0.51</v>
      </c>
      <c r="CN25" s="426">
        <f t="shared" si="518"/>
        <v>0.5</v>
      </c>
      <c r="CO25" s="297">
        <f t="shared" si="518"/>
        <v>0.58130000000000004</v>
      </c>
      <c r="CP25" s="301">
        <f t="shared" si="518"/>
        <v>0.56040000000000001</v>
      </c>
      <c r="CQ25" s="155">
        <f t="shared" si="518"/>
        <v>0.5</v>
      </c>
      <c r="CR25" s="305">
        <f t="shared" si="518"/>
        <v>0.78849999999999998</v>
      </c>
      <c r="CS25" s="315">
        <f t="shared" si="518"/>
        <v>0.56340000000000001</v>
      </c>
      <c r="CT25" s="325"/>
      <c r="CU25" s="159">
        <f>IF(AND(CU23&gt;0,CU24&gt;0),ROUNDDOWN(CU24/CU23,4),"")</f>
        <v>1</v>
      </c>
      <c r="CV25" s="335">
        <f>IF(AND(CV23&gt;0,CV24&gt;0),ROUNDDOWN(CV24/CV23,4),"")</f>
        <v>0.87439999999999996</v>
      </c>
      <c r="CW25" s="336">
        <f t="shared" ref="CW25:CX25" si="519">IF(AND(CW23&gt;0,CW24&gt;0),ROUNDDOWN(CW24/CW23,4),"")</f>
        <v>0.76039999999999996</v>
      </c>
      <c r="CX25" s="163">
        <f t="shared" si="519"/>
        <v>0.75</v>
      </c>
      <c r="CY25" s="356">
        <f>IF(AND(CY23&gt;0,CY24&gt;0),ROUNDDOWN(CY24/CY23,4),"")</f>
        <v>0.71989999999999998</v>
      </c>
      <c r="CZ25" s="357">
        <f>IF(AND(CZ23&gt;0,CZ24&gt;0),ROUNDDOWN(CZ24/CZ23,4),"")</f>
        <v>0.68910000000000005</v>
      </c>
      <c r="DA25" s="167">
        <f>IF(AND(DA23&gt;0,DA24&gt;0),ROUNDDOWN(DA24/DA23,4),"")</f>
        <v>0.66659999999999997</v>
      </c>
      <c r="DB25" s="483">
        <f t="shared" ref="DB25:DE25" si="520">IF(AND(DB23&gt;0,DB24&gt;0),ROUNDDOWN(DB24/DB23,4),"")</f>
        <v>0.84970000000000001</v>
      </c>
      <c r="DC25" s="484">
        <f t="shared" si="520"/>
        <v>0.83150000000000002</v>
      </c>
      <c r="DD25" s="485"/>
      <c r="DE25" s="486">
        <f t="shared" si="520"/>
        <v>1</v>
      </c>
      <c r="DF25" s="36">
        <f t="shared" ref="DF25:DM25" si="521">IF(AND(DF23&gt;0,DF24&gt;0),ROUNDDOWN(DF24/DF23,4),"")</f>
        <v>0.50600000000000001</v>
      </c>
      <c r="DG25" s="36">
        <f t="shared" si="521"/>
        <v>0.4279</v>
      </c>
      <c r="DH25" s="150">
        <f t="shared" si="521"/>
        <v>0.5</v>
      </c>
      <c r="DI25" s="36">
        <f t="shared" si="521"/>
        <v>1.7179</v>
      </c>
      <c r="DJ25" s="36">
        <f t="shared" si="521"/>
        <v>1.4211</v>
      </c>
      <c r="DK25" s="150">
        <f t="shared" si="521"/>
        <v>1.5</v>
      </c>
      <c r="DL25" s="36">
        <f t="shared" si="521"/>
        <v>1.056</v>
      </c>
      <c r="DM25" s="36">
        <f t="shared" si="521"/>
        <v>1.0185</v>
      </c>
      <c r="DN25" s="37">
        <f>IF(DN24&gt;0,DN24/DN23,0)</f>
        <v>0</v>
      </c>
      <c r="DO25" s="150">
        <f t="shared" ref="DO25:DW25" si="522">IF(AND(DO23&gt;0,DO24&gt;0),ROUNDDOWN(DO24/DO23,4),"")</f>
        <v>1</v>
      </c>
      <c r="DP25" s="36">
        <f t="shared" si="522"/>
        <v>0.52610000000000001</v>
      </c>
      <c r="DQ25" s="36">
        <f t="shared" si="522"/>
        <v>0.44400000000000001</v>
      </c>
      <c r="DR25" s="150">
        <f t="shared" si="522"/>
        <v>0.5</v>
      </c>
      <c r="DS25" s="36">
        <f t="shared" si="522"/>
        <v>0.45150000000000001</v>
      </c>
      <c r="DT25" s="36">
        <f t="shared" si="522"/>
        <v>0.48599999999999999</v>
      </c>
      <c r="DU25" s="150">
        <f t="shared" si="522"/>
        <v>0.5</v>
      </c>
      <c r="DV25" s="36">
        <f t="shared" si="522"/>
        <v>0.81399999999999995</v>
      </c>
      <c r="DW25" s="36">
        <f t="shared" si="522"/>
        <v>0.78669999999999995</v>
      </c>
      <c r="DX25" s="37">
        <f>IF(DX24&gt;0,DX24/DX23,0)</f>
        <v>0.68686670589004384</v>
      </c>
      <c r="DY25" s="150">
        <f t="shared" ref="DY25:EG25" si="523">IF(AND(DY23&gt;0,DY24&gt;0),ROUNDDOWN(DY24/DY23,4),"")</f>
        <v>0.8</v>
      </c>
      <c r="DZ25" s="36" t="str">
        <f t="shared" si="523"/>
        <v/>
      </c>
      <c r="EA25" s="36" t="str">
        <f t="shared" si="523"/>
        <v/>
      </c>
      <c r="EB25" s="150" t="str">
        <f t="shared" si="523"/>
        <v/>
      </c>
      <c r="EC25" s="36" t="str">
        <f t="shared" si="523"/>
        <v/>
      </c>
      <c r="ED25" s="36" t="str">
        <f t="shared" si="523"/>
        <v/>
      </c>
      <c r="EE25" s="150" t="str">
        <f t="shared" si="523"/>
        <v/>
      </c>
      <c r="EF25" s="36">
        <f t="shared" si="523"/>
        <v>0.35780000000000001</v>
      </c>
      <c r="EG25" s="36">
        <f t="shared" si="523"/>
        <v>0.34710000000000002</v>
      </c>
      <c r="EH25" s="37">
        <f>IF(EH24&gt;0,EH24/EH23,0)</f>
        <v>0</v>
      </c>
      <c r="EI25" s="143">
        <f>IF(AND(EI23&gt;0,EI24&gt;0),ROUNDDOWN(EI24/EI23,4),"")</f>
        <v>0.33329999999999999</v>
      </c>
      <c r="EJ25" s="424">
        <f t="shared" ref="EJ25:EQ25" si="524">IF(AND(EJ23&gt;0,EJ24&gt;0),ROUNDDOWN(EJ24/EJ23,4),"")</f>
        <v>0.34399999999999997</v>
      </c>
      <c r="EK25" s="425">
        <f t="shared" si="524"/>
        <v>0.29060000000000002</v>
      </c>
      <c r="EL25" s="426">
        <f t="shared" si="524"/>
        <v>0.33329999999999999</v>
      </c>
      <c r="EM25" s="297">
        <f t="shared" si="524"/>
        <v>0.72309999999999997</v>
      </c>
      <c r="EN25" s="301">
        <f t="shared" si="524"/>
        <v>0.63570000000000004</v>
      </c>
      <c r="EO25" s="155">
        <f t="shared" si="524"/>
        <v>0.66659999999999997</v>
      </c>
      <c r="EP25" s="305">
        <f t="shared" si="524"/>
        <v>0.70860000000000001</v>
      </c>
      <c r="EQ25" s="315">
        <f t="shared" si="524"/>
        <v>0.67120000000000002</v>
      </c>
      <c r="ER25" s="325"/>
      <c r="ES25" s="159">
        <f t="shared" ref="ES25:FA25" si="525">IF(AND(ES23&gt;0,ES24&gt;0),ROUNDDOWN(ES24/ES23,4),"")</f>
        <v>0.66659999999999997</v>
      </c>
      <c r="ET25" s="36">
        <f t="shared" si="525"/>
        <v>0.74470000000000003</v>
      </c>
      <c r="EU25" s="36">
        <f t="shared" si="525"/>
        <v>0.62250000000000005</v>
      </c>
      <c r="EV25" s="150">
        <f t="shared" si="525"/>
        <v>0.5</v>
      </c>
      <c r="EW25" s="36" t="str">
        <f t="shared" si="525"/>
        <v/>
      </c>
      <c r="EX25" s="36" t="str">
        <f t="shared" si="525"/>
        <v/>
      </c>
      <c r="EY25" s="150" t="str">
        <f t="shared" si="525"/>
        <v/>
      </c>
      <c r="EZ25" s="36" t="str">
        <f t="shared" si="525"/>
        <v/>
      </c>
      <c r="FA25" s="36" t="str">
        <f t="shared" si="525"/>
        <v/>
      </c>
      <c r="FB25" s="37">
        <f>IF(FB24&gt;0,FB24/FB23,0)</f>
        <v>0</v>
      </c>
      <c r="FC25" s="150" t="str">
        <f t="shared" ref="FC25:FK25" si="526">IF(AND(FC23&gt;0,FC24&gt;0),ROUNDDOWN(FC24/FC23,4),"")</f>
        <v/>
      </c>
      <c r="FD25" s="36" t="str">
        <f t="shared" si="526"/>
        <v/>
      </c>
      <c r="FE25" s="36" t="str">
        <f t="shared" si="526"/>
        <v/>
      </c>
      <c r="FF25" s="150" t="str">
        <f t="shared" si="526"/>
        <v/>
      </c>
      <c r="FG25" s="36">
        <f t="shared" si="526"/>
        <v>0.62139999999999995</v>
      </c>
      <c r="FH25" s="36">
        <f t="shared" si="526"/>
        <v>0.61929999999999996</v>
      </c>
      <c r="FI25" s="150">
        <f t="shared" si="526"/>
        <v>0.5</v>
      </c>
      <c r="FJ25" s="36" t="str">
        <f t="shared" si="526"/>
        <v/>
      </c>
      <c r="FK25" s="36" t="str">
        <f t="shared" si="526"/>
        <v/>
      </c>
      <c r="FL25" s="37">
        <f>IF(FL24&gt;0,FL24/FL23,0)</f>
        <v>0</v>
      </c>
      <c r="FM25" s="150" t="str">
        <f t="shared" ref="FM25:FU25" si="527">IF(AND(FM23&gt;0,FM24&gt;0),ROUNDDOWN(FM24/FM23,4),"")</f>
        <v/>
      </c>
      <c r="FN25" s="36" t="str">
        <f t="shared" si="527"/>
        <v/>
      </c>
      <c r="FO25" s="36" t="str">
        <f t="shared" si="527"/>
        <v/>
      </c>
      <c r="FP25" s="150" t="str">
        <f t="shared" si="527"/>
        <v/>
      </c>
      <c r="FQ25" s="36" t="str">
        <f t="shared" si="527"/>
        <v/>
      </c>
      <c r="FR25" s="36" t="str">
        <f t="shared" si="527"/>
        <v/>
      </c>
      <c r="FS25" s="150" t="str">
        <f t="shared" si="527"/>
        <v/>
      </c>
      <c r="FT25" s="36" t="str">
        <f t="shared" si="527"/>
        <v/>
      </c>
      <c r="FU25" s="36" t="str">
        <f t="shared" si="527"/>
        <v/>
      </c>
      <c r="FV25" s="37">
        <f>IF(FV24&gt;0,FV24/FV23,0)</f>
        <v>0</v>
      </c>
      <c r="FW25" s="143" t="str">
        <f>IF(AND(FW23&gt;0,FW24&gt;0),ROUNDDOWN(FW24/FW23,4),"")</f>
        <v/>
      </c>
      <c r="FX25" s="424">
        <f t="shared" ref="FX25:GE25" si="528">IF(AND(FX23&gt;0,FX24&gt;0),ROUNDDOWN(FX24/FX23,4),"")</f>
        <v>0.18609999999999999</v>
      </c>
      <c r="FY25" s="425">
        <f t="shared" si="528"/>
        <v>0.15559999999999999</v>
      </c>
      <c r="FZ25" s="426">
        <f t="shared" si="528"/>
        <v>0.125</v>
      </c>
      <c r="GA25" s="297">
        <f t="shared" si="528"/>
        <v>0.20710000000000001</v>
      </c>
      <c r="GB25" s="301">
        <f t="shared" si="528"/>
        <v>0.2064</v>
      </c>
      <c r="GC25" s="155">
        <f t="shared" si="528"/>
        <v>0.1666</v>
      </c>
      <c r="GD25" s="305" t="str">
        <f t="shared" si="528"/>
        <v/>
      </c>
      <c r="GE25" s="315" t="str">
        <f t="shared" si="528"/>
        <v/>
      </c>
      <c r="GF25" s="325"/>
      <c r="GG25" s="159" t="str">
        <f>IF(AND(GG23&gt;0,GG24&gt;0),ROUNDDOWN(GG24/GG23,4),"")</f>
        <v/>
      </c>
      <c r="GH25" s="335">
        <f>IF(AND(GH23&gt;0,GH24&gt;0),ROUNDDOWN(GH24/GH23,4),"")</f>
        <v>0.25380000000000003</v>
      </c>
      <c r="GI25" s="336">
        <f t="shared" ref="GI25:GJ25" si="529">IF(AND(GI23&gt;0,GI24&gt;0),ROUNDDOWN(GI24/GI23,4),"")</f>
        <v>0.2135</v>
      </c>
      <c r="GJ25" s="163">
        <f t="shared" si="529"/>
        <v>0.2142</v>
      </c>
      <c r="GK25" s="356">
        <f>IF(AND(GK23&gt;0,GK24&gt;0),ROUNDDOWN(GK24/GK23,4),"")</f>
        <v>0.46510000000000001</v>
      </c>
      <c r="GL25" s="357">
        <f>IF(AND(GL23&gt;0,GL24&gt;0),ROUNDDOWN(GL24/GL23,4),"")</f>
        <v>0.42099999999999999</v>
      </c>
      <c r="GM25" s="167">
        <f>IF(AND(GM23&gt;0,GM24&gt;0),ROUNDDOWN(GM24/GM23,4),"")</f>
        <v>0.41660000000000003</v>
      </c>
      <c r="GN25" s="483">
        <f t="shared" ref="GN25:HA25" si="530">IF(AND(GN23&gt;0,GN24&gt;0),ROUNDDOWN(GN24/GN23,4),"")</f>
        <v>0.37769999999999998</v>
      </c>
      <c r="GO25" s="484">
        <f t="shared" si="530"/>
        <v>0.34139999999999998</v>
      </c>
      <c r="GP25" s="485" t="str">
        <f t="shared" si="530"/>
        <v/>
      </c>
      <c r="GQ25" s="486">
        <f t="shared" si="530"/>
        <v>0.33329999999999999</v>
      </c>
      <c r="GR25" s="392">
        <f t="shared" si="530"/>
        <v>0.54020000000000001</v>
      </c>
      <c r="GS25" s="393">
        <f t="shared" si="530"/>
        <v>0.46589999999999998</v>
      </c>
      <c r="GT25" s="172">
        <f t="shared" si="530"/>
        <v>0.46150000000000002</v>
      </c>
      <c r="GU25" s="392">
        <f t="shared" si="530"/>
        <v>0.61509999999999998</v>
      </c>
      <c r="GV25" s="393">
        <f t="shared" si="530"/>
        <v>0.57069999999999999</v>
      </c>
      <c r="GW25" s="172">
        <f t="shared" si="530"/>
        <v>0.55549999999999999</v>
      </c>
      <c r="GX25" s="392">
        <f t="shared" si="530"/>
        <v>0.58420000000000005</v>
      </c>
      <c r="GY25" s="393">
        <f t="shared" si="530"/>
        <v>0.52949999999999997</v>
      </c>
      <c r="GZ25" s="374"/>
      <c r="HA25" s="171">
        <f t="shared" si="530"/>
        <v>0.58620000000000005</v>
      </c>
      <c r="HB25" s="40"/>
      <c r="HC25" s="39" t="s">
        <v>139</v>
      </c>
      <c r="HD25" s="39"/>
      <c r="HE25" s="39"/>
      <c r="HF25" s="39"/>
      <c r="HG25" s="39"/>
    </row>
    <row r="26" spans="1:215" s="25" customFormat="1" ht="21">
      <c r="A26" s="24"/>
      <c r="B26" s="51" t="s">
        <v>446</v>
      </c>
      <c r="C26" s="54" t="str">
        <f>_xlfn.XLOOKUP(D26,事業計画2025[営業所],事業計画2025[エリア],"",0)</f>
        <v>東京</v>
      </c>
      <c r="D26" s="55" t="s">
        <v>101</v>
      </c>
      <c r="E26" s="196"/>
      <c r="F26" s="196"/>
      <c r="G26" s="196" t="str">
        <f>_xlfn.XLOOKUP(D26,事業計画2025[営業所],事業計画2025[所長],"",0)</f>
        <v>田中 大輔</v>
      </c>
      <c r="H26" s="196" t="str">
        <f>_xlfn.XLOOKUP(D26,事業計画2025[営業所],事業計画2025[担当役員],"",0)</f>
        <v>佐藤 宏幸</v>
      </c>
      <c r="I26" s="196" t="str">
        <f>_xlfn.XLOOKUP(D26,事業計画2025[営業所],事業計画2025[主要ブランド],"",0)</f>
        <v>nexthouse</v>
      </c>
      <c r="J26" s="196"/>
      <c r="K26" s="197">
        <f>_xlfn.XLOOKUP(D26,事業計画2025[営業所],事業計画2025[人件費],"",0)</f>
        <v>1408</v>
      </c>
      <c r="L26" s="197">
        <f>_xlfn.XLOOKUP(D26,事業計画2025[営業所],事業計画2025[販売費],"",0)</f>
        <v>258</v>
      </c>
      <c r="M26" s="197">
        <f>_xlfn.XLOOKUP(D26,事業計画2025[営業所],事業計画2025[減価償却費],"",0)</f>
        <v>8</v>
      </c>
      <c r="N26" s="197">
        <f>_xlfn.XLOOKUP(D26,事業計画2025[営業所],事業計画2025[地代・家賃],"",0)</f>
        <v>1350</v>
      </c>
      <c r="O26" s="197">
        <f>_xlfn.XLOOKUP(D26,事業計画2025[営業所],事業計画2025[その他経費],"",0)</f>
        <v>250</v>
      </c>
      <c r="P26" s="197">
        <f>_xlfn.XLOOKUP(D26,事業計画2025[営業所],事業計画2025[本社経費],"",0)</f>
        <v>2000</v>
      </c>
      <c r="Q26" s="197">
        <f>SUM(K26:P26)</f>
        <v>5274</v>
      </c>
      <c r="R26" s="196"/>
      <c r="S26" s="26" t="s">
        <v>137</v>
      </c>
      <c r="T26" s="27" cm="1">
        <f t="array" ref="T26">_xlfn.XLOOKUP($D26&amp;T$2&amp;T$3,事業計画集計2025[営業所]&amp;事業計画集計2025[月]&amp;事業計画集計2025[受着完],事業計画集計2025[(当月)計画 請負金額],0,0)</f>
        <v>27000000</v>
      </c>
      <c r="U26" s="28" cm="1">
        <f t="array" ref="U26">_xlfn.XLOOKUP($D26&amp;T$2&amp;T$3,事業計画集計2025[営業所]&amp;事業計画集計2025[月]&amp;事業計画集計2025[受着完],事業計画集計2025[(当月)計画 利益額],0,0)</f>
        <v>6750000</v>
      </c>
      <c r="V26" s="142" cm="1">
        <f t="array" ref="V26">_xlfn.XLOOKUP($D26&amp;T$2&amp;T$3,事業計画集計2025[営業所]&amp;事業計画集計2025[月]&amp;事業計画集計2025[受着完],事業計画集計2025[(当月)計画 棟数],0,0)</f>
        <v>1</v>
      </c>
      <c r="W26" s="27" cm="1">
        <f t="array" ref="W26">_xlfn.XLOOKUP($D26&amp;W$2&amp;W$3,事業計画集計2025[営業所]&amp;事業計画集計2025[月]&amp;事業計画集計2025[受着完],事業計画集計2025[(当月)計画 請負金額],0,0)</f>
        <v>0</v>
      </c>
      <c r="X26" s="28" cm="1">
        <f t="array" ref="X26">_xlfn.XLOOKUP($D26&amp;W$2&amp;W$3,事業計画集計2025[営業所]&amp;事業計画集計2025[月]&amp;事業計画集計2025[受着完],事業計画集計2025[(当月)計画 利益額],0,0)</f>
        <v>0</v>
      </c>
      <c r="Y26" s="149" cm="1">
        <f t="array" ref="Y26">_xlfn.XLOOKUP($D26&amp;W$2&amp;W$3,事業計画集計2025[営業所]&amp;事業計画集計2025[月]&amp;事業計画集計2025[受着完],事業計画集計2025[(当月)計画 棟数],0,0)</f>
        <v>0</v>
      </c>
      <c r="Z26" s="28" cm="1">
        <f t="array" ref="Z26">_xlfn.XLOOKUP($D26&amp;Z$2&amp;Z$3,事業計画集計2025[営業所]&amp;事業計画集計2025[月]&amp;事業計画集計2025[受着完],事業計画集計2025[(当月)計画 請負金額],0,0)</f>
        <v>0</v>
      </c>
      <c r="AA26" s="28" cm="1">
        <f t="array" ref="AA26">_xlfn.XLOOKUP($D26&amp;Z$2&amp;Z$3,事業計画集計2025[営業所]&amp;事業計画集計2025[月]&amp;事業計画集計2025[受着完],事業計画集計2025[(当月)計画 利益額],0,0)</f>
        <v>0</v>
      </c>
      <c r="AB26" s="29">
        <f>AA26-($Q26*1000)</f>
        <v>-5274000</v>
      </c>
      <c r="AC26" s="142" cm="1">
        <f t="array" ref="AC26">_xlfn.XLOOKUP($D26&amp;Z$2&amp;Z$3,事業計画集計2025[営業所]&amp;事業計画集計2025[月]&amp;事業計画集計2025[受着完],事業計画集計2025[(当月)計画 棟数],0,0)</f>
        <v>0</v>
      </c>
      <c r="AD26" s="27" cm="1">
        <f t="array" ref="AD26">_xlfn.XLOOKUP($D26&amp;AD$2&amp;AD$3,事業計画集計2025[営業所]&amp;事業計画集計2025[月]&amp;事業計画集計2025[受着完],事業計画集計2025[(当月)計画 請負金額],0,0)</f>
        <v>27000000</v>
      </c>
      <c r="AE26" s="28" cm="1">
        <f t="array" ref="AE26">_xlfn.XLOOKUP($D26&amp;AD$2&amp;AD$3,事業計画集計2025[営業所]&amp;事業計画集計2025[月]&amp;事業計画集計2025[受着完],事業計画集計2025[(当月)計画 利益額],0,0)</f>
        <v>6750000</v>
      </c>
      <c r="AF26" s="149" cm="1">
        <f t="array" ref="AF26">_xlfn.XLOOKUP($D26&amp;AD$2&amp;AD$3,事業計画集計2025[営業所]&amp;事業計画集計2025[月]&amp;事業計画集計2025[受着完],事業計画集計2025[(当月)計画 棟数],0,0)</f>
        <v>1</v>
      </c>
      <c r="AG26" s="28" cm="1">
        <f t="array" ref="AG26">_xlfn.XLOOKUP($D26&amp;AG$2&amp;AG$3,事業計画集計2025[営業所]&amp;事業計画集計2025[月]&amp;事業計画集計2025[受着完],事業計画集計2025[(当月)計画 請負金額],0,0)</f>
        <v>0</v>
      </c>
      <c r="AH26" s="28" cm="1">
        <f t="array" ref="AH26">_xlfn.XLOOKUP($D26&amp;AG$2&amp;AG$3,事業計画集計2025[営業所]&amp;事業計画集計2025[月]&amp;事業計画集計2025[受着完],事業計画集計2025[(当月)計画 利益額],0,0)</f>
        <v>0</v>
      </c>
      <c r="AI26" s="149" cm="1">
        <f t="array" ref="AI26">_xlfn.XLOOKUP($D26&amp;AG$2&amp;AG$3,事業計画集計2025[営業所]&amp;事業計画集計2025[月]&amp;事業計画集計2025[受着完],事業計画集計2025[(当月)計画 棟数],0,0)</f>
        <v>0</v>
      </c>
      <c r="AJ26" s="28" cm="1">
        <f t="array" ref="AJ26">_xlfn.XLOOKUP($D26&amp;AJ$2&amp;AJ$3,事業計画集計2025[営業所]&amp;事業計画集計2025[月]&amp;事業計画集計2025[受着完],事業計画集計2025[(当月)計画 請負金額],0,0)</f>
        <v>0</v>
      </c>
      <c r="AK26" s="28" cm="1">
        <f t="array" ref="AK26">_xlfn.XLOOKUP($D26&amp;AJ$2&amp;AJ$3,事業計画集計2025[営業所]&amp;事業計画集計2025[月]&amp;事業計画集計2025[受着完],事業計画集計2025[(当月)計画 利益額],0,0)</f>
        <v>0</v>
      </c>
      <c r="AL26" s="29">
        <f>AK26-($Q26*1000)</f>
        <v>-5274000</v>
      </c>
      <c r="AM26" s="149" cm="1">
        <f t="array" ref="AM26">_xlfn.XLOOKUP($D26&amp;AJ$2&amp;AJ$3,事業計画集計2025[営業所]&amp;事業計画集計2025[月]&amp;事業計画集計2025[受着完],事業計画集計2025[(当月)計画 棟数],0,0)</f>
        <v>0</v>
      </c>
      <c r="AN26" s="28" cm="1">
        <f t="array" ref="AN26">_xlfn.XLOOKUP($D26&amp;AN$2&amp;AN$3,事業計画集計2025[営業所]&amp;事業計画集計2025[月]&amp;事業計画集計2025[受着完],事業計画集計2025[(当月)計画 請負金額],0,0)</f>
        <v>27000000</v>
      </c>
      <c r="AO26" s="28" cm="1">
        <f t="array" ref="AO26">_xlfn.XLOOKUP($D26&amp;AN$2&amp;AN$3,事業計画集計2025[営業所]&amp;事業計画集計2025[月]&amp;事業計画集計2025[受着完],事業計画集計2025[(当月)計画 利益額],0,0)</f>
        <v>6750000</v>
      </c>
      <c r="AP26" s="149" cm="1">
        <f t="array" ref="AP26">_xlfn.XLOOKUP($D26&amp;AN$2&amp;AN$3,事業計画集計2025[営業所]&amp;事業計画集計2025[月]&amp;事業計画集計2025[受着完],事業計画集計2025[(当月)計画 棟数],0,0)</f>
        <v>1</v>
      </c>
      <c r="AQ26" s="28" cm="1">
        <f t="array" ref="AQ26">_xlfn.XLOOKUP($D26&amp;AQ$2&amp;AQ$3,事業計画集計2025[営業所]&amp;事業計画集計2025[月]&amp;事業計画集計2025[受着完],事業計画集計2025[(当月)計画 請負金額],0,0)</f>
        <v>25200000</v>
      </c>
      <c r="AR26" s="28" cm="1">
        <f t="array" ref="AR26">_xlfn.XLOOKUP($D26&amp;AQ$2&amp;AQ$3,事業計画集計2025[営業所]&amp;事業計画集計2025[月]&amp;事業計画集計2025[受着完],事業計画集計2025[(当月)計画 利益額],0,0)</f>
        <v>5422283</v>
      </c>
      <c r="AS26" s="149" cm="1">
        <f t="array" ref="AS26">_xlfn.XLOOKUP($D26&amp;AQ$2&amp;AQ$3,事業計画集計2025[営業所]&amp;事業計画集計2025[月]&amp;事業計画集計2025[受着完],事業計画集計2025[(当月)計画 棟数],0,0)</f>
        <v>1</v>
      </c>
      <c r="AT26" s="28" cm="1">
        <f t="array" ref="AT26">_xlfn.XLOOKUP($D26&amp;AT$2&amp;AT$3,事業計画集計2025[営業所]&amp;事業計画集計2025[月]&amp;事業計画集計2025[受着完],事業計画集計2025[(当月)計画 請負金額],0,0)</f>
        <v>0</v>
      </c>
      <c r="AU26" s="28" cm="1">
        <f t="array" ref="AU26">_xlfn.XLOOKUP($D26&amp;AT$2&amp;AT$3,事業計画集計2025[営業所]&amp;事業計画集計2025[月]&amp;事業計画集計2025[受着完],事業計画集計2025[(当月)計画 利益額],0,0)</f>
        <v>0</v>
      </c>
      <c r="AV26" s="29">
        <f>AU26-($Q26*1000)</f>
        <v>-5274000</v>
      </c>
      <c r="AW26" s="142" cm="1">
        <f t="array" ref="AW26">_xlfn.XLOOKUP($D26&amp;AT$2&amp;AT$3,事業計画集計2025[営業所]&amp;事業計画集計2025[月]&amp;事業計画集計2025[受着完],事業計画集計2025[(当月)計画 棟数],0,0)</f>
        <v>0</v>
      </c>
      <c r="AX26" s="421">
        <f t="shared" ref="AX26:AX27" si="531">T26+AD26+AN26</f>
        <v>81000000</v>
      </c>
      <c r="AY26" s="422">
        <f t="shared" ref="AY26:AY27" si="532">U26+AE26+AO26</f>
        <v>20250000</v>
      </c>
      <c r="AZ26" s="423">
        <f t="shared" ref="AZ26:AZ27" si="533">V26+AF26+AP26</f>
        <v>3</v>
      </c>
      <c r="BA26" s="296">
        <f t="shared" ref="BA26:BA27" si="534">W26+AG26+AQ26</f>
        <v>25200000</v>
      </c>
      <c r="BB26" s="300">
        <f t="shared" ref="BB26:BB27" si="535">X26+AH26+AR26</f>
        <v>5422283</v>
      </c>
      <c r="BC26" s="154">
        <f t="shared" ref="BC26:BC27" si="536">Y26+AI26+AS26</f>
        <v>1</v>
      </c>
      <c r="BD26" s="304">
        <f t="shared" ref="BD26" si="537">Z26+AJ26+AT26</f>
        <v>0</v>
      </c>
      <c r="BE26" s="314">
        <f t="shared" ref="BE26" si="538">AA26+AK26+AU26</f>
        <v>0</v>
      </c>
      <c r="BF26" s="324">
        <f t="shared" ref="BF26" si="539">AB26+AL26+AV26</f>
        <v>-15822000</v>
      </c>
      <c r="BG26" s="158">
        <f t="shared" ref="BG26" si="540">AC26+AM26+AW26</f>
        <v>0</v>
      </c>
      <c r="BH26" s="28" cm="1">
        <f t="array" ref="BH26">_xlfn.XLOOKUP($D26&amp;BH$2&amp;BH$3,事業計画集計2025[営業所]&amp;事業計画集計2025[月]&amp;事業計画集計2025[受着完],事業計画集計2025[(当月)計画 請負金額],0,0)</f>
        <v>27000000</v>
      </c>
      <c r="BI26" s="28" cm="1">
        <f t="array" ref="BI26">_xlfn.XLOOKUP($D26&amp;BH$2&amp;BH$3,事業計画集計2025[営業所]&amp;事業計画集計2025[月]&amp;事業計画集計2025[受着完],事業計画集計2025[(当月)計画 利益額],0,0)</f>
        <v>6750000</v>
      </c>
      <c r="BJ26" s="149" cm="1">
        <f t="array" ref="BJ26">_xlfn.XLOOKUP($D26&amp;BH$2&amp;BH$3,事業計画集計2025[営業所]&amp;事業計画集計2025[月]&amp;事業計画集計2025[受着完],事業計画集計2025[(当月)計画 棟数],0,0)</f>
        <v>1</v>
      </c>
      <c r="BK26" s="28" cm="1">
        <f t="array" ref="BK26">_xlfn.XLOOKUP($D26&amp;BK$2&amp;BK$3,事業計画集計2025[営業所]&amp;事業計画集計2025[月]&amp;事業計画集計2025[受着完],事業計画集計2025[(当月)計画 請負金額],0,0)</f>
        <v>43943050</v>
      </c>
      <c r="BL26" s="28" cm="1">
        <f t="array" ref="BL26">_xlfn.XLOOKUP($D26&amp;BK$2&amp;BK$3,事業計画集計2025[営業所]&amp;事業計画集計2025[月]&amp;事業計画集計2025[受着完],事業計画集計2025[(当月)計画 利益額],0,0)</f>
        <v>9088980</v>
      </c>
      <c r="BM26" s="149" cm="1">
        <f t="array" ref="BM26">_xlfn.XLOOKUP($D26&amp;BK$2&amp;BK$3,事業計画集計2025[営業所]&amp;事業計画集計2025[月]&amp;事業計画集計2025[受着完],事業計画集計2025[(当月)計画 棟数],0,0)</f>
        <v>1</v>
      </c>
      <c r="BN26" s="28" cm="1">
        <f t="array" ref="BN26">_xlfn.XLOOKUP($D26&amp;BN$2&amp;BN$3,事業計画集計2025[営業所]&amp;事業計画集計2025[月]&amp;事業計画集計2025[受着完],事業計画集計2025[(当月)計画 請負金額],0,0)</f>
        <v>82214275</v>
      </c>
      <c r="BO26" s="28" cm="1">
        <f t="array" ref="BO26">_xlfn.XLOOKUP($D26&amp;BN$2&amp;BN$3,事業計画集計2025[営業所]&amp;事業計画集計2025[月]&amp;事業計画集計2025[受着完],事業計画集計2025[(当月)計画 利益額],0,0)</f>
        <v>17819770</v>
      </c>
      <c r="BP26" s="29">
        <f>BO26-($Q26*1000)</f>
        <v>12545770</v>
      </c>
      <c r="BQ26" s="149" cm="1">
        <f t="array" ref="BQ26">_xlfn.XLOOKUP($D26&amp;BN$2&amp;BN$3,事業計画集計2025[営業所]&amp;事業計画集計2025[月]&amp;事業計画集計2025[受着完],事業計画集計2025[(当月)計画 棟数],0,0)</f>
        <v>2</v>
      </c>
      <c r="BR26" s="28" cm="1">
        <f t="array" ref="BR26">_xlfn.XLOOKUP($D26&amp;BR$2&amp;BR$3,事業計画集計2025[営業所]&amp;事業計画集計2025[月]&amp;事業計画集計2025[受着完],事業計画集計2025[(当月)計画 請負金額],0,0)</f>
        <v>27000000</v>
      </c>
      <c r="BS26" s="28" cm="1">
        <f t="array" ref="BS26">_xlfn.XLOOKUP($D26&amp;BR$2&amp;BR$3,事業計画集計2025[営業所]&amp;事業計画集計2025[月]&amp;事業計画集計2025[受着完],事業計画集計2025[(当月)計画 利益額],0,0)</f>
        <v>6750000</v>
      </c>
      <c r="BT26" s="149" cm="1">
        <f t="array" ref="BT26">_xlfn.XLOOKUP($D26&amp;BR$2&amp;BR$3,事業計画集計2025[営業所]&amp;事業計画集計2025[月]&amp;事業計画集計2025[受着完],事業計画集計2025[(当月)計画 棟数],0,0)</f>
        <v>1</v>
      </c>
      <c r="BU26" s="28" cm="1">
        <f t="array" ref="BU26">_xlfn.XLOOKUP($D26&amp;BU$2&amp;BU$3,事業計画集計2025[営業所]&amp;事業計画集計2025[月]&amp;事業計画集計2025[受着完],事業計画集計2025[(当月)計画 請負金額],0,0)</f>
        <v>59650830</v>
      </c>
      <c r="BV26" s="28" cm="1">
        <f t="array" ref="BV26">_xlfn.XLOOKUP($D26&amp;BU$2&amp;BU$3,事業計画集計2025[営業所]&amp;事業計画集計2025[月]&amp;事業計画集計2025[受着完],事業計画集計2025[(当月)計画 利益額],0,0)</f>
        <v>14357933</v>
      </c>
      <c r="BW26" s="149" cm="1">
        <f t="array" ref="BW26">_xlfn.XLOOKUP($D26&amp;BU$2&amp;BU$3,事業計画集計2025[営業所]&amp;事業計画集計2025[月]&amp;事業計画集計2025[受着完],事業計画集計2025[(当月)計画 棟数],0,0)</f>
        <v>2</v>
      </c>
      <c r="BX26" s="28" cm="1">
        <f t="array" ref="BX26">_xlfn.XLOOKUP($D26&amp;BX$2&amp;BX$3,事業計画集計2025[営業所]&amp;事業計画集計2025[月]&amp;事業計画集計2025[受着完],事業計画集計2025[(当月)計画 請負金額],0,0)</f>
        <v>61287053</v>
      </c>
      <c r="BY26" s="28" cm="1">
        <f t="array" ref="BY26">_xlfn.XLOOKUP($D26&amp;BX$2&amp;BX$3,事業計画集計2025[営業所]&amp;事業計画集計2025[月]&amp;事業計画集計2025[受着完],事業計画集計2025[(当月)計画 利益額],0,0)</f>
        <v>14777835</v>
      </c>
      <c r="BZ26" s="29">
        <f>BY26-($Q26*1000)</f>
        <v>9503835</v>
      </c>
      <c r="CA26" s="149" cm="1">
        <f t="array" ref="CA26">_xlfn.XLOOKUP($D26&amp;BX$2&amp;BX$3,事業計画集計2025[営業所]&amp;事業計画集計2025[月]&amp;事業計画集計2025[受着完],事業計画集計2025[(当月)計画 棟数],0,0)</f>
        <v>2</v>
      </c>
      <c r="CB26" s="28" cm="1">
        <f t="array" ref="CB26">_xlfn.XLOOKUP($D26&amp;CB$2&amp;CB$3,事業計画集計2025[営業所]&amp;事業計画集計2025[月]&amp;事業計画集計2025[受着完],事業計画集計2025[(当月)計画 請負金額],0,0)</f>
        <v>27000000</v>
      </c>
      <c r="CC26" s="28" cm="1">
        <f t="array" ref="CC26">_xlfn.XLOOKUP($D26&amp;CB$2&amp;CB$3,事業計画集計2025[営業所]&amp;事業計画集計2025[月]&amp;事業計画集計2025[受着完],事業計画集計2025[(当月)計画 利益額],0,0)</f>
        <v>6750000</v>
      </c>
      <c r="CD26" s="149" cm="1">
        <f t="array" ref="CD26">_xlfn.XLOOKUP($D26&amp;CB$2&amp;CB$3,事業計画集計2025[営業所]&amp;事業計画集計2025[月]&amp;事業計画集計2025[受着完],事業計画集計2025[(当月)計画 棟数],0,0)</f>
        <v>1</v>
      </c>
      <c r="CE26" s="28" cm="1">
        <f t="array" ref="CE26">_xlfn.XLOOKUP($D26&amp;CE$2&amp;CE$3,事業計画集計2025[営業所]&amp;事業計画集計2025[月]&amp;事業計画集計2025[受着完],事業計画集計2025[(当月)計画 請負金額],0,0)</f>
        <v>27000000</v>
      </c>
      <c r="CF26" s="28" cm="1">
        <f t="array" ref="CF26">_xlfn.XLOOKUP($D26&amp;CE$2&amp;CE$3,事業計画集計2025[営業所]&amp;事業計画集計2025[月]&amp;事業計画集計2025[受着完],事業計画集計2025[(当月)計画 利益額],0,0)</f>
        <v>6750000</v>
      </c>
      <c r="CG26" s="149" cm="1">
        <f t="array" ref="CG26">_xlfn.XLOOKUP($D26&amp;CE$2&amp;CE$3,事業計画集計2025[営業所]&amp;事業計画集計2025[月]&amp;事業計画集計2025[受着完],事業計画集計2025[(当月)計画 棟数],0,0)</f>
        <v>1</v>
      </c>
      <c r="CH26" s="28" cm="1">
        <f t="array" ref="CH26">_xlfn.XLOOKUP($D26&amp;CH$2&amp;CH$3,事業計画集計2025[営業所]&amp;事業計画集計2025[月]&amp;事業計画集計2025[受着完],事業計画集計2025[(当月)計画 請負金額],0,0)</f>
        <v>0</v>
      </c>
      <c r="CI26" s="28" cm="1">
        <f t="array" ref="CI26">_xlfn.XLOOKUP($D26&amp;CH$2&amp;CH$3,事業計画集計2025[営業所]&amp;事業計画集計2025[月]&amp;事業計画集計2025[受着完],事業計画集計2025[(当月)計画 利益額],0,0)</f>
        <v>0</v>
      </c>
      <c r="CJ26" s="29">
        <f>CI26-($Q26*1000)</f>
        <v>-5274000</v>
      </c>
      <c r="CK26" s="142" cm="1">
        <f t="array" ref="CK26">_xlfn.XLOOKUP($D26&amp;CH$2&amp;CH$3,事業計画集計2025[営業所]&amp;事業計画集計2025[月]&amp;事業計画集計2025[受着完],事業計画集計2025[(当月)計画 棟数],0,0)</f>
        <v>0</v>
      </c>
      <c r="CL26" s="421">
        <f t="shared" ref="CL26:CL27" si="541">BH26+BR26+CB26</f>
        <v>81000000</v>
      </c>
      <c r="CM26" s="422">
        <f t="shared" ref="CM26:CM27" si="542">BI26+BS26+CC26</f>
        <v>20250000</v>
      </c>
      <c r="CN26" s="423">
        <f t="shared" ref="CN26:CN27" si="543">BJ26+BT26+CD26</f>
        <v>3</v>
      </c>
      <c r="CO26" s="296">
        <f t="shared" ref="CO26:CO27" si="544">BK26+BU26+CE26</f>
        <v>130593880</v>
      </c>
      <c r="CP26" s="300">
        <f t="shared" ref="CP26:CP27" si="545">BL26+BV26+CF26</f>
        <v>30196913</v>
      </c>
      <c r="CQ26" s="154">
        <f t="shared" ref="CQ26:CQ27" si="546">BM26+BW26+CG26</f>
        <v>4</v>
      </c>
      <c r="CR26" s="304">
        <f t="shared" ref="CR26" si="547">BN26+BX26+CH26</f>
        <v>143501328</v>
      </c>
      <c r="CS26" s="314">
        <f t="shared" ref="CS26:CT26" si="548">BO26+BY26+CI26</f>
        <v>32597605</v>
      </c>
      <c r="CT26" s="324">
        <f t="shared" si="548"/>
        <v>16775605</v>
      </c>
      <c r="CU26" s="158">
        <f t="shared" ref="CU26" si="549">BQ26+CA26+CK26</f>
        <v>4</v>
      </c>
      <c r="CV26" s="333">
        <f t="shared" ref="CV26:CV27" si="550">AX26+CL26</f>
        <v>162000000</v>
      </c>
      <c r="CW26" s="334">
        <f t="shared" ref="CW26:CW27" si="551">AY26+CM26</f>
        <v>40500000</v>
      </c>
      <c r="CX26" s="162">
        <f t="shared" ref="CX26:CX27" si="552">AZ26+CN26</f>
        <v>6</v>
      </c>
      <c r="CY26" s="354">
        <f t="shared" ref="CY26:CY27" si="553">BA26+CO26</f>
        <v>155793880</v>
      </c>
      <c r="CZ26" s="355">
        <f t="shared" ref="CZ26:CZ27" si="554">BB26+CP26</f>
        <v>35619196</v>
      </c>
      <c r="DA26" s="166">
        <f t="shared" ref="DA26:DA27" si="555">BC26+CQ26</f>
        <v>5</v>
      </c>
      <c r="DB26" s="479">
        <f t="shared" ref="DB26:DB27" si="556">BD26+CR26</f>
        <v>143501328</v>
      </c>
      <c r="DC26" s="480">
        <f t="shared" ref="DC26:DC27" si="557">BE26+CS26</f>
        <v>32597605</v>
      </c>
      <c r="DD26" s="481">
        <f t="shared" ref="DD26:DD27" si="558">BF26+CT26</f>
        <v>953605</v>
      </c>
      <c r="DE26" s="482">
        <f t="shared" ref="DE26:DE27" si="559">BG26+CU26</f>
        <v>4</v>
      </c>
      <c r="DF26" s="28" cm="1">
        <f t="array" ref="DF26">_xlfn.XLOOKUP($D26&amp;DF$2&amp;DF$3,事業計画集計2025[営業所]&amp;事業計画集計2025[月]&amp;事業計画集計2025[受着完],事業計画集計2025[(当月)計画 請負金額],0,0)</f>
        <v>27000000</v>
      </c>
      <c r="DG26" s="28" cm="1">
        <f t="array" ref="DG26">_xlfn.XLOOKUP($D26&amp;DF$2&amp;DF$3,事業計画集計2025[営業所]&amp;事業計画集計2025[月]&amp;事業計画集計2025[受着完],事業計画集計2025[(当月)計画 利益額],0,0)</f>
        <v>6750000</v>
      </c>
      <c r="DH26" s="149" cm="1">
        <f t="array" ref="DH26">_xlfn.XLOOKUP($D26&amp;DF$2&amp;DF$3,事業計画集計2025[営業所]&amp;事業計画集計2025[月]&amp;事業計画集計2025[受着完],事業計画集計2025[(当月)計画 棟数],0,0)</f>
        <v>1</v>
      </c>
      <c r="DI26" s="28" cm="1">
        <f t="array" ref="DI26">_xlfn.XLOOKUP($D26&amp;DI$2&amp;DI$3,事業計画集計2025[営業所]&amp;事業計画集計2025[月]&amp;事業計画集計2025[受着完],事業計画集計2025[(当月)計画 請負金額],0,0)</f>
        <v>27000000</v>
      </c>
      <c r="DJ26" s="28" cm="1">
        <f t="array" ref="DJ26">_xlfn.XLOOKUP($D26&amp;DI$2&amp;DI$3,事業計画集計2025[営業所]&amp;事業計画集計2025[月]&amp;事業計画集計2025[受着完],事業計画集計2025[(当月)計画 利益額],0,0)</f>
        <v>6750000</v>
      </c>
      <c r="DK26" s="149" cm="1">
        <f t="array" ref="DK26">_xlfn.XLOOKUP($D26&amp;DI$2&amp;DI$3,事業計画集計2025[営業所]&amp;事業計画集計2025[月]&amp;事業計画集計2025[受着完],事業計画集計2025[(当月)計画 棟数],0,0)</f>
        <v>1</v>
      </c>
      <c r="DL26" s="28" cm="1">
        <f t="array" ref="DL26">_xlfn.XLOOKUP($D26&amp;DL$2&amp;DL$3,事業計画集計2025[営業所]&amp;事業計画集計2025[月]&amp;事業計画集計2025[受着完],事業計画集計2025[(当月)計画 請負金額],0,0)</f>
        <v>25200000</v>
      </c>
      <c r="DM26" s="28" cm="1">
        <f t="array" ref="DM26">_xlfn.XLOOKUP($D26&amp;DL$2&amp;DL$3,事業計画集計2025[営業所]&amp;事業計画集計2025[月]&amp;事業計画集計2025[受着完],事業計画集計2025[(当月)計画 利益額],0,0)</f>
        <v>5422283</v>
      </c>
      <c r="DN26" s="29">
        <f>DM26-($Q26*1000)</f>
        <v>148283</v>
      </c>
      <c r="DO26" s="149" cm="1">
        <f t="array" ref="DO26">_xlfn.XLOOKUP($D26&amp;DL$2&amp;DL$3,事業計画集計2025[営業所]&amp;事業計画集計2025[月]&amp;事業計画集計2025[受着完],事業計画集計2025[(当月)計画 棟数],0,0)</f>
        <v>1</v>
      </c>
      <c r="DP26" s="28" cm="1">
        <f t="array" ref="DP26">_xlfn.XLOOKUP($D26&amp;DP$2&amp;DP$3,事業計画集計2025[営業所]&amp;事業計画集計2025[月]&amp;事業計画集計2025[受着完],事業計画集計2025[(当月)計画 請負金額],0,0)</f>
        <v>27000000</v>
      </c>
      <c r="DQ26" s="28" cm="1">
        <f t="array" ref="DQ26">_xlfn.XLOOKUP($D26&amp;DP$2&amp;DP$3,事業計画集計2025[営業所]&amp;事業計画集計2025[月]&amp;事業計画集計2025[受着完],事業計画集計2025[(当月)計画 利益額],0,0)</f>
        <v>6750000</v>
      </c>
      <c r="DR26" s="149" cm="1">
        <f t="array" ref="DR26">_xlfn.XLOOKUP($D26&amp;DP$2&amp;DP$3,事業計画集計2025[営業所]&amp;事業計画集計2025[月]&amp;事業計画集計2025[受着完],事業計画集計2025[(当月)計画 棟数],0,0)</f>
        <v>1</v>
      </c>
      <c r="DS26" s="28" cm="1">
        <f t="array" ref="DS26">_xlfn.XLOOKUP($D26&amp;DS$2&amp;DS$3,事業計画集計2025[営業所]&amp;事業計画集計2025[月]&amp;事業計画集計2025[受着完],事業計画集計2025[(当月)計画 請負金額],0,0)</f>
        <v>27000000</v>
      </c>
      <c r="DT26" s="28" cm="1">
        <f t="array" ref="DT26">_xlfn.XLOOKUP($D26&amp;DS$2&amp;DS$3,事業計画集計2025[営業所]&amp;事業計画集計2025[月]&amp;事業計画集計2025[受着完],事業計画集計2025[(当月)計画 利益額],0,0)</f>
        <v>6750000</v>
      </c>
      <c r="DU26" s="149" cm="1">
        <f t="array" ref="DU26">_xlfn.XLOOKUP($D26&amp;DS$2&amp;DS$3,事業計画集計2025[営業所]&amp;事業計画集計2025[月]&amp;事業計画集計2025[受着完],事業計画集計2025[(当月)計画 棟数],0,0)</f>
        <v>1</v>
      </c>
      <c r="DV26" s="28" cm="1">
        <f t="array" ref="DV26">_xlfn.XLOOKUP($D26&amp;DV$2&amp;DV$3,事業計画集計2025[営業所]&amp;事業計画集計2025[月]&amp;事業計画集計2025[受着完],事業計画集計2025[(当月)計画 請負金額],0,0)</f>
        <v>43943050</v>
      </c>
      <c r="DW26" s="28" cm="1">
        <f t="array" ref="DW26">_xlfn.XLOOKUP($D26&amp;DV$2&amp;DV$3,事業計画集計2025[営業所]&amp;事業計画集計2025[月]&amp;事業計画集計2025[受着完],事業計画集計2025[(当月)計画 利益額],0,0)</f>
        <v>9088980</v>
      </c>
      <c r="DX26" s="29">
        <f>DW26-($Q26*1000)</f>
        <v>3814980</v>
      </c>
      <c r="DY26" s="149" cm="1">
        <f t="array" ref="DY26">_xlfn.XLOOKUP($D26&amp;DV$2&amp;DV$3,事業計画集計2025[営業所]&amp;事業計画集計2025[月]&amp;事業計画集計2025[受着完],事業計画集計2025[(当月)計画 棟数],0,0)</f>
        <v>1</v>
      </c>
      <c r="DZ26" s="28" cm="1">
        <f t="array" ref="DZ26">_xlfn.XLOOKUP($D26&amp;DZ$2&amp;DZ$3,事業計画集計2025[営業所]&amp;事業計画集計2025[月]&amp;事業計画集計2025[受着完],事業計画集計2025[(当月)計画 請負金額],0,0)</f>
        <v>27000000</v>
      </c>
      <c r="EA26" s="28" cm="1">
        <f t="array" ref="EA26">_xlfn.XLOOKUP($D26&amp;DZ$2&amp;DZ$3,事業計画集計2025[営業所]&amp;事業計画集計2025[月]&amp;事業計画集計2025[受着完],事業計画集計2025[(当月)計画 利益額],0,0)</f>
        <v>6750000</v>
      </c>
      <c r="EB26" s="149" cm="1">
        <f t="array" ref="EB26">_xlfn.XLOOKUP($D26&amp;DZ$2&amp;DZ$3,事業計画集計2025[営業所]&amp;事業計画集計2025[月]&amp;事業計画集計2025[受着完],事業計画集計2025[(当月)計画 棟数],0,0)</f>
        <v>1</v>
      </c>
      <c r="EC26" s="28" cm="1">
        <f t="array" ref="EC26">_xlfn.XLOOKUP($D26&amp;EC$2&amp;EC$3,事業計画集計2025[営業所]&amp;事業計画集計2025[月]&amp;事業計画集計2025[受着完],事業計画集計2025[(当月)計画 請負金額],0,0)</f>
        <v>27000000</v>
      </c>
      <c r="ED26" s="28" cm="1">
        <f t="array" ref="ED26">_xlfn.XLOOKUP($D26&amp;EC$2&amp;EC$3,事業計画集計2025[営業所]&amp;事業計画集計2025[月]&amp;事業計画集計2025[受着完],事業計画集計2025[(当月)計画 利益額],0,0)</f>
        <v>6750000</v>
      </c>
      <c r="EE26" s="149" cm="1">
        <f t="array" ref="EE26">_xlfn.XLOOKUP($D26&amp;EC$2&amp;EC$3,事業計画集計2025[営業所]&amp;事業計画集計2025[月]&amp;事業計画集計2025[受着完],事業計画集計2025[(当月)計画 棟数],0,0)</f>
        <v>1</v>
      </c>
      <c r="EF26" s="28" cm="1">
        <f t="array" ref="EF26">_xlfn.XLOOKUP($D26&amp;EF$2&amp;EF$3,事業計画集計2025[営業所]&amp;事業計画集計2025[月]&amp;事業計画集計2025[受着完],事業計画集計2025[(当月)計画 請負金額],0,0)</f>
        <v>59650830</v>
      </c>
      <c r="EG26" s="28" cm="1">
        <f t="array" ref="EG26">_xlfn.XLOOKUP($D26&amp;EF$2&amp;EF$3,事業計画集計2025[営業所]&amp;事業計画集計2025[月]&amp;事業計画集計2025[受着完],事業計画集計2025[(当月)計画 利益額],0,0)</f>
        <v>14357933</v>
      </c>
      <c r="EH26" s="29">
        <f>EG26-($Q26*1000)</f>
        <v>9083933</v>
      </c>
      <c r="EI26" s="142" cm="1">
        <f t="array" ref="EI26">_xlfn.XLOOKUP($D26&amp;EF$2&amp;EF$3,事業計画集計2025[営業所]&amp;事業計画集計2025[月]&amp;事業計画集計2025[受着完],事業計画集計2025[(当月)計画 棟数],0,0)</f>
        <v>2</v>
      </c>
      <c r="EJ26" s="421">
        <f t="shared" ref="EJ26:EJ27" si="560">DF26+DP26+DZ26</f>
        <v>81000000</v>
      </c>
      <c r="EK26" s="422">
        <f t="shared" ref="EK26:EK27" si="561">DG26+DQ26+EA26</f>
        <v>20250000</v>
      </c>
      <c r="EL26" s="423">
        <f t="shared" ref="EL26:EL27" si="562">DH26+DR26+EB26</f>
        <v>3</v>
      </c>
      <c r="EM26" s="296">
        <f t="shared" ref="EM26:EM27" si="563">DI26+DS26+EC26</f>
        <v>81000000</v>
      </c>
      <c r="EN26" s="300">
        <f t="shared" ref="EN26:EN27" si="564">DJ26+DT26+ED26</f>
        <v>20250000</v>
      </c>
      <c r="EO26" s="154">
        <f t="shared" ref="EO26:EO27" si="565">DK26+DU26+EE26</f>
        <v>3</v>
      </c>
      <c r="EP26" s="304">
        <f t="shared" ref="EP26" si="566">DL26+DV26+EF26</f>
        <v>128793880</v>
      </c>
      <c r="EQ26" s="314">
        <f t="shared" ref="EQ26:ER26" si="567">DM26+DW26+EG26</f>
        <v>28869196</v>
      </c>
      <c r="ER26" s="324">
        <f t="shared" si="567"/>
        <v>13047196</v>
      </c>
      <c r="ES26" s="158">
        <f t="shared" ref="ES26" si="568">DO26+DY26+EI26</f>
        <v>4</v>
      </c>
      <c r="ET26" s="28" cm="1">
        <f t="array" ref="ET26">_xlfn.XLOOKUP($D26&amp;ET$2&amp;ET$3,事業計画集計2025[営業所]&amp;事業計画集計2025[月]&amp;事業計画集計2025[受着完],事業計画集計2025[(当月)計画 請負金額],0,0)</f>
        <v>27000000</v>
      </c>
      <c r="EU26" s="28" cm="1">
        <f t="array" ref="EU26">_xlfn.XLOOKUP($D26&amp;ET$2&amp;ET$3,事業計画集計2025[営業所]&amp;事業計画集計2025[月]&amp;事業計画集計2025[受着完],事業計画集計2025[(当月)計画 利益額],0,0)</f>
        <v>6750000</v>
      </c>
      <c r="EV26" s="149" cm="1">
        <f t="array" ref="EV26">_xlfn.XLOOKUP($D26&amp;ET$2&amp;ET$3,事業計画集計2025[営業所]&amp;事業計画集計2025[月]&amp;事業計画集計2025[受着完],事業計画集計2025[(当月)計画 棟数],0,0)</f>
        <v>1</v>
      </c>
      <c r="EW26" s="28" cm="1">
        <f t="array" ref="EW26">_xlfn.XLOOKUP($D26&amp;EW$2&amp;EW$3,事業計画集計2025[営業所]&amp;事業計画集計2025[月]&amp;事業計画集計2025[受着完],事業計画集計2025[(当月)計画 請負金額],0,0)</f>
        <v>27000000</v>
      </c>
      <c r="EX26" s="28" cm="1">
        <f t="array" ref="EX26">_xlfn.XLOOKUP($D26&amp;EW$2&amp;EW$3,事業計画集計2025[営業所]&amp;事業計画集計2025[月]&amp;事業計画集計2025[受着完],事業計画集計2025[(当月)計画 利益額],0,0)</f>
        <v>6750000</v>
      </c>
      <c r="EY26" s="149" cm="1">
        <f t="array" ref="EY26">_xlfn.XLOOKUP($D26&amp;EW$2&amp;EW$3,事業計画集計2025[営業所]&amp;事業計画集計2025[月]&amp;事業計画集計2025[受着完],事業計画集計2025[(当月)計画 棟数],0,0)</f>
        <v>1</v>
      </c>
      <c r="EZ26" s="28" cm="1">
        <f t="array" ref="EZ26">_xlfn.XLOOKUP($D26&amp;EZ$2&amp;EZ$3,事業計画集計2025[営業所]&amp;事業計画集計2025[月]&amp;事業計画集計2025[受着完],事業計画集計2025[(当月)計画 請負金額],0,0)</f>
        <v>27000000</v>
      </c>
      <c r="FA26" s="28" cm="1">
        <f t="array" ref="FA26">_xlfn.XLOOKUP($D26&amp;EZ$2&amp;EZ$3,事業計画集計2025[営業所]&amp;事業計画集計2025[月]&amp;事業計画集計2025[受着完],事業計画集計2025[(当月)計画 利益額],0,0)</f>
        <v>6750000</v>
      </c>
      <c r="FB26" s="29">
        <f>FA26-($Q26*1000)</f>
        <v>1476000</v>
      </c>
      <c r="FC26" s="149" cm="1">
        <f t="array" ref="FC26">_xlfn.XLOOKUP($D26&amp;EZ$2&amp;EZ$3,事業計画集計2025[営業所]&amp;事業計画集計2025[月]&amp;事業計画集計2025[受着完],事業計画集計2025[(当月)計画 棟数],0,0)</f>
        <v>1</v>
      </c>
      <c r="FD26" s="28" cm="1">
        <f t="array" ref="FD26">_xlfn.XLOOKUP($D26&amp;FD$2&amp;FD$3,事業計画集計2025[営業所]&amp;事業計画集計2025[月]&amp;事業計画集計2025[受着完],事業計画集計2025[(当月)計画 請負金額],0,0)</f>
        <v>27000000</v>
      </c>
      <c r="FE26" s="28" cm="1">
        <f t="array" ref="FE26">_xlfn.XLOOKUP($D26&amp;FD$2&amp;FD$3,事業計画集計2025[営業所]&amp;事業計画集計2025[月]&amp;事業計画集計2025[受着完],事業計画集計2025[(当月)計画 利益額],0,0)</f>
        <v>6750000</v>
      </c>
      <c r="FF26" s="149" cm="1">
        <f t="array" ref="FF26">_xlfn.XLOOKUP($D26&amp;FD$2&amp;FD$3,事業計画集計2025[営業所]&amp;事業計画集計2025[月]&amp;事業計画集計2025[受着完],事業計画集計2025[(当月)計画 棟数],0,0)</f>
        <v>1</v>
      </c>
      <c r="FG26" s="28" cm="1">
        <f t="array" ref="FG26">_xlfn.XLOOKUP($D26&amp;FG$2&amp;FG$3,事業計画集計2025[営業所]&amp;事業計画集計2025[月]&amp;事業計画集計2025[受着完],事業計画集計2025[(当月)計画 請負金額],0,0)</f>
        <v>27000000</v>
      </c>
      <c r="FH26" s="28" cm="1">
        <f t="array" ref="FH26">_xlfn.XLOOKUP($D26&amp;FG$2&amp;FG$3,事業計画集計2025[営業所]&amp;事業計画集計2025[月]&amp;事業計画集計2025[受着完],事業計画集計2025[(当月)計画 利益額],0,0)</f>
        <v>6750000</v>
      </c>
      <c r="FI26" s="149" cm="1">
        <f t="array" ref="FI26">_xlfn.XLOOKUP($D26&amp;FG$2&amp;FG$3,事業計画集計2025[営業所]&amp;事業計画集計2025[月]&amp;事業計画集計2025[受着完],事業計画集計2025[(当月)計画 棟数],0,0)</f>
        <v>1</v>
      </c>
      <c r="FJ26" s="28" cm="1">
        <f t="array" ref="FJ26">_xlfn.XLOOKUP($D26&amp;FJ$2&amp;FJ$3,事業計画集計2025[営業所]&amp;事業計画集計2025[月]&amp;事業計画集計2025[受着完],事業計画集計2025[(当月)計画 請負金額],0,0)</f>
        <v>27000000</v>
      </c>
      <c r="FK26" s="28" cm="1">
        <f t="array" ref="FK26">_xlfn.XLOOKUP($D26&amp;FJ$2&amp;FJ$3,事業計画集計2025[営業所]&amp;事業計画集計2025[月]&amp;事業計画集計2025[受着完],事業計画集計2025[(当月)計画 利益額],0,0)</f>
        <v>6750000</v>
      </c>
      <c r="FL26" s="29">
        <f>FK26-($Q26*1000)</f>
        <v>1476000</v>
      </c>
      <c r="FM26" s="149" cm="1">
        <f t="array" ref="FM26">_xlfn.XLOOKUP($D26&amp;FJ$2&amp;FJ$3,事業計画集計2025[営業所]&amp;事業計画集計2025[月]&amp;事業計画集計2025[受着完],事業計画集計2025[(当月)計画 棟数],0,0)</f>
        <v>1</v>
      </c>
      <c r="FN26" s="28" cm="1">
        <f t="array" ref="FN26">_xlfn.XLOOKUP($D26&amp;FN$2&amp;FN$3,事業計画集計2025[営業所]&amp;事業計画集計2025[月]&amp;事業計画集計2025[受着完],事業計画集計2025[(当月)計画 請負金額],0,0)</f>
        <v>54000000</v>
      </c>
      <c r="FO26" s="28" cm="1">
        <f t="array" ref="FO26">_xlfn.XLOOKUP($D26&amp;FN$2&amp;FN$3,事業計画集計2025[営業所]&amp;事業計画集計2025[月]&amp;事業計画集計2025[受着完],事業計画集計2025[(当月)計画 利益額],0,0)</f>
        <v>13500000</v>
      </c>
      <c r="FP26" s="149" cm="1">
        <f t="array" ref="FP26">_xlfn.XLOOKUP($D26&amp;FN$2&amp;FN$3,事業計画集計2025[営業所]&amp;事業計画集計2025[月]&amp;事業計画集計2025[受着完],事業計画集計2025[(当月)計画 棟数],0,0)</f>
        <v>2</v>
      </c>
      <c r="FQ26" s="28" cm="1">
        <f t="array" ref="FQ26">_xlfn.XLOOKUP($D26&amp;FQ$2&amp;FQ$3,事業計画集計2025[営業所]&amp;事業計画集計2025[月]&amp;事業計画集計2025[受着完],事業計画集計2025[(当月)計画 請負金額],0,0)</f>
        <v>27000000</v>
      </c>
      <c r="FR26" s="28" cm="1">
        <f t="array" ref="FR26">_xlfn.XLOOKUP($D26&amp;FQ$2&amp;FQ$3,事業計画集計2025[営業所]&amp;事業計画集計2025[月]&amp;事業計画集計2025[受着完],事業計画集計2025[(当月)計画 利益額],0,0)</f>
        <v>6750000</v>
      </c>
      <c r="FS26" s="149" cm="1">
        <f t="array" ref="FS26">_xlfn.XLOOKUP($D26&amp;FQ$2&amp;FQ$3,事業計画集計2025[営業所]&amp;事業計画集計2025[月]&amp;事業計画集計2025[受着完],事業計画集計2025[(当月)計画 棟数],0,0)</f>
        <v>1</v>
      </c>
      <c r="FT26" s="28" cm="1">
        <f t="array" ref="FT26">_xlfn.XLOOKUP($D26&amp;FT$2&amp;FT$3,事業計画集計2025[営業所]&amp;事業計画集計2025[月]&amp;事業計画集計2025[受着完],事業計画集計2025[(当月)計画 請負金額],0,0)</f>
        <v>27000000</v>
      </c>
      <c r="FU26" s="28" cm="1">
        <f t="array" ref="FU26">_xlfn.XLOOKUP($D26&amp;FT$2&amp;FT$3,事業計画集計2025[営業所]&amp;事業計画集計2025[月]&amp;事業計画集計2025[受着完],事業計画集計2025[(当月)計画 利益額],0,0)</f>
        <v>6750000</v>
      </c>
      <c r="FV26" s="29">
        <f>FU26-($Q26*1000)</f>
        <v>1476000</v>
      </c>
      <c r="FW26" s="142" cm="1">
        <f t="array" ref="FW26">_xlfn.XLOOKUP($D26&amp;FT$2&amp;FT$3,事業計画集計2025[営業所]&amp;事業計画集計2025[月]&amp;事業計画集計2025[受着完],事業計画集計2025[(当月)計画 棟数],0,0)</f>
        <v>1</v>
      </c>
      <c r="FX26" s="421">
        <f t="shared" ref="FX26:FX27" si="569">ET26+FD26+FN26</f>
        <v>108000000</v>
      </c>
      <c r="FY26" s="422">
        <f t="shared" ref="FY26:FY27" si="570">EU26+FE26+FO26</f>
        <v>27000000</v>
      </c>
      <c r="FZ26" s="423">
        <f t="shared" ref="FZ26:FZ27" si="571">EV26+FF26+FP26</f>
        <v>4</v>
      </c>
      <c r="GA26" s="296">
        <f t="shared" ref="GA26:GA27" si="572">EW26+FG26+FQ26</f>
        <v>81000000</v>
      </c>
      <c r="GB26" s="300">
        <f t="shared" ref="GB26:GB27" si="573">EX26+FH26+FR26</f>
        <v>20250000</v>
      </c>
      <c r="GC26" s="154">
        <f t="shared" ref="GC26:GC27" si="574">EY26+FI26+FS26</f>
        <v>3</v>
      </c>
      <c r="GD26" s="304">
        <f t="shared" ref="GD26" si="575">EZ26+FJ26+FT26</f>
        <v>81000000</v>
      </c>
      <c r="GE26" s="314">
        <f t="shared" ref="GE26:GF26" si="576">FA26+FK26+FU26</f>
        <v>20250000</v>
      </c>
      <c r="GF26" s="324">
        <f t="shared" si="576"/>
        <v>4428000</v>
      </c>
      <c r="GG26" s="158">
        <f t="shared" ref="GG26" si="577">FC26+FM26+FW26</f>
        <v>3</v>
      </c>
      <c r="GH26" s="333">
        <f t="shared" ref="GH26:GH27" si="578">EJ26+FX26</f>
        <v>189000000</v>
      </c>
      <c r="GI26" s="334">
        <f t="shared" ref="GI26:GI27" si="579">EK26+FY26</f>
        <v>47250000</v>
      </c>
      <c r="GJ26" s="162">
        <f t="shared" ref="GJ26:GJ27" si="580">EL26+FZ26</f>
        <v>7</v>
      </c>
      <c r="GK26" s="354">
        <f t="shared" ref="GK26:GK27" si="581">EM26+GA26</f>
        <v>162000000</v>
      </c>
      <c r="GL26" s="355">
        <f t="shared" ref="GL26:GL27" si="582">EN26+GB26</f>
        <v>40500000</v>
      </c>
      <c r="GM26" s="166">
        <f t="shared" ref="GM26:GM27" si="583">EO26+GC26</f>
        <v>6</v>
      </c>
      <c r="GN26" s="479">
        <f t="shared" ref="GN26:GN27" si="584">EP26+GD26</f>
        <v>209793880</v>
      </c>
      <c r="GO26" s="480">
        <f t="shared" ref="GO26:GO27" si="585">EQ26+GE26</f>
        <v>49119196</v>
      </c>
      <c r="GP26" s="481">
        <f t="shared" ref="GP26:GP27" si="586">ER26+GF26</f>
        <v>17475196</v>
      </c>
      <c r="GQ26" s="482">
        <f t="shared" ref="GQ26:GQ27" si="587">ES26+GG26</f>
        <v>7</v>
      </c>
      <c r="GR26" s="390">
        <f t="shared" ref="GR26:GR27" si="588">CV26+GH26</f>
        <v>351000000</v>
      </c>
      <c r="GS26" s="391">
        <f t="shared" ref="GS26:GS27" si="589">CW26+GI26</f>
        <v>87750000</v>
      </c>
      <c r="GT26" s="170">
        <f t="shared" ref="GT26:GT27" si="590">CX26+GJ26</f>
        <v>13</v>
      </c>
      <c r="GU26" s="390">
        <f t="shared" ref="GU26:GU27" si="591">CY26+GK26</f>
        <v>317793880</v>
      </c>
      <c r="GV26" s="391">
        <f t="shared" ref="GV26:GV27" si="592">CZ26+GL26</f>
        <v>76119196</v>
      </c>
      <c r="GW26" s="170">
        <f t="shared" ref="GW26:GW27" si="593">DA26+GM26</f>
        <v>11</v>
      </c>
      <c r="GX26" s="390">
        <f t="shared" ref="GX26:GX27" si="594">DB26+GN26</f>
        <v>353295208</v>
      </c>
      <c r="GY26" s="391">
        <f t="shared" ref="GY26:GY27" si="595">DC26+GO26</f>
        <v>81716801</v>
      </c>
      <c r="GZ26" s="409">
        <f t="shared" ref="GZ26:GZ27" si="596">DD26+GP26</f>
        <v>18428801</v>
      </c>
      <c r="HA26" s="256">
        <f t="shared" ref="HA26:HA27" si="597">DE26+GQ26</f>
        <v>11</v>
      </c>
      <c r="HB26" s="31"/>
      <c r="HC26" s="30" t="s">
        <v>137</v>
      </c>
      <c r="HD26" s="30" t="s">
        <v>193</v>
      </c>
      <c r="HE26" s="520" t="s">
        <v>243</v>
      </c>
      <c r="HF26" s="30" t="s">
        <v>250</v>
      </c>
      <c r="HG26" s="30" t="s">
        <v>268</v>
      </c>
    </row>
    <row r="27" spans="1:215" s="25" customFormat="1" ht="21">
      <c r="A27" s="24"/>
      <c r="B27" s="51" t="s">
        <v>446</v>
      </c>
      <c r="C27" s="54"/>
      <c r="D27" s="55"/>
      <c r="E27" s="196"/>
      <c r="F27" s="196"/>
      <c r="G27" s="196"/>
      <c r="H27" s="196"/>
      <c r="I27" s="196"/>
      <c r="J27" s="196"/>
      <c r="K27" s="197">
        <f>K26</f>
        <v>1408</v>
      </c>
      <c r="L27" s="197">
        <f t="shared" ref="L27" si="598">L26</f>
        <v>258</v>
      </c>
      <c r="M27" s="197">
        <f t="shared" ref="M27" si="599">M26</f>
        <v>8</v>
      </c>
      <c r="N27" s="197">
        <f t="shared" ref="N27" si="600">N26</f>
        <v>1350</v>
      </c>
      <c r="O27" s="197">
        <f t="shared" ref="O27" si="601">O26</f>
        <v>250</v>
      </c>
      <c r="P27" s="197">
        <f t="shared" ref="P27" si="602">P26</f>
        <v>2000</v>
      </c>
      <c r="Q27" s="197">
        <f t="shared" ref="Q27" si="603">Q26</f>
        <v>5274</v>
      </c>
      <c r="R27" s="196"/>
      <c r="S27" s="26" t="s">
        <v>138</v>
      </c>
      <c r="T27" s="27" cm="1">
        <f t="array" ref="T27">_xlfn.XLOOKUP($D26&amp;T$2&amp;T$3,事業計画集計2025[営業所]&amp;事業計画集計2025[月]&amp;事業計画集計2025[受着完],事業計画集計2025[(当月)実績 請負金額],0,0)</f>
        <v>27143572</v>
      </c>
      <c r="U27" s="28" cm="1">
        <f t="array" ref="U27">_xlfn.XLOOKUP($D26&amp;T$2&amp;T$3,事業計画集計2025[営業所]&amp;事業計画集計2025[月]&amp;事業計画集計2025[受着完],事業計画集計2025[(当月)実績 利益額],0,0)</f>
        <v>6272500</v>
      </c>
      <c r="V27" s="142" cm="1">
        <f t="array" ref="V27">_xlfn.XLOOKUP($D26&amp;T$2&amp;T$3,事業計画集計2025[営業所]&amp;事業計画集計2025[月]&amp;事業計画集計2025[受着完],事業計画集計2025[(当月)実績 棟数],0,0)</f>
        <v>1</v>
      </c>
      <c r="W27" s="27" cm="1">
        <f t="array" ref="W27">_xlfn.XLOOKUP($D26&amp;W$2&amp;W$3,事業計画集計2025[営業所]&amp;事業計画集計2025[月]&amp;事業計画集計2025[受着完],事業計画集計2025[(当月)実績 請負金額],0,0)</f>
        <v>0</v>
      </c>
      <c r="X27" s="28" cm="1">
        <f t="array" ref="X27">_xlfn.XLOOKUP($D26&amp;W$2&amp;W$3,事業計画集計2025[営業所]&amp;事業計画集計2025[月]&amp;事業計画集計2025[受着完],事業計画集計2025[(当月)実績 利益額],0,0)</f>
        <v>0</v>
      </c>
      <c r="Y27" s="149" cm="1">
        <f t="array" ref="Y27">_xlfn.XLOOKUP($D26&amp;W$2&amp;W$3,事業計画集計2025[営業所]&amp;事業計画集計2025[月]&amp;事業計画集計2025[受着完],事業計画集計2025[(当月)実績 棟数],0,0)</f>
        <v>0</v>
      </c>
      <c r="Z27" s="28" cm="1">
        <f t="array" ref="Z27">_xlfn.XLOOKUP($D26&amp;Z$2&amp;Z$3,事業計画集計2025[営業所]&amp;事業計画集計2025[月]&amp;事業計画集計2025[受着完],事業計画集計2025[(当月)実績 請負金額],0,0)</f>
        <v>0</v>
      </c>
      <c r="AA27" s="28" cm="1">
        <f t="array" ref="AA27">_xlfn.XLOOKUP($D26&amp;Z$2&amp;Z$3,事業計画集計2025[営業所]&amp;事業計画集計2025[月]&amp;事業計画集計2025[受着完],事業計画集計2025[(当月)実績 利益額],0,0)</f>
        <v>0</v>
      </c>
      <c r="AB27" s="133">
        <f>AA27-($Q26*1000)</f>
        <v>-5274000</v>
      </c>
      <c r="AC27" s="142" cm="1">
        <f t="array" ref="AC27">_xlfn.XLOOKUP($D26&amp;Z$2&amp;Z$3,事業計画集計2025[営業所]&amp;事業計画集計2025[月]&amp;事業計画集計2025[受着完],事業計画集計2025[(当月)実績 棟数],0,0)</f>
        <v>0</v>
      </c>
      <c r="AD27" s="27" cm="1">
        <f t="array" ref="AD27">_xlfn.XLOOKUP($D26&amp;AD$2&amp;AD$3,事業計画集計2025[営業所]&amp;事業計画集計2025[月]&amp;事業計画集計2025[受着完],事業計画集計2025[(当月)実績 請負金額],0,0)</f>
        <v>0</v>
      </c>
      <c r="AE27" s="28" cm="1">
        <f t="array" ref="AE27">_xlfn.XLOOKUP($D26&amp;AD$2&amp;AD$3,事業計画集計2025[営業所]&amp;事業計画集計2025[月]&amp;事業計画集計2025[受着完],事業計画集計2025[(当月)実績 利益額],0,0)</f>
        <v>0</v>
      </c>
      <c r="AF27" s="149" cm="1">
        <f t="array" ref="AF27">_xlfn.XLOOKUP($D26&amp;AD$2&amp;AD$3,事業計画集計2025[営業所]&amp;事業計画集計2025[月]&amp;事業計画集計2025[受着完],事業計画集計2025[(当月)実績 棟数],0,0)</f>
        <v>0</v>
      </c>
      <c r="AG27" s="28" cm="1">
        <f t="array" ref="AG27">_xlfn.XLOOKUP($D26&amp;AG$2&amp;AG$3,事業計画集計2025[営業所]&amp;事業計画集計2025[月]&amp;事業計画集計2025[受着完],事業計画集計2025[(当月)実績 請負金額],0,0)</f>
        <v>0</v>
      </c>
      <c r="AH27" s="28" cm="1">
        <f t="array" ref="AH27">_xlfn.XLOOKUP($D26&amp;AG$2&amp;AG$3,事業計画集計2025[営業所]&amp;事業計画集計2025[月]&amp;事業計画集計2025[受着完],事業計画集計2025[(当月)実績 利益額],0,0)</f>
        <v>0</v>
      </c>
      <c r="AI27" s="149" cm="1">
        <f t="array" ref="AI27">_xlfn.XLOOKUP($D26&amp;AG$2&amp;AG$3,事業計画集計2025[営業所]&amp;事業計画集計2025[月]&amp;事業計画集計2025[受着完],事業計画集計2025[(当月)実績 棟数],0,0)</f>
        <v>0</v>
      </c>
      <c r="AJ27" s="28" cm="1">
        <f t="array" ref="AJ27">_xlfn.XLOOKUP($D26&amp;AJ$2&amp;AJ$3,事業計画集計2025[営業所]&amp;事業計画集計2025[月]&amp;事業計画集計2025[受着完],事業計画集計2025[(当月)実績 請負金額],0,0)</f>
        <v>0</v>
      </c>
      <c r="AK27" s="28" cm="1">
        <f t="array" ref="AK27">_xlfn.XLOOKUP($D26&amp;AJ$2&amp;AJ$3,事業計画集計2025[営業所]&amp;事業計画集計2025[月]&amp;事業計画集計2025[受着完],事業計画集計2025[(当月)実績 利益額],0,0)</f>
        <v>0</v>
      </c>
      <c r="AL27" s="133">
        <f>AK27-($Q26*1000)</f>
        <v>-5274000</v>
      </c>
      <c r="AM27" s="149" cm="1">
        <f t="array" ref="AM27">_xlfn.XLOOKUP($D26&amp;AJ$2&amp;AJ$3,事業計画集計2025[営業所]&amp;事業計画集計2025[月]&amp;事業計画集計2025[受着完],事業計画集計2025[(当月)実績 棟数],0,0)</f>
        <v>0</v>
      </c>
      <c r="AN27" s="28" cm="1">
        <f t="array" ref="AN27">_xlfn.XLOOKUP($D26&amp;AN$2&amp;AN$3,事業計画集計2025[営業所]&amp;事業計画集計2025[月]&amp;事業計画集計2025[受着完],事業計画集計2025[(当月)実績 請負金額],0,0)</f>
        <v>53985877</v>
      </c>
      <c r="AO27" s="28" cm="1">
        <f t="array" ref="AO27">_xlfn.XLOOKUP($D26&amp;AN$2&amp;AN$3,事業計画集計2025[営業所]&amp;事業計画集計2025[月]&amp;事業計画集計2025[受着完],事業計画集計2025[(当月)実績 利益額],0,0)</f>
        <v>10735345</v>
      </c>
      <c r="AP27" s="149" cm="1">
        <f t="array" ref="AP27">_xlfn.XLOOKUP($D26&amp;AN$2&amp;AN$3,事業計画集計2025[営業所]&amp;事業計画集計2025[月]&amp;事業計画集計2025[受着完],事業計画集計2025[(当月)実績 棟数],0,0)</f>
        <v>2</v>
      </c>
      <c r="AQ27" s="28" cm="1">
        <f t="array" ref="AQ27">_xlfn.XLOOKUP($D26&amp;AQ$2&amp;AQ$3,事業計画集計2025[営業所]&amp;事業計画集計2025[月]&amp;事業計画集計2025[受着完],事業計画集計2025[(当月)実績 請負金額],0,0)</f>
        <v>24997975</v>
      </c>
      <c r="AR27" s="28" cm="1">
        <f t="array" ref="AR27">_xlfn.XLOOKUP($D26&amp;AQ$2&amp;AQ$3,事業計画集計2025[営業所]&amp;事業計画集計2025[月]&amp;事業計画集計2025[受着完],事業計画集計2025[(当月)実績 利益額],0,0)</f>
        <v>5496036</v>
      </c>
      <c r="AS27" s="149" cm="1">
        <f t="array" ref="AS27">_xlfn.XLOOKUP($D26&amp;AQ$2&amp;AQ$3,事業計画集計2025[営業所]&amp;事業計画集計2025[月]&amp;事業計画集計2025[受着完],事業計画集計2025[(当月)実績 棟数],0,0)</f>
        <v>1</v>
      </c>
      <c r="AT27" s="28" cm="1">
        <f t="array" ref="AT27">_xlfn.XLOOKUP($D26&amp;AT$2&amp;AT$3,事業計画集計2025[営業所]&amp;事業計画集計2025[月]&amp;事業計画集計2025[受着完],事業計画集計2025[(当月)実績 請負金額],0,0)</f>
        <v>0</v>
      </c>
      <c r="AU27" s="28" cm="1">
        <f t="array" ref="AU27">_xlfn.XLOOKUP($D26&amp;AT$2&amp;AT$3,事業計画集計2025[営業所]&amp;事業計画集計2025[月]&amp;事業計画集計2025[受着完],事業計画集計2025[(当月)実績 利益額],0,0)</f>
        <v>0</v>
      </c>
      <c r="AV27" s="29">
        <f>AU27-($Q26*1000)</f>
        <v>-5274000</v>
      </c>
      <c r="AW27" s="142" cm="1">
        <f t="array" ref="AW27">_xlfn.XLOOKUP($D26&amp;AT$2&amp;AT$3,事業計画集計2025[営業所]&amp;事業計画集計2025[月]&amp;事業計画集計2025[受着完],事業計画集計2025[(当月)実績 棟数],0,0)</f>
        <v>0</v>
      </c>
      <c r="AX27" s="421">
        <f t="shared" si="531"/>
        <v>81129449</v>
      </c>
      <c r="AY27" s="422">
        <f t="shared" si="532"/>
        <v>17007845</v>
      </c>
      <c r="AZ27" s="423">
        <f t="shared" si="533"/>
        <v>3</v>
      </c>
      <c r="BA27" s="296">
        <f t="shared" si="534"/>
        <v>24997975</v>
      </c>
      <c r="BB27" s="300">
        <f t="shared" si="535"/>
        <v>5496036</v>
      </c>
      <c r="BC27" s="154">
        <f t="shared" si="536"/>
        <v>1</v>
      </c>
      <c r="BD27" s="304">
        <f>Z27+AJ27+AT27</f>
        <v>0</v>
      </c>
      <c r="BE27" s="314">
        <f>AA27+AK27+AU27</f>
        <v>0</v>
      </c>
      <c r="BF27" s="409">
        <f>BE27*(1+BF28)-(($Q26*1000)*3)</f>
        <v>-15822000</v>
      </c>
      <c r="BG27" s="158">
        <f>AC27+AM27+AW27</f>
        <v>0</v>
      </c>
      <c r="BH27" s="28" cm="1">
        <f t="array" ref="BH27">_xlfn.XLOOKUP($D26&amp;BH$2&amp;BH$3,事業計画集計2025[営業所]&amp;事業計画集計2025[月]&amp;事業計画集計2025[受着完],事業計画集計2025[(当月)実績 請負金額],0,0)</f>
        <v>75192789</v>
      </c>
      <c r="BI27" s="28" cm="1">
        <f t="array" ref="BI27">_xlfn.XLOOKUP($D26&amp;BH$2&amp;BH$3,事業計画集計2025[営業所]&amp;事業計画集計2025[月]&amp;事業計画集計2025[受着完],事業計画集計2025[(当月)実績 利益額],0,0)</f>
        <v>16276135</v>
      </c>
      <c r="BJ27" s="149" cm="1">
        <f t="array" ref="BJ27">_xlfn.XLOOKUP($D26&amp;BH$2&amp;BH$3,事業計画集計2025[営業所]&amp;事業計画集計2025[月]&amp;事業計画集計2025[受着完],事業計画集計2025[(当月)実績 棟数],0,0)</f>
        <v>3</v>
      </c>
      <c r="BK27" s="28" cm="1">
        <f t="array" ref="BK27">_xlfn.XLOOKUP($D26&amp;BK$2&amp;BK$3,事業計画集計2025[営業所]&amp;事業計画集計2025[月]&amp;事業計画集計2025[受着完],事業計画集計2025[(当月)実績 請負金額],0,0)</f>
        <v>0</v>
      </c>
      <c r="BL27" s="28" cm="1">
        <f t="array" ref="BL27">_xlfn.XLOOKUP($D26&amp;BK$2&amp;BK$3,事業計画集計2025[営業所]&amp;事業計画集計2025[月]&amp;事業計画集計2025[受着完],事業計画集計2025[(当月)実績 利益額],0,0)</f>
        <v>0</v>
      </c>
      <c r="BM27" s="149" cm="1">
        <f t="array" ref="BM27">_xlfn.XLOOKUP($D26&amp;BK$2&amp;BK$3,事業計画集計2025[営業所]&amp;事業計画集計2025[月]&amp;事業計画集計2025[受着完],事業計画集計2025[(当月)実績 棟数],0,0)</f>
        <v>0</v>
      </c>
      <c r="BN27" s="28" cm="1">
        <f t="array" ref="BN27">_xlfn.XLOOKUP($D26&amp;BN$2&amp;BN$3,事業計画集計2025[営業所]&amp;事業計画集計2025[月]&amp;事業計画集計2025[受着完],事業計画集計2025[(当月)実績 請負金額],0,0)</f>
        <v>44368220</v>
      </c>
      <c r="BO27" s="28" cm="1">
        <f t="array" ref="BO27">_xlfn.XLOOKUP($D26&amp;BN$2&amp;BN$3,事業計画集計2025[営業所]&amp;事業計画集計2025[月]&amp;事業計画集計2025[受着完],事業計画集計2025[(当月)実績 利益額],0,0)</f>
        <v>8993430</v>
      </c>
      <c r="BP27" s="133">
        <f>BO27-($Q26*1000)</f>
        <v>3719430</v>
      </c>
      <c r="BQ27" s="149" cm="1">
        <f t="array" ref="BQ27">_xlfn.XLOOKUP($D26&amp;BN$2&amp;BN$3,事業計画集計2025[営業所]&amp;事業計画集計2025[月]&amp;事業計画集計2025[受着完],事業計画集計2025[(当月)実績 棟数],0,0)</f>
        <v>1</v>
      </c>
      <c r="BR27" s="28" cm="1">
        <f t="array" ref="BR27">_xlfn.XLOOKUP($D26&amp;BR$2&amp;BR$3,事業計画集計2025[営業所]&amp;事業計画集計2025[月]&amp;事業計画集計2025[受着完],事業計画集計2025[(当月)実績 請負金額],0,0)</f>
        <v>0</v>
      </c>
      <c r="BS27" s="28" cm="1">
        <f t="array" ref="BS27">_xlfn.XLOOKUP($D26&amp;BR$2&amp;BR$3,事業計画集計2025[営業所]&amp;事業計画集計2025[月]&amp;事業計画集計2025[受着完],事業計画集計2025[(当月)実績 利益額],0,0)</f>
        <v>0</v>
      </c>
      <c r="BT27" s="149" cm="1">
        <f t="array" ref="BT27">_xlfn.XLOOKUP($D26&amp;BR$2&amp;BR$3,事業計画集計2025[営業所]&amp;事業計画集計2025[月]&amp;事業計画集計2025[受着完],事業計画集計2025[(当月)実績 棟数],0,0)</f>
        <v>0</v>
      </c>
      <c r="BU27" s="28" cm="1">
        <f t="array" ref="BU27">_xlfn.XLOOKUP($D26&amp;BU$2&amp;BU$3,事業計画集計2025[営業所]&amp;事業計画集計2025[月]&amp;事業計画集計2025[受着完],事業計画集計2025[(当月)実績 請負金額],0,0)</f>
        <v>43634855</v>
      </c>
      <c r="BV27" s="28" cm="1">
        <f t="array" ref="BV27">_xlfn.XLOOKUP($D26&amp;BU$2&amp;BU$3,事業計画集計2025[営業所]&amp;事業計画集計2025[月]&amp;事業計画集計2025[受着完],事業計画集計2025[(当月)実績 利益額],0,0)</f>
        <v>8716659</v>
      </c>
      <c r="BW27" s="149" cm="1">
        <f t="array" ref="BW27">_xlfn.XLOOKUP($D26&amp;BU$2&amp;BU$3,事業計画集計2025[営業所]&amp;事業計画集計2025[月]&amp;事業計画集計2025[受着完],事業計画集計2025[(当月)実績 棟数],0,0)</f>
        <v>1</v>
      </c>
      <c r="BX27" s="28" cm="1">
        <f t="array" ref="BX27">_xlfn.XLOOKUP($D26&amp;BX$2&amp;BX$3,事業計画集計2025[営業所]&amp;事業計画集計2025[月]&amp;事業計画集計2025[受着完],事業計画集計2025[(当月)実績 請負金額],0,0)</f>
        <v>60539259</v>
      </c>
      <c r="BY27" s="28" cm="1">
        <f t="array" ref="BY27">_xlfn.XLOOKUP($D26&amp;BX$2&amp;BX$3,事業計画集計2025[営業所]&amp;事業計画集計2025[月]&amp;事業計画集計2025[受着完],事業計画集計2025[(当月)実績 利益額],0,0)</f>
        <v>13889993</v>
      </c>
      <c r="BZ27" s="133">
        <f>BY27-($Q26*1000)</f>
        <v>8615993</v>
      </c>
      <c r="CA27" s="149" cm="1">
        <f t="array" ref="CA27">_xlfn.XLOOKUP($D26&amp;BX$2&amp;BX$3,事業計画集計2025[営業所]&amp;事業計画集計2025[月]&amp;事業計画集計2025[受着完],事業計画集計2025[(当月)実績 棟数],0,0)</f>
        <v>2</v>
      </c>
      <c r="CB27" s="28" cm="1">
        <f t="array" ref="CB27">_xlfn.XLOOKUP($D26&amp;CB$2&amp;CB$3,事業計画集計2025[営業所]&amp;事業計画集計2025[月]&amp;事業計画集計2025[受着完],事業計画集計2025[(当月)実績 請負金額],0,0)</f>
        <v>0</v>
      </c>
      <c r="CC27" s="28" cm="1">
        <f t="array" ref="CC27">_xlfn.XLOOKUP($D26&amp;CB$2&amp;CB$3,事業計画集計2025[営業所]&amp;事業計画集計2025[月]&amp;事業計画集計2025[受着完],事業計画集計2025[(当月)実績 利益額],0,0)</f>
        <v>0</v>
      </c>
      <c r="CD27" s="149" cm="1">
        <f t="array" ref="CD27">_xlfn.XLOOKUP($D26&amp;CB$2&amp;CB$3,事業計画集計2025[営業所]&amp;事業計画集計2025[月]&amp;事業計画集計2025[受着完],事業計画集計2025[(当月)実績 棟数],0,0)</f>
        <v>0</v>
      </c>
      <c r="CE27" s="28" cm="1">
        <f t="array" ref="CE27">_xlfn.XLOOKUP($D26&amp;CE$2&amp;CE$3,事業計画集計2025[営業所]&amp;事業計画集計2025[月]&amp;事業計画集計2025[受着完],事業計画集計2025[(当月)実績 請負金額],0,0)</f>
        <v>27143572</v>
      </c>
      <c r="CF27" s="28" cm="1">
        <f t="array" ref="CF27">_xlfn.XLOOKUP($D26&amp;CE$2&amp;CE$3,事業計画集計2025[営業所]&amp;事業計画集計2025[月]&amp;事業計画集計2025[受着完],事業計画集計2025[(当月)実績 利益額],0,0)</f>
        <v>6272500</v>
      </c>
      <c r="CG27" s="149" cm="1">
        <f t="array" ref="CG27">_xlfn.XLOOKUP($D26&amp;CE$2&amp;CE$3,事業計画集計2025[営業所]&amp;事業計画集計2025[月]&amp;事業計画集計2025[受着完],事業計画集計2025[(当月)実績 棟数],0,0)</f>
        <v>1</v>
      </c>
      <c r="CH27" s="28" cm="1">
        <f t="array" ref="CH27">_xlfn.XLOOKUP($D26&amp;CH$2&amp;CH$3,事業計画集計2025[営業所]&amp;事業計画集計2025[月]&amp;事業計画集計2025[受着完],事業計画集計2025[(当月)実績 請負金額],0,0)</f>
        <v>38593849</v>
      </c>
      <c r="CI27" s="28" cm="1">
        <f t="array" ref="CI27">_xlfn.XLOOKUP($D26&amp;CH$2&amp;CH$3,事業計画集計2025[営業所]&amp;事業計画集計2025[月]&amp;事業計画集計2025[受着完],事業計画集計2025[(当月)実績 利益額],0,0)</f>
        <v>9714182</v>
      </c>
      <c r="CJ27" s="133">
        <f>CI27-($Q26*1000)</f>
        <v>4440182</v>
      </c>
      <c r="CK27" s="142" cm="1">
        <f t="array" ref="CK27">_xlfn.XLOOKUP($D26&amp;CH$2&amp;CH$3,事業計画集計2025[営業所]&amp;事業計画集計2025[月]&amp;事業計画集計2025[受着完],事業計画集計2025[(当月)実績 棟数],0,0)</f>
        <v>1</v>
      </c>
      <c r="CL27" s="421">
        <f t="shared" si="541"/>
        <v>75192789</v>
      </c>
      <c r="CM27" s="422">
        <f t="shared" si="542"/>
        <v>16276135</v>
      </c>
      <c r="CN27" s="423">
        <f t="shared" si="543"/>
        <v>3</v>
      </c>
      <c r="CO27" s="296">
        <f t="shared" si="544"/>
        <v>70778427</v>
      </c>
      <c r="CP27" s="300">
        <f t="shared" si="545"/>
        <v>14989159</v>
      </c>
      <c r="CQ27" s="154">
        <f t="shared" si="546"/>
        <v>2</v>
      </c>
      <c r="CR27" s="304">
        <f>BN27+BX27+CH27</f>
        <v>143501328</v>
      </c>
      <c r="CS27" s="314">
        <f>BO27+BY27+CI27</f>
        <v>32597605</v>
      </c>
      <c r="CT27" s="409">
        <f>CS27*(1+CT28)-(($Q26*1000)*3)</f>
        <v>16775605</v>
      </c>
      <c r="CU27" s="158">
        <f>BQ27+CA27+CK27</f>
        <v>4</v>
      </c>
      <c r="CV27" s="333">
        <f t="shared" si="550"/>
        <v>156322238</v>
      </c>
      <c r="CW27" s="334">
        <f t="shared" si="551"/>
        <v>33283980</v>
      </c>
      <c r="CX27" s="162">
        <f t="shared" si="552"/>
        <v>6</v>
      </c>
      <c r="CY27" s="354">
        <f t="shared" si="553"/>
        <v>95776402</v>
      </c>
      <c r="CZ27" s="355">
        <f t="shared" si="554"/>
        <v>20485195</v>
      </c>
      <c r="DA27" s="166">
        <f t="shared" si="555"/>
        <v>3</v>
      </c>
      <c r="DB27" s="479">
        <f t="shared" si="556"/>
        <v>143501328</v>
      </c>
      <c r="DC27" s="480">
        <f t="shared" si="557"/>
        <v>32597605</v>
      </c>
      <c r="DD27" s="409">
        <f t="shared" si="558"/>
        <v>953605</v>
      </c>
      <c r="DE27" s="482">
        <f t="shared" si="559"/>
        <v>4</v>
      </c>
      <c r="DF27" s="28" cm="1">
        <f t="array" ref="DF27">_xlfn.XLOOKUP($D26&amp;DF$2&amp;DF$3,事業計画集計2025[営業所]&amp;事業計画集計2025[月]&amp;事業計画集計2025[受着完],事業計画集計2025[(当月)実績 請負金額],0,0)</f>
        <v>0</v>
      </c>
      <c r="DG27" s="28" cm="1">
        <f t="array" ref="DG27">_xlfn.XLOOKUP($D26&amp;DF$2&amp;DF$3,事業計画集計2025[営業所]&amp;事業計画集計2025[月]&amp;事業計画集計2025[受着完],事業計画集計2025[(当月)実績 利益額],0,0)</f>
        <v>0</v>
      </c>
      <c r="DH27" s="149" cm="1">
        <f t="array" ref="DH27">_xlfn.XLOOKUP($D26&amp;DF$2&amp;DF$3,事業計画集計2025[営業所]&amp;事業計画集計2025[月]&amp;事業計画集計2025[受着完],事業計画集計2025[(当月)実績 棟数],0,0)</f>
        <v>0</v>
      </c>
      <c r="DI27" s="28" cm="1">
        <f t="array" ref="DI27">_xlfn.XLOOKUP($D26&amp;DI$2&amp;DI$3,事業計画集計2025[営業所]&amp;事業計画集計2025[月]&amp;事業計画集計2025[受着完],事業計画集計2025[(当月)実績 請負金額],0,0)</f>
        <v>35735565</v>
      </c>
      <c r="DJ27" s="28" cm="1">
        <f t="array" ref="DJ27">_xlfn.XLOOKUP($D26&amp;DI$2&amp;DI$3,事業計画集計2025[営業所]&amp;事業計画集計2025[月]&amp;事業計画集計2025[受着完],事業計画集計2025[(当月)実績 利益額],0,0)</f>
        <v>8187378</v>
      </c>
      <c r="DK27" s="149" cm="1">
        <f t="array" ref="DK27">_xlfn.XLOOKUP($D26&amp;DI$2&amp;DI$3,事業計画集計2025[営業所]&amp;事業計画集計2025[月]&amp;事業計画集計2025[受着完],事業計画集計2025[(当月)実績 棟数],0,0)</f>
        <v>1</v>
      </c>
      <c r="DL27" s="28" cm="1">
        <f t="array" ref="DL27">_xlfn.XLOOKUP($D26&amp;DL$2&amp;DL$3,事業計画集計2025[営業所]&amp;事業計画集計2025[月]&amp;事業計画集計2025[受着完],事業計画集計2025[(当月)実績 請負金額],0,0)</f>
        <v>24997975</v>
      </c>
      <c r="DM27" s="28" cm="1">
        <f t="array" ref="DM27">_xlfn.XLOOKUP($D26&amp;DL$2&amp;DL$3,事業計画集計2025[営業所]&amp;事業計画集計2025[月]&amp;事業計画集計2025[受着完],事業計画集計2025[(当月)実績 利益額],0,0)</f>
        <v>5496036</v>
      </c>
      <c r="DN27" s="133">
        <f>DM27-($Q26*1000)</f>
        <v>222036</v>
      </c>
      <c r="DO27" s="149" cm="1">
        <f t="array" ref="DO27">_xlfn.XLOOKUP($D26&amp;DL$2&amp;DL$3,事業計画集計2025[営業所]&amp;事業計画集計2025[月]&amp;事業計画集計2025[受着完],事業計画集計2025[(当月)実績 棟数],0,0)</f>
        <v>1</v>
      </c>
      <c r="DP27" s="28" cm="1">
        <f t="array" ref="DP27">_xlfn.XLOOKUP($D26&amp;DP$2&amp;DP$3,事業計画集計2025[営業所]&amp;事業計画集計2025[月]&amp;事業計画集計2025[受着完],事業計画集計2025[(当月)実績 請負金額],0,0)</f>
        <v>0</v>
      </c>
      <c r="DQ27" s="28" cm="1">
        <f t="array" ref="DQ27">_xlfn.XLOOKUP($D26&amp;DP$2&amp;DP$3,事業計画集計2025[営業所]&amp;事業計画集計2025[月]&amp;事業計画集計2025[受着完],事業計画集計2025[(当月)実績 利益額],0,0)</f>
        <v>0</v>
      </c>
      <c r="DR27" s="149" cm="1">
        <f t="array" ref="DR27">_xlfn.XLOOKUP($D26&amp;DP$2&amp;DP$3,事業計画集計2025[営業所]&amp;事業計画集計2025[月]&amp;事業計画集計2025[受着完],事業計画集計2025[(当月)実績 棟数],0,0)</f>
        <v>0</v>
      </c>
      <c r="DS27" s="28" cm="1">
        <f t="array" ref="DS27">_xlfn.XLOOKUP($D26&amp;DS$2&amp;DS$3,事業計画集計2025[営業所]&amp;事業計画集計2025[月]&amp;事業計画集計2025[受着完],事業計画集計2025[(当月)実績 請負金額],0,0)</f>
        <v>24375802</v>
      </c>
      <c r="DT27" s="28" cm="1">
        <f t="array" ref="DT27">_xlfn.XLOOKUP($D26&amp;DS$2&amp;DS$3,事業計画集計2025[営業所]&amp;事業計画集計2025[月]&amp;事業計画集計2025[受着完],事業計画集計2025[(当月)実績 利益額],0,0)</f>
        <v>4786214</v>
      </c>
      <c r="DU27" s="149" cm="1">
        <f t="array" ref="DU27">_xlfn.XLOOKUP($D26&amp;DS$2&amp;DS$3,事業計画集計2025[営業所]&amp;事業計画集計2025[月]&amp;事業計画集計2025[受着完],事業計画集計2025[(当月)実績 棟数],0,0)</f>
        <v>1</v>
      </c>
      <c r="DV27" s="28" cm="1">
        <f t="array" ref="DV27">_xlfn.XLOOKUP($D26&amp;DV$2&amp;DV$3,事業計画集計2025[営業所]&amp;事業計画集計2025[月]&amp;事業計画集計2025[受着完],事業計画集計2025[(当月)実績 請負金額],0,0)</f>
        <v>0</v>
      </c>
      <c r="DW27" s="28" cm="1">
        <f t="array" ref="DW27">_xlfn.XLOOKUP($D26&amp;DV$2&amp;DV$3,事業計画集計2025[営業所]&amp;事業計画集計2025[月]&amp;事業計画集計2025[受着完],事業計画集計2025[(当月)実績 利益額],0,0)</f>
        <v>0</v>
      </c>
      <c r="DX27" s="133">
        <f>DW27-($Q26*1000)</f>
        <v>-5274000</v>
      </c>
      <c r="DY27" s="149" cm="1">
        <f t="array" ref="DY27">_xlfn.XLOOKUP($D26&amp;DV$2&amp;DV$3,事業計画集計2025[営業所]&amp;事業計画集計2025[月]&amp;事業計画集計2025[受着完],事業計画集計2025[(当月)実績 棟数],0,0)</f>
        <v>0</v>
      </c>
      <c r="DZ27" s="28" cm="1">
        <f t="array" ref="DZ27">_xlfn.XLOOKUP($D26&amp;DZ$2&amp;DZ$3,事業計画集計2025[営業所]&amp;事業計画集計2025[月]&amp;事業計画集計2025[受着完],事業計画集計2025[(当月)実績 請負金額],0,0)</f>
        <v>0</v>
      </c>
      <c r="EA27" s="28" cm="1">
        <f t="array" ref="EA27">_xlfn.XLOOKUP($D26&amp;DZ$2&amp;DZ$3,事業計画集計2025[営業所]&amp;事業計画集計2025[月]&amp;事業計画集計2025[受着完],事業計画集計2025[(当月)実績 利益額],0,0)</f>
        <v>0</v>
      </c>
      <c r="EB27" s="149" cm="1">
        <f t="array" ref="EB27">_xlfn.XLOOKUP($D26&amp;DZ$2&amp;DZ$3,事業計画集計2025[営業所]&amp;事業計画集計2025[月]&amp;事業計画集計2025[受着完],事業計画集計2025[(当月)実績 棟数],0,0)</f>
        <v>0</v>
      </c>
      <c r="EC27" s="28" cm="1">
        <f t="array" ref="EC27">_xlfn.XLOOKUP($D26&amp;EC$2&amp;EC$3,事業計画集計2025[営業所]&amp;事業計画集計2025[月]&amp;事業計画集計2025[受着完],事業計画集計2025[(当月)実績 請負金額],0,0)</f>
        <v>28483692</v>
      </c>
      <c r="ED27" s="28" cm="1">
        <f t="array" ref="ED27">_xlfn.XLOOKUP($D26&amp;EC$2&amp;EC$3,事業計画集計2025[営業所]&amp;事業計画集計2025[月]&amp;事業計画集計2025[受着完],事業計画集計2025[(当月)実績 利益額],0,0)</f>
        <v>6945145</v>
      </c>
      <c r="EE27" s="149" cm="1">
        <f t="array" ref="EE27">_xlfn.XLOOKUP($D26&amp;EC$2&amp;EC$3,事業計画集計2025[営業所]&amp;事業計画集計2025[月]&amp;事業計画集計2025[受着完],事業計画集計2025[(当月)実績 棟数],0,0)</f>
        <v>1</v>
      </c>
      <c r="EF27" s="28" cm="1">
        <f t="array" ref="EF27">_xlfn.XLOOKUP($D26&amp;EF$2&amp;EF$3,事業計画集計2025[営業所]&amp;事業計画集計2025[月]&amp;事業計画集計2025[受着完],事業計画集計2025[(当月)実績 請負金額],0,0)</f>
        <v>0</v>
      </c>
      <c r="EG27" s="28" cm="1">
        <f t="array" ref="EG27">_xlfn.XLOOKUP($D26&amp;EF$2&amp;EF$3,事業計画集計2025[営業所]&amp;事業計画集計2025[月]&amp;事業計画集計2025[受着完],事業計画集計2025[(当月)実績 利益額],0,0)</f>
        <v>0</v>
      </c>
      <c r="EH27" s="133">
        <f>EG27-($Q26*1000)</f>
        <v>-5274000</v>
      </c>
      <c r="EI27" s="142" cm="1">
        <f t="array" ref="EI27">_xlfn.XLOOKUP($D26&amp;EF$2&amp;EF$3,事業計画集計2025[営業所]&amp;事業計画集計2025[月]&amp;事業計画集計2025[受着完],事業計画集計2025[(当月)実績 棟数],0,0)</f>
        <v>0</v>
      </c>
      <c r="EJ27" s="421">
        <f t="shared" si="560"/>
        <v>0</v>
      </c>
      <c r="EK27" s="422">
        <f t="shared" si="561"/>
        <v>0</v>
      </c>
      <c r="EL27" s="423">
        <f t="shared" si="562"/>
        <v>0</v>
      </c>
      <c r="EM27" s="296">
        <f t="shared" si="563"/>
        <v>88595059</v>
      </c>
      <c r="EN27" s="300">
        <f t="shared" si="564"/>
        <v>19918737</v>
      </c>
      <c r="EO27" s="154">
        <f t="shared" si="565"/>
        <v>3</v>
      </c>
      <c r="EP27" s="304">
        <f>DL27+DV27+EF27</f>
        <v>24997975</v>
      </c>
      <c r="EQ27" s="314">
        <f>DM27+DW27+EG27</f>
        <v>5496036</v>
      </c>
      <c r="ER27" s="409">
        <f>EQ27*(1+ER28)-(($Q26*1000)*3)</f>
        <v>-10325964</v>
      </c>
      <c r="ES27" s="158">
        <f>DO27+DY27+EI27</f>
        <v>1</v>
      </c>
      <c r="ET27" s="28" cm="1">
        <f t="array" ref="ET27">_xlfn.XLOOKUP($D26&amp;ET$2&amp;ET$3,事業計画集計2025[営業所]&amp;事業計画集計2025[月]&amp;事業計画集計2025[受着完],事業計画集計2025[(当月)実績 請負金額],0,0)</f>
        <v>0</v>
      </c>
      <c r="EU27" s="28" cm="1">
        <f t="array" ref="EU27">_xlfn.XLOOKUP($D26&amp;ET$2&amp;ET$3,事業計画集計2025[営業所]&amp;事業計画集計2025[月]&amp;事業計画集計2025[受着完],事業計画集計2025[(当月)実績 利益額],0,0)</f>
        <v>0</v>
      </c>
      <c r="EV27" s="149" cm="1">
        <f t="array" ref="EV27">_xlfn.XLOOKUP($D26&amp;ET$2&amp;ET$3,事業計画集計2025[営業所]&amp;事業計画集計2025[月]&amp;事業計画集計2025[受着完],事業計画集計2025[(当月)実績 棟数],0,0)</f>
        <v>0</v>
      </c>
      <c r="EW27" s="28" cm="1">
        <f t="array" ref="EW27">_xlfn.XLOOKUP($D26&amp;EW$2&amp;EW$3,事業計画集計2025[営業所]&amp;事業計画集計2025[月]&amp;事業計画集計2025[受着完],事業計画集計2025[(当月)実績 請負金額],0,0)</f>
        <v>29610075</v>
      </c>
      <c r="EX27" s="28" cm="1">
        <f t="array" ref="EX27">_xlfn.XLOOKUP($D26&amp;EW$2&amp;EW$3,事業計画集計2025[営業所]&amp;事業計画集計2025[月]&amp;事業計画集計2025[受着完],事業計画集計2025[(当月)実績 利益額],0,0)</f>
        <v>5949131</v>
      </c>
      <c r="EY27" s="149" cm="1">
        <f t="array" ref="EY27">_xlfn.XLOOKUP($D26&amp;EW$2&amp;EW$3,事業計画集計2025[営業所]&amp;事業計画集計2025[月]&amp;事業計画集計2025[受着完],事業計画集計2025[(当月)実績 棟数],0,0)</f>
        <v>1</v>
      </c>
      <c r="EZ27" s="28" cm="1">
        <f t="array" ref="EZ27">_xlfn.XLOOKUP($D26&amp;EZ$2&amp;EZ$3,事業計画集計2025[営業所]&amp;事業計画集計2025[月]&amp;事業計画集計2025[受着完],事業計画集計2025[(当月)実績 請負金額],0,0)</f>
        <v>43634855</v>
      </c>
      <c r="FA27" s="28" cm="1">
        <f t="array" ref="FA27">_xlfn.XLOOKUP($D26&amp;EZ$2&amp;EZ$3,事業計画集計2025[営業所]&amp;事業計画集計2025[月]&amp;事業計画集計2025[受着完],事業計画集計2025[(当月)実績 利益額],0,0)</f>
        <v>8716659</v>
      </c>
      <c r="FB27" s="133">
        <f>FA27-($Q26*1000)</f>
        <v>3442659</v>
      </c>
      <c r="FC27" s="149" cm="1">
        <f t="array" ref="FC27">_xlfn.XLOOKUP($D26&amp;EZ$2&amp;EZ$3,事業計画集計2025[営業所]&amp;事業計画集計2025[月]&amp;事業計画集計2025[受着完],事業計画集計2025[(当月)実績 棟数],0,0)</f>
        <v>1</v>
      </c>
      <c r="FD27" s="28" cm="1">
        <f t="array" ref="FD27">_xlfn.XLOOKUP($D26&amp;FD$2&amp;FD$3,事業計画集計2025[営業所]&amp;事業計画集計2025[月]&amp;事業計画集計2025[受着完],事業計画集計2025[(当月)実績 請負金額],0,0)</f>
        <v>0</v>
      </c>
      <c r="FE27" s="28" cm="1">
        <f t="array" ref="FE27">_xlfn.XLOOKUP($D26&amp;FD$2&amp;FD$3,事業計画集計2025[営業所]&amp;事業計画集計2025[月]&amp;事業計画集計2025[受着完],事業計画集計2025[(当月)実績 利益額],0,0)</f>
        <v>0</v>
      </c>
      <c r="FF27" s="149" cm="1">
        <f t="array" ref="FF27">_xlfn.XLOOKUP($D26&amp;FD$2&amp;FD$3,事業計画集計2025[営業所]&amp;事業計画集計2025[月]&amp;事業計画集計2025[受着完],事業計画集計2025[(当月)実績 棟数],0,0)</f>
        <v>0</v>
      </c>
      <c r="FG27" s="28" cm="1">
        <f t="array" ref="FG27">_xlfn.XLOOKUP($D26&amp;FG$2&amp;FG$3,事業計画集計2025[営業所]&amp;事業計画集計2025[月]&amp;事業計画集計2025[受着完],事業計画集計2025[(当月)実績 請負金額],0,0)</f>
        <v>0</v>
      </c>
      <c r="FH27" s="28" cm="1">
        <f t="array" ref="FH27">_xlfn.XLOOKUP($D26&amp;FG$2&amp;FG$3,事業計画集計2025[営業所]&amp;事業計画集計2025[月]&amp;事業計画集計2025[受着完],事業計画集計2025[(当月)実績 利益額],0,0)</f>
        <v>0</v>
      </c>
      <c r="FI27" s="149" cm="1">
        <f t="array" ref="FI27">_xlfn.XLOOKUP($D26&amp;FG$2&amp;FG$3,事業計画集計2025[営業所]&amp;事業計画集計2025[月]&amp;事業計画集計2025[受着完],事業計画集計2025[(当月)実績 棟数],0,0)</f>
        <v>0</v>
      </c>
      <c r="FJ27" s="28" cm="1">
        <f t="array" ref="FJ27">_xlfn.XLOOKUP($D26&amp;FJ$2&amp;FJ$3,事業計画集計2025[営業所]&amp;事業計画集計2025[月]&amp;事業計画集計2025[受着完],事業計画集計2025[(当月)実績 請負金額],0,0)</f>
        <v>0</v>
      </c>
      <c r="FK27" s="28" cm="1">
        <f t="array" ref="FK27">_xlfn.XLOOKUP($D26&amp;FJ$2&amp;FJ$3,事業計画集計2025[営業所]&amp;事業計画集計2025[月]&amp;事業計画集計2025[受着完],事業計画集計2025[(当月)実績 利益額],0,0)</f>
        <v>0</v>
      </c>
      <c r="FL27" s="133">
        <f>FK27-($Q26*1000)</f>
        <v>-5274000</v>
      </c>
      <c r="FM27" s="149" cm="1">
        <f t="array" ref="FM27">_xlfn.XLOOKUP($D26&amp;FJ$2&amp;FJ$3,事業計画集計2025[営業所]&amp;事業計画集計2025[月]&amp;事業計画集計2025[受着完],事業計画集計2025[(当月)実績 棟数],0,0)</f>
        <v>0</v>
      </c>
      <c r="FN27" s="28" cm="1">
        <f t="array" ref="FN27">_xlfn.XLOOKUP($D26&amp;FN$2&amp;FN$3,事業計画集計2025[営業所]&amp;事業計画集計2025[月]&amp;事業計画集計2025[受着完],事業計画集計2025[(当月)実績 請負金額],0,0)</f>
        <v>0</v>
      </c>
      <c r="FO27" s="28" cm="1">
        <f t="array" ref="FO27">_xlfn.XLOOKUP($D26&amp;FN$2&amp;FN$3,事業計画集計2025[営業所]&amp;事業計画集計2025[月]&amp;事業計画集計2025[受着完],事業計画集計2025[(当月)実績 利益額],0,0)</f>
        <v>0</v>
      </c>
      <c r="FP27" s="149" cm="1">
        <f t="array" ref="FP27">_xlfn.XLOOKUP($D26&amp;FN$2&amp;FN$3,事業計画集計2025[営業所]&amp;事業計画集計2025[月]&amp;事業計画集計2025[受着完],事業計画集計2025[(当月)実績 棟数],0,0)</f>
        <v>0</v>
      </c>
      <c r="FQ27" s="28" cm="1">
        <f t="array" ref="FQ27">_xlfn.XLOOKUP($D26&amp;FQ$2&amp;FQ$3,事業計画集計2025[営業所]&amp;事業計画集計2025[月]&amp;事業計画集計2025[受着完],事業計画集計2025[(当月)実績 請負金額],0,0)</f>
        <v>0</v>
      </c>
      <c r="FR27" s="28" cm="1">
        <f t="array" ref="FR27">_xlfn.XLOOKUP($D26&amp;FQ$2&amp;FQ$3,事業計画集計2025[営業所]&amp;事業計画集計2025[月]&amp;事業計画集計2025[受着完],事業計画集計2025[(当月)実績 利益額],0,0)</f>
        <v>0</v>
      </c>
      <c r="FS27" s="149" cm="1">
        <f t="array" ref="FS27">_xlfn.XLOOKUP($D26&amp;FQ$2&amp;FQ$3,事業計画集計2025[営業所]&amp;事業計画集計2025[月]&amp;事業計画集計2025[受着完],事業計画集計2025[(当月)実績 棟数],0,0)</f>
        <v>0</v>
      </c>
      <c r="FT27" s="28" cm="1">
        <f t="array" ref="FT27">_xlfn.XLOOKUP($D26&amp;FT$2&amp;FT$3,事業計画集計2025[営業所]&amp;事業計画集計2025[月]&amp;事業計画集計2025[受着完],事業計画集計2025[(当月)実績 請負金額],0,0)</f>
        <v>0</v>
      </c>
      <c r="FU27" s="28" cm="1">
        <f t="array" ref="FU27">_xlfn.XLOOKUP($D26&amp;FT$2&amp;FT$3,事業計画集計2025[営業所]&amp;事業計画集計2025[月]&amp;事業計画集計2025[受着完],事業計画集計2025[(当月)実績 利益額],0,0)</f>
        <v>0</v>
      </c>
      <c r="FV27" s="133">
        <f>FU27-($Q26*1000)</f>
        <v>-5274000</v>
      </c>
      <c r="FW27" s="142" cm="1">
        <f t="array" ref="FW27">_xlfn.XLOOKUP($D26&amp;FT$2&amp;FT$3,事業計画集計2025[営業所]&amp;事業計画集計2025[月]&amp;事業計画集計2025[受着完],事業計画集計2025[(当月)実績 棟数],0,0)</f>
        <v>0</v>
      </c>
      <c r="FX27" s="421">
        <f t="shared" si="569"/>
        <v>0</v>
      </c>
      <c r="FY27" s="422">
        <f t="shared" si="570"/>
        <v>0</v>
      </c>
      <c r="FZ27" s="423">
        <f t="shared" si="571"/>
        <v>0</v>
      </c>
      <c r="GA27" s="296">
        <f t="shared" si="572"/>
        <v>29610075</v>
      </c>
      <c r="GB27" s="300">
        <f t="shared" si="573"/>
        <v>5949131</v>
      </c>
      <c r="GC27" s="154">
        <f t="shared" si="574"/>
        <v>1</v>
      </c>
      <c r="GD27" s="304">
        <f>EZ27+FJ27+FT27</f>
        <v>43634855</v>
      </c>
      <c r="GE27" s="314">
        <f>FA27+FK27+FU27</f>
        <v>8716659</v>
      </c>
      <c r="GF27" s="409">
        <f>GE27*(1+GF28)-(($Q26*1000)*3)</f>
        <v>-7105341</v>
      </c>
      <c r="GG27" s="158">
        <f>FC27+FM27+FW27</f>
        <v>1</v>
      </c>
      <c r="GH27" s="333">
        <f t="shared" si="578"/>
        <v>0</v>
      </c>
      <c r="GI27" s="334">
        <f t="shared" si="579"/>
        <v>0</v>
      </c>
      <c r="GJ27" s="162">
        <f t="shared" si="580"/>
        <v>0</v>
      </c>
      <c r="GK27" s="354">
        <f t="shared" si="581"/>
        <v>118205134</v>
      </c>
      <c r="GL27" s="355">
        <f t="shared" si="582"/>
        <v>25867868</v>
      </c>
      <c r="GM27" s="166">
        <f t="shared" si="583"/>
        <v>4</v>
      </c>
      <c r="GN27" s="479">
        <f t="shared" si="584"/>
        <v>68632830</v>
      </c>
      <c r="GO27" s="480">
        <f t="shared" si="585"/>
        <v>14212695</v>
      </c>
      <c r="GP27" s="409">
        <f t="shared" si="586"/>
        <v>-17431305</v>
      </c>
      <c r="GQ27" s="482">
        <f t="shared" si="587"/>
        <v>2</v>
      </c>
      <c r="GR27" s="390">
        <f t="shared" si="588"/>
        <v>156322238</v>
      </c>
      <c r="GS27" s="391">
        <f t="shared" si="589"/>
        <v>33283980</v>
      </c>
      <c r="GT27" s="170">
        <f t="shared" si="590"/>
        <v>6</v>
      </c>
      <c r="GU27" s="390">
        <f t="shared" si="591"/>
        <v>213981536</v>
      </c>
      <c r="GV27" s="391">
        <f t="shared" si="592"/>
        <v>46353063</v>
      </c>
      <c r="GW27" s="170">
        <f t="shared" si="593"/>
        <v>7</v>
      </c>
      <c r="GX27" s="390">
        <f t="shared" si="594"/>
        <v>212134158</v>
      </c>
      <c r="GY27" s="391">
        <f t="shared" si="595"/>
        <v>46810300</v>
      </c>
      <c r="GZ27" s="409">
        <f t="shared" si="596"/>
        <v>-16477700</v>
      </c>
      <c r="HA27" s="256">
        <f t="shared" si="597"/>
        <v>6</v>
      </c>
      <c r="HB27" s="31"/>
      <c r="HC27" s="30" t="s">
        <v>138</v>
      </c>
      <c r="HD27" s="30" t="s">
        <v>193</v>
      </c>
      <c r="HE27" s="520" t="s">
        <v>89</v>
      </c>
      <c r="HF27" s="30" t="s">
        <v>250</v>
      </c>
      <c r="HG27" s="30" t="s">
        <v>268</v>
      </c>
    </row>
    <row r="28" spans="1:215" s="38" customFormat="1" ht="21">
      <c r="A28" s="32"/>
      <c r="B28" s="599" t="s">
        <v>446</v>
      </c>
      <c r="C28" s="56"/>
      <c r="D28" s="57"/>
      <c r="E28" s="198"/>
      <c r="F28" s="198"/>
      <c r="G28" s="198"/>
      <c r="H28" s="198"/>
      <c r="I28" s="198"/>
      <c r="J28" s="198"/>
      <c r="K28" s="199"/>
      <c r="L28" s="199"/>
      <c r="M28" s="199"/>
      <c r="N28" s="199"/>
      <c r="O28" s="199"/>
      <c r="P28" s="199"/>
      <c r="Q28" s="199"/>
      <c r="R28" s="198"/>
      <c r="S28" s="34" t="s">
        <v>139</v>
      </c>
      <c r="T28" s="35">
        <f t="shared" ref="T28:AA28" si="604">IF(AND(T26&gt;0,T27&gt;0),ROUNDDOWN(T27/T26,4),"")</f>
        <v>1.0053000000000001</v>
      </c>
      <c r="U28" s="36">
        <f t="shared" si="604"/>
        <v>0.92920000000000003</v>
      </c>
      <c r="V28" s="143">
        <f t="shared" si="604"/>
        <v>1</v>
      </c>
      <c r="W28" s="35" t="str">
        <f t="shared" si="604"/>
        <v/>
      </c>
      <c r="X28" s="36" t="str">
        <f t="shared" si="604"/>
        <v/>
      </c>
      <c r="Y28" s="150" t="str">
        <f t="shared" si="604"/>
        <v/>
      </c>
      <c r="Z28" s="36" t="str">
        <f t="shared" si="604"/>
        <v/>
      </c>
      <c r="AA28" s="36" t="str">
        <f t="shared" si="604"/>
        <v/>
      </c>
      <c r="AB28" s="37">
        <f>IF(AB27&gt;0,AB27/AB26,0)</f>
        <v>0</v>
      </c>
      <c r="AC28" s="143" t="str">
        <f t="shared" ref="AC28:AK28" si="605">IF(AND(AC26&gt;0,AC27&gt;0),ROUNDDOWN(AC27/AC26,4),"")</f>
        <v/>
      </c>
      <c r="AD28" s="35" t="str">
        <f t="shared" si="605"/>
        <v/>
      </c>
      <c r="AE28" s="36" t="str">
        <f t="shared" si="605"/>
        <v/>
      </c>
      <c r="AF28" s="150" t="str">
        <f t="shared" si="605"/>
        <v/>
      </c>
      <c r="AG28" s="36" t="str">
        <f t="shared" si="605"/>
        <v/>
      </c>
      <c r="AH28" s="36" t="str">
        <f t="shared" si="605"/>
        <v/>
      </c>
      <c r="AI28" s="150" t="str">
        <f t="shared" si="605"/>
        <v/>
      </c>
      <c r="AJ28" s="36" t="str">
        <f t="shared" si="605"/>
        <v/>
      </c>
      <c r="AK28" s="36" t="str">
        <f t="shared" si="605"/>
        <v/>
      </c>
      <c r="AL28" s="37">
        <f>IF(AL27&gt;0,AL27/AL26,0)</f>
        <v>0</v>
      </c>
      <c r="AM28" s="150" t="str">
        <f t="shared" ref="AM28:AU28" si="606">IF(AND(AM26&gt;0,AM27&gt;0),ROUNDDOWN(AM27/AM26,4),"")</f>
        <v/>
      </c>
      <c r="AN28" s="36">
        <f t="shared" si="606"/>
        <v>1.9994000000000001</v>
      </c>
      <c r="AO28" s="36">
        <f t="shared" si="606"/>
        <v>1.5904</v>
      </c>
      <c r="AP28" s="150">
        <f t="shared" si="606"/>
        <v>2</v>
      </c>
      <c r="AQ28" s="36">
        <f t="shared" si="606"/>
        <v>0.9919</v>
      </c>
      <c r="AR28" s="36">
        <f t="shared" si="606"/>
        <v>1.0136000000000001</v>
      </c>
      <c r="AS28" s="150">
        <f t="shared" si="606"/>
        <v>1</v>
      </c>
      <c r="AT28" s="36" t="str">
        <f t="shared" si="606"/>
        <v/>
      </c>
      <c r="AU28" s="36" t="str">
        <f t="shared" si="606"/>
        <v/>
      </c>
      <c r="AV28" s="37">
        <f>IF(AV27&gt;0,AV27/AV26,0)</f>
        <v>0</v>
      </c>
      <c r="AW28" s="143" t="str">
        <f>IF(AND(AW26&gt;0,AW27&gt;0),ROUNDDOWN(AW27/AW26,4),"")</f>
        <v/>
      </c>
      <c r="AX28" s="424">
        <f t="shared" ref="AX28:BE28" si="607">IF(AND(AX26&gt;0,AX27&gt;0),ROUNDDOWN(AX27/AX26,4),"")</f>
        <v>1.0015000000000001</v>
      </c>
      <c r="AY28" s="425">
        <f t="shared" si="607"/>
        <v>0.83979999999999999</v>
      </c>
      <c r="AZ28" s="426">
        <f t="shared" si="607"/>
        <v>1</v>
      </c>
      <c r="BA28" s="297">
        <f t="shared" si="607"/>
        <v>0.9919</v>
      </c>
      <c r="BB28" s="301">
        <f t="shared" si="607"/>
        <v>1.0136000000000001</v>
      </c>
      <c r="BC28" s="155">
        <f t="shared" si="607"/>
        <v>1</v>
      </c>
      <c r="BD28" s="305" t="str">
        <f t="shared" si="607"/>
        <v/>
      </c>
      <c r="BE28" s="315" t="str">
        <f t="shared" si="607"/>
        <v/>
      </c>
      <c r="BF28" s="325"/>
      <c r="BG28" s="159" t="str">
        <f t="shared" ref="BG28:BO28" si="608">IF(AND(BG26&gt;0,BG27&gt;0),ROUNDDOWN(BG27/BG26,4),"")</f>
        <v/>
      </c>
      <c r="BH28" s="36">
        <f t="shared" si="608"/>
        <v>2.7848999999999999</v>
      </c>
      <c r="BI28" s="36">
        <f t="shared" si="608"/>
        <v>2.4112</v>
      </c>
      <c r="BJ28" s="150">
        <f t="shared" si="608"/>
        <v>3</v>
      </c>
      <c r="BK28" s="36" t="str">
        <f t="shared" si="608"/>
        <v/>
      </c>
      <c r="BL28" s="36" t="str">
        <f t="shared" si="608"/>
        <v/>
      </c>
      <c r="BM28" s="150" t="str">
        <f t="shared" si="608"/>
        <v/>
      </c>
      <c r="BN28" s="36">
        <f t="shared" si="608"/>
        <v>0.53959999999999997</v>
      </c>
      <c r="BO28" s="36">
        <f t="shared" si="608"/>
        <v>0.50460000000000005</v>
      </c>
      <c r="BP28" s="37">
        <f>IF(BP27&gt;0,BP27/BP26,0)</f>
        <v>0.29646884966008463</v>
      </c>
      <c r="BQ28" s="150">
        <f t="shared" ref="BQ28:BY28" si="609">IF(AND(BQ26&gt;0,BQ27&gt;0),ROUNDDOWN(BQ27/BQ26,4),"")</f>
        <v>0.5</v>
      </c>
      <c r="BR28" s="36" t="str">
        <f t="shared" si="609"/>
        <v/>
      </c>
      <c r="BS28" s="36" t="str">
        <f t="shared" si="609"/>
        <v/>
      </c>
      <c r="BT28" s="150" t="str">
        <f t="shared" si="609"/>
        <v/>
      </c>
      <c r="BU28" s="36">
        <f t="shared" si="609"/>
        <v>0.73150000000000004</v>
      </c>
      <c r="BV28" s="36">
        <f t="shared" si="609"/>
        <v>0.60699999999999998</v>
      </c>
      <c r="BW28" s="150">
        <f t="shared" si="609"/>
        <v>0.5</v>
      </c>
      <c r="BX28" s="36">
        <f t="shared" si="609"/>
        <v>0.98770000000000002</v>
      </c>
      <c r="BY28" s="36">
        <f t="shared" si="609"/>
        <v>0.93989999999999996</v>
      </c>
      <c r="BZ28" s="37">
        <f>IF(BZ27&gt;0,BZ27/BZ26,0)</f>
        <v>0.906580659281227</v>
      </c>
      <c r="CA28" s="150">
        <f t="shared" ref="CA28:CI28" si="610">IF(AND(CA26&gt;0,CA27&gt;0),ROUNDDOWN(CA27/CA26,4),"")</f>
        <v>1</v>
      </c>
      <c r="CB28" s="36" t="str">
        <f t="shared" si="610"/>
        <v/>
      </c>
      <c r="CC28" s="36" t="str">
        <f t="shared" si="610"/>
        <v/>
      </c>
      <c r="CD28" s="150" t="str">
        <f t="shared" si="610"/>
        <v/>
      </c>
      <c r="CE28" s="36">
        <f t="shared" si="610"/>
        <v>1.0053000000000001</v>
      </c>
      <c r="CF28" s="36">
        <f t="shared" si="610"/>
        <v>0.92920000000000003</v>
      </c>
      <c r="CG28" s="150">
        <f t="shared" si="610"/>
        <v>1</v>
      </c>
      <c r="CH28" s="36" t="str">
        <f t="shared" si="610"/>
        <v/>
      </c>
      <c r="CI28" s="36" t="str">
        <f t="shared" si="610"/>
        <v/>
      </c>
      <c r="CJ28" s="37">
        <f>IF(CJ27&gt;0,CJ27/CJ26,0)</f>
        <v>-0.84190026545316643</v>
      </c>
      <c r="CK28" s="143" t="str">
        <f>IF(AND(CK26&gt;0,CK27&gt;0),ROUNDDOWN(CK27/CK26,4),"")</f>
        <v/>
      </c>
      <c r="CL28" s="424">
        <f t="shared" ref="CL28:CS28" si="611">IF(AND(CL26&gt;0,CL27&gt;0),ROUNDDOWN(CL27/CL26,4),"")</f>
        <v>0.92830000000000001</v>
      </c>
      <c r="CM28" s="425">
        <f t="shared" si="611"/>
        <v>0.80369999999999997</v>
      </c>
      <c r="CN28" s="426">
        <f t="shared" si="611"/>
        <v>1</v>
      </c>
      <c r="CO28" s="297">
        <f t="shared" si="611"/>
        <v>0.54190000000000005</v>
      </c>
      <c r="CP28" s="301">
        <f t="shared" si="611"/>
        <v>0.49630000000000002</v>
      </c>
      <c r="CQ28" s="155">
        <f t="shared" si="611"/>
        <v>0.5</v>
      </c>
      <c r="CR28" s="305">
        <f t="shared" si="611"/>
        <v>1</v>
      </c>
      <c r="CS28" s="315">
        <f t="shared" si="611"/>
        <v>1</v>
      </c>
      <c r="CT28" s="325"/>
      <c r="CU28" s="159">
        <f>IF(AND(CU26&gt;0,CU27&gt;0),ROUNDDOWN(CU27/CU26,4),"")</f>
        <v>1</v>
      </c>
      <c r="CV28" s="335">
        <f>IF(AND(CV26&gt;0,CV27&gt;0),ROUNDDOWN(CV27/CV26,4),"")</f>
        <v>0.96489999999999998</v>
      </c>
      <c r="CW28" s="336">
        <f t="shared" ref="CW28:CX28" si="612">IF(AND(CW26&gt;0,CW27&gt;0),ROUNDDOWN(CW27/CW26,4),"")</f>
        <v>0.82179999999999997</v>
      </c>
      <c r="CX28" s="163">
        <f t="shared" si="612"/>
        <v>1</v>
      </c>
      <c r="CY28" s="356">
        <f>IF(AND(CY26&gt;0,CY27&gt;0),ROUNDDOWN(CY27/CY26,4),"")</f>
        <v>0.61470000000000002</v>
      </c>
      <c r="CZ28" s="357">
        <f>IF(AND(CZ26&gt;0,CZ27&gt;0),ROUNDDOWN(CZ27/CZ26,4),"")</f>
        <v>0.57509999999999994</v>
      </c>
      <c r="DA28" s="167">
        <f>IF(AND(DA26&gt;0,DA27&gt;0),ROUNDDOWN(DA27/DA26,4),"")</f>
        <v>0.6</v>
      </c>
      <c r="DB28" s="483">
        <f t="shared" ref="DB28:DE28" si="613">IF(AND(DB26&gt;0,DB27&gt;0),ROUNDDOWN(DB27/DB26,4),"")</f>
        <v>1</v>
      </c>
      <c r="DC28" s="484">
        <f t="shared" si="613"/>
        <v>1</v>
      </c>
      <c r="DD28" s="485"/>
      <c r="DE28" s="486">
        <f t="shared" si="613"/>
        <v>1</v>
      </c>
      <c r="DF28" s="36" t="str">
        <f t="shared" ref="DF28:DM28" si="614">IF(AND(DF26&gt;0,DF27&gt;0),ROUNDDOWN(DF27/DF26,4),"")</f>
        <v/>
      </c>
      <c r="DG28" s="36" t="str">
        <f t="shared" si="614"/>
        <v/>
      </c>
      <c r="DH28" s="150" t="str">
        <f t="shared" si="614"/>
        <v/>
      </c>
      <c r="DI28" s="36">
        <f t="shared" si="614"/>
        <v>1.3234999999999999</v>
      </c>
      <c r="DJ28" s="36">
        <f t="shared" si="614"/>
        <v>1.2129000000000001</v>
      </c>
      <c r="DK28" s="150">
        <f t="shared" si="614"/>
        <v>1</v>
      </c>
      <c r="DL28" s="36">
        <f t="shared" si="614"/>
        <v>0.9919</v>
      </c>
      <c r="DM28" s="36">
        <f t="shared" si="614"/>
        <v>1.0136000000000001</v>
      </c>
      <c r="DN28" s="37">
        <f>IF(DN27&gt;0,DN27/DN26,0)</f>
        <v>1.4973800098460377</v>
      </c>
      <c r="DO28" s="150">
        <f t="shared" ref="DO28:DW28" si="615">IF(AND(DO26&gt;0,DO27&gt;0),ROUNDDOWN(DO27/DO26,4),"")</f>
        <v>1</v>
      </c>
      <c r="DP28" s="36" t="str">
        <f t="shared" si="615"/>
        <v/>
      </c>
      <c r="DQ28" s="36" t="str">
        <f t="shared" si="615"/>
        <v/>
      </c>
      <c r="DR28" s="150" t="str">
        <f t="shared" si="615"/>
        <v/>
      </c>
      <c r="DS28" s="36">
        <f t="shared" si="615"/>
        <v>0.90280000000000005</v>
      </c>
      <c r="DT28" s="36">
        <f t="shared" si="615"/>
        <v>0.70899999999999996</v>
      </c>
      <c r="DU28" s="150">
        <f t="shared" si="615"/>
        <v>1</v>
      </c>
      <c r="DV28" s="36" t="str">
        <f t="shared" si="615"/>
        <v/>
      </c>
      <c r="DW28" s="36" t="str">
        <f t="shared" si="615"/>
        <v/>
      </c>
      <c r="DX28" s="37">
        <f>IF(DX27&gt;0,DX27/DX26,0)</f>
        <v>0</v>
      </c>
      <c r="DY28" s="150" t="str">
        <f t="shared" ref="DY28:EG28" si="616">IF(AND(DY26&gt;0,DY27&gt;0),ROUNDDOWN(DY27/DY26,4),"")</f>
        <v/>
      </c>
      <c r="DZ28" s="36" t="str">
        <f t="shared" si="616"/>
        <v/>
      </c>
      <c r="EA28" s="36" t="str">
        <f t="shared" si="616"/>
        <v/>
      </c>
      <c r="EB28" s="150" t="str">
        <f t="shared" si="616"/>
        <v/>
      </c>
      <c r="EC28" s="36">
        <f t="shared" si="616"/>
        <v>1.0548999999999999</v>
      </c>
      <c r="ED28" s="36">
        <f t="shared" si="616"/>
        <v>1.0288999999999999</v>
      </c>
      <c r="EE28" s="150">
        <f t="shared" si="616"/>
        <v>1</v>
      </c>
      <c r="EF28" s="36" t="str">
        <f t="shared" si="616"/>
        <v/>
      </c>
      <c r="EG28" s="36" t="str">
        <f t="shared" si="616"/>
        <v/>
      </c>
      <c r="EH28" s="37">
        <f>IF(EH27&gt;0,EH27/EH26,0)</f>
        <v>0</v>
      </c>
      <c r="EI28" s="143" t="str">
        <f>IF(AND(EI26&gt;0,EI27&gt;0),ROUNDDOWN(EI27/EI26,4),"")</f>
        <v/>
      </c>
      <c r="EJ28" s="424" t="str">
        <f t="shared" ref="EJ28:EQ28" si="617">IF(AND(EJ26&gt;0,EJ27&gt;0),ROUNDDOWN(EJ27/EJ26,4),"")</f>
        <v/>
      </c>
      <c r="EK28" s="425" t="str">
        <f t="shared" si="617"/>
        <v/>
      </c>
      <c r="EL28" s="426" t="str">
        <f t="shared" si="617"/>
        <v/>
      </c>
      <c r="EM28" s="297">
        <f t="shared" si="617"/>
        <v>1.0936999999999999</v>
      </c>
      <c r="EN28" s="301">
        <f t="shared" si="617"/>
        <v>0.98360000000000003</v>
      </c>
      <c r="EO28" s="155">
        <f t="shared" si="617"/>
        <v>1</v>
      </c>
      <c r="EP28" s="305">
        <f t="shared" si="617"/>
        <v>0.19400000000000001</v>
      </c>
      <c r="EQ28" s="315">
        <f t="shared" si="617"/>
        <v>0.1903</v>
      </c>
      <c r="ER28" s="325"/>
      <c r="ES28" s="159">
        <f t="shared" ref="ES28:FA28" si="618">IF(AND(ES26&gt;0,ES27&gt;0),ROUNDDOWN(ES27/ES26,4),"")</f>
        <v>0.25</v>
      </c>
      <c r="ET28" s="36" t="str">
        <f t="shared" si="618"/>
        <v/>
      </c>
      <c r="EU28" s="36" t="str">
        <f t="shared" si="618"/>
        <v/>
      </c>
      <c r="EV28" s="150" t="str">
        <f t="shared" si="618"/>
        <v/>
      </c>
      <c r="EW28" s="36">
        <f t="shared" si="618"/>
        <v>1.0966</v>
      </c>
      <c r="EX28" s="36">
        <f t="shared" si="618"/>
        <v>0.88129999999999997</v>
      </c>
      <c r="EY28" s="150">
        <f t="shared" si="618"/>
        <v>1</v>
      </c>
      <c r="EZ28" s="36">
        <f t="shared" si="618"/>
        <v>1.6161000000000001</v>
      </c>
      <c r="FA28" s="36">
        <f t="shared" si="618"/>
        <v>1.2912999999999999</v>
      </c>
      <c r="FB28" s="37">
        <f>IF(FB27&gt;0,FB27/FB26,0)</f>
        <v>2.3324247967479677</v>
      </c>
      <c r="FC28" s="150">
        <f t="shared" ref="FC28:FK28" si="619">IF(AND(FC26&gt;0,FC27&gt;0),ROUNDDOWN(FC27/FC26,4),"")</f>
        <v>1</v>
      </c>
      <c r="FD28" s="36" t="str">
        <f t="shared" si="619"/>
        <v/>
      </c>
      <c r="FE28" s="36" t="str">
        <f t="shared" si="619"/>
        <v/>
      </c>
      <c r="FF28" s="150" t="str">
        <f t="shared" si="619"/>
        <v/>
      </c>
      <c r="FG28" s="36" t="str">
        <f t="shared" si="619"/>
        <v/>
      </c>
      <c r="FH28" s="36" t="str">
        <f t="shared" si="619"/>
        <v/>
      </c>
      <c r="FI28" s="150" t="str">
        <f t="shared" si="619"/>
        <v/>
      </c>
      <c r="FJ28" s="36" t="str">
        <f t="shared" si="619"/>
        <v/>
      </c>
      <c r="FK28" s="36" t="str">
        <f t="shared" si="619"/>
        <v/>
      </c>
      <c r="FL28" s="37">
        <f>IF(FL27&gt;0,FL27/FL26,0)</f>
        <v>0</v>
      </c>
      <c r="FM28" s="150" t="str">
        <f t="shared" ref="FM28:FU28" si="620">IF(AND(FM26&gt;0,FM27&gt;0),ROUNDDOWN(FM27/FM26,4),"")</f>
        <v/>
      </c>
      <c r="FN28" s="36" t="str">
        <f t="shared" si="620"/>
        <v/>
      </c>
      <c r="FO28" s="36" t="str">
        <f t="shared" si="620"/>
        <v/>
      </c>
      <c r="FP28" s="150" t="str">
        <f t="shared" si="620"/>
        <v/>
      </c>
      <c r="FQ28" s="36" t="str">
        <f t="shared" si="620"/>
        <v/>
      </c>
      <c r="FR28" s="36" t="str">
        <f t="shared" si="620"/>
        <v/>
      </c>
      <c r="FS28" s="150" t="str">
        <f t="shared" si="620"/>
        <v/>
      </c>
      <c r="FT28" s="36" t="str">
        <f t="shared" si="620"/>
        <v/>
      </c>
      <c r="FU28" s="36" t="str">
        <f t="shared" si="620"/>
        <v/>
      </c>
      <c r="FV28" s="37">
        <f>IF(FV27&gt;0,FV27/FV26,0)</f>
        <v>0</v>
      </c>
      <c r="FW28" s="143" t="str">
        <f>IF(AND(FW26&gt;0,FW27&gt;0),ROUNDDOWN(FW27/FW26,4),"")</f>
        <v/>
      </c>
      <c r="FX28" s="424" t="str">
        <f t="shared" ref="FX28:GE28" si="621">IF(AND(FX26&gt;0,FX27&gt;0),ROUNDDOWN(FX27/FX26,4),"")</f>
        <v/>
      </c>
      <c r="FY28" s="425" t="str">
        <f t="shared" si="621"/>
        <v/>
      </c>
      <c r="FZ28" s="426" t="str">
        <f t="shared" si="621"/>
        <v/>
      </c>
      <c r="GA28" s="297">
        <f t="shared" si="621"/>
        <v>0.36549999999999999</v>
      </c>
      <c r="GB28" s="301">
        <f t="shared" si="621"/>
        <v>0.29370000000000002</v>
      </c>
      <c r="GC28" s="155">
        <f t="shared" si="621"/>
        <v>0.33329999999999999</v>
      </c>
      <c r="GD28" s="305">
        <f t="shared" si="621"/>
        <v>0.53869999999999996</v>
      </c>
      <c r="GE28" s="315">
        <f t="shared" si="621"/>
        <v>0.4304</v>
      </c>
      <c r="GF28" s="325"/>
      <c r="GG28" s="159">
        <f>IF(AND(GG26&gt;0,GG27&gt;0),ROUNDDOWN(GG27/GG26,4),"")</f>
        <v>0.33329999999999999</v>
      </c>
      <c r="GH28" s="335" t="str">
        <f>IF(AND(GH26&gt;0,GH27&gt;0),ROUNDDOWN(GH27/GH26,4),"")</f>
        <v/>
      </c>
      <c r="GI28" s="336" t="str">
        <f t="shared" ref="GI28:GJ28" si="622">IF(AND(GI26&gt;0,GI27&gt;0),ROUNDDOWN(GI27/GI26,4),"")</f>
        <v/>
      </c>
      <c r="GJ28" s="163" t="str">
        <f t="shared" si="622"/>
        <v/>
      </c>
      <c r="GK28" s="356">
        <f>IF(AND(GK26&gt;0,GK27&gt;0),ROUNDDOWN(GK27/GK26,4),"")</f>
        <v>0.72960000000000003</v>
      </c>
      <c r="GL28" s="357">
        <f>IF(AND(GL26&gt;0,GL27&gt;0),ROUNDDOWN(GL27/GL26,4),"")</f>
        <v>0.63870000000000005</v>
      </c>
      <c r="GM28" s="167">
        <f>IF(AND(GM26&gt;0,GM27&gt;0),ROUNDDOWN(GM27/GM26,4),"")</f>
        <v>0.66659999999999997</v>
      </c>
      <c r="GN28" s="483">
        <f t="shared" ref="GN28:HA28" si="623">IF(AND(GN26&gt;0,GN27&gt;0),ROUNDDOWN(GN27/GN26,4),"")</f>
        <v>0.3271</v>
      </c>
      <c r="GO28" s="484">
        <f t="shared" si="623"/>
        <v>0.2893</v>
      </c>
      <c r="GP28" s="485" t="str">
        <f t="shared" si="623"/>
        <v/>
      </c>
      <c r="GQ28" s="486">
        <f t="shared" si="623"/>
        <v>0.28570000000000001</v>
      </c>
      <c r="GR28" s="392">
        <f t="shared" si="623"/>
        <v>0.44529999999999997</v>
      </c>
      <c r="GS28" s="393">
        <f t="shared" si="623"/>
        <v>0.37930000000000003</v>
      </c>
      <c r="GT28" s="172">
        <f t="shared" si="623"/>
        <v>0.46150000000000002</v>
      </c>
      <c r="GU28" s="392">
        <f t="shared" si="623"/>
        <v>0.67330000000000001</v>
      </c>
      <c r="GV28" s="393">
        <f t="shared" si="623"/>
        <v>0.6089</v>
      </c>
      <c r="GW28" s="172">
        <f t="shared" si="623"/>
        <v>0.63629999999999998</v>
      </c>
      <c r="GX28" s="392">
        <f t="shared" si="623"/>
        <v>0.60040000000000004</v>
      </c>
      <c r="GY28" s="393">
        <f t="shared" si="623"/>
        <v>0.57279999999999998</v>
      </c>
      <c r="GZ28" s="374"/>
      <c r="HA28" s="171">
        <f t="shared" si="623"/>
        <v>0.5454</v>
      </c>
      <c r="HB28" s="40"/>
      <c r="HC28" s="39" t="s">
        <v>139</v>
      </c>
      <c r="HD28" s="39"/>
      <c r="HE28" s="39"/>
      <c r="HF28" s="39"/>
      <c r="HG28" s="39"/>
    </row>
    <row r="29" spans="1:215" s="25" customFormat="1" ht="21">
      <c r="A29" s="24"/>
      <c r="B29" s="51" t="s">
        <v>446</v>
      </c>
      <c r="C29" s="54" t="str">
        <f>_xlfn.XLOOKUP(D29,事業計画2025[営業所],事業計画2025[エリア],"",0)</f>
        <v>愛知</v>
      </c>
      <c r="D29" s="55" t="s">
        <v>48</v>
      </c>
      <c r="E29" s="196"/>
      <c r="F29" s="196"/>
      <c r="G29" s="196" t="str">
        <f>_xlfn.XLOOKUP(D29,事業計画2025[営業所],事業計画2025[所長],"",0)</f>
        <v>遠藤 晃太</v>
      </c>
      <c r="H29" s="196" t="str">
        <f>_xlfn.XLOOKUP(D29,事業計画2025[営業所],事業計画2025[担当役員],"",0)</f>
        <v>遠藤 晃太</v>
      </c>
      <c r="I29" s="196" t="str">
        <f>_xlfn.XLOOKUP(D29,事業計画2025[営業所],事業計画2025[主要ブランド],"",0)</f>
        <v>nexthouse</v>
      </c>
      <c r="J29" s="196"/>
      <c r="K29" s="197">
        <f>_xlfn.XLOOKUP(D29,事業計画2025[営業所],事業計画2025[人件費],"",0)</f>
        <v>2000</v>
      </c>
      <c r="L29" s="197">
        <f>_xlfn.XLOOKUP(D29,事業計画2025[営業所],事業計画2025[販売費],"",0)</f>
        <v>567</v>
      </c>
      <c r="M29" s="197">
        <f>_xlfn.XLOOKUP(D29,事業計画2025[営業所],事業計画2025[減価償却費],"",0)</f>
        <v>492</v>
      </c>
      <c r="N29" s="197">
        <f>_xlfn.XLOOKUP(D29,事業計画2025[営業所],事業計画2025[地代・家賃],"",0)</f>
        <v>1350</v>
      </c>
      <c r="O29" s="197">
        <f>_xlfn.XLOOKUP(D29,事業計画2025[営業所],事業計画2025[その他経費],"",0)</f>
        <v>1000</v>
      </c>
      <c r="P29" s="197">
        <f>_xlfn.XLOOKUP(D29,事業計画2025[営業所],事業計画2025[本社経費],"",0)</f>
        <v>2820</v>
      </c>
      <c r="Q29" s="197">
        <f>SUM(K29:P29)</f>
        <v>8229</v>
      </c>
      <c r="R29" s="196"/>
      <c r="S29" s="26" t="s">
        <v>137</v>
      </c>
      <c r="T29" s="27" cm="1">
        <f t="array" ref="T29">_xlfn.XLOOKUP($D29&amp;T$2&amp;T$3,事業計画集計2025[営業所]&amp;事業計画集計2025[月]&amp;事業計画集計2025[受着完],事業計画集計2025[(当月)計画 請負金額],0,0)</f>
        <v>29000000</v>
      </c>
      <c r="U29" s="28" cm="1">
        <f t="array" ref="U29">_xlfn.XLOOKUP($D29&amp;T$2&amp;T$3,事業計画集計2025[営業所]&amp;事業計画集計2025[月]&amp;事業計画集計2025[受着完],事業計画集計2025[(当月)計画 利益額],0,0)</f>
        <v>6380000</v>
      </c>
      <c r="V29" s="142" cm="1">
        <f t="array" ref="V29">_xlfn.XLOOKUP($D29&amp;T$2&amp;T$3,事業計画集計2025[営業所]&amp;事業計画集計2025[月]&amp;事業計画集計2025[受着完],事業計画集計2025[(当月)計画 棟数],0,0)</f>
        <v>1</v>
      </c>
      <c r="W29" s="27" cm="1">
        <f t="array" ref="W29">_xlfn.XLOOKUP($D29&amp;W$2&amp;W$3,事業計画集計2025[営業所]&amp;事業計画集計2025[月]&amp;事業計画集計2025[受着完],事業計画集計2025[(当月)計画 請負金額],0,0)</f>
        <v>0</v>
      </c>
      <c r="X29" s="28" cm="1">
        <f t="array" ref="X29">_xlfn.XLOOKUP($D29&amp;W$2&amp;W$3,事業計画集計2025[営業所]&amp;事業計画集計2025[月]&amp;事業計画集計2025[受着完],事業計画集計2025[(当月)計画 利益額],0,0)</f>
        <v>0</v>
      </c>
      <c r="Y29" s="149" cm="1">
        <f t="array" ref="Y29">_xlfn.XLOOKUP($D29&amp;W$2&amp;W$3,事業計画集計2025[営業所]&amp;事業計画集計2025[月]&amp;事業計画集計2025[受着完],事業計画集計2025[(当月)計画 棟数],0,0)</f>
        <v>0</v>
      </c>
      <c r="Z29" s="28" cm="1">
        <f t="array" ref="Z29">_xlfn.XLOOKUP($D29&amp;Z$2&amp;Z$3,事業計画集計2025[営業所]&amp;事業計画集計2025[月]&amp;事業計画集計2025[受着完],事業計画集計2025[(当月)計画 請負金額],0,0)</f>
        <v>0</v>
      </c>
      <c r="AA29" s="28" cm="1">
        <f t="array" ref="AA29">_xlfn.XLOOKUP($D29&amp;Z$2&amp;Z$3,事業計画集計2025[営業所]&amp;事業計画集計2025[月]&amp;事業計画集計2025[受着完],事業計画集計2025[(当月)計画 利益額],0,0)</f>
        <v>0</v>
      </c>
      <c r="AB29" s="29">
        <f>AA29-($Q29*1000)</f>
        <v>-8229000</v>
      </c>
      <c r="AC29" s="142" cm="1">
        <f t="array" ref="AC29">_xlfn.XLOOKUP($D29&amp;Z$2&amp;Z$3,事業計画集計2025[営業所]&amp;事業計画集計2025[月]&amp;事業計画集計2025[受着完],事業計画集計2025[(当月)計画 棟数],0,0)</f>
        <v>0</v>
      </c>
      <c r="AD29" s="27" cm="1">
        <f t="array" ref="AD29">_xlfn.XLOOKUP($D29&amp;AD$2&amp;AD$3,事業計画集計2025[営業所]&amp;事業計画集計2025[月]&amp;事業計画集計2025[受着完],事業計画集計2025[(当月)計画 請負金額],0,0)</f>
        <v>29000000</v>
      </c>
      <c r="AE29" s="28" cm="1">
        <f t="array" ref="AE29">_xlfn.XLOOKUP($D29&amp;AD$2&amp;AD$3,事業計画集計2025[営業所]&amp;事業計画集計2025[月]&amp;事業計画集計2025[受着完],事業計画集計2025[(当月)計画 利益額],0,0)</f>
        <v>6380000</v>
      </c>
      <c r="AF29" s="149" cm="1">
        <f t="array" ref="AF29">_xlfn.XLOOKUP($D29&amp;AD$2&amp;AD$3,事業計画集計2025[営業所]&amp;事業計画集計2025[月]&amp;事業計画集計2025[受着完],事業計画集計2025[(当月)計画 棟数],0,0)</f>
        <v>1</v>
      </c>
      <c r="AG29" s="28" cm="1">
        <f t="array" ref="AG29">_xlfn.XLOOKUP($D29&amp;AG$2&amp;AG$3,事業計画集計2025[営業所]&amp;事業計画集計2025[月]&amp;事業計画集計2025[受着完],事業計画集計2025[(当月)計画 請負金額],0,0)</f>
        <v>0</v>
      </c>
      <c r="AH29" s="28" cm="1">
        <f t="array" ref="AH29">_xlfn.XLOOKUP($D29&amp;AG$2&amp;AG$3,事業計画集計2025[営業所]&amp;事業計画集計2025[月]&amp;事業計画集計2025[受着完],事業計画集計2025[(当月)計画 利益額],0,0)</f>
        <v>0</v>
      </c>
      <c r="AI29" s="149" cm="1">
        <f t="array" ref="AI29">_xlfn.XLOOKUP($D29&amp;AG$2&amp;AG$3,事業計画集計2025[営業所]&amp;事業計画集計2025[月]&amp;事業計画集計2025[受着完],事業計画集計2025[(当月)計画 棟数],0,0)</f>
        <v>0</v>
      </c>
      <c r="AJ29" s="28" cm="1">
        <f t="array" ref="AJ29">_xlfn.XLOOKUP($D29&amp;AJ$2&amp;AJ$3,事業計画集計2025[営業所]&amp;事業計画集計2025[月]&amp;事業計画集計2025[受着完],事業計画集計2025[(当月)計画 請負金額],0,0)</f>
        <v>0</v>
      </c>
      <c r="AK29" s="28" cm="1">
        <f t="array" ref="AK29">_xlfn.XLOOKUP($D29&amp;AJ$2&amp;AJ$3,事業計画集計2025[営業所]&amp;事業計画集計2025[月]&amp;事業計画集計2025[受着完],事業計画集計2025[(当月)計画 利益額],0,0)</f>
        <v>0</v>
      </c>
      <c r="AL29" s="29">
        <f>AK29-($Q29*1000)</f>
        <v>-8229000</v>
      </c>
      <c r="AM29" s="149" cm="1">
        <f t="array" ref="AM29">_xlfn.XLOOKUP($D29&amp;AJ$2&amp;AJ$3,事業計画集計2025[営業所]&amp;事業計画集計2025[月]&amp;事業計画集計2025[受着完],事業計画集計2025[(当月)計画 棟数],0,0)</f>
        <v>0</v>
      </c>
      <c r="AN29" s="28" cm="1">
        <f t="array" ref="AN29">_xlfn.XLOOKUP($D29&amp;AN$2&amp;AN$3,事業計画集計2025[営業所]&amp;事業計画集計2025[月]&amp;事業計画集計2025[受着完],事業計画集計2025[(当月)計画 請負金額],0,0)</f>
        <v>29000000</v>
      </c>
      <c r="AO29" s="28" cm="1">
        <f t="array" ref="AO29">_xlfn.XLOOKUP($D29&amp;AN$2&amp;AN$3,事業計画集計2025[営業所]&amp;事業計画集計2025[月]&amp;事業計画集計2025[受着完],事業計画集計2025[(当月)計画 利益額],0,0)</f>
        <v>6380000</v>
      </c>
      <c r="AP29" s="149" cm="1">
        <f t="array" ref="AP29">_xlfn.XLOOKUP($D29&amp;AN$2&amp;AN$3,事業計画集計2025[営業所]&amp;事業計画集計2025[月]&amp;事業計画集計2025[受着完],事業計画集計2025[(当月)計画 棟数],0,0)</f>
        <v>1</v>
      </c>
      <c r="AQ29" s="28" cm="1">
        <f t="array" ref="AQ29">_xlfn.XLOOKUP($D29&amp;AQ$2&amp;AQ$3,事業計画集計2025[営業所]&amp;事業計画集計2025[月]&amp;事業計画集計2025[受着完],事業計画集計2025[(当月)計画 請負金額],0,0)</f>
        <v>107683800</v>
      </c>
      <c r="AR29" s="28" cm="1">
        <f t="array" ref="AR29">_xlfn.XLOOKUP($D29&amp;AQ$2&amp;AQ$3,事業計画集計2025[営業所]&amp;事業計画集計2025[月]&amp;事業計画集計2025[受着完],事業計画集計2025[(当月)計画 利益額],0,0)</f>
        <v>23811685</v>
      </c>
      <c r="AS29" s="149" cm="1">
        <f t="array" ref="AS29">_xlfn.XLOOKUP($D29&amp;AQ$2&amp;AQ$3,事業計画集計2025[営業所]&amp;事業計画集計2025[月]&amp;事業計画集計2025[受着完],事業計画集計2025[(当月)計画 棟数],0,0)</f>
        <v>3</v>
      </c>
      <c r="AT29" s="28" cm="1">
        <f t="array" ref="AT29">_xlfn.XLOOKUP($D29&amp;AT$2&amp;AT$3,事業計画集計2025[営業所]&amp;事業計画集計2025[月]&amp;事業計画集計2025[受着完],事業計画集計2025[(当月)計画 請負金額],0,0)</f>
        <v>0</v>
      </c>
      <c r="AU29" s="28" cm="1">
        <f t="array" ref="AU29">_xlfn.XLOOKUP($D29&amp;AT$2&amp;AT$3,事業計画集計2025[営業所]&amp;事業計画集計2025[月]&amp;事業計画集計2025[受着完],事業計画集計2025[(当月)計画 利益額],0,0)</f>
        <v>0</v>
      </c>
      <c r="AV29" s="29">
        <f>AU29-($Q29*1000)</f>
        <v>-8229000</v>
      </c>
      <c r="AW29" s="142" cm="1">
        <f t="array" ref="AW29">_xlfn.XLOOKUP($D29&amp;AT$2&amp;AT$3,事業計画集計2025[営業所]&amp;事業計画集計2025[月]&amp;事業計画集計2025[受着完],事業計画集計2025[(当月)計画 棟数],0,0)</f>
        <v>0</v>
      </c>
      <c r="AX29" s="421">
        <f t="shared" ref="AX29:AX30" si="624">T29+AD29+AN29</f>
        <v>87000000</v>
      </c>
      <c r="AY29" s="422">
        <f t="shared" ref="AY29:AY30" si="625">U29+AE29+AO29</f>
        <v>19140000</v>
      </c>
      <c r="AZ29" s="423">
        <f t="shared" ref="AZ29:AZ30" si="626">V29+AF29+AP29</f>
        <v>3</v>
      </c>
      <c r="BA29" s="296">
        <f t="shared" ref="BA29:BA30" si="627">W29+AG29+AQ29</f>
        <v>107683800</v>
      </c>
      <c r="BB29" s="300">
        <f t="shared" ref="BB29:BB30" si="628">X29+AH29+AR29</f>
        <v>23811685</v>
      </c>
      <c r="BC29" s="154">
        <f t="shared" ref="BC29:BC30" si="629">Y29+AI29+AS29</f>
        <v>3</v>
      </c>
      <c r="BD29" s="304">
        <f t="shared" ref="BD29" si="630">Z29+AJ29+AT29</f>
        <v>0</v>
      </c>
      <c r="BE29" s="314">
        <f t="shared" ref="BE29" si="631">AA29+AK29+AU29</f>
        <v>0</v>
      </c>
      <c r="BF29" s="324">
        <f t="shared" ref="BF29" si="632">AB29+AL29+AV29</f>
        <v>-24687000</v>
      </c>
      <c r="BG29" s="158">
        <f t="shared" ref="BG29" si="633">AC29+AM29+AW29</f>
        <v>0</v>
      </c>
      <c r="BH29" s="28" cm="1">
        <f t="array" ref="BH29">_xlfn.XLOOKUP($D29&amp;BH$2&amp;BH$3,事業計画集計2025[営業所]&amp;事業計画集計2025[月]&amp;事業計画集計2025[受着完],事業計画集計2025[(当月)計画 請負金額],0,0)</f>
        <v>29000000</v>
      </c>
      <c r="BI29" s="28" cm="1">
        <f t="array" ref="BI29">_xlfn.XLOOKUP($D29&amp;BH$2&amp;BH$3,事業計画集計2025[営業所]&amp;事業計画集計2025[月]&amp;事業計画集計2025[受着完],事業計画集計2025[(当月)計画 利益額],0,0)</f>
        <v>6380000</v>
      </c>
      <c r="BJ29" s="149" cm="1">
        <f t="array" ref="BJ29">_xlfn.XLOOKUP($D29&amp;BH$2&amp;BH$3,事業計画集計2025[営業所]&amp;事業計画集計2025[月]&amp;事業計画集計2025[受着完],事業計画集計2025[(当月)計画 棟数],0,0)</f>
        <v>1</v>
      </c>
      <c r="BK29" s="28" cm="1">
        <f t="array" ref="BK29">_xlfn.XLOOKUP($D29&amp;BK$2&amp;BK$3,事業計画集計2025[営業所]&amp;事業計画集計2025[月]&amp;事業計画集計2025[受着完],事業計画集計2025[(当月)計画 請負金額],0,0)</f>
        <v>130104789</v>
      </c>
      <c r="BL29" s="28" cm="1">
        <f t="array" ref="BL29">_xlfn.XLOOKUP($D29&amp;BK$2&amp;BK$3,事業計画集計2025[営業所]&amp;事業計画集計2025[月]&amp;事業計画集計2025[受着完],事業計画集計2025[(当月)計画 利益額],0,0)</f>
        <v>25898067</v>
      </c>
      <c r="BM29" s="149" cm="1">
        <f t="array" ref="BM29">_xlfn.XLOOKUP($D29&amp;BK$2&amp;BK$3,事業計画集計2025[営業所]&amp;事業計画集計2025[月]&amp;事業計画集計2025[受着完],事業計画集計2025[(当月)計画 棟数],0,0)</f>
        <v>4</v>
      </c>
      <c r="BN29" s="28" cm="1">
        <f t="array" ref="BN29">_xlfn.XLOOKUP($D29&amp;BN$2&amp;BN$3,事業計画集計2025[営業所]&amp;事業計画集計2025[月]&amp;事業計画集計2025[受着完],事業計画集計2025[(当月)計画 請負金額],0,0)</f>
        <v>24323028</v>
      </c>
      <c r="BO29" s="28" cm="1">
        <f t="array" ref="BO29">_xlfn.XLOOKUP($D29&amp;BN$2&amp;BN$3,事業計画集計2025[営業所]&amp;事業計画集計2025[月]&amp;事業計画集計2025[受着完],事業計画集計2025[(当月)計画 利益額],0,0)</f>
        <v>5816950</v>
      </c>
      <c r="BP29" s="29">
        <f>BO29-($Q29*1000)</f>
        <v>-2412050</v>
      </c>
      <c r="BQ29" s="149" cm="1">
        <f t="array" ref="BQ29">_xlfn.XLOOKUP($D29&amp;BN$2&amp;BN$3,事業計画集計2025[営業所]&amp;事業計画集計2025[月]&amp;事業計画集計2025[受着完],事業計画集計2025[(当月)計画 棟数],0,0)</f>
        <v>1</v>
      </c>
      <c r="BR29" s="28" cm="1">
        <f t="array" ref="BR29">_xlfn.XLOOKUP($D29&amp;BR$2&amp;BR$3,事業計画集計2025[営業所]&amp;事業計画集計2025[月]&amp;事業計画集計2025[受着完],事業計画集計2025[(当月)計画 請負金額],0,0)</f>
        <v>58000000</v>
      </c>
      <c r="BS29" s="28" cm="1">
        <f t="array" ref="BS29">_xlfn.XLOOKUP($D29&amp;BR$2&amp;BR$3,事業計画集計2025[営業所]&amp;事業計画集計2025[月]&amp;事業計画集計2025[受着完],事業計画集計2025[(当月)計画 利益額],0,0)</f>
        <v>12760000</v>
      </c>
      <c r="BT29" s="149" cm="1">
        <f t="array" ref="BT29">_xlfn.XLOOKUP($D29&amp;BR$2&amp;BR$3,事業計画集計2025[営業所]&amp;事業計画集計2025[月]&amp;事業計画集計2025[受着完],事業計画集計2025[(当月)計画 棟数],0,0)</f>
        <v>2</v>
      </c>
      <c r="BU29" s="28" cm="1">
        <f t="array" ref="BU29">_xlfn.XLOOKUP($D29&amp;BU$2&amp;BU$3,事業計画集計2025[営業所]&amp;事業計画集計2025[月]&amp;事業計画集計2025[受着完],事業計画集計2025[(当月)計画 請負金額],0,0)</f>
        <v>29000000</v>
      </c>
      <c r="BV29" s="28" cm="1">
        <f t="array" ref="BV29">_xlfn.XLOOKUP($D29&amp;BU$2&amp;BU$3,事業計画集計2025[営業所]&amp;事業計画集計2025[月]&amp;事業計画集計2025[受着完],事業計画集計2025[(当月)計画 利益額],0,0)</f>
        <v>6380000</v>
      </c>
      <c r="BW29" s="149" cm="1">
        <f t="array" ref="BW29">_xlfn.XLOOKUP($D29&amp;BU$2&amp;BU$3,事業計画集計2025[営業所]&amp;事業計画集計2025[月]&amp;事業計画集計2025[受着完],事業計画集計2025[(当月)計画 棟数],0,0)</f>
        <v>1</v>
      </c>
      <c r="BX29" s="28" cm="1">
        <f t="array" ref="BX29">_xlfn.XLOOKUP($D29&amp;BX$2&amp;BX$3,事業計画集計2025[営業所]&amp;事業計画集計2025[月]&amp;事業計画集計2025[受着完],事業計画集計2025[(当月)計画 請負金額],0,0)</f>
        <v>40546400</v>
      </c>
      <c r="BY29" s="28" cm="1">
        <f t="array" ref="BY29">_xlfn.XLOOKUP($D29&amp;BX$2&amp;BX$3,事業計画集計2025[営業所]&amp;事業計画集計2025[月]&amp;事業計画集計2025[受着完],事業計画集計2025[(当月)計画 利益額],0,0)</f>
        <v>9234223</v>
      </c>
      <c r="BZ29" s="29">
        <f>BY29-($Q29*1000)</f>
        <v>1005223</v>
      </c>
      <c r="CA29" s="149" cm="1">
        <f t="array" ref="CA29">_xlfn.XLOOKUP($D29&amp;BX$2&amp;BX$3,事業計画集計2025[営業所]&amp;事業計画集計2025[月]&amp;事業計画集計2025[受着完],事業計画集計2025[(当月)計画 棟数],0,0)</f>
        <v>1</v>
      </c>
      <c r="CB29" s="28" cm="1">
        <f t="array" ref="CB29">_xlfn.XLOOKUP($D29&amp;CB$2&amp;CB$3,事業計画集計2025[営業所]&amp;事業計画集計2025[月]&amp;事業計画集計2025[受着完],事業計画集計2025[(当月)計画 請負金額],0,0)</f>
        <v>58000000</v>
      </c>
      <c r="CC29" s="28" cm="1">
        <f t="array" ref="CC29">_xlfn.XLOOKUP($D29&amp;CB$2&amp;CB$3,事業計画集計2025[営業所]&amp;事業計画集計2025[月]&amp;事業計画集計2025[受着完],事業計画集計2025[(当月)計画 利益額],0,0)</f>
        <v>12760000</v>
      </c>
      <c r="CD29" s="149" cm="1">
        <f t="array" ref="CD29">_xlfn.XLOOKUP($D29&amp;CB$2&amp;CB$3,事業計画集計2025[営業所]&amp;事業計画集計2025[月]&amp;事業計画集計2025[受着完],事業計画集計2025[(当月)計画 棟数],0,0)</f>
        <v>2</v>
      </c>
      <c r="CE29" s="28" cm="1">
        <f t="array" ref="CE29">_xlfn.XLOOKUP($D29&amp;CE$2&amp;CE$3,事業計画集計2025[営業所]&amp;事業計画集計2025[月]&amp;事業計画集計2025[受着完],事業計画集計2025[(当月)計画 請負金額],0,0)</f>
        <v>29000000</v>
      </c>
      <c r="CF29" s="28" cm="1">
        <f t="array" ref="CF29">_xlfn.XLOOKUP($D29&amp;CE$2&amp;CE$3,事業計画集計2025[営業所]&amp;事業計画集計2025[月]&amp;事業計画集計2025[受着完],事業計画集計2025[(当月)計画 利益額],0,0)</f>
        <v>6815000</v>
      </c>
      <c r="CG29" s="149" cm="1">
        <f t="array" ref="CG29">_xlfn.XLOOKUP($D29&amp;CE$2&amp;CE$3,事業計画集計2025[営業所]&amp;事業計画集計2025[月]&amp;事業計画集計2025[受着完],事業計画集計2025[(当月)計画 棟数],0,0)</f>
        <v>1</v>
      </c>
      <c r="CH29" s="28" cm="1">
        <f t="array" ref="CH29">_xlfn.XLOOKUP($D29&amp;CH$2&amp;CH$3,事業計画集計2025[営業所]&amp;事業計画集計2025[月]&amp;事業計画集計2025[受着完],事業計画集計2025[(当月)計画 請負金額],0,0)</f>
        <v>0</v>
      </c>
      <c r="CI29" s="28" cm="1">
        <f t="array" ref="CI29">_xlfn.XLOOKUP($D29&amp;CH$2&amp;CH$3,事業計画集計2025[営業所]&amp;事業計画集計2025[月]&amp;事業計画集計2025[受着完],事業計画集計2025[(当月)計画 利益額],0,0)</f>
        <v>0</v>
      </c>
      <c r="CJ29" s="29">
        <f>CI29-($Q29*1000)</f>
        <v>-8229000</v>
      </c>
      <c r="CK29" s="142" cm="1">
        <f t="array" ref="CK29">_xlfn.XLOOKUP($D29&amp;CH$2&amp;CH$3,事業計画集計2025[営業所]&amp;事業計画集計2025[月]&amp;事業計画集計2025[受着完],事業計画集計2025[(当月)計画 棟数],0,0)</f>
        <v>0</v>
      </c>
      <c r="CL29" s="421">
        <f t="shared" ref="CL29:CL30" si="634">BH29+BR29+CB29</f>
        <v>145000000</v>
      </c>
      <c r="CM29" s="422">
        <f t="shared" ref="CM29:CM30" si="635">BI29+BS29+CC29</f>
        <v>31900000</v>
      </c>
      <c r="CN29" s="423">
        <f t="shared" ref="CN29:CN30" si="636">BJ29+BT29+CD29</f>
        <v>5</v>
      </c>
      <c r="CO29" s="296">
        <f t="shared" ref="CO29:CO30" si="637">BK29+BU29+CE29</f>
        <v>188104789</v>
      </c>
      <c r="CP29" s="300">
        <f t="shared" ref="CP29:CP30" si="638">BL29+BV29+CF29</f>
        <v>39093067</v>
      </c>
      <c r="CQ29" s="154">
        <f t="shared" ref="CQ29:CQ30" si="639">BM29+BW29+CG29</f>
        <v>6</v>
      </c>
      <c r="CR29" s="304">
        <f t="shared" ref="CR29" si="640">BN29+BX29+CH29</f>
        <v>64869428</v>
      </c>
      <c r="CS29" s="314">
        <f t="shared" ref="CS29:CT29" si="641">BO29+BY29+CI29</f>
        <v>15051173</v>
      </c>
      <c r="CT29" s="324">
        <f t="shared" si="641"/>
        <v>-9635827</v>
      </c>
      <c r="CU29" s="158">
        <f t="shared" ref="CU29" si="642">BQ29+CA29+CK29</f>
        <v>2</v>
      </c>
      <c r="CV29" s="333">
        <f t="shared" ref="CV29:CV30" si="643">AX29+CL29</f>
        <v>232000000</v>
      </c>
      <c r="CW29" s="334">
        <f t="shared" ref="CW29:CW30" si="644">AY29+CM29</f>
        <v>51040000</v>
      </c>
      <c r="CX29" s="162">
        <f t="shared" ref="CX29:CX30" si="645">AZ29+CN29</f>
        <v>8</v>
      </c>
      <c r="CY29" s="354">
        <f t="shared" ref="CY29:CY30" si="646">BA29+CO29</f>
        <v>295788589</v>
      </c>
      <c r="CZ29" s="355">
        <f t="shared" ref="CZ29:CZ30" si="647">BB29+CP29</f>
        <v>62904752</v>
      </c>
      <c r="DA29" s="166">
        <f t="shared" ref="DA29:DA30" si="648">BC29+CQ29</f>
        <v>9</v>
      </c>
      <c r="DB29" s="479">
        <f t="shared" ref="DB29:DB30" si="649">BD29+CR29</f>
        <v>64869428</v>
      </c>
      <c r="DC29" s="480">
        <f t="shared" ref="DC29:DC30" si="650">BE29+CS29</f>
        <v>15051173</v>
      </c>
      <c r="DD29" s="481">
        <f t="shared" ref="DD29:DD30" si="651">BF29+CT29</f>
        <v>-34322827</v>
      </c>
      <c r="DE29" s="482">
        <f t="shared" ref="DE29:DE30" si="652">BG29+CU29</f>
        <v>2</v>
      </c>
      <c r="DF29" s="28" cm="1">
        <f t="array" ref="DF29">_xlfn.XLOOKUP($D29&amp;DF$2&amp;DF$3,事業計画集計2025[営業所]&amp;事業計画集計2025[月]&amp;事業計画集計2025[受着完],事業計画集計2025[(当月)計画 請負金額],0,0)</f>
        <v>58000000</v>
      </c>
      <c r="DG29" s="28" cm="1">
        <f t="array" ref="DG29">_xlfn.XLOOKUP($D29&amp;DF$2&amp;DF$3,事業計画集計2025[営業所]&amp;事業計画集計2025[月]&amp;事業計画集計2025[受着完],事業計画集計2025[(当月)計画 利益額],0,0)</f>
        <v>12760000</v>
      </c>
      <c r="DH29" s="149" cm="1">
        <f t="array" ref="DH29">_xlfn.XLOOKUP($D29&amp;DF$2&amp;DF$3,事業計画集計2025[営業所]&amp;事業計画集計2025[月]&amp;事業計画集計2025[受着完],事業計画集計2025[(当月)計画 棟数],0,0)</f>
        <v>2</v>
      </c>
      <c r="DI29" s="28" cm="1">
        <f t="array" ref="DI29">_xlfn.XLOOKUP($D29&amp;DI$2&amp;DI$3,事業計画集計2025[営業所]&amp;事業計画集計2025[月]&amp;事業計画集計2025[受着完],事業計画集計2025[(当月)計画 請負金額],0,0)</f>
        <v>67548300</v>
      </c>
      <c r="DJ29" s="28" cm="1">
        <f t="array" ref="DJ29">_xlfn.XLOOKUP($D29&amp;DI$2&amp;DI$3,事業計画集計2025[営業所]&amp;事業計画集計2025[月]&amp;事業計画集計2025[受着完],事業計画集計2025[(当月)計画 利益額],0,0)</f>
        <v>16818448</v>
      </c>
      <c r="DK29" s="149" cm="1">
        <f t="array" ref="DK29">_xlfn.XLOOKUP($D29&amp;DI$2&amp;DI$3,事業計画集計2025[営業所]&amp;事業計画集計2025[月]&amp;事業計画集計2025[受着完],事業計画集計2025[(当月)計画 棟数],0,0)</f>
        <v>2</v>
      </c>
      <c r="DL29" s="28" cm="1">
        <f t="array" ref="DL29">_xlfn.XLOOKUP($D29&amp;DL$2&amp;DL$3,事業計画集計2025[営業所]&amp;事業計画集計2025[月]&amp;事業計画集計2025[受着完],事業計画集計2025[(当月)計画 請負金額],0,0)</f>
        <v>0</v>
      </c>
      <c r="DM29" s="28" cm="1">
        <f t="array" ref="DM29">_xlfn.XLOOKUP($D29&amp;DL$2&amp;DL$3,事業計画集計2025[営業所]&amp;事業計画集計2025[月]&amp;事業計画集計2025[受着完],事業計画集計2025[(当月)計画 利益額],0,0)</f>
        <v>0</v>
      </c>
      <c r="DN29" s="29">
        <f>DM29-($Q29*1000)</f>
        <v>-8229000</v>
      </c>
      <c r="DO29" s="149" cm="1">
        <f t="array" ref="DO29">_xlfn.XLOOKUP($D29&amp;DL$2&amp;DL$3,事業計画集計2025[営業所]&amp;事業計画集計2025[月]&amp;事業計画集計2025[受着完],事業計画集計2025[(当月)計画 棟数],0,0)</f>
        <v>0</v>
      </c>
      <c r="DP29" s="28" cm="1">
        <f t="array" ref="DP29">_xlfn.XLOOKUP($D29&amp;DP$2&amp;DP$3,事業計画集計2025[営業所]&amp;事業計画集計2025[月]&amp;事業計画集計2025[受着完],事業計画集計2025[(当月)計画 請負金額],0,0)</f>
        <v>58000000</v>
      </c>
      <c r="DQ29" s="28" cm="1">
        <f t="array" ref="DQ29">_xlfn.XLOOKUP($D29&amp;DP$2&amp;DP$3,事業計画集計2025[営業所]&amp;事業計画集計2025[月]&amp;事業計画集計2025[受着完],事業計画集計2025[(当月)計画 利益額],0,0)</f>
        <v>12760000</v>
      </c>
      <c r="DR29" s="149" cm="1">
        <f t="array" ref="DR29">_xlfn.XLOOKUP($D29&amp;DP$2&amp;DP$3,事業計画集計2025[営業所]&amp;事業計画集計2025[月]&amp;事業計画集計2025[受着完],事業計画集計2025[(当月)計画 棟数],0,0)</f>
        <v>2</v>
      </c>
      <c r="DS29" s="28" cm="1">
        <f t="array" ref="DS29">_xlfn.XLOOKUP($D29&amp;DS$2&amp;DS$3,事業計画集計2025[営業所]&amp;事業計画集計2025[月]&amp;事業計画集計2025[受着完],事業計画集計2025[(当月)計画 請負金額],0,0)</f>
        <v>29000000</v>
      </c>
      <c r="DT29" s="28" cm="1">
        <f t="array" ref="DT29">_xlfn.XLOOKUP($D29&amp;DS$2&amp;DS$3,事業計画集計2025[営業所]&amp;事業計画集計2025[月]&amp;事業計画集計2025[受着完],事業計画集計2025[(当月)計画 利益額],0,0)</f>
        <v>6380000</v>
      </c>
      <c r="DU29" s="149" cm="1">
        <f t="array" ref="DU29">_xlfn.XLOOKUP($D29&amp;DS$2&amp;DS$3,事業計画集計2025[営業所]&amp;事業計画集計2025[月]&amp;事業計画集計2025[受着完],事業計画集計2025[(当月)計画 棟数],0,0)</f>
        <v>1</v>
      </c>
      <c r="DV29" s="28" cm="1">
        <f t="array" ref="DV29">_xlfn.XLOOKUP($D29&amp;DV$2&amp;DV$3,事業計画集計2025[営業所]&amp;事業計画集計2025[月]&amp;事業計画集計2025[受着完],事業計画集計2025[(当月)計画 請負金額],0,0)</f>
        <v>90510000</v>
      </c>
      <c r="DW29" s="28" cm="1">
        <f t="array" ref="DW29">_xlfn.XLOOKUP($D29&amp;DV$2&amp;DV$3,事業計画集計2025[営業所]&amp;事業計画集計2025[月]&amp;事業計画集計2025[受着完],事業計画集計2025[(当月)計画 利益額],0,0)</f>
        <v>18692206</v>
      </c>
      <c r="DX29" s="29">
        <f>DW29-($Q29*1000)</f>
        <v>10463206</v>
      </c>
      <c r="DY29" s="149" cm="1">
        <f t="array" ref="DY29">_xlfn.XLOOKUP($D29&amp;DV$2&amp;DV$3,事業計画集計2025[営業所]&amp;事業計画集計2025[月]&amp;事業計画集計2025[受着完],事業計画集計2025[(当月)計画 棟数],0,0)</f>
        <v>3</v>
      </c>
      <c r="DZ29" s="28" cm="1">
        <f t="array" ref="DZ29">_xlfn.XLOOKUP($D29&amp;DZ$2&amp;DZ$3,事業計画集計2025[営業所]&amp;事業計画集計2025[月]&amp;事業計画集計2025[受着完],事業計画集計2025[(当月)計画 請負金額],0,0)</f>
        <v>58000000</v>
      </c>
      <c r="EA29" s="28" cm="1">
        <f t="array" ref="EA29">_xlfn.XLOOKUP($D29&amp;DZ$2&amp;DZ$3,事業計画集計2025[営業所]&amp;事業計画集計2025[月]&amp;事業計画集計2025[受着完],事業計画集計2025[(当月)計画 利益額],0,0)</f>
        <v>12760000</v>
      </c>
      <c r="EB29" s="149" cm="1">
        <f t="array" ref="EB29">_xlfn.XLOOKUP($D29&amp;DZ$2&amp;DZ$3,事業計画集計2025[営業所]&amp;事業計画集計2025[月]&amp;事業計画集計2025[受着完],事業計画集計2025[(当月)計画 棟数],0,0)</f>
        <v>2</v>
      </c>
      <c r="EC29" s="28" cm="1">
        <f t="array" ref="EC29">_xlfn.XLOOKUP($D29&amp;EC$2&amp;EC$3,事業計画集計2025[営業所]&amp;事業計画集計2025[月]&amp;事業計画集計2025[受着完],事業計画集計2025[(当月)計画 請負金額],0,0)</f>
        <v>29000000</v>
      </c>
      <c r="ED29" s="28" cm="1">
        <f t="array" ref="ED29">_xlfn.XLOOKUP($D29&amp;EC$2&amp;EC$3,事業計画集計2025[営業所]&amp;事業計画集計2025[月]&amp;事業計画集計2025[受着完],事業計画集計2025[(当月)計画 利益額],0,0)</f>
        <v>6380000</v>
      </c>
      <c r="EE29" s="149" cm="1">
        <f t="array" ref="EE29">_xlfn.XLOOKUP($D29&amp;EC$2&amp;EC$3,事業計画集計2025[営業所]&amp;事業計画集計2025[月]&amp;事業計画集計2025[受着完],事業計画集計2025[(当月)計画 棟数],0,0)</f>
        <v>1</v>
      </c>
      <c r="EF29" s="28" cm="1">
        <f t="array" ref="EF29">_xlfn.XLOOKUP($D29&amp;EF$2&amp;EF$3,事業計画集計2025[営業所]&amp;事業計画集計2025[月]&amp;事業計画集計2025[受着完],事業計画集計2025[(当月)計画 請負金額],0,0)</f>
        <v>205278589</v>
      </c>
      <c r="EG29" s="28" cm="1">
        <f t="array" ref="EG29">_xlfn.XLOOKUP($D29&amp;EF$2&amp;EF$3,事業計画集計2025[営業所]&amp;事業計画集計2025[月]&amp;事業計画集計2025[受着完],事業計画集計2025[(当月)計画 利益額],0,0)</f>
        <v>43777546</v>
      </c>
      <c r="EH29" s="29">
        <f>EG29-($Q29*1000)</f>
        <v>35548546</v>
      </c>
      <c r="EI29" s="142" cm="1">
        <f t="array" ref="EI29">_xlfn.XLOOKUP($D29&amp;EF$2&amp;EF$3,事業計画集計2025[営業所]&amp;事業計画集計2025[月]&amp;事業計画集計2025[受着完],事業計画集計2025[(当月)計画 棟数],0,0)</f>
        <v>6</v>
      </c>
      <c r="EJ29" s="421">
        <f t="shared" ref="EJ29:EJ30" si="653">DF29+DP29+DZ29</f>
        <v>174000000</v>
      </c>
      <c r="EK29" s="422">
        <f t="shared" ref="EK29:EK30" si="654">DG29+DQ29+EA29</f>
        <v>38280000</v>
      </c>
      <c r="EL29" s="423">
        <f t="shared" ref="EL29:EL30" si="655">DH29+DR29+EB29</f>
        <v>6</v>
      </c>
      <c r="EM29" s="296">
        <f t="shared" ref="EM29:EM30" si="656">DI29+DS29+EC29</f>
        <v>125548300</v>
      </c>
      <c r="EN29" s="300">
        <f t="shared" ref="EN29:EN30" si="657">DJ29+DT29+ED29</f>
        <v>29578448</v>
      </c>
      <c r="EO29" s="154">
        <f t="shared" ref="EO29:EO30" si="658">DK29+DU29+EE29</f>
        <v>4</v>
      </c>
      <c r="EP29" s="304">
        <f t="shared" ref="EP29" si="659">DL29+DV29+EF29</f>
        <v>295788589</v>
      </c>
      <c r="EQ29" s="314">
        <f t="shared" ref="EQ29:ER29" si="660">DM29+DW29+EG29</f>
        <v>62469752</v>
      </c>
      <c r="ER29" s="324">
        <f t="shared" si="660"/>
        <v>37782752</v>
      </c>
      <c r="ES29" s="158">
        <f t="shared" ref="ES29" si="661">DO29+DY29+EI29</f>
        <v>9</v>
      </c>
      <c r="ET29" s="28" cm="1">
        <f t="array" ref="ET29">_xlfn.XLOOKUP($D29&amp;ET$2&amp;ET$3,事業計画集計2025[営業所]&amp;事業計画集計2025[月]&amp;事業計画集計2025[受着完],事業計画集計2025[(当月)計画 請負金額],0,0)</f>
        <v>29000000</v>
      </c>
      <c r="EU29" s="28" cm="1">
        <f t="array" ref="EU29">_xlfn.XLOOKUP($D29&amp;ET$2&amp;ET$3,事業計画集計2025[営業所]&amp;事業計画集計2025[月]&amp;事業計画集計2025[受着完],事業計画集計2025[(当月)計画 利益額],0,0)</f>
        <v>6380000</v>
      </c>
      <c r="EV29" s="149" cm="1">
        <f t="array" ref="EV29">_xlfn.XLOOKUP($D29&amp;ET$2&amp;ET$3,事業計画集計2025[営業所]&amp;事業計画集計2025[月]&amp;事業計画集計2025[受着完],事業計画集計2025[(当月)計画 棟数],0,0)</f>
        <v>1</v>
      </c>
      <c r="EW29" s="28" cm="1">
        <f t="array" ref="EW29">_xlfn.XLOOKUP($D29&amp;EW$2&amp;EW$3,事業計画集計2025[営業所]&amp;事業計画集計2025[月]&amp;事業計画集計2025[受着完],事業計画集計2025[(当月)計画 請負金額],0,0)</f>
        <v>58000000</v>
      </c>
      <c r="EX29" s="28" cm="1">
        <f t="array" ref="EX29">_xlfn.XLOOKUP($D29&amp;EW$2&amp;EW$3,事業計画集計2025[営業所]&amp;事業計画集計2025[月]&amp;事業計画集計2025[受着完],事業計画集計2025[(当月)計画 利益額],0,0)</f>
        <v>12760000</v>
      </c>
      <c r="EY29" s="149" cm="1">
        <f t="array" ref="EY29">_xlfn.XLOOKUP($D29&amp;EW$2&amp;EW$3,事業計画集計2025[営業所]&amp;事業計画集計2025[月]&amp;事業計画集計2025[受着完],事業計画集計2025[(当月)計画 棟数],0,0)</f>
        <v>2</v>
      </c>
      <c r="EZ29" s="28" cm="1">
        <f t="array" ref="EZ29">_xlfn.XLOOKUP($D29&amp;EZ$2&amp;EZ$3,事業計画集計2025[営業所]&amp;事業計画集計2025[月]&amp;事業計画集計2025[受着完],事業計画集計2025[(当月)計画 請負金額],0,0)</f>
        <v>29000000</v>
      </c>
      <c r="FA29" s="28" cm="1">
        <f t="array" ref="FA29">_xlfn.XLOOKUP($D29&amp;EZ$2&amp;EZ$3,事業計画集計2025[営業所]&amp;事業計画集計2025[月]&amp;事業計画集計2025[受着完],事業計画集計2025[(当月)計画 利益額],0,0)</f>
        <v>6380000</v>
      </c>
      <c r="FB29" s="29">
        <f>FA29-($Q29*1000)</f>
        <v>-1849000</v>
      </c>
      <c r="FC29" s="149" cm="1">
        <f t="array" ref="FC29">_xlfn.XLOOKUP($D29&amp;EZ$2&amp;EZ$3,事業計画集計2025[営業所]&amp;事業計画集計2025[月]&amp;事業計画集計2025[受着完],事業計画集計2025[(当月)計画 棟数],0,0)</f>
        <v>1</v>
      </c>
      <c r="FD29" s="28" cm="1">
        <f t="array" ref="FD29">_xlfn.XLOOKUP($D29&amp;FD$2&amp;FD$3,事業計画集計2025[営業所]&amp;事業計画集計2025[月]&amp;事業計画集計2025[受着完],事業計画集計2025[(当月)計画 請負金額],0,0)</f>
        <v>58000000</v>
      </c>
      <c r="FE29" s="28" cm="1">
        <f t="array" ref="FE29">_xlfn.XLOOKUP($D29&amp;FD$2&amp;FD$3,事業計画集計2025[営業所]&amp;事業計画集計2025[月]&amp;事業計画集計2025[受着完],事業計画集計2025[(当月)計画 利益額],0,0)</f>
        <v>12760000</v>
      </c>
      <c r="FF29" s="149" cm="1">
        <f t="array" ref="FF29">_xlfn.XLOOKUP($D29&amp;FD$2&amp;FD$3,事業計画集計2025[営業所]&amp;事業計画集計2025[月]&amp;事業計画集計2025[受着完],事業計画集計2025[(当月)計画 棟数],0,0)</f>
        <v>2</v>
      </c>
      <c r="FG29" s="28" cm="1">
        <f t="array" ref="FG29">_xlfn.XLOOKUP($D29&amp;FG$2&amp;FG$3,事業計画集計2025[営業所]&amp;事業計画集計2025[月]&amp;事業計画集計2025[受着完],事業計画集計2025[(当月)計画 請負金額],0,0)</f>
        <v>94275652</v>
      </c>
      <c r="FH29" s="28" cm="1">
        <f t="array" ref="FH29">_xlfn.XLOOKUP($D29&amp;FG$2&amp;FG$3,事業計画集計2025[営業所]&amp;事業計画集計2025[月]&amp;事業計画集計2025[受着完],事業計画集計2025[(当月)計画 利益額],0,0)</f>
        <v>20014533</v>
      </c>
      <c r="FI29" s="149" cm="1">
        <f t="array" ref="FI29">_xlfn.XLOOKUP($D29&amp;FG$2&amp;FG$3,事業計画集計2025[営業所]&amp;事業計画集計2025[月]&amp;事業計画集計2025[受着完],事業計画集計2025[(当月)計画 棟数],0,0)</f>
        <v>3</v>
      </c>
      <c r="FJ29" s="28" cm="1">
        <f t="array" ref="FJ29">_xlfn.XLOOKUP($D29&amp;FJ$2&amp;FJ$3,事業計画集計2025[営業所]&amp;事業計画集計2025[月]&amp;事業計画集計2025[受着完],事業計画集計2025[(当月)計画 請負金額],0,0)</f>
        <v>29000000</v>
      </c>
      <c r="FK29" s="28" cm="1">
        <f t="array" ref="FK29">_xlfn.XLOOKUP($D29&amp;FJ$2&amp;FJ$3,事業計画集計2025[営業所]&amp;事業計画集計2025[月]&amp;事業計画集計2025[受着完],事業計画集計2025[(当月)計画 利益額],0,0)</f>
        <v>6380000</v>
      </c>
      <c r="FL29" s="29">
        <f>FK29-($Q29*1000)</f>
        <v>-1849000</v>
      </c>
      <c r="FM29" s="149" cm="1">
        <f t="array" ref="FM29">_xlfn.XLOOKUP($D29&amp;FJ$2&amp;FJ$3,事業計画集計2025[営業所]&amp;事業計画集計2025[月]&amp;事業計画集計2025[受着完],事業計画集計2025[(当月)計画 棟数],0,0)</f>
        <v>1</v>
      </c>
      <c r="FN29" s="28" cm="1">
        <f t="array" ref="FN29">_xlfn.XLOOKUP($D29&amp;FN$2&amp;FN$3,事業計画集計2025[営業所]&amp;事業計画集計2025[月]&amp;事業計画集計2025[受着完],事業計画集計2025[(当月)計画 請負金額],0,0)</f>
        <v>58000000</v>
      </c>
      <c r="FO29" s="28" cm="1">
        <f t="array" ref="FO29">_xlfn.XLOOKUP($D29&amp;FN$2&amp;FN$3,事業計画集計2025[営業所]&amp;事業計画集計2025[月]&amp;事業計画集計2025[受着完],事業計画集計2025[(当月)計画 利益額],0,0)</f>
        <v>12760000</v>
      </c>
      <c r="FP29" s="149" cm="1">
        <f t="array" ref="FP29">_xlfn.XLOOKUP($D29&amp;FN$2&amp;FN$3,事業計画集計2025[営業所]&amp;事業計画集計2025[月]&amp;事業計画集計2025[受着完],事業計画集計2025[(当月)計画 棟数],0,0)</f>
        <v>2</v>
      </c>
      <c r="FQ29" s="28" cm="1">
        <f t="array" ref="FQ29">_xlfn.XLOOKUP($D29&amp;FQ$2&amp;FQ$3,事業計画集計2025[営業所]&amp;事業計画集計2025[月]&amp;事業計画集計2025[受着完],事業計画集計2025[(当月)計画 請負金額],0,0)</f>
        <v>58000000</v>
      </c>
      <c r="FR29" s="28" cm="1">
        <f t="array" ref="FR29">_xlfn.XLOOKUP($D29&amp;FQ$2&amp;FQ$3,事業計画集計2025[営業所]&amp;事業計画集計2025[月]&amp;事業計画集計2025[受着完],事業計画集計2025[(当月)計画 利益額],0,0)</f>
        <v>12760000</v>
      </c>
      <c r="FS29" s="149" cm="1">
        <f t="array" ref="FS29">_xlfn.XLOOKUP($D29&amp;FQ$2&amp;FQ$3,事業計画集計2025[営業所]&amp;事業計画集計2025[月]&amp;事業計画集計2025[受着完],事業計画集計2025[(当月)計画 棟数],0,0)</f>
        <v>2</v>
      </c>
      <c r="FT29" s="28" cm="1">
        <f t="array" ref="FT29">_xlfn.XLOOKUP($D29&amp;FT$2&amp;FT$3,事業計画集計2025[営業所]&amp;事業計画集計2025[月]&amp;事業計画集計2025[受着完],事業計画集計2025[(当月)計画 請負金額],0,0)</f>
        <v>67548300</v>
      </c>
      <c r="FU29" s="28" cm="1">
        <f t="array" ref="FU29">_xlfn.XLOOKUP($D29&amp;FT$2&amp;FT$3,事業計画集計2025[営業所]&amp;事業計画集計2025[月]&amp;事業計画集計2025[受着完],事業計画集計2025[(当月)計画 利益額],0,0)</f>
        <v>16818448</v>
      </c>
      <c r="FV29" s="29">
        <f>FU29-($Q29*1000)</f>
        <v>8589448</v>
      </c>
      <c r="FW29" s="142" cm="1">
        <f t="array" ref="FW29">_xlfn.XLOOKUP($D29&amp;FT$2&amp;FT$3,事業計画集計2025[営業所]&amp;事業計画集計2025[月]&amp;事業計画集計2025[受着完],事業計画集計2025[(当月)計画 棟数],0,0)</f>
        <v>2</v>
      </c>
      <c r="FX29" s="421">
        <f t="shared" ref="FX29:FX30" si="662">ET29+FD29+FN29</f>
        <v>145000000</v>
      </c>
      <c r="FY29" s="422">
        <f t="shared" ref="FY29:FY30" si="663">EU29+FE29+FO29</f>
        <v>31900000</v>
      </c>
      <c r="FZ29" s="423">
        <f t="shared" ref="FZ29:FZ30" si="664">EV29+FF29+FP29</f>
        <v>5</v>
      </c>
      <c r="GA29" s="296">
        <f t="shared" ref="GA29:GA30" si="665">EW29+FG29+FQ29</f>
        <v>210275652</v>
      </c>
      <c r="GB29" s="300">
        <f t="shared" ref="GB29:GB30" si="666">EX29+FH29+FR29</f>
        <v>45534533</v>
      </c>
      <c r="GC29" s="154">
        <f t="shared" ref="GC29:GC30" si="667">EY29+FI29+FS29</f>
        <v>7</v>
      </c>
      <c r="GD29" s="304">
        <f t="shared" ref="GD29" si="668">EZ29+FJ29+FT29</f>
        <v>125548300</v>
      </c>
      <c r="GE29" s="314">
        <f t="shared" ref="GE29:GF29" si="669">FA29+FK29+FU29</f>
        <v>29578448</v>
      </c>
      <c r="GF29" s="324">
        <f t="shared" si="669"/>
        <v>4891448</v>
      </c>
      <c r="GG29" s="158">
        <f t="shared" ref="GG29" si="670">FC29+FM29+FW29</f>
        <v>4</v>
      </c>
      <c r="GH29" s="333">
        <f t="shared" ref="GH29:GH30" si="671">EJ29+FX29</f>
        <v>319000000</v>
      </c>
      <c r="GI29" s="334">
        <f t="shared" ref="GI29:GI30" si="672">EK29+FY29</f>
        <v>70180000</v>
      </c>
      <c r="GJ29" s="162">
        <f t="shared" ref="GJ29:GJ30" si="673">EL29+FZ29</f>
        <v>11</v>
      </c>
      <c r="GK29" s="354">
        <f t="shared" ref="GK29:GK30" si="674">EM29+GA29</f>
        <v>335823952</v>
      </c>
      <c r="GL29" s="355">
        <f t="shared" ref="GL29:GL30" si="675">EN29+GB29</f>
        <v>75112981</v>
      </c>
      <c r="GM29" s="166">
        <f t="shared" ref="GM29:GM30" si="676">EO29+GC29</f>
        <v>11</v>
      </c>
      <c r="GN29" s="479">
        <f t="shared" ref="GN29:GN30" si="677">EP29+GD29</f>
        <v>421336889</v>
      </c>
      <c r="GO29" s="480">
        <f t="shared" ref="GO29:GO30" si="678">EQ29+GE29</f>
        <v>92048200</v>
      </c>
      <c r="GP29" s="481">
        <f t="shared" ref="GP29:GP30" si="679">ER29+GF29</f>
        <v>42674200</v>
      </c>
      <c r="GQ29" s="482">
        <f t="shared" ref="GQ29:GQ30" si="680">ES29+GG29</f>
        <v>13</v>
      </c>
      <c r="GR29" s="390">
        <f t="shared" ref="GR29:GR30" si="681">CV29+GH29</f>
        <v>551000000</v>
      </c>
      <c r="GS29" s="391">
        <f t="shared" ref="GS29:GS30" si="682">CW29+GI29</f>
        <v>121220000</v>
      </c>
      <c r="GT29" s="170">
        <f t="shared" ref="GT29:GT30" si="683">CX29+GJ29</f>
        <v>19</v>
      </c>
      <c r="GU29" s="390">
        <f t="shared" ref="GU29:GU30" si="684">CY29+GK29</f>
        <v>631612541</v>
      </c>
      <c r="GV29" s="391">
        <f t="shared" ref="GV29:GV30" si="685">CZ29+GL29</f>
        <v>138017733</v>
      </c>
      <c r="GW29" s="170">
        <f t="shared" ref="GW29:GW30" si="686">DA29+GM29</f>
        <v>20</v>
      </c>
      <c r="GX29" s="390">
        <f t="shared" ref="GX29:GX30" si="687">DB29+GN29</f>
        <v>486206317</v>
      </c>
      <c r="GY29" s="391">
        <f t="shared" ref="GY29:GY30" si="688">DC29+GO29</f>
        <v>107099373</v>
      </c>
      <c r="GZ29" s="409">
        <f t="shared" ref="GZ29:GZ30" si="689">DD29+GP29</f>
        <v>8351373</v>
      </c>
      <c r="HA29" s="256">
        <f t="shared" ref="HA29:HA30" si="690">DE29+GQ29</f>
        <v>15</v>
      </c>
      <c r="HB29" s="31"/>
      <c r="HC29" s="30" t="s">
        <v>137</v>
      </c>
      <c r="HD29" s="30" t="s">
        <v>193</v>
      </c>
      <c r="HE29" s="515" t="s">
        <v>245</v>
      </c>
      <c r="HF29" s="30" t="s">
        <v>250</v>
      </c>
      <c r="HG29" s="30" t="s">
        <v>268</v>
      </c>
    </row>
    <row r="30" spans="1:215" s="25" customFormat="1" ht="21">
      <c r="A30" s="24"/>
      <c r="B30" s="51" t="s">
        <v>446</v>
      </c>
      <c r="C30" s="54"/>
      <c r="D30" s="55"/>
      <c r="E30" s="196"/>
      <c r="F30" s="196"/>
      <c r="G30" s="196"/>
      <c r="H30" s="196"/>
      <c r="I30" s="196"/>
      <c r="J30" s="196"/>
      <c r="K30" s="197">
        <f>K29</f>
        <v>2000</v>
      </c>
      <c r="L30" s="197">
        <f t="shared" ref="L30" si="691">L29</f>
        <v>567</v>
      </c>
      <c r="M30" s="197">
        <f t="shared" ref="M30" si="692">M29</f>
        <v>492</v>
      </c>
      <c r="N30" s="197">
        <f t="shared" ref="N30" si="693">N29</f>
        <v>1350</v>
      </c>
      <c r="O30" s="197">
        <f t="shared" ref="O30" si="694">O29</f>
        <v>1000</v>
      </c>
      <c r="P30" s="197">
        <f t="shared" ref="P30" si="695">P29</f>
        <v>2820</v>
      </c>
      <c r="Q30" s="197">
        <f t="shared" ref="Q30" si="696">Q29</f>
        <v>8229</v>
      </c>
      <c r="R30" s="196"/>
      <c r="S30" s="26" t="s">
        <v>138</v>
      </c>
      <c r="T30" s="27" cm="1">
        <f t="array" ref="T30">_xlfn.XLOOKUP($D29&amp;T$2&amp;T$3,事業計画集計2025[営業所]&amp;事業計画集計2025[月]&amp;事業計画集計2025[受着完],事業計画集計2025[(当月)実績 請負金額],0,0)</f>
        <v>30865900</v>
      </c>
      <c r="U30" s="28" cm="1">
        <f t="array" ref="U30">_xlfn.XLOOKUP($D29&amp;T$2&amp;T$3,事業計画集計2025[営業所]&amp;事業計画集計2025[月]&amp;事業計画集計2025[受着完],事業計画集計2025[(当月)実績 利益額],0,0)</f>
        <v>6091580</v>
      </c>
      <c r="V30" s="142" cm="1">
        <f t="array" ref="V30">_xlfn.XLOOKUP($D29&amp;T$2&amp;T$3,事業計画集計2025[営業所]&amp;事業計画集計2025[月]&amp;事業計画集計2025[受着完],事業計画集計2025[(当月)実績 棟数],0,0)</f>
        <v>1</v>
      </c>
      <c r="W30" s="27" cm="1">
        <f t="array" ref="W30">_xlfn.XLOOKUP($D29&amp;W$2&amp;W$3,事業計画集計2025[営業所]&amp;事業計画集計2025[月]&amp;事業計画集計2025[受着完],事業計画集計2025[(当月)実績 請負金額],0,0)</f>
        <v>0</v>
      </c>
      <c r="X30" s="28" cm="1">
        <f t="array" ref="X30">_xlfn.XLOOKUP($D29&amp;W$2&amp;W$3,事業計画集計2025[営業所]&amp;事業計画集計2025[月]&amp;事業計画集計2025[受着完],事業計画集計2025[(当月)実績 利益額],0,0)</f>
        <v>0</v>
      </c>
      <c r="Y30" s="149" cm="1">
        <f t="array" ref="Y30">_xlfn.XLOOKUP($D29&amp;W$2&amp;W$3,事業計画集計2025[営業所]&amp;事業計画集計2025[月]&amp;事業計画集計2025[受着完],事業計画集計2025[(当月)実績 棟数],0,0)</f>
        <v>0</v>
      </c>
      <c r="Z30" s="28" cm="1">
        <f t="array" ref="Z30">_xlfn.XLOOKUP($D29&amp;Z$2&amp;Z$3,事業計画集計2025[営業所]&amp;事業計画集計2025[月]&amp;事業計画集計2025[受着完],事業計画集計2025[(当月)実績 請負金額],0,0)</f>
        <v>0</v>
      </c>
      <c r="AA30" s="28" cm="1">
        <f t="array" ref="AA30">_xlfn.XLOOKUP($D29&amp;Z$2&amp;Z$3,事業計画集計2025[営業所]&amp;事業計画集計2025[月]&amp;事業計画集計2025[受着完],事業計画集計2025[(当月)実績 利益額],0,0)</f>
        <v>0</v>
      </c>
      <c r="AB30" s="133">
        <f>AA30-($Q29*1000)</f>
        <v>-8229000</v>
      </c>
      <c r="AC30" s="142" cm="1">
        <f t="array" ref="AC30">_xlfn.XLOOKUP($D29&amp;Z$2&amp;Z$3,事業計画集計2025[営業所]&amp;事業計画集計2025[月]&amp;事業計画集計2025[受着完],事業計画集計2025[(当月)実績 棟数],0,0)</f>
        <v>0</v>
      </c>
      <c r="AD30" s="27" cm="1">
        <f t="array" ref="AD30">_xlfn.XLOOKUP($D29&amp;AD$2&amp;AD$3,事業計画集計2025[営業所]&amp;事業計画集計2025[月]&amp;事業計画集計2025[受着完],事業計画集計2025[(当月)実績 請負金額],0,0)</f>
        <v>0</v>
      </c>
      <c r="AE30" s="28" cm="1">
        <f t="array" ref="AE30">_xlfn.XLOOKUP($D29&amp;AD$2&amp;AD$3,事業計画集計2025[営業所]&amp;事業計画集計2025[月]&amp;事業計画集計2025[受着完],事業計画集計2025[(当月)実績 利益額],0,0)</f>
        <v>0</v>
      </c>
      <c r="AF30" s="149" cm="1">
        <f t="array" ref="AF30">_xlfn.XLOOKUP($D29&amp;AD$2&amp;AD$3,事業計画集計2025[営業所]&amp;事業計画集計2025[月]&amp;事業計画集計2025[受着完],事業計画集計2025[(当月)実績 棟数],0,0)</f>
        <v>0</v>
      </c>
      <c r="AG30" s="28" cm="1">
        <f t="array" ref="AG30">_xlfn.XLOOKUP($D29&amp;AG$2&amp;AG$3,事業計画集計2025[営業所]&amp;事業計画集計2025[月]&amp;事業計画集計2025[受着完],事業計画集計2025[(当月)実績 請負金額],0,0)</f>
        <v>0</v>
      </c>
      <c r="AH30" s="28" cm="1">
        <f t="array" ref="AH30">_xlfn.XLOOKUP($D29&amp;AG$2&amp;AG$3,事業計画集計2025[営業所]&amp;事業計画集計2025[月]&amp;事業計画集計2025[受着完],事業計画集計2025[(当月)実績 利益額],0,0)</f>
        <v>0</v>
      </c>
      <c r="AI30" s="149" cm="1">
        <f t="array" ref="AI30">_xlfn.XLOOKUP($D29&amp;AG$2&amp;AG$3,事業計画集計2025[営業所]&amp;事業計画集計2025[月]&amp;事業計画集計2025[受着完],事業計画集計2025[(当月)実績 棟数],0,0)</f>
        <v>0</v>
      </c>
      <c r="AJ30" s="28" cm="1">
        <f t="array" ref="AJ30">_xlfn.XLOOKUP($D29&amp;AJ$2&amp;AJ$3,事業計画集計2025[営業所]&amp;事業計画集計2025[月]&amp;事業計画集計2025[受着完],事業計画集計2025[(当月)実績 請負金額],0,0)</f>
        <v>0</v>
      </c>
      <c r="AK30" s="28" cm="1">
        <f t="array" ref="AK30">_xlfn.XLOOKUP($D29&amp;AJ$2&amp;AJ$3,事業計画集計2025[営業所]&amp;事業計画集計2025[月]&amp;事業計画集計2025[受着完],事業計画集計2025[(当月)実績 利益額],0,0)</f>
        <v>0</v>
      </c>
      <c r="AL30" s="133">
        <f>AK30-($Q29*1000)</f>
        <v>-8229000</v>
      </c>
      <c r="AM30" s="149" cm="1">
        <f t="array" ref="AM30">_xlfn.XLOOKUP($D29&amp;AJ$2&amp;AJ$3,事業計画集計2025[営業所]&amp;事業計画集計2025[月]&amp;事業計画集計2025[受着完],事業計画集計2025[(当月)実績 棟数],0,0)</f>
        <v>0</v>
      </c>
      <c r="AN30" s="28" cm="1">
        <f t="array" ref="AN30">_xlfn.XLOOKUP($D29&amp;AN$2&amp;AN$3,事業計画集計2025[営業所]&amp;事業計画集計2025[月]&amp;事業計画集計2025[受着完],事業計画集計2025[(当月)実績 請負金額],0,0)</f>
        <v>60812034</v>
      </c>
      <c r="AO30" s="28" cm="1">
        <f t="array" ref="AO30">_xlfn.XLOOKUP($D29&amp;AN$2&amp;AN$3,事業計画集計2025[営業所]&amp;事業計画集計2025[月]&amp;事業計画集計2025[受着完],事業計画集計2025[(当月)実績 利益額],0,0)</f>
        <v>10490084</v>
      </c>
      <c r="AP30" s="149" cm="1">
        <f t="array" ref="AP30">_xlfn.XLOOKUP($D29&amp;AN$2&amp;AN$3,事業計画集計2025[営業所]&amp;事業計画集計2025[月]&amp;事業計画集計2025[受着完],事業計画集計2025[(当月)実績 棟数],0,0)</f>
        <v>2</v>
      </c>
      <c r="AQ30" s="28" cm="1">
        <f t="array" ref="AQ30">_xlfn.XLOOKUP($D29&amp;AQ$2&amp;AQ$3,事業計画集計2025[営業所]&amp;事業計画集計2025[月]&amp;事業計画集計2025[受着完],事業計画集計2025[(当月)実績 請負金額],0,0)</f>
        <v>0</v>
      </c>
      <c r="AR30" s="28" cm="1">
        <f t="array" ref="AR30">_xlfn.XLOOKUP($D29&amp;AQ$2&amp;AQ$3,事業計画集計2025[営業所]&amp;事業計画集計2025[月]&amp;事業計画集計2025[受着完],事業計画集計2025[(当月)実績 利益額],0,0)</f>
        <v>0</v>
      </c>
      <c r="AS30" s="149" cm="1">
        <f t="array" ref="AS30">_xlfn.XLOOKUP($D29&amp;AQ$2&amp;AQ$3,事業計画集計2025[営業所]&amp;事業計画集計2025[月]&amp;事業計画集計2025[受着完],事業計画集計2025[(当月)実績 棟数],0,0)</f>
        <v>0</v>
      </c>
      <c r="AT30" s="28" cm="1">
        <f t="array" ref="AT30">_xlfn.XLOOKUP($D29&amp;AT$2&amp;AT$3,事業計画集計2025[営業所]&amp;事業計画集計2025[月]&amp;事業計画集計2025[受着完],事業計画集計2025[(当月)実績 請負金額],0,0)</f>
        <v>0</v>
      </c>
      <c r="AU30" s="28" cm="1">
        <f t="array" ref="AU30">_xlfn.XLOOKUP($D29&amp;AT$2&amp;AT$3,事業計画集計2025[営業所]&amp;事業計画集計2025[月]&amp;事業計画集計2025[受着完],事業計画集計2025[(当月)実績 利益額],0,0)</f>
        <v>0</v>
      </c>
      <c r="AV30" s="29">
        <f>AU30-($Q29*1000)</f>
        <v>-8229000</v>
      </c>
      <c r="AW30" s="142" cm="1">
        <f t="array" ref="AW30">_xlfn.XLOOKUP($D29&amp;AT$2&amp;AT$3,事業計画集計2025[営業所]&amp;事業計画集計2025[月]&amp;事業計画集計2025[受着完],事業計画集計2025[(当月)実績 棟数],0,0)</f>
        <v>0</v>
      </c>
      <c r="AX30" s="421">
        <f t="shared" si="624"/>
        <v>91677934</v>
      </c>
      <c r="AY30" s="422">
        <f t="shared" si="625"/>
        <v>16581664</v>
      </c>
      <c r="AZ30" s="423">
        <f t="shared" si="626"/>
        <v>3</v>
      </c>
      <c r="BA30" s="296">
        <f t="shared" si="627"/>
        <v>0</v>
      </c>
      <c r="BB30" s="300">
        <f t="shared" si="628"/>
        <v>0</v>
      </c>
      <c r="BC30" s="154">
        <f t="shared" si="629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-24687000</v>
      </c>
      <c r="BG30" s="158">
        <f>AC30+AM30+AW30</f>
        <v>0</v>
      </c>
      <c r="BH30" s="28" cm="1">
        <f t="array" ref="BH30">_xlfn.XLOOKUP($D29&amp;BH$2&amp;BH$3,事業計画集計2025[営業所]&amp;事業計画集計2025[月]&amp;事業計画集計2025[受着完],事業計画集計2025[(当月)実績 請負金額],0,0)</f>
        <v>39830000</v>
      </c>
      <c r="BI30" s="28" cm="1">
        <f t="array" ref="BI30">_xlfn.XLOOKUP($D29&amp;BH$2&amp;BH$3,事業計画集計2025[営業所]&amp;事業計画集計2025[月]&amp;事業計画集計2025[受着完],事業計画集計2025[(当月)実績 利益額],0,0)</f>
        <v>9148570</v>
      </c>
      <c r="BJ30" s="149" cm="1">
        <f t="array" ref="BJ30">_xlfn.XLOOKUP($D29&amp;BH$2&amp;BH$3,事業計画集計2025[営業所]&amp;事業計画集計2025[月]&amp;事業計画集計2025[受着完],事業計画集計2025[(当月)実績 棟数],0,0)</f>
        <v>1</v>
      </c>
      <c r="BK30" s="28" cm="1">
        <f t="array" ref="BK30">_xlfn.XLOOKUP($D29&amp;BK$2&amp;BK$3,事業計画集計2025[営業所]&amp;事業計画集計2025[月]&amp;事業計画集計2025[受着完],事業計画集計2025[(当月)実績 請負金額],0,0)</f>
        <v>83748700</v>
      </c>
      <c r="BL30" s="28" cm="1">
        <f t="array" ref="BL30">_xlfn.XLOOKUP($D29&amp;BK$2&amp;BK$3,事業計画集計2025[営業所]&amp;事業計画集計2025[月]&amp;事業計画集計2025[受着完],事業計画集計2025[(当月)実績 利益額],0,0)</f>
        <v>20820236</v>
      </c>
      <c r="BM30" s="149" cm="1">
        <f t="array" ref="BM30">_xlfn.XLOOKUP($D29&amp;BK$2&amp;BK$3,事業計画集計2025[営業所]&amp;事業計画集計2025[月]&amp;事業計画集計2025[受着完],事業計画集計2025[(当月)実績 棟数],0,0)</f>
        <v>2</v>
      </c>
      <c r="BN30" s="28" cm="1">
        <f t="array" ref="BN30">_xlfn.XLOOKUP($D29&amp;BN$2&amp;BN$3,事業計画集計2025[営業所]&amp;事業計画集計2025[月]&amp;事業計画集計2025[受着完],事業計画集計2025[(当月)実績 請負金額],0,0)</f>
        <v>24323028</v>
      </c>
      <c r="BO30" s="28" cm="1">
        <f t="array" ref="BO30">_xlfn.XLOOKUP($D29&amp;BN$2&amp;BN$3,事業計画集計2025[営業所]&amp;事業計画集計2025[月]&amp;事業計画集計2025[受着完],事業計画集計2025[(当月)実績 利益額],0,0)</f>
        <v>5816950</v>
      </c>
      <c r="BP30" s="133">
        <f>BO30-($Q29*1000)</f>
        <v>-2412050</v>
      </c>
      <c r="BQ30" s="149" cm="1">
        <f t="array" ref="BQ30">_xlfn.XLOOKUP($D29&amp;BN$2&amp;BN$3,事業計画集計2025[営業所]&amp;事業計画集計2025[月]&amp;事業計画集計2025[受着完],事業計画集計2025[(当月)実績 棟数],0,0)</f>
        <v>1</v>
      </c>
      <c r="BR30" s="28" cm="1">
        <f t="array" ref="BR30">_xlfn.XLOOKUP($D29&amp;BR$2&amp;BR$3,事業計画集計2025[営業所]&amp;事業計画集計2025[月]&amp;事業計画集計2025[受着完],事業計画集計2025[(当月)実績 請負金額],0,0)</f>
        <v>0</v>
      </c>
      <c r="BS30" s="28" cm="1">
        <f t="array" ref="BS30">_xlfn.XLOOKUP($D29&amp;BR$2&amp;BR$3,事業計画集計2025[営業所]&amp;事業計画集計2025[月]&amp;事業計画集計2025[受着完],事業計画集計2025[(当月)実績 利益額],0,0)</f>
        <v>0</v>
      </c>
      <c r="BT30" s="149" cm="1">
        <f t="array" ref="BT30">_xlfn.XLOOKUP($D29&amp;BR$2&amp;BR$3,事業計画集計2025[営業所]&amp;事業計画集計2025[月]&amp;事業計画集計2025[受着完],事業計画集計2025[(当月)実績 棟数],0,0)</f>
        <v>0</v>
      </c>
      <c r="BU30" s="28" cm="1">
        <f t="array" ref="BU30">_xlfn.XLOOKUP($D29&amp;BU$2&amp;BU$3,事業計画集計2025[営業所]&amp;事業計画集計2025[月]&amp;事業計画集計2025[受着完],事業計画集計2025[(当月)実績 請負金額],0,0)</f>
        <v>37346578</v>
      </c>
      <c r="BV30" s="28" cm="1">
        <f t="array" ref="BV30">_xlfn.XLOOKUP($D29&amp;BU$2&amp;BU$3,事業計画集計2025[営業所]&amp;事業計画集計2025[月]&amp;事業計画集計2025[受着完],事業計画集計2025[(当月)実績 利益額],0,0)</f>
        <v>8109364</v>
      </c>
      <c r="BW30" s="149" cm="1">
        <f t="array" ref="BW30">_xlfn.XLOOKUP($D29&amp;BU$2&amp;BU$3,事業計画集計2025[営業所]&amp;事業計画集計2025[月]&amp;事業計画集計2025[受着完],事業計画集計2025[(当月)実績 棟数],0,0)</f>
        <v>1</v>
      </c>
      <c r="BX30" s="28" cm="1">
        <f t="array" ref="BX30">_xlfn.XLOOKUP($D29&amp;BX$2&amp;BX$3,事業計画集計2025[営業所]&amp;事業計画集計2025[月]&amp;事業計画集計2025[受着完],事業計画集計2025[(当月)実績 請負金額],0,0)</f>
        <v>40546400</v>
      </c>
      <c r="BY30" s="28" cm="1">
        <f t="array" ref="BY30">_xlfn.XLOOKUP($D29&amp;BX$2&amp;BX$3,事業計画集計2025[営業所]&amp;事業計画集計2025[月]&amp;事業計画集計2025[受着完],事業計画集計2025[(当月)実績 利益額],0,0)</f>
        <v>9234223</v>
      </c>
      <c r="BZ30" s="133">
        <f>BY30-($Q29*1000)</f>
        <v>1005223</v>
      </c>
      <c r="CA30" s="149" cm="1">
        <f t="array" ref="CA30">_xlfn.XLOOKUP($D29&amp;BX$2&amp;BX$3,事業計画集計2025[営業所]&amp;事業計画集計2025[月]&amp;事業計画集計2025[受着完],事業計画集計2025[(当月)実績 棟数],0,0)</f>
        <v>1</v>
      </c>
      <c r="CB30" s="28" cm="1">
        <f t="array" ref="CB30">_xlfn.XLOOKUP($D29&amp;CB$2&amp;CB$3,事業計画集計2025[営業所]&amp;事業計画集計2025[月]&amp;事業計画集計2025[受着完],事業計画集計2025[(当月)実績 請負金額],0,0)</f>
        <v>102047386</v>
      </c>
      <c r="CC30" s="28" cm="1">
        <f t="array" ref="CC30">_xlfn.XLOOKUP($D29&amp;CB$2&amp;CB$3,事業計画集計2025[営業所]&amp;事業計画集計2025[月]&amp;事業計画集計2025[受着完],事業計画集計2025[(当月)実績 利益額],0,0)</f>
        <v>20513012</v>
      </c>
      <c r="CD30" s="149" cm="1">
        <f t="array" ref="CD30">_xlfn.XLOOKUP($D29&amp;CB$2&amp;CB$3,事業計画集計2025[営業所]&amp;事業計画集計2025[月]&amp;事業計画集計2025[受着完],事業計画集計2025[(当月)実績 棟数],0,0)</f>
        <v>2</v>
      </c>
      <c r="CE30" s="28" cm="1">
        <f t="array" ref="CE30">_xlfn.XLOOKUP($D29&amp;CE$2&amp;CE$3,事業計画集計2025[営業所]&amp;事業計画集計2025[月]&amp;事業計画集計2025[受着完],事業計画集計2025[(当月)実績 請負金額],0,0)</f>
        <v>174546400</v>
      </c>
      <c r="CF30" s="28" cm="1">
        <f t="array" ref="CF30">_xlfn.XLOOKUP($D29&amp;CE$2&amp;CE$3,事業計画集計2025[営業所]&amp;事業計画集計2025[月]&amp;事業計画集計2025[受着完],事業計画集計2025[(当月)実績 利益額],0,0)</f>
        <v>39535682</v>
      </c>
      <c r="CG30" s="149" cm="1">
        <f t="array" ref="CG30">_xlfn.XLOOKUP($D29&amp;CE$2&amp;CE$3,事業計画集計2025[営業所]&amp;事業計画集計2025[月]&amp;事業計画集計2025[受着完],事業計画集計2025[(当月)実績 棟数],0,0)</f>
        <v>5</v>
      </c>
      <c r="CH30" s="28" cm="1">
        <f t="array" ref="CH30">_xlfn.XLOOKUP($D29&amp;CH$2&amp;CH$3,事業計画集計2025[営業所]&amp;事業計画集計2025[月]&amp;事業計画集計2025[受着完],事業計画集計2025[(当月)実績 請負金額],0,0)</f>
        <v>0</v>
      </c>
      <c r="CI30" s="28" cm="1">
        <f t="array" ref="CI30">_xlfn.XLOOKUP($D29&amp;CH$2&amp;CH$3,事業計画集計2025[営業所]&amp;事業計画集計2025[月]&amp;事業計画集計2025[受着完],事業計画集計2025[(当月)実績 利益額],0,0)</f>
        <v>0</v>
      </c>
      <c r="CJ30" s="133">
        <f>CI30-($Q29*1000)</f>
        <v>-8229000</v>
      </c>
      <c r="CK30" s="142" cm="1">
        <f t="array" ref="CK30">_xlfn.XLOOKUP($D29&amp;CH$2&amp;CH$3,事業計画集計2025[営業所]&amp;事業計画集計2025[月]&amp;事業計画集計2025[受着完],事業計画集計2025[(当月)実績 棟数],0,0)</f>
        <v>0</v>
      </c>
      <c r="CL30" s="421">
        <f t="shared" si="634"/>
        <v>141877386</v>
      </c>
      <c r="CM30" s="422">
        <f t="shared" si="635"/>
        <v>29661582</v>
      </c>
      <c r="CN30" s="423">
        <f t="shared" si="636"/>
        <v>3</v>
      </c>
      <c r="CO30" s="296">
        <f t="shared" si="637"/>
        <v>295641678</v>
      </c>
      <c r="CP30" s="300">
        <f t="shared" si="638"/>
        <v>68465282</v>
      </c>
      <c r="CQ30" s="154">
        <f t="shared" si="639"/>
        <v>8</v>
      </c>
      <c r="CR30" s="304">
        <f>BN30+BX30+CH30</f>
        <v>64869428</v>
      </c>
      <c r="CS30" s="314">
        <f>BO30+BY30+CI30</f>
        <v>15051173</v>
      </c>
      <c r="CT30" s="409">
        <f>CS30*(1+CT31)-(($Q29*1000)*3)</f>
        <v>-9635827</v>
      </c>
      <c r="CU30" s="158">
        <f>BQ30+CA30+CK30</f>
        <v>2</v>
      </c>
      <c r="CV30" s="333">
        <f t="shared" si="643"/>
        <v>233555320</v>
      </c>
      <c r="CW30" s="334">
        <f t="shared" si="644"/>
        <v>46243246</v>
      </c>
      <c r="CX30" s="162">
        <f t="shared" si="645"/>
        <v>6</v>
      </c>
      <c r="CY30" s="354">
        <f t="shared" si="646"/>
        <v>295641678</v>
      </c>
      <c r="CZ30" s="355">
        <f t="shared" si="647"/>
        <v>68465282</v>
      </c>
      <c r="DA30" s="166">
        <f t="shared" si="648"/>
        <v>8</v>
      </c>
      <c r="DB30" s="479">
        <f t="shared" si="649"/>
        <v>64869428</v>
      </c>
      <c r="DC30" s="480">
        <f t="shared" si="650"/>
        <v>15051173</v>
      </c>
      <c r="DD30" s="409">
        <f t="shared" si="651"/>
        <v>-34322827</v>
      </c>
      <c r="DE30" s="482">
        <f t="shared" si="652"/>
        <v>2</v>
      </c>
      <c r="DF30" s="28" cm="1">
        <f t="array" ref="DF30">_xlfn.XLOOKUP($D29&amp;DF$2&amp;DF$3,事業計画集計2025[営業所]&amp;事業計画集計2025[月]&amp;事業計画集計2025[受着完],事業計画集計2025[(当月)実績 請負金額],0,0)</f>
        <v>0</v>
      </c>
      <c r="DG30" s="28" cm="1">
        <f t="array" ref="DG30">_xlfn.XLOOKUP($D29&amp;DF$2&amp;DF$3,事業計画集計2025[営業所]&amp;事業計画集計2025[月]&amp;事業計画集計2025[受着完],事業計画集計2025[(当月)実績 利益額],0,0)</f>
        <v>0</v>
      </c>
      <c r="DH30" s="149" cm="1">
        <f t="array" ref="DH30">_xlfn.XLOOKUP($D29&amp;DF$2&amp;DF$3,事業計画集計2025[営業所]&amp;事業計画集計2025[月]&amp;事業計画集計2025[受着完],事業計画集計2025[(当月)実績 棟数],0,0)</f>
        <v>0</v>
      </c>
      <c r="DI30" s="28" cm="1">
        <f t="array" ref="DI30">_xlfn.XLOOKUP($D29&amp;DI$2&amp;DI$3,事業計画集計2025[営業所]&amp;事業計画集計2025[月]&amp;事業計画集計2025[受着完],事業計画集計2025[(当月)実績 請負金額],0,0)</f>
        <v>0</v>
      </c>
      <c r="DJ30" s="28" cm="1">
        <f t="array" ref="DJ30">_xlfn.XLOOKUP($D29&amp;DI$2&amp;DI$3,事業計画集計2025[営業所]&amp;事業計画集計2025[月]&amp;事業計画集計2025[受着完],事業計画集計2025[(当月)実績 利益額],0,0)</f>
        <v>0</v>
      </c>
      <c r="DK30" s="149" cm="1">
        <f t="array" ref="DK30">_xlfn.XLOOKUP($D29&amp;DI$2&amp;DI$3,事業計画集計2025[営業所]&amp;事業計画集計2025[月]&amp;事業計画集計2025[受着完],事業計画集計2025[(当月)実績 棟数],0,0)</f>
        <v>0</v>
      </c>
      <c r="DL30" s="28" cm="1">
        <f t="array" ref="DL30">_xlfn.XLOOKUP($D29&amp;DL$2&amp;DL$3,事業計画集計2025[営業所]&amp;事業計画集計2025[月]&amp;事業計画集計2025[受着完],事業計画集計2025[(当月)実績 請負金額],0,0)</f>
        <v>0</v>
      </c>
      <c r="DM30" s="28" cm="1">
        <f t="array" ref="DM30">_xlfn.XLOOKUP($D29&amp;DL$2&amp;DL$3,事業計画集計2025[営業所]&amp;事業計画集計2025[月]&amp;事業計画集計2025[受着完],事業計画集計2025[(当月)実績 利益額],0,0)</f>
        <v>0</v>
      </c>
      <c r="DN30" s="133">
        <f>DM30-($Q29*1000)</f>
        <v>-8229000</v>
      </c>
      <c r="DO30" s="149" cm="1">
        <f t="array" ref="DO30">_xlfn.XLOOKUP($D29&amp;DL$2&amp;DL$3,事業計画集計2025[営業所]&amp;事業計画集計2025[月]&amp;事業計画集計2025[受着完],事業計画集計2025[(当月)実績 棟数],0,0)</f>
        <v>0</v>
      </c>
      <c r="DP30" s="28" cm="1">
        <f t="array" ref="DP30">_xlfn.XLOOKUP($D29&amp;DP$2&amp;DP$3,事業計画集計2025[営業所]&amp;事業計画集計2025[月]&amp;事業計画集計2025[受着完],事業計画集計2025[(当月)実績 請負金額],0,0)</f>
        <v>0</v>
      </c>
      <c r="DQ30" s="28" cm="1">
        <f t="array" ref="DQ30">_xlfn.XLOOKUP($D29&amp;DP$2&amp;DP$3,事業計画集計2025[営業所]&amp;事業計画集計2025[月]&amp;事業計画集計2025[受着完],事業計画集計2025[(当月)実績 利益額],0,0)</f>
        <v>0</v>
      </c>
      <c r="DR30" s="149" cm="1">
        <f t="array" ref="DR30">_xlfn.XLOOKUP($D29&amp;DP$2&amp;DP$3,事業計画集計2025[営業所]&amp;事業計画集計2025[月]&amp;事業計画集計2025[受着完],事業計画集計2025[(当月)実績 棟数],0,0)</f>
        <v>0</v>
      </c>
      <c r="DS30" s="28" cm="1">
        <f t="array" ref="DS30">_xlfn.XLOOKUP($D29&amp;DS$2&amp;DS$3,事業計画集計2025[営業所]&amp;事業計画集計2025[月]&amp;事業計画集計2025[受着完],事業計画集計2025[(当月)実績 請負金額],0,0)</f>
        <v>27179500</v>
      </c>
      <c r="DT30" s="28" cm="1">
        <f t="array" ref="DT30">_xlfn.XLOOKUP($D29&amp;DS$2&amp;DS$3,事業計画集計2025[営業所]&amp;事業計画集計2025[月]&amp;事業計画集計2025[受着完],事業計画集計2025[(当月)実績 利益額],0,0)</f>
        <v>5319522</v>
      </c>
      <c r="DU30" s="149" cm="1">
        <f t="array" ref="DU30">_xlfn.XLOOKUP($D29&amp;DS$2&amp;DS$3,事業計画集計2025[営業所]&amp;事業計画集計2025[月]&amp;事業計画集計2025[受着完],事業計画集計2025[(当月)実績 棟数],0,0)</f>
        <v>1</v>
      </c>
      <c r="DV30" s="28" cm="1">
        <f t="array" ref="DV30">_xlfn.XLOOKUP($D29&amp;DV$2&amp;DV$3,事業計画集計2025[営業所]&amp;事業計画集計2025[月]&amp;事業計画集計2025[受着完],事業計画集計2025[(当月)実績 請負金額],0,0)</f>
        <v>0</v>
      </c>
      <c r="DW30" s="28" cm="1">
        <f t="array" ref="DW30">_xlfn.XLOOKUP($D29&amp;DV$2&amp;DV$3,事業計画集計2025[営業所]&amp;事業計画集計2025[月]&amp;事業計画集計2025[受着完],事業計画集計2025[(当月)実績 利益額],0,0)</f>
        <v>0</v>
      </c>
      <c r="DX30" s="133">
        <f>DW30-($Q29*1000)</f>
        <v>-8229000</v>
      </c>
      <c r="DY30" s="149" cm="1">
        <f t="array" ref="DY30">_xlfn.XLOOKUP($D29&amp;DV$2&amp;DV$3,事業計画集計2025[営業所]&amp;事業計画集計2025[月]&amp;事業計画集計2025[受着完],事業計画集計2025[(当月)実績 棟数],0,0)</f>
        <v>0</v>
      </c>
      <c r="DZ30" s="28" cm="1">
        <f t="array" ref="DZ30">_xlfn.XLOOKUP($D29&amp;DZ$2&amp;DZ$3,事業計画集計2025[営業所]&amp;事業計画集計2025[月]&amp;事業計画集計2025[受着完],事業計画集計2025[(当月)実績 請負金額],0,0)</f>
        <v>53808179</v>
      </c>
      <c r="EA30" s="28" cm="1">
        <f t="array" ref="EA30">_xlfn.XLOOKUP($D29&amp;DZ$2&amp;DZ$3,事業計画集計2025[営業所]&amp;事業計画集計2025[月]&amp;事業計画集計2025[受着完],事業計画集計2025[(当月)実績 利益額],0,0)</f>
        <v>11410604</v>
      </c>
      <c r="EB30" s="149" cm="1">
        <f t="array" ref="EB30">_xlfn.XLOOKUP($D29&amp;DZ$2&amp;DZ$3,事業計画集計2025[営業所]&amp;事業計画集計2025[月]&amp;事業計画集計2025[受着完],事業計画集計2025[(当月)実績 棟数],0,0)</f>
        <v>2</v>
      </c>
      <c r="EC30" s="28" cm="1">
        <f t="array" ref="EC30">_xlfn.XLOOKUP($D29&amp;EC$2&amp;EC$3,事業計画集計2025[営業所]&amp;事業計画集計2025[月]&amp;事業計画集計2025[受着完],事業計画集計2025[(当月)実績 請負金額],0,0)</f>
        <v>0</v>
      </c>
      <c r="ED30" s="28" cm="1">
        <f t="array" ref="ED30">_xlfn.XLOOKUP($D29&amp;EC$2&amp;EC$3,事業計画集計2025[営業所]&amp;事業計画集計2025[月]&amp;事業計画集計2025[受着完],事業計画集計2025[(当月)実績 利益額],0,0)</f>
        <v>0</v>
      </c>
      <c r="EE30" s="149" cm="1">
        <f t="array" ref="EE30">_xlfn.XLOOKUP($D29&amp;EC$2&amp;EC$3,事業計画集計2025[営業所]&amp;事業計画集計2025[月]&amp;事業計画集計2025[受着完],事業計画集計2025[(当月)実績 棟数],0,0)</f>
        <v>0</v>
      </c>
      <c r="EF30" s="28" cm="1">
        <f t="array" ref="EF30">_xlfn.XLOOKUP($D29&amp;EF$2&amp;EF$3,事業計画集計2025[営業所]&amp;事業計画集計2025[月]&amp;事業計画集計2025[受着完],事業計画集計2025[(当月)実績 請負金額],0,0)</f>
        <v>190179078</v>
      </c>
      <c r="EG30" s="28" cm="1">
        <f t="array" ref="EG30">_xlfn.XLOOKUP($D29&amp;EF$2&amp;EF$3,事業計画集計2025[営業所]&amp;事業計画集計2025[月]&amp;事業計画集計2025[受着完],事業計画集計2025[(当月)実績 利益額],0,0)</f>
        <v>43673743</v>
      </c>
      <c r="EH30" s="133">
        <f>EG30-($Q29*1000)</f>
        <v>35444743</v>
      </c>
      <c r="EI30" s="142" cm="1">
        <f t="array" ref="EI30">_xlfn.XLOOKUP($D29&amp;EF$2&amp;EF$3,事業計画集計2025[営業所]&amp;事業計画集計2025[月]&amp;事業計画集計2025[受着完],事業計画集計2025[(当月)実績 棟数],0,0)</f>
        <v>5</v>
      </c>
      <c r="EJ30" s="421">
        <f t="shared" si="653"/>
        <v>53808179</v>
      </c>
      <c r="EK30" s="422">
        <f t="shared" si="654"/>
        <v>11410604</v>
      </c>
      <c r="EL30" s="423">
        <f t="shared" si="655"/>
        <v>2</v>
      </c>
      <c r="EM30" s="296">
        <f t="shared" si="656"/>
        <v>27179500</v>
      </c>
      <c r="EN30" s="300">
        <f t="shared" si="657"/>
        <v>5319522</v>
      </c>
      <c r="EO30" s="154">
        <f t="shared" si="658"/>
        <v>1</v>
      </c>
      <c r="EP30" s="304">
        <f>DL30+DV30+EF30</f>
        <v>190179078</v>
      </c>
      <c r="EQ30" s="314">
        <f>DM30+DW30+EG30</f>
        <v>43673743</v>
      </c>
      <c r="ER30" s="409">
        <f>EQ30*(1+ER31)-(($Q29*1000)*3)</f>
        <v>18986743</v>
      </c>
      <c r="ES30" s="158">
        <f>DO30+DY30+EI30</f>
        <v>5</v>
      </c>
      <c r="ET30" s="28" cm="1">
        <f t="array" ref="ET30">_xlfn.XLOOKUP($D29&amp;ET$2&amp;ET$3,事業計画集計2025[営業所]&amp;事業計画集計2025[月]&amp;事業計画集計2025[受着完],事業計画集計2025[(当月)実績 請負金額],0,0)</f>
        <v>0</v>
      </c>
      <c r="EU30" s="28" cm="1">
        <f t="array" ref="EU30">_xlfn.XLOOKUP($D29&amp;ET$2&amp;ET$3,事業計画集計2025[営業所]&amp;事業計画集計2025[月]&amp;事業計画集計2025[受着完],事業計画集計2025[(当月)実績 利益額],0,0)</f>
        <v>0</v>
      </c>
      <c r="EV30" s="149" cm="1">
        <f t="array" ref="EV30">_xlfn.XLOOKUP($D29&amp;ET$2&amp;ET$3,事業計画集計2025[営業所]&amp;事業計画集計2025[月]&amp;事業計画集計2025[受着完],事業計画集計2025[(当月)実績 棟数],0,0)</f>
        <v>0</v>
      </c>
      <c r="EW30" s="28" cm="1">
        <f t="array" ref="EW30">_xlfn.XLOOKUP($D29&amp;EW$2&amp;EW$3,事業計画集計2025[営業所]&amp;事業計画集計2025[月]&amp;事業計画集計2025[受着完],事業計画集計2025[(当月)実績 請負金額],0,0)</f>
        <v>0</v>
      </c>
      <c r="EX30" s="28" cm="1">
        <f t="array" ref="EX30">_xlfn.XLOOKUP($D29&amp;EW$2&amp;EW$3,事業計画集計2025[営業所]&amp;事業計画集計2025[月]&amp;事業計画集計2025[受着完],事業計画集計2025[(当月)実績 利益額],0,0)</f>
        <v>0</v>
      </c>
      <c r="EY30" s="149" cm="1">
        <f t="array" ref="EY30">_xlfn.XLOOKUP($D29&amp;EW$2&amp;EW$3,事業計画集計2025[営業所]&amp;事業計画集計2025[月]&amp;事業計画集計2025[受着完],事業計画集計2025[(当月)実績 棟数],0,0)</f>
        <v>0</v>
      </c>
      <c r="EZ30" s="28" cm="1">
        <f t="array" ref="EZ30">_xlfn.XLOOKUP($D29&amp;EZ$2&amp;EZ$3,事業計画集計2025[営業所]&amp;事業計画集計2025[月]&amp;事業計画集計2025[受着完],事業計画集計2025[(当月)実績 請負金額],0,0)</f>
        <v>0</v>
      </c>
      <c r="FA30" s="28" cm="1">
        <f t="array" ref="FA30">_xlfn.XLOOKUP($D29&amp;EZ$2&amp;EZ$3,事業計画集計2025[営業所]&amp;事業計画集計2025[月]&amp;事業計画集計2025[受着完],事業計画集計2025[(当月)実績 利益額],0,0)</f>
        <v>0</v>
      </c>
      <c r="FB30" s="133">
        <f>FA30-($Q29*1000)</f>
        <v>-8229000</v>
      </c>
      <c r="FC30" s="149" cm="1">
        <f t="array" ref="FC30">_xlfn.XLOOKUP($D29&amp;EZ$2&amp;EZ$3,事業計画集計2025[営業所]&amp;事業計画集計2025[月]&amp;事業計画集計2025[受着完],事業計画集計2025[(当月)実績 棟数],0,0)</f>
        <v>0</v>
      </c>
      <c r="FD30" s="28" cm="1">
        <f t="array" ref="FD30">_xlfn.XLOOKUP($D29&amp;FD$2&amp;FD$3,事業計画集計2025[営業所]&amp;事業計画集計2025[月]&amp;事業計画集計2025[受着完],事業計画集計2025[(当月)実績 請負金額],0,0)</f>
        <v>0</v>
      </c>
      <c r="FE30" s="28" cm="1">
        <f t="array" ref="FE30">_xlfn.XLOOKUP($D29&amp;FD$2&amp;FD$3,事業計画集計2025[営業所]&amp;事業計画集計2025[月]&amp;事業計画集計2025[受着完],事業計画集計2025[(当月)実績 利益額],0,0)</f>
        <v>0</v>
      </c>
      <c r="FF30" s="149" cm="1">
        <f t="array" ref="FF30">_xlfn.XLOOKUP($D29&amp;FD$2&amp;FD$3,事業計画集計2025[営業所]&amp;事業計画集計2025[月]&amp;事業計画集計2025[受着完],事業計画集計2025[(当月)実績 棟数],0,0)</f>
        <v>0</v>
      </c>
      <c r="FG30" s="28" cm="1">
        <f t="array" ref="FG30">_xlfn.XLOOKUP($D29&amp;FG$2&amp;FG$3,事業計画集計2025[営業所]&amp;事業計画集計2025[月]&amp;事業計画集計2025[受着完],事業計画集計2025[(当月)実績 請負金額],0,0)</f>
        <v>17662386</v>
      </c>
      <c r="FH30" s="28" cm="1">
        <f t="array" ref="FH30">_xlfn.XLOOKUP($D29&amp;FG$2&amp;FG$3,事業計画集計2025[営業所]&amp;事業計画集計2025[月]&amp;事業計画集計2025[受着完],事業計画集計2025[(当月)実績 利益額],0,0)</f>
        <v>3240928</v>
      </c>
      <c r="FI30" s="149" cm="1">
        <f t="array" ref="FI30">_xlfn.XLOOKUP($D29&amp;FG$2&amp;FG$3,事業計画集計2025[営業所]&amp;事業計画集計2025[月]&amp;事業計画集計2025[受着完],事業計画集計2025[(当月)実績 棟数],0,0)</f>
        <v>1</v>
      </c>
      <c r="FJ30" s="28" cm="1">
        <f t="array" ref="FJ30">_xlfn.XLOOKUP($D29&amp;FJ$2&amp;FJ$3,事業計画集計2025[営業所]&amp;事業計画集計2025[月]&amp;事業計画集計2025[受着完],事業計画集計2025[(当月)実績 請負金額],0,0)</f>
        <v>69414200</v>
      </c>
      <c r="FK30" s="28" cm="1">
        <f t="array" ref="FK30">_xlfn.XLOOKUP($D29&amp;FJ$2&amp;FJ$3,事業計画集計2025[営業所]&amp;事業計画集計2025[月]&amp;事業計画集計2025[受着完],事業計画集計2025[(当月)実績 利益額],0,0)</f>
        <v>16530028</v>
      </c>
      <c r="FL30" s="133">
        <f>FK30-($Q29*1000)</f>
        <v>8301028</v>
      </c>
      <c r="FM30" s="149" cm="1">
        <f t="array" ref="FM30">_xlfn.XLOOKUP($D29&amp;FJ$2&amp;FJ$3,事業計画集計2025[営業所]&amp;事業計画集計2025[月]&amp;事業計画集計2025[受着完],事業計画集計2025[(当月)実績 棟数],0,0)</f>
        <v>2</v>
      </c>
      <c r="FN30" s="28" cm="1">
        <f t="array" ref="FN30">_xlfn.XLOOKUP($D29&amp;FN$2&amp;FN$3,事業計画集計2025[営業所]&amp;事業計画集計2025[月]&amp;事業計画集計2025[受着完],事業計画集計2025[(当月)実績 請負金額],0,0)</f>
        <v>0</v>
      </c>
      <c r="FO30" s="28" cm="1">
        <f t="array" ref="FO30">_xlfn.XLOOKUP($D29&amp;FN$2&amp;FN$3,事業計画集計2025[営業所]&amp;事業計画集計2025[月]&amp;事業計画集計2025[受着完],事業計画集計2025[(当月)実績 利益額],0,0)</f>
        <v>0</v>
      </c>
      <c r="FP30" s="149" cm="1">
        <f t="array" ref="FP30">_xlfn.XLOOKUP($D29&amp;FN$2&amp;FN$3,事業計画集計2025[営業所]&amp;事業計画集計2025[月]&amp;事業計画集計2025[受着完],事業計画集計2025[(当月)実績 棟数],0,0)</f>
        <v>0</v>
      </c>
      <c r="FQ30" s="28" cm="1">
        <f t="array" ref="FQ30">_xlfn.XLOOKUP($D29&amp;FQ$2&amp;FQ$3,事業計画集計2025[営業所]&amp;事業計画集計2025[月]&amp;事業計画集計2025[受着完],事業計画集計2025[(当月)実績 請負金額],0,0)</f>
        <v>0</v>
      </c>
      <c r="FR30" s="28" cm="1">
        <f t="array" ref="FR30">_xlfn.XLOOKUP($D29&amp;FQ$2&amp;FQ$3,事業計画集計2025[営業所]&amp;事業計画集計2025[月]&amp;事業計画集計2025[受着完],事業計画集計2025[(当月)実績 利益額],0,0)</f>
        <v>0</v>
      </c>
      <c r="FS30" s="149" cm="1">
        <f t="array" ref="FS30">_xlfn.XLOOKUP($D29&amp;FQ$2&amp;FQ$3,事業計画集計2025[営業所]&amp;事業計画集計2025[月]&amp;事業計画集計2025[受着完],事業計画集計2025[(当月)実績 棟数],0,0)</f>
        <v>0</v>
      </c>
      <c r="FT30" s="28" cm="1">
        <f t="array" ref="FT30">_xlfn.XLOOKUP($D29&amp;FT$2&amp;FT$3,事業計画集計2025[営業所]&amp;事業計画集計2025[月]&amp;事業計画集計2025[受着完],事業計画集計2025[(当月)実績 請負金額],0,0)</f>
        <v>0</v>
      </c>
      <c r="FU30" s="28" cm="1">
        <f t="array" ref="FU30">_xlfn.XLOOKUP($D29&amp;FT$2&amp;FT$3,事業計画集計2025[営業所]&amp;事業計画集計2025[月]&amp;事業計画集計2025[受着完],事業計画集計2025[(当月)実績 利益額],0,0)</f>
        <v>0</v>
      </c>
      <c r="FV30" s="133">
        <f>FU30-($Q29*1000)</f>
        <v>-8229000</v>
      </c>
      <c r="FW30" s="142" cm="1">
        <f t="array" ref="FW30">_xlfn.XLOOKUP($D29&amp;FT$2&amp;FT$3,事業計画集計2025[営業所]&amp;事業計画集計2025[月]&amp;事業計画集計2025[受着完],事業計画集計2025[(当月)実績 棟数],0,0)</f>
        <v>0</v>
      </c>
      <c r="FX30" s="421">
        <f t="shared" si="662"/>
        <v>0</v>
      </c>
      <c r="FY30" s="422">
        <f t="shared" si="663"/>
        <v>0</v>
      </c>
      <c r="FZ30" s="423">
        <f t="shared" si="664"/>
        <v>0</v>
      </c>
      <c r="GA30" s="296">
        <f t="shared" si="665"/>
        <v>17662386</v>
      </c>
      <c r="GB30" s="300">
        <f t="shared" si="666"/>
        <v>3240928</v>
      </c>
      <c r="GC30" s="154">
        <f t="shared" si="667"/>
        <v>1</v>
      </c>
      <c r="GD30" s="304">
        <f>EZ30+FJ30+FT30</f>
        <v>69414200</v>
      </c>
      <c r="GE30" s="314">
        <f>FA30+FK30+FU30</f>
        <v>16530028</v>
      </c>
      <c r="GF30" s="409">
        <f>GE30*(1+GF31)-(($Q29*1000)*3)</f>
        <v>-8156972</v>
      </c>
      <c r="GG30" s="158">
        <f>FC30+FM30+FW30</f>
        <v>2</v>
      </c>
      <c r="GH30" s="333">
        <f t="shared" si="671"/>
        <v>53808179</v>
      </c>
      <c r="GI30" s="334">
        <f t="shared" si="672"/>
        <v>11410604</v>
      </c>
      <c r="GJ30" s="162">
        <f t="shared" si="673"/>
        <v>2</v>
      </c>
      <c r="GK30" s="354">
        <f t="shared" si="674"/>
        <v>44841886</v>
      </c>
      <c r="GL30" s="355">
        <f t="shared" si="675"/>
        <v>8560450</v>
      </c>
      <c r="GM30" s="166">
        <f t="shared" si="676"/>
        <v>2</v>
      </c>
      <c r="GN30" s="479">
        <f t="shared" si="677"/>
        <v>259593278</v>
      </c>
      <c r="GO30" s="480">
        <f t="shared" si="678"/>
        <v>60203771</v>
      </c>
      <c r="GP30" s="409">
        <f t="shared" si="679"/>
        <v>10829771</v>
      </c>
      <c r="GQ30" s="482">
        <f t="shared" si="680"/>
        <v>7</v>
      </c>
      <c r="GR30" s="390">
        <f t="shared" si="681"/>
        <v>287363499</v>
      </c>
      <c r="GS30" s="391">
        <f t="shared" si="682"/>
        <v>57653850</v>
      </c>
      <c r="GT30" s="170">
        <f t="shared" si="683"/>
        <v>8</v>
      </c>
      <c r="GU30" s="390">
        <f t="shared" si="684"/>
        <v>340483564</v>
      </c>
      <c r="GV30" s="391">
        <f t="shared" si="685"/>
        <v>77025732</v>
      </c>
      <c r="GW30" s="170">
        <f t="shared" si="686"/>
        <v>10</v>
      </c>
      <c r="GX30" s="390">
        <f t="shared" si="687"/>
        <v>324462706</v>
      </c>
      <c r="GY30" s="391">
        <f t="shared" si="688"/>
        <v>75254944</v>
      </c>
      <c r="GZ30" s="409">
        <f t="shared" si="689"/>
        <v>-23493056</v>
      </c>
      <c r="HA30" s="256">
        <f t="shared" si="690"/>
        <v>9</v>
      </c>
      <c r="HB30" s="31"/>
      <c r="HC30" s="30" t="s">
        <v>138</v>
      </c>
      <c r="HD30" s="30" t="s">
        <v>193</v>
      </c>
      <c r="HE30" s="515" t="s">
        <v>245</v>
      </c>
      <c r="HF30" s="30" t="s">
        <v>250</v>
      </c>
      <c r="HG30" s="30" t="s">
        <v>268</v>
      </c>
    </row>
    <row r="31" spans="1:215" s="38" customFormat="1" ht="21">
      <c r="A31" s="32"/>
      <c r="B31" s="599" t="s">
        <v>446</v>
      </c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139</v>
      </c>
      <c r="T31" s="35">
        <f t="shared" ref="T31:AA31" si="697">IF(AND(T29&gt;0,T30&gt;0),ROUNDDOWN(T30/T29,4),"")</f>
        <v>1.0643</v>
      </c>
      <c r="U31" s="36">
        <f t="shared" si="697"/>
        <v>0.95469999999999999</v>
      </c>
      <c r="V31" s="143">
        <f t="shared" si="697"/>
        <v>1</v>
      </c>
      <c r="W31" s="35" t="str">
        <f t="shared" si="697"/>
        <v/>
      </c>
      <c r="X31" s="36" t="str">
        <f t="shared" si="697"/>
        <v/>
      </c>
      <c r="Y31" s="150" t="str">
        <f t="shared" si="697"/>
        <v/>
      </c>
      <c r="Z31" s="36" t="str">
        <f t="shared" si="697"/>
        <v/>
      </c>
      <c r="AA31" s="36" t="str">
        <f t="shared" si="697"/>
        <v/>
      </c>
      <c r="AB31" s="37">
        <f>IF(AB30&gt;0,AB30/AB29,0)</f>
        <v>0</v>
      </c>
      <c r="AC31" s="143" t="str">
        <f t="shared" ref="AC31:AK31" si="698">IF(AND(AC29&gt;0,AC30&gt;0),ROUNDDOWN(AC30/AC29,4),"")</f>
        <v/>
      </c>
      <c r="AD31" s="35" t="str">
        <f t="shared" si="698"/>
        <v/>
      </c>
      <c r="AE31" s="36" t="str">
        <f t="shared" si="698"/>
        <v/>
      </c>
      <c r="AF31" s="150" t="str">
        <f t="shared" si="698"/>
        <v/>
      </c>
      <c r="AG31" s="36" t="str">
        <f t="shared" si="698"/>
        <v/>
      </c>
      <c r="AH31" s="36" t="str">
        <f t="shared" si="698"/>
        <v/>
      </c>
      <c r="AI31" s="150" t="str">
        <f t="shared" si="698"/>
        <v/>
      </c>
      <c r="AJ31" s="36" t="str">
        <f t="shared" si="698"/>
        <v/>
      </c>
      <c r="AK31" s="36" t="str">
        <f t="shared" si="698"/>
        <v/>
      </c>
      <c r="AL31" s="37">
        <f>IF(AL30&gt;0,AL30/AL29,0)</f>
        <v>0</v>
      </c>
      <c r="AM31" s="150" t="str">
        <f t="shared" ref="AM31:AU31" si="699">IF(AND(AM29&gt;0,AM30&gt;0),ROUNDDOWN(AM30/AM29,4),"")</f>
        <v/>
      </c>
      <c r="AN31" s="36">
        <f t="shared" si="699"/>
        <v>2.0969000000000002</v>
      </c>
      <c r="AO31" s="36">
        <f t="shared" si="699"/>
        <v>1.6442000000000001</v>
      </c>
      <c r="AP31" s="150">
        <f t="shared" si="699"/>
        <v>2</v>
      </c>
      <c r="AQ31" s="36" t="str">
        <f t="shared" si="699"/>
        <v/>
      </c>
      <c r="AR31" s="36" t="str">
        <f t="shared" si="699"/>
        <v/>
      </c>
      <c r="AS31" s="150" t="str">
        <f t="shared" si="699"/>
        <v/>
      </c>
      <c r="AT31" s="36" t="str">
        <f t="shared" si="699"/>
        <v/>
      </c>
      <c r="AU31" s="36" t="str">
        <f t="shared" si="699"/>
        <v/>
      </c>
      <c r="AV31" s="37">
        <f>IF(AV30&gt;0,AV30/AV29,0)</f>
        <v>0</v>
      </c>
      <c r="AW31" s="143" t="str">
        <f>IF(AND(AW29&gt;0,AW30&gt;0),ROUNDDOWN(AW30/AW29,4),"")</f>
        <v/>
      </c>
      <c r="AX31" s="424">
        <f t="shared" ref="AX31:BE31" si="700">IF(AND(AX29&gt;0,AX30&gt;0),ROUNDDOWN(AX30/AX29,4),"")</f>
        <v>1.0537000000000001</v>
      </c>
      <c r="AY31" s="425">
        <f t="shared" si="700"/>
        <v>0.86629999999999996</v>
      </c>
      <c r="AZ31" s="426">
        <f t="shared" si="700"/>
        <v>1</v>
      </c>
      <c r="BA31" s="297" t="str">
        <f t="shared" si="700"/>
        <v/>
      </c>
      <c r="BB31" s="301" t="str">
        <f t="shared" si="700"/>
        <v/>
      </c>
      <c r="BC31" s="155" t="str">
        <f t="shared" si="700"/>
        <v/>
      </c>
      <c r="BD31" s="305" t="str">
        <f t="shared" si="700"/>
        <v/>
      </c>
      <c r="BE31" s="315" t="str">
        <f t="shared" si="700"/>
        <v/>
      </c>
      <c r="BF31" s="325"/>
      <c r="BG31" s="159" t="str">
        <f t="shared" ref="BG31:BO31" si="701">IF(AND(BG29&gt;0,BG30&gt;0),ROUNDDOWN(BG30/BG29,4),"")</f>
        <v/>
      </c>
      <c r="BH31" s="36">
        <f t="shared" si="701"/>
        <v>1.3734</v>
      </c>
      <c r="BI31" s="36">
        <f t="shared" si="701"/>
        <v>1.4339</v>
      </c>
      <c r="BJ31" s="150">
        <f t="shared" si="701"/>
        <v>1</v>
      </c>
      <c r="BK31" s="36">
        <f t="shared" si="701"/>
        <v>0.64370000000000005</v>
      </c>
      <c r="BL31" s="36">
        <f t="shared" si="701"/>
        <v>0.80389999999999995</v>
      </c>
      <c r="BM31" s="150">
        <f t="shared" si="701"/>
        <v>0.5</v>
      </c>
      <c r="BN31" s="36">
        <f t="shared" si="701"/>
        <v>1</v>
      </c>
      <c r="BO31" s="36">
        <f t="shared" si="701"/>
        <v>1</v>
      </c>
      <c r="BP31" s="37">
        <f>IF(BP30&gt;0,BP30/BP29,0)</f>
        <v>0</v>
      </c>
      <c r="BQ31" s="150">
        <f t="shared" ref="BQ31:BY31" si="702">IF(AND(BQ29&gt;0,BQ30&gt;0),ROUNDDOWN(BQ30/BQ29,4),"")</f>
        <v>1</v>
      </c>
      <c r="BR31" s="36" t="str">
        <f t="shared" si="702"/>
        <v/>
      </c>
      <c r="BS31" s="36" t="str">
        <f t="shared" si="702"/>
        <v/>
      </c>
      <c r="BT31" s="150" t="str">
        <f t="shared" si="702"/>
        <v/>
      </c>
      <c r="BU31" s="36">
        <f t="shared" si="702"/>
        <v>1.2878000000000001</v>
      </c>
      <c r="BV31" s="36">
        <f t="shared" si="702"/>
        <v>1.2709999999999999</v>
      </c>
      <c r="BW31" s="150">
        <f t="shared" si="702"/>
        <v>1</v>
      </c>
      <c r="BX31" s="36">
        <f t="shared" si="702"/>
        <v>1</v>
      </c>
      <c r="BY31" s="36">
        <f t="shared" si="702"/>
        <v>1</v>
      </c>
      <c r="BZ31" s="37">
        <f>IF(BZ30&gt;0,BZ30/BZ29,0)</f>
        <v>1</v>
      </c>
      <c r="CA31" s="150">
        <f t="shared" ref="CA31:CI31" si="703">IF(AND(CA29&gt;0,CA30&gt;0),ROUNDDOWN(CA30/CA29,4),"")</f>
        <v>1</v>
      </c>
      <c r="CB31" s="36">
        <f t="shared" si="703"/>
        <v>1.7594000000000001</v>
      </c>
      <c r="CC31" s="36">
        <f t="shared" si="703"/>
        <v>1.6075999999999999</v>
      </c>
      <c r="CD31" s="150">
        <f t="shared" si="703"/>
        <v>1</v>
      </c>
      <c r="CE31" s="36">
        <f t="shared" si="703"/>
        <v>6.0187999999999997</v>
      </c>
      <c r="CF31" s="36">
        <f t="shared" si="703"/>
        <v>5.8011999999999997</v>
      </c>
      <c r="CG31" s="150">
        <f t="shared" si="703"/>
        <v>5</v>
      </c>
      <c r="CH31" s="36" t="str">
        <f t="shared" si="703"/>
        <v/>
      </c>
      <c r="CI31" s="36" t="str">
        <f t="shared" si="703"/>
        <v/>
      </c>
      <c r="CJ31" s="37">
        <f>IF(CJ30&gt;0,CJ30/CJ29,0)</f>
        <v>0</v>
      </c>
      <c r="CK31" s="143" t="str">
        <f>IF(AND(CK29&gt;0,CK30&gt;0),ROUNDDOWN(CK30/CK29,4),"")</f>
        <v/>
      </c>
      <c r="CL31" s="424">
        <f t="shared" ref="CL31:CS31" si="704">IF(AND(CL29&gt;0,CL30&gt;0),ROUNDDOWN(CL30/CL29,4),"")</f>
        <v>0.97840000000000005</v>
      </c>
      <c r="CM31" s="425">
        <f t="shared" si="704"/>
        <v>0.92979999999999996</v>
      </c>
      <c r="CN31" s="426">
        <f t="shared" si="704"/>
        <v>0.6</v>
      </c>
      <c r="CO31" s="297">
        <f t="shared" si="704"/>
        <v>1.5716000000000001</v>
      </c>
      <c r="CP31" s="301">
        <f t="shared" si="704"/>
        <v>1.7513000000000001</v>
      </c>
      <c r="CQ31" s="155">
        <f t="shared" si="704"/>
        <v>1.3332999999999999</v>
      </c>
      <c r="CR31" s="305">
        <f t="shared" si="704"/>
        <v>1</v>
      </c>
      <c r="CS31" s="315">
        <f t="shared" si="704"/>
        <v>1</v>
      </c>
      <c r="CT31" s="325"/>
      <c r="CU31" s="159">
        <f>IF(AND(CU29&gt;0,CU30&gt;0),ROUNDDOWN(CU30/CU29,4),"")</f>
        <v>1</v>
      </c>
      <c r="CV31" s="335">
        <f>IF(AND(CV29&gt;0,CV30&gt;0),ROUNDDOWN(CV30/CV29,4),"")</f>
        <v>1.0066999999999999</v>
      </c>
      <c r="CW31" s="336">
        <f t="shared" ref="CW31:CX31" si="705">IF(AND(CW29&gt;0,CW30&gt;0),ROUNDDOWN(CW30/CW29,4),"")</f>
        <v>0.90600000000000003</v>
      </c>
      <c r="CX31" s="163">
        <f t="shared" si="705"/>
        <v>0.75</v>
      </c>
      <c r="CY31" s="356">
        <f>IF(AND(CY29&gt;0,CY30&gt;0),ROUNDDOWN(CY30/CY29,4),"")</f>
        <v>0.99950000000000006</v>
      </c>
      <c r="CZ31" s="357">
        <f>IF(AND(CZ29&gt;0,CZ30&gt;0),ROUNDDOWN(CZ30/CZ29,4),"")</f>
        <v>1.0883</v>
      </c>
      <c r="DA31" s="167">
        <f>IF(AND(DA29&gt;0,DA30&gt;0),ROUNDDOWN(DA30/DA29,4),"")</f>
        <v>0.88880000000000003</v>
      </c>
      <c r="DB31" s="483">
        <f t="shared" ref="DB31:DE31" si="706">IF(AND(DB29&gt;0,DB30&gt;0),ROUNDDOWN(DB30/DB29,4),"")</f>
        <v>1</v>
      </c>
      <c r="DC31" s="484">
        <f t="shared" si="706"/>
        <v>1</v>
      </c>
      <c r="DD31" s="485"/>
      <c r="DE31" s="486">
        <f t="shared" si="706"/>
        <v>1</v>
      </c>
      <c r="DF31" s="36" t="str">
        <f t="shared" ref="DF31:DM31" si="707">IF(AND(DF29&gt;0,DF30&gt;0),ROUNDDOWN(DF30/DF29,4),"")</f>
        <v/>
      </c>
      <c r="DG31" s="36" t="str">
        <f t="shared" si="707"/>
        <v/>
      </c>
      <c r="DH31" s="150" t="str">
        <f t="shared" si="707"/>
        <v/>
      </c>
      <c r="DI31" s="36" t="str">
        <f t="shared" si="707"/>
        <v/>
      </c>
      <c r="DJ31" s="36" t="str">
        <f t="shared" si="707"/>
        <v/>
      </c>
      <c r="DK31" s="150" t="str">
        <f t="shared" si="707"/>
        <v/>
      </c>
      <c r="DL31" s="36" t="str">
        <f t="shared" si="707"/>
        <v/>
      </c>
      <c r="DM31" s="36" t="str">
        <f t="shared" si="707"/>
        <v/>
      </c>
      <c r="DN31" s="37">
        <f>IF(DN30&gt;0,DN30/DN29,0)</f>
        <v>0</v>
      </c>
      <c r="DO31" s="150" t="str">
        <f t="shared" ref="DO31:DW31" si="708">IF(AND(DO29&gt;0,DO30&gt;0),ROUNDDOWN(DO30/DO29,4),"")</f>
        <v/>
      </c>
      <c r="DP31" s="36" t="str">
        <f t="shared" si="708"/>
        <v/>
      </c>
      <c r="DQ31" s="36" t="str">
        <f t="shared" si="708"/>
        <v/>
      </c>
      <c r="DR31" s="150" t="str">
        <f t="shared" si="708"/>
        <v/>
      </c>
      <c r="DS31" s="36">
        <f t="shared" si="708"/>
        <v>0.93720000000000003</v>
      </c>
      <c r="DT31" s="36">
        <f t="shared" si="708"/>
        <v>0.8337</v>
      </c>
      <c r="DU31" s="150">
        <f t="shared" si="708"/>
        <v>1</v>
      </c>
      <c r="DV31" s="36" t="str">
        <f t="shared" si="708"/>
        <v/>
      </c>
      <c r="DW31" s="36" t="str">
        <f t="shared" si="708"/>
        <v/>
      </c>
      <c r="DX31" s="37">
        <f>IF(DX30&gt;0,DX30/DX29,0)</f>
        <v>0</v>
      </c>
      <c r="DY31" s="150" t="str">
        <f t="shared" ref="DY31:EG31" si="709">IF(AND(DY29&gt;0,DY30&gt;0),ROUNDDOWN(DY30/DY29,4),"")</f>
        <v/>
      </c>
      <c r="DZ31" s="36">
        <f t="shared" si="709"/>
        <v>0.92769999999999997</v>
      </c>
      <c r="EA31" s="36">
        <f t="shared" si="709"/>
        <v>0.89419999999999999</v>
      </c>
      <c r="EB31" s="150">
        <f t="shared" si="709"/>
        <v>1</v>
      </c>
      <c r="EC31" s="36" t="str">
        <f t="shared" si="709"/>
        <v/>
      </c>
      <c r="ED31" s="36" t="str">
        <f t="shared" si="709"/>
        <v/>
      </c>
      <c r="EE31" s="150" t="str">
        <f t="shared" si="709"/>
        <v/>
      </c>
      <c r="EF31" s="36">
        <f t="shared" si="709"/>
        <v>0.9264</v>
      </c>
      <c r="EG31" s="36">
        <f t="shared" si="709"/>
        <v>0.99760000000000004</v>
      </c>
      <c r="EH31" s="37">
        <f>IF(EH30&gt;0,EH30/EH29,0)</f>
        <v>0.99707996495834172</v>
      </c>
      <c r="EI31" s="143">
        <f>IF(AND(EI29&gt;0,EI30&gt;0),ROUNDDOWN(EI30/EI29,4),"")</f>
        <v>0.83330000000000004</v>
      </c>
      <c r="EJ31" s="424">
        <f t="shared" ref="EJ31:EQ31" si="710">IF(AND(EJ29&gt;0,EJ30&gt;0),ROUNDDOWN(EJ30/EJ29,4),"")</f>
        <v>0.30919999999999997</v>
      </c>
      <c r="EK31" s="425">
        <f t="shared" si="710"/>
        <v>0.29799999999999999</v>
      </c>
      <c r="EL31" s="426">
        <f t="shared" si="710"/>
        <v>0.33329999999999999</v>
      </c>
      <c r="EM31" s="297">
        <f t="shared" si="710"/>
        <v>0.21640000000000001</v>
      </c>
      <c r="EN31" s="301">
        <f t="shared" si="710"/>
        <v>0.17979999999999999</v>
      </c>
      <c r="EO31" s="155">
        <f t="shared" si="710"/>
        <v>0.25</v>
      </c>
      <c r="EP31" s="305">
        <f t="shared" si="710"/>
        <v>0.64290000000000003</v>
      </c>
      <c r="EQ31" s="315">
        <f t="shared" si="710"/>
        <v>0.69910000000000005</v>
      </c>
      <c r="ER31" s="325"/>
      <c r="ES31" s="159">
        <f t="shared" ref="ES31:FA31" si="711">IF(AND(ES29&gt;0,ES30&gt;0),ROUNDDOWN(ES30/ES29,4),"")</f>
        <v>0.55549999999999999</v>
      </c>
      <c r="ET31" s="36" t="str">
        <f t="shared" si="711"/>
        <v/>
      </c>
      <c r="EU31" s="36" t="str">
        <f t="shared" si="711"/>
        <v/>
      </c>
      <c r="EV31" s="150" t="str">
        <f t="shared" si="711"/>
        <v/>
      </c>
      <c r="EW31" s="36" t="str">
        <f t="shared" si="711"/>
        <v/>
      </c>
      <c r="EX31" s="36" t="str">
        <f t="shared" si="711"/>
        <v/>
      </c>
      <c r="EY31" s="150" t="str">
        <f t="shared" si="711"/>
        <v/>
      </c>
      <c r="EZ31" s="36" t="str">
        <f t="shared" si="711"/>
        <v/>
      </c>
      <c r="FA31" s="36" t="str">
        <f t="shared" si="711"/>
        <v/>
      </c>
      <c r="FB31" s="37">
        <f>IF(FB30&gt;0,FB30/FB29,0)</f>
        <v>0</v>
      </c>
      <c r="FC31" s="150" t="str">
        <f t="shared" ref="FC31:FK31" si="712">IF(AND(FC29&gt;0,FC30&gt;0),ROUNDDOWN(FC30/FC29,4),"")</f>
        <v/>
      </c>
      <c r="FD31" s="36" t="str">
        <f t="shared" si="712"/>
        <v/>
      </c>
      <c r="FE31" s="36" t="str">
        <f t="shared" si="712"/>
        <v/>
      </c>
      <c r="FF31" s="150" t="str">
        <f t="shared" si="712"/>
        <v/>
      </c>
      <c r="FG31" s="36">
        <f t="shared" si="712"/>
        <v>0.18729999999999999</v>
      </c>
      <c r="FH31" s="36">
        <f t="shared" si="712"/>
        <v>0.16189999999999999</v>
      </c>
      <c r="FI31" s="150">
        <f t="shared" si="712"/>
        <v>0.33329999999999999</v>
      </c>
      <c r="FJ31" s="36">
        <f t="shared" si="712"/>
        <v>2.3935</v>
      </c>
      <c r="FK31" s="36">
        <f t="shared" si="712"/>
        <v>2.5909</v>
      </c>
      <c r="FL31" s="37">
        <f>IF(FL30&gt;0,FL30/FL29,0)</f>
        <v>-4.4894689021092482</v>
      </c>
      <c r="FM31" s="150">
        <f t="shared" ref="FM31:FU31" si="713">IF(AND(FM29&gt;0,FM30&gt;0),ROUNDDOWN(FM30/FM29,4),"")</f>
        <v>2</v>
      </c>
      <c r="FN31" s="36" t="str">
        <f t="shared" si="713"/>
        <v/>
      </c>
      <c r="FO31" s="36" t="str">
        <f t="shared" si="713"/>
        <v/>
      </c>
      <c r="FP31" s="150" t="str">
        <f t="shared" si="713"/>
        <v/>
      </c>
      <c r="FQ31" s="36" t="str">
        <f t="shared" si="713"/>
        <v/>
      </c>
      <c r="FR31" s="36" t="str">
        <f t="shared" si="713"/>
        <v/>
      </c>
      <c r="FS31" s="150" t="str">
        <f t="shared" si="713"/>
        <v/>
      </c>
      <c r="FT31" s="36" t="str">
        <f t="shared" si="713"/>
        <v/>
      </c>
      <c r="FU31" s="36" t="str">
        <f t="shared" si="713"/>
        <v/>
      </c>
      <c r="FV31" s="37">
        <f>IF(FV30&gt;0,FV30/FV29,0)</f>
        <v>0</v>
      </c>
      <c r="FW31" s="143" t="str">
        <f>IF(AND(FW29&gt;0,FW30&gt;0),ROUNDDOWN(FW30/FW29,4),"")</f>
        <v/>
      </c>
      <c r="FX31" s="424" t="str">
        <f t="shared" ref="FX31:GE31" si="714">IF(AND(FX29&gt;0,FX30&gt;0),ROUNDDOWN(FX30/FX29,4),"")</f>
        <v/>
      </c>
      <c r="FY31" s="425" t="str">
        <f t="shared" si="714"/>
        <v/>
      </c>
      <c r="FZ31" s="426" t="str">
        <f t="shared" si="714"/>
        <v/>
      </c>
      <c r="GA31" s="297">
        <f t="shared" si="714"/>
        <v>8.3900000000000002E-2</v>
      </c>
      <c r="GB31" s="301">
        <f t="shared" si="714"/>
        <v>7.1099999999999997E-2</v>
      </c>
      <c r="GC31" s="155">
        <f t="shared" si="714"/>
        <v>0.14280000000000001</v>
      </c>
      <c r="GD31" s="305">
        <f t="shared" si="714"/>
        <v>0.55279999999999996</v>
      </c>
      <c r="GE31" s="315">
        <f t="shared" si="714"/>
        <v>0.55879999999999996</v>
      </c>
      <c r="GF31" s="325"/>
      <c r="GG31" s="159">
        <f>IF(AND(GG29&gt;0,GG30&gt;0),ROUNDDOWN(GG30/GG29,4),"")</f>
        <v>0.5</v>
      </c>
      <c r="GH31" s="335">
        <f>IF(AND(GH29&gt;0,GH30&gt;0),ROUNDDOWN(GH30/GH29,4),"")</f>
        <v>0.1686</v>
      </c>
      <c r="GI31" s="336">
        <f t="shared" ref="GI31:GJ31" si="715">IF(AND(GI29&gt;0,GI30&gt;0),ROUNDDOWN(GI30/GI29,4),"")</f>
        <v>0.16250000000000001</v>
      </c>
      <c r="GJ31" s="163">
        <f t="shared" si="715"/>
        <v>0.18179999999999999</v>
      </c>
      <c r="GK31" s="356">
        <f>IF(AND(GK29&gt;0,GK30&gt;0),ROUNDDOWN(GK30/GK29,4),"")</f>
        <v>0.13350000000000001</v>
      </c>
      <c r="GL31" s="357">
        <f>IF(AND(GL29&gt;0,GL30&gt;0),ROUNDDOWN(GL30/GL29,4),"")</f>
        <v>0.1139</v>
      </c>
      <c r="GM31" s="167">
        <f>IF(AND(GM29&gt;0,GM30&gt;0),ROUNDDOWN(GM30/GM29,4),"")</f>
        <v>0.18179999999999999</v>
      </c>
      <c r="GN31" s="483">
        <f t="shared" ref="GN31:HA31" si="716">IF(AND(GN29&gt;0,GN30&gt;0),ROUNDDOWN(GN30/GN29,4),"")</f>
        <v>0.61609999999999998</v>
      </c>
      <c r="GO31" s="484">
        <f t="shared" si="716"/>
        <v>0.65400000000000003</v>
      </c>
      <c r="GP31" s="485">
        <f t="shared" si="716"/>
        <v>0.25369999999999998</v>
      </c>
      <c r="GQ31" s="486">
        <f t="shared" si="716"/>
        <v>0.53839999999999999</v>
      </c>
      <c r="GR31" s="392">
        <f t="shared" si="716"/>
        <v>0.52149999999999996</v>
      </c>
      <c r="GS31" s="393">
        <f t="shared" si="716"/>
        <v>0.47560000000000002</v>
      </c>
      <c r="GT31" s="172">
        <f t="shared" si="716"/>
        <v>0.42099999999999999</v>
      </c>
      <c r="GU31" s="392">
        <f t="shared" si="716"/>
        <v>0.53900000000000003</v>
      </c>
      <c r="GV31" s="393">
        <f t="shared" si="716"/>
        <v>0.55800000000000005</v>
      </c>
      <c r="GW31" s="172">
        <f t="shared" si="716"/>
        <v>0.5</v>
      </c>
      <c r="GX31" s="392">
        <f t="shared" si="716"/>
        <v>0.6673</v>
      </c>
      <c r="GY31" s="393">
        <f t="shared" si="716"/>
        <v>0.7026</v>
      </c>
      <c r="GZ31" s="374"/>
      <c r="HA31" s="171">
        <f t="shared" si="716"/>
        <v>0.6</v>
      </c>
      <c r="HB31" s="40"/>
      <c r="HC31" s="39" t="s">
        <v>139</v>
      </c>
      <c r="HD31" s="39"/>
      <c r="HE31" s="39"/>
      <c r="HF31" s="39"/>
      <c r="HG31" s="39"/>
    </row>
    <row r="32" spans="1:215" s="25" customFormat="1" ht="21">
      <c r="A32" s="24"/>
      <c r="B32" s="51" t="s">
        <v>446</v>
      </c>
      <c r="C32" s="54" t="str">
        <f>_xlfn.XLOOKUP(D32,事業計画2025[営業所],事業計画2025[エリア],"",0)</f>
        <v>愛知</v>
      </c>
      <c r="D32" s="55" t="s">
        <v>44</v>
      </c>
      <c r="E32" s="196"/>
      <c r="F32" s="196"/>
      <c r="G32" s="196" t="str">
        <f>_xlfn.XLOOKUP(D32,事業計画2025[営業所],事業計画2025[所長],"",0)</f>
        <v>田中 誠浩</v>
      </c>
      <c r="H32" s="196" t="str">
        <f>_xlfn.XLOOKUP(D32,事業計画2025[営業所],事業計画2025[担当役員],"",0)</f>
        <v>遠藤 晃太</v>
      </c>
      <c r="I32" s="196" t="str">
        <f>_xlfn.XLOOKUP(D32,事業計画2025[営業所],事業計画2025[主要ブランド],"",0)</f>
        <v>nexthouse</v>
      </c>
      <c r="J32" s="196"/>
      <c r="K32" s="197">
        <f>_xlfn.XLOOKUP(D32,事業計画2025[営業所],事業計画2025[人件費],"",0)</f>
        <v>1908</v>
      </c>
      <c r="L32" s="197">
        <f>_xlfn.XLOOKUP(D32,事業計画2025[営業所],事業計画2025[販売費],"",0)</f>
        <v>595</v>
      </c>
      <c r="M32" s="197">
        <f>_xlfn.XLOOKUP(D32,事業計画2025[営業所],事業計画2025[減価償却費],"",0)</f>
        <v>517</v>
      </c>
      <c r="N32" s="197">
        <f>_xlfn.XLOOKUP(D32,事業計画2025[営業所],事業計画2025[地代・家賃],"",0)</f>
        <v>1000</v>
      </c>
      <c r="O32" s="197">
        <f>_xlfn.XLOOKUP(D32,事業計画2025[営業所],事業計画2025[その他経費],"",0)</f>
        <v>575</v>
      </c>
      <c r="P32" s="197">
        <f>_xlfn.XLOOKUP(D32,事業計画2025[営業所],事業計画2025[本社経費],"",0)</f>
        <v>2520</v>
      </c>
      <c r="Q32" s="197">
        <f>SUM(K32:P32)</f>
        <v>7115</v>
      </c>
      <c r="R32" s="196"/>
      <c r="S32" s="26" t="s">
        <v>137</v>
      </c>
      <c r="T32" s="27" cm="1">
        <f t="array" ref="T32">_xlfn.XLOOKUP($D32&amp;T$2&amp;T$3,事業計画集計2025[営業所]&amp;事業計画集計2025[月]&amp;事業計画集計2025[受着完],事業計画集計2025[(当月)計画 請負金額],0,0)</f>
        <v>28000000</v>
      </c>
      <c r="U32" s="28" cm="1">
        <f t="array" ref="U32">_xlfn.XLOOKUP($D32&amp;T$2&amp;T$3,事業計画集計2025[営業所]&amp;事業計画集計2025[月]&amp;事業計画集計2025[受着完],事業計画集計2025[(当月)計画 利益額],0,0)</f>
        <v>6160000</v>
      </c>
      <c r="V32" s="142" cm="1">
        <f t="array" ref="V32">_xlfn.XLOOKUP($D32&amp;T$2&amp;T$3,事業計画集計2025[営業所]&amp;事業計画集計2025[月]&amp;事業計画集計2025[受着完],事業計画集計2025[(当月)計画 棟数],0,0)</f>
        <v>1</v>
      </c>
      <c r="W32" s="27" cm="1">
        <f t="array" ref="W32">_xlfn.XLOOKUP($D32&amp;W$2&amp;W$3,事業計画集計2025[営業所]&amp;事業計画集計2025[月]&amp;事業計画集計2025[受着完],事業計画集計2025[(当月)計画 請負金額],0,0)</f>
        <v>0</v>
      </c>
      <c r="X32" s="28" cm="1">
        <f t="array" ref="X32">_xlfn.XLOOKUP($D32&amp;W$2&amp;W$3,事業計画集計2025[営業所]&amp;事業計画集計2025[月]&amp;事業計画集計2025[受着完],事業計画集計2025[(当月)計画 利益額],0,0)</f>
        <v>0</v>
      </c>
      <c r="Y32" s="149" cm="1">
        <f t="array" ref="Y32">_xlfn.XLOOKUP($D32&amp;W$2&amp;W$3,事業計画集計2025[営業所]&amp;事業計画集計2025[月]&amp;事業計画集計2025[受着完],事業計画集計2025[(当月)計画 棟数],0,0)</f>
        <v>0</v>
      </c>
      <c r="Z32" s="28" cm="1">
        <f t="array" ref="Z32">_xlfn.XLOOKUP($D32&amp;Z$2&amp;Z$3,事業計画集計2025[営業所]&amp;事業計画集計2025[月]&amp;事業計画集計2025[受着完],事業計画集計2025[(当月)計画 請負金額],0,0)</f>
        <v>53038989</v>
      </c>
      <c r="AA32" s="28" cm="1">
        <f t="array" ref="AA32">_xlfn.XLOOKUP($D32&amp;Z$2&amp;Z$3,事業計画集計2025[営業所]&amp;事業計画集計2025[月]&amp;事業計画集計2025[受着完],事業計画集計2025[(当月)計画 利益額],0,0)</f>
        <v>12704223</v>
      </c>
      <c r="AB32" s="29">
        <f>AA32-($Q32*1000)</f>
        <v>5589223</v>
      </c>
      <c r="AC32" s="142" cm="1">
        <f t="array" ref="AC32">_xlfn.XLOOKUP($D32&amp;Z$2&amp;Z$3,事業計画集計2025[営業所]&amp;事業計画集計2025[月]&amp;事業計画集計2025[受着完],事業計画集計2025[(当月)計画 棟数],0,0)</f>
        <v>2</v>
      </c>
      <c r="AD32" s="27" cm="1">
        <f t="array" ref="AD32">_xlfn.XLOOKUP($D32&amp;AD$2&amp;AD$3,事業計画集計2025[営業所]&amp;事業計画集計2025[月]&amp;事業計画集計2025[受着完],事業計画集計2025[(当月)計画 請負金額],0,0)</f>
        <v>56000000</v>
      </c>
      <c r="AE32" s="28" cm="1">
        <f t="array" ref="AE32">_xlfn.XLOOKUP($D32&amp;AD$2&amp;AD$3,事業計画集計2025[営業所]&amp;事業計画集計2025[月]&amp;事業計画集計2025[受着完],事業計画集計2025[(当月)計画 利益額],0,0)</f>
        <v>12320000</v>
      </c>
      <c r="AF32" s="149" cm="1">
        <f t="array" ref="AF32">_xlfn.XLOOKUP($D32&amp;AD$2&amp;AD$3,事業計画集計2025[営業所]&amp;事業計画集計2025[月]&amp;事業計画集計2025[受着完],事業計画集計2025[(当月)計画 棟数],0,0)</f>
        <v>2</v>
      </c>
      <c r="AG32" s="28" cm="1">
        <f t="array" ref="AG32">_xlfn.XLOOKUP($D32&amp;AG$2&amp;AG$3,事業計画集計2025[営業所]&amp;事業計画集計2025[月]&amp;事業計画集計2025[受着完],事業計画集計2025[(当月)計画 請負金額],0,0)</f>
        <v>0</v>
      </c>
      <c r="AH32" s="28" cm="1">
        <f t="array" ref="AH32">_xlfn.XLOOKUP($D32&amp;AG$2&amp;AG$3,事業計画集計2025[営業所]&amp;事業計画集計2025[月]&amp;事業計画集計2025[受着完],事業計画集計2025[(当月)計画 利益額],0,0)</f>
        <v>0</v>
      </c>
      <c r="AI32" s="149" cm="1">
        <f t="array" ref="AI32">_xlfn.XLOOKUP($D32&amp;AG$2&amp;AG$3,事業計画集計2025[営業所]&amp;事業計画集計2025[月]&amp;事業計画集計2025[受着完],事業計画集計2025[(当月)計画 棟数],0,0)</f>
        <v>0</v>
      </c>
      <c r="AJ32" s="28" cm="1">
        <f t="array" ref="AJ32">_xlfn.XLOOKUP($D32&amp;AJ$2&amp;AJ$3,事業計画集計2025[営業所]&amp;事業計画集計2025[月]&amp;事業計画集計2025[受着完],事業計画集計2025[(当月)計画 請負金額],0,0)</f>
        <v>0</v>
      </c>
      <c r="AK32" s="28" cm="1">
        <f t="array" ref="AK32">_xlfn.XLOOKUP($D32&amp;AJ$2&amp;AJ$3,事業計画集計2025[営業所]&amp;事業計画集計2025[月]&amp;事業計画集計2025[受着完],事業計画集計2025[(当月)計画 利益額],0,0)</f>
        <v>0</v>
      </c>
      <c r="AL32" s="29">
        <f>AK32-($Q32*1000)</f>
        <v>-7115000</v>
      </c>
      <c r="AM32" s="149" cm="1">
        <f t="array" ref="AM32">_xlfn.XLOOKUP($D32&amp;AJ$2&amp;AJ$3,事業計画集計2025[営業所]&amp;事業計画集計2025[月]&amp;事業計画集計2025[受着完],事業計画集計2025[(当月)計画 棟数],0,0)</f>
        <v>0</v>
      </c>
      <c r="AN32" s="28" cm="1">
        <f t="array" ref="AN32">_xlfn.XLOOKUP($D32&amp;AN$2&amp;AN$3,事業計画集計2025[営業所]&amp;事業計画集計2025[月]&amp;事業計画集計2025[受着完],事業計画集計2025[(当月)計画 請負金額],0,0)</f>
        <v>56000000</v>
      </c>
      <c r="AO32" s="28" cm="1">
        <f t="array" ref="AO32">_xlfn.XLOOKUP($D32&amp;AN$2&amp;AN$3,事業計画集計2025[営業所]&amp;事業計画集計2025[月]&amp;事業計画集計2025[受着完],事業計画集計2025[(当月)計画 利益額],0,0)</f>
        <v>12320000</v>
      </c>
      <c r="AP32" s="149" cm="1">
        <f t="array" ref="AP32">_xlfn.XLOOKUP($D32&amp;AN$2&amp;AN$3,事業計画集計2025[営業所]&amp;事業計画集計2025[月]&amp;事業計画集計2025[受着完],事業計画集計2025[(当月)計画 棟数],0,0)</f>
        <v>2</v>
      </c>
      <c r="AQ32" s="28" cm="1">
        <f t="array" ref="AQ32">_xlfn.XLOOKUP($D32&amp;AQ$2&amp;AQ$3,事業計画集計2025[営業所]&amp;事業計画集計2025[月]&amp;事業計画集計2025[受着完],事業計画集計2025[(当月)計画 請負金額],0,0)</f>
        <v>51923239</v>
      </c>
      <c r="AR32" s="28" cm="1">
        <f t="array" ref="AR32">_xlfn.XLOOKUP($D32&amp;AQ$2&amp;AQ$3,事業計画集計2025[営業所]&amp;事業計画集計2025[月]&amp;事業計画集計2025[受着完],事業計画集計2025[(当月)計画 利益額],0,0)</f>
        <v>10194614</v>
      </c>
      <c r="AS32" s="149" cm="1">
        <f t="array" ref="AS32">_xlfn.XLOOKUP($D32&amp;AQ$2&amp;AQ$3,事業計画集計2025[営業所]&amp;事業計画集計2025[月]&amp;事業計画集計2025[受着完],事業計画集計2025[(当月)計画 棟数],0,0)</f>
        <v>2</v>
      </c>
      <c r="AT32" s="28" cm="1">
        <f t="array" ref="AT32">_xlfn.XLOOKUP($D32&amp;AT$2&amp;AT$3,事業計画集計2025[営業所]&amp;事業計画集計2025[月]&amp;事業計画集計2025[受着完],事業計画集計2025[(当月)計画 請負金額],0,0)</f>
        <v>0</v>
      </c>
      <c r="AU32" s="28" cm="1">
        <f t="array" ref="AU32">_xlfn.XLOOKUP($D32&amp;AT$2&amp;AT$3,事業計画集計2025[営業所]&amp;事業計画集計2025[月]&amp;事業計画集計2025[受着完],事業計画集計2025[(当月)計画 利益額],0,0)</f>
        <v>0</v>
      </c>
      <c r="AV32" s="29">
        <f>AU32-($Q32*1000)</f>
        <v>-7115000</v>
      </c>
      <c r="AW32" s="142" cm="1">
        <f t="array" ref="AW32">_xlfn.XLOOKUP($D32&amp;AT$2&amp;AT$3,事業計画集計2025[営業所]&amp;事業計画集計2025[月]&amp;事業計画集計2025[受着完],事業計画集計2025[(当月)計画 棟数],0,0)</f>
        <v>0</v>
      </c>
      <c r="AX32" s="421">
        <f t="shared" ref="AX32:AX33" si="717">T32+AD32+AN32</f>
        <v>140000000</v>
      </c>
      <c r="AY32" s="422">
        <f t="shared" ref="AY32:AY33" si="718">U32+AE32+AO32</f>
        <v>30800000</v>
      </c>
      <c r="AZ32" s="423">
        <f t="shared" ref="AZ32:AZ33" si="719">V32+AF32+AP32</f>
        <v>5</v>
      </c>
      <c r="BA32" s="296">
        <f t="shared" ref="BA32:BA33" si="720">W32+AG32+AQ32</f>
        <v>51923239</v>
      </c>
      <c r="BB32" s="300">
        <f t="shared" ref="BB32:BB33" si="721">X32+AH32+AR32</f>
        <v>10194614</v>
      </c>
      <c r="BC32" s="154">
        <f t="shared" ref="BC32:BC33" si="722">Y32+AI32+AS32</f>
        <v>2</v>
      </c>
      <c r="BD32" s="304">
        <f t="shared" ref="BD32" si="723">Z32+AJ32+AT32</f>
        <v>53038989</v>
      </c>
      <c r="BE32" s="314">
        <f t="shared" ref="BE32" si="724">AA32+AK32+AU32</f>
        <v>12704223</v>
      </c>
      <c r="BF32" s="324">
        <f t="shared" ref="BF32" si="725">AB32+AL32+AV32</f>
        <v>-8640777</v>
      </c>
      <c r="BG32" s="158">
        <f t="shared" ref="BG32" si="726">AC32+AM32+AW32</f>
        <v>2</v>
      </c>
      <c r="BH32" s="28" cm="1">
        <f t="array" ref="BH32">_xlfn.XLOOKUP($D32&amp;BH$2&amp;BH$3,事業計画集計2025[営業所]&amp;事業計画集計2025[月]&amp;事業計画集計2025[受着完],事業計画集計2025[(当月)計画 請負金額],0,0)</f>
        <v>56000000</v>
      </c>
      <c r="BI32" s="28" cm="1">
        <f t="array" ref="BI32">_xlfn.XLOOKUP($D32&amp;BH$2&amp;BH$3,事業計画集計2025[営業所]&amp;事業計画集計2025[月]&amp;事業計画集計2025[受着完],事業計画集計2025[(当月)計画 利益額],0,0)</f>
        <v>12320000</v>
      </c>
      <c r="BJ32" s="149" cm="1">
        <f t="array" ref="BJ32">_xlfn.XLOOKUP($D32&amp;BH$2&amp;BH$3,事業計画集計2025[営業所]&amp;事業計画集計2025[月]&amp;事業計画集計2025[受着完],事業計画集計2025[(当月)計画 棟数],0,0)</f>
        <v>2</v>
      </c>
      <c r="BK32" s="28" cm="1">
        <f t="array" ref="BK32">_xlfn.XLOOKUP($D32&amp;BK$2&amp;BK$3,事業計画集計2025[営業所]&amp;事業計画集計2025[月]&amp;事業計画集計2025[受着完],事業計画集計2025[(当月)計画 請負金額],0,0)</f>
        <v>60041531</v>
      </c>
      <c r="BL32" s="28" cm="1">
        <f t="array" ref="BL32">_xlfn.XLOOKUP($D32&amp;BK$2&amp;BK$3,事業計画集計2025[営業所]&amp;事業計画集計2025[月]&amp;事業計画集計2025[受着完],事業計画集計2025[(当月)計画 利益額],0,0)</f>
        <v>12320109</v>
      </c>
      <c r="BM32" s="149" cm="1">
        <f t="array" ref="BM32">_xlfn.XLOOKUP($D32&amp;BK$2&amp;BK$3,事業計画集計2025[営業所]&amp;事業計画集計2025[月]&amp;事業計画集計2025[受着完],事業計画集計2025[(当月)計画 棟数],0,0)</f>
        <v>2</v>
      </c>
      <c r="BN32" s="28" cm="1">
        <f t="array" ref="BN32">_xlfn.XLOOKUP($D32&amp;BN$2&amp;BN$3,事業計画集計2025[営業所]&amp;事業計画集計2025[月]&amp;事業計画集計2025[受着完],事業計画集計2025[(当月)計画 請負金額],0,0)</f>
        <v>56954472</v>
      </c>
      <c r="BO32" s="28" cm="1">
        <f t="array" ref="BO32">_xlfn.XLOOKUP($D32&amp;BN$2&amp;BN$3,事業計画集計2025[営業所]&amp;事業計画集計2025[月]&amp;事業計画集計2025[受着完],事業計画集計2025[(当月)計画 利益額],0,0)</f>
        <v>11322340</v>
      </c>
      <c r="BP32" s="29">
        <f>BO32-($Q32*1000)</f>
        <v>4207340</v>
      </c>
      <c r="BQ32" s="149" cm="1">
        <f t="array" ref="BQ32">_xlfn.XLOOKUP($D32&amp;BN$2&amp;BN$3,事業計画集計2025[営業所]&amp;事業計画集計2025[月]&amp;事業計画集計2025[受着完],事業計画集計2025[(当月)計画 棟数],0,0)</f>
        <v>2</v>
      </c>
      <c r="BR32" s="28" cm="1">
        <f t="array" ref="BR32">_xlfn.XLOOKUP($D32&amp;BR$2&amp;BR$3,事業計画集計2025[営業所]&amp;事業計画集計2025[月]&amp;事業計画集計2025[受着完],事業計画集計2025[(当月)計画 請負金額],0,0)</f>
        <v>28000000</v>
      </c>
      <c r="BS32" s="28" cm="1">
        <f t="array" ref="BS32">_xlfn.XLOOKUP($D32&amp;BR$2&amp;BR$3,事業計画集計2025[営業所]&amp;事業計画集計2025[月]&amp;事業計画集計2025[受着完],事業計画集計2025[(当月)計画 利益額],0,0)</f>
        <v>6160000</v>
      </c>
      <c r="BT32" s="149" cm="1">
        <f t="array" ref="BT32">_xlfn.XLOOKUP($D32&amp;BR$2&amp;BR$3,事業計画集計2025[営業所]&amp;事業計画集計2025[月]&amp;事業計画集計2025[受着完],事業計画集計2025[(当月)計画 棟数],0,0)</f>
        <v>1</v>
      </c>
      <c r="BU32" s="28" cm="1">
        <f t="array" ref="BU32">_xlfn.XLOOKUP($D32&amp;BU$2&amp;BU$3,事業計画集計2025[営業所]&amp;事業計画集計2025[月]&amp;事業計画集計2025[受着完],事業計画集計2025[(当月)計画 請負金額],0,0)</f>
        <v>59242169</v>
      </c>
      <c r="BV32" s="28" cm="1">
        <f t="array" ref="BV32">_xlfn.XLOOKUP($D32&amp;BU$2&amp;BU$3,事業計画集計2025[営業所]&amp;事業計画集計2025[月]&amp;事業計画集計2025[受着完],事業計画集計2025[(当月)計画 利益額],0,0)</f>
        <v>12645543</v>
      </c>
      <c r="BW32" s="149" cm="1">
        <f t="array" ref="BW32">_xlfn.XLOOKUP($D32&amp;BU$2&amp;BU$3,事業計画集計2025[営業所]&amp;事業計画集計2025[月]&amp;事業計画集計2025[受着完],事業計画集計2025[(当月)計画 棟数],0,0)</f>
        <v>2</v>
      </c>
      <c r="BX32" s="28" cm="1">
        <f t="array" ref="BX32">_xlfn.XLOOKUP($D32&amp;BX$2&amp;BX$3,事業計画集計2025[営業所]&amp;事業計画集計2025[月]&amp;事業計画集計2025[受着完],事業計画集計2025[(当月)計画 請負金額],0,0)</f>
        <v>0</v>
      </c>
      <c r="BY32" s="28" cm="1">
        <f t="array" ref="BY32">_xlfn.XLOOKUP($D32&amp;BX$2&amp;BX$3,事業計画集計2025[営業所]&amp;事業計画集計2025[月]&amp;事業計画集計2025[受着完],事業計画集計2025[(当月)計画 利益額],0,0)</f>
        <v>0</v>
      </c>
      <c r="BZ32" s="29">
        <f>BY32-($Q32*1000)</f>
        <v>-7115000</v>
      </c>
      <c r="CA32" s="149" cm="1">
        <f t="array" ref="CA32">_xlfn.XLOOKUP($D32&amp;BX$2&amp;BX$3,事業計画集計2025[営業所]&amp;事業計画集計2025[月]&amp;事業計画集計2025[受着完],事業計画集計2025[(当月)計画 棟数],0,0)</f>
        <v>0</v>
      </c>
      <c r="CB32" s="28" cm="1">
        <f t="array" ref="CB32">_xlfn.XLOOKUP($D32&amp;CB$2&amp;CB$3,事業計画集計2025[営業所]&amp;事業計画集計2025[月]&amp;事業計画集計2025[受着完],事業計画集計2025[(当月)計画 請負金額],0,0)</f>
        <v>56000000</v>
      </c>
      <c r="CC32" s="28" cm="1">
        <f t="array" ref="CC32">_xlfn.XLOOKUP($D32&amp;CB$2&amp;CB$3,事業計画集計2025[営業所]&amp;事業計画集計2025[月]&amp;事業計画集計2025[受着完],事業計画集計2025[(当月)計画 利益額],0,0)</f>
        <v>12320000</v>
      </c>
      <c r="CD32" s="149" cm="1">
        <f t="array" ref="CD32">_xlfn.XLOOKUP($D32&amp;CB$2&amp;CB$3,事業計画集計2025[営業所]&amp;事業計画集計2025[月]&amp;事業計画集計2025[受着完],事業計画集計2025[(当月)計画 棟数],0,0)</f>
        <v>2</v>
      </c>
      <c r="CE32" s="28" cm="1">
        <f t="array" ref="CE32">_xlfn.XLOOKUP($D32&amp;CE$2&amp;CE$3,事業計画集計2025[営業所]&amp;事業計画集計2025[月]&amp;事業計画集計2025[受着完],事業計画集計2025[(当月)計画 請負金額],0,0)</f>
        <v>56000000</v>
      </c>
      <c r="CF32" s="28" cm="1">
        <f t="array" ref="CF32">_xlfn.XLOOKUP($D32&amp;CE$2&amp;CE$3,事業計画集計2025[営業所]&amp;事業計画集計2025[月]&amp;事業計画集計2025[受着完],事業計画集計2025[(当月)計画 利益額],0,0)</f>
        <v>12320000</v>
      </c>
      <c r="CG32" s="149" cm="1">
        <f t="array" ref="CG32">_xlfn.XLOOKUP($D32&amp;CE$2&amp;CE$3,事業計画集計2025[営業所]&amp;事業計画集計2025[月]&amp;事業計画集計2025[受着完],事業計画集計2025[(当月)計画 棟数],0,0)</f>
        <v>2</v>
      </c>
      <c r="CH32" s="28" cm="1">
        <f t="array" ref="CH32">_xlfn.XLOOKUP($D32&amp;CH$2&amp;CH$3,事業計画集計2025[営業所]&amp;事業計画集計2025[月]&amp;事業計画集計2025[受着完],事業計画集計2025[(当月)計画 請負金額],0,0)</f>
        <v>22719725</v>
      </c>
      <c r="CI32" s="28" cm="1">
        <f t="array" ref="CI32">_xlfn.XLOOKUP($D32&amp;CH$2&amp;CH$3,事業計画集計2025[営業所]&amp;事業計画集計2025[月]&amp;事業計画集計2025[受着完],事業計画集計2025[(当月)計画 利益額],0,0)</f>
        <v>4668735</v>
      </c>
      <c r="CJ32" s="29">
        <f>CI32-($Q32*1000)</f>
        <v>-2446265</v>
      </c>
      <c r="CK32" s="142" cm="1">
        <f t="array" ref="CK32">_xlfn.XLOOKUP($D32&amp;CH$2&amp;CH$3,事業計画集計2025[営業所]&amp;事業計画集計2025[月]&amp;事業計画集計2025[受着完],事業計画集計2025[(当月)計画 棟数],0,0)</f>
        <v>1</v>
      </c>
      <c r="CL32" s="421">
        <f t="shared" ref="CL32:CL33" si="727">BH32+BR32+CB32</f>
        <v>140000000</v>
      </c>
      <c r="CM32" s="422">
        <f t="shared" ref="CM32:CM33" si="728">BI32+BS32+CC32</f>
        <v>30800000</v>
      </c>
      <c r="CN32" s="423">
        <f t="shared" ref="CN32:CN33" si="729">BJ32+BT32+CD32</f>
        <v>5</v>
      </c>
      <c r="CO32" s="296">
        <f t="shared" ref="CO32:CO33" si="730">BK32+BU32+CE32</f>
        <v>175283700</v>
      </c>
      <c r="CP32" s="300">
        <f t="shared" ref="CP32:CP33" si="731">BL32+BV32+CF32</f>
        <v>37285652</v>
      </c>
      <c r="CQ32" s="154">
        <f t="shared" ref="CQ32:CQ33" si="732">BM32+BW32+CG32</f>
        <v>6</v>
      </c>
      <c r="CR32" s="304">
        <f t="shared" ref="CR32" si="733">BN32+BX32+CH32</f>
        <v>79674197</v>
      </c>
      <c r="CS32" s="314">
        <f t="shared" ref="CS32:CT32" si="734">BO32+BY32+CI32</f>
        <v>15991075</v>
      </c>
      <c r="CT32" s="324">
        <f t="shared" si="734"/>
        <v>-5353925</v>
      </c>
      <c r="CU32" s="158">
        <f t="shared" ref="CU32" si="735">BQ32+CA32+CK32</f>
        <v>3</v>
      </c>
      <c r="CV32" s="333">
        <f t="shared" ref="CV32:CV33" si="736">AX32+CL32</f>
        <v>280000000</v>
      </c>
      <c r="CW32" s="334">
        <f t="shared" ref="CW32:CW33" si="737">AY32+CM32</f>
        <v>61600000</v>
      </c>
      <c r="CX32" s="162">
        <f t="shared" ref="CX32:CX33" si="738">AZ32+CN32</f>
        <v>10</v>
      </c>
      <c r="CY32" s="354">
        <f t="shared" ref="CY32:CY33" si="739">BA32+CO32</f>
        <v>227206939</v>
      </c>
      <c r="CZ32" s="355">
        <f t="shared" ref="CZ32:CZ33" si="740">BB32+CP32</f>
        <v>47480266</v>
      </c>
      <c r="DA32" s="166">
        <f t="shared" ref="DA32:DA33" si="741">BC32+CQ32</f>
        <v>8</v>
      </c>
      <c r="DB32" s="479">
        <f t="shared" ref="DB32:DB33" si="742">BD32+CR32</f>
        <v>132713186</v>
      </c>
      <c r="DC32" s="480">
        <f t="shared" ref="DC32:DC33" si="743">BE32+CS32</f>
        <v>28695298</v>
      </c>
      <c r="DD32" s="481">
        <f t="shared" ref="DD32:DD33" si="744">BF32+CT32</f>
        <v>-13994702</v>
      </c>
      <c r="DE32" s="482">
        <f t="shared" ref="DE32:DE33" si="745">BG32+CU32</f>
        <v>5</v>
      </c>
      <c r="DF32" s="28" cm="1">
        <f t="array" ref="DF32">_xlfn.XLOOKUP($D32&amp;DF$2&amp;DF$3,事業計画集計2025[営業所]&amp;事業計画集計2025[月]&amp;事業計画集計2025[受着完],事業計画集計2025[(当月)計画 請負金額],0,0)</f>
        <v>28000000</v>
      </c>
      <c r="DG32" s="28" cm="1">
        <f t="array" ref="DG32">_xlfn.XLOOKUP($D32&amp;DF$2&amp;DF$3,事業計画集計2025[営業所]&amp;事業計画集計2025[月]&amp;事業計画集計2025[受着完],事業計画集計2025[(当月)計画 利益額],0,0)</f>
        <v>6160000</v>
      </c>
      <c r="DH32" s="149" cm="1">
        <f t="array" ref="DH32">_xlfn.XLOOKUP($D32&amp;DF$2&amp;DF$3,事業計画集計2025[営業所]&amp;事業計画集計2025[月]&amp;事業計画集計2025[受着完],事業計画集計2025[(当月)計画 棟数],0,0)</f>
        <v>1</v>
      </c>
      <c r="DI32" s="28" cm="1">
        <f t="array" ref="DI32">_xlfn.XLOOKUP($D32&amp;DI$2&amp;DI$3,事業計画集計2025[営業所]&amp;事業計画集計2025[月]&amp;事業計画集計2025[受着完],事業計画集計2025[(当月)計画 請負金額],0,0)</f>
        <v>56000000</v>
      </c>
      <c r="DJ32" s="28" cm="1">
        <f t="array" ref="DJ32">_xlfn.XLOOKUP($D32&amp;DI$2&amp;DI$3,事業計画集計2025[営業所]&amp;事業計画集計2025[月]&amp;事業計画集計2025[受着完],事業計画集計2025[(当月)計画 利益額],0,0)</f>
        <v>12320000</v>
      </c>
      <c r="DK32" s="149" cm="1">
        <f t="array" ref="DK32">_xlfn.XLOOKUP($D32&amp;DI$2&amp;DI$3,事業計画集計2025[営業所]&amp;事業計画集計2025[月]&amp;事業計画集計2025[受着完],事業計画集計2025[(当月)計画 棟数],0,0)</f>
        <v>2</v>
      </c>
      <c r="DL32" s="28" cm="1">
        <f t="array" ref="DL32">_xlfn.XLOOKUP($D32&amp;DL$2&amp;DL$3,事業計画集計2025[営業所]&amp;事業計画集計2025[月]&amp;事業計画集計2025[受着完],事業計画集計2025[(当月)計画 請負金額],0,0)</f>
        <v>29203514</v>
      </c>
      <c r="DM32" s="28" cm="1">
        <f t="array" ref="DM32">_xlfn.XLOOKUP($D32&amp;DL$2&amp;DL$3,事業計画集計2025[営業所]&amp;事業計画集計2025[月]&amp;事業計画集計2025[受着完],事業計画集計2025[(当月)計画 利益額],0,0)</f>
        <v>5525873</v>
      </c>
      <c r="DN32" s="29">
        <f>DM32-($Q32*1000)</f>
        <v>-1589127</v>
      </c>
      <c r="DO32" s="149" cm="1">
        <f t="array" ref="DO32">_xlfn.XLOOKUP($D32&amp;DL$2&amp;DL$3,事業計画集計2025[営業所]&amp;事業計画集計2025[月]&amp;事業計画集計2025[受着完],事業計画集計2025[(当月)計画 棟数],0,0)</f>
        <v>1</v>
      </c>
      <c r="DP32" s="28" cm="1">
        <f t="array" ref="DP32">_xlfn.XLOOKUP($D32&amp;DP$2&amp;DP$3,事業計画集計2025[営業所]&amp;事業計画集計2025[月]&amp;事業計画集計2025[受着完],事業計画集計2025[(当月)計画 請負金額],0,0)</f>
        <v>56000000</v>
      </c>
      <c r="DQ32" s="28" cm="1">
        <f t="array" ref="DQ32">_xlfn.XLOOKUP($D32&amp;DP$2&amp;DP$3,事業計画集計2025[営業所]&amp;事業計画集計2025[月]&amp;事業計画集計2025[受着完],事業計画集計2025[(当月)計画 利益額],0,0)</f>
        <v>12320000</v>
      </c>
      <c r="DR32" s="149" cm="1">
        <f t="array" ref="DR32">_xlfn.XLOOKUP($D32&amp;DP$2&amp;DP$3,事業計画集計2025[営業所]&amp;事業計画集計2025[月]&amp;事業計画集計2025[受着完],事業計画集計2025[(当月)計画 棟数],0,0)</f>
        <v>2</v>
      </c>
      <c r="DS32" s="28" cm="1">
        <f t="array" ref="DS32">_xlfn.XLOOKUP($D32&amp;DS$2&amp;DS$3,事業計画集計2025[営業所]&amp;事業計画集計2025[月]&amp;事業計画集計2025[受着完],事業計画集計2025[(当月)計画 請負金額],0,0)</f>
        <v>56000000</v>
      </c>
      <c r="DT32" s="28" cm="1">
        <f t="array" ref="DT32">_xlfn.XLOOKUP($D32&amp;DS$2&amp;DS$3,事業計画集計2025[営業所]&amp;事業計画集計2025[月]&amp;事業計画集計2025[受着完],事業計画集計2025[(当月)計画 利益額],0,0)</f>
        <v>12320000</v>
      </c>
      <c r="DU32" s="149" cm="1">
        <f t="array" ref="DU32">_xlfn.XLOOKUP($D32&amp;DS$2&amp;DS$3,事業計画集計2025[営業所]&amp;事業計画集計2025[月]&amp;事業計画集計2025[受着完],事業計画集計2025[(当月)計画 棟数],0,0)</f>
        <v>2</v>
      </c>
      <c r="DV32" s="28" cm="1">
        <f t="array" ref="DV32">_xlfn.XLOOKUP($D32&amp;DV$2&amp;DV$3,事業計画集計2025[営業所]&amp;事業計画集計2025[月]&amp;事業計画集計2025[受着完],事業計画集計2025[(当月)計画 請負金額],0,0)</f>
        <v>60041531</v>
      </c>
      <c r="DW32" s="28" cm="1">
        <f t="array" ref="DW32">_xlfn.XLOOKUP($D32&amp;DV$2&amp;DV$3,事業計画集計2025[営業所]&amp;事業計画集計2025[月]&amp;事業計画集計2025[受着完],事業計画集計2025[(当月)計画 利益額],0,0)</f>
        <v>12320109</v>
      </c>
      <c r="DX32" s="29">
        <f>DW32-($Q32*1000)</f>
        <v>5205109</v>
      </c>
      <c r="DY32" s="149" cm="1">
        <f t="array" ref="DY32">_xlfn.XLOOKUP($D32&amp;DV$2&amp;DV$3,事業計画集計2025[営業所]&amp;事業計画集計2025[月]&amp;事業計画集計2025[受着完],事業計画集計2025[(当月)計画 棟数],0,0)</f>
        <v>2</v>
      </c>
      <c r="DZ32" s="28" cm="1">
        <f t="array" ref="DZ32">_xlfn.XLOOKUP($D32&amp;DZ$2&amp;DZ$3,事業計画集計2025[営業所]&amp;事業計画集計2025[月]&amp;事業計画集計2025[受着完],事業計画集計2025[(当月)計画 請負金額],0,0)</f>
        <v>28000000</v>
      </c>
      <c r="EA32" s="28" cm="1">
        <f t="array" ref="EA32">_xlfn.XLOOKUP($D32&amp;DZ$2&amp;DZ$3,事業計画集計2025[営業所]&amp;事業計画集計2025[月]&amp;事業計画集計2025[受着完],事業計画集計2025[(当月)計画 利益額],0,0)</f>
        <v>6160000</v>
      </c>
      <c r="EB32" s="149" cm="1">
        <f t="array" ref="EB32">_xlfn.XLOOKUP($D32&amp;DZ$2&amp;DZ$3,事業計画集計2025[営業所]&amp;事業計画集計2025[月]&amp;事業計画集計2025[受着完],事業計画集計2025[(当月)計画 棟数],0,0)</f>
        <v>1</v>
      </c>
      <c r="EC32" s="28" cm="1">
        <f t="array" ref="EC32">_xlfn.XLOOKUP($D32&amp;EC$2&amp;EC$3,事業計画集計2025[営業所]&amp;事業計画集計2025[月]&amp;事業計画集計2025[受着完],事業計画集計2025[(当月)計画 請負金額],0,0)</f>
        <v>28000000</v>
      </c>
      <c r="ED32" s="28" cm="1">
        <f t="array" ref="ED32">_xlfn.XLOOKUP($D32&amp;EC$2&amp;EC$3,事業計画集計2025[営業所]&amp;事業計画集計2025[月]&amp;事業計画集計2025[受着完],事業計画集計2025[(当月)計画 利益額],0,0)</f>
        <v>6160000</v>
      </c>
      <c r="EE32" s="149" cm="1">
        <f t="array" ref="EE32">_xlfn.XLOOKUP($D32&amp;EC$2&amp;EC$3,事業計画集計2025[営業所]&amp;事業計画集計2025[月]&amp;事業計画集計2025[受着完],事業計画集計2025[(当月)計画 棟数],0,0)</f>
        <v>1</v>
      </c>
      <c r="EF32" s="28" cm="1">
        <f t="array" ref="EF32">_xlfn.XLOOKUP($D32&amp;EF$2&amp;EF$3,事業計画集計2025[営業所]&amp;事業計画集計2025[月]&amp;事業計画集計2025[受着完],事業計画集計2025[(当月)計画 請負金額],0,0)</f>
        <v>59242169</v>
      </c>
      <c r="EG32" s="28" cm="1">
        <f t="array" ref="EG32">_xlfn.XLOOKUP($D32&amp;EF$2&amp;EF$3,事業計画集計2025[営業所]&amp;事業計画集計2025[月]&amp;事業計画集計2025[受着完],事業計画集計2025[(当月)計画 利益額],0,0)</f>
        <v>12645543</v>
      </c>
      <c r="EH32" s="29">
        <f>EG32-($Q32*1000)</f>
        <v>5530543</v>
      </c>
      <c r="EI32" s="142" cm="1">
        <f t="array" ref="EI32">_xlfn.XLOOKUP($D32&amp;EF$2&amp;EF$3,事業計画集計2025[営業所]&amp;事業計画集計2025[月]&amp;事業計画集計2025[受着完],事業計画集計2025[(当月)計画 棟数],0,0)</f>
        <v>2</v>
      </c>
      <c r="EJ32" s="421">
        <f t="shared" ref="EJ32:EJ33" si="746">DF32+DP32+DZ32</f>
        <v>112000000</v>
      </c>
      <c r="EK32" s="422">
        <f t="shared" ref="EK32:EK33" si="747">DG32+DQ32+EA32</f>
        <v>24640000</v>
      </c>
      <c r="EL32" s="423">
        <f t="shared" ref="EL32:EL33" si="748">DH32+DR32+EB32</f>
        <v>4</v>
      </c>
      <c r="EM32" s="296">
        <f t="shared" ref="EM32:EM33" si="749">DI32+DS32+EC32</f>
        <v>140000000</v>
      </c>
      <c r="EN32" s="300">
        <f t="shared" ref="EN32:EN33" si="750">DJ32+DT32+ED32</f>
        <v>30800000</v>
      </c>
      <c r="EO32" s="154">
        <f t="shared" ref="EO32:EO33" si="751">DK32+DU32+EE32</f>
        <v>5</v>
      </c>
      <c r="EP32" s="304">
        <f t="shared" ref="EP32" si="752">DL32+DV32+EF32</f>
        <v>148487214</v>
      </c>
      <c r="EQ32" s="314">
        <f t="shared" ref="EQ32:ER32" si="753">DM32+DW32+EG32</f>
        <v>30491525</v>
      </c>
      <c r="ER32" s="324">
        <f t="shared" si="753"/>
        <v>9146525</v>
      </c>
      <c r="ES32" s="158">
        <f t="shared" ref="ES32" si="754">DO32+DY32+EI32</f>
        <v>5</v>
      </c>
      <c r="ET32" s="28" cm="1">
        <f t="array" ref="ET32">_xlfn.XLOOKUP($D32&amp;ET$2&amp;ET$3,事業計画集計2025[営業所]&amp;事業計画集計2025[月]&amp;事業計画集計2025[受着完],事業計画集計2025[(当月)計画 請負金額],0,0)</f>
        <v>56000000</v>
      </c>
      <c r="EU32" s="28" cm="1">
        <f t="array" ref="EU32">_xlfn.XLOOKUP($D32&amp;ET$2&amp;ET$3,事業計画集計2025[営業所]&amp;事業計画集計2025[月]&amp;事業計画集計2025[受着完],事業計画集計2025[(当月)計画 利益額],0,0)</f>
        <v>12320000</v>
      </c>
      <c r="EV32" s="149" cm="1">
        <f t="array" ref="EV32">_xlfn.XLOOKUP($D32&amp;ET$2&amp;ET$3,事業計画集計2025[営業所]&amp;事業計画集計2025[月]&amp;事業計画集計2025[受着完],事業計画集計2025[(当月)計画 棟数],0,0)</f>
        <v>2</v>
      </c>
      <c r="EW32" s="28" cm="1">
        <f t="array" ref="EW32">_xlfn.XLOOKUP($D32&amp;EW$2&amp;EW$3,事業計画集計2025[営業所]&amp;事業計画集計2025[月]&amp;事業計画集計2025[受着完],事業計画集計2025[(当月)計画 請負金額],0,0)</f>
        <v>56000000</v>
      </c>
      <c r="EX32" s="28" cm="1">
        <f t="array" ref="EX32">_xlfn.XLOOKUP($D32&amp;EW$2&amp;EW$3,事業計画集計2025[営業所]&amp;事業計画集計2025[月]&amp;事業計画集計2025[受着完],事業計画集計2025[(当月)計画 利益額],0,0)</f>
        <v>12320000</v>
      </c>
      <c r="EY32" s="149" cm="1">
        <f t="array" ref="EY32">_xlfn.XLOOKUP($D32&amp;EW$2&amp;EW$3,事業計画集計2025[営業所]&amp;事業計画集計2025[月]&amp;事業計画集計2025[受着完],事業計画集計2025[(当月)計画 棟数],0,0)</f>
        <v>2</v>
      </c>
      <c r="EZ32" s="28" cm="1">
        <f t="array" ref="EZ32">_xlfn.XLOOKUP($D32&amp;EZ$2&amp;EZ$3,事業計画集計2025[営業所]&amp;事業計画集計2025[月]&amp;事業計画集計2025[受着完],事業計画集計2025[(当月)計画 請負金額],0,0)</f>
        <v>56000000</v>
      </c>
      <c r="FA32" s="28" cm="1">
        <f t="array" ref="FA32">_xlfn.XLOOKUP($D32&amp;EZ$2&amp;EZ$3,事業計画集計2025[営業所]&amp;事業計画集計2025[月]&amp;事業計画集計2025[受着完],事業計画集計2025[(当月)計画 利益額],0,0)</f>
        <v>12320000</v>
      </c>
      <c r="FB32" s="29">
        <f>FA32-($Q32*1000)</f>
        <v>5205000</v>
      </c>
      <c r="FC32" s="149" cm="1">
        <f t="array" ref="FC32">_xlfn.XLOOKUP($D32&amp;EZ$2&amp;EZ$3,事業計画集計2025[営業所]&amp;事業計画集計2025[月]&amp;事業計画集計2025[受着完],事業計画集計2025[(当月)計画 棟数],0,0)</f>
        <v>2</v>
      </c>
      <c r="FD32" s="28" cm="1">
        <f t="array" ref="FD32">_xlfn.XLOOKUP($D32&amp;FD$2&amp;FD$3,事業計画集計2025[営業所]&amp;事業計画集計2025[月]&amp;事業計画集計2025[受着完],事業計画集計2025[(当月)計画 請負金額],0,0)</f>
        <v>56000000</v>
      </c>
      <c r="FE32" s="28" cm="1">
        <f t="array" ref="FE32">_xlfn.XLOOKUP($D32&amp;FD$2&amp;FD$3,事業計画集計2025[営業所]&amp;事業計画集計2025[月]&amp;事業計画集計2025[受着完],事業計画集計2025[(当月)計画 利益額],0,0)</f>
        <v>12320000</v>
      </c>
      <c r="FF32" s="149" cm="1">
        <f t="array" ref="FF32">_xlfn.XLOOKUP($D32&amp;FD$2&amp;FD$3,事業計画集計2025[営業所]&amp;事業計画集計2025[月]&amp;事業計画集計2025[受着完],事業計画集計2025[(当月)計画 棟数],0,0)</f>
        <v>2</v>
      </c>
      <c r="FG32" s="28" cm="1">
        <f t="array" ref="FG32">_xlfn.XLOOKUP($D32&amp;FG$2&amp;FG$3,事業計画集計2025[営業所]&amp;事業計画集計2025[月]&amp;事業計画集計2025[受着完],事業計画集計2025[(当月)計画 請負金額],0,0)</f>
        <v>28000000</v>
      </c>
      <c r="FH32" s="28" cm="1">
        <f t="array" ref="FH32">_xlfn.XLOOKUP($D32&amp;FG$2&amp;FG$3,事業計画集計2025[営業所]&amp;事業計画集計2025[月]&amp;事業計画集計2025[受着完],事業計画集計2025[(当月)計画 利益額],0,0)</f>
        <v>6160000</v>
      </c>
      <c r="FI32" s="149" cm="1">
        <f t="array" ref="FI32">_xlfn.XLOOKUP($D32&amp;FG$2&amp;FG$3,事業計画集計2025[営業所]&amp;事業計画集計2025[月]&amp;事業計画集計2025[受着完],事業計画集計2025[(当月)計画 棟数],0,0)</f>
        <v>1</v>
      </c>
      <c r="FJ32" s="28" cm="1">
        <f t="array" ref="FJ32">_xlfn.XLOOKUP($D32&amp;FJ$2&amp;FJ$3,事業計画集計2025[営業所]&amp;事業計画集計2025[月]&amp;事業計画集計2025[受着完],事業計画集計2025[(当月)計画 請負金額],0,0)</f>
        <v>56000000</v>
      </c>
      <c r="FK32" s="28" cm="1">
        <f t="array" ref="FK32">_xlfn.XLOOKUP($D32&amp;FJ$2&amp;FJ$3,事業計画集計2025[営業所]&amp;事業計画集計2025[月]&amp;事業計画集計2025[受着完],事業計画集計2025[(当月)計画 利益額],0,0)</f>
        <v>12320000</v>
      </c>
      <c r="FL32" s="29">
        <f>FK32-($Q32*1000)</f>
        <v>5205000</v>
      </c>
      <c r="FM32" s="149" cm="1">
        <f t="array" ref="FM32">_xlfn.XLOOKUP($D32&amp;FJ$2&amp;FJ$3,事業計画集計2025[営業所]&amp;事業計画集計2025[月]&amp;事業計画集計2025[受着完],事業計画集計2025[(当月)計画 棟数],0,0)</f>
        <v>2</v>
      </c>
      <c r="FN32" s="28" cm="1">
        <f t="array" ref="FN32">_xlfn.XLOOKUP($D32&amp;FN$2&amp;FN$3,事業計画集計2025[営業所]&amp;事業計画集計2025[月]&amp;事業計画集計2025[受着完],事業計画集計2025[(当月)計画 請負金額],0,0)</f>
        <v>28000000</v>
      </c>
      <c r="FO32" s="28" cm="1">
        <f t="array" ref="FO32">_xlfn.XLOOKUP($D32&amp;FN$2&amp;FN$3,事業計画集計2025[営業所]&amp;事業計画集計2025[月]&amp;事業計画集計2025[受着完],事業計画集計2025[(当月)計画 利益額],0,0)</f>
        <v>6160000</v>
      </c>
      <c r="FP32" s="149" cm="1">
        <f t="array" ref="FP32">_xlfn.XLOOKUP($D32&amp;FN$2&amp;FN$3,事業計画集計2025[営業所]&amp;事業計画集計2025[月]&amp;事業計画集計2025[受着完],事業計画集計2025[(当月)計画 棟数],0,0)</f>
        <v>1</v>
      </c>
      <c r="FQ32" s="28" cm="1">
        <f t="array" ref="FQ32">_xlfn.XLOOKUP($D32&amp;FQ$2&amp;FQ$3,事業計画集計2025[営業所]&amp;事業計画集計2025[月]&amp;事業計画集計2025[受着完],事業計画集計2025[(当月)計画 請負金額],0,0)</f>
        <v>56000000</v>
      </c>
      <c r="FR32" s="28" cm="1">
        <f t="array" ref="FR32">_xlfn.XLOOKUP($D32&amp;FQ$2&amp;FQ$3,事業計画集計2025[営業所]&amp;事業計画集計2025[月]&amp;事業計画集計2025[受着完],事業計画集計2025[(当月)計画 利益額],0,0)</f>
        <v>12320000</v>
      </c>
      <c r="FS32" s="149" cm="1">
        <f t="array" ref="FS32">_xlfn.XLOOKUP($D32&amp;FQ$2&amp;FQ$3,事業計画集計2025[営業所]&amp;事業計画集計2025[月]&amp;事業計画集計2025[受着完],事業計画集計2025[(当月)計画 棟数],0,0)</f>
        <v>2</v>
      </c>
      <c r="FT32" s="28" cm="1">
        <f t="array" ref="FT32">_xlfn.XLOOKUP($D32&amp;FT$2&amp;FT$3,事業計画集計2025[営業所]&amp;事業計画集計2025[月]&amp;事業計画集計2025[受着完],事業計画集計2025[(当月)計画 請負金額],0,0)</f>
        <v>56000000</v>
      </c>
      <c r="FU32" s="28" cm="1">
        <f t="array" ref="FU32">_xlfn.XLOOKUP($D32&amp;FT$2&amp;FT$3,事業計画集計2025[営業所]&amp;事業計画集計2025[月]&amp;事業計画集計2025[受着完],事業計画集計2025[(当月)計画 利益額],0,0)</f>
        <v>12320000</v>
      </c>
      <c r="FV32" s="29">
        <f>FU32-($Q32*1000)</f>
        <v>5205000</v>
      </c>
      <c r="FW32" s="142" cm="1">
        <f t="array" ref="FW32">_xlfn.XLOOKUP($D32&amp;FT$2&amp;FT$3,事業計画集計2025[営業所]&amp;事業計画集計2025[月]&amp;事業計画集計2025[受着完],事業計画集計2025[(当月)計画 棟数],0,0)</f>
        <v>2</v>
      </c>
      <c r="FX32" s="421">
        <f t="shared" ref="FX32:FX33" si="755">ET32+FD32+FN32</f>
        <v>140000000</v>
      </c>
      <c r="FY32" s="422">
        <f t="shared" ref="FY32:FY33" si="756">EU32+FE32+FO32</f>
        <v>30800000</v>
      </c>
      <c r="FZ32" s="423">
        <f t="shared" ref="FZ32:FZ33" si="757">EV32+FF32+FP32</f>
        <v>5</v>
      </c>
      <c r="GA32" s="296">
        <f t="shared" ref="GA32:GA33" si="758">EW32+FG32+FQ32</f>
        <v>140000000</v>
      </c>
      <c r="GB32" s="300">
        <f t="shared" ref="GB32:GB33" si="759">EX32+FH32+FR32</f>
        <v>30800000</v>
      </c>
      <c r="GC32" s="154">
        <f t="shared" ref="GC32:GC33" si="760">EY32+FI32+FS32</f>
        <v>5</v>
      </c>
      <c r="GD32" s="304">
        <f t="shared" ref="GD32" si="761">EZ32+FJ32+FT32</f>
        <v>168000000</v>
      </c>
      <c r="GE32" s="314">
        <f t="shared" ref="GE32:GF32" si="762">FA32+FK32+FU32</f>
        <v>36960000</v>
      </c>
      <c r="GF32" s="324">
        <f t="shared" si="762"/>
        <v>15615000</v>
      </c>
      <c r="GG32" s="158">
        <f t="shared" ref="GG32" si="763">FC32+FM32+FW32</f>
        <v>6</v>
      </c>
      <c r="GH32" s="333">
        <f t="shared" ref="GH32:GH33" si="764">EJ32+FX32</f>
        <v>252000000</v>
      </c>
      <c r="GI32" s="334">
        <f t="shared" ref="GI32:GI33" si="765">EK32+FY32</f>
        <v>55440000</v>
      </c>
      <c r="GJ32" s="162">
        <f t="shared" ref="GJ32:GJ33" si="766">EL32+FZ32</f>
        <v>9</v>
      </c>
      <c r="GK32" s="354">
        <f t="shared" ref="GK32:GK33" si="767">EM32+GA32</f>
        <v>280000000</v>
      </c>
      <c r="GL32" s="355">
        <f t="shared" ref="GL32:GL33" si="768">EN32+GB32</f>
        <v>61600000</v>
      </c>
      <c r="GM32" s="166">
        <f t="shared" ref="GM32:GM33" si="769">EO32+GC32</f>
        <v>10</v>
      </c>
      <c r="GN32" s="479">
        <f t="shared" ref="GN32:GN33" si="770">EP32+GD32</f>
        <v>316487214</v>
      </c>
      <c r="GO32" s="480">
        <f t="shared" ref="GO32:GO33" si="771">EQ32+GE32</f>
        <v>67451525</v>
      </c>
      <c r="GP32" s="481">
        <f t="shared" ref="GP32:GP33" si="772">ER32+GF32</f>
        <v>24761525</v>
      </c>
      <c r="GQ32" s="482">
        <f t="shared" ref="GQ32:GQ33" si="773">ES32+GG32</f>
        <v>11</v>
      </c>
      <c r="GR32" s="390">
        <f t="shared" ref="GR32:GR33" si="774">CV32+GH32</f>
        <v>532000000</v>
      </c>
      <c r="GS32" s="391">
        <f t="shared" ref="GS32:GS33" si="775">CW32+GI32</f>
        <v>117040000</v>
      </c>
      <c r="GT32" s="170">
        <f t="shared" ref="GT32:GT33" si="776">CX32+GJ32</f>
        <v>19</v>
      </c>
      <c r="GU32" s="390">
        <f t="shared" ref="GU32:GU33" si="777">CY32+GK32</f>
        <v>507206939</v>
      </c>
      <c r="GV32" s="391">
        <f t="shared" ref="GV32:GV33" si="778">CZ32+GL32</f>
        <v>109080266</v>
      </c>
      <c r="GW32" s="170">
        <f t="shared" ref="GW32:GW33" si="779">DA32+GM32</f>
        <v>18</v>
      </c>
      <c r="GX32" s="390">
        <f t="shared" ref="GX32:GX33" si="780">DB32+GN32</f>
        <v>449200400</v>
      </c>
      <c r="GY32" s="391">
        <f t="shared" ref="GY32:GY33" si="781">DC32+GO32</f>
        <v>96146823</v>
      </c>
      <c r="GZ32" s="409">
        <f t="shared" ref="GZ32:GZ33" si="782">DD32+GP32</f>
        <v>10766823</v>
      </c>
      <c r="HA32" s="256">
        <f t="shared" ref="HA32:HA33" si="783">DE32+GQ32</f>
        <v>16</v>
      </c>
      <c r="HB32" s="31"/>
      <c r="HC32" s="30" t="s">
        <v>137</v>
      </c>
      <c r="HD32" s="30" t="s">
        <v>193</v>
      </c>
      <c r="HE32" s="515" t="s">
        <v>245</v>
      </c>
      <c r="HF32" s="30" t="s">
        <v>250</v>
      </c>
      <c r="HG32" s="30" t="s">
        <v>268</v>
      </c>
    </row>
    <row r="33" spans="1:215" s="25" customFormat="1" ht="21">
      <c r="A33" s="24"/>
      <c r="B33" s="51" t="s">
        <v>446</v>
      </c>
      <c r="C33" s="54"/>
      <c r="D33" s="55"/>
      <c r="E33" s="196"/>
      <c r="F33" s="196"/>
      <c r="G33" s="196"/>
      <c r="H33" s="196"/>
      <c r="I33" s="196"/>
      <c r="J33" s="196"/>
      <c r="K33" s="197">
        <f>K32</f>
        <v>1908</v>
      </c>
      <c r="L33" s="197">
        <f t="shared" ref="L33" si="784">L32</f>
        <v>595</v>
      </c>
      <c r="M33" s="197">
        <f t="shared" ref="M33" si="785">M32</f>
        <v>517</v>
      </c>
      <c r="N33" s="197">
        <f t="shared" ref="N33" si="786">N32</f>
        <v>1000</v>
      </c>
      <c r="O33" s="197">
        <f t="shared" ref="O33" si="787">O32</f>
        <v>575</v>
      </c>
      <c r="P33" s="197">
        <f t="shared" ref="P33" si="788">P32</f>
        <v>2520</v>
      </c>
      <c r="Q33" s="197">
        <f t="shared" ref="Q33" si="789">Q32</f>
        <v>7115</v>
      </c>
      <c r="R33" s="196"/>
      <c r="S33" s="26" t="s">
        <v>138</v>
      </c>
      <c r="T33" s="27" cm="1">
        <f t="array" ref="T33">_xlfn.XLOOKUP($D32&amp;T$2&amp;T$3,事業計画集計2025[営業所]&amp;事業計画集計2025[月]&amp;事業計画集計2025[受着完],事業計画集計2025[(当月)実績 請負金額],0,0)</f>
        <v>0</v>
      </c>
      <c r="U33" s="28" cm="1">
        <f t="array" ref="U33">_xlfn.XLOOKUP($D32&amp;T$2&amp;T$3,事業計画集計2025[営業所]&amp;事業計画集計2025[月]&amp;事業計画集計2025[受着完],事業計画集計2025[(当月)実績 利益額],0,0)</f>
        <v>0</v>
      </c>
      <c r="V33" s="142" cm="1">
        <f t="array" ref="V33">_xlfn.XLOOKUP($D32&amp;T$2&amp;T$3,事業計画集計2025[営業所]&amp;事業計画集計2025[月]&amp;事業計画集計2025[受着完],事業計画集計2025[(当月)実績 棟数],0,0)</f>
        <v>0</v>
      </c>
      <c r="W33" s="27" cm="1">
        <f t="array" ref="W33">_xlfn.XLOOKUP($D32&amp;W$2&amp;W$3,事業計画集計2025[営業所]&amp;事業計画集計2025[月]&amp;事業計画集計2025[受着完],事業計画集計2025[(当月)実績 請負金額],0,0)</f>
        <v>0</v>
      </c>
      <c r="X33" s="28" cm="1">
        <f t="array" ref="X33">_xlfn.XLOOKUP($D32&amp;W$2&amp;W$3,事業計画集計2025[営業所]&amp;事業計画集計2025[月]&amp;事業計画集計2025[受着完],事業計画集計2025[(当月)実績 利益額],0,0)</f>
        <v>0</v>
      </c>
      <c r="Y33" s="149" cm="1">
        <f t="array" ref="Y33">_xlfn.XLOOKUP($D32&amp;W$2&amp;W$3,事業計画集計2025[営業所]&amp;事業計画集計2025[月]&amp;事業計画集計2025[受着完],事業計画集計2025[(当月)実績 棟数],0,0)</f>
        <v>0</v>
      </c>
      <c r="Z33" s="28" cm="1">
        <f t="array" ref="Z33">_xlfn.XLOOKUP($D32&amp;Z$2&amp;Z$3,事業計画集計2025[営業所]&amp;事業計画集計2025[月]&amp;事業計画集計2025[受着完],事業計画集計2025[(当月)実績 請負金額],0,0)</f>
        <v>54022018</v>
      </c>
      <c r="AA33" s="28" cm="1">
        <f t="array" ref="AA33">_xlfn.XLOOKUP($D32&amp;Z$2&amp;Z$3,事業計画集計2025[営業所]&amp;事業計画集計2025[月]&amp;事業計画集計2025[受着完],事業計画集計2025[(当月)実績 利益額],0,0)</f>
        <v>12887968</v>
      </c>
      <c r="AB33" s="133">
        <f>AA33-($Q32*1000)</f>
        <v>5772968</v>
      </c>
      <c r="AC33" s="142" cm="1">
        <f t="array" ref="AC33">_xlfn.XLOOKUP($D32&amp;Z$2&amp;Z$3,事業計画集計2025[営業所]&amp;事業計画集計2025[月]&amp;事業計画集計2025[受着完],事業計画集計2025[(当月)実績 棟数],0,0)</f>
        <v>2</v>
      </c>
      <c r="AD33" s="27" cm="1">
        <f t="array" ref="AD33">_xlfn.XLOOKUP($D32&amp;AD$2&amp;AD$3,事業計画集計2025[営業所]&amp;事業計画集計2025[月]&amp;事業計画集計2025[受着完],事業計画集計2025[(当月)実績 請負金額],0,0)</f>
        <v>33887408</v>
      </c>
      <c r="AE33" s="28" cm="1">
        <f t="array" ref="AE33">_xlfn.XLOOKUP($D32&amp;AD$2&amp;AD$3,事業計画集計2025[営業所]&amp;事業計画集計2025[月]&amp;事業計画集計2025[受着完],事業計画集計2025[(当月)実績 利益額],0,0)</f>
        <v>6571852</v>
      </c>
      <c r="AF33" s="149" cm="1">
        <f t="array" ref="AF33">_xlfn.XLOOKUP($D32&amp;AD$2&amp;AD$3,事業計画集計2025[営業所]&amp;事業計画集計2025[月]&amp;事業計画集計2025[受着完],事業計画集計2025[(当月)実績 棟数],0,0)</f>
        <v>1</v>
      </c>
      <c r="AG33" s="28" cm="1">
        <f t="array" ref="AG33">_xlfn.XLOOKUP($D32&amp;AG$2&amp;AG$3,事業計画集計2025[営業所]&amp;事業計画集計2025[月]&amp;事業計画集計2025[受着完],事業計画集計2025[(当月)実績 請負金額],0,0)</f>
        <v>0</v>
      </c>
      <c r="AH33" s="28" cm="1">
        <f t="array" ref="AH33">_xlfn.XLOOKUP($D32&amp;AG$2&amp;AG$3,事業計画集計2025[営業所]&amp;事業計画集計2025[月]&amp;事業計画集計2025[受着完],事業計画集計2025[(当月)実績 利益額],0,0)</f>
        <v>0</v>
      </c>
      <c r="AI33" s="149" cm="1">
        <f t="array" ref="AI33">_xlfn.XLOOKUP($D32&amp;AG$2&amp;AG$3,事業計画集計2025[営業所]&amp;事業計画集計2025[月]&amp;事業計画集計2025[受着完],事業計画集計2025[(当月)実績 棟数],0,0)</f>
        <v>0</v>
      </c>
      <c r="AJ33" s="28" cm="1">
        <f t="array" ref="AJ33">_xlfn.XLOOKUP($D32&amp;AJ$2&amp;AJ$3,事業計画集計2025[営業所]&amp;事業計画集計2025[月]&amp;事業計画集計2025[受着完],事業計画集計2025[(当月)実績 請負金額],0,0)</f>
        <v>0</v>
      </c>
      <c r="AK33" s="28" cm="1">
        <f t="array" ref="AK33">_xlfn.XLOOKUP($D32&amp;AJ$2&amp;AJ$3,事業計画集計2025[営業所]&amp;事業計画集計2025[月]&amp;事業計画集計2025[受着完],事業計画集計2025[(当月)実績 利益額],0,0)</f>
        <v>0</v>
      </c>
      <c r="AL33" s="133">
        <f>AK33-($Q32*1000)</f>
        <v>-7115000</v>
      </c>
      <c r="AM33" s="149" cm="1">
        <f t="array" ref="AM33">_xlfn.XLOOKUP($D32&amp;AJ$2&amp;AJ$3,事業計画集計2025[営業所]&amp;事業計画集計2025[月]&amp;事業計画集計2025[受着完],事業計画集計2025[(当月)実績 棟数],0,0)</f>
        <v>0</v>
      </c>
      <c r="AN33" s="28" cm="1">
        <f t="array" ref="AN33">_xlfn.XLOOKUP($D32&amp;AN$2&amp;AN$3,事業計画集計2025[営業所]&amp;事業計画集計2025[月]&amp;事業計画集計2025[受着完],事業計画集計2025[(当月)実績 請負金額],0,0)</f>
        <v>53673331</v>
      </c>
      <c r="AO33" s="28" cm="1">
        <f t="array" ref="AO33">_xlfn.XLOOKUP($D32&amp;AN$2&amp;AN$3,事業計画集計2025[営業所]&amp;事業計画集計2025[月]&amp;事業計画集計2025[受着完],事業計画集計2025[(当月)実績 利益額],0,0)</f>
        <v>10256673</v>
      </c>
      <c r="AP33" s="149" cm="1">
        <f t="array" ref="AP33">_xlfn.XLOOKUP($D32&amp;AN$2&amp;AN$3,事業計画集計2025[営業所]&amp;事業計画集計2025[月]&amp;事業計画集計2025[受着完],事業計画集計2025[(当月)実績 棟数],0,0)</f>
        <v>2</v>
      </c>
      <c r="AQ33" s="28" cm="1">
        <f t="array" ref="AQ33">_xlfn.XLOOKUP($D32&amp;AQ$2&amp;AQ$3,事業計画集計2025[営業所]&amp;事業計画集計2025[月]&amp;事業計画集計2025[受着完],事業計画集計2025[(当月)実績 請負金額],0,0)</f>
        <v>0</v>
      </c>
      <c r="AR33" s="28" cm="1">
        <f t="array" ref="AR33">_xlfn.XLOOKUP($D32&amp;AQ$2&amp;AQ$3,事業計画集計2025[営業所]&amp;事業計画集計2025[月]&amp;事業計画集計2025[受着完],事業計画集計2025[(当月)実績 利益額],0,0)</f>
        <v>0</v>
      </c>
      <c r="AS33" s="149" cm="1">
        <f t="array" ref="AS33">_xlfn.XLOOKUP($D32&amp;AQ$2&amp;AQ$3,事業計画集計2025[営業所]&amp;事業計画集計2025[月]&amp;事業計画集計2025[受着完],事業計画集計2025[(当月)実績 棟数],0,0)</f>
        <v>0</v>
      </c>
      <c r="AT33" s="28" cm="1">
        <f t="array" ref="AT33">_xlfn.XLOOKUP($D32&amp;AT$2&amp;AT$3,事業計画集計2025[営業所]&amp;事業計画集計2025[月]&amp;事業計画集計2025[受着完],事業計画集計2025[(当月)実績 請負金額],0,0)</f>
        <v>0</v>
      </c>
      <c r="AU33" s="28" cm="1">
        <f t="array" ref="AU33">_xlfn.XLOOKUP($D32&amp;AT$2&amp;AT$3,事業計画集計2025[営業所]&amp;事業計画集計2025[月]&amp;事業計画集計2025[受着完],事業計画集計2025[(当月)実績 利益額],0,0)</f>
        <v>0</v>
      </c>
      <c r="AV33" s="29">
        <f>AU33-($Q32*1000)</f>
        <v>-7115000</v>
      </c>
      <c r="AW33" s="142" cm="1">
        <f t="array" ref="AW33">_xlfn.XLOOKUP($D32&amp;AT$2&amp;AT$3,事業計画集計2025[営業所]&amp;事業計画集計2025[月]&amp;事業計画集計2025[受着完],事業計画集計2025[(当月)実績 棟数],0,0)</f>
        <v>0</v>
      </c>
      <c r="AX33" s="421">
        <f t="shared" si="717"/>
        <v>87560739</v>
      </c>
      <c r="AY33" s="422">
        <f t="shared" si="718"/>
        <v>16828525</v>
      </c>
      <c r="AZ33" s="423">
        <f t="shared" si="719"/>
        <v>3</v>
      </c>
      <c r="BA33" s="296">
        <f t="shared" si="720"/>
        <v>0</v>
      </c>
      <c r="BB33" s="300">
        <f t="shared" si="721"/>
        <v>0</v>
      </c>
      <c r="BC33" s="154">
        <f t="shared" si="722"/>
        <v>0</v>
      </c>
      <c r="BD33" s="304">
        <f>Z33+AJ33+AT33</f>
        <v>54022018</v>
      </c>
      <c r="BE33" s="314">
        <f>AA33+AK33+AU33</f>
        <v>12887968</v>
      </c>
      <c r="BF33" s="409">
        <f>BE33*(1+BF34)-(($Q32*1000)*3)</f>
        <v>-8457032</v>
      </c>
      <c r="BG33" s="158">
        <f>AC33+AM33+AW33</f>
        <v>2</v>
      </c>
      <c r="BH33" s="28" cm="1">
        <f t="array" ref="BH33">_xlfn.XLOOKUP($D32&amp;BH$2&amp;BH$3,事業計画集計2025[営業所]&amp;事業計画集計2025[月]&amp;事業計画集計2025[受着完],事業計画集計2025[(当月)実績 請負金額],0,0)</f>
        <v>0</v>
      </c>
      <c r="BI33" s="28" cm="1">
        <f t="array" ref="BI33">_xlfn.XLOOKUP($D32&amp;BH$2&amp;BH$3,事業計画集計2025[営業所]&amp;事業計画集計2025[月]&amp;事業計画集計2025[受着完],事業計画集計2025[(当月)実績 利益額],0,0)</f>
        <v>0</v>
      </c>
      <c r="BJ33" s="149" cm="1">
        <f t="array" ref="BJ33">_xlfn.XLOOKUP($D32&amp;BH$2&amp;BH$3,事業計画集計2025[営業所]&amp;事業計画集計2025[月]&amp;事業計画集計2025[受着完],事業計画集計2025[(当月)実績 棟数],0,0)</f>
        <v>0</v>
      </c>
      <c r="BK33" s="28" cm="1">
        <f t="array" ref="BK33">_xlfn.XLOOKUP($D32&amp;BK$2&amp;BK$3,事業計画集計2025[営業所]&amp;事業計画集計2025[月]&amp;事業計画集計2025[受着完],事業計画集計2025[(当月)実績 請負金額],0,0)</f>
        <v>91488320</v>
      </c>
      <c r="BL33" s="28" cm="1">
        <f t="array" ref="BL33">_xlfn.XLOOKUP($D32&amp;BK$2&amp;BK$3,事業計画集計2025[営業所]&amp;事業計画集計2025[月]&amp;事業計画集計2025[受着完],事業計画集計2025[(当月)実績 利益額],0,0)</f>
        <v>19259358</v>
      </c>
      <c r="BM33" s="149" cm="1">
        <f t="array" ref="BM33">_xlfn.XLOOKUP($D32&amp;BK$2&amp;BK$3,事業計画集計2025[営業所]&amp;事業計画集計2025[月]&amp;事業計画集計2025[受着完],事業計画集計2025[(当月)実績 棟数],0,0)</f>
        <v>3</v>
      </c>
      <c r="BN33" s="28" cm="1">
        <f t="array" ref="BN33">_xlfn.XLOOKUP($D32&amp;BN$2&amp;BN$3,事業計画集計2025[営業所]&amp;事業計画集計2025[月]&amp;事業計画集計2025[受着完],事業計画集計2025[(当月)実績 請負金額],0,0)</f>
        <v>56764248</v>
      </c>
      <c r="BO33" s="28" cm="1">
        <f t="array" ref="BO33">_xlfn.XLOOKUP($D32&amp;BN$2&amp;BN$3,事業計画集計2025[営業所]&amp;事業計画集計2025[月]&amp;事業計画集計2025[受着完],事業計画集計2025[(当月)実績 利益額],0,0)</f>
        <v>11284585</v>
      </c>
      <c r="BP33" s="133">
        <f>BO33-($Q32*1000)</f>
        <v>4169585</v>
      </c>
      <c r="BQ33" s="149" cm="1">
        <f t="array" ref="BQ33">_xlfn.XLOOKUP($D32&amp;BN$2&amp;BN$3,事業計画集計2025[営業所]&amp;事業計画集計2025[月]&amp;事業計画集計2025[受着完],事業計画集計2025[(当月)実績 棟数],0,0)</f>
        <v>2</v>
      </c>
      <c r="BR33" s="28" cm="1">
        <f t="array" ref="BR33">_xlfn.XLOOKUP($D32&amp;BR$2&amp;BR$3,事業計画集計2025[営業所]&amp;事業計画集計2025[月]&amp;事業計画集計2025[受着完],事業計画集計2025[(当月)実績 請負金額],0,0)</f>
        <v>0</v>
      </c>
      <c r="BS33" s="28" cm="1">
        <f t="array" ref="BS33">_xlfn.XLOOKUP($D32&amp;BR$2&amp;BR$3,事業計画集計2025[営業所]&amp;事業計画集計2025[月]&amp;事業計画集計2025[受着完],事業計画集計2025[(当月)実績 利益額],0,0)</f>
        <v>0</v>
      </c>
      <c r="BT33" s="149" cm="1">
        <f t="array" ref="BT33">_xlfn.XLOOKUP($D32&amp;BR$2&amp;BR$3,事業計画集計2025[営業所]&amp;事業計画集計2025[月]&amp;事業計画集計2025[受着完],事業計画集計2025[(当月)実績 棟数],0,0)</f>
        <v>0</v>
      </c>
      <c r="BU33" s="28" cm="1">
        <f t="array" ref="BU33">_xlfn.XLOOKUP($D32&amp;BU$2&amp;BU$3,事業計画集計2025[営業所]&amp;事業計画集計2025[月]&amp;事業計画集計2025[受着完],事業計画集計2025[(当月)実績 請負金額],0,0)</f>
        <v>0</v>
      </c>
      <c r="BV33" s="28" cm="1">
        <f t="array" ref="BV33">_xlfn.XLOOKUP($D32&amp;BU$2&amp;BU$3,事業計画集計2025[営業所]&amp;事業計画集計2025[月]&amp;事業計画集計2025[受着完],事業計画集計2025[(当月)実績 利益額],0,0)</f>
        <v>0</v>
      </c>
      <c r="BW33" s="149" cm="1">
        <f t="array" ref="BW33">_xlfn.XLOOKUP($D32&amp;BU$2&amp;BU$3,事業計画集計2025[営業所]&amp;事業計画集計2025[月]&amp;事業計画集計2025[受着完],事業計画集計2025[(当月)実績 棟数],0,0)</f>
        <v>0</v>
      </c>
      <c r="BX33" s="28" cm="1">
        <f t="array" ref="BX33">_xlfn.XLOOKUP($D32&amp;BX$2&amp;BX$3,事業計画集計2025[営業所]&amp;事業計画集計2025[月]&amp;事業計画集計2025[受着完],事業計画集計2025[(当月)実績 請負金額],0,0)</f>
        <v>0</v>
      </c>
      <c r="BY33" s="28" cm="1">
        <f t="array" ref="BY33">_xlfn.XLOOKUP($D32&amp;BX$2&amp;BX$3,事業計画集計2025[営業所]&amp;事業計画集計2025[月]&amp;事業計画集計2025[受着完],事業計画集計2025[(当月)実績 利益額],0,0)</f>
        <v>0</v>
      </c>
      <c r="BZ33" s="133">
        <f>BY33-($Q32*1000)</f>
        <v>-7115000</v>
      </c>
      <c r="CA33" s="149" cm="1">
        <f t="array" ref="CA33">_xlfn.XLOOKUP($D32&amp;BX$2&amp;BX$3,事業計画集計2025[営業所]&amp;事業計画集計2025[月]&amp;事業計画集計2025[受着完],事業計画集計2025[(当月)実績 棟数],0,0)</f>
        <v>0</v>
      </c>
      <c r="CB33" s="28" cm="1">
        <f t="array" ref="CB33">_xlfn.XLOOKUP($D32&amp;CB$2&amp;CB$3,事業計画集計2025[営業所]&amp;事業計画集計2025[月]&amp;事業計画集計2025[受着完],事業計画集計2025[(当月)実績 請負金額],0,0)</f>
        <v>0</v>
      </c>
      <c r="CC33" s="28" cm="1">
        <f t="array" ref="CC33">_xlfn.XLOOKUP($D32&amp;CB$2&amp;CB$3,事業計画集計2025[営業所]&amp;事業計画集計2025[月]&amp;事業計画集計2025[受着完],事業計画集計2025[(当月)実績 利益額],0,0)</f>
        <v>0</v>
      </c>
      <c r="CD33" s="149" cm="1">
        <f t="array" ref="CD33">_xlfn.XLOOKUP($D32&amp;CB$2&amp;CB$3,事業計画集計2025[営業所]&amp;事業計画集計2025[月]&amp;事業計画集計2025[受着完],事業計画集計2025[(当月)実績 棟数],0,0)</f>
        <v>0</v>
      </c>
      <c r="CE33" s="28" cm="1">
        <f t="array" ref="CE33">_xlfn.XLOOKUP($D32&amp;CE$2&amp;CE$3,事業計画集計2025[営業所]&amp;事業計画集計2025[月]&amp;事業計画集計2025[受着完],事業計画集計2025[(当月)実績 請負金額],0,0)</f>
        <v>0</v>
      </c>
      <c r="CF33" s="28" cm="1">
        <f t="array" ref="CF33">_xlfn.XLOOKUP($D32&amp;CE$2&amp;CE$3,事業計画集計2025[営業所]&amp;事業計画集計2025[月]&amp;事業計画集計2025[受着完],事業計画集計2025[(当月)実績 利益額],0,0)</f>
        <v>0</v>
      </c>
      <c r="CG33" s="149" cm="1">
        <f t="array" ref="CG33">_xlfn.XLOOKUP($D32&amp;CE$2&amp;CE$3,事業計画集計2025[営業所]&amp;事業計画集計2025[月]&amp;事業計画集計2025[受着完],事業計画集計2025[(当月)実績 棟数],0,0)</f>
        <v>0</v>
      </c>
      <c r="CH33" s="28" cm="1">
        <f t="array" ref="CH33">_xlfn.XLOOKUP($D32&amp;CH$2&amp;CH$3,事業計画集計2025[営業所]&amp;事業計画集計2025[月]&amp;事業計画集計2025[受着完],事業計画集計2025[(当月)実績 請負金額],0,0)</f>
        <v>0</v>
      </c>
      <c r="CI33" s="28" cm="1">
        <f t="array" ref="CI33">_xlfn.XLOOKUP($D32&amp;CH$2&amp;CH$3,事業計画集計2025[営業所]&amp;事業計画集計2025[月]&amp;事業計画集計2025[受着完],事業計画集計2025[(当月)実績 利益額],0,0)</f>
        <v>0</v>
      </c>
      <c r="CJ33" s="133">
        <f>CI33-($Q32*1000)</f>
        <v>-7115000</v>
      </c>
      <c r="CK33" s="142" cm="1">
        <f t="array" ref="CK33">_xlfn.XLOOKUP($D32&amp;CH$2&amp;CH$3,事業計画集計2025[営業所]&amp;事業計画集計2025[月]&amp;事業計画集計2025[受着完],事業計画集計2025[(当月)実績 棟数],0,0)</f>
        <v>0</v>
      </c>
      <c r="CL33" s="421">
        <f t="shared" si="727"/>
        <v>0</v>
      </c>
      <c r="CM33" s="422">
        <f t="shared" si="728"/>
        <v>0</v>
      </c>
      <c r="CN33" s="423">
        <f t="shared" si="729"/>
        <v>0</v>
      </c>
      <c r="CO33" s="296">
        <f t="shared" si="730"/>
        <v>91488320</v>
      </c>
      <c r="CP33" s="300">
        <f t="shared" si="731"/>
        <v>19259358</v>
      </c>
      <c r="CQ33" s="154">
        <f t="shared" si="732"/>
        <v>3</v>
      </c>
      <c r="CR33" s="304">
        <f>BN33+BX33+CH33</f>
        <v>56764248</v>
      </c>
      <c r="CS33" s="314">
        <f>BO33+BY33+CI33</f>
        <v>11284585</v>
      </c>
      <c r="CT33" s="409">
        <f>CS33*(1+CT34)-(($Q32*1000)*3)</f>
        <v>-10060415</v>
      </c>
      <c r="CU33" s="158">
        <f>BQ33+CA33+CK33</f>
        <v>2</v>
      </c>
      <c r="CV33" s="333">
        <f t="shared" si="736"/>
        <v>87560739</v>
      </c>
      <c r="CW33" s="334">
        <f t="shared" si="737"/>
        <v>16828525</v>
      </c>
      <c r="CX33" s="162">
        <f t="shared" si="738"/>
        <v>3</v>
      </c>
      <c r="CY33" s="354">
        <f t="shared" si="739"/>
        <v>91488320</v>
      </c>
      <c r="CZ33" s="355">
        <f t="shared" si="740"/>
        <v>19259358</v>
      </c>
      <c r="DA33" s="166">
        <f t="shared" si="741"/>
        <v>3</v>
      </c>
      <c r="DB33" s="479">
        <f t="shared" si="742"/>
        <v>110786266</v>
      </c>
      <c r="DC33" s="480">
        <f t="shared" si="743"/>
        <v>24172553</v>
      </c>
      <c r="DD33" s="409">
        <f t="shared" si="744"/>
        <v>-18517447</v>
      </c>
      <c r="DE33" s="482">
        <f t="shared" si="745"/>
        <v>4</v>
      </c>
      <c r="DF33" s="28" cm="1">
        <f t="array" ref="DF33">_xlfn.XLOOKUP($D32&amp;DF$2&amp;DF$3,事業計画集計2025[営業所]&amp;事業計画集計2025[月]&amp;事業計画集計2025[受着完],事業計画集計2025[(当月)実績 請負金額],0,0)</f>
        <v>0</v>
      </c>
      <c r="DG33" s="28" cm="1">
        <f t="array" ref="DG33">_xlfn.XLOOKUP($D32&amp;DF$2&amp;DF$3,事業計画集計2025[営業所]&amp;事業計画集計2025[月]&amp;事業計画集計2025[受着完],事業計画集計2025[(当月)実績 利益額],0,0)</f>
        <v>0</v>
      </c>
      <c r="DH33" s="149" cm="1">
        <f t="array" ref="DH33">_xlfn.XLOOKUP($D32&amp;DF$2&amp;DF$3,事業計画集計2025[営業所]&amp;事業計画集計2025[月]&amp;事業計画集計2025[受着完],事業計画集計2025[(当月)実績 棟数],0,0)</f>
        <v>0</v>
      </c>
      <c r="DI33" s="28" cm="1">
        <f t="array" ref="DI33">_xlfn.XLOOKUP($D32&amp;DI$2&amp;DI$3,事業計画集計2025[営業所]&amp;事業計画集計2025[月]&amp;事業計画集計2025[受着完],事業計画集計2025[(当月)実績 請負金額],0,0)</f>
        <v>0</v>
      </c>
      <c r="DJ33" s="28" cm="1">
        <f t="array" ref="DJ33">_xlfn.XLOOKUP($D32&amp;DI$2&amp;DI$3,事業計画集計2025[営業所]&amp;事業計画集計2025[月]&amp;事業計画集計2025[受着完],事業計画集計2025[(当月)実績 利益額],0,0)</f>
        <v>0</v>
      </c>
      <c r="DK33" s="149" cm="1">
        <f t="array" ref="DK33">_xlfn.XLOOKUP($D32&amp;DI$2&amp;DI$3,事業計画集計2025[営業所]&amp;事業計画集計2025[月]&amp;事業計画集計2025[受着完],事業計画集計2025[(当月)実績 棟数],0,0)</f>
        <v>0</v>
      </c>
      <c r="DL33" s="28" cm="1">
        <f t="array" ref="DL33">_xlfn.XLOOKUP($D32&amp;DL$2&amp;DL$3,事業計画集計2025[営業所]&amp;事業計画集計2025[月]&amp;事業計画集計2025[受着完],事業計画集計2025[(当月)実績 請負金額],0,0)</f>
        <v>0</v>
      </c>
      <c r="DM33" s="28" cm="1">
        <f t="array" ref="DM33">_xlfn.XLOOKUP($D32&amp;DL$2&amp;DL$3,事業計画集計2025[営業所]&amp;事業計画集計2025[月]&amp;事業計画集計2025[受着完],事業計画集計2025[(当月)実績 利益額],0,0)</f>
        <v>0</v>
      </c>
      <c r="DN33" s="133">
        <f>DM33-($Q32*1000)</f>
        <v>-7115000</v>
      </c>
      <c r="DO33" s="149" cm="1">
        <f t="array" ref="DO33">_xlfn.XLOOKUP($D32&amp;DL$2&amp;DL$3,事業計画集計2025[営業所]&amp;事業計画集計2025[月]&amp;事業計画集計2025[受着完],事業計画集計2025[(当月)実績 棟数],0,0)</f>
        <v>0</v>
      </c>
      <c r="DP33" s="28" cm="1">
        <f t="array" ref="DP33">_xlfn.XLOOKUP($D32&amp;DP$2&amp;DP$3,事業計画集計2025[営業所]&amp;事業計画集計2025[月]&amp;事業計画集計2025[受着完],事業計画集計2025[(当月)実績 請負金額],0,0)</f>
        <v>0</v>
      </c>
      <c r="DQ33" s="28" cm="1">
        <f t="array" ref="DQ33">_xlfn.XLOOKUP($D32&amp;DP$2&amp;DP$3,事業計画集計2025[営業所]&amp;事業計画集計2025[月]&amp;事業計画集計2025[受着完],事業計画集計2025[(当月)実績 利益額],0,0)</f>
        <v>0</v>
      </c>
      <c r="DR33" s="149" cm="1">
        <f t="array" ref="DR33">_xlfn.XLOOKUP($D32&amp;DP$2&amp;DP$3,事業計画集計2025[営業所]&amp;事業計画集計2025[月]&amp;事業計画集計2025[受着完],事業計画集計2025[(当月)実績 棟数],0,0)</f>
        <v>0</v>
      </c>
      <c r="DS33" s="28" cm="1">
        <f t="array" ref="DS33">_xlfn.XLOOKUP($D32&amp;DS$2&amp;DS$3,事業計画集計2025[営業所]&amp;事業計画集計2025[月]&amp;事業計画集計2025[受着完],事業計画集計2025[(当月)実績 請負金額],0,0)</f>
        <v>62302303</v>
      </c>
      <c r="DT33" s="28" cm="1">
        <f t="array" ref="DT33">_xlfn.XLOOKUP($D32&amp;DS$2&amp;DS$3,事業計画集計2025[営業所]&amp;事業計画集計2025[月]&amp;事業計画集計2025[受着完],事業計画集計2025[(当月)実績 利益額],0,0)</f>
        <v>10955532</v>
      </c>
      <c r="DU33" s="149" cm="1">
        <f t="array" ref="DU33">_xlfn.XLOOKUP($D32&amp;DS$2&amp;DS$3,事業計画集計2025[営業所]&amp;事業計画集計2025[月]&amp;事業計画集計2025[受着完],事業計画集計2025[(当月)実績 棟数],0,0)</f>
        <v>2</v>
      </c>
      <c r="DV33" s="28" cm="1">
        <f t="array" ref="DV33">_xlfn.XLOOKUP($D32&amp;DV$2&amp;DV$3,事業計画集計2025[営業所]&amp;事業計画集計2025[月]&amp;事業計画集計2025[受着完],事業計画集計2025[(当月)実績 請負金額],0,0)</f>
        <v>57928930</v>
      </c>
      <c r="DW33" s="28" cm="1">
        <f t="array" ref="DW33">_xlfn.XLOOKUP($D32&amp;DV$2&amp;DV$3,事業計画集計2025[営業所]&amp;事業計画集計2025[月]&amp;事業計画集計2025[受着完],事業計画集計2025[(当月)実績 利益額],0,0)</f>
        <v>12134994</v>
      </c>
      <c r="DX33" s="133">
        <f>DW33-($Q32*1000)</f>
        <v>5019994</v>
      </c>
      <c r="DY33" s="149" cm="1">
        <f t="array" ref="DY33">_xlfn.XLOOKUP($D32&amp;DV$2&amp;DV$3,事業計画集計2025[営業所]&amp;事業計画集計2025[月]&amp;事業計画集計2025[受着完],事業計画集計2025[(当月)実績 棟数],0,0)</f>
        <v>2</v>
      </c>
      <c r="DZ33" s="28" cm="1">
        <f t="array" ref="DZ33">_xlfn.XLOOKUP($D32&amp;DZ$2&amp;DZ$3,事業計画集計2025[営業所]&amp;事業計画集計2025[月]&amp;事業計画集計2025[受着完],事業計画集計2025[(当月)実績 請負金額],0,0)</f>
        <v>0</v>
      </c>
      <c r="EA33" s="28" cm="1">
        <f t="array" ref="EA33">_xlfn.XLOOKUP($D32&amp;DZ$2&amp;DZ$3,事業計画集計2025[営業所]&amp;事業計画集計2025[月]&amp;事業計画集計2025[受着完],事業計画集計2025[(当月)実績 利益額],0,0)</f>
        <v>0</v>
      </c>
      <c r="EB33" s="149" cm="1">
        <f t="array" ref="EB33">_xlfn.XLOOKUP($D32&amp;DZ$2&amp;DZ$3,事業計画集計2025[営業所]&amp;事業計画集計2025[月]&amp;事業計画集計2025[受着完],事業計画集計2025[(当月)実績 棟数],0,0)</f>
        <v>0</v>
      </c>
      <c r="EC33" s="28" cm="1">
        <f t="array" ref="EC33">_xlfn.XLOOKUP($D32&amp;EC$2&amp;EC$3,事業計画集計2025[営業所]&amp;事業計画集計2025[月]&amp;事業計画集計2025[受着完],事業計画集計2025[(当月)実績 請負金額],0,0)</f>
        <v>27718043</v>
      </c>
      <c r="ED33" s="28" cm="1">
        <f t="array" ref="ED33">_xlfn.XLOOKUP($D32&amp;EC$2&amp;EC$3,事業計画集計2025[営業所]&amp;事業計画集計2025[月]&amp;事業計画集計2025[受着完],事業計画集計2025[(当月)実績 利益額],0,0)</f>
        <v>5537147</v>
      </c>
      <c r="EE33" s="149" cm="1">
        <f t="array" ref="EE33">_xlfn.XLOOKUP($D32&amp;EC$2&amp;EC$3,事業計画集計2025[営業所]&amp;事業計画集計2025[月]&amp;事業計画集計2025[受着完],事業計画集計2025[(当月)実績 棟数],0,0)</f>
        <v>1</v>
      </c>
      <c r="EF33" s="28" cm="1">
        <f t="array" ref="EF33">_xlfn.XLOOKUP($D32&amp;EF$2&amp;EF$3,事業計画集計2025[営業所]&amp;事業計画集計2025[月]&amp;事業計画集計2025[受着完],事業計画集計2025[(当月)実績 請負金額],0,0)</f>
        <v>33559390</v>
      </c>
      <c r="EG33" s="28" cm="1">
        <f t="array" ref="EG33">_xlfn.XLOOKUP($D32&amp;EF$2&amp;EF$3,事業計画集計2025[営業所]&amp;事業計画集計2025[月]&amp;事業計画集計2025[受着完],事業計画集計2025[(当月)実績 利益額],0,0)</f>
        <v>7124364</v>
      </c>
      <c r="EH33" s="133">
        <f>EG33-($Q32*1000)</f>
        <v>9364</v>
      </c>
      <c r="EI33" s="142" cm="1">
        <f t="array" ref="EI33">_xlfn.XLOOKUP($D32&amp;EF$2&amp;EF$3,事業計画集計2025[営業所]&amp;事業計画集計2025[月]&amp;事業計画集計2025[受着完],事業計画集計2025[(当月)実績 棟数],0,0)</f>
        <v>1</v>
      </c>
      <c r="EJ33" s="421">
        <f t="shared" si="746"/>
        <v>0</v>
      </c>
      <c r="EK33" s="422">
        <f t="shared" si="747"/>
        <v>0</v>
      </c>
      <c r="EL33" s="423">
        <f t="shared" si="748"/>
        <v>0</v>
      </c>
      <c r="EM33" s="296">
        <f t="shared" si="749"/>
        <v>90020346</v>
      </c>
      <c r="EN33" s="300">
        <f t="shared" si="750"/>
        <v>16492679</v>
      </c>
      <c r="EO33" s="154">
        <f t="shared" si="751"/>
        <v>3</v>
      </c>
      <c r="EP33" s="304">
        <f>DL33+DV33+EF33</f>
        <v>91488320</v>
      </c>
      <c r="EQ33" s="314">
        <f>DM33+DW33+EG33</f>
        <v>19259358</v>
      </c>
      <c r="ER33" s="409">
        <f>EQ33*(1+ER34)-(($Q32*1000)*3)</f>
        <v>-2085642</v>
      </c>
      <c r="ES33" s="158">
        <f>DO33+DY33+EI33</f>
        <v>3</v>
      </c>
      <c r="ET33" s="28" cm="1">
        <f t="array" ref="ET33">_xlfn.XLOOKUP($D32&amp;ET$2&amp;ET$3,事業計画集計2025[営業所]&amp;事業計画集計2025[月]&amp;事業計画集計2025[受着完],事業計画集計2025[(当月)実績 請負金額],0,0)</f>
        <v>0</v>
      </c>
      <c r="EU33" s="28" cm="1">
        <f t="array" ref="EU33">_xlfn.XLOOKUP($D32&amp;ET$2&amp;ET$3,事業計画集計2025[営業所]&amp;事業計画集計2025[月]&amp;事業計画集計2025[受着完],事業計画集計2025[(当月)実績 利益額],0,0)</f>
        <v>0</v>
      </c>
      <c r="EV33" s="149" cm="1">
        <f t="array" ref="EV33">_xlfn.XLOOKUP($D32&amp;ET$2&amp;ET$3,事業計画集計2025[営業所]&amp;事業計画集計2025[月]&amp;事業計画集計2025[受着完],事業計画集計2025[(当月)実績 棟数],0,0)</f>
        <v>0</v>
      </c>
      <c r="EW33" s="28" cm="1">
        <f t="array" ref="EW33">_xlfn.XLOOKUP($D32&amp;EW$2&amp;EW$3,事業計画集計2025[営業所]&amp;事業計画集計2025[月]&amp;事業計画集計2025[受着完],事業計画集計2025[(当月)実績 請負金額],0,0)</f>
        <v>31541657</v>
      </c>
      <c r="EX33" s="28" cm="1">
        <f t="array" ref="EX33">_xlfn.XLOOKUP($D32&amp;EW$2&amp;EW$3,事業計画集計2025[営業所]&amp;事業計画集計2025[月]&amp;事業計画集計2025[受着完],事業計画集計2025[(当月)実績 利益額],0,0)</f>
        <v>6322166</v>
      </c>
      <c r="EY33" s="149" cm="1">
        <f t="array" ref="EY33">_xlfn.XLOOKUP($D32&amp;EW$2&amp;EW$3,事業計画集計2025[営業所]&amp;事業計画集計2025[月]&amp;事業計画集計2025[受着完],事業計画集計2025[(当月)実績 棟数],0,0)</f>
        <v>1</v>
      </c>
      <c r="EZ33" s="28" cm="1">
        <f t="array" ref="EZ33">_xlfn.XLOOKUP($D32&amp;EZ$2&amp;EZ$3,事業計画集計2025[営業所]&amp;事業計画集計2025[月]&amp;事業計画集計2025[受着完],事業計画集計2025[(当月)実績 請負金額],0,0)</f>
        <v>0</v>
      </c>
      <c r="FA33" s="28" cm="1">
        <f t="array" ref="FA33">_xlfn.XLOOKUP($D32&amp;EZ$2&amp;EZ$3,事業計画集計2025[営業所]&amp;事業計画集計2025[月]&amp;事業計画集計2025[受着完],事業計画集計2025[(当月)実績 利益額],0,0)</f>
        <v>0</v>
      </c>
      <c r="FB33" s="133">
        <f>FA33-($Q32*1000)</f>
        <v>-7115000</v>
      </c>
      <c r="FC33" s="149" cm="1">
        <f t="array" ref="FC33">_xlfn.XLOOKUP($D32&amp;EZ$2&amp;EZ$3,事業計画集計2025[営業所]&amp;事業計画集計2025[月]&amp;事業計画集計2025[受着完],事業計画集計2025[(当月)実績 棟数],0,0)</f>
        <v>0</v>
      </c>
      <c r="FD33" s="28" cm="1">
        <f t="array" ref="FD33">_xlfn.XLOOKUP($D32&amp;FD$2&amp;FD$3,事業計画集計2025[営業所]&amp;事業計画集計2025[月]&amp;事業計画集計2025[受着完],事業計画集計2025[(当月)実績 請負金額],0,0)</f>
        <v>0</v>
      </c>
      <c r="FE33" s="28" cm="1">
        <f t="array" ref="FE33">_xlfn.XLOOKUP($D32&amp;FD$2&amp;FD$3,事業計画集計2025[営業所]&amp;事業計画集計2025[月]&amp;事業計画集計2025[受着完],事業計画集計2025[(当月)実績 利益額],0,0)</f>
        <v>0</v>
      </c>
      <c r="FF33" s="149" cm="1">
        <f t="array" ref="FF33">_xlfn.XLOOKUP($D32&amp;FD$2&amp;FD$3,事業計画集計2025[営業所]&amp;事業計画集計2025[月]&amp;事業計画集計2025[受着完],事業計画集計2025[(当月)実績 棟数],0,0)</f>
        <v>0</v>
      </c>
      <c r="FG33" s="28" cm="1">
        <f t="array" ref="FG33">_xlfn.XLOOKUP($D32&amp;FG$2&amp;FG$3,事業計画集計2025[営業所]&amp;事業計画集計2025[月]&amp;事業計画集計2025[受着完],事業計画集計2025[(当月)実績 請負金額],0,0)</f>
        <v>0</v>
      </c>
      <c r="FH33" s="28" cm="1">
        <f t="array" ref="FH33">_xlfn.XLOOKUP($D32&amp;FG$2&amp;FG$3,事業計画集計2025[営業所]&amp;事業計画集計2025[月]&amp;事業計画集計2025[受着完],事業計画集計2025[(当月)実績 利益額],0,0)</f>
        <v>0</v>
      </c>
      <c r="FI33" s="149" cm="1">
        <f t="array" ref="FI33">_xlfn.XLOOKUP($D32&amp;FG$2&amp;FG$3,事業計画集計2025[営業所]&amp;事業計画集計2025[月]&amp;事業計画集計2025[受着完],事業計画集計2025[(当月)実績 棟数],0,0)</f>
        <v>0</v>
      </c>
      <c r="FJ33" s="28" cm="1">
        <f t="array" ref="FJ33">_xlfn.XLOOKUP($D32&amp;FJ$2&amp;FJ$3,事業計画集計2025[営業所]&amp;事業計画集計2025[月]&amp;事業計画集計2025[受着完],事業計画集計2025[(当月)実績 請負金額],0,0)</f>
        <v>0</v>
      </c>
      <c r="FK33" s="28" cm="1">
        <f t="array" ref="FK33">_xlfn.XLOOKUP($D32&amp;FJ$2&amp;FJ$3,事業計画集計2025[営業所]&amp;事業計画集計2025[月]&amp;事業計画集計2025[受着完],事業計画集計2025[(当月)実績 利益額],0,0)</f>
        <v>0</v>
      </c>
      <c r="FL33" s="133">
        <f>FK33-($Q32*1000)</f>
        <v>-7115000</v>
      </c>
      <c r="FM33" s="149" cm="1">
        <f t="array" ref="FM33">_xlfn.XLOOKUP($D32&amp;FJ$2&amp;FJ$3,事業計画集計2025[営業所]&amp;事業計画集計2025[月]&amp;事業計画集計2025[受着完],事業計画集計2025[(当月)実績 棟数],0,0)</f>
        <v>0</v>
      </c>
      <c r="FN33" s="28" cm="1">
        <f t="array" ref="FN33">_xlfn.XLOOKUP($D32&amp;FN$2&amp;FN$3,事業計画集計2025[営業所]&amp;事業計画集計2025[月]&amp;事業計画集計2025[受着完],事業計画集計2025[(当月)実績 請負金額],0,0)</f>
        <v>0</v>
      </c>
      <c r="FO33" s="28" cm="1">
        <f t="array" ref="FO33">_xlfn.XLOOKUP($D32&amp;FN$2&amp;FN$3,事業計画集計2025[営業所]&amp;事業計画集計2025[月]&amp;事業計画集計2025[受着完],事業計画集計2025[(当月)実績 利益額],0,0)</f>
        <v>0</v>
      </c>
      <c r="FP33" s="149" cm="1">
        <f t="array" ref="FP33">_xlfn.XLOOKUP($D32&amp;FN$2&amp;FN$3,事業計画集計2025[営業所]&amp;事業計画集計2025[月]&amp;事業計画集計2025[受着完],事業計画集計2025[(当月)実績 棟数],0,0)</f>
        <v>0</v>
      </c>
      <c r="FQ33" s="28" cm="1">
        <f t="array" ref="FQ33">_xlfn.XLOOKUP($D32&amp;FQ$2&amp;FQ$3,事業計画集計2025[営業所]&amp;事業計画集計2025[月]&amp;事業計画集計2025[受着完],事業計画集計2025[(当月)実績 請負金額],0,0)</f>
        <v>0</v>
      </c>
      <c r="FR33" s="28" cm="1">
        <f t="array" ref="FR33">_xlfn.XLOOKUP($D32&amp;FQ$2&amp;FQ$3,事業計画集計2025[営業所]&amp;事業計画集計2025[月]&amp;事業計画集計2025[受着完],事業計画集計2025[(当月)実績 利益額],0,0)</f>
        <v>0</v>
      </c>
      <c r="FS33" s="149" cm="1">
        <f t="array" ref="FS33">_xlfn.XLOOKUP($D32&amp;FQ$2&amp;FQ$3,事業計画集計2025[営業所]&amp;事業計画集計2025[月]&amp;事業計画集計2025[受着完],事業計画集計2025[(当月)実績 棟数],0,0)</f>
        <v>0</v>
      </c>
      <c r="FT33" s="28" cm="1">
        <f t="array" ref="FT33">_xlfn.XLOOKUP($D32&amp;FT$2&amp;FT$3,事業計画集計2025[営業所]&amp;事業計画集計2025[月]&amp;事業計画集計2025[受着完],事業計画集計2025[(当月)実績 請負金額],0,0)</f>
        <v>0</v>
      </c>
      <c r="FU33" s="28" cm="1">
        <f t="array" ref="FU33">_xlfn.XLOOKUP($D32&amp;FT$2&amp;FT$3,事業計画集計2025[営業所]&amp;事業計画集計2025[月]&amp;事業計画集計2025[受着完],事業計画集計2025[(当月)実績 利益額],0,0)</f>
        <v>0</v>
      </c>
      <c r="FV33" s="133">
        <f>FU33-($Q32*1000)</f>
        <v>-7115000</v>
      </c>
      <c r="FW33" s="142" cm="1">
        <f t="array" ref="FW33">_xlfn.XLOOKUP($D32&amp;FT$2&amp;FT$3,事業計画集計2025[営業所]&amp;事業計画集計2025[月]&amp;事業計画集計2025[受着完],事業計画集計2025[(当月)実績 棟数],0,0)</f>
        <v>0</v>
      </c>
      <c r="FX33" s="421">
        <f t="shared" si="755"/>
        <v>0</v>
      </c>
      <c r="FY33" s="422">
        <f t="shared" si="756"/>
        <v>0</v>
      </c>
      <c r="FZ33" s="423">
        <f t="shared" si="757"/>
        <v>0</v>
      </c>
      <c r="GA33" s="296">
        <f t="shared" si="758"/>
        <v>31541657</v>
      </c>
      <c r="GB33" s="300">
        <f t="shared" si="759"/>
        <v>6322166</v>
      </c>
      <c r="GC33" s="154">
        <f t="shared" si="760"/>
        <v>1</v>
      </c>
      <c r="GD33" s="304">
        <f>EZ33+FJ33+FT33</f>
        <v>0</v>
      </c>
      <c r="GE33" s="314">
        <f>FA33+FK33+FU33</f>
        <v>0</v>
      </c>
      <c r="GF33" s="409">
        <f>GE33*(1+GF34)-(($Q32*1000)*3)</f>
        <v>-21345000</v>
      </c>
      <c r="GG33" s="158">
        <f>FC33+FM33+FW33</f>
        <v>0</v>
      </c>
      <c r="GH33" s="333">
        <f t="shared" si="764"/>
        <v>0</v>
      </c>
      <c r="GI33" s="334">
        <f t="shared" si="765"/>
        <v>0</v>
      </c>
      <c r="GJ33" s="162">
        <f t="shared" si="766"/>
        <v>0</v>
      </c>
      <c r="GK33" s="354">
        <f t="shared" si="767"/>
        <v>121562003</v>
      </c>
      <c r="GL33" s="355">
        <f t="shared" si="768"/>
        <v>22814845</v>
      </c>
      <c r="GM33" s="166">
        <f t="shared" si="769"/>
        <v>4</v>
      </c>
      <c r="GN33" s="479">
        <f t="shared" si="770"/>
        <v>91488320</v>
      </c>
      <c r="GO33" s="480">
        <f t="shared" si="771"/>
        <v>19259358</v>
      </c>
      <c r="GP33" s="409">
        <f t="shared" si="772"/>
        <v>-23430642</v>
      </c>
      <c r="GQ33" s="482">
        <f t="shared" si="773"/>
        <v>3</v>
      </c>
      <c r="GR33" s="390">
        <f t="shared" si="774"/>
        <v>87560739</v>
      </c>
      <c r="GS33" s="391">
        <f t="shared" si="775"/>
        <v>16828525</v>
      </c>
      <c r="GT33" s="170">
        <f t="shared" si="776"/>
        <v>3</v>
      </c>
      <c r="GU33" s="390">
        <f t="shared" si="777"/>
        <v>213050323</v>
      </c>
      <c r="GV33" s="391">
        <f t="shared" si="778"/>
        <v>42074203</v>
      </c>
      <c r="GW33" s="170">
        <f t="shared" si="779"/>
        <v>7</v>
      </c>
      <c r="GX33" s="390">
        <f t="shared" si="780"/>
        <v>202274586</v>
      </c>
      <c r="GY33" s="391">
        <f t="shared" si="781"/>
        <v>43431911</v>
      </c>
      <c r="GZ33" s="409">
        <f t="shared" si="782"/>
        <v>-41948089</v>
      </c>
      <c r="HA33" s="256">
        <f t="shared" si="783"/>
        <v>7</v>
      </c>
      <c r="HB33" s="31"/>
      <c r="HC33" s="30" t="s">
        <v>138</v>
      </c>
      <c r="HD33" s="30" t="s">
        <v>193</v>
      </c>
      <c r="HE33" s="515" t="s">
        <v>245</v>
      </c>
      <c r="HF33" s="30" t="s">
        <v>250</v>
      </c>
      <c r="HG33" s="30" t="s">
        <v>268</v>
      </c>
    </row>
    <row r="34" spans="1:215" s="38" customFormat="1" ht="21">
      <c r="A34" s="32"/>
      <c r="B34" s="599" t="s">
        <v>446</v>
      </c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139</v>
      </c>
      <c r="T34" s="35" t="str">
        <f t="shared" ref="T34:AA34" si="790">IF(AND(T32&gt;0,T33&gt;0),ROUNDDOWN(T33/T32,4),"")</f>
        <v/>
      </c>
      <c r="U34" s="36" t="str">
        <f t="shared" si="790"/>
        <v/>
      </c>
      <c r="V34" s="143" t="str">
        <f t="shared" si="790"/>
        <v/>
      </c>
      <c r="W34" s="35" t="str">
        <f t="shared" si="790"/>
        <v/>
      </c>
      <c r="X34" s="36" t="str">
        <f t="shared" si="790"/>
        <v/>
      </c>
      <c r="Y34" s="150" t="str">
        <f t="shared" si="790"/>
        <v/>
      </c>
      <c r="Z34" s="36">
        <f t="shared" si="790"/>
        <v>1.0185</v>
      </c>
      <c r="AA34" s="36">
        <f t="shared" si="790"/>
        <v>1.0144</v>
      </c>
      <c r="AB34" s="37">
        <f>IF(AB33&gt;0,AB33/AB32,0)</f>
        <v>1.0328748736631193</v>
      </c>
      <c r="AC34" s="143">
        <f t="shared" ref="AC34:AK34" si="791">IF(AND(AC32&gt;0,AC33&gt;0),ROUNDDOWN(AC33/AC32,4),"")</f>
        <v>1</v>
      </c>
      <c r="AD34" s="35">
        <f t="shared" si="791"/>
        <v>0.60509999999999997</v>
      </c>
      <c r="AE34" s="36">
        <f t="shared" si="791"/>
        <v>0.53339999999999999</v>
      </c>
      <c r="AF34" s="150">
        <f t="shared" si="791"/>
        <v>0.5</v>
      </c>
      <c r="AG34" s="36" t="str">
        <f t="shared" si="791"/>
        <v/>
      </c>
      <c r="AH34" s="36" t="str">
        <f t="shared" si="791"/>
        <v/>
      </c>
      <c r="AI34" s="150" t="str">
        <f t="shared" si="791"/>
        <v/>
      </c>
      <c r="AJ34" s="36" t="str">
        <f t="shared" si="791"/>
        <v/>
      </c>
      <c r="AK34" s="36" t="str">
        <f t="shared" si="791"/>
        <v/>
      </c>
      <c r="AL34" s="37">
        <f>IF(AL33&gt;0,AL33/AL32,0)</f>
        <v>0</v>
      </c>
      <c r="AM34" s="150" t="str">
        <f t="shared" ref="AM34:AU34" si="792">IF(AND(AM32&gt;0,AM33&gt;0),ROUNDDOWN(AM33/AM32,4),"")</f>
        <v/>
      </c>
      <c r="AN34" s="36">
        <f t="shared" si="792"/>
        <v>0.95840000000000003</v>
      </c>
      <c r="AO34" s="36">
        <f t="shared" si="792"/>
        <v>0.83250000000000002</v>
      </c>
      <c r="AP34" s="150">
        <f t="shared" si="792"/>
        <v>1</v>
      </c>
      <c r="AQ34" s="36" t="str">
        <f t="shared" si="792"/>
        <v/>
      </c>
      <c r="AR34" s="36" t="str">
        <f t="shared" si="792"/>
        <v/>
      </c>
      <c r="AS34" s="150" t="str">
        <f t="shared" si="792"/>
        <v/>
      </c>
      <c r="AT34" s="36" t="str">
        <f t="shared" si="792"/>
        <v/>
      </c>
      <c r="AU34" s="36" t="str">
        <f t="shared" si="792"/>
        <v/>
      </c>
      <c r="AV34" s="37">
        <f>IF(AV33&gt;0,AV33/AV32,0)</f>
        <v>0</v>
      </c>
      <c r="AW34" s="143" t="str">
        <f>IF(AND(AW32&gt;0,AW33&gt;0),ROUNDDOWN(AW33/AW32,4),"")</f>
        <v/>
      </c>
      <c r="AX34" s="424">
        <f t="shared" ref="AX34:BE34" si="793">IF(AND(AX32&gt;0,AX33&gt;0),ROUNDDOWN(AX33/AX32,4),"")</f>
        <v>0.62539999999999996</v>
      </c>
      <c r="AY34" s="425">
        <f t="shared" si="793"/>
        <v>0.54630000000000001</v>
      </c>
      <c r="AZ34" s="426">
        <f t="shared" si="793"/>
        <v>0.6</v>
      </c>
      <c r="BA34" s="297" t="str">
        <f t="shared" si="793"/>
        <v/>
      </c>
      <c r="BB34" s="301" t="str">
        <f t="shared" si="793"/>
        <v/>
      </c>
      <c r="BC34" s="155" t="str">
        <f t="shared" si="793"/>
        <v/>
      </c>
      <c r="BD34" s="305">
        <f t="shared" si="793"/>
        <v>1.0185</v>
      </c>
      <c r="BE34" s="315">
        <f t="shared" si="793"/>
        <v>1.0144</v>
      </c>
      <c r="BF34" s="325"/>
      <c r="BG34" s="159">
        <f t="shared" ref="BG34:BO34" si="794">IF(AND(BG32&gt;0,BG33&gt;0),ROUNDDOWN(BG33/BG32,4),"")</f>
        <v>1</v>
      </c>
      <c r="BH34" s="36" t="str">
        <f t="shared" si="794"/>
        <v/>
      </c>
      <c r="BI34" s="36" t="str">
        <f t="shared" si="794"/>
        <v/>
      </c>
      <c r="BJ34" s="150" t="str">
        <f t="shared" si="794"/>
        <v/>
      </c>
      <c r="BK34" s="36">
        <f t="shared" si="794"/>
        <v>1.5237000000000001</v>
      </c>
      <c r="BL34" s="36">
        <f t="shared" si="794"/>
        <v>1.5631999999999999</v>
      </c>
      <c r="BM34" s="150">
        <f t="shared" si="794"/>
        <v>1.5</v>
      </c>
      <c r="BN34" s="36">
        <f t="shared" si="794"/>
        <v>0.99660000000000004</v>
      </c>
      <c r="BO34" s="36">
        <f t="shared" si="794"/>
        <v>0.99660000000000004</v>
      </c>
      <c r="BP34" s="37">
        <f>IF(BP33&gt;0,BP33/BP32,0)</f>
        <v>0.99102639672572224</v>
      </c>
      <c r="BQ34" s="150">
        <f t="shared" ref="BQ34:BY34" si="795">IF(AND(BQ32&gt;0,BQ33&gt;0),ROUNDDOWN(BQ33/BQ32,4),"")</f>
        <v>1</v>
      </c>
      <c r="BR34" s="36" t="str">
        <f t="shared" si="795"/>
        <v/>
      </c>
      <c r="BS34" s="36" t="str">
        <f t="shared" si="795"/>
        <v/>
      </c>
      <c r="BT34" s="150" t="str">
        <f t="shared" si="795"/>
        <v/>
      </c>
      <c r="BU34" s="36" t="str">
        <f t="shared" si="795"/>
        <v/>
      </c>
      <c r="BV34" s="36" t="str">
        <f t="shared" si="795"/>
        <v/>
      </c>
      <c r="BW34" s="150" t="str">
        <f t="shared" si="795"/>
        <v/>
      </c>
      <c r="BX34" s="36" t="str">
        <f t="shared" si="795"/>
        <v/>
      </c>
      <c r="BY34" s="36" t="str">
        <f t="shared" si="795"/>
        <v/>
      </c>
      <c r="BZ34" s="37">
        <f>IF(BZ33&gt;0,BZ33/BZ32,0)</f>
        <v>0</v>
      </c>
      <c r="CA34" s="150" t="str">
        <f t="shared" ref="CA34:CI34" si="796">IF(AND(CA32&gt;0,CA33&gt;0),ROUNDDOWN(CA33/CA32,4),"")</f>
        <v/>
      </c>
      <c r="CB34" s="36" t="str">
        <f t="shared" si="796"/>
        <v/>
      </c>
      <c r="CC34" s="36" t="str">
        <f t="shared" si="796"/>
        <v/>
      </c>
      <c r="CD34" s="150" t="str">
        <f t="shared" si="796"/>
        <v/>
      </c>
      <c r="CE34" s="36" t="str">
        <f t="shared" si="796"/>
        <v/>
      </c>
      <c r="CF34" s="36" t="str">
        <f t="shared" si="796"/>
        <v/>
      </c>
      <c r="CG34" s="150" t="str">
        <f t="shared" si="796"/>
        <v/>
      </c>
      <c r="CH34" s="36" t="str">
        <f t="shared" si="796"/>
        <v/>
      </c>
      <c r="CI34" s="36" t="str">
        <f t="shared" si="796"/>
        <v/>
      </c>
      <c r="CJ34" s="37">
        <f>IF(CJ33&gt;0,CJ33/CJ32,0)</f>
        <v>0</v>
      </c>
      <c r="CK34" s="143" t="str">
        <f>IF(AND(CK32&gt;0,CK33&gt;0),ROUNDDOWN(CK33/CK32,4),"")</f>
        <v/>
      </c>
      <c r="CL34" s="424" t="str">
        <f t="shared" ref="CL34:CS34" si="797">IF(AND(CL32&gt;0,CL33&gt;0),ROUNDDOWN(CL33/CL32,4),"")</f>
        <v/>
      </c>
      <c r="CM34" s="425" t="str">
        <f t="shared" si="797"/>
        <v/>
      </c>
      <c r="CN34" s="426" t="str">
        <f t="shared" si="797"/>
        <v/>
      </c>
      <c r="CO34" s="297">
        <f t="shared" si="797"/>
        <v>0.52190000000000003</v>
      </c>
      <c r="CP34" s="301">
        <f t="shared" si="797"/>
        <v>0.51649999999999996</v>
      </c>
      <c r="CQ34" s="155">
        <f t="shared" si="797"/>
        <v>0.5</v>
      </c>
      <c r="CR34" s="305">
        <f t="shared" si="797"/>
        <v>0.71240000000000003</v>
      </c>
      <c r="CS34" s="315">
        <f t="shared" si="797"/>
        <v>0.7056</v>
      </c>
      <c r="CT34" s="325"/>
      <c r="CU34" s="159">
        <f>IF(AND(CU32&gt;0,CU33&gt;0),ROUNDDOWN(CU33/CU32,4),"")</f>
        <v>0.66659999999999997</v>
      </c>
      <c r="CV34" s="335">
        <f>IF(AND(CV32&gt;0,CV33&gt;0),ROUNDDOWN(CV33/CV32,4),"")</f>
        <v>0.31269999999999998</v>
      </c>
      <c r="CW34" s="336">
        <f t="shared" ref="CW34:CX34" si="798">IF(AND(CW32&gt;0,CW33&gt;0),ROUNDDOWN(CW33/CW32,4),"")</f>
        <v>0.27310000000000001</v>
      </c>
      <c r="CX34" s="163">
        <f t="shared" si="798"/>
        <v>0.3</v>
      </c>
      <c r="CY34" s="356">
        <f>IF(AND(CY32&gt;0,CY33&gt;0),ROUNDDOWN(CY33/CY32,4),"")</f>
        <v>0.40260000000000001</v>
      </c>
      <c r="CZ34" s="357">
        <f>IF(AND(CZ32&gt;0,CZ33&gt;0),ROUNDDOWN(CZ33/CZ32,4),"")</f>
        <v>0.40560000000000002</v>
      </c>
      <c r="DA34" s="167">
        <f>IF(AND(DA32&gt;0,DA33&gt;0),ROUNDDOWN(DA33/DA32,4),"")</f>
        <v>0.375</v>
      </c>
      <c r="DB34" s="483">
        <f t="shared" ref="DB34:DE34" si="799">IF(AND(DB32&gt;0,DB33&gt;0),ROUNDDOWN(DB33/DB32,4),"")</f>
        <v>0.8347</v>
      </c>
      <c r="DC34" s="484">
        <f t="shared" si="799"/>
        <v>0.84230000000000005</v>
      </c>
      <c r="DD34" s="485"/>
      <c r="DE34" s="486">
        <f t="shared" si="799"/>
        <v>0.8</v>
      </c>
      <c r="DF34" s="36" t="str">
        <f t="shared" ref="DF34:DM34" si="800">IF(AND(DF32&gt;0,DF33&gt;0),ROUNDDOWN(DF33/DF32,4),"")</f>
        <v/>
      </c>
      <c r="DG34" s="36" t="str">
        <f t="shared" si="800"/>
        <v/>
      </c>
      <c r="DH34" s="150" t="str">
        <f t="shared" si="800"/>
        <v/>
      </c>
      <c r="DI34" s="36" t="str">
        <f t="shared" si="800"/>
        <v/>
      </c>
      <c r="DJ34" s="36" t="str">
        <f t="shared" si="800"/>
        <v/>
      </c>
      <c r="DK34" s="150" t="str">
        <f t="shared" si="800"/>
        <v/>
      </c>
      <c r="DL34" s="36" t="str">
        <f t="shared" si="800"/>
        <v/>
      </c>
      <c r="DM34" s="36" t="str">
        <f t="shared" si="800"/>
        <v/>
      </c>
      <c r="DN34" s="37">
        <f>IF(DN33&gt;0,DN33/DN32,0)</f>
        <v>0</v>
      </c>
      <c r="DO34" s="150" t="str">
        <f t="shared" ref="DO34:DW34" si="801">IF(AND(DO32&gt;0,DO33&gt;0),ROUNDDOWN(DO33/DO32,4),"")</f>
        <v/>
      </c>
      <c r="DP34" s="36" t="str">
        <f t="shared" si="801"/>
        <v/>
      </c>
      <c r="DQ34" s="36" t="str">
        <f t="shared" si="801"/>
        <v/>
      </c>
      <c r="DR34" s="150" t="str">
        <f t="shared" si="801"/>
        <v/>
      </c>
      <c r="DS34" s="36">
        <f t="shared" si="801"/>
        <v>1.1125</v>
      </c>
      <c r="DT34" s="36">
        <f t="shared" si="801"/>
        <v>0.88919999999999999</v>
      </c>
      <c r="DU34" s="150">
        <f t="shared" si="801"/>
        <v>1</v>
      </c>
      <c r="DV34" s="36">
        <f t="shared" si="801"/>
        <v>0.96479999999999999</v>
      </c>
      <c r="DW34" s="36">
        <f t="shared" si="801"/>
        <v>0.9849</v>
      </c>
      <c r="DX34" s="37">
        <f>IF(DX33&gt;0,DX33/DX32,0)</f>
        <v>0.96443590326350515</v>
      </c>
      <c r="DY34" s="150">
        <f t="shared" ref="DY34:EG34" si="802">IF(AND(DY32&gt;0,DY33&gt;0),ROUNDDOWN(DY33/DY32,4),"")</f>
        <v>1</v>
      </c>
      <c r="DZ34" s="36" t="str">
        <f t="shared" si="802"/>
        <v/>
      </c>
      <c r="EA34" s="36" t="str">
        <f t="shared" si="802"/>
        <v/>
      </c>
      <c r="EB34" s="150" t="str">
        <f t="shared" si="802"/>
        <v/>
      </c>
      <c r="EC34" s="36">
        <f t="shared" si="802"/>
        <v>0.9899</v>
      </c>
      <c r="ED34" s="36">
        <f t="shared" si="802"/>
        <v>0.89880000000000004</v>
      </c>
      <c r="EE34" s="150">
        <f t="shared" si="802"/>
        <v>1</v>
      </c>
      <c r="EF34" s="36">
        <f t="shared" si="802"/>
        <v>0.56640000000000001</v>
      </c>
      <c r="EG34" s="36">
        <f t="shared" si="802"/>
        <v>0.56330000000000002</v>
      </c>
      <c r="EH34" s="37">
        <f>IF(EH33&gt;0,EH33/EH32,0)</f>
        <v>1.6931429698675156E-3</v>
      </c>
      <c r="EI34" s="143">
        <f>IF(AND(EI32&gt;0,EI33&gt;0),ROUNDDOWN(EI33/EI32,4),"")</f>
        <v>0.5</v>
      </c>
      <c r="EJ34" s="424" t="str">
        <f t="shared" ref="EJ34:EQ34" si="803">IF(AND(EJ32&gt;0,EJ33&gt;0),ROUNDDOWN(EJ33/EJ32,4),"")</f>
        <v/>
      </c>
      <c r="EK34" s="425" t="str">
        <f t="shared" si="803"/>
        <v/>
      </c>
      <c r="EL34" s="426" t="str">
        <f t="shared" si="803"/>
        <v/>
      </c>
      <c r="EM34" s="297">
        <f t="shared" si="803"/>
        <v>0.64300000000000002</v>
      </c>
      <c r="EN34" s="301">
        <f t="shared" si="803"/>
        <v>0.53539999999999999</v>
      </c>
      <c r="EO34" s="155">
        <f t="shared" si="803"/>
        <v>0.6</v>
      </c>
      <c r="EP34" s="305">
        <f t="shared" si="803"/>
        <v>0.61609999999999998</v>
      </c>
      <c r="EQ34" s="315">
        <f t="shared" si="803"/>
        <v>0.63160000000000005</v>
      </c>
      <c r="ER34" s="325"/>
      <c r="ES34" s="159">
        <f t="shared" ref="ES34:FA34" si="804">IF(AND(ES32&gt;0,ES33&gt;0),ROUNDDOWN(ES33/ES32,4),"")</f>
        <v>0.6</v>
      </c>
      <c r="ET34" s="36" t="str">
        <f t="shared" si="804"/>
        <v/>
      </c>
      <c r="EU34" s="36" t="str">
        <f t="shared" si="804"/>
        <v/>
      </c>
      <c r="EV34" s="150" t="str">
        <f t="shared" si="804"/>
        <v/>
      </c>
      <c r="EW34" s="36">
        <f t="shared" si="804"/>
        <v>0.56320000000000003</v>
      </c>
      <c r="EX34" s="36">
        <f t="shared" si="804"/>
        <v>0.5131</v>
      </c>
      <c r="EY34" s="150">
        <f t="shared" si="804"/>
        <v>0.5</v>
      </c>
      <c r="EZ34" s="36" t="str">
        <f t="shared" si="804"/>
        <v/>
      </c>
      <c r="FA34" s="36" t="str">
        <f t="shared" si="804"/>
        <v/>
      </c>
      <c r="FB34" s="37">
        <f>IF(FB33&gt;0,FB33/FB32,0)</f>
        <v>0</v>
      </c>
      <c r="FC34" s="150" t="str">
        <f t="shared" ref="FC34:FK34" si="805">IF(AND(FC32&gt;0,FC33&gt;0),ROUNDDOWN(FC33/FC32,4),"")</f>
        <v/>
      </c>
      <c r="FD34" s="36" t="str">
        <f t="shared" si="805"/>
        <v/>
      </c>
      <c r="FE34" s="36" t="str">
        <f t="shared" si="805"/>
        <v/>
      </c>
      <c r="FF34" s="150" t="str">
        <f t="shared" si="805"/>
        <v/>
      </c>
      <c r="FG34" s="36" t="str">
        <f t="shared" si="805"/>
        <v/>
      </c>
      <c r="FH34" s="36" t="str">
        <f t="shared" si="805"/>
        <v/>
      </c>
      <c r="FI34" s="150" t="str">
        <f t="shared" si="805"/>
        <v/>
      </c>
      <c r="FJ34" s="36" t="str">
        <f t="shared" si="805"/>
        <v/>
      </c>
      <c r="FK34" s="36" t="str">
        <f t="shared" si="805"/>
        <v/>
      </c>
      <c r="FL34" s="37">
        <f>IF(FL33&gt;0,FL33/FL32,0)</f>
        <v>0</v>
      </c>
      <c r="FM34" s="150" t="str">
        <f t="shared" ref="FM34:FU34" si="806">IF(AND(FM32&gt;0,FM33&gt;0),ROUNDDOWN(FM33/FM32,4),"")</f>
        <v/>
      </c>
      <c r="FN34" s="36" t="str">
        <f t="shared" si="806"/>
        <v/>
      </c>
      <c r="FO34" s="36" t="str">
        <f t="shared" si="806"/>
        <v/>
      </c>
      <c r="FP34" s="150" t="str">
        <f t="shared" si="806"/>
        <v/>
      </c>
      <c r="FQ34" s="36" t="str">
        <f t="shared" si="806"/>
        <v/>
      </c>
      <c r="FR34" s="36" t="str">
        <f t="shared" si="806"/>
        <v/>
      </c>
      <c r="FS34" s="150" t="str">
        <f t="shared" si="806"/>
        <v/>
      </c>
      <c r="FT34" s="36" t="str">
        <f t="shared" si="806"/>
        <v/>
      </c>
      <c r="FU34" s="36" t="str">
        <f t="shared" si="806"/>
        <v/>
      </c>
      <c r="FV34" s="37">
        <f>IF(FV33&gt;0,FV33/FV32,0)</f>
        <v>0</v>
      </c>
      <c r="FW34" s="143" t="str">
        <f>IF(AND(FW32&gt;0,FW33&gt;0),ROUNDDOWN(FW33/FW32,4),"")</f>
        <v/>
      </c>
      <c r="FX34" s="424" t="str">
        <f t="shared" ref="FX34:GE34" si="807">IF(AND(FX32&gt;0,FX33&gt;0),ROUNDDOWN(FX33/FX32,4),"")</f>
        <v/>
      </c>
      <c r="FY34" s="425" t="str">
        <f t="shared" si="807"/>
        <v/>
      </c>
      <c r="FZ34" s="426" t="str">
        <f t="shared" si="807"/>
        <v/>
      </c>
      <c r="GA34" s="297">
        <f t="shared" si="807"/>
        <v>0.22520000000000001</v>
      </c>
      <c r="GB34" s="301">
        <f t="shared" si="807"/>
        <v>0.20519999999999999</v>
      </c>
      <c r="GC34" s="155">
        <f t="shared" si="807"/>
        <v>0.2</v>
      </c>
      <c r="GD34" s="305" t="str">
        <f t="shared" si="807"/>
        <v/>
      </c>
      <c r="GE34" s="315" t="str">
        <f t="shared" si="807"/>
        <v/>
      </c>
      <c r="GF34" s="325"/>
      <c r="GG34" s="159" t="str">
        <f>IF(AND(GG32&gt;0,GG33&gt;0),ROUNDDOWN(GG33/GG32,4),"")</f>
        <v/>
      </c>
      <c r="GH34" s="335" t="str">
        <f>IF(AND(GH32&gt;0,GH33&gt;0),ROUNDDOWN(GH33/GH32,4),"")</f>
        <v/>
      </c>
      <c r="GI34" s="336" t="str">
        <f t="shared" ref="GI34:GJ34" si="808">IF(AND(GI32&gt;0,GI33&gt;0),ROUNDDOWN(GI33/GI32,4),"")</f>
        <v/>
      </c>
      <c r="GJ34" s="163" t="str">
        <f t="shared" si="808"/>
        <v/>
      </c>
      <c r="GK34" s="356">
        <f>IF(AND(GK32&gt;0,GK33&gt;0),ROUNDDOWN(GK33/GK32,4),"")</f>
        <v>0.43409999999999999</v>
      </c>
      <c r="GL34" s="357">
        <f>IF(AND(GL32&gt;0,GL33&gt;0),ROUNDDOWN(GL33/GL32,4),"")</f>
        <v>0.37030000000000002</v>
      </c>
      <c r="GM34" s="167">
        <f>IF(AND(GM32&gt;0,GM33&gt;0),ROUNDDOWN(GM33/GM32,4),"")</f>
        <v>0.4</v>
      </c>
      <c r="GN34" s="483">
        <f t="shared" ref="GN34:HA34" si="809">IF(AND(GN32&gt;0,GN33&gt;0),ROUNDDOWN(GN33/GN32,4),"")</f>
        <v>0.28899999999999998</v>
      </c>
      <c r="GO34" s="484">
        <f t="shared" si="809"/>
        <v>0.28549999999999998</v>
      </c>
      <c r="GP34" s="485" t="str">
        <f t="shared" si="809"/>
        <v/>
      </c>
      <c r="GQ34" s="486">
        <f t="shared" si="809"/>
        <v>0.2727</v>
      </c>
      <c r="GR34" s="392">
        <f t="shared" si="809"/>
        <v>0.16450000000000001</v>
      </c>
      <c r="GS34" s="393">
        <f t="shared" si="809"/>
        <v>0.14369999999999999</v>
      </c>
      <c r="GT34" s="172">
        <f t="shared" si="809"/>
        <v>0.1578</v>
      </c>
      <c r="GU34" s="392">
        <f t="shared" si="809"/>
        <v>0.42</v>
      </c>
      <c r="GV34" s="393">
        <f t="shared" si="809"/>
        <v>0.38569999999999999</v>
      </c>
      <c r="GW34" s="172">
        <f t="shared" si="809"/>
        <v>0.38879999999999998</v>
      </c>
      <c r="GX34" s="392">
        <f t="shared" si="809"/>
        <v>0.45019999999999999</v>
      </c>
      <c r="GY34" s="393">
        <f t="shared" si="809"/>
        <v>0.45169999999999999</v>
      </c>
      <c r="GZ34" s="374"/>
      <c r="HA34" s="171">
        <f t="shared" si="809"/>
        <v>0.4375</v>
      </c>
      <c r="HB34" s="40"/>
      <c r="HC34" s="39" t="s">
        <v>139</v>
      </c>
      <c r="HD34" s="39"/>
      <c r="HE34" s="39"/>
      <c r="HF34" s="39"/>
      <c r="HG34" s="39"/>
    </row>
    <row r="35" spans="1:215" s="25" customFormat="1" ht="21">
      <c r="A35" s="24"/>
      <c r="B35" s="51" t="s">
        <v>446</v>
      </c>
      <c r="C35" s="54" t="str">
        <f>_xlfn.XLOOKUP(D35,事業計画2025[営業所],事業計画2025[エリア],"",0)</f>
        <v>愛知</v>
      </c>
      <c r="D35" s="55" t="s">
        <v>47</v>
      </c>
      <c r="E35" s="196"/>
      <c r="F35" s="196"/>
      <c r="G35" s="196" t="str">
        <f>_xlfn.XLOOKUP(D35,事業計画2025[営業所],事業計画2025[所長],"",0)</f>
        <v>遠藤 晃太</v>
      </c>
      <c r="H35" s="196" t="str">
        <f>_xlfn.XLOOKUP(D35,事業計画2025[営業所],事業計画2025[担当役員],"",0)</f>
        <v>遠藤 晃太</v>
      </c>
      <c r="I35" s="196" t="str">
        <f>_xlfn.XLOOKUP(D35,事業計画2025[営業所],事業計画2025[主要ブランド],"",0)</f>
        <v>nexthouse</v>
      </c>
      <c r="J35" s="196"/>
      <c r="K35" s="197">
        <f>_xlfn.XLOOKUP(D35,事業計画2025[営業所],事業計画2025[人件費],"",0)</f>
        <v>683</v>
      </c>
      <c r="L35" s="197">
        <f>_xlfn.XLOOKUP(D35,事業計画2025[営業所],事業計画2025[販売費],"",0)</f>
        <v>338</v>
      </c>
      <c r="M35" s="197">
        <f>_xlfn.XLOOKUP(D35,事業計画2025[営業所],事業計画2025[減価償却費],"",0)</f>
        <v>425</v>
      </c>
      <c r="N35" s="197">
        <f>_xlfn.XLOOKUP(D35,事業計画2025[営業所],事業計画2025[地代・家賃],"",0)</f>
        <v>575</v>
      </c>
      <c r="O35" s="197">
        <f>_xlfn.XLOOKUP(D35,事業計画2025[営業所],事業計画2025[その他経費],"",0)</f>
        <v>625</v>
      </c>
      <c r="P35" s="197">
        <f>_xlfn.XLOOKUP(D35,事業計画2025[営業所],事業計画2025[本社経費],"",0)</f>
        <v>1000</v>
      </c>
      <c r="Q35" s="197">
        <f>SUM(K35:P35)</f>
        <v>3646</v>
      </c>
      <c r="R35" s="196"/>
      <c r="S35" s="26" t="s">
        <v>137</v>
      </c>
      <c r="T35" s="27" cm="1">
        <f t="array" ref="T35">_xlfn.XLOOKUP($D35&amp;T$2&amp;T$3,事業計画集計2025[営業所]&amp;事業計画集計2025[月]&amp;事業計画集計2025[受着完],事業計画集計2025[(当月)計画 請負金額],0,0)</f>
        <v>27000000</v>
      </c>
      <c r="U35" s="28" cm="1">
        <f t="array" ref="U35">_xlfn.XLOOKUP($D35&amp;T$2&amp;T$3,事業計画集計2025[営業所]&amp;事業計画集計2025[月]&amp;事業計画集計2025[受着完],事業計画集計2025[(当月)計画 利益額],0,0)</f>
        <v>5940000</v>
      </c>
      <c r="V35" s="142" cm="1">
        <f t="array" ref="V35">_xlfn.XLOOKUP($D35&amp;T$2&amp;T$3,事業計画集計2025[営業所]&amp;事業計画集計2025[月]&amp;事業計画集計2025[受着完],事業計画集計2025[(当月)計画 棟数],0,0)</f>
        <v>1</v>
      </c>
      <c r="W35" s="27" cm="1">
        <f t="array" ref="W35">_xlfn.XLOOKUP($D35&amp;W$2&amp;W$3,事業計画集計2025[営業所]&amp;事業計画集計2025[月]&amp;事業計画集計2025[受着完],事業計画集計2025[(当月)計画 請負金額],0,0)</f>
        <v>0</v>
      </c>
      <c r="X35" s="28" cm="1">
        <f t="array" ref="X35">_xlfn.XLOOKUP($D35&amp;W$2&amp;W$3,事業計画集計2025[営業所]&amp;事業計画集計2025[月]&amp;事業計画集計2025[受着完],事業計画集計2025[(当月)計画 利益額],0,0)</f>
        <v>0</v>
      </c>
      <c r="Y35" s="149" cm="1">
        <f t="array" ref="Y35">_xlfn.XLOOKUP($D35&amp;W$2&amp;W$3,事業計画集計2025[営業所]&amp;事業計画集計2025[月]&amp;事業計画集計2025[受着完],事業計画集計2025[(当月)計画 棟数],0,0)</f>
        <v>0</v>
      </c>
      <c r="Z35" s="28" cm="1">
        <f t="array" ref="Z35">_xlfn.XLOOKUP($D35&amp;Z$2&amp;Z$3,事業計画集計2025[営業所]&amp;事業計画集計2025[月]&amp;事業計画集計2025[受着完],事業計画集計2025[(当月)計画 請負金額],0,0)</f>
        <v>0</v>
      </c>
      <c r="AA35" s="28" cm="1">
        <f t="array" ref="AA35">_xlfn.XLOOKUP($D35&amp;Z$2&amp;Z$3,事業計画集計2025[営業所]&amp;事業計画集計2025[月]&amp;事業計画集計2025[受着完],事業計画集計2025[(当月)計画 利益額],0,0)</f>
        <v>0</v>
      </c>
      <c r="AB35" s="29">
        <f>AA35-($Q35*1000)</f>
        <v>-3646000</v>
      </c>
      <c r="AC35" s="142" cm="1">
        <f t="array" ref="AC35">_xlfn.XLOOKUP($D35&amp;Z$2&amp;Z$3,事業計画集計2025[営業所]&amp;事業計画集計2025[月]&amp;事業計画集計2025[受着完],事業計画集計2025[(当月)計画 棟数],0,0)</f>
        <v>0</v>
      </c>
      <c r="AD35" s="27" cm="1">
        <f t="array" ref="AD35">_xlfn.XLOOKUP($D35&amp;AD$2&amp;AD$3,事業計画集計2025[営業所]&amp;事業計画集計2025[月]&amp;事業計画集計2025[受着完],事業計画集計2025[(当月)計画 請負金額],0,0)</f>
        <v>27000000</v>
      </c>
      <c r="AE35" s="28" cm="1">
        <f t="array" ref="AE35">_xlfn.XLOOKUP($D35&amp;AD$2&amp;AD$3,事業計画集計2025[営業所]&amp;事業計画集計2025[月]&amp;事業計画集計2025[受着完],事業計画集計2025[(当月)計画 利益額],0,0)</f>
        <v>5940000</v>
      </c>
      <c r="AF35" s="149" cm="1">
        <f t="array" ref="AF35">_xlfn.XLOOKUP($D35&amp;AD$2&amp;AD$3,事業計画集計2025[営業所]&amp;事業計画集計2025[月]&amp;事業計画集計2025[受着完],事業計画集計2025[(当月)計画 棟数],0,0)</f>
        <v>1</v>
      </c>
      <c r="AG35" s="28" cm="1">
        <f t="array" ref="AG35">_xlfn.XLOOKUP($D35&amp;AG$2&amp;AG$3,事業計画集計2025[営業所]&amp;事業計画集計2025[月]&amp;事業計画集計2025[受着完],事業計画集計2025[(当月)計画 請負金額],0,0)</f>
        <v>33025077</v>
      </c>
      <c r="AH35" s="28" cm="1">
        <f t="array" ref="AH35">_xlfn.XLOOKUP($D35&amp;AG$2&amp;AG$3,事業計画集計2025[営業所]&amp;事業計画集計2025[月]&amp;事業計画集計2025[受着完],事業計画集計2025[(当月)計画 利益額],0,0)</f>
        <v>6644945</v>
      </c>
      <c r="AI35" s="149" cm="1">
        <f t="array" ref="AI35">_xlfn.XLOOKUP($D35&amp;AG$2&amp;AG$3,事業計画集計2025[営業所]&amp;事業計画集計2025[月]&amp;事業計画集計2025[受着完],事業計画集計2025[(当月)計画 棟数],0,0)</f>
        <v>1</v>
      </c>
      <c r="AJ35" s="28" cm="1">
        <f t="array" ref="AJ35">_xlfn.XLOOKUP($D35&amp;AJ$2&amp;AJ$3,事業計画集計2025[営業所]&amp;事業計画集計2025[月]&amp;事業計画集計2025[受着完],事業計画集計2025[(当月)計画 請負金額],0,0)</f>
        <v>0</v>
      </c>
      <c r="AK35" s="28" cm="1">
        <f t="array" ref="AK35">_xlfn.XLOOKUP($D35&amp;AJ$2&amp;AJ$3,事業計画集計2025[営業所]&amp;事業計画集計2025[月]&amp;事業計画集計2025[受着完],事業計画集計2025[(当月)計画 利益額],0,0)</f>
        <v>0</v>
      </c>
      <c r="AL35" s="29">
        <f>AK35-($Q35*1000)</f>
        <v>-3646000</v>
      </c>
      <c r="AM35" s="149" cm="1">
        <f t="array" ref="AM35">_xlfn.XLOOKUP($D35&amp;AJ$2&amp;AJ$3,事業計画集計2025[営業所]&amp;事業計画集計2025[月]&amp;事業計画集計2025[受着完],事業計画集計2025[(当月)計画 棟数],0,0)</f>
        <v>0</v>
      </c>
      <c r="AN35" s="28" cm="1">
        <f t="array" ref="AN35">_xlfn.XLOOKUP($D35&amp;AN$2&amp;AN$3,事業計画集計2025[営業所]&amp;事業計画集計2025[月]&amp;事業計画集計2025[受着完],事業計画集計2025[(当月)計画 請負金額],0,0)</f>
        <v>27000000</v>
      </c>
      <c r="AO35" s="28" cm="1">
        <f t="array" ref="AO35">_xlfn.XLOOKUP($D35&amp;AN$2&amp;AN$3,事業計画集計2025[営業所]&amp;事業計画集計2025[月]&amp;事業計画集計2025[受着完],事業計画集計2025[(当月)計画 利益額],0,0)</f>
        <v>5940000</v>
      </c>
      <c r="AP35" s="149" cm="1">
        <f t="array" ref="AP35">_xlfn.XLOOKUP($D35&amp;AN$2&amp;AN$3,事業計画集計2025[営業所]&amp;事業計画集計2025[月]&amp;事業計画集計2025[受着完],事業計画集計2025[(当月)計画 棟数],0,0)</f>
        <v>1</v>
      </c>
      <c r="AQ35" s="28" cm="1">
        <f t="array" ref="AQ35">_xlfn.XLOOKUP($D35&amp;AQ$2&amp;AQ$3,事業計画集計2025[営業所]&amp;事業計画集計2025[月]&amp;事業計画集計2025[受着完],事業計画集計2025[(当月)計画 請負金額],0,0)</f>
        <v>64541400</v>
      </c>
      <c r="AR35" s="28" cm="1">
        <f t="array" ref="AR35">_xlfn.XLOOKUP($D35&amp;AQ$2&amp;AQ$3,事業計画集計2025[営業所]&amp;事業計画集計2025[月]&amp;事業計画集計2025[受着完],事業計画集計2025[(当月)計画 利益額],0,0)</f>
        <v>12026080</v>
      </c>
      <c r="AS35" s="149" cm="1">
        <f t="array" ref="AS35">_xlfn.XLOOKUP($D35&amp;AQ$2&amp;AQ$3,事業計画集計2025[営業所]&amp;事業計画集計2025[月]&amp;事業計画集計2025[受着完],事業計画集計2025[(当月)計画 棟数],0,0)</f>
        <v>2</v>
      </c>
      <c r="AT35" s="28" cm="1">
        <f t="array" ref="AT35">_xlfn.XLOOKUP($D35&amp;AT$2&amp;AT$3,事業計画集計2025[営業所]&amp;事業計画集計2025[月]&amp;事業計画集計2025[受着完],事業計画集計2025[(当月)計画 請負金額],0,0)</f>
        <v>0</v>
      </c>
      <c r="AU35" s="28" cm="1">
        <f t="array" ref="AU35">_xlfn.XLOOKUP($D35&amp;AT$2&amp;AT$3,事業計画集計2025[営業所]&amp;事業計画集計2025[月]&amp;事業計画集計2025[受着完],事業計画集計2025[(当月)計画 利益額],0,0)</f>
        <v>0</v>
      </c>
      <c r="AV35" s="29">
        <f>AU35-($Q35*1000)</f>
        <v>-3646000</v>
      </c>
      <c r="AW35" s="142" cm="1">
        <f t="array" ref="AW35">_xlfn.XLOOKUP($D35&amp;AT$2&amp;AT$3,事業計画集計2025[営業所]&amp;事業計画集計2025[月]&amp;事業計画集計2025[受着完],事業計画集計2025[(当月)計画 棟数],0,0)</f>
        <v>0</v>
      </c>
      <c r="AX35" s="421">
        <f t="shared" ref="AX35:AX36" si="810">T35+AD35+AN35</f>
        <v>81000000</v>
      </c>
      <c r="AY35" s="422">
        <f t="shared" ref="AY35:AY36" si="811">U35+AE35+AO35</f>
        <v>17820000</v>
      </c>
      <c r="AZ35" s="423">
        <f t="shared" ref="AZ35:AZ36" si="812">V35+AF35+AP35</f>
        <v>3</v>
      </c>
      <c r="BA35" s="296">
        <f t="shared" ref="BA35:BA36" si="813">W35+AG35+AQ35</f>
        <v>97566477</v>
      </c>
      <c r="BB35" s="300">
        <f t="shared" ref="BB35:BB36" si="814">X35+AH35+AR35</f>
        <v>18671025</v>
      </c>
      <c r="BC35" s="154">
        <f t="shared" ref="BC35:BC36" si="815">Y35+AI35+AS35</f>
        <v>3</v>
      </c>
      <c r="BD35" s="304">
        <f t="shared" ref="BD35" si="816">Z35+AJ35+AT35</f>
        <v>0</v>
      </c>
      <c r="BE35" s="314">
        <f t="shared" ref="BE35" si="817">AA35+AK35+AU35</f>
        <v>0</v>
      </c>
      <c r="BF35" s="324">
        <f t="shared" ref="BF35" si="818">AB35+AL35+AV35</f>
        <v>-10938000</v>
      </c>
      <c r="BG35" s="158">
        <f t="shared" ref="BG35" si="819">AC35+AM35+AW35</f>
        <v>0</v>
      </c>
      <c r="BH35" s="28" cm="1">
        <f t="array" ref="BH35">_xlfn.XLOOKUP($D35&amp;BH$2&amp;BH$3,事業計画集計2025[営業所]&amp;事業計画集計2025[月]&amp;事業計画集計2025[受着完],事業計画集計2025[(当月)計画 請負金額],0,0)</f>
        <v>27000000</v>
      </c>
      <c r="BI35" s="28" cm="1">
        <f t="array" ref="BI35">_xlfn.XLOOKUP($D35&amp;BH$2&amp;BH$3,事業計画集計2025[営業所]&amp;事業計画集計2025[月]&amp;事業計画集計2025[受着完],事業計画集計2025[(当月)計画 利益額],0,0)</f>
        <v>5940000</v>
      </c>
      <c r="BJ35" s="149" cm="1">
        <f t="array" ref="BJ35">_xlfn.XLOOKUP($D35&amp;BH$2&amp;BH$3,事業計画集計2025[営業所]&amp;事業計画集計2025[月]&amp;事業計画集計2025[受着完],事業計画集計2025[(当月)計画 棟数],0,0)</f>
        <v>1</v>
      </c>
      <c r="BK35" s="28" cm="1">
        <f t="array" ref="BK35">_xlfn.XLOOKUP($D35&amp;BK$2&amp;BK$3,事業計画集計2025[営業所]&amp;事業計画集計2025[月]&amp;事業計画集計2025[受着完],事業計画集計2025[(当月)計画 請負金額],0,0)</f>
        <v>0</v>
      </c>
      <c r="BL35" s="28" cm="1">
        <f t="array" ref="BL35">_xlfn.XLOOKUP($D35&amp;BK$2&amp;BK$3,事業計画集計2025[営業所]&amp;事業計画集計2025[月]&amp;事業計画集計2025[受着完],事業計画集計2025[(当月)計画 利益額],0,0)</f>
        <v>0</v>
      </c>
      <c r="BM35" s="149" cm="1">
        <f t="array" ref="BM35">_xlfn.XLOOKUP($D35&amp;BK$2&amp;BK$3,事業計画集計2025[営業所]&amp;事業計画集計2025[月]&amp;事業計画集計2025[受着完],事業計画集計2025[(当月)計画 棟数],0,0)</f>
        <v>0</v>
      </c>
      <c r="BN35" s="28" cm="1">
        <f t="array" ref="BN35">_xlfn.XLOOKUP($D35&amp;BN$2&amp;BN$3,事業計画集計2025[営業所]&amp;事業計画集計2025[月]&amp;事業計画集計2025[受着完],事業計画集計2025[(当月)計画 請負金額],0,0)</f>
        <v>0</v>
      </c>
      <c r="BO35" s="28" cm="1">
        <f t="array" ref="BO35">_xlfn.XLOOKUP($D35&amp;BN$2&amp;BN$3,事業計画集計2025[営業所]&amp;事業計画集計2025[月]&amp;事業計画集計2025[受着完],事業計画集計2025[(当月)計画 利益額],0,0)</f>
        <v>0</v>
      </c>
      <c r="BP35" s="29">
        <f>BO35-($Q35*1000)</f>
        <v>-3646000</v>
      </c>
      <c r="BQ35" s="149" cm="1">
        <f t="array" ref="BQ35">_xlfn.XLOOKUP($D35&amp;BN$2&amp;BN$3,事業計画集計2025[営業所]&amp;事業計画集計2025[月]&amp;事業計画集計2025[受着完],事業計画集計2025[(当月)計画 棟数],0,0)</f>
        <v>0</v>
      </c>
      <c r="BR35" s="28" cm="1">
        <f t="array" ref="BR35">_xlfn.XLOOKUP($D35&amp;BR$2&amp;BR$3,事業計画集計2025[営業所]&amp;事業計画集計2025[月]&amp;事業計画集計2025[受着完],事業計画集計2025[(当月)計画 請負金額],0,0)</f>
        <v>0</v>
      </c>
      <c r="BS35" s="28" cm="1">
        <f t="array" ref="BS35">_xlfn.XLOOKUP($D35&amp;BR$2&amp;BR$3,事業計画集計2025[営業所]&amp;事業計画集計2025[月]&amp;事業計画集計2025[受着完],事業計画集計2025[(当月)計画 利益額],0,0)</f>
        <v>0</v>
      </c>
      <c r="BT35" s="149" cm="1">
        <f t="array" ref="BT35">_xlfn.XLOOKUP($D35&amp;BR$2&amp;BR$3,事業計画集計2025[営業所]&amp;事業計画集計2025[月]&amp;事業計画集計2025[受着完],事業計画集計2025[(当月)計画 棟数],0,0)</f>
        <v>0</v>
      </c>
      <c r="BU35" s="28" cm="1">
        <f t="array" ref="BU35">_xlfn.XLOOKUP($D35&amp;BU$2&amp;BU$3,事業計画集計2025[営業所]&amp;事業計画集計2025[月]&amp;事業計画集計2025[受着完],事業計画集計2025[(当月)計画 請負金額],0,0)</f>
        <v>58437087</v>
      </c>
      <c r="BV35" s="28" cm="1">
        <f t="array" ref="BV35">_xlfn.XLOOKUP($D35&amp;BU$2&amp;BU$3,事業計画集計2025[営業所]&amp;事業計画集計2025[月]&amp;事業計画集計2025[受着完],事業計画集計2025[(当月)計画 利益額],0,0)</f>
        <v>11974334</v>
      </c>
      <c r="BW35" s="149" cm="1">
        <f t="array" ref="BW35">_xlfn.XLOOKUP($D35&amp;BU$2&amp;BU$3,事業計画集計2025[営業所]&amp;事業計画集計2025[月]&amp;事業計画集計2025[受着完],事業計画集計2025[(当月)計画 棟数],0,0)</f>
        <v>2</v>
      </c>
      <c r="BX35" s="28" cm="1">
        <f t="array" ref="BX35">_xlfn.XLOOKUP($D35&amp;BX$2&amp;BX$3,事業計画集計2025[営業所]&amp;事業計画集計2025[月]&amp;事業計画集計2025[受着完],事業計画集計2025[(当月)計画 請負金額],0,0)</f>
        <v>20783246</v>
      </c>
      <c r="BY35" s="28" cm="1">
        <f t="array" ref="BY35">_xlfn.XLOOKUP($D35&amp;BX$2&amp;BX$3,事業計画集計2025[営業所]&amp;事業計画集計2025[月]&amp;事業計画集計2025[受着完],事業計画集計2025[(当月)計画 利益額],0,0)</f>
        <v>3327708</v>
      </c>
      <c r="BZ35" s="29">
        <f>BY35-($Q35*1000)</f>
        <v>-318292</v>
      </c>
      <c r="CA35" s="149" cm="1">
        <f t="array" ref="CA35">_xlfn.XLOOKUP($D35&amp;BX$2&amp;BX$3,事業計画集計2025[営業所]&amp;事業計画集計2025[月]&amp;事業計画集計2025[受着完],事業計画集計2025[(当月)計画 棟数],0,0)</f>
        <v>1</v>
      </c>
      <c r="CB35" s="28" cm="1">
        <f t="array" ref="CB35">_xlfn.XLOOKUP($D35&amp;CB$2&amp;CB$3,事業計画集計2025[営業所]&amp;事業計画集計2025[月]&amp;事業計画集計2025[受着完],事業計画集計2025[(当月)計画 請負金額],0,0)</f>
        <v>27000000</v>
      </c>
      <c r="CC35" s="28" cm="1">
        <f t="array" ref="CC35">_xlfn.XLOOKUP($D35&amp;CB$2&amp;CB$3,事業計画集計2025[営業所]&amp;事業計画集計2025[月]&amp;事業計画集計2025[受着完],事業計画集計2025[(当月)計画 利益額],0,0)</f>
        <v>5940000</v>
      </c>
      <c r="CD35" s="149" cm="1">
        <f t="array" ref="CD35">_xlfn.XLOOKUP($D35&amp;CB$2&amp;CB$3,事業計画集計2025[営業所]&amp;事業計画集計2025[月]&amp;事業計画集計2025[受着完],事業計画集計2025[(当月)計画 棟数],0,0)</f>
        <v>1</v>
      </c>
      <c r="CE35" s="28" cm="1">
        <f t="array" ref="CE35">_xlfn.XLOOKUP($D35&amp;CE$2&amp;CE$3,事業計画集計2025[営業所]&amp;事業計画集計2025[月]&amp;事業計画集計2025[受着完],事業計画集計2025[(当月)計画 請負金額],0,0)</f>
        <v>27000000</v>
      </c>
      <c r="CF35" s="28" cm="1">
        <f t="array" ref="CF35">_xlfn.XLOOKUP($D35&amp;CE$2&amp;CE$3,事業計画集計2025[営業所]&amp;事業計画集計2025[月]&amp;事業計画集計2025[受着完],事業計画集計2025[(当月)計画 利益額],0,0)</f>
        <v>5940000</v>
      </c>
      <c r="CG35" s="149" cm="1">
        <f t="array" ref="CG35">_xlfn.XLOOKUP($D35&amp;CE$2&amp;CE$3,事業計画集計2025[営業所]&amp;事業計画集計2025[月]&amp;事業計画集計2025[受着完],事業計画集計2025[(当月)計画 棟数],0,0)</f>
        <v>1</v>
      </c>
      <c r="CH35" s="28" cm="1">
        <f t="array" ref="CH35">_xlfn.XLOOKUP($D35&amp;CH$2&amp;CH$3,事業計画集計2025[営業所]&amp;事業計画集計2025[月]&amp;事業計画集計2025[受着完],事業計画集計2025[(当月)計画 請負金額],0,0)</f>
        <v>52083143</v>
      </c>
      <c r="CI35" s="28" cm="1">
        <f t="array" ref="CI35">_xlfn.XLOOKUP($D35&amp;CH$2&amp;CH$3,事業計画集計2025[営業所]&amp;事業計画集計2025[月]&amp;事業計画集計2025[受着完],事業計画集計2025[(当月)計画 利益額],0,0)</f>
        <v>10555992</v>
      </c>
      <c r="CJ35" s="29">
        <f>CI35-($Q35*1000)</f>
        <v>6909992</v>
      </c>
      <c r="CK35" s="142" cm="1">
        <f t="array" ref="CK35">_xlfn.XLOOKUP($D35&amp;CH$2&amp;CH$3,事業計画集計2025[営業所]&amp;事業計画集計2025[月]&amp;事業計画集計2025[受着完],事業計画集計2025[(当月)計画 棟数],0,0)</f>
        <v>2</v>
      </c>
      <c r="CL35" s="421">
        <f t="shared" ref="CL35:CL36" si="820">BH35+BR35+CB35</f>
        <v>54000000</v>
      </c>
      <c r="CM35" s="422">
        <f t="shared" ref="CM35:CM36" si="821">BI35+BS35+CC35</f>
        <v>11880000</v>
      </c>
      <c r="CN35" s="423">
        <f t="shared" ref="CN35:CN36" si="822">BJ35+BT35+CD35</f>
        <v>2</v>
      </c>
      <c r="CO35" s="296">
        <f t="shared" ref="CO35:CO36" si="823">BK35+BU35+CE35</f>
        <v>85437087</v>
      </c>
      <c r="CP35" s="300">
        <f t="shared" ref="CP35:CP36" si="824">BL35+BV35+CF35</f>
        <v>17914334</v>
      </c>
      <c r="CQ35" s="154">
        <f t="shared" ref="CQ35:CQ36" si="825">BM35+BW35+CG35</f>
        <v>3</v>
      </c>
      <c r="CR35" s="304">
        <f t="shared" ref="CR35" si="826">BN35+BX35+CH35</f>
        <v>72866389</v>
      </c>
      <c r="CS35" s="314">
        <f t="shared" ref="CS35:CT35" si="827">BO35+BY35+CI35</f>
        <v>13883700</v>
      </c>
      <c r="CT35" s="324">
        <f t="shared" si="827"/>
        <v>2945700</v>
      </c>
      <c r="CU35" s="158">
        <f t="shared" ref="CU35" si="828">BQ35+CA35+CK35</f>
        <v>3</v>
      </c>
      <c r="CV35" s="333">
        <f t="shared" ref="CV35:CV36" si="829">AX35+CL35</f>
        <v>135000000</v>
      </c>
      <c r="CW35" s="334">
        <f t="shared" ref="CW35:CW36" si="830">AY35+CM35</f>
        <v>29700000</v>
      </c>
      <c r="CX35" s="162">
        <f t="shared" ref="CX35:CX36" si="831">AZ35+CN35</f>
        <v>5</v>
      </c>
      <c r="CY35" s="354">
        <f t="shared" ref="CY35:CY36" si="832">BA35+CO35</f>
        <v>183003564</v>
      </c>
      <c r="CZ35" s="355">
        <f t="shared" ref="CZ35:CZ36" si="833">BB35+CP35</f>
        <v>36585359</v>
      </c>
      <c r="DA35" s="166">
        <f t="shared" ref="DA35:DA36" si="834">BC35+CQ35</f>
        <v>6</v>
      </c>
      <c r="DB35" s="479">
        <f t="shared" ref="DB35:DB36" si="835">BD35+CR35</f>
        <v>72866389</v>
      </c>
      <c r="DC35" s="480">
        <f t="shared" ref="DC35:DC36" si="836">BE35+CS35</f>
        <v>13883700</v>
      </c>
      <c r="DD35" s="481">
        <f t="shared" ref="DD35:DD36" si="837">BF35+CT35</f>
        <v>-7992300</v>
      </c>
      <c r="DE35" s="482">
        <f t="shared" ref="DE35:DE36" si="838">BG35+CU35</f>
        <v>3</v>
      </c>
      <c r="DF35" s="28" cm="1">
        <f t="array" ref="DF35">_xlfn.XLOOKUP($D35&amp;DF$2&amp;DF$3,事業計画集計2025[営業所]&amp;事業計画集計2025[月]&amp;事業計画集計2025[受着完],事業計画集計2025[(当月)計画 請負金額],0,0)</f>
        <v>0</v>
      </c>
      <c r="DG35" s="28" cm="1">
        <f t="array" ref="DG35">_xlfn.XLOOKUP($D35&amp;DF$2&amp;DF$3,事業計画集計2025[営業所]&amp;事業計画集計2025[月]&amp;事業計画集計2025[受着完],事業計画集計2025[(当月)計画 利益額],0,0)</f>
        <v>0</v>
      </c>
      <c r="DH35" s="149" cm="1">
        <f t="array" ref="DH35">_xlfn.XLOOKUP($D35&amp;DF$2&amp;DF$3,事業計画集計2025[営業所]&amp;事業計画集計2025[月]&amp;事業計画集計2025[受着完],事業計画集計2025[(当月)計画 棟数],0,0)</f>
        <v>0</v>
      </c>
      <c r="DI35" s="28" cm="1">
        <f t="array" ref="DI35">_xlfn.XLOOKUP($D35&amp;DI$2&amp;DI$3,事業計画集計2025[営業所]&amp;事業計画集計2025[月]&amp;事業計画集計2025[受着完],事業計画集計2025[(当月)計画 請負金額],0,0)</f>
        <v>27000000</v>
      </c>
      <c r="DJ35" s="28" cm="1">
        <f t="array" ref="DJ35">_xlfn.XLOOKUP($D35&amp;DI$2&amp;DI$3,事業計画集計2025[営業所]&amp;事業計画集計2025[月]&amp;事業計画集計2025[受着完],事業計画集計2025[(当月)計画 利益額],0,0)</f>
        <v>5940000</v>
      </c>
      <c r="DK35" s="149" cm="1">
        <f t="array" ref="DK35">_xlfn.XLOOKUP($D35&amp;DI$2&amp;DI$3,事業計画集計2025[営業所]&amp;事業計画集計2025[月]&amp;事業計画集計2025[受着完],事業計画集計2025[(当月)計画 棟数],0,0)</f>
        <v>1</v>
      </c>
      <c r="DL35" s="28" cm="1">
        <f t="array" ref="DL35">_xlfn.XLOOKUP($D35&amp;DL$2&amp;DL$3,事業計画集計2025[営業所]&amp;事業計画集計2025[月]&amp;事業計画集計2025[受着完],事業計画集計2025[(当月)計画 請負金額],0,0)</f>
        <v>28795000</v>
      </c>
      <c r="DM35" s="28" cm="1">
        <f t="array" ref="DM35">_xlfn.XLOOKUP($D35&amp;DL$2&amp;DL$3,事業計画集計2025[営業所]&amp;事業計画集計2025[月]&amp;事業計画集計2025[受着完],事業計画集計2025[(当月)計画 利益額],0,0)</f>
        <v>6643555</v>
      </c>
      <c r="DN35" s="29">
        <f>DM35-($Q35*1000)</f>
        <v>2997555</v>
      </c>
      <c r="DO35" s="149" cm="1">
        <f t="array" ref="DO35">_xlfn.XLOOKUP($D35&amp;DL$2&amp;DL$3,事業計画集計2025[営業所]&amp;事業計画集計2025[月]&amp;事業計画集計2025[受着完],事業計画集計2025[(当月)計画 棟数],0,0)</f>
        <v>1</v>
      </c>
      <c r="DP35" s="28" cm="1">
        <f t="array" ref="DP35">_xlfn.XLOOKUP($D35&amp;DP$2&amp;DP$3,事業計画集計2025[営業所]&amp;事業計画集計2025[月]&amp;事業計画集計2025[受着完],事業計画集計2025[(当月)計画 請負金額],0,0)</f>
        <v>27000000</v>
      </c>
      <c r="DQ35" s="28" cm="1">
        <f t="array" ref="DQ35">_xlfn.XLOOKUP($D35&amp;DP$2&amp;DP$3,事業計画集計2025[営業所]&amp;事業計画集計2025[月]&amp;事業計画集計2025[受着完],事業計画集計2025[(当月)計画 利益額],0,0)</f>
        <v>5940000</v>
      </c>
      <c r="DR35" s="149" cm="1">
        <f t="array" ref="DR35">_xlfn.XLOOKUP($D35&amp;DP$2&amp;DP$3,事業計画集計2025[営業所]&amp;事業計画集計2025[月]&amp;事業計画集計2025[受着完],事業計画集計2025[(当月)計画 棟数],0,0)</f>
        <v>1</v>
      </c>
      <c r="DS35" s="28" cm="1">
        <f t="array" ref="DS35">_xlfn.XLOOKUP($D35&amp;DS$2&amp;DS$3,事業計画集計2025[営業所]&amp;事業計画集計2025[月]&amp;事業計画集計2025[受着完],事業計画集計2025[(当月)計画 請負金額],0,0)</f>
        <v>27000000</v>
      </c>
      <c r="DT35" s="28" cm="1">
        <f t="array" ref="DT35">_xlfn.XLOOKUP($D35&amp;DS$2&amp;DS$3,事業計画集計2025[営業所]&amp;事業計画集計2025[月]&amp;事業計画集計2025[受着完],事業計画集計2025[(当月)計画 利益額],0,0)</f>
        <v>5940000</v>
      </c>
      <c r="DU35" s="149" cm="1">
        <f t="array" ref="DU35">_xlfn.XLOOKUP($D35&amp;DS$2&amp;DS$3,事業計画集計2025[営業所]&amp;事業計画集計2025[月]&amp;事業計画集計2025[受着完],事業計画集計2025[(当月)計画 棟数],0,0)</f>
        <v>1</v>
      </c>
      <c r="DV35" s="28" cm="1">
        <f t="array" ref="DV35">_xlfn.XLOOKUP($D35&amp;DV$2&amp;DV$3,事業計画集計2025[営業所]&amp;事業計画集計2025[月]&amp;事業計画集計2025[受着完],事業計画集計2025[(当月)計画 請負金額],0,0)</f>
        <v>35746400</v>
      </c>
      <c r="DW35" s="28" cm="1">
        <f t="array" ref="DW35">_xlfn.XLOOKUP($D35&amp;DV$2&amp;DV$3,事業計画集計2025[営業所]&amp;事業計画集計2025[月]&amp;事業計画集計2025[受着完],事業計画集計2025[(当月)計画 利益額],0,0)</f>
        <v>5382525</v>
      </c>
      <c r="DX35" s="29">
        <f>DW35-($Q35*1000)</f>
        <v>1736525</v>
      </c>
      <c r="DY35" s="149" cm="1">
        <f t="array" ref="DY35">_xlfn.XLOOKUP($D35&amp;DV$2&amp;DV$3,事業計画集計2025[営業所]&amp;事業計画集計2025[月]&amp;事業計画集計2025[受着完],事業計画集計2025[(当月)計画 棟数],0,0)</f>
        <v>1</v>
      </c>
      <c r="DZ35" s="28" cm="1">
        <f t="array" ref="DZ35">_xlfn.XLOOKUP($D35&amp;DZ$2&amp;DZ$3,事業計画集計2025[営業所]&amp;事業計画集計2025[月]&amp;事業計画集計2025[受着完],事業計画集計2025[(当月)計画 請負金額],0,0)</f>
        <v>0</v>
      </c>
      <c r="EA35" s="28" cm="1">
        <f t="array" ref="EA35">_xlfn.XLOOKUP($D35&amp;DZ$2&amp;DZ$3,事業計画集計2025[営業所]&amp;事業計画集計2025[月]&amp;事業計画集計2025[受着完],事業計画集計2025[(当月)計画 利益額],0,0)</f>
        <v>0</v>
      </c>
      <c r="EB35" s="149" cm="1">
        <f t="array" ref="EB35">_xlfn.XLOOKUP($D35&amp;DZ$2&amp;DZ$3,事業計画集計2025[営業所]&amp;事業計画集計2025[月]&amp;事業計画集計2025[受着完],事業計画集計2025[(当月)計画 棟数],0,0)</f>
        <v>0</v>
      </c>
      <c r="EC35" s="28" cm="1">
        <f t="array" ref="EC35">_xlfn.XLOOKUP($D35&amp;EC$2&amp;EC$3,事業計画集計2025[営業所]&amp;事業計画集計2025[月]&amp;事業計画集計2025[受着完],事業計画集計2025[(当月)計画 請負金額],0,0)</f>
        <v>0</v>
      </c>
      <c r="ED35" s="28" cm="1">
        <f t="array" ref="ED35">_xlfn.XLOOKUP($D35&amp;EC$2&amp;EC$3,事業計画集計2025[営業所]&amp;事業計画集計2025[月]&amp;事業計画集計2025[受着完],事業計画集計2025[(当月)計画 利益額],0,0)</f>
        <v>0</v>
      </c>
      <c r="EE35" s="149" cm="1">
        <f t="array" ref="EE35">_xlfn.XLOOKUP($D35&amp;EC$2&amp;EC$3,事業計画集計2025[営業所]&amp;事業計画集計2025[月]&amp;事業計画集計2025[受着完],事業計画集計2025[(当月)計画 棟数],0,0)</f>
        <v>0</v>
      </c>
      <c r="EF35" s="28" cm="1">
        <f t="array" ref="EF35">_xlfn.XLOOKUP($D35&amp;EF$2&amp;EF$3,事業計画集計2025[営業所]&amp;事業計画集計2025[月]&amp;事業計画集計2025[受着完],事業計画集計2025[(当月)計画 請負金額],0,0)</f>
        <v>58437087</v>
      </c>
      <c r="EG35" s="28" cm="1">
        <f t="array" ref="EG35">_xlfn.XLOOKUP($D35&amp;EF$2&amp;EF$3,事業計画集計2025[営業所]&amp;事業計画集計2025[月]&amp;事業計画集計2025[受着完],事業計画集計2025[(当月)計画 利益額],0,0)</f>
        <v>11974334</v>
      </c>
      <c r="EH35" s="29">
        <f>EG35-($Q35*1000)</f>
        <v>8328334</v>
      </c>
      <c r="EI35" s="142" cm="1">
        <f t="array" ref="EI35">_xlfn.XLOOKUP($D35&amp;EF$2&amp;EF$3,事業計画集計2025[営業所]&amp;事業計画集計2025[月]&amp;事業計画集計2025[受着完],事業計画集計2025[(当月)計画 棟数],0,0)</f>
        <v>2</v>
      </c>
      <c r="EJ35" s="421">
        <f t="shared" ref="EJ35:EJ36" si="839">DF35+DP35+DZ35</f>
        <v>27000000</v>
      </c>
      <c r="EK35" s="422">
        <f t="shared" ref="EK35:EK36" si="840">DG35+DQ35+EA35</f>
        <v>5940000</v>
      </c>
      <c r="EL35" s="423">
        <f t="shared" ref="EL35:EL36" si="841">DH35+DR35+EB35</f>
        <v>1</v>
      </c>
      <c r="EM35" s="296">
        <f t="shared" ref="EM35:EM36" si="842">DI35+DS35+EC35</f>
        <v>54000000</v>
      </c>
      <c r="EN35" s="300">
        <f t="shared" ref="EN35:EN36" si="843">DJ35+DT35+ED35</f>
        <v>11880000</v>
      </c>
      <c r="EO35" s="154">
        <f t="shared" ref="EO35:EO36" si="844">DK35+DU35+EE35</f>
        <v>2</v>
      </c>
      <c r="EP35" s="304">
        <f t="shared" ref="EP35" si="845">DL35+DV35+EF35</f>
        <v>122978487</v>
      </c>
      <c r="EQ35" s="314">
        <f t="shared" ref="EQ35:ER35" si="846">DM35+DW35+EG35</f>
        <v>24000414</v>
      </c>
      <c r="ER35" s="324">
        <f t="shared" si="846"/>
        <v>13062414</v>
      </c>
      <c r="ES35" s="158">
        <f t="shared" ref="ES35" si="847">DO35+DY35+EI35</f>
        <v>4</v>
      </c>
      <c r="ET35" s="28" cm="1">
        <f t="array" ref="ET35">_xlfn.XLOOKUP($D35&amp;ET$2&amp;ET$3,事業計画集計2025[営業所]&amp;事業計画集計2025[月]&amp;事業計画集計2025[受着完],事業計画集計2025[(当月)計画 請負金額],0,0)</f>
        <v>0</v>
      </c>
      <c r="EU35" s="28" cm="1">
        <f t="array" ref="EU35">_xlfn.XLOOKUP($D35&amp;ET$2&amp;ET$3,事業計画集計2025[営業所]&amp;事業計画集計2025[月]&amp;事業計画集計2025[受着完],事業計画集計2025[(当月)計画 利益額],0,0)</f>
        <v>0</v>
      </c>
      <c r="EV35" s="149" cm="1">
        <f t="array" ref="EV35">_xlfn.XLOOKUP($D35&amp;ET$2&amp;ET$3,事業計画集計2025[営業所]&amp;事業計画集計2025[月]&amp;事業計画集計2025[受着完],事業計画集計2025[(当月)計画 棟数],0,0)</f>
        <v>0</v>
      </c>
      <c r="EW35" s="28" cm="1">
        <f t="array" ref="EW35">_xlfn.XLOOKUP($D35&amp;EW$2&amp;EW$3,事業計画集計2025[営業所]&amp;事業計画集計2025[月]&amp;事業計画集計2025[受着完],事業計画集計2025[(当月)計画 請負金額],0,0)</f>
        <v>27000000</v>
      </c>
      <c r="EX35" s="28" cm="1">
        <f t="array" ref="EX35">_xlfn.XLOOKUP($D35&amp;EW$2&amp;EW$3,事業計画集計2025[営業所]&amp;事業計画集計2025[月]&amp;事業計画集計2025[受着完],事業計画集計2025[(当月)計画 利益額],0,0)</f>
        <v>5940000</v>
      </c>
      <c r="EY35" s="149" cm="1">
        <f t="array" ref="EY35">_xlfn.XLOOKUP($D35&amp;EW$2&amp;EW$3,事業計画集計2025[営業所]&amp;事業計画集計2025[月]&amp;事業計画集計2025[受着完],事業計画集計2025[(当月)計画 棟数],0,0)</f>
        <v>1</v>
      </c>
      <c r="EZ35" s="28" cm="1">
        <f t="array" ref="EZ35">_xlfn.XLOOKUP($D35&amp;EZ$2&amp;EZ$3,事業計画集計2025[営業所]&amp;事業計画集計2025[月]&amp;事業計画集計2025[受着完],事業計画集計2025[(当月)計画 請負金額],0,0)</f>
        <v>27000000</v>
      </c>
      <c r="FA35" s="28" cm="1">
        <f t="array" ref="FA35">_xlfn.XLOOKUP($D35&amp;EZ$2&amp;EZ$3,事業計画集計2025[営業所]&amp;事業計画集計2025[月]&amp;事業計画集計2025[受着完],事業計画集計2025[(当月)計画 利益額],0,0)</f>
        <v>5940000</v>
      </c>
      <c r="FB35" s="29">
        <f>FA35-($Q35*1000)</f>
        <v>2294000</v>
      </c>
      <c r="FC35" s="149" cm="1">
        <f t="array" ref="FC35">_xlfn.XLOOKUP($D35&amp;EZ$2&amp;EZ$3,事業計画集計2025[営業所]&amp;事業計画集計2025[月]&amp;事業計画集計2025[受着完],事業計画集計2025[(当月)計画 棟数],0,0)</f>
        <v>1</v>
      </c>
      <c r="FD35" s="28" cm="1">
        <f t="array" ref="FD35">_xlfn.XLOOKUP($D35&amp;FD$2&amp;FD$3,事業計画集計2025[営業所]&amp;事業計画集計2025[月]&amp;事業計画集計2025[受着完],事業計画集計2025[(当月)計画 請負金額],0,0)</f>
        <v>27000000</v>
      </c>
      <c r="FE35" s="28" cm="1">
        <f t="array" ref="FE35">_xlfn.XLOOKUP($D35&amp;FD$2&amp;FD$3,事業計画集計2025[営業所]&amp;事業計画集計2025[月]&amp;事業計画集計2025[受着完],事業計画集計2025[(当月)計画 利益額],0,0)</f>
        <v>5940000</v>
      </c>
      <c r="FF35" s="149" cm="1">
        <f t="array" ref="FF35">_xlfn.XLOOKUP($D35&amp;FD$2&amp;FD$3,事業計画集計2025[営業所]&amp;事業計画集計2025[月]&amp;事業計画集計2025[受着完],事業計画集計2025[(当月)計画 棟数],0,0)</f>
        <v>1</v>
      </c>
      <c r="FG35" s="28" cm="1">
        <f t="array" ref="FG35">_xlfn.XLOOKUP($D35&amp;FG$2&amp;FG$3,事業計画集計2025[営業所]&amp;事業計画集計2025[月]&amp;事業計画集計2025[受着完],事業計画集計2025[(当月)計画 請負金額],0,0)</f>
        <v>0</v>
      </c>
      <c r="FH35" s="28" cm="1">
        <f t="array" ref="FH35">_xlfn.XLOOKUP($D35&amp;FG$2&amp;FG$3,事業計画集計2025[営業所]&amp;事業計画集計2025[月]&amp;事業計画集計2025[受着完],事業計画集計2025[(当月)計画 利益額],0,0)</f>
        <v>0</v>
      </c>
      <c r="FI35" s="149" cm="1">
        <f t="array" ref="FI35">_xlfn.XLOOKUP($D35&amp;FG$2&amp;FG$3,事業計画集計2025[営業所]&amp;事業計画集計2025[月]&amp;事業計画集計2025[受着完],事業計画集計2025[(当月)計画 棟数],0,0)</f>
        <v>0</v>
      </c>
      <c r="FJ35" s="28" cm="1">
        <f t="array" ref="FJ35">_xlfn.XLOOKUP($D35&amp;FJ$2&amp;FJ$3,事業計画集計2025[営業所]&amp;事業計画集計2025[月]&amp;事業計画集計2025[受着完],事業計画集計2025[(当月)計画 請負金額],0,0)</f>
        <v>27000000</v>
      </c>
      <c r="FK35" s="28" cm="1">
        <f t="array" ref="FK35">_xlfn.XLOOKUP($D35&amp;FJ$2&amp;FJ$3,事業計画集計2025[営業所]&amp;事業計画集計2025[月]&amp;事業計画集計2025[受着完],事業計画集計2025[(当月)計画 利益額],0,0)</f>
        <v>5940000</v>
      </c>
      <c r="FL35" s="29">
        <f>FK35-($Q35*1000)</f>
        <v>2294000</v>
      </c>
      <c r="FM35" s="149" cm="1">
        <f t="array" ref="FM35">_xlfn.XLOOKUP($D35&amp;FJ$2&amp;FJ$3,事業計画集計2025[営業所]&amp;事業計画集計2025[月]&amp;事業計画集計2025[受着完],事業計画集計2025[(当月)計画 棟数],0,0)</f>
        <v>1</v>
      </c>
      <c r="FN35" s="28" cm="1">
        <f t="array" ref="FN35">_xlfn.XLOOKUP($D35&amp;FN$2&amp;FN$3,事業計画集計2025[営業所]&amp;事業計画集計2025[月]&amp;事業計画集計2025[受着完],事業計画集計2025[(当月)計画 請負金額],0,0)</f>
        <v>0</v>
      </c>
      <c r="FO35" s="28" cm="1">
        <f t="array" ref="FO35">_xlfn.XLOOKUP($D35&amp;FN$2&amp;FN$3,事業計画集計2025[営業所]&amp;事業計画集計2025[月]&amp;事業計画集計2025[受着完],事業計画集計2025[(当月)計画 利益額],0,0)</f>
        <v>0</v>
      </c>
      <c r="FP35" s="149" cm="1">
        <f t="array" ref="FP35">_xlfn.XLOOKUP($D35&amp;FN$2&amp;FN$3,事業計画集計2025[営業所]&amp;事業計画集計2025[月]&amp;事業計画集計2025[受着完],事業計画集計2025[(当月)計画 棟数],0,0)</f>
        <v>0</v>
      </c>
      <c r="FQ35" s="28" cm="1">
        <f t="array" ref="FQ35">_xlfn.XLOOKUP($D35&amp;FQ$2&amp;FQ$3,事業計画集計2025[営業所]&amp;事業計画集計2025[月]&amp;事業計画集計2025[受着完],事業計画集計2025[(当月)計画 請負金額],0,0)</f>
        <v>27000000</v>
      </c>
      <c r="FR35" s="28" cm="1">
        <f t="array" ref="FR35">_xlfn.XLOOKUP($D35&amp;FQ$2&amp;FQ$3,事業計画集計2025[営業所]&amp;事業計画集計2025[月]&amp;事業計画集計2025[受着完],事業計画集計2025[(当月)計画 利益額],0,0)</f>
        <v>5940000</v>
      </c>
      <c r="FS35" s="149" cm="1">
        <f t="array" ref="FS35">_xlfn.XLOOKUP($D35&amp;FQ$2&amp;FQ$3,事業計画集計2025[営業所]&amp;事業計画集計2025[月]&amp;事業計画集計2025[受着完],事業計画集計2025[(当月)計画 棟数],0,0)</f>
        <v>1</v>
      </c>
      <c r="FT35" s="28" cm="1">
        <f t="array" ref="FT35">_xlfn.XLOOKUP($D35&amp;FT$2&amp;FT$3,事業計画集計2025[営業所]&amp;事業計画集計2025[月]&amp;事業計画集計2025[受着完],事業計画集計2025[(当月)計画 請負金額],0,0)</f>
        <v>27000000</v>
      </c>
      <c r="FU35" s="28" cm="1">
        <f t="array" ref="FU35">_xlfn.XLOOKUP($D35&amp;FT$2&amp;FT$3,事業計画集計2025[営業所]&amp;事業計画集計2025[月]&amp;事業計画集計2025[受着完],事業計画集計2025[(当月)計画 利益額],0,0)</f>
        <v>5940000</v>
      </c>
      <c r="FV35" s="29">
        <f>FU35-($Q35*1000)</f>
        <v>2294000</v>
      </c>
      <c r="FW35" s="142" cm="1">
        <f t="array" ref="FW35">_xlfn.XLOOKUP($D35&amp;FT$2&amp;FT$3,事業計画集計2025[営業所]&amp;事業計画集計2025[月]&amp;事業計画集計2025[受着完],事業計画集計2025[(当月)計画 棟数],0,0)</f>
        <v>1</v>
      </c>
      <c r="FX35" s="421">
        <f t="shared" ref="FX35:FX36" si="848">ET35+FD35+FN35</f>
        <v>27000000</v>
      </c>
      <c r="FY35" s="422">
        <f t="shared" ref="FY35:FY36" si="849">EU35+FE35+FO35</f>
        <v>5940000</v>
      </c>
      <c r="FZ35" s="423">
        <f t="shared" ref="FZ35:FZ36" si="850">EV35+FF35+FP35</f>
        <v>1</v>
      </c>
      <c r="GA35" s="296">
        <f t="shared" ref="GA35:GA36" si="851">EW35+FG35+FQ35</f>
        <v>54000000</v>
      </c>
      <c r="GB35" s="300">
        <f t="shared" ref="GB35:GB36" si="852">EX35+FH35+FR35</f>
        <v>11880000</v>
      </c>
      <c r="GC35" s="154">
        <f t="shared" ref="GC35:GC36" si="853">EY35+FI35+FS35</f>
        <v>2</v>
      </c>
      <c r="GD35" s="304">
        <f t="shared" ref="GD35" si="854">EZ35+FJ35+FT35</f>
        <v>81000000</v>
      </c>
      <c r="GE35" s="314">
        <f t="shared" ref="GE35:GF35" si="855">FA35+FK35+FU35</f>
        <v>17820000</v>
      </c>
      <c r="GF35" s="324">
        <f t="shared" si="855"/>
        <v>6882000</v>
      </c>
      <c r="GG35" s="158">
        <f t="shared" ref="GG35" si="856">FC35+FM35+FW35</f>
        <v>3</v>
      </c>
      <c r="GH35" s="333">
        <f t="shared" ref="GH35:GH36" si="857">EJ35+FX35</f>
        <v>54000000</v>
      </c>
      <c r="GI35" s="334">
        <f t="shared" ref="GI35:GI36" si="858">EK35+FY35</f>
        <v>11880000</v>
      </c>
      <c r="GJ35" s="162">
        <f t="shared" ref="GJ35:GJ36" si="859">EL35+FZ35</f>
        <v>2</v>
      </c>
      <c r="GK35" s="354">
        <f t="shared" ref="GK35:GK36" si="860">EM35+GA35</f>
        <v>108000000</v>
      </c>
      <c r="GL35" s="355">
        <f t="shared" ref="GL35:GL36" si="861">EN35+GB35</f>
        <v>23760000</v>
      </c>
      <c r="GM35" s="166">
        <f t="shared" ref="GM35:GM36" si="862">EO35+GC35</f>
        <v>4</v>
      </c>
      <c r="GN35" s="479">
        <f t="shared" ref="GN35:GN36" si="863">EP35+GD35</f>
        <v>203978487</v>
      </c>
      <c r="GO35" s="480">
        <f t="shared" ref="GO35:GO36" si="864">EQ35+GE35</f>
        <v>41820414</v>
      </c>
      <c r="GP35" s="481">
        <f t="shared" ref="GP35:GP36" si="865">ER35+GF35</f>
        <v>19944414</v>
      </c>
      <c r="GQ35" s="482">
        <f t="shared" ref="GQ35:GQ36" si="866">ES35+GG35</f>
        <v>7</v>
      </c>
      <c r="GR35" s="390">
        <f t="shared" ref="GR35:GR36" si="867">CV35+GH35</f>
        <v>189000000</v>
      </c>
      <c r="GS35" s="391">
        <f t="shared" ref="GS35:GS36" si="868">CW35+GI35</f>
        <v>41580000</v>
      </c>
      <c r="GT35" s="170">
        <f t="shared" ref="GT35:GT36" si="869">CX35+GJ35</f>
        <v>7</v>
      </c>
      <c r="GU35" s="390">
        <f t="shared" ref="GU35:GU36" si="870">CY35+GK35</f>
        <v>291003564</v>
      </c>
      <c r="GV35" s="391">
        <f t="shared" ref="GV35:GV36" si="871">CZ35+GL35</f>
        <v>60345359</v>
      </c>
      <c r="GW35" s="170">
        <f t="shared" ref="GW35:GW36" si="872">DA35+GM35</f>
        <v>10</v>
      </c>
      <c r="GX35" s="390">
        <f t="shared" ref="GX35:GX36" si="873">DB35+GN35</f>
        <v>276844876</v>
      </c>
      <c r="GY35" s="391">
        <f t="shared" ref="GY35:GY36" si="874">DC35+GO35</f>
        <v>55704114</v>
      </c>
      <c r="GZ35" s="409">
        <f t="shared" ref="GZ35:GZ36" si="875">DD35+GP35</f>
        <v>11952114</v>
      </c>
      <c r="HA35" s="256">
        <f t="shared" ref="HA35:HA36" si="876">DE35+GQ35</f>
        <v>10</v>
      </c>
      <c r="HB35" s="31"/>
      <c r="HC35" s="30" t="s">
        <v>137</v>
      </c>
      <c r="HD35" s="30" t="s">
        <v>193</v>
      </c>
      <c r="HE35" s="515" t="s">
        <v>245</v>
      </c>
      <c r="HF35" s="30" t="s">
        <v>250</v>
      </c>
      <c r="HG35" s="30" t="s">
        <v>268</v>
      </c>
    </row>
    <row r="36" spans="1:215" s="25" customFormat="1" ht="21">
      <c r="A36" s="24"/>
      <c r="B36" s="51" t="s">
        <v>446</v>
      </c>
      <c r="C36" s="54"/>
      <c r="D36" s="55"/>
      <c r="E36" s="196"/>
      <c r="F36" s="196"/>
      <c r="G36" s="196"/>
      <c r="H36" s="196"/>
      <c r="I36" s="196"/>
      <c r="J36" s="196"/>
      <c r="K36" s="197">
        <f>K35</f>
        <v>683</v>
      </c>
      <c r="L36" s="197">
        <f t="shared" ref="L36" si="877">L35</f>
        <v>338</v>
      </c>
      <c r="M36" s="197">
        <f t="shared" ref="M36" si="878">M35</f>
        <v>425</v>
      </c>
      <c r="N36" s="197">
        <f t="shared" ref="N36" si="879">N35</f>
        <v>575</v>
      </c>
      <c r="O36" s="197">
        <f t="shared" ref="O36" si="880">O35</f>
        <v>625</v>
      </c>
      <c r="P36" s="197">
        <f t="shared" ref="P36" si="881">P35</f>
        <v>1000</v>
      </c>
      <c r="Q36" s="197">
        <f t="shared" ref="Q36" si="882">Q35</f>
        <v>3646</v>
      </c>
      <c r="R36" s="196"/>
      <c r="S36" s="26" t="s">
        <v>138</v>
      </c>
      <c r="T36" s="27" cm="1">
        <f t="array" ref="T36">_xlfn.XLOOKUP($D35&amp;T$2&amp;T$3,事業計画集計2025[営業所]&amp;事業計画集計2025[月]&amp;事業計画集計2025[受着完],事業計画集計2025[(当月)実績 請負金額],0,0)</f>
        <v>0</v>
      </c>
      <c r="U36" s="28" cm="1">
        <f t="array" ref="U36">_xlfn.XLOOKUP($D35&amp;T$2&amp;T$3,事業計画集計2025[営業所]&amp;事業計画集計2025[月]&amp;事業計画集計2025[受着完],事業計画集計2025[(当月)実績 利益額],0,0)</f>
        <v>0</v>
      </c>
      <c r="V36" s="142" cm="1">
        <f t="array" ref="V36">_xlfn.XLOOKUP($D35&amp;T$2&amp;T$3,事業計画集計2025[営業所]&amp;事業計画集計2025[月]&amp;事業計画集計2025[受着完],事業計画集計2025[(当月)実績 棟数],0,0)</f>
        <v>0</v>
      </c>
      <c r="W36" s="27" cm="1">
        <f t="array" ref="W36">_xlfn.XLOOKUP($D35&amp;W$2&amp;W$3,事業計画集計2025[営業所]&amp;事業計画集計2025[月]&amp;事業計画集計2025[受着完],事業計画集計2025[(当月)実績 請負金額],0,0)</f>
        <v>0</v>
      </c>
      <c r="X36" s="28" cm="1">
        <f t="array" ref="X36">_xlfn.XLOOKUP($D35&amp;W$2&amp;W$3,事業計画集計2025[営業所]&amp;事業計画集計2025[月]&amp;事業計画集計2025[受着完],事業計画集計2025[(当月)実績 利益額],0,0)</f>
        <v>0</v>
      </c>
      <c r="Y36" s="149" cm="1">
        <f t="array" ref="Y36">_xlfn.XLOOKUP($D35&amp;W$2&amp;W$3,事業計画集計2025[営業所]&amp;事業計画集計2025[月]&amp;事業計画集計2025[受着完],事業計画集計2025[(当月)実績 棟数],0,0)</f>
        <v>0</v>
      </c>
      <c r="Z36" s="28" cm="1">
        <f t="array" ref="Z36">_xlfn.XLOOKUP($D35&amp;Z$2&amp;Z$3,事業計画集計2025[営業所]&amp;事業計画集計2025[月]&amp;事業計画集計2025[受着完],事業計画集計2025[(当月)実績 請負金額],0,0)</f>
        <v>0</v>
      </c>
      <c r="AA36" s="28" cm="1">
        <f t="array" ref="AA36">_xlfn.XLOOKUP($D35&amp;Z$2&amp;Z$3,事業計画集計2025[営業所]&amp;事業計画集計2025[月]&amp;事業計画集計2025[受着完],事業計画集計2025[(当月)実績 利益額],0,0)</f>
        <v>0</v>
      </c>
      <c r="AB36" s="133">
        <f>AA36-($Q35*1000)</f>
        <v>-3646000</v>
      </c>
      <c r="AC36" s="142" cm="1">
        <f t="array" ref="AC36">_xlfn.XLOOKUP($D35&amp;Z$2&amp;Z$3,事業計画集計2025[営業所]&amp;事業計画集計2025[月]&amp;事業計画集計2025[受着完],事業計画集計2025[(当月)実績 棟数],0,0)</f>
        <v>0</v>
      </c>
      <c r="AD36" s="27" cm="1">
        <f t="array" ref="AD36">_xlfn.XLOOKUP($D35&amp;AD$2&amp;AD$3,事業計画集計2025[営業所]&amp;事業計画集計2025[月]&amp;事業計画集計2025[受着完],事業計画集計2025[(当月)実績 請負金額],0,0)</f>
        <v>0</v>
      </c>
      <c r="AE36" s="28" cm="1">
        <f t="array" ref="AE36">_xlfn.XLOOKUP($D35&amp;AD$2&amp;AD$3,事業計画集計2025[営業所]&amp;事業計画集計2025[月]&amp;事業計画集計2025[受着完],事業計画集計2025[(当月)実績 利益額],0,0)</f>
        <v>0</v>
      </c>
      <c r="AF36" s="149" cm="1">
        <f t="array" ref="AF36">_xlfn.XLOOKUP($D35&amp;AD$2&amp;AD$3,事業計画集計2025[営業所]&amp;事業計画集計2025[月]&amp;事業計画集計2025[受着完],事業計画集計2025[(当月)実績 棟数],0,0)</f>
        <v>0</v>
      </c>
      <c r="AG36" s="28" cm="1">
        <f t="array" ref="AG36">_xlfn.XLOOKUP($D35&amp;AG$2&amp;AG$3,事業計画集計2025[営業所]&amp;事業計画集計2025[月]&amp;事業計画集計2025[受着完],事業計画集計2025[(当月)実績 請負金額],0,0)</f>
        <v>33025077</v>
      </c>
      <c r="AH36" s="28" cm="1">
        <f t="array" ref="AH36">_xlfn.XLOOKUP($D35&amp;AG$2&amp;AG$3,事業計画集計2025[営業所]&amp;事業計画集計2025[月]&amp;事業計画集計2025[受着完],事業計画集計2025[(当月)実績 利益額],0,0)</f>
        <v>6583281</v>
      </c>
      <c r="AI36" s="149" cm="1">
        <f t="array" ref="AI36">_xlfn.XLOOKUP($D35&amp;AG$2&amp;AG$3,事業計画集計2025[営業所]&amp;事業計画集計2025[月]&amp;事業計画集計2025[受着完],事業計画集計2025[(当月)実績 棟数],0,0)</f>
        <v>1</v>
      </c>
      <c r="AJ36" s="28" cm="1">
        <f t="array" ref="AJ36">_xlfn.XLOOKUP($D35&amp;AJ$2&amp;AJ$3,事業計画集計2025[営業所]&amp;事業計画集計2025[月]&amp;事業計画集計2025[受着完],事業計画集計2025[(当月)実績 請負金額],0,0)</f>
        <v>0</v>
      </c>
      <c r="AK36" s="28" cm="1">
        <f t="array" ref="AK36">_xlfn.XLOOKUP($D35&amp;AJ$2&amp;AJ$3,事業計画集計2025[営業所]&amp;事業計画集計2025[月]&amp;事業計画集計2025[受着完],事業計画集計2025[(当月)実績 利益額],0,0)</f>
        <v>0</v>
      </c>
      <c r="AL36" s="133">
        <f>AK36-($Q35*1000)</f>
        <v>-3646000</v>
      </c>
      <c r="AM36" s="149" cm="1">
        <f t="array" ref="AM36">_xlfn.XLOOKUP($D35&amp;AJ$2&amp;AJ$3,事業計画集計2025[営業所]&amp;事業計画集計2025[月]&amp;事業計画集計2025[受着完],事業計画集計2025[(当月)実績 棟数],0,0)</f>
        <v>0</v>
      </c>
      <c r="AN36" s="28" cm="1">
        <f t="array" ref="AN36">_xlfn.XLOOKUP($D35&amp;AN$2&amp;AN$3,事業計画集計2025[営業所]&amp;事業計画集計2025[月]&amp;事業計画集計2025[受着完],事業計画集計2025[(当月)実績 請負金額],0,0)</f>
        <v>0</v>
      </c>
      <c r="AO36" s="28" cm="1">
        <f t="array" ref="AO36">_xlfn.XLOOKUP($D35&amp;AN$2&amp;AN$3,事業計画集計2025[営業所]&amp;事業計画集計2025[月]&amp;事業計画集計2025[受着完],事業計画集計2025[(当月)実績 利益額],0,0)</f>
        <v>0</v>
      </c>
      <c r="AP36" s="149" cm="1">
        <f t="array" ref="AP36">_xlfn.XLOOKUP($D35&amp;AN$2&amp;AN$3,事業計画集計2025[営業所]&amp;事業計画集計2025[月]&amp;事業計画集計2025[受着完],事業計画集計2025[(当月)実績 棟数],0,0)</f>
        <v>0</v>
      </c>
      <c r="AQ36" s="28" cm="1">
        <f t="array" ref="AQ36">_xlfn.XLOOKUP($D35&amp;AQ$2&amp;AQ$3,事業計画集計2025[営業所]&amp;事業計画集計2025[月]&amp;事業計画集計2025[受着完],事業計画集計2025[(当月)実績 請負金額],0,0)</f>
        <v>0</v>
      </c>
      <c r="AR36" s="28" cm="1">
        <f t="array" ref="AR36">_xlfn.XLOOKUP($D35&amp;AQ$2&amp;AQ$3,事業計画集計2025[営業所]&amp;事業計画集計2025[月]&amp;事業計画集計2025[受着完],事業計画集計2025[(当月)実績 利益額],0,0)</f>
        <v>0</v>
      </c>
      <c r="AS36" s="149" cm="1">
        <f t="array" ref="AS36">_xlfn.XLOOKUP($D35&amp;AQ$2&amp;AQ$3,事業計画集計2025[営業所]&amp;事業計画集計2025[月]&amp;事業計画集計2025[受着完],事業計画集計2025[(当月)実績 棟数],0,0)</f>
        <v>0</v>
      </c>
      <c r="AT36" s="28" cm="1">
        <f t="array" ref="AT36">_xlfn.XLOOKUP($D35&amp;AT$2&amp;AT$3,事業計画集計2025[営業所]&amp;事業計画集計2025[月]&amp;事業計画集計2025[受着完],事業計画集計2025[(当月)実績 請負金額],0,0)</f>
        <v>0</v>
      </c>
      <c r="AU36" s="28" cm="1">
        <f t="array" ref="AU36">_xlfn.XLOOKUP($D35&amp;AT$2&amp;AT$3,事業計画集計2025[営業所]&amp;事業計画集計2025[月]&amp;事業計画集計2025[受着完],事業計画集計2025[(当月)実績 利益額],0,0)</f>
        <v>0</v>
      </c>
      <c r="AV36" s="29">
        <f>AU36-($Q35*1000)</f>
        <v>-3646000</v>
      </c>
      <c r="AW36" s="142" cm="1">
        <f t="array" ref="AW36">_xlfn.XLOOKUP($D35&amp;AT$2&amp;AT$3,事業計画集計2025[営業所]&amp;事業計画集計2025[月]&amp;事業計画集計2025[受着完],事業計画集計2025[(当月)実績 棟数],0,0)</f>
        <v>0</v>
      </c>
      <c r="AX36" s="421">
        <f t="shared" si="810"/>
        <v>0</v>
      </c>
      <c r="AY36" s="422">
        <f t="shared" si="811"/>
        <v>0</v>
      </c>
      <c r="AZ36" s="423">
        <f t="shared" si="812"/>
        <v>0</v>
      </c>
      <c r="BA36" s="296">
        <f t="shared" si="813"/>
        <v>33025077</v>
      </c>
      <c r="BB36" s="300">
        <f t="shared" si="814"/>
        <v>6583281</v>
      </c>
      <c r="BC36" s="154">
        <f t="shared" si="815"/>
        <v>1</v>
      </c>
      <c r="BD36" s="304">
        <f>Z36+AJ36+AT36</f>
        <v>0</v>
      </c>
      <c r="BE36" s="314">
        <f>AA36+AK36+AU36</f>
        <v>0</v>
      </c>
      <c r="BF36" s="409">
        <f>BE36*(1+BF37)-(($Q35*1000)*3)</f>
        <v>-10938000</v>
      </c>
      <c r="BG36" s="158">
        <f>AC36+AM36+AW36</f>
        <v>0</v>
      </c>
      <c r="BH36" s="28" cm="1">
        <f t="array" ref="BH36">_xlfn.XLOOKUP($D35&amp;BH$2&amp;BH$3,事業計画集計2025[営業所]&amp;事業計画集計2025[月]&amp;事業計画集計2025[受着完],事業計画集計2025[(当月)実績 請負金額],0,0)</f>
        <v>0</v>
      </c>
      <c r="BI36" s="28" cm="1">
        <f t="array" ref="BI36">_xlfn.XLOOKUP($D35&amp;BH$2&amp;BH$3,事業計画集計2025[営業所]&amp;事業計画集計2025[月]&amp;事業計画集計2025[受着完],事業計画集計2025[(当月)実績 利益額],0,0)</f>
        <v>0</v>
      </c>
      <c r="BJ36" s="149" cm="1">
        <f t="array" ref="BJ36">_xlfn.XLOOKUP($D35&amp;BH$2&amp;BH$3,事業計画集計2025[営業所]&amp;事業計画集計2025[月]&amp;事業計画集計2025[受着完],事業計画集計2025[(当月)実績 棟数],0,0)</f>
        <v>0</v>
      </c>
      <c r="BK36" s="28" cm="1">
        <f t="array" ref="BK36">_xlfn.XLOOKUP($D35&amp;BK$2&amp;BK$3,事業計画集計2025[営業所]&amp;事業計画集計2025[月]&amp;事業計画集計2025[受着完],事業計画集計2025[(当月)実績 請負金額],0,0)</f>
        <v>68606081</v>
      </c>
      <c r="BL36" s="28" cm="1">
        <f t="array" ref="BL36">_xlfn.XLOOKUP($D35&amp;BK$2&amp;BK$3,事業計画集計2025[営業所]&amp;事業計画集計2025[月]&amp;事業計画集計2025[受着完],事業計画集計2025[(当月)実績 利益額],0,0)</f>
        <v>12647458</v>
      </c>
      <c r="BM36" s="149" cm="1">
        <f t="array" ref="BM36">_xlfn.XLOOKUP($D35&amp;BK$2&amp;BK$3,事業計画集計2025[営業所]&amp;事業計画集計2025[月]&amp;事業計画集計2025[受着完],事業計画集計2025[(当月)実績 棟数],0,0)</f>
        <v>2</v>
      </c>
      <c r="BN36" s="28" cm="1">
        <f t="array" ref="BN36">_xlfn.XLOOKUP($D35&amp;BN$2&amp;BN$3,事業計画集計2025[営業所]&amp;事業計画集計2025[月]&amp;事業計画集計2025[受着完],事業計画集計2025[(当月)実績 請負金額],0,0)</f>
        <v>0</v>
      </c>
      <c r="BO36" s="28" cm="1">
        <f t="array" ref="BO36">_xlfn.XLOOKUP($D35&amp;BN$2&amp;BN$3,事業計画集計2025[営業所]&amp;事業計画集計2025[月]&amp;事業計画集計2025[受着完],事業計画集計2025[(当月)実績 利益額],0,0)</f>
        <v>0</v>
      </c>
      <c r="BP36" s="133">
        <f>BO36-($Q35*1000)</f>
        <v>-3646000</v>
      </c>
      <c r="BQ36" s="149" cm="1">
        <f t="array" ref="BQ36">_xlfn.XLOOKUP($D35&amp;BN$2&amp;BN$3,事業計画集計2025[営業所]&amp;事業計画集計2025[月]&amp;事業計画集計2025[受着完],事業計画集計2025[(当月)実績 棟数],0,0)</f>
        <v>0</v>
      </c>
      <c r="BR36" s="28" cm="1">
        <f t="array" ref="BR36">_xlfn.XLOOKUP($D35&amp;BR$2&amp;BR$3,事業計画集計2025[営業所]&amp;事業計画集計2025[月]&amp;事業計画集計2025[受着完],事業計画集計2025[(当月)実績 請負金額],0,0)</f>
        <v>0</v>
      </c>
      <c r="BS36" s="28" cm="1">
        <f t="array" ref="BS36">_xlfn.XLOOKUP($D35&amp;BR$2&amp;BR$3,事業計画集計2025[営業所]&amp;事業計画集計2025[月]&amp;事業計画集計2025[受着完],事業計画集計2025[(当月)実績 利益額],0,0)</f>
        <v>0</v>
      </c>
      <c r="BT36" s="149" cm="1">
        <f t="array" ref="BT36">_xlfn.XLOOKUP($D35&amp;BR$2&amp;BR$3,事業計画集計2025[営業所]&amp;事業計画集計2025[月]&amp;事業計画集計2025[受着完],事業計画集計2025[(当月)実績 棟数],0,0)</f>
        <v>0</v>
      </c>
      <c r="BU36" s="28" cm="1">
        <f t="array" ref="BU36">_xlfn.XLOOKUP($D35&amp;BU$2&amp;BU$3,事業計画集計2025[営業所]&amp;事業計画集計2025[月]&amp;事業計画集計2025[受着完],事業計画集計2025[(当月)実績 請負金額],0,0)</f>
        <v>32769523</v>
      </c>
      <c r="BV36" s="28" cm="1">
        <f t="array" ref="BV36">_xlfn.XLOOKUP($D35&amp;BU$2&amp;BU$3,事業計画集計2025[営業所]&amp;事業計画集計2025[月]&amp;事業計画集計2025[受着完],事業計画集計2025[(当月)実績 利益額],0,0)</f>
        <v>6581929</v>
      </c>
      <c r="BW36" s="149" cm="1">
        <f t="array" ref="BW36">_xlfn.XLOOKUP($D35&amp;BU$2&amp;BU$3,事業計画集計2025[営業所]&amp;事業計画集計2025[月]&amp;事業計画集計2025[受着完],事業計画集計2025[(当月)実績 棟数],0,0)</f>
        <v>1</v>
      </c>
      <c r="BX36" s="28" cm="1">
        <f t="array" ref="BX36">_xlfn.XLOOKUP($D35&amp;BX$2&amp;BX$3,事業計画集計2025[営業所]&amp;事業計画集計2025[月]&amp;事業計画集計2025[受着完],事業計画集計2025[(当月)実績 請負金額],0,0)</f>
        <v>45866389</v>
      </c>
      <c r="BY36" s="28" cm="1">
        <f t="array" ref="BY36">_xlfn.XLOOKUP($D35&amp;BX$2&amp;BX$3,事業計画集計2025[営業所]&amp;事業計画集計2025[月]&amp;事業計画集計2025[受着完],事業計画集計2025[(当月)実績 利益額],0,0)</f>
        <v>7943700</v>
      </c>
      <c r="BZ36" s="133">
        <f>BY36-($Q35*1000)</f>
        <v>4297700</v>
      </c>
      <c r="CA36" s="149" cm="1">
        <f t="array" ref="CA36">_xlfn.XLOOKUP($D35&amp;BX$2&amp;BX$3,事業計画集計2025[営業所]&amp;事業計画集計2025[月]&amp;事業計画集計2025[受着完],事業計画集計2025[(当月)実績 棟数],0,0)</f>
        <v>2</v>
      </c>
      <c r="CB36" s="28" cm="1">
        <f t="array" ref="CB36">_xlfn.XLOOKUP($D35&amp;CB$2&amp;CB$3,事業計画集計2025[営業所]&amp;事業計画集計2025[月]&amp;事業計画集計2025[受着完],事業計画集計2025[(当月)実績 請負金額],0,0)</f>
        <v>0</v>
      </c>
      <c r="CC36" s="28" cm="1">
        <f t="array" ref="CC36">_xlfn.XLOOKUP($D35&amp;CB$2&amp;CB$3,事業計画集計2025[営業所]&amp;事業計画集計2025[月]&amp;事業計画集計2025[受着完],事業計画集計2025[(当月)実績 利益額],0,0)</f>
        <v>0</v>
      </c>
      <c r="CD36" s="149" cm="1">
        <f t="array" ref="CD36">_xlfn.XLOOKUP($D35&amp;CB$2&amp;CB$3,事業計画集計2025[営業所]&amp;事業計画集計2025[月]&amp;事業計画集計2025[受着完],事業計画集計2025[(当月)実績 棟数],0,0)</f>
        <v>0</v>
      </c>
      <c r="CE36" s="28" cm="1">
        <f t="array" ref="CE36">_xlfn.XLOOKUP($D35&amp;CE$2&amp;CE$3,事業計画集計2025[営業所]&amp;事業計画集計2025[月]&amp;事業計画集計2025[受着完],事業計画集計2025[(当月)実績 請負金額],0,0)</f>
        <v>0</v>
      </c>
      <c r="CF36" s="28" cm="1">
        <f t="array" ref="CF36">_xlfn.XLOOKUP($D35&amp;CE$2&amp;CE$3,事業計画集計2025[営業所]&amp;事業計画集計2025[月]&amp;事業計画集計2025[受着完],事業計画集計2025[(当月)実績 利益額],0,0)</f>
        <v>0</v>
      </c>
      <c r="CG36" s="149" cm="1">
        <f t="array" ref="CG36">_xlfn.XLOOKUP($D35&amp;CE$2&amp;CE$3,事業計画集計2025[営業所]&amp;事業計画集計2025[月]&amp;事業計画集計2025[受着完],事業計画集計2025[(当月)実績 棟数],0,0)</f>
        <v>0</v>
      </c>
      <c r="CH36" s="28" cm="1">
        <f t="array" ref="CH36">_xlfn.XLOOKUP($D35&amp;CH$2&amp;CH$3,事業計画集計2025[営業所]&amp;事業計画集計2025[月]&amp;事業計画集計2025[受着完],事業計画集計2025[(当月)実績 請負金額],0,0)</f>
        <v>33025077</v>
      </c>
      <c r="CI36" s="28" cm="1">
        <f t="array" ref="CI36">_xlfn.XLOOKUP($D35&amp;CH$2&amp;CH$3,事業計画集計2025[営業所]&amp;事業計画集計2025[月]&amp;事業計画集計2025[受着完],事業計画集計2025[(当月)実績 利益額],0,0)</f>
        <v>6583281</v>
      </c>
      <c r="CJ36" s="133">
        <f>CI36-($Q35*1000)</f>
        <v>2937281</v>
      </c>
      <c r="CK36" s="142" cm="1">
        <f t="array" ref="CK36">_xlfn.XLOOKUP($D35&amp;CH$2&amp;CH$3,事業計画集計2025[営業所]&amp;事業計画集計2025[月]&amp;事業計画集計2025[受着完],事業計画集計2025[(当月)実績 棟数],0,0)</f>
        <v>1</v>
      </c>
      <c r="CL36" s="421">
        <f t="shared" si="820"/>
        <v>0</v>
      </c>
      <c r="CM36" s="422">
        <f t="shared" si="821"/>
        <v>0</v>
      </c>
      <c r="CN36" s="423">
        <f t="shared" si="822"/>
        <v>0</v>
      </c>
      <c r="CO36" s="296">
        <f t="shared" si="823"/>
        <v>101375604</v>
      </c>
      <c r="CP36" s="300">
        <f t="shared" si="824"/>
        <v>19229387</v>
      </c>
      <c r="CQ36" s="154">
        <f t="shared" si="825"/>
        <v>3</v>
      </c>
      <c r="CR36" s="304">
        <f>BN36+BX36+CH36</f>
        <v>78891466</v>
      </c>
      <c r="CS36" s="314">
        <f>BO36+BY36+CI36</f>
        <v>14526981</v>
      </c>
      <c r="CT36" s="409">
        <f>CS36*(1+CT37)-(($Q35*1000)*3)</f>
        <v>3588981</v>
      </c>
      <c r="CU36" s="158">
        <f>BQ36+CA36+CK36</f>
        <v>3</v>
      </c>
      <c r="CV36" s="333">
        <f t="shared" si="829"/>
        <v>0</v>
      </c>
      <c r="CW36" s="334">
        <f t="shared" si="830"/>
        <v>0</v>
      </c>
      <c r="CX36" s="162">
        <f t="shared" si="831"/>
        <v>0</v>
      </c>
      <c r="CY36" s="354">
        <f t="shared" si="832"/>
        <v>134400681</v>
      </c>
      <c r="CZ36" s="355">
        <f t="shared" si="833"/>
        <v>25812668</v>
      </c>
      <c r="DA36" s="166">
        <f t="shared" si="834"/>
        <v>4</v>
      </c>
      <c r="DB36" s="479">
        <f t="shared" si="835"/>
        <v>78891466</v>
      </c>
      <c r="DC36" s="480">
        <f t="shared" si="836"/>
        <v>14526981</v>
      </c>
      <c r="DD36" s="409">
        <f t="shared" si="837"/>
        <v>-7349019</v>
      </c>
      <c r="DE36" s="482">
        <f t="shared" si="838"/>
        <v>3</v>
      </c>
      <c r="DF36" s="28" cm="1">
        <f t="array" ref="DF36">_xlfn.XLOOKUP($D35&amp;DF$2&amp;DF$3,事業計画集計2025[営業所]&amp;事業計画集計2025[月]&amp;事業計画集計2025[受着完],事業計画集計2025[(当月)実績 請負金額],0,0)</f>
        <v>0</v>
      </c>
      <c r="DG36" s="28" cm="1">
        <f t="array" ref="DG36">_xlfn.XLOOKUP($D35&amp;DF$2&amp;DF$3,事業計画集計2025[営業所]&amp;事業計画集計2025[月]&amp;事業計画集計2025[受着完],事業計画集計2025[(当月)実績 利益額],0,0)</f>
        <v>0</v>
      </c>
      <c r="DH36" s="149" cm="1">
        <f t="array" ref="DH36">_xlfn.XLOOKUP($D35&amp;DF$2&amp;DF$3,事業計画集計2025[営業所]&amp;事業計画集計2025[月]&amp;事業計画集計2025[受着完],事業計画集計2025[(当月)実績 棟数],0,0)</f>
        <v>0</v>
      </c>
      <c r="DI36" s="28" cm="1">
        <f t="array" ref="DI36">_xlfn.XLOOKUP($D35&amp;DI$2&amp;DI$3,事業計画集計2025[営業所]&amp;事業計画集計2025[月]&amp;事業計画集計2025[受着完],事業計画集計2025[(当月)実績 請負金額],0,0)</f>
        <v>0</v>
      </c>
      <c r="DJ36" s="28" cm="1">
        <f t="array" ref="DJ36">_xlfn.XLOOKUP($D35&amp;DI$2&amp;DI$3,事業計画集計2025[営業所]&amp;事業計画集計2025[月]&amp;事業計画集計2025[受着完],事業計画集計2025[(当月)実績 利益額],0,0)</f>
        <v>0</v>
      </c>
      <c r="DK36" s="149" cm="1">
        <f t="array" ref="DK36">_xlfn.XLOOKUP($D35&amp;DI$2&amp;DI$3,事業計画集計2025[営業所]&amp;事業計画集計2025[月]&amp;事業計画集計2025[受着完],事業計画集計2025[(当月)実績 棟数],0,0)</f>
        <v>0</v>
      </c>
      <c r="DL36" s="28" cm="1">
        <f t="array" ref="DL36">_xlfn.XLOOKUP($D35&amp;DL$2&amp;DL$3,事業計画集計2025[営業所]&amp;事業計画集計2025[月]&amp;事業計画集計2025[受着完],事業計画集計2025[(当月)実績 請負金額],0,0)</f>
        <v>0</v>
      </c>
      <c r="DM36" s="28" cm="1">
        <f t="array" ref="DM36">_xlfn.XLOOKUP($D35&amp;DL$2&amp;DL$3,事業計画集計2025[営業所]&amp;事業計画集計2025[月]&amp;事業計画集計2025[受着完],事業計画集計2025[(当月)実績 利益額],0,0)</f>
        <v>0</v>
      </c>
      <c r="DN36" s="133">
        <f>DM36-($Q35*1000)</f>
        <v>-3646000</v>
      </c>
      <c r="DO36" s="149" cm="1">
        <f t="array" ref="DO36">_xlfn.XLOOKUP($D35&amp;DL$2&amp;DL$3,事業計画集計2025[営業所]&amp;事業計画集計2025[月]&amp;事業計画集計2025[受着完],事業計画集計2025[(当月)実績 棟数],0,0)</f>
        <v>0</v>
      </c>
      <c r="DP36" s="28" cm="1">
        <f t="array" ref="DP36">_xlfn.XLOOKUP($D35&amp;DP$2&amp;DP$3,事業計画集計2025[営業所]&amp;事業計画集計2025[月]&amp;事業計画集計2025[受着完],事業計画集計2025[(当月)実績 請負金額],0,0)</f>
        <v>0</v>
      </c>
      <c r="DQ36" s="28" cm="1">
        <f t="array" ref="DQ36">_xlfn.XLOOKUP($D35&amp;DP$2&amp;DP$3,事業計画集計2025[営業所]&amp;事業計画集計2025[月]&amp;事業計画集計2025[受着完],事業計画集計2025[(当月)実績 利益額],0,0)</f>
        <v>0</v>
      </c>
      <c r="DR36" s="149" cm="1">
        <f t="array" ref="DR36">_xlfn.XLOOKUP($D35&amp;DP$2&amp;DP$3,事業計画集計2025[営業所]&amp;事業計画集計2025[月]&amp;事業計画集計2025[受着完],事業計画集計2025[(当月)実績 棟数],0,0)</f>
        <v>0</v>
      </c>
      <c r="DS36" s="28" cm="1">
        <f t="array" ref="DS36">_xlfn.XLOOKUP($D35&amp;DS$2&amp;DS$3,事業計画集計2025[営業所]&amp;事業計画集計2025[月]&amp;事業計画集計2025[受着完],事業計画集計2025[(当月)実績 請負金額],0,0)</f>
        <v>0</v>
      </c>
      <c r="DT36" s="28" cm="1">
        <f t="array" ref="DT36">_xlfn.XLOOKUP($D35&amp;DS$2&amp;DS$3,事業計画集計2025[営業所]&amp;事業計画集計2025[月]&amp;事業計画集計2025[受着完],事業計画集計2025[(当月)実績 利益額],0,0)</f>
        <v>0</v>
      </c>
      <c r="DU36" s="149" cm="1">
        <f t="array" ref="DU36">_xlfn.XLOOKUP($D35&amp;DS$2&amp;DS$3,事業計画集計2025[営業所]&amp;事業計画集計2025[月]&amp;事業計画集計2025[受着完],事業計画集計2025[(当月)実績 棟数],0,0)</f>
        <v>0</v>
      </c>
      <c r="DV36" s="28" cm="1">
        <f t="array" ref="DV36">_xlfn.XLOOKUP($D35&amp;DV$2&amp;DV$3,事業計画集計2025[営業所]&amp;事業計画集計2025[月]&amp;事業計画集計2025[受着完],事業計画集計2025[(当月)実績 請負金額],0,0)</f>
        <v>29175113</v>
      </c>
      <c r="DW36" s="28" cm="1">
        <f t="array" ref="DW36">_xlfn.XLOOKUP($D35&amp;DV$2&amp;DV$3,事業計画集計2025[営業所]&amp;事業計画集計2025[月]&amp;事業計画集計2025[受着完],事業計画集計2025[(当月)実績 利益額],0,0)</f>
        <v>6833835</v>
      </c>
      <c r="DX36" s="133">
        <f>DW36-($Q35*1000)</f>
        <v>3187835</v>
      </c>
      <c r="DY36" s="149" cm="1">
        <f t="array" ref="DY36">_xlfn.XLOOKUP($D35&amp;DV$2&amp;DV$3,事業計画集計2025[営業所]&amp;事業計画集計2025[月]&amp;事業計画集計2025[受着完],事業計画集計2025[(当月)実績 棟数],0,0)</f>
        <v>1</v>
      </c>
      <c r="DZ36" s="28" cm="1">
        <f t="array" ref="DZ36">_xlfn.XLOOKUP($D35&amp;DZ$2&amp;DZ$3,事業計画集計2025[営業所]&amp;事業計画集計2025[月]&amp;事業計画集計2025[受着完],事業計画集計2025[(当月)実績 請負金額],0,0)</f>
        <v>0</v>
      </c>
      <c r="EA36" s="28" cm="1">
        <f t="array" ref="EA36">_xlfn.XLOOKUP($D35&amp;DZ$2&amp;DZ$3,事業計画集計2025[営業所]&amp;事業計画集計2025[月]&amp;事業計画集計2025[受着完],事業計画集計2025[(当月)実績 利益額],0,0)</f>
        <v>0</v>
      </c>
      <c r="EB36" s="149" cm="1">
        <f t="array" ref="EB36">_xlfn.XLOOKUP($D35&amp;DZ$2&amp;DZ$3,事業計画集計2025[営業所]&amp;事業計画集計2025[月]&amp;事業計画集計2025[受着完],事業計画集計2025[(当月)実績 棟数],0,0)</f>
        <v>0</v>
      </c>
      <c r="EC36" s="28" cm="1">
        <f t="array" ref="EC36">_xlfn.XLOOKUP($D35&amp;EC$2&amp;EC$3,事業計画集計2025[営業所]&amp;事業計画集計2025[月]&amp;事業計画集計2025[受着完],事業計画集計2025[(当月)実績 請負金額],0,0)</f>
        <v>0</v>
      </c>
      <c r="ED36" s="28" cm="1">
        <f t="array" ref="ED36">_xlfn.XLOOKUP($D35&amp;EC$2&amp;EC$3,事業計画集計2025[営業所]&amp;事業計画集計2025[月]&amp;事業計画集計2025[受着完],事業計画集計2025[(当月)実績 利益額],0,0)</f>
        <v>0</v>
      </c>
      <c r="EE36" s="149" cm="1">
        <f t="array" ref="EE36">_xlfn.XLOOKUP($D35&amp;EC$2&amp;EC$3,事業計画集計2025[営業所]&amp;事業計画集計2025[月]&amp;事業計画集計2025[受着完],事業計画集計2025[(当月)実績 棟数],0,0)</f>
        <v>0</v>
      </c>
      <c r="EF36" s="28" cm="1">
        <f t="array" ref="EF36">_xlfn.XLOOKUP($D35&amp;EF$2&amp;EF$3,事業計画集計2025[営業所]&amp;事業計画集計2025[月]&amp;事業計画集計2025[受着完],事業計画集計2025[(当月)実績 請負金額],0,0)</f>
        <v>72200491</v>
      </c>
      <c r="EG36" s="28" cm="1">
        <f t="array" ref="EG36">_xlfn.XLOOKUP($D35&amp;EF$2&amp;EF$3,事業計画集計2025[営業所]&amp;事業計画集計2025[月]&amp;事業計画集計2025[受着完],事業計画集計2025[(当月)実績 利益額],0,0)</f>
        <v>12395552</v>
      </c>
      <c r="EH36" s="133">
        <f>EG36-($Q35*1000)</f>
        <v>8749552</v>
      </c>
      <c r="EI36" s="142" cm="1">
        <f t="array" ref="EI36">_xlfn.XLOOKUP($D35&amp;EF$2&amp;EF$3,事業計画集計2025[営業所]&amp;事業計画集計2025[月]&amp;事業計画集計2025[受着完],事業計画集計2025[(当月)実績 棟数],0,0)</f>
        <v>2</v>
      </c>
      <c r="EJ36" s="421">
        <f t="shared" si="839"/>
        <v>0</v>
      </c>
      <c r="EK36" s="422">
        <f t="shared" si="840"/>
        <v>0</v>
      </c>
      <c r="EL36" s="423">
        <f t="shared" si="841"/>
        <v>0</v>
      </c>
      <c r="EM36" s="296">
        <f t="shared" si="842"/>
        <v>0</v>
      </c>
      <c r="EN36" s="300">
        <f t="shared" si="843"/>
        <v>0</v>
      </c>
      <c r="EO36" s="154">
        <f t="shared" si="844"/>
        <v>0</v>
      </c>
      <c r="EP36" s="304">
        <f>DL36+DV36+EF36</f>
        <v>101375604</v>
      </c>
      <c r="EQ36" s="314">
        <f>DM36+DW36+EG36</f>
        <v>19229387</v>
      </c>
      <c r="ER36" s="409">
        <f>EQ36*(1+ER37)-(($Q35*1000)*3)</f>
        <v>8291387</v>
      </c>
      <c r="ES36" s="158">
        <f>DO36+DY36+EI36</f>
        <v>3</v>
      </c>
      <c r="ET36" s="28" cm="1">
        <f t="array" ref="ET36">_xlfn.XLOOKUP($D35&amp;ET$2&amp;ET$3,事業計画集計2025[営業所]&amp;事業計画集計2025[月]&amp;事業計画集計2025[受着完],事業計画集計2025[(当月)実績 請負金額],0,0)</f>
        <v>0</v>
      </c>
      <c r="EU36" s="28" cm="1">
        <f t="array" ref="EU36">_xlfn.XLOOKUP($D35&amp;ET$2&amp;ET$3,事業計画集計2025[営業所]&amp;事業計画集計2025[月]&amp;事業計画集計2025[受着完],事業計画集計2025[(当月)実績 利益額],0,0)</f>
        <v>0</v>
      </c>
      <c r="EV36" s="149" cm="1">
        <f t="array" ref="EV36">_xlfn.XLOOKUP($D35&amp;ET$2&amp;ET$3,事業計画集計2025[営業所]&amp;事業計画集計2025[月]&amp;事業計画集計2025[受着完],事業計画集計2025[(当月)実績 棟数],0,0)</f>
        <v>0</v>
      </c>
      <c r="EW36" s="28" cm="1">
        <f t="array" ref="EW36">_xlfn.XLOOKUP($D35&amp;EW$2&amp;EW$3,事業計画集計2025[営業所]&amp;事業計画集計2025[月]&amp;事業計画集計2025[受着完],事業計画集計2025[(当月)実績 請負金額],0,0)</f>
        <v>0</v>
      </c>
      <c r="EX36" s="28" cm="1">
        <f t="array" ref="EX36">_xlfn.XLOOKUP($D35&amp;EW$2&amp;EW$3,事業計画集計2025[営業所]&amp;事業計画集計2025[月]&amp;事業計画集計2025[受着完],事業計画集計2025[(当月)実績 利益額],0,0)</f>
        <v>0</v>
      </c>
      <c r="EY36" s="149" cm="1">
        <f t="array" ref="EY36">_xlfn.XLOOKUP($D35&amp;EW$2&amp;EW$3,事業計画集計2025[営業所]&amp;事業計画集計2025[月]&amp;事業計画集計2025[受着完],事業計画集計2025[(当月)実績 棟数],0,0)</f>
        <v>0</v>
      </c>
      <c r="EZ36" s="28" cm="1">
        <f t="array" ref="EZ36">_xlfn.XLOOKUP($D35&amp;EZ$2&amp;EZ$3,事業計画集計2025[営業所]&amp;事業計画集計2025[月]&amp;事業計画集計2025[受着完],事業計画集計2025[(当月)実績 請負金額],0,0)</f>
        <v>0</v>
      </c>
      <c r="FA36" s="28" cm="1">
        <f t="array" ref="FA36">_xlfn.XLOOKUP($D35&amp;EZ$2&amp;EZ$3,事業計画集計2025[営業所]&amp;事業計画集計2025[月]&amp;事業計画集計2025[受着完],事業計画集計2025[(当月)実績 利益額],0,0)</f>
        <v>0</v>
      </c>
      <c r="FB36" s="133">
        <f>FA36-($Q35*1000)</f>
        <v>-3646000</v>
      </c>
      <c r="FC36" s="149" cm="1">
        <f t="array" ref="FC36">_xlfn.XLOOKUP($D35&amp;EZ$2&amp;EZ$3,事業計画集計2025[営業所]&amp;事業計画集計2025[月]&amp;事業計画集計2025[受着完],事業計画集計2025[(当月)実績 棟数],0,0)</f>
        <v>0</v>
      </c>
      <c r="FD36" s="28" cm="1">
        <f t="array" ref="FD36">_xlfn.XLOOKUP($D35&amp;FD$2&amp;FD$3,事業計画集計2025[営業所]&amp;事業計画集計2025[月]&amp;事業計画集計2025[受着完],事業計画集計2025[(当月)実績 請負金額],0,0)</f>
        <v>0</v>
      </c>
      <c r="FE36" s="28" cm="1">
        <f t="array" ref="FE36">_xlfn.XLOOKUP($D35&amp;FD$2&amp;FD$3,事業計画集計2025[営業所]&amp;事業計画集計2025[月]&amp;事業計画集計2025[受着完],事業計画集計2025[(当月)実績 利益額],0,0)</f>
        <v>0</v>
      </c>
      <c r="FF36" s="149" cm="1">
        <f t="array" ref="FF36">_xlfn.XLOOKUP($D35&amp;FD$2&amp;FD$3,事業計画集計2025[営業所]&amp;事業計画集計2025[月]&amp;事業計画集計2025[受着完],事業計画集計2025[(当月)実績 棟数],0,0)</f>
        <v>0</v>
      </c>
      <c r="FG36" s="28" cm="1">
        <f t="array" ref="FG36">_xlfn.XLOOKUP($D35&amp;FG$2&amp;FG$3,事業計画集計2025[営業所]&amp;事業計画集計2025[月]&amp;事業計画集計2025[受着完],事業計画集計2025[(当月)実績 請負金額],0,0)</f>
        <v>0</v>
      </c>
      <c r="FH36" s="28" cm="1">
        <f t="array" ref="FH36">_xlfn.XLOOKUP($D35&amp;FG$2&amp;FG$3,事業計画集計2025[営業所]&amp;事業計画集計2025[月]&amp;事業計画集計2025[受着完],事業計画集計2025[(当月)実績 利益額],0,0)</f>
        <v>0</v>
      </c>
      <c r="FI36" s="149" cm="1">
        <f t="array" ref="FI36">_xlfn.XLOOKUP($D35&amp;FG$2&amp;FG$3,事業計画集計2025[営業所]&amp;事業計画集計2025[月]&amp;事業計画集計2025[受着完],事業計画集計2025[(当月)実績 棟数],0,0)</f>
        <v>0</v>
      </c>
      <c r="FJ36" s="28" cm="1">
        <f t="array" ref="FJ36">_xlfn.XLOOKUP($D35&amp;FJ$2&amp;FJ$3,事業計画集計2025[営業所]&amp;事業計画集計2025[月]&amp;事業計画集計2025[受着完],事業計画集計2025[(当月)実績 請負金額],0,0)</f>
        <v>0</v>
      </c>
      <c r="FK36" s="28" cm="1">
        <f t="array" ref="FK36">_xlfn.XLOOKUP($D35&amp;FJ$2&amp;FJ$3,事業計画集計2025[営業所]&amp;事業計画集計2025[月]&amp;事業計画集計2025[受着完],事業計画集計2025[(当月)実績 利益額],0,0)</f>
        <v>0</v>
      </c>
      <c r="FL36" s="133">
        <f>FK36-($Q35*1000)</f>
        <v>-3646000</v>
      </c>
      <c r="FM36" s="149" cm="1">
        <f t="array" ref="FM36">_xlfn.XLOOKUP($D35&amp;FJ$2&amp;FJ$3,事業計画集計2025[営業所]&amp;事業計画集計2025[月]&amp;事業計画集計2025[受着完],事業計画集計2025[(当月)実績 棟数],0,0)</f>
        <v>0</v>
      </c>
      <c r="FN36" s="28" cm="1">
        <f t="array" ref="FN36">_xlfn.XLOOKUP($D35&amp;FN$2&amp;FN$3,事業計画集計2025[営業所]&amp;事業計画集計2025[月]&amp;事業計画集計2025[受着完],事業計画集計2025[(当月)実績 請負金額],0,0)</f>
        <v>0</v>
      </c>
      <c r="FO36" s="28" cm="1">
        <f t="array" ref="FO36">_xlfn.XLOOKUP($D35&amp;FN$2&amp;FN$3,事業計画集計2025[営業所]&amp;事業計画集計2025[月]&amp;事業計画集計2025[受着完],事業計画集計2025[(当月)実績 利益額],0,0)</f>
        <v>0</v>
      </c>
      <c r="FP36" s="149" cm="1">
        <f t="array" ref="FP36">_xlfn.XLOOKUP($D35&amp;FN$2&amp;FN$3,事業計画集計2025[営業所]&amp;事業計画集計2025[月]&amp;事業計画集計2025[受着完],事業計画集計2025[(当月)実績 棟数],0,0)</f>
        <v>0</v>
      </c>
      <c r="FQ36" s="28" cm="1">
        <f t="array" ref="FQ36">_xlfn.XLOOKUP($D35&amp;FQ$2&amp;FQ$3,事業計画集計2025[営業所]&amp;事業計画集計2025[月]&amp;事業計画集計2025[受着完],事業計画集計2025[(当月)実績 請負金額],0,0)</f>
        <v>0</v>
      </c>
      <c r="FR36" s="28" cm="1">
        <f t="array" ref="FR36">_xlfn.XLOOKUP($D35&amp;FQ$2&amp;FQ$3,事業計画集計2025[営業所]&amp;事業計画集計2025[月]&amp;事業計画集計2025[受着完],事業計画集計2025[(当月)実績 利益額],0,0)</f>
        <v>0</v>
      </c>
      <c r="FS36" s="149" cm="1">
        <f t="array" ref="FS36">_xlfn.XLOOKUP($D35&amp;FQ$2&amp;FQ$3,事業計画集計2025[営業所]&amp;事業計画集計2025[月]&amp;事業計画集計2025[受着完],事業計画集計2025[(当月)実績 棟数],0,0)</f>
        <v>0</v>
      </c>
      <c r="FT36" s="28" cm="1">
        <f t="array" ref="FT36">_xlfn.XLOOKUP($D35&amp;FT$2&amp;FT$3,事業計画集計2025[営業所]&amp;事業計画集計2025[月]&amp;事業計画集計2025[受着完],事業計画集計2025[(当月)実績 請負金額],0,0)</f>
        <v>0</v>
      </c>
      <c r="FU36" s="28" cm="1">
        <f t="array" ref="FU36">_xlfn.XLOOKUP($D35&amp;FT$2&amp;FT$3,事業計画集計2025[営業所]&amp;事業計画集計2025[月]&amp;事業計画集計2025[受着完],事業計画集計2025[(当月)実績 利益額],0,0)</f>
        <v>0</v>
      </c>
      <c r="FV36" s="133">
        <f>FU36-($Q35*1000)</f>
        <v>-3646000</v>
      </c>
      <c r="FW36" s="142" cm="1">
        <f t="array" ref="FW36">_xlfn.XLOOKUP($D35&amp;FT$2&amp;FT$3,事業計画集計2025[営業所]&amp;事業計画集計2025[月]&amp;事業計画集計2025[受着完],事業計画集計2025[(当月)実績 棟数],0,0)</f>
        <v>0</v>
      </c>
      <c r="FX36" s="421">
        <f t="shared" si="848"/>
        <v>0</v>
      </c>
      <c r="FY36" s="422">
        <f t="shared" si="849"/>
        <v>0</v>
      </c>
      <c r="FZ36" s="423">
        <f t="shared" si="850"/>
        <v>0</v>
      </c>
      <c r="GA36" s="296">
        <f t="shared" si="851"/>
        <v>0</v>
      </c>
      <c r="GB36" s="300">
        <f t="shared" si="852"/>
        <v>0</v>
      </c>
      <c r="GC36" s="154">
        <f t="shared" si="853"/>
        <v>0</v>
      </c>
      <c r="GD36" s="304">
        <f>EZ36+FJ36+FT36</f>
        <v>0</v>
      </c>
      <c r="GE36" s="314">
        <f>FA36+FK36+FU36</f>
        <v>0</v>
      </c>
      <c r="GF36" s="409">
        <f>GE36*(1+GF37)-(($Q35*1000)*3)</f>
        <v>-10938000</v>
      </c>
      <c r="GG36" s="158">
        <f>FC36+FM36+FW36</f>
        <v>0</v>
      </c>
      <c r="GH36" s="333">
        <f t="shared" si="857"/>
        <v>0</v>
      </c>
      <c r="GI36" s="334">
        <f t="shared" si="858"/>
        <v>0</v>
      </c>
      <c r="GJ36" s="162">
        <f t="shared" si="859"/>
        <v>0</v>
      </c>
      <c r="GK36" s="354">
        <f t="shared" si="860"/>
        <v>0</v>
      </c>
      <c r="GL36" s="355">
        <f t="shared" si="861"/>
        <v>0</v>
      </c>
      <c r="GM36" s="166">
        <f t="shared" si="862"/>
        <v>0</v>
      </c>
      <c r="GN36" s="479">
        <f t="shared" si="863"/>
        <v>101375604</v>
      </c>
      <c r="GO36" s="480">
        <f t="shared" si="864"/>
        <v>19229387</v>
      </c>
      <c r="GP36" s="409">
        <f t="shared" si="865"/>
        <v>-2646613</v>
      </c>
      <c r="GQ36" s="482">
        <f t="shared" si="866"/>
        <v>3</v>
      </c>
      <c r="GR36" s="390">
        <f t="shared" si="867"/>
        <v>0</v>
      </c>
      <c r="GS36" s="391">
        <f t="shared" si="868"/>
        <v>0</v>
      </c>
      <c r="GT36" s="170">
        <f t="shared" si="869"/>
        <v>0</v>
      </c>
      <c r="GU36" s="390">
        <f t="shared" si="870"/>
        <v>134400681</v>
      </c>
      <c r="GV36" s="391">
        <f t="shared" si="871"/>
        <v>25812668</v>
      </c>
      <c r="GW36" s="170">
        <f t="shared" si="872"/>
        <v>4</v>
      </c>
      <c r="GX36" s="390">
        <f t="shared" si="873"/>
        <v>180267070</v>
      </c>
      <c r="GY36" s="391">
        <f t="shared" si="874"/>
        <v>33756368</v>
      </c>
      <c r="GZ36" s="409">
        <f t="shared" si="875"/>
        <v>-9995632</v>
      </c>
      <c r="HA36" s="256">
        <f t="shared" si="876"/>
        <v>6</v>
      </c>
      <c r="HB36" s="31"/>
      <c r="HC36" s="30" t="s">
        <v>138</v>
      </c>
      <c r="HD36" s="30" t="s">
        <v>193</v>
      </c>
      <c r="HE36" s="515" t="s">
        <v>245</v>
      </c>
      <c r="HF36" s="30" t="s">
        <v>250</v>
      </c>
      <c r="HG36" s="30" t="s">
        <v>268</v>
      </c>
    </row>
    <row r="37" spans="1:215" s="38" customFormat="1" ht="21">
      <c r="A37" s="32"/>
      <c r="B37" s="599" t="s">
        <v>446</v>
      </c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139</v>
      </c>
      <c r="T37" s="35" t="str">
        <f t="shared" ref="T37:AA37" si="883">IF(AND(T35&gt;0,T36&gt;0),ROUNDDOWN(T36/T35,4),"")</f>
        <v/>
      </c>
      <c r="U37" s="36" t="str">
        <f t="shared" si="883"/>
        <v/>
      </c>
      <c r="V37" s="143" t="str">
        <f t="shared" si="883"/>
        <v/>
      </c>
      <c r="W37" s="35" t="str">
        <f t="shared" si="883"/>
        <v/>
      </c>
      <c r="X37" s="36" t="str">
        <f t="shared" si="883"/>
        <v/>
      </c>
      <c r="Y37" s="150" t="str">
        <f t="shared" si="883"/>
        <v/>
      </c>
      <c r="Z37" s="36" t="str">
        <f t="shared" si="883"/>
        <v/>
      </c>
      <c r="AA37" s="36" t="str">
        <f t="shared" si="883"/>
        <v/>
      </c>
      <c r="AB37" s="37">
        <f>IF(AB36&gt;0,AB36/AB35,0)</f>
        <v>0</v>
      </c>
      <c r="AC37" s="143" t="str">
        <f t="shared" ref="AC37:AK37" si="884">IF(AND(AC35&gt;0,AC36&gt;0),ROUNDDOWN(AC36/AC35,4),"")</f>
        <v/>
      </c>
      <c r="AD37" s="35" t="str">
        <f t="shared" si="884"/>
        <v/>
      </c>
      <c r="AE37" s="36" t="str">
        <f t="shared" si="884"/>
        <v/>
      </c>
      <c r="AF37" s="150" t="str">
        <f t="shared" si="884"/>
        <v/>
      </c>
      <c r="AG37" s="36">
        <f t="shared" si="884"/>
        <v>1</v>
      </c>
      <c r="AH37" s="36">
        <f t="shared" si="884"/>
        <v>0.99070000000000003</v>
      </c>
      <c r="AI37" s="150">
        <f t="shared" si="884"/>
        <v>1</v>
      </c>
      <c r="AJ37" s="36" t="str">
        <f t="shared" si="884"/>
        <v/>
      </c>
      <c r="AK37" s="36" t="str">
        <f t="shared" si="884"/>
        <v/>
      </c>
      <c r="AL37" s="37">
        <f>IF(AL36&gt;0,AL36/AL35,0)</f>
        <v>0</v>
      </c>
      <c r="AM37" s="150" t="str">
        <f t="shared" ref="AM37:AU37" si="885">IF(AND(AM35&gt;0,AM36&gt;0),ROUNDDOWN(AM36/AM35,4),"")</f>
        <v/>
      </c>
      <c r="AN37" s="36" t="str">
        <f t="shared" si="885"/>
        <v/>
      </c>
      <c r="AO37" s="36" t="str">
        <f t="shared" si="885"/>
        <v/>
      </c>
      <c r="AP37" s="150" t="str">
        <f t="shared" si="885"/>
        <v/>
      </c>
      <c r="AQ37" s="36" t="str">
        <f t="shared" si="885"/>
        <v/>
      </c>
      <c r="AR37" s="36" t="str">
        <f t="shared" si="885"/>
        <v/>
      </c>
      <c r="AS37" s="150" t="str">
        <f t="shared" si="885"/>
        <v/>
      </c>
      <c r="AT37" s="36" t="str">
        <f t="shared" si="885"/>
        <v/>
      </c>
      <c r="AU37" s="36" t="str">
        <f t="shared" si="885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886">IF(AND(AX35&gt;0,AX36&gt;0),ROUNDDOWN(AX36/AX35,4),"")</f>
        <v/>
      </c>
      <c r="AY37" s="425" t="str">
        <f t="shared" si="886"/>
        <v/>
      </c>
      <c r="AZ37" s="426" t="str">
        <f t="shared" si="886"/>
        <v/>
      </c>
      <c r="BA37" s="297">
        <f t="shared" si="886"/>
        <v>0.33839999999999998</v>
      </c>
      <c r="BB37" s="301">
        <f t="shared" si="886"/>
        <v>0.35249999999999998</v>
      </c>
      <c r="BC37" s="155">
        <f t="shared" si="886"/>
        <v>0.33329999999999999</v>
      </c>
      <c r="BD37" s="305" t="str">
        <f t="shared" si="886"/>
        <v/>
      </c>
      <c r="BE37" s="315" t="str">
        <f t="shared" si="886"/>
        <v/>
      </c>
      <c r="BF37" s="325"/>
      <c r="BG37" s="159" t="str">
        <f t="shared" ref="BG37:BO37" si="887">IF(AND(BG35&gt;0,BG36&gt;0),ROUNDDOWN(BG36/BG35,4),"")</f>
        <v/>
      </c>
      <c r="BH37" s="36" t="str">
        <f t="shared" si="887"/>
        <v/>
      </c>
      <c r="BI37" s="36" t="str">
        <f t="shared" si="887"/>
        <v/>
      </c>
      <c r="BJ37" s="150" t="str">
        <f t="shared" si="887"/>
        <v/>
      </c>
      <c r="BK37" s="36" t="str">
        <f t="shared" si="887"/>
        <v/>
      </c>
      <c r="BL37" s="36" t="str">
        <f t="shared" si="887"/>
        <v/>
      </c>
      <c r="BM37" s="150" t="str">
        <f t="shared" si="887"/>
        <v/>
      </c>
      <c r="BN37" s="36" t="str">
        <f t="shared" si="887"/>
        <v/>
      </c>
      <c r="BO37" s="36" t="str">
        <f t="shared" si="887"/>
        <v/>
      </c>
      <c r="BP37" s="37">
        <f>IF(BP36&gt;0,BP36/BP35,0)</f>
        <v>0</v>
      </c>
      <c r="BQ37" s="150" t="str">
        <f t="shared" ref="BQ37:BY37" si="888">IF(AND(BQ35&gt;0,BQ36&gt;0),ROUNDDOWN(BQ36/BQ35,4),"")</f>
        <v/>
      </c>
      <c r="BR37" s="36" t="str">
        <f t="shared" si="888"/>
        <v/>
      </c>
      <c r="BS37" s="36" t="str">
        <f t="shared" si="888"/>
        <v/>
      </c>
      <c r="BT37" s="150" t="str">
        <f t="shared" si="888"/>
        <v/>
      </c>
      <c r="BU37" s="36">
        <f t="shared" si="888"/>
        <v>0.56069999999999998</v>
      </c>
      <c r="BV37" s="36">
        <f t="shared" si="888"/>
        <v>0.54959999999999998</v>
      </c>
      <c r="BW37" s="150">
        <f t="shared" si="888"/>
        <v>0.5</v>
      </c>
      <c r="BX37" s="36">
        <f t="shared" si="888"/>
        <v>2.2067999999999999</v>
      </c>
      <c r="BY37" s="36">
        <f t="shared" si="888"/>
        <v>2.3871000000000002</v>
      </c>
      <c r="BZ37" s="37">
        <f>IF(BZ36&gt;0,BZ36/BZ35,0)</f>
        <v>-13.502381461048346</v>
      </c>
      <c r="CA37" s="150">
        <f t="shared" ref="CA37:CI37" si="889">IF(AND(CA35&gt;0,CA36&gt;0),ROUNDDOWN(CA36/CA35,4),"")</f>
        <v>2</v>
      </c>
      <c r="CB37" s="36" t="str">
        <f t="shared" si="889"/>
        <v/>
      </c>
      <c r="CC37" s="36" t="str">
        <f t="shared" si="889"/>
        <v/>
      </c>
      <c r="CD37" s="150" t="str">
        <f t="shared" si="889"/>
        <v/>
      </c>
      <c r="CE37" s="36" t="str">
        <f t="shared" si="889"/>
        <v/>
      </c>
      <c r="CF37" s="36" t="str">
        <f t="shared" si="889"/>
        <v/>
      </c>
      <c r="CG37" s="150" t="str">
        <f t="shared" si="889"/>
        <v/>
      </c>
      <c r="CH37" s="36">
        <f t="shared" si="889"/>
        <v>0.63400000000000001</v>
      </c>
      <c r="CI37" s="36">
        <f t="shared" si="889"/>
        <v>0.62360000000000004</v>
      </c>
      <c r="CJ37" s="37">
        <f>IF(CJ36&gt;0,CJ36/CJ35,0)</f>
        <v>0.4250773372820113</v>
      </c>
      <c r="CK37" s="143">
        <f>IF(AND(CK35&gt;0,CK36&gt;0),ROUNDDOWN(CK36/CK35,4),"")</f>
        <v>0.5</v>
      </c>
      <c r="CL37" s="424" t="str">
        <f t="shared" ref="CL37:CS37" si="890">IF(AND(CL35&gt;0,CL36&gt;0),ROUNDDOWN(CL36/CL35,4),"")</f>
        <v/>
      </c>
      <c r="CM37" s="425" t="str">
        <f t="shared" si="890"/>
        <v/>
      </c>
      <c r="CN37" s="426" t="str">
        <f t="shared" si="890"/>
        <v/>
      </c>
      <c r="CO37" s="297">
        <f t="shared" si="890"/>
        <v>1.1865000000000001</v>
      </c>
      <c r="CP37" s="301">
        <f t="shared" si="890"/>
        <v>1.0733999999999999</v>
      </c>
      <c r="CQ37" s="155">
        <f t="shared" si="890"/>
        <v>1</v>
      </c>
      <c r="CR37" s="305">
        <f t="shared" si="890"/>
        <v>1.0826</v>
      </c>
      <c r="CS37" s="315">
        <f t="shared" si="890"/>
        <v>1.0463</v>
      </c>
      <c r="CT37" s="325"/>
      <c r="CU37" s="159">
        <f>IF(AND(CU35&gt;0,CU36&gt;0),ROUNDDOWN(CU36/CU35,4),"")</f>
        <v>1</v>
      </c>
      <c r="CV37" s="335" t="str">
        <f>IF(AND(CV35&gt;0,CV36&gt;0),ROUNDDOWN(CV36/CV35,4),"")</f>
        <v/>
      </c>
      <c r="CW37" s="336" t="str">
        <f t="shared" ref="CW37:CX37" si="891">IF(AND(CW35&gt;0,CW36&gt;0),ROUNDDOWN(CW36/CW35,4),"")</f>
        <v/>
      </c>
      <c r="CX37" s="163" t="str">
        <f t="shared" si="891"/>
        <v/>
      </c>
      <c r="CY37" s="356">
        <f>IF(AND(CY35&gt;0,CY36&gt;0),ROUNDDOWN(CY36/CY35,4),"")</f>
        <v>0.73440000000000005</v>
      </c>
      <c r="CZ37" s="357">
        <f>IF(AND(CZ35&gt;0,CZ36&gt;0),ROUNDDOWN(CZ36/CZ35,4),"")</f>
        <v>0.70550000000000002</v>
      </c>
      <c r="DA37" s="167">
        <f>IF(AND(DA35&gt;0,DA36&gt;0),ROUNDDOWN(DA36/DA35,4),"")</f>
        <v>0.66659999999999997</v>
      </c>
      <c r="DB37" s="483">
        <f t="shared" ref="DB37:DE37" si="892">IF(AND(DB35&gt;0,DB36&gt;0),ROUNDDOWN(DB36/DB35,4),"")</f>
        <v>1.0826</v>
      </c>
      <c r="DC37" s="484">
        <f t="shared" si="892"/>
        <v>1.0463</v>
      </c>
      <c r="DD37" s="485"/>
      <c r="DE37" s="486">
        <f t="shared" si="892"/>
        <v>1</v>
      </c>
      <c r="DF37" s="36" t="str">
        <f t="shared" ref="DF37:DM37" si="893">IF(AND(DF35&gt;0,DF36&gt;0),ROUNDDOWN(DF36/DF35,4),"")</f>
        <v/>
      </c>
      <c r="DG37" s="36" t="str">
        <f t="shared" si="893"/>
        <v/>
      </c>
      <c r="DH37" s="150" t="str">
        <f t="shared" si="893"/>
        <v/>
      </c>
      <c r="DI37" s="36" t="str">
        <f t="shared" si="893"/>
        <v/>
      </c>
      <c r="DJ37" s="36" t="str">
        <f t="shared" si="893"/>
        <v/>
      </c>
      <c r="DK37" s="150" t="str">
        <f t="shared" si="893"/>
        <v/>
      </c>
      <c r="DL37" s="36" t="str">
        <f t="shared" si="893"/>
        <v/>
      </c>
      <c r="DM37" s="36" t="str">
        <f t="shared" si="893"/>
        <v/>
      </c>
      <c r="DN37" s="37">
        <f>IF(DN36&gt;0,DN36/DN35,0)</f>
        <v>0</v>
      </c>
      <c r="DO37" s="150" t="str">
        <f t="shared" ref="DO37:DW37" si="894">IF(AND(DO35&gt;0,DO36&gt;0),ROUNDDOWN(DO36/DO35,4),"")</f>
        <v/>
      </c>
      <c r="DP37" s="36" t="str">
        <f t="shared" si="894"/>
        <v/>
      </c>
      <c r="DQ37" s="36" t="str">
        <f t="shared" si="894"/>
        <v/>
      </c>
      <c r="DR37" s="150" t="str">
        <f t="shared" si="894"/>
        <v/>
      </c>
      <c r="DS37" s="36" t="str">
        <f t="shared" si="894"/>
        <v/>
      </c>
      <c r="DT37" s="36" t="str">
        <f t="shared" si="894"/>
        <v/>
      </c>
      <c r="DU37" s="150" t="str">
        <f t="shared" si="894"/>
        <v/>
      </c>
      <c r="DV37" s="36">
        <f t="shared" si="894"/>
        <v>0.81610000000000005</v>
      </c>
      <c r="DW37" s="36">
        <f t="shared" si="894"/>
        <v>1.2696000000000001</v>
      </c>
      <c r="DX37" s="37">
        <f>IF(DX36&gt;0,DX36/DX35,0)</f>
        <v>1.8357553159326816</v>
      </c>
      <c r="DY37" s="150">
        <f t="shared" ref="DY37:EG37" si="895">IF(AND(DY35&gt;0,DY36&gt;0),ROUNDDOWN(DY36/DY35,4),"")</f>
        <v>1</v>
      </c>
      <c r="DZ37" s="36" t="str">
        <f t="shared" si="895"/>
        <v/>
      </c>
      <c r="EA37" s="36" t="str">
        <f t="shared" si="895"/>
        <v/>
      </c>
      <c r="EB37" s="150" t="str">
        <f t="shared" si="895"/>
        <v/>
      </c>
      <c r="EC37" s="36" t="str">
        <f t="shared" si="895"/>
        <v/>
      </c>
      <c r="ED37" s="36" t="str">
        <f t="shared" si="895"/>
        <v/>
      </c>
      <c r="EE37" s="150" t="str">
        <f t="shared" si="895"/>
        <v/>
      </c>
      <c r="EF37" s="36">
        <f t="shared" si="895"/>
        <v>1.2355</v>
      </c>
      <c r="EG37" s="36">
        <f t="shared" si="895"/>
        <v>1.0350999999999999</v>
      </c>
      <c r="EH37" s="37">
        <f>IF(EH36&gt;0,EH36/EH35,0)</f>
        <v>1.0505765018549929</v>
      </c>
      <c r="EI37" s="143">
        <f>IF(AND(EI35&gt;0,EI36&gt;0),ROUNDDOWN(EI36/EI35,4),"")</f>
        <v>1</v>
      </c>
      <c r="EJ37" s="424" t="str">
        <f t="shared" ref="EJ37:EQ37" si="896">IF(AND(EJ35&gt;0,EJ36&gt;0),ROUNDDOWN(EJ36/EJ35,4),"")</f>
        <v/>
      </c>
      <c r="EK37" s="425" t="str">
        <f t="shared" si="896"/>
        <v/>
      </c>
      <c r="EL37" s="426" t="str">
        <f t="shared" si="896"/>
        <v/>
      </c>
      <c r="EM37" s="297" t="str">
        <f t="shared" si="896"/>
        <v/>
      </c>
      <c r="EN37" s="301" t="str">
        <f t="shared" si="896"/>
        <v/>
      </c>
      <c r="EO37" s="155" t="str">
        <f t="shared" si="896"/>
        <v/>
      </c>
      <c r="EP37" s="305">
        <f t="shared" si="896"/>
        <v>0.82430000000000003</v>
      </c>
      <c r="EQ37" s="315">
        <f t="shared" si="896"/>
        <v>0.80120000000000002</v>
      </c>
      <c r="ER37" s="325"/>
      <c r="ES37" s="159">
        <f t="shared" ref="ES37:FA37" si="897">IF(AND(ES35&gt;0,ES36&gt;0),ROUNDDOWN(ES36/ES35,4),"")</f>
        <v>0.75</v>
      </c>
      <c r="ET37" s="36" t="str">
        <f t="shared" si="897"/>
        <v/>
      </c>
      <c r="EU37" s="36" t="str">
        <f t="shared" si="897"/>
        <v/>
      </c>
      <c r="EV37" s="150" t="str">
        <f t="shared" si="897"/>
        <v/>
      </c>
      <c r="EW37" s="36" t="str">
        <f t="shared" si="897"/>
        <v/>
      </c>
      <c r="EX37" s="36" t="str">
        <f t="shared" si="897"/>
        <v/>
      </c>
      <c r="EY37" s="150" t="str">
        <f t="shared" si="897"/>
        <v/>
      </c>
      <c r="EZ37" s="36" t="str">
        <f t="shared" si="897"/>
        <v/>
      </c>
      <c r="FA37" s="36" t="str">
        <f t="shared" si="897"/>
        <v/>
      </c>
      <c r="FB37" s="37">
        <f>IF(FB36&gt;0,FB36/FB35,0)</f>
        <v>0</v>
      </c>
      <c r="FC37" s="150" t="str">
        <f t="shared" ref="FC37:FK37" si="898">IF(AND(FC35&gt;0,FC36&gt;0),ROUNDDOWN(FC36/FC35,4),"")</f>
        <v/>
      </c>
      <c r="FD37" s="36" t="str">
        <f t="shared" si="898"/>
        <v/>
      </c>
      <c r="FE37" s="36" t="str">
        <f t="shared" si="898"/>
        <v/>
      </c>
      <c r="FF37" s="150" t="str">
        <f t="shared" si="898"/>
        <v/>
      </c>
      <c r="FG37" s="36" t="str">
        <f t="shared" si="898"/>
        <v/>
      </c>
      <c r="FH37" s="36" t="str">
        <f t="shared" si="898"/>
        <v/>
      </c>
      <c r="FI37" s="150" t="str">
        <f t="shared" si="898"/>
        <v/>
      </c>
      <c r="FJ37" s="36" t="str">
        <f t="shared" si="898"/>
        <v/>
      </c>
      <c r="FK37" s="36" t="str">
        <f t="shared" si="898"/>
        <v/>
      </c>
      <c r="FL37" s="37">
        <f>IF(FL36&gt;0,FL36/FL35,0)</f>
        <v>0</v>
      </c>
      <c r="FM37" s="150" t="str">
        <f t="shared" ref="FM37:FU37" si="899">IF(AND(FM35&gt;0,FM36&gt;0),ROUNDDOWN(FM36/FM35,4),"")</f>
        <v/>
      </c>
      <c r="FN37" s="36" t="str">
        <f t="shared" si="899"/>
        <v/>
      </c>
      <c r="FO37" s="36" t="str">
        <f t="shared" si="899"/>
        <v/>
      </c>
      <c r="FP37" s="150" t="str">
        <f t="shared" si="899"/>
        <v/>
      </c>
      <c r="FQ37" s="36" t="str">
        <f t="shared" si="899"/>
        <v/>
      </c>
      <c r="FR37" s="36" t="str">
        <f t="shared" si="899"/>
        <v/>
      </c>
      <c r="FS37" s="150" t="str">
        <f t="shared" si="899"/>
        <v/>
      </c>
      <c r="FT37" s="36" t="str">
        <f t="shared" si="899"/>
        <v/>
      </c>
      <c r="FU37" s="36" t="str">
        <f t="shared" si="899"/>
        <v/>
      </c>
      <c r="FV37" s="37">
        <f>IF(FV36&gt;0,FV36/FV35,0)</f>
        <v>0</v>
      </c>
      <c r="FW37" s="143" t="str">
        <f>IF(AND(FW35&gt;0,FW36&gt;0),ROUNDDOWN(FW36/FW35,4),"")</f>
        <v/>
      </c>
      <c r="FX37" s="424" t="str">
        <f t="shared" ref="FX37:GE37" si="900">IF(AND(FX35&gt;0,FX36&gt;0),ROUNDDOWN(FX36/FX35,4),"")</f>
        <v/>
      </c>
      <c r="FY37" s="425" t="str">
        <f t="shared" si="900"/>
        <v/>
      </c>
      <c r="FZ37" s="426" t="str">
        <f t="shared" si="900"/>
        <v/>
      </c>
      <c r="GA37" s="297" t="str">
        <f t="shared" si="900"/>
        <v/>
      </c>
      <c r="GB37" s="301" t="str">
        <f t="shared" si="900"/>
        <v/>
      </c>
      <c r="GC37" s="155" t="str">
        <f t="shared" si="900"/>
        <v/>
      </c>
      <c r="GD37" s="305" t="str">
        <f t="shared" si="900"/>
        <v/>
      </c>
      <c r="GE37" s="315" t="str">
        <f t="shared" si="900"/>
        <v/>
      </c>
      <c r="GF37" s="325"/>
      <c r="GG37" s="159" t="str">
        <f>IF(AND(GG35&gt;0,GG36&gt;0),ROUNDDOWN(GG36/GG35,4),"")</f>
        <v/>
      </c>
      <c r="GH37" s="335" t="str">
        <f>IF(AND(GH35&gt;0,GH36&gt;0),ROUNDDOWN(GH36/GH35,4),"")</f>
        <v/>
      </c>
      <c r="GI37" s="336" t="str">
        <f t="shared" ref="GI37:GJ37" si="901">IF(AND(GI35&gt;0,GI36&gt;0),ROUNDDOWN(GI36/GI35,4),"")</f>
        <v/>
      </c>
      <c r="GJ37" s="163" t="str">
        <f t="shared" si="901"/>
        <v/>
      </c>
      <c r="GK37" s="356" t="str">
        <f>IF(AND(GK35&gt;0,GK36&gt;0),ROUNDDOWN(GK36/GK35,4),"")</f>
        <v/>
      </c>
      <c r="GL37" s="357" t="str">
        <f>IF(AND(GL35&gt;0,GL36&gt;0),ROUNDDOWN(GL36/GL35,4),"")</f>
        <v/>
      </c>
      <c r="GM37" s="167" t="str">
        <f>IF(AND(GM35&gt;0,GM36&gt;0),ROUNDDOWN(GM36/GM35,4),"")</f>
        <v/>
      </c>
      <c r="GN37" s="483">
        <f t="shared" ref="GN37:HA37" si="902">IF(AND(GN35&gt;0,GN36&gt;0),ROUNDDOWN(GN36/GN35,4),"")</f>
        <v>0.49690000000000001</v>
      </c>
      <c r="GO37" s="484">
        <f t="shared" si="902"/>
        <v>0.45979999999999999</v>
      </c>
      <c r="GP37" s="485" t="str">
        <f t="shared" si="902"/>
        <v/>
      </c>
      <c r="GQ37" s="486">
        <f t="shared" si="902"/>
        <v>0.42849999999999999</v>
      </c>
      <c r="GR37" s="392" t="str">
        <f t="shared" si="902"/>
        <v/>
      </c>
      <c r="GS37" s="393" t="str">
        <f t="shared" si="902"/>
        <v/>
      </c>
      <c r="GT37" s="172" t="str">
        <f t="shared" si="902"/>
        <v/>
      </c>
      <c r="GU37" s="392">
        <f t="shared" si="902"/>
        <v>0.46179999999999999</v>
      </c>
      <c r="GV37" s="393">
        <f t="shared" si="902"/>
        <v>0.42770000000000002</v>
      </c>
      <c r="GW37" s="172">
        <f t="shared" si="902"/>
        <v>0.4</v>
      </c>
      <c r="GX37" s="392">
        <f t="shared" si="902"/>
        <v>0.65110000000000001</v>
      </c>
      <c r="GY37" s="393">
        <f t="shared" si="902"/>
        <v>0.60589999999999999</v>
      </c>
      <c r="GZ37" s="374"/>
      <c r="HA37" s="171">
        <f t="shared" si="902"/>
        <v>0.6</v>
      </c>
      <c r="HB37" s="40"/>
      <c r="HC37" s="39" t="s">
        <v>139</v>
      </c>
      <c r="HD37" s="39"/>
      <c r="HE37" s="39"/>
      <c r="HF37" s="39"/>
      <c r="HG37" s="39"/>
    </row>
    <row r="38" spans="1:215" s="42" customFormat="1" ht="21">
      <c r="A38" s="41"/>
      <c r="B38" s="51"/>
      <c r="C38" s="43" t="s">
        <v>208</v>
      </c>
      <c r="D38" s="44" t="s">
        <v>193</v>
      </c>
      <c r="E38" s="200"/>
      <c r="F38" s="201"/>
      <c r="G38" s="201"/>
      <c r="H38" s="201"/>
      <c r="I38" s="201"/>
      <c r="J38" s="201"/>
      <c r="K38" s="202"/>
      <c r="L38" s="202"/>
      <c r="M38" s="202"/>
      <c r="N38" s="202"/>
      <c r="O38" s="202"/>
      <c r="P38" s="202"/>
      <c r="Q38" s="202"/>
      <c r="R38" s="201"/>
      <c r="S38" s="45" t="s">
        <v>137</v>
      </c>
      <c r="T38" s="46">
        <f t="shared" ref="T38:AC39" si="903">SUMIFS(T:T,$S:$S,$S38,$HD:$HD,$D38)</f>
        <v>165000000</v>
      </c>
      <c r="U38" s="47">
        <f t="shared" si="903"/>
        <v>38190000</v>
      </c>
      <c r="V38" s="144">
        <f t="shared" si="903"/>
        <v>6</v>
      </c>
      <c r="W38" s="46">
        <f t="shared" si="903"/>
        <v>33761344</v>
      </c>
      <c r="X38" s="47">
        <f t="shared" si="903"/>
        <v>6608900</v>
      </c>
      <c r="Y38" s="144">
        <f t="shared" si="903"/>
        <v>1</v>
      </c>
      <c r="Z38" s="46">
        <f t="shared" si="903"/>
        <v>144096900</v>
      </c>
      <c r="AA38" s="47">
        <f t="shared" si="903"/>
        <v>32801853</v>
      </c>
      <c r="AB38" s="48">
        <f t="shared" si="903"/>
        <v>-2070147</v>
      </c>
      <c r="AC38" s="144">
        <f t="shared" si="903"/>
        <v>5</v>
      </c>
      <c r="AD38" s="46">
        <f t="shared" ref="AD38:AM39" si="904">SUMIFS(AD:AD,$S:$S,$S38,$HD:$HD,$D38)</f>
        <v>193000000</v>
      </c>
      <c r="AE38" s="47">
        <f t="shared" si="904"/>
        <v>44350000</v>
      </c>
      <c r="AF38" s="144">
        <f t="shared" si="904"/>
        <v>7</v>
      </c>
      <c r="AG38" s="46">
        <f t="shared" si="904"/>
        <v>33025077</v>
      </c>
      <c r="AH38" s="47">
        <f t="shared" si="904"/>
        <v>6644945</v>
      </c>
      <c r="AI38" s="144">
        <f t="shared" si="904"/>
        <v>1</v>
      </c>
      <c r="AJ38" s="46">
        <f t="shared" si="904"/>
        <v>98647673</v>
      </c>
      <c r="AK38" s="47">
        <f t="shared" si="904"/>
        <v>11675090</v>
      </c>
      <c r="AL38" s="48">
        <f t="shared" si="904"/>
        <v>-23196910</v>
      </c>
      <c r="AM38" s="144">
        <f t="shared" si="904"/>
        <v>3</v>
      </c>
      <c r="AN38" s="46">
        <f t="shared" ref="AN38:AW39" si="905">SUMIFS(AN:AN,$S:$S,$S38,$HD:$HD,$D38)</f>
        <v>193000000</v>
      </c>
      <c r="AO38" s="47">
        <f t="shared" si="905"/>
        <v>44350000</v>
      </c>
      <c r="AP38" s="144">
        <f t="shared" si="905"/>
        <v>7</v>
      </c>
      <c r="AQ38" s="46">
        <f t="shared" si="905"/>
        <v>452329251</v>
      </c>
      <c r="AR38" s="47">
        <f t="shared" si="905"/>
        <v>92023870</v>
      </c>
      <c r="AS38" s="144">
        <f t="shared" si="905"/>
        <v>14</v>
      </c>
      <c r="AT38" s="46">
        <f t="shared" si="905"/>
        <v>36059783</v>
      </c>
      <c r="AU38" s="47">
        <f t="shared" si="905"/>
        <v>7829275</v>
      </c>
      <c r="AV38" s="48">
        <f t="shared" si="905"/>
        <v>-27042725</v>
      </c>
      <c r="AW38" s="144">
        <f t="shared" si="905"/>
        <v>1</v>
      </c>
      <c r="AX38" s="427">
        <f t="shared" ref="AX38:BG39" si="906">SUMIFS(AX:AX,$S:$S,$S38,$HD:$HD,$D38)</f>
        <v>551000000</v>
      </c>
      <c r="AY38" s="428">
        <f t="shared" si="906"/>
        <v>126890000</v>
      </c>
      <c r="AZ38" s="429">
        <f t="shared" si="906"/>
        <v>20</v>
      </c>
      <c r="BA38" s="298">
        <f t="shared" si="906"/>
        <v>519115672</v>
      </c>
      <c r="BB38" s="302">
        <f t="shared" si="906"/>
        <v>105277715</v>
      </c>
      <c r="BC38" s="156">
        <f t="shared" si="906"/>
        <v>16</v>
      </c>
      <c r="BD38" s="306">
        <f t="shared" si="906"/>
        <v>278804356</v>
      </c>
      <c r="BE38" s="316">
        <f t="shared" si="906"/>
        <v>52306218</v>
      </c>
      <c r="BF38" s="326">
        <f t="shared" si="906"/>
        <v>-52309782</v>
      </c>
      <c r="BG38" s="160">
        <f t="shared" si="906"/>
        <v>9</v>
      </c>
      <c r="BH38" s="47">
        <f t="shared" ref="BH38:BQ39" si="907">SUMIFS(BH:BH,$S:$S,$S38,$HD:$HD,$D38)</f>
        <v>193000000</v>
      </c>
      <c r="BI38" s="47">
        <f t="shared" si="907"/>
        <v>44350000</v>
      </c>
      <c r="BJ38" s="144">
        <f t="shared" si="907"/>
        <v>7</v>
      </c>
      <c r="BK38" s="46">
        <f t="shared" si="907"/>
        <v>264778996</v>
      </c>
      <c r="BL38" s="47">
        <f t="shared" si="907"/>
        <v>53726238</v>
      </c>
      <c r="BM38" s="144">
        <f t="shared" si="907"/>
        <v>8</v>
      </c>
      <c r="BN38" s="46">
        <f t="shared" si="907"/>
        <v>206454992</v>
      </c>
      <c r="BO38" s="47">
        <f t="shared" si="907"/>
        <v>43646396</v>
      </c>
      <c r="BP38" s="48">
        <f t="shared" si="907"/>
        <v>8774396</v>
      </c>
      <c r="BQ38" s="144">
        <f t="shared" si="907"/>
        <v>6</v>
      </c>
      <c r="BR38" s="46">
        <f t="shared" ref="BR38:CA39" si="908">SUMIFS(BR:BR,$S:$S,$S38,$HD:$HD,$D38)</f>
        <v>167000000</v>
      </c>
      <c r="BS38" s="47">
        <f t="shared" si="908"/>
        <v>38630000</v>
      </c>
      <c r="BT38" s="144">
        <f t="shared" si="908"/>
        <v>6</v>
      </c>
      <c r="BU38" s="46">
        <f t="shared" si="908"/>
        <v>289259409</v>
      </c>
      <c r="BV38" s="47">
        <f t="shared" si="908"/>
        <v>64684456</v>
      </c>
      <c r="BW38" s="144">
        <f t="shared" si="908"/>
        <v>10</v>
      </c>
      <c r="BX38" s="46">
        <f t="shared" si="908"/>
        <v>237227502</v>
      </c>
      <c r="BY38" s="47">
        <f t="shared" si="908"/>
        <v>45461423</v>
      </c>
      <c r="BZ38" s="48">
        <f t="shared" si="908"/>
        <v>10589423</v>
      </c>
      <c r="CA38" s="144">
        <f t="shared" si="908"/>
        <v>6</v>
      </c>
      <c r="CB38" s="46">
        <f t="shared" ref="CB38:CK39" si="909">SUMIFS(CB:CB,$S:$S,$S38,$HD:$HD,$D38)</f>
        <v>222000000</v>
      </c>
      <c r="CC38" s="47">
        <f t="shared" si="909"/>
        <v>50730000</v>
      </c>
      <c r="CD38" s="144">
        <f t="shared" si="909"/>
        <v>8</v>
      </c>
      <c r="CE38" s="46">
        <f t="shared" si="909"/>
        <v>252532992</v>
      </c>
      <c r="CF38" s="47">
        <f t="shared" si="909"/>
        <v>57143659</v>
      </c>
      <c r="CG38" s="144">
        <f t="shared" si="909"/>
        <v>9</v>
      </c>
      <c r="CH38" s="46">
        <f t="shared" si="909"/>
        <v>108564212</v>
      </c>
      <c r="CI38" s="47">
        <f t="shared" si="909"/>
        <v>21833627</v>
      </c>
      <c r="CJ38" s="48">
        <f t="shared" si="909"/>
        <v>-13038373</v>
      </c>
      <c r="CK38" s="144">
        <f t="shared" si="909"/>
        <v>4</v>
      </c>
      <c r="CL38" s="427">
        <f t="shared" ref="CL38:CU39" si="910">SUMIFS(CL:CL,$S:$S,$S38,$HD:$HD,$D38)</f>
        <v>582000000</v>
      </c>
      <c r="CM38" s="428">
        <f t="shared" si="910"/>
        <v>133710000</v>
      </c>
      <c r="CN38" s="429">
        <f t="shared" si="910"/>
        <v>21</v>
      </c>
      <c r="CO38" s="298">
        <f t="shared" si="910"/>
        <v>806571397</v>
      </c>
      <c r="CP38" s="302">
        <f t="shared" si="910"/>
        <v>175554353</v>
      </c>
      <c r="CQ38" s="156">
        <f t="shared" si="910"/>
        <v>27</v>
      </c>
      <c r="CR38" s="306">
        <f t="shared" si="910"/>
        <v>552246706</v>
      </c>
      <c r="CS38" s="316">
        <f t="shared" si="910"/>
        <v>110941446</v>
      </c>
      <c r="CT38" s="326">
        <f t="shared" si="910"/>
        <v>6325446</v>
      </c>
      <c r="CU38" s="160">
        <f t="shared" si="910"/>
        <v>16</v>
      </c>
      <c r="CV38" s="337">
        <f t="shared" ref="CV38:DE39" si="911">SUMIFS(CV:CV,$S:$S,$S38,$HD:$HD,$D38)</f>
        <v>1133000000</v>
      </c>
      <c r="CW38" s="338">
        <f t="shared" si="911"/>
        <v>260600000</v>
      </c>
      <c r="CX38" s="164">
        <f t="shared" si="911"/>
        <v>41</v>
      </c>
      <c r="CY38" s="358">
        <f t="shared" si="911"/>
        <v>1325687069</v>
      </c>
      <c r="CZ38" s="359">
        <f t="shared" si="911"/>
        <v>280832068</v>
      </c>
      <c r="DA38" s="168">
        <f t="shared" si="911"/>
        <v>43</v>
      </c>
      <c r="DB38" s="487">
        <f t="shared" si="911"/>
        <v>831051062</v>
      </c>
      <c r="DC38" s="488">
        <f t="shared" si="911"/>
        <v>163247664</v>
      </c>
      <c r="DD38" s="489">
        <f t="shared" si="911"/>
        <v>-45984336</v>
      </c>
      <c r="DE38" s="490">
        <f t="shared" si="911"/>
        <v>25</v>
      </c>
      <c r="DF38" s="47">
        <f t="shared" ref="DF38:DO39" si="912">SUMIFS(DF:DF,$S:$S,$S38,$HD:$HD,$D38)</f>
        <v>167000000</v>
      </c>
      <c r="DG38" s="47">
        <f t="shared" si="912"/>
        <v>38630000</v>
      </c>
      <c r="DH38" s="144">
        <f t="shared" si="912"/>
        <v>6</v>
      </c>
      <c r="DI38" s="46">
        <f t="shared" si="912"/>
        <v>231548300</v>
      </c>
      <c r="DJ38" s="47">
        <f t="shared" si="912"/>
        <v>54788448</v>
      </c>
      <c r="DK38" s="144">
        <f t="shared" si="912"/>
        <v>8</v>
      </c>
      <c r="DL38" s="46">
        <f t="shared" si="912"/>
        <v>118297691</v>
      </c>
      <c r="DM38" s="47">
        <f t="shared" si="912"/>
        <v>24608062</v>
      </c>
      <c r="DN38" s="48">
        <f t="shared" si="912"/>
        <v>-10263938</v>
      </c>
      <c r="DO38" s="144">
        <f t="shared" si="912"/>
        <v>4</v>
      </c>
      <c r="DP38" s="46">
        <f t="shared" ref="DP38:DY39" si="913">SUMIFS(DP:DP,$S:$S,$S38,$HD:$HD,$D38)</f>
        <v>222000000</v>
      </c>
      <c r="DQ38" s="47">
        <f t="shared" si="913"/>
        <v>50730000</v>
      </c>
      <c r="DR38" s="144">
        <f t="shared" si="913"/>
        <v>8</v>
      </c>
      <c r="DS38" s="46">
        <f t="shared" si="913"/>
        <v>193000000</v>
      </c>
      <c r="DT38" s="47">
        <f t="shared" si="913"/>
        <v>44350000</v>
      </c>
      <c r="DU38" s="144">
        <f t="shared" si="913"/>
        <v>7</v>
      </c>
      <c r="DV38" s="46">
        <f t="shared" si="913"/>
        <v>396422616</v>
      </c>
      <c r="DW38" s="47">
        <f t="shared" si="913"/>
        <v>78746677</v>
      </c>
      <c r="DX38" s="48">
        <f t="shared" si="913"/>
        <v>43874677</v>
      </c>
      <c r="DY38" s="144">
        <f t="shared" si="913"/>
        <v>12</v>
      </c>
      <c r="DZ38" s="46">
        <f t="shared" ref="DZ38:EI39" si="914">SUMIFS(DZ:DZ,$S:$S,$S38,$HD:$HD,$D38)</f>
        <v>167000000</v>
      </c>
      <c r="EA38" s="47">
        <f t="shared" si="914"/>
        <v>38630000</v>
      </c>
      <c r="EB38" s="144">
        <f t="shared" si="914"/>
        <v>6</v>
      </c>
      <c r="EC38" s="46">
        <f t="shared" si="914"/>
        <v>138000000</v>
      </c>
      <c r="ED38" s="47">
        <f t="shared" si="914"/>
        <v>32250000</v>
      </c>
      <c r="EE38" s="144">
        <f t="shared" si="914"/>
        <v>5</v>
      </c>
      <c r="EF38" s="46">
        <f t="shared" si="914"/>
        <v>467298301</v>
      </c>
      <c r="EG38" s="47">
        <f t="shared" si="914"/>
        <v>102134438</v>
      </c>
      <c r="EH38" s="48">
        <f t="shared" si="914"/>
        <v>67262438</v>
      </c>
      <c r="EI38" s="144">
        <f t="shared" si="914"/>
        <v>15</v>
      </c>
      <c r="EJ38" s="427">
        <f t="shared" ref="EJ38:ES39" si="915">SUMIFS(EJ:EJ,$S:$S,$S38,$HD:$HD,$D38)</f>
        <v>556000000</v>
      </c>
      <c r="EK38" s="428">
        <f t="shared" si="915"/>
        <v>127990000</v>
      </c>
      <c r="EL38" s="429">
        <f t="shared" si="915"/>
        <v>20</v>
      </c>
      <c r="EM38" s="298">
        <f t="shared" si="915"/>
        <v>562548300</v>
      </c>
      <c r="EN38" s="302">
        <f t="shared" si="915"/>
        <v>131388448</v>
      </c>
      <c r="EO38" s="156">
        <f t="shared" si="915"/>
        <v>20</v>
      </c>
      <c r="EP38" s="306">
        <f t="shared" si="915"/>
        <v>982018608</v>
      </c>
      <c r="EQ38" s="316">
        <f t="shared" si="915"/>
        <v>205489177</v>
      </c>
      <c r="ER38" s="326">
        <f t="shared" si="915"/>
        <v>100873177</v>
      </c>
      <c r="ES38" s="160">
        <f t="shared" si="915"/>
        <v>31</v>
      </c>
      <c r="ET38" s="47">
        <f t="shared" ref="ET38:FC39" si="916">SUMIFS(ET:ET,$S:$S,$S38,$HD:$HD,$D38)</f>
        <v>166000000</v>
      </c>
      <c r="EU38" s="47">
        <f t="shared" si="916"/>
        <v>38410000</v>
      </c>
      <c r="EV38" s="144">
        <f t="shared" si="916"/>
        <v>6</v>
      </c>
      <c r="EW38" s="46">
        <f t="shared" si="916"/>
        <v>222000000</v>
      </c>
      <c r="EX38" s="47">
        <f t="shared" si="916"/>
        <v>50730000</v>
      </c>
      <c r="EY38" s="144">
        <f t="shared" si="916"/>
        <v>8</v>
      </c>
      <c r="EZ38" s="46">
        <f t="shared" si="916"/>
        <v>255666883</v>
      </c>
      <c r="FA38" s="47">
        <f t="shared" si="916"/>
        <v>57592529</v>
      </c>
      <c r="FB38" s="48">
        <f t="shared" si="916"/>
        <v>22720529</v>
      </c>
      <c r="FC38" s="144">
        <f t="shared" si="916"/>
        <v>9</v>
      </c>
      <c r="FD38" s="46">
        <f t="shared" ref="FD38:FM39" si="917">SUMIFS(FD:FD,$S:$S,$S38,$HD:$HD,$D38)</f>
        <v>249000000</v>
      </c>
      <c r="FE38" s="47">
        <f t="shared" si="917"/>
        <v>57210000</v>
      </c>
      <c r="FF38" s="144">
        <f t="shared" si="917"/>
        <v>9</v>
      </c>
      <c r="FG38" s="46">
        <f t="shared" si="917"/>
        <v>203275652</v>
      </c>
      <c r="FH38" s="47">
        <f t="shared" si="917"/>
        <v>45884533</v>
      </c>
      <c r="FI38" s="144">
        <f t="shared" si="917"/>
        <v>7</v>
      </c>
      <c r="FJ38" s="46">
        <f t="shared" si="917"/>
        <v>218795432</v>
      </c>
      <c r="FK38" s="47">
        <f t="shared" si="917"/>
        <v>49832776</v>
      </c>
      <c r="FL38" s="48">
        <f t="shared" si="917"/>
        <v>14960776</v>
      </c>
      <c r="FM38" s="144">
        <f t="shared" si="917"/>
        <v>8</v>
      </c>
      <c r="FN38" s="46">
        <f t="shared" ref="FN38:FW39" si="918">SUMIFS(FN:FN,$S:$S,$S38,$HD:$HD,$D38)</f>
        <v>221000000</v>
      </c>
      <c r="FO38" s="47">
        <f t="shared" si="918"/>
        <v>51860000</v>
      </c>
      <c r="FP38" s="144">
        <f t="shared" si="918"/>
        <v>8</v>
      </c>
      <c r="FQ38" s="46">
        <f t="shared" si="918"/>
        <v>222000000</v>
      </c>
      <c r="FR38" s="47">
        <f t="shared" si="918"/>
        <v>50730000</v>
      </c>
      <c r="FS38" s="144">
        <f t="shared" si="918"/>
        <v>8</v>
      </c>
      <c r="FT38" s="46">
        <f t="shared" si="918"/>
        <v>231548300</v>
      </c>
      <c r="FU38" s="47">
        <f t="shared" si="918"/>
        <v>54788448</v>
      </c>
      <c r="FV38" s="48">
        <f t="shared" si="918"/>
        <v>19916448</v>
      </c>
      <c r="FW38" s="144">
        <f t="shared" si="918"/>
        <v>8</v>
      </c>
      <c r="FX38" s="427">
        <f t="shared" ref="FX38:GG39" si="919">SUMIFS(FX:FX,$S:$S,$S38,$HD:$HD,$D38)</f>
        <v>636000000</v>
      </c>
      <c r="FY38" s="428">
        <f t="shared" si="919"/>
        <v>147480000</v>
      </c>
      <c r="FZ38" s="429">
        <f t="shared" si="919"/>
        <v>23</v>
      </c>
      <c r="GA38" s="298">
        <f t="shared" si="919"/>
        <v>647275652</v>
      </c>
      <c r="GB38" s="302">
        <f t="shared" si="919"/>
        <v>147344533</v>
      </c>
      <c r="GC38" s="156">
        <f t="shared" si="919"/>
        <v>23</v>
      </c>
      <c r="GD38" s="306">
        <f t="shared" si="919"/>
        <v>706010615</v>
      </c>
      <c r="GE38" s="316">
        <f t="shared" si="919"/>
        <v>162213753</v>
      </c>
      <c r="GF38" s="326">
        <f t="shared" si="919"/>
        <v>57597753</v>
      </c>
      <c r="GG38" s="160">
        <f t="shared" si="919"/>
        <v>25</v>
      </c>
      <c r="GH38" s="337">
        <f t="shared" ref="GH38:GQ39" si="920">SUMIFS(GH:GH,$S:$S,$S38,$HD:$HD,$D38)</f>
        <v>1192000000</v>
      </c>
      <c r="GI38" s="338">
        <f t="shared" si="920"/>
        <v>275470000</v>
      </c>
      <c r="GJ38" s="164">
        <f t="shared" si="920"/>
        <v>43</v>
      </c>
      <c r="GK38" s="358">
        <f t="shared" si="920"/>
        <v>1209823952</v>
      </c>
      <c r="GL38" s="359">
        <f t="shared" si="920"/>
        <v>278732981</v>
      </c>
      <c r="GM38" s="168">
        <f t="shared" si="920"/>
        <v>43</v>
      </c>
      <c r="GN38" s="487">
        <f t="shared" si="920"/>
        <v>1688029223</v>
      </c>
      <c r="GO38" s="488">
        <f t="shared" si="920"/>
        <v>367702930</v>
      </c>
      <c r="GP38" s="489">
        <f t="shared" si="920"/>
        <v>158470930</v>
      </c>
      <c r="GQ38" s="490">
        <f t="shared" si="920"/>
        <v>56</v>
      </c>
      <c r="GR38" s="394">
        <f t="shared" ref="GR38:HA39" si="921">SUMIFS(GR:GR,$S:$S,$S38,$HD:$HD,$D38)</f>
        <v>2325000000</v>
      </c>
      <c r="GS38" s="395">
        <f t="shared" si="921"/>
        <v>536070000</v>
      </c>
      <c r="GT38" s="173">
        <f t="shared" si="921"/>
        <v>84</v>
      </c>
      <c r="GU38" s="396">
        <f t="shared" si="921"/>
        <v>2535511021</v>
      </c>
      <c r="GV38" s="395">
        <f t="shared" si="921"/>
        <v>559565049</v>
      </c>
      <c r="GW38" s="173">
        <f t="shared" si="921"/>
        <v>86</v>
      </c>
      <c r="GX38" s="396">
        <f t="shared" si="921"/>
        <v>2519080285</v>
      </c>
      <c r="GY38" s="395">
        <f t="shared" si="921"/>
        <v>530950594</v>
      </c>
      <c r="GZ38" s="410">
        <f t="shared" si="921"/>
        <v>112486594</v>
      </c>
      <c r="HA38" s="257">
        <f t="shared" si="921"/>
        <v>81</v>
      </c>
      <c r="HB38" s="49"/>
      <c r="HC38" s="30"/>
      <c r="HD38" s="52"/>
      <c r="HE38" s="52"/>
      <c r="HF38" s="52"/>
      <c r="HG38" s="52"/>
    </row>
    <row r="39" spans="1:215" s="42" customFormat="1" ht="21">
      <c r="A39" s="41"/>
      <c r="B39" s="51"/>
      <c r="C39" s="50" t="str">
        <f>C38</f>
        <v>小計</v>
      </c>
      <c r="D39" s="51" t="str">
        <f>D38</f>
        <v>ネクストハウス</v>
      </c>
      <c r="E39" s="203"/>
      <c r="F39" s="204"/>
      <c r="G39" s="204"/>
      <c r="H39" s="204"/>
      <c r="I39" s="204"/>
      <c r="J39" s="204"/>
      <c r="K39" s="205"/>
      <c r="L39" s="205"/>
      <c r="M39" s="205"/>
      <c r="N39" s="205"/>
      <c r="O39" s="205"/>
      <c r="P39" s="205"/>
      <c r="Q39" s="205"/>
      <c r="R39" s="204"/>
      <c r="S39" s="52" t="s">
        <v>138</v>
      </c>
      <c r="T39" s="27">
        <f t="shared" si="903"/>
        <v>125152660</v>
      </c>
      <c r="U39" s="53">
        <f t="shared" si="903"/>
        <v>26089555</v>
      </c>
      <c r="V39" s="145">
        <f t="shared" si="903"/>
        <v>4</v>
      </c>
      <c r="W39" s="27">
        <f t="shared" si="903"/>
        <v>29561344</v>
      </c>
      <c r="X39" s="53">
        <f t="shared" si="903"/>
        <v>5768900</v>
      </c>
      <c r="Y39" s="145">
        <f t="shared" si="903"/>
        <v>1</v>
      </c>
      <c r="Z39" s="27">
        <f t="shared" si="903"/>
        <v>145079929</v>
      </c>
      <c r="AA39" s="53">
        <f t="shared" si="903"/>
        <v>32985598</v>
      </c>
      <c r="AB39" s="133">
        <f t="shared" si="903"/>
        <v>-1886402</v>
      </c>
      <c r="AC39" s="145">
        <f t="shared" si="903"/>
        <v>5</v>
      </c>
      <c r="AD39" s="27">
        <f t="shared" si="904"/>
        <v>87598449</v>
      </c>
      <c r="AE39" s="53">
        <f t="shared" si="904"/>
        <v>18806191</v>
      </c>
      <c r="AF39" s="145">
        <f t="shared" si="904"/>
        <v>3</v>
      </c>
      <c r="AG39" s="27">
        <f t="shared" si="904"/>
        <v>33025077</v>
      </c>
      <c r="AH39" s="53">
        <f t="shared" si="904"/>
        <v>6583281</v>
      </c>
      <c r="AI39" s="145">
        <f t="shared" si="904"/>
        <v>1</v>
      </c>
      <c r="AJ39" s="27">
        <f t="shared" si="904"/>
        <v>76435713</v>
      </c>
      <c r="AK39" s="53">
        <f t="shared" si="904"/>
        <v>13961410</v>
      </c>
      <c r="AL39" s="133">
        <f t="shared" si="904"/>
        <v>-20910590</v>
      </c>
      <c r="AM39" s="145">
        <f t="shared" si="904"/>
        <v>3</v>
      </c>
      <c r="AN39" s="27">
        <f t="shared" si="905"/>
        <v>227258431</v>
      </c>
      <c r="AO39" s="53">
        <f t="shared" si="905"/>
        <v>44824747</v>
      </c>
      <c r="AP39" s="145">
        <f t="shared" si="905"/>
        <v>8</v>
      </c>
      <c r="AQ39" s="27">
        <f t="shared" si="905"/>
        <v>197350536</v>
      </c>
      <c r="AR39" s="53">
        <f t="shared" si="905"/>
        <v>38811263</v>
      </c>
      <c r="AS39" s="145">
        <f t="shared" si="905"/>
        <v>6</v>
      </c>
      <c r="AT39" s="27">
        <f t="shared" si="905"/>
        <v>36059783</v>
      </c>
      <c r="AU39" s="53">
        <f t="shared" si="905"/>
        <v>7829275</v>
      </c>
      <c r="AV39" s="29">
        <f t="shared" si="905"/>
        <v>-27042725</v>
      </c>
      <c r="AW39" s="145">
        <f t="shared" si="905"/>
        <v>1</v>
      </c>
      <c r="AX39" s="430">
        <f t="shared" si="906"/>
        <v>440009540</v>
      </c>
      <c r="AY39" s="428">
        <f t="shared" si="906"/>
        <v>89720493</v>
      </c>
      <c r="AZ39" s="429">
        <f t="shared" si="906"/>
        <v>15</v>
      </c>
      <c r="BA39" s="298">
        <f t="shared" si="906"/>
        <v>259936957</v>
      </c>
      <c r="BB39" s="302">
        <f t="shared" si="906"/>
        <v>51163444</v>
      </c>
      <c r="BC39" s="156">
        <f t="shared" si="906"/>
        <v>8</v>
      </c>
      <c r="BD39" s="306">
        <f t="shared" si="906"/>
        <v>257575425</v>
      </c>
      <c r="BE39" s="316">
        <f t="shared" si="906"/>
        <v>54776283</v>
      </c>
      <c r="BF39" s="410">
        <f t="shared" si="906"/>
        <v>-49839717</v>
      </c>
      <c r="BG39" s="160">
        <f t="shared" si="906"/>
        <v>9</v>
      </c>
      <c r="BH39" s="53">
        <f t="shared" si="907"/>
        <v>173368244</v>
      </c>
      <c r="BI39" s="53">
        <f t="shared" si="907"/>
        <v>37150131</v>
      </c>
      <c r="BJ39" s="145">
        <f t="shared" si="907"/>
        <v>6</v>
      </c>
      <c r="BK39" s="27">
        <f t="shared" si="907"/>
        <v>243843101</v>
      </c>
      <c r="BL39" s="53">
        <f t="shared" si="907"/>
        <v>52727052</v>
      </c>
      <c r="BM39" s="145">
        <f t="shared" si="907"/>
        <v>7</v>
      </c>
      <c r="BN39" s="27">
        <f t="shared" si="907"/>
        <v>168418713</v>
      </c>
      <c r="BO39" s="53">
        <f t="shared" si="907"/>
        <v>33344801</v>
      </c>
      <c r="BP39" s="133">
        <f t="shared" si="907"/>
        <v>-1527199</v>
      </c>
      <c r="BQ39" s="145">
        <f t="shared" si="907"/>
        <v>5</v>
      </c>
      <c r="BR39" s="27">
        <f t="shared" si="908"/>
        <v>0</v>
      </c>
      <c r="BS39" s="53">
        <f t="shared" si="908"/>
        <v>0</v>
      </c>
      <c r="BT39" s="145">
        <f t="shared" si="908"/>
        <v>0</v>
      </c>
      <c r="BU39" s="27">
        <f t="shared" si="908"/>
        <v>144061215</v>
      </c>
      <c r="BV39" s="53">
        <f t="shared" si="908"/>
        <v>30135419</v>
      </c>
      <c r="BW39" s="145">
        <f t="shared" si="908"/>
        <v>4</v>
      </c>
      <c r="BX39" s="27">
        <f t="shared" si="908"/>
        <v>170588412</v>
      </c>
      <c r="BY39" s="53">
        <f t="shared" si="908"/>
        <v>35914779</v>
      </c>
      <c r="BZ39" s="133">
        <f t="shared" si="908"/>
        <v>1042779</v>
      </c>
      <c r="CA39" s="145">
        <f t="shared" si="908"/>
        <v>6</v>
      </c>
      <c r="CB39" s="27">
        <f t="shared" si="909"/>
        <v>147390748</v>
      </c>
      <c r="CC39" s="53">
        <f t="shared" si="909"/>
        <v>28617134</v>
      </c>
      <c r="CD39" s="145">
        <f t="shared" si="909"/>
        <v>3</v>
      </c>
      <c r="CE39" s="27">
        <f t="shared" si="909"/>
        <v>303436609</v>
      </c>
      <c r="CF39" s="53">
        <f t="shared" si="909"/>
        <v>67700710</v>
      </c>
      <c r="CG39" s="145">
        <f t="shared" si="909"/>
        <v>9</v>
      </c>
      <c r="CH39" s="27">
        <f t="shared" si="909"/>
        <v>155892230</v>
      </c>
      <c r="CI39" s="53">
        <f t="shared" si="909"/>
        <v>23030448</v>
      </c>
      <c r="CJ39" s="133">
        <f t="shared" si="909"/>
        <v>-11841552</v>
      </c>
      <c r="CK39" s="145">
        <f t="shared" si="909"/>
        <v>4</v>
      </c>
      <c r="CL39" s="430">
        <f t="shared" si="910"/>
        <v>320758992</v>
      </c>
      <c r="CM39" s="428">
        <f t="shared" si="910"/>
        <v>65767265</v>
      </c>
      <c r="CN39" s="429">
        <f t="shared" si="910"/>
        <v>9</v>
      </c>
      <c r="CO39" s="298">
        <f t="shared" si="910"/>
        <v>691340925</v>
      </c>
      <c r="CP39" s="302">
        <f t="shared" si="910"/>
        <v>150563181</v>
      </c>
      <c r="CQ39" s="156">
        <f t="shared" si="910"/>
        <v>20</v>
      </c>
      <c r="CR39" s="306">
        <f t="shared" si="910"/>
        <v>494899355</v>
      </c>
      <c r="CS39" s="316">
        <f t="shared" si="910"/>
        <v>92290028</v>
      </c>
      <c r="CT39" s="410">
        <f t="shared" si="910"/>
        <v>-12325972</v>
      </c>
      <c r="CU39" s="160">
        <f t="shared" si="910"/>
        <v>15</v>
      </c>
      <c r="CV39" s="339">
        <f t="shared" si="911"/>
        <v>760768532</v>
      </c>
      <c r="CW39" s="338">
        <f t="shared" si="911"/>
        <v>155487758</v>
      </c>
      <c r="CX39" s="164">
        <f t="shared" si="911"/>
        <v>24</v>
      </c>
      <c r="CY39" s="358">
        <f t="shared" si="911"/>
        <v>951277882</v>
      </c>
      <c r="CZ39" s="359">
        <f t="shared" si="911"/>
        <v>201726625</v>
      </c>
      <c r="DA39" s="168">
        <f t="shared" si="911"/>
        <v>28</v>
      </c>
      <c r="DB39" s="487">
        <f t="shared" si="911"/>
        <v>752474780</v>
      </c>
      <c r="DC39" s="488">
        <f t="shared" si="911"/>
        <v>147066311</v>
      </c>
      <c r="DD39" s="410">
        <f t="shared" si="911"/>
        <v>-62165689</v>
      </c>
      <c r="DE39" s="490">
        <f t="shared" si="911"/>
        <v>24</v>
      </c>
      <c r="DF39" s="53">
        <f t="shared" si="912"/>
        <v>27327273</v>
      </c>
      <c r="DG39" s="53">
        <f t="shared" si="912"/>
        <v>5545840</v>
      </c>
      <c r="DH39" s="145">
        <f t="shared" si="912"/>
        <v>1</v>
      </c>
      <c r="DI39" s="27">
        <f t="shared" si="912"/>
        <v>128503271</v>
      </c>
      <c r="DJ39" s="53">
        <f t="shared" si="912"/>
        <v>26604873</v>
      </c>
      <c r="DK39" s="145">
        <f t="shared" si="912"/>
        <v>4</v>
      </c>
      <c r="DL39" s="27">
        <f t="shared" si="912"/>
        <v>62065248</v>
      </c>
      <c r="DM39" s="53">
        <f t="shared" si="912"/>
        <v>12642396</v>
      </c>
      <c r="DN39" s="133">
        <f t="shared" si="912"/>
        <v>-22229604</v>
      </c>
      <c r="DO39" s="145">
        <f t="shared" si="912"/>
        <v>2</v>
      </c>
      <c r="DP39" s="27">
        <f t="shared" si="913"/>
        <v>28411819</v>
      </c>
      <c r="DQ39" s="53">
        <f t="shared" si="913"/>
        <v>5755287</v>
      </c>
      <c r="DR39" s="145">
        <f t="shared" si="913"/>
        <v>1</v>
      </c>
      <c r="DS39" s="27">
        <f t="shared" si="913"/>
        <v>138239435</v>
      </c>
      <c r="DT39" s="53">
        <f t="shared" si="913"/>
        <v>27360700</v>
      </c>
      <c r="DU39" s="145">
        <f t="shared" si="913"/>
        <v>5</v>
      </c>
      <c r="DV39" s="27">
        <f t="shared" si="913"/>
        <v>222389331</v>
      </c>
      <c r="DW39" s="53">
        <f t="shared" si="913"/>
        <v>45137696</v>
      </c>
      <c r="DX39" s="133">
        <f t="shared" si="913"/>
        <v>10265696</v>
      </c>
      <c r="DY39" s="145">
        <f t="shared" si="913"/>
        <v>7</v>
      </c>
      <c r="DZ39" s="27">
        <f t="shared" si="914"/>
        <v>53808179</v>
      </c>
      <c r="EA39" s="53">
        <f t="shared" si="914"/>
        <v>11410604</v>
      </c>
      <c r="EB39" s="145">
        <f t="shared" si="914"/>
        <v>2</v>
      </c>
      <c r="EC39" s="27">
        <f t="shared" si="914"/>
        <v>56201735</v>
      </c>
      <c r="ED39" s="53">
        <f t="shared" si="914"/>
        <v>12482292</v>
      </c>
      <c r="EE39" s="145">
        <f t="shared" si="914"/>
        <v>2</v>
      </c>
      <c r="EF39" s="27">
        <f t="shared" si="914"/>
        <v>326249218</v>
      </c>
      <c r="EG39" s="53">
        <f t="shared" si="914"/>
        <v>69921126</v>
      </c>
      <c r="EH39" s="133">
        <f t="shared" si="914"/>
        <v>35049126</v>
      </c>
      <c r="EI39" s="145">
        <f t="shared" si="914"/>
        <v>9</v>
      </c>
      <c r="EJ39" s="430">
        <f t="shared" si="915"/>
        <v>109547271</v>
      </c>
      <c r="EK39" s="428">
        <f t="shared" si="915"/>
        <v>22711731</v>
      </c>
      <c r="EL39" s="429">
        <f t="shared" si="915"/>
        <v>4</v>
      </c>
      <c r="EM39" s="298">
        <f t="shared" si="915"/>
        <v>322944441</v>
      </c>
      <c r="EN39" s="302">
        <f t="shared" si="915"/>
        <v>66447865</v>
      </c>
      <c r="EO39" s="156">
        <f t="shared" si="915"/>
        <v>11</v>
      </c>
      <c r="EP39" s="306">
        <f t="shared" si="915"/>
        <v>610703797</v>
      </c>
      <c r="EQ39" s="316">
        <f t="shared" si="915"/>
        <v>127701218</v>
      </c>
      <c r="ER39" s="410">
        <f t="shared" si="915"/>
        <v>23085218</v>
      </c>
      <c r="ES39" s="160">
        <f t="shared" si="915"/>
        <v>18</v>
      </c>
      <c r="ET39" s="53">
        <f t="shared" si="916"/>
        <v>40216364</v>
      </c>
      <c r="EU39" s="53">
        <f t="shared" si="916"/>
        <v>8068166</v>
      </c>
      <c r="EV39" s="145">
        <f t="shared" si="916"/>
        <v>1</v>
      </c>
      <c r="EW39" s="27">
        <f t="shared" si="916"/>
        <v>61151732</v>
      </c>
      <c r="EX39" s="53">
        <f t="shared" si="916"/>
        <v>12271297</v>
      </c>
      <c r="EY39" s="145">
        <f t="shared" si="916"/>
        <v>2</v>
      </c>
      <c r="EZ39" s="27">
        <f t="shared" si="916"/>
        <v>43634855</v>
      </c>
      <c r="FA39" s="53">
        <f t="shared" si="916"/>
        <v>8716659</v>
      </c>
      <c r="FB39" s="133">
        <f t="shared" si="916"/>
        <v>-26155341</v>
      </c>
      <c r="FC39" s="145">
        <f t="shared" si="916"/>
        <v>1</v>
      </c>
      <c r="FD39" s="27">
        <f t="shared" si="917"/>
        <v>0</v>
      </c>
      <c r="FE39" s="53">
        <f t="shared" si="917"/>
        <v>0</v>
      </c>
      <c r="FF39" s="145">
        <f t="shared" si="917"/>
        <v>0</v>
      </c>
      <c r="FG39" s="27">
        <f t="shared" si="917"/>
        <v>51219341</v>
      </c>
      <c r="FH39" s="53">
        <f t="shared" si="917"/>
        <v>11268196</v>
      </c>
      <c r="FI39" s="145">
        <f t="shared" si="917"/>
        <v>2</v>
      </c>
      <c r="FJ39" s="27">
        <f t="shared" si="917"/>
        <v>69414200</v>
      </c>
      <c r="FK39" s="53">
        <f t="shared" si="917"/>
        <v>16530028</v>
      </c>
      <c r="FL39" s="133">
        <f t="shared" si="917"/>
        <v>-18341972</v>
      </c>
      <c r="FM39" s="145">
        <f t="shared" si="917"/>
        <v>2</v>
      </c>
      <c r="FN39" s="27">
        <f t="shared" si="918"/>
        <v>0</v>
      </c>
      <c r="FO39" s="53">
        <f t="shared" si="918"/>
        <v>0</v>
      </c>
      <c r="FP39" s="145">
        <f t="shared" si="918"/>
        <v>0</v>
      </c>
      <c r="FQ39" s="27">
        <f t="shared" si="918"/>
        <v>0</v>
      </c>
      <c r="FR39" s="53">
        <f t="shared" si="918"/>
        <v>0</v>
      </c>
      <c r="FS39" s="145">
        <f t="shared" si="918"/>
        <v>0</v>
      </c>
      <c r="FT39" s="27">
        <f t="shared" si="918"/>
        <v>0</v>
      </c>
      <c r="FU39" s="53">
        <f t="shared" si="918"/>
        <v>0</v>
      </c>
      <c r="FV39" s="133">
        <f t="shared" si="918"/>
        <v>-34872000</v>
      </c>
      <c r="FW39" s="145">
        <f t="shared" si="918"/>
        <v>0</v>
      </c>
      <c r="FX39" s="430">
        <f t="shared" si="919"/>
        <v>40216364</v>
      </c>
      <c r="FY39" s="428">
        <f t="shared" si="919"/>
        <v>8068166</v>
      </c>
      <c r="FZ39" s="429">
        <f t="shared" si="919"/>
        <v>1</v>
      </c>
      <c r="GA39" s="298">
        <f t="shared" si="919"/>
        <v>112371073</v>
      </c>
      <c r="GB39" s="302">
        <f t="shared" si="919"/>
        <v>23539493</v>
      </c>
      <c r="GC39" s="156">
        <f t="shared" si="919"/>
        <v>4</v>
      </c>
      <c r="GD39" s="306">
        <f t="shared" si="919"/>
        <v>113049055</v>
      </c>
      <c r="GE39" s="316">
        <f t="shared" si="919"/>
        <v>25246687</v>
      </c>
      <c r="GF39" s="410">
        <f t="shared" si="919"/>
        <v>-79369313</v>
      </c>
      <c r="GG39" s="160">
        <f t="shared" si="919"/>
        <v>3</v>
      </c>
      <c r="GH39" s="339">
        <f t="shared" si="920"/>
        <v>149763635</v>
      </c>
      <c r="GI39" s="338">
        <f t="shared" si="920"/>
        <v>30779897</v>
      </c>
      <c r="GJ39" s="164">
        <f t="shared" si="920"/>
        <v>5</v>
      </c>
      <c r="GK39" s="358">
        <f t="shared" si="920"/>
        <v>435315514</v>
      </c>
      <c r="GL39" s="359">
        <f t="shared" si="920"/>
        <v>89987358</v>
      </c>
      <c r="GM39" s="168">
        <f t="shared" si="920"/>
        <v>15</v>
      </c>
      <c r="GN39" s="487">
        <f t="shared" si="920"/>
        <v>723752852</v>
      </c>
      <c r="GO39" s="488">
        <f t="shared" si="920"/>
        <v>152947905</v>
      </c>
      <c r="GP39" s="410">
        <f t="shared" si="920"/>
        <v>-56284095</v>
      </c>
      <c r="GQ39" s="490">
        <f t="shared" si="920"/>
        <v>21</v>
      </c>
      <c r="GR39" s="396">
        <f t="shared" si="921"/>
        <v>910532167</v>
      </c>
      <c r="GS39" s="395">
        <f t="shared" si="921"/>
        <v>186267655</v>
      </c>
      <c r="GT39" s="173">
        <f t="shared" si="921"/>
        <v>29</v>
      </c>
      <c r="GU39" s="396">
        <f t="shared" si="921"/>
        <v>1386593396</v>
      </c>
      <c r="GV39" s="395">
        <f t="shared" si="921"/>
        <v>291713983</v>
      </c>
      <c r="GW39" s="173">
        <f t="shared" si="921"/>
        <v>43</v>
      </c>
      <c r="GX39" s="396">
        <f t="shared" si="921"/>
        <v>1476227632</v>
      </c>
      <c r="GY39" s="395">
        <f t="shared" si="921"/>
        <v>300014216</v>
      </c>
      <c r="GZ39" s="410">
        <f t="shared" si="921"/>
        <v>-118449784</v>
      </c>
      <c r="HA39" s="257">
        <f t="shared" si="921"/>
        <v>45</v>
      </c>
      <c r="HB39" s="49"/>
      <c r="HC39" s="30"/>
      <c r="HD39" s="52"/>
      <c r="HE39" s="52"/>
      <c r="HF39" s="52"/>
      <c r="HG39" s="52"/>
    </row>
    <row r="40" spans="1:215" s="110" customFormat="1" ht="21.75" thickBot="1">
      <c r="A40" s="109"/>
      <c r="B40" s="112"/>
      <c r="C40" s="111" t="str">
        <f>C39</f>
        <v>小計</v>
      </c>
      <c r="D40" s="112"/>
      <c r="E40" s="206"/>
      <c r="F40" s="207"/>
      <c r="G40" s="207"/>
      <c r="H40" s="207"/>
      <c r="I40" s="207"/>
      <c r="J40" s="207"/>
      <c r="K40" s="208"/>
      <c r="L40" s="208"/>
      <c r="M40" s="208"/>
      <c r="N40" s="208"/>
      <c r="O40" s="208"/>
      <c r="P40" s="208"/>
      <c r="Q40" s="208"/>
      <c r="R40" s="207"/>
      <c r="S40" s="113" t="s">
        <v>139</v>
      </c>
      <c r="T40" s="104">
        <f t="shared" ref="T40:AA40" si="922">IF(AND(T38&gt;0,T39&gt;0),ROUNDDOWN(T39/T38,4),"")</f>
        <v>0.75849999999999995</v>
      </c>
      <c r="U40" s="105">
        <f t="shared" si="922"/>
        <v>0.68310000000000004</v>
      </c>
      <c r="V40" s="146">
        <f t="shared" si="922"/>
        <v>0.66659999999999997</v>
      </c>
      <c r="W40" s="104">
        <f t="shared" si="922"/>
        <v>0.87549999999999994</v>
      </c>
      <c r="X40" s="105">
        <f t="shared" si="922"/>
        <v>0.87280000000000002</v>
      </c>
      <c r="Y40" s="146">
        <f t="shared" si="922"/>
        <v>1</v>
      </c>
      <c r="Z40" s="104">
        <f t="shared" si="922"/>
        <v>1.0067999999999999</v>
      </c>
      <c r="AA40" s="105">
        <f t="shared" si="922"/>
        <v>1.0056</v>
      </c>
      <c r="AB40" s="106"/>
      <c r="AC40" s="146">
        <f t="shared" ref="AC40:AK40" si="923">IF(AND(AC38&gt;0,AC39&gt;0),ROUNDDOWN(AC39/AC38,4),"")</f>
        <v>1</v>
      </c>
      <c r="AD40" s="104">
        <f t="shared" si="923"/>
        <v>0.45379999999999998</v>
      </c>
      <c r="AE40" s="105">
        <f t="shared" si="923"/>
        <v>0.42399999999999999</v>
      </c>
      <c r="AF40" s="146">
        <f t="shared" si="923"/>
        <v>0.42849999999999999</v>
      </c>
      <c r="AG40" s="104">
        <f t="shared" si="923"/>
        <v>1</v>
      </c>
      <c r="AH40" s="105">
        <f t="shared" si="923"/>
        <v>0.99070000000000003</v>
      </c>
      <c r="AI40" s="146">
        <f t="shared" si="923"/>
        <v>1</v>
      </c>
      <c r="AJ40" s="104">
        <f t="shared" si="923"/>
        <v>0.77480000000000004</v>
      </c>
      <c r="AK40" s="105">
        <f t="shared" si="923"/>
        <v>1.1958</v>
      </c>
      <c r="AL40" s="106"/>
      <c r="AM40" s="146">
        <f t="shared" ref="AM40:AU40" si="924">IF(AND(AM38&gt;0,AM39&gt;0),ROUNDDOWN(AM39/AM38,4),"")</f>
        <v>1</v>
      </c>
      <c r="AN40" s="104">
        <f t="shared" si="924"/>
        <v>1.1775</v>
      </c>
      <c r="AO40" s="105">
        <f t="shared" si="924"/>
        <v>1.0106999999999999</v>
      </c>
      <c r="AP40" s="146">
        <f t="shared" si="924"/>
        <v>1.1428</v>
      </c>
      <c r="AQ40" s="104">
        <f t="shared" si="924"/>
        <v>0.43619999999999998</v>
      </c>
      <c r="AR40" s="105">
        <f t="shared" si="924"/>
        <v>0.42170000000000002</v>
      </c>
      <c r="AS40" s="146">
        <f t="shared" si="924"/>
        <v>0.42849999999999999</v>
      </c>
      <c r="AT40" s="104">
        <f t="shared" si="924"/>
        <v>1</v>
      </c>
      <c r="AU40" s="105">
        <f t="shared" si="924"/>
        <v>1</v>
      </c>
      <c r="AV40" s="106"/>
      <c r="AW40" s="146">
        <f t="shared" ref="AW40:BE40" si="925">IF(AND(AW38&gt;0,AW39&gt;0),ROUNDDOWN(AW39/AW38,4),"")</f>
        <v>1</v>
      </c>
      <c r="AX40" s="431">
        <f t="shared" si="925"/>
        <v>0.79849999999999999</v>
      </c>
      <c r="AY40" s="432">
        <f t="shared" si="925"/>
        <v>0.70699999999999996</v>
      </c>
      <c r="AZ40" s="433">
        <f t="shared" si="925"/>
        <v>0.75</v>
      </c>
      <c r="BA40" s="299">
        <f t="shared" si="925"/>
        <v>0.50070000000000003</v>
      </c>
      <c r="BB40" s="303">
        <f t="shared" si="925"/>
        <v>0.4859</v>
      </c>
      <c r="BC40" s="157">
        <f t="shared" si="925"/>
        <v>0.5</v>
      </c>
      <c r="BD40" s="307">
        <f t="shared" si="925"/>
        <v>0.92379999999999995</v>
      </c>
      <c r="BE40" s="317">
        <f t="shared" si="925"/>
        <v>1.0471999999999999</v>
      </c>
      <c r="BF40" s="327"/>
      <c r="BG40" s="161">
        <f t="shared" ref="BG40:BO40" si="926">IF(AND(BG38&gt;0,BG39&gt;0),ROUNDDOWN(BG39/BG38,4),"")</f>
        <v>1</v>
      </c>
      <c r="BH40" s="105">
        <f t="shared" si="926"/>
        <v>0.8982</v>
      </c>
      <c r="BI40" s="105">
        <f t="shared" si="926"/>
        <v>0.83760000000000001</v>
      </c>
      <c r="BJ40" s="146">
        <f t="shared" si="926"/>
        <v>0.85709999999999997</v>
      </c>
      <c r="BK40" s="104">
        <f t="shared" si="926"/>
        <v>0.92090000000000005</v>
      </c>
      <c r="BL40" s="105">
        <f t="shared" si="926"/>
        <v>0.98140000000000005</v>
      </c>
      <c r="BM40" s="146">
        <f t="shared" si="926"/>
        <v>0.875</v>
      </c>
      <c r="BN40" s="104">
        <f t="shared" si="926"/>
        <v>0.81569999999999998</v>
      </c>
      <c r="BO40" s="105">
        <f t="shared" si="926"/>
        <v>0.76390000000000002</v>
      </c>
      <c r="BP40" s="106"/>
      <c r="BQ40" s="146">
        <f t="shared" ref="BQ40:BY40" si="927">IF(AND(BQ38&gt;0,BQ39&gt;0),ROUNDDOWN(BQ39/BQ38,4),"")</f>
        <v>0.83330000000000004</v>
      </c>
      <c r="BR40" s="104" t="str">
        <f t="shared" si="927"/>
        <v/>
      </c>
      <c r="BS40" s="105" t="str">
        <f t="shared" si="927"/>
        <v/>
      </c>
      <c r="BT40" s="146" t="str">
        <f t="shared" si="927"/>
        <v/>
      </c>
      <c r="BU40" s="104">
        <f t="shared" si="927"/>
        <v>0.498</v>
      </c>
      <c r="BV40" s="105">
        <f t="shared" si="927"/>
        <v>0.46579999999999999</v>
      </c>
      <c r="BW40" s="146">
        <f t="shared" si="927"/>
        <v>0.4</v>
      </c>
      <c r="BX40" s="104">
        <f t="shared" si="927"/>
        <v>0.71899999999999997</v>
      </c>
      <c r="BY40" s="105">
        <f t="shared" si="927"/>
        <v>0.79</v>
      </c>
      <c r="BZ40" s="106"/>
      <c r="CA40" s="146">
        <f t="shared" ref="CA40:CI40" si="928">IF(AND(CA38&gt;0,CA39&gt;0),ROUNDDOWN(CA39/CA38,4),"")</f>
        <v>1</v>
      </c>
      <c r="CB40" s="104">
        <f t="shared" si="928"/>
        <v>0.66390000000000005</v>
      </c>
      <c r="CC40" s="105">
        <f t="shared" si="928"/>
        <v>0.56410000000000005</v>
      </c>
      <c r="CD40" s="146">
        <f t="shared" si="928"/>
        <v>0.375</v>
      </c>
      <c r="CE40" s="104">
        <f t="shared" si="928"/>
        <v>1.2015</v>
      </c>
      <c r="CF40" s="105">
        <f t="shared" si="928"/>
        <v>1.1847000000000001</v>
      </c>
      <c r="CG40" s="146">
        <f t="shared" si="928"/>
        <v>1</v>
      </c>
      <c r="CH40" s="104">
        <f t="shared" si="928"/>
        <v>1.4359</v>
      </c>
      <c r="CI40" s="105">
        <f t="shared" si="928"/>
        <v>1.0548</v>
      </c>
      <c r="CJ40" s="106"/>
      <c r="CK40" s="146">
        <f t="shared" ref="CK40:CS40" si="929">IF(AND(CK38&gt;0,CK39&gt;0),ROUNDDOWN(CK39/CK38,4),"")</f>
        <v>1</v>
      </c>
      <c r="CL40" s="431">
        <f t="shared" si="929"/>
        <v>0.55110000000000003</v>
      </c>
      <c r="CM40" s="432">
        <f t="shared" si="929"/>
        <v>0.49180000000000001</v>
      </c>
      <c r="CN40" s="433">
        <f t="shared" si="929"/>
        <v>0.42849999999999999</v>
      </c>
      <c r="CO40" s="299">
        <f t="shared" si="929"/>
        <v>0.85709999999999997</v>
      </c>
      <c r="CP40" s="303">
        <f t="shared" si="929"/>
        <v>0.85760000000000003</v>
      </c>
      <c r="CQ40" s="157">
        <f t="shared" si="929"/>
        <v>0.74070000000000003</v>
      </c>
      <c r="CR40" s="307">
        <f t="shared" si="929"/>
        <v>0.89610000000000001</v>
      </c>
      <c r="CS40" s="317">
        <f t="shared" si="929"/>
        <v>0.83179999999999998</v>
      </c>
      <c r="CT40" s="327"/>
      <c r="CU40" s="161">
        <f t="shared" ref="CU40:DC40" si="930">IF(AND(CU38&gt;0,CU39&gt;0),ROUNDDOWN(CU39/CU38,4),"")</f>
        <v>0.9375</v>
      </c>
      <c r="CV40" s="340">
        <f t="shared" si="930"/>
        <v>0.6714</v>
      </c>
      <c r="CW40" s="341">
        <f t="shared" si="930"/>
        <v>0.59660000000000002</v>
      </c>
      <c r="CX40" s="165">
        <f t="shared" si="930"/>
        <v>0.58530000000000004</v>
      </c>
      <c r="CY40" s="360">
        <f t="shared" si="930"/>
        <v>0.71750000000000003</v>
      </c>
      <c r="CZ40" s="361">
        <f t="shared" si="930"/>
        <v>0.71830000000000005</v>
      </c>
      <c r="DA40" s="169">
        <f t="shared" si="930"/>
        <v>0.65110000000000001</v>
      </c>
      <c r="DB40" s="491">
        <f t="shared" si="930"/>
        <v>0.90539999999999998</v>
      </c>
      <c r="DC40" s="492">
        <f t="shared" si="930"/>
        <v>0.90080000000000005</v>
      </c>
      <c r="DD40" s="493"/>
      <c r="DE40" s="494">
        <f t="shared" ref="DE40:DM40" si="931">IF(AND(DE38&gt;0,DE39&gt;0),ROUNDDOWN(DE39/DE38,4),"")</f>
        <v>0.96</v>
      </c>
      <c r="DF40" s="105">
        <f t="shared" si="931"/>
        <v>0.1636</v>
      </c>
      <c r="DG40" s="105">
        <f t="shared" si="931"/>
        <v>0.14349999999999999</v>
      </c>
      <c r="DH40" s="146">
        <f t="shared" si="931"/>
        <v>0.1666</v>
      </c>
      <c r="DI40" s="104">
        <f t="shared" si="931"/>
        <v>0.55489999999999995</v>
      </c>
      <c r="DJ40" s="105">
        <f t="shared" si="931"/>
        <v>0.48549999999999999</v>
      </c>
      <c r="DK40" s="146">
        <f t="shared" si="931"/>
        <v>0.5</v>
      </c>
      <c r="DL40" s="104">
        <f t="shared" si="931"/>
        <v>0.52459999999999996</v>
      </c>
      <c r="DM40" s="105">
        <f t="shared" si="931"/>
        <v>0.51370000000000005</v>
      </c>
      <c r="DN40" s="106"/>
      <c r="DO40" s="146">
        <f t="shared" ref="DO40:DW40" si="932">IF(AND(DO38&gt;0,DO39&gt;0),ROUNDDOWN(DO39/DO38,4),"")</f>
        <v>0.5</v>
      </c>
      <c r="DP40" s="104">
        <f t="shared" si="932"/>
        <v>0.12790000000000001</v>
      </c>
      <c r="DQ40" s="105">
        <f t="shared" si="932"/>
        <v>0.1134</v>
      </c>
      <c r="DR40" s="146">
        <f t="shared" si="932"/>
        <v>0.125</v>
      </c>
      <c r="DS40" s="104">
        <f t="shared" si="932"/>
        <v>0.71619999999999995</v>
      </c>
      <c r="DT40" s="105">
        <f t="shared" si="932"/>
        <v>0.6169</v>
      </c>
      <c r="DU40" s="146">
        <f t="shared" si="932"/>
        <v>0.71419999999999995</v>
      </c>
      <c r="DV40" s="104">
        <f t="shared" si="932"/>
        <v>0.56089999999999995</v>
      </c>
      <c r="DW40" s="105">
        <f t="shared" si="932"/>
        <v>0.57320000000000004</v>
      </c>
      <c r="DX40" s="106"/>
      <c r="DY40" s="146">
        <f t="shared" ref="DY40:EG40" si="933">IF(AND(DY38&gt;0,DY39&gt;0),ROUNDDOWN(DY39/DY38,4),"")</f>
        <v>0.58330000000000004</v>
      </c>
      <c r="DZ40" s="104">
        <f t="shared" si="933"/>
        <v>0.32219999999999999</v>
      </c>
      <c r="EA40" s="105">
        <f t="shared" si="933"/>
        <v>0.29530000000000001</v>
      </c>
      <c r="EB40" s="146">
        <f t="shared" si="933"/>
        <v>0.33329999999999999</v>
      </c>
      <c r="EC40" s="104">
        <f t="shared" si="933"/>
        <v>0.40720000000000001</v>
      </c>
      <c r="ED40" s="105">
        <f t="shared" si="933"/>
        <v>0.38700000000000001</v>
      </c>
      <c r="EE40" s="146">
        <f t="shared" si="933"/>
        <v>0.4</v>
      </c>
      <c r="EF40" s="104">
        <f t="shared" si="933"/>
        <v>0.69810000000000005</v>
      </c>
      <c r="EG40" s="105">
        <f t="shared" si="933"/>
        <v>0.6845</v>
      </c>
      <c r="EH40" s="106"/>
      <c r="EI40" s="146">
        <f t="shared" ref="EI40:EQ40" si="934">IF(AND(EI38&gt;0,EI39&gt;0),ROUNDDOWN(EI39/EI38,4),"")</f>
        <v>0.6</v>
      </c>
      <c r="EJ40" s="431">
        <f t="shared" si="934"/>
        <v>0.19700000000000001</v>
      </c>
      <c r="EK40" s="432">
        <f t="shared" si="934"/>
        <v>0.1774</v>
      </c>
      <c r="EL40" s="433">
        <f t="shared" si="934"/>
        <v>0.2</v>
      </c>
      <c r="EM40" s="299">
        <f t="shared" si="934"/>
        <v>0.57399999999999995</v>
      </c>
      <c r="EN40" s="303">
        <f t="shared" si="934"/>
        <v>0.50570000000000004</v>
      </c>
      <c r="EO40" s="157">
        <f t="shared" si="934"/>
        <v>0.55000000000000004</v>
      </c>
      <c r="EP40" s="307">
        <f t="shared" si="934"/>
        <v>0.62180000000000002</v>
      </c>
      <c r="EQ40" s="317">
        <f t="shared" si="934"/>
        <v>0.62139999999999995</v>
      </c>
      <c r="ER40" s="327"/>
      <c r="ES40" s="161">
        <f t="shared" ref="ES40:FA40" si="935">IF(AND(ES38&gt;0,ES39&gt;0),ROUNDDOWN(ES39/ES38,4),"")</f>
        <v>0.5806</v>
      </c>
      <c r="ET40" s="105">
        <f t="shared" si="935"/>
        <v>0.2422</v>
      </c>
      <c r="EU40" s="105">
        <f t="shared" si="935"/>
        <v>0.21</v>
      </c>
      <c r="EV40" s="146">
        <f t="shared" si="935"/>
        <v>0.1666</v>
      </c>
      <c r="EW40" s="104">
        <f t="shared" si="935"/>
        <v>0.27539999999999998</v>
      </c>
      <c r="EX40" s="105">
        <f t="shared" si="935"/>
        <v>0.24179999999999999</v>
      </c>
      <c r="EY40" s="146">
        <f t="shared" si="935"/>
        <v>0.25</v>
      </c>
      <c r="EZ40" s="104">
        <f t="shared" si="935"/>
        <v>0.1706</v>
      </c>
      <c r="FA40" s="105">
        <f t="shared" si="935"/>
        <v>0.15129999999999999</v>
      </c>
      <c r="FB40" s="106"/>
      <c r="FC40" s="146">
        <f t="shared" ref="FC40:FK40" si="936">IF(AND(FC38&gt;0,FC39&gt;0),ROUNDDOWN(FC39/FC38,4),"")</f>
        <v>0.1111</v>
      </c>
      <c r="FD40" s="104" t="str">
        <f t="shared" si="936"/>
        <v/>
      </c>
      <c r="FE40" s="105" t="str">
        <f t="shared" si="936"/>
        <v/>
      </c>
      <c r="FF40" s="146" t="str">
        <f t="shared" si="936"/>
        <v/>
      </c>
      <c r="FG40" s="104">
        <f t="shared" si="936"/>
        <v>0.25190000000000001</v>
      </c>
      <c r="FH40" s="105">
        <f t="shared" si="936"/>
        <v>0.2455</v>
      </c>
      <c r="FI40" s="146">
        <f t="shared" si="936"/>
        <v>0.28570000000000001</v>
      </c>
      <c r="FJ40" s="104">
        <f t="shared" si="936"/>
        <v>0.31719999999999998</v>
      </c>
      <c r="FK40" s="105">
        <f t="shared" si="936"/>
        <v>0.33169999999999999</v>
      </c>
      <c r="FL40" s="106"/>
      <c r="FM40" s="146">
        <f t="shared" ref="FM40:FU40" si="937">IF(AND(FM38&gt;0,FM39&gt;0),ROUNDDOWN(FM39/FM38,4),"")</f>
        <v>0.25</v>
      </c>
      <c r="FN40" s="104" t="str">
        <f t="shared" si="937"/>
        <v/>
      </c>
      <c r="FO40" s="105" t="str">
        <f t="shared" si="937"/>
        <v/>
      </c>
      <c r="FP40" s="146" t="str">
        <f t="shared" si="937"/>
        <v/>
      </c>
      <c r="FQ40" s="104" t="str">
        <f t="shared" si="937"/>
        <v/>
      </c>
      <c r="FR40" s="105" t="str">
        <f t="shared" si="937"/>
        <v/>
      </c>
      <c r="FS40" s="146" t="str">
        <f t="shared" si="937"/>
        <v/>
      </c>
      <c r="FT40" s="104" t="str">
        <f t="shared" si="937"/>
        <v/>
      </c>
      <c r="FU40" s="105" t="str">
        <f t="shared" si="937"/>
        <v/>
      </c>
      <c r="FV40" s="106"/>
      <c r="FW40" s="146" t="str">
        <f t="shared" ref="FW40:GE40" si="938">IF(AND(FW38&gt;0,FW39&gt;0),ROUNDDOWN(FW39/FW38,4),"")</f>
        <v/>
      </c>
      <c r="FX40" s="431">
        <f t="shared" si="938"/>
        <v>6.3200000000000006E-2</v>
      </c>
      <c r="FY40" s="432">
        <f t="shared" si="938"/>
        <v>5.4699999999999999E-2</v>
      </c>
      <c r="FZ40" s="433">
        <f t="shared" si="938"/>
        <v>4.3400000000000001E-2</v>
      </c>
      <c r="GA40" s="299">
        <f t="shared" si="938"/>
        <v>0.1736</v>
      </c>
      <c r="GB40" s="303">
        <f t="shared" si="938"/>
        <v>0.15970000000000001</v>
      </c>
      <c r="GC40" s="157">
        <f t="shared" si="938"/>
        <v>0.1739</v>
      </c>
      <c r="GD40" s="307">
        <f t="shared" si="938"/>
        <v>0.16009999999999999</v>
      </c>
      <c r="GE40" s="317">
        <f t="shared" si="938"/>
        <v>0.15559999999999999</v>
      </c>
      <c r="GF40" s="327"/>
      <c r="GG40" s="161">
        <f t="shared" ref="GG40:GO40" si="939">IF(AND(GG38&gt;0,GG39&gt;0),ROUNDDOWN(GG39/GG38,4),"")</f>
        <v>0.12</v>
      </c>
      <c r="GH40" s="340">
        <f t="shared" si="939"/>
        <v>0.12559999999999999</v>
      </c>
      <c r="GI40" s="341">
        <f t="shared" si="939"/>
        <v>0.11169999999999999</v>
      </c>
      <c r="GJ40" s="165">
        <f t="shared" si="939"/>
        <v>0.1162</v>
      </c>
      <c r="GK40" s="360">
        <f t="shared" si="939"/>
        <v>0.35980000000000001</v>
      </c>
      <c r="GL40" s="361">
        <f t="shared" si="939"/>
        <v>0.32279999999999998</v>
      </c>
      <c r="GM40" s="169">
        <f t="shared" si="939"/>
        <v>0.3488</v>
      </c>
      <c r="GN40" s="491">
        <f t="shared" si="939"/>
        <v>0.42870000000000003</v>
      </c>
      <c r="GO40" s="492">
        <f t="shared" si="939"/>
        <v>0.41589999999999999</v>
      </c>
      <c r="GP40" s="493"/>
      <c r="GQ40" s="494">
        <f t="shared" ref="GQ40:GY40" si="940">IF(AND(GQ38&gt;0,GQ39&gt;0),ROUNDDOWN(GQ39/GQ38,4),"")</f>
        <v>0.375</v>
      </c>
      <c r="GR40" s="397">
        <f t="shared" si="940"/>
        <v>0.3916</v>
      </c>
      <c r="GS40" s="398">
        <f t="shared" si="940"/>
        <v>0.34739999999999999</v>
      </c>
      <c r="GT40" s="175">
        <f t="shared" si="940"/>
        <v>0.34520000000000001</v>
      </c>
      <c r="GU40" s="397">
        <f t="shared" si="940"/>
        <v>0.54679999999999995</v>
      </c>
      <c r="GV40" s="398">
        <f t="shared" si="940"/>
        <v>0.52129999999999999</v>
      </c>
      <c r="GW40" s="175">
        <f t="shared" si="940"/>
        <v>0.5</v>
      </c>
      <c r="GX40" s="397">
        <f t="shared" si="940"/>
        <v>0.58599999999999997</v>
      </c>
      <c r="GY40" s="398">
        <f t="shared" si="940"/>
        <v>0.56499999999999995</v>
      </c>
      <c r="GZ40" s="375"/>
      <c r="HA40" s="174">
        <f>IF(AND(HA38&gt;0,HA39&gt;0),ROUNDDOWN(HA39/HA38,4),"")</f>
        <v>0.55549999999999999</v>
      </c>
      <c r="HB40" s="114"/>
      <c r="HC40" s="107"/>
      <c r="HD40" s="113"/>
      <c r="HE40" s="113"/>
      <c r="HF40" s="113"/>
      <c r="HG40" s="113"/>
    </row>
    <row r="41" spans="1:215" s="25" customFormat="1" ht="21.75" thickTop="1">
      <c r="A41" s="24"/>
      <c r="B41" s="51" t="s">
        <v>447</v>
      </c>
      <c r="C41" s="58" t="str">
        <f>_xlfn.XLOOKUP(D41,事業計画2025[営業所],事業計画2025[エリア],"",0)</f>
        <v>愛知</v>
      </c>
      <c r="D41" s="59" t="s">
        <v>194</v>
      </c>
      <c r="E41" s="196"/>
      <c r="F41" s="196"/>
      <c r="G41" s="196" t="str">
        <f>_xlfn.XLOOKUP(D41,事業計画2025[営業所],事業計画2025[所長],"",0)</f>
        <v>遠藤 晃太</v>
      </c>
      <c r="H41" s="196" t="str">
        <f>_xlfn.XLOOKUP(D41,事業計画2025[営業所],事業計画2025[担当役員],"",0)</f>
        <v>遠藤 晃太</v>
      </c>
      <c r="I41" s="196" t="str">
        <f>_xlfn.XLOOKUP(D41,事業計画2025[営業所],事業計画2025[主要ブランド],"",0)</f>
        <v>アクティブハウス</v>
      </c>
      <c r="J41" s="196"/>
      <c r="K41" s="197">
        <f>_xlfn.XLOOKUP(D41,事業計画2025[営業所],事業計画2025[人件費],"",0)</f>
        <v>592</v>
      </c>
      <c r="L41" s="197">
        <f>_xlfn.XLOOKUP(D41,事業計画2025[営業所],事業計画2025[販売費],"",0)</f>
        <v>500</v>
      </c>
      <c r="M41" s="197">
        <f>_xlfn.XLOOKUP(D41,事業計画2025[営業所],事業計画2025[減価償却費],"",0)</f>
        <v>0</v>
      </c>
      <c r="N41" s="197">
        <f>_xlfn.XLOOKUP(D41,事業計画2025[営業所],事業計画2025[地代・家賃],"",0)</f>
        <v>0</v>
      </c>
      <c r="O41" s="197">
        <f>_xlfn.XLOOKUP(D41,事業計画2025[営業所],事業計画2025[その他経費],"",0)</f>
        <v>467</v>
      </c>
      <c r="P41" s="197">
        <f>_xlfn.XLOOKUP(D41,事業計画2025[営業所],事業計画2025[本社経費],"",0)</f>
        <v>400</v>
      </c>
      <c r="Q41" s="197">
        <f>SUM(K41:P41)</f>
        <v>1959</v>
      </c>
      <c r="R41" s="196"/>
      <c r="S41" s="26" t="s">
        <v>137</v>
      </c>
      <c r="T41" s="27" cm="1">
        <f t="array" ref="T41">_xlfn.XLOOKUP($D41&amp;T$2&amp;T$3,事業計画集計2025[営業所]&amp;事業計画集計2025[月]&amp;事業計画集計2025[受着完],事業計画集計2025[(当月)計画 請負金額],0,0)</f>
        <v>23000000</v>
      </c>
      <c r="U41" s="28" cm="1">
        <f t="array" ref="U41">_xlfn.XLOOKUP($D41&amp;T$2&amp;T$3,事業計画集計2025[営業所]&amp;事業計画集計2025[月]&amp;事業計画集計2025[受着完],事業計画集計2025[(当月)計画 利益額],0,0)</f>
        <v>5060000</v>
      </c>
      <c r="V41" s="142" cm="1">
        <f t="array" ref="V41">_xlfn.XLOOKUP($D41&amp;T$2&amp;T$3,事業計画集計2025[営業所]&amp;事業計画集計2025[月]&amp;事業計画集計2025[受着完],事業計画集計2025[(当月)計画 棟数],0,0)</f>
        <v>1</v>
      </c>
      <c r="W41" s="27" cm="1">
        <f t="array" ref="W41">_xlfn.XLOOKUP($D41&amp;W$2&amp;W$3,事業計画集計2025[営業所]&amp;事業計画集計2025[月]&amp;事業計画集計2025[受着完],事業計画集計2025[(当月)計画 請負金額],0,0)</f>
        <v>0</v>
      </c>
      <c r="X41" s="28" cm="1">
        <f t="array" ref="X41">_xlfn.XLOOKUP($D41&amp;W$2&amp;W$3,事業計画集計2025[営業所]&amp;事業計画集計2025[月]&amp;事業計画集計2025[受着完],事業計画集計2025[(当月)計画 利益額],0,0)</f>
        <v>0</v>
      </c>
      <c r="Y41" s="149" cm="1">
        <f t="array" ref="Y41">_xlfn.XLOOKUP($D41&amp;W$2&amp;W$3,事業計画集計2025[営業所]&amp;事業計画集計2025[月]&amp;事業計画集計2025[受着完],事業計画集計2025[(当月)計画 棟数],0,0)</f>
        <v>0</v>
      </c>
      <c r="Z41" s="28" cm="1">
        <f t="array" ref="Z41">_xlfn.XLOOKUP($D41&amp;Z$2&amp;Z$3,事業計画集計2025[営業所]&amp;事業計画集計2025[月]&amp;事業計画集計2025[受着完],事業計画集計2025[(当月)計画 請負金額],0,0)</f>
        <v>46931636</v>
      </c>
      <c r="AA41" s="28" cm="1">
        <f t="array" ref="AA41">_xlfn.XLOOKUP($D41&amp;Z$2&amp;Z$3,事業計画集計2025[営業所]&amp;事業計画集計2025[月]&amp;事業計画集計2025[受着完],事業計画集計2025[(当月)計画 利益額],0,0)</f>
        <v>11143038</v>
      </c>
      <c r="AB41" s="29">
        <f>AA41-($Q41*1000)</f>
        <v>9184038</v>
      </c>
      <c r="AC41" s="142" cm="1">
        <f t="array" ref="AC41">_xlfn.XLOOKUP($D41&amp;Z$2&amp;Z$3,事業計画集計2025[営業所]&amp;事業計画集計2025[月]&amp;事業計画集計2025[受着完],事業計画集計2025[(当月)計画 棟数],0,0)</f>
        <v>2</v>
      </c>
      <c r="AD41" s="27" cm="1">
        <f t="array" ref="AD41">_xlfn.XLOOKUP($D41&amp;AD$2&amp;AD$3,事業計画集計2025[営業所]&amp;事業計画集計2025[月]&amp;事業計画集計2025[受着完],事業計画集計2025[(当月)計画 請負金額],0,0)</f>
        <v>0</v>
      </c>
      <c r="AE41" s="28" cm="1">
        <f t="array" ref="AE41">_xlfn.XLOOKUP($D41&amp;AD$2&amp;AD$3,事業計画集計2025[営業所]&amp;事業計画集計2025[月]&amp;事業計画集計2025[受着完],事業計画集計2025[(当月)計画 利益額],0,0)</f>
        <v>0</v>
      </c>
      <c r="AF41" s="149" cm="1">
        <f t="array" ref="AF41">_xlfn.XLOOKUP($D41&amp;AD$2&amp;AD$3,事業計画集計2025[営業所]&amp;事業計画集計2025[月]&amp;事業計画集計2025[受着完],事業計画集計2025[(当月)計画 棟数],0,0)</f>
        <v>0</v>
      </c>
      <c r="AG41" s="28" cm="1">
        <f t="array" ref="AG41">_xlfn.XLOOKUP($D41&amp;AG$2&amp;AG$3,事業計画集計2025[営業所]&amp;事業計画集計2025[月]&amp;事業計画集計2025[受着完],事業計画集計2025[(当月)計画 請負金額],0,0)</f>
        <v>0</v>
      </c>
      <c r="AH41" s="28" cm="1">
        <f t="array" ref="AH41">_xlfn.XLOOKUP($D41&amp;AG$2&amp;AG$3,事業計画集計2025[営業所]&amp;事業計画集計2025[月]&amp;事業計画集計2025[受着完],事業計画集計2025[(当月)計画 利益額],0,0)</f>
        <v>0</v>
      </c>
      <c r="AI41" s="149" cm="1">
        <f t="array" ref="AI41">_xlfn.XLOOKUP($D41&amp;AG$2&amp;AG$3,事業計画集計2025[営業所]&amp;事業計画集計2025[月]&amp;事業計画集計2025[受着完],事業計画集計2025[(当月)計画 棟数],0,0)</f>
        <v>0</v>
      </c>
      <c r="AJ41" s="28" cm="1">
        <f t="array" ref="AJ41">_xlfn.XLOOKUP($D41&amp;AJ$2&amp;AJ$3,事業計画集計2025[営業所]&amp;事業計画集計2025[月]&amp;事業計画集計2025[受着完],事業計画集計2025[(当月)計画 請負金額],0,0)</f>
        <v>0</v>
      </c>
      <c r="AK41" s="28" cm="1">
        <f t="array" ref="AK41">_xlfn.XLOOKUP($D41&amp;AJ$2&amp;AJ$3,事業計画集計2025[営業所]&amp;事業計画集計2025[月]&amp;事業計画集計2025[受着完],事業計画集計2025[(当月)計画 利益額],0,0)</f>
        <v>0</v>
      </c>
      <c r="AL41" s="29">
        <f>AK41-($Q41*1000)</f>
        <v>-1959000</v>
      </c>
      <c r="AM41" s="149" cm="1">
        <f t="array" ref="AM41">_xlfn.XLOOKUP($D41&amp;AJ$2&amp;AJ$3,事業計画集計2025[営業所]&amp;事業計画集計2025[月]&amp;事業計画集計2025[受着完],事業計画集計2025[(当月)計画 棟数],0,0)</f>
        <v>0</v>
      </c>
      <c r="AN41" s="28" cm="1">
        <f t="array" ref="AN41">_xlfn.XLOOKUP($D41&amp;AN$2&amp;AN$3,事業計画集計2025[営業所]&amp;事業計画集計2025[月]&amp;事業計画集計2025[受着完],事業計画集計2025[(当月)計画 請負金額],0,0)</f>
        <v>23000000</v>
      </c>
      <c r="AO41" s="28" cm="1">
        <f t="array" ref="AO41">_xlfn.XLOOKUP($D41&amp;AN$2&amp;AN$3,事業計画集計2025[営業所]&amp;事業計画集計2025[月]&amp;事業計画集計2025[受着完],事業計画集計2025[(当月)計画 利益額],0,0)</f>
        <v>5060000</v>
      </c>
      <c r="AP41" s="149" cm="1">
        <f t="array" ref="AP41">_xlfn.XLOOKUP($D41&amp;AN$2&amp;AN$3,事業計画集計2025[営業所]&amp;事業計画集計2025[月]&amp;事業計画集計2025[受着完],事業計画集計2025[(当月)計画 棟数],0,0)</f>
        <v>1</v>
      </c>
      <c r="AQ41" s="28" cm="1">
        <f t="array" ref="AQ41">_xlfn.XLOOKUP($D41&amp;AQ$2&amp;AQ$3,事業計画集計2025[営業所]&amp;事業計画集計2025[月]&amp;事業計画集計2025[受着完],事業計画集計2025[(当月)計画 請負金額],0,0)</f>
        <v>0</v>
      </c>
      <c r="AR41" s="28" cm="1">
        <f t="array" ref="AR41">_xlfn.XLOOKUP($D41&amp;AQ$2&amp;AQ$3,事業計画集計2025[営業所]&amp;事業計画集計2025[月]&amp;事業計画集計2025[受着完],事業計画集計2025[(当月)計画 利益額],0,0)</f>
        <v>0</v>
      </c>
      <c r="AS41" s="149" cm="1">
        <f t="array" ref="AS41">_xlfn.XLOOKUP($D41&amp;AQ$2&amp;AQ$3,事業計画集計2025[営業所]&amp;事業計画集計2025[月]&amp;事業計画集計2025[受着完],事業計画集計2025[(当月)計画 棟数],0,0)</f>
        <v>0</v>
      </c>
      <c r="AT41" s="28" cm="1">
        <f t="array" ref="AT41">_xlfn.XLOOKUP($D41&amp;AT$2&amp;AT$3,事業計画集計2025[営業所]&amp;事業計画集計2025[月]&amp;事業計画集計2025[受着完],事業計画集計2025[(当月)計画 請負金額],0,0)</f>
        <v>0</v>
      </c>
      <c r="AU41" s="28" cm="1">
        <f t="array" ref="AU41">_xlfn.XLOOKUP($D41&amp;AT$2&amp;AT$3,事業計画集計2025[営業所]&amp;事業計画集計2025[月]&amp;事業計画集計2025[受着完],事業計画集計2025[(当月)計画 利益額],0,0)</f>
        <v>0</v>
      </c>
      <c r="AV41" s="29">
        <f>AU41-($Q41*1000)</f>
        <v>-1959000</v>
      </c>
      <c r="AW41" s="142" cm="1">
        <f t="array" ref="AW41">_xlfn.XLOOKUP($D41&amp;AT$2&amp;AT$3,事業計画集計2025[営業所]&amp;事業計画集計2025[月]&amp;事業計画集計2025[受着完],事業計画集計2025[(当月)計画 棟数],0,0)</f>
        <v>0</v>
      </c>
      <c r="AX41" s="421">
        <f t="shared" ref="AX41:AX42" si="941">T41+AD41+AN41</f>
        <v>46000000</v>
      </c>
      <c r="AY41" s="422">
        <f t="shared" ref="AY41:AY42" si="942">U41+AE41+AO41</f>
        <v>10120000</v>
      </c>
      <c r="AZ41" s="423">
        <f t="shared" ref="AZ41:AZ42" si="943">V41+AF41+AP41</f>
        <v>2</v>
      </c>
      <c r="BA41" s="296">
        <f t="shared" ref="BA41:BA42" si="944">W41+AG41+AQ41</f>
        <v>0</v>
      </c>
      <c r="BB41" s="300">
        <f t="shared" ref="BB41:BB42" si="945">X41+AH41+AR41</f>
        <v>0</v>
      </c>
      <c r="BC41" s="154">
        <f t="shared" ref="BC41:BC42" si="946">Y41+AI41+AS41</f>
        <v>0</v>
      </c>
      <c r="BD41" s="304">
        <f t="shared" ref="BD41" si="947">Z41+AJ41+AT41</f>
        <v>46931636</v>
      </c>
      <c r="BE41" s="314">
        <f t="shared" ref="BE41" si="948">AA41+AK41+AU41</f>
        <v>11143038</v>
      </c>
      <c r="BF41" s="324">
        <f t="shared" ref="BF41" si="949">AB41+AL41+AV41</f>
        <v>5266038</v>
      </c>
      <c r="BG41" s="158">
        <f t="shared" ref="BG41" si="950">AC41+AM41+AW41</f>
        <v>2</v>
      </c>
      <c r="BH41" s="28" cm="1">
        <f t="array" ref="BH41">_xlfn.XLOOKUP($D41&amp;BH$2&amp;BH$3,事業計画集計2025[営業所]&amp;事業計画集計2025[月]&amp;事業計画集計2025[受着完],事業計画集計2025[(当月)計画 請負金額],0,0)</f>
        <v>0</v>
      </c>
      <c r="BI41" s="28" cm="1">
        <f t="array" ref="BI41">_xlfn.XLOOKUP($D41&amp;BH$2&amp;BH$3,事業計画集計2025[営業所]&amp;事業計画集計2025[月]&amp;事業計画集計2025[受着完],事業計画集計2025[(当月)計画 利益額],0,0)</f>
        <v>0</v>
      </c>
      <c r="BJ41" s="149" cm="1">
        <f t="array" ref="BJ41">_xlfn.XLOOKUP($D41&amp;BH$2&amp;BH$3,事業計画集計2025[営業所]&amp;事業計画集計2025[月]&amp;事業計画集計2025[受着完],事業計画集計2025[(当月)計画 棟数],0,0)</f>
        <v>0</v>
      </c>
      <c r="BK41" s="28" cm="1">
        <f t="array" ref="BK41">_xlfn.XLOOKUP($D41&amp;BK$2&amp;BK$3,事業計画集計2025[営業所]&amp;事業計画集計2025[月]&amp;事業計画集計2025[受着完],事業計画集計2025[(当月)計画 請負金額],0,0)</f>
        <v>22090910</v>
      </c>
      <c r="BL41" s="28" cm="1">
        <f t="array" ref="BL41">_xlfn.XLOOKUP($D41&amp;BK$2&amp;BK$3,事業計画集計2025[営業所]&amp;事業計画集計2025[月]&amp;事業計画集計2025[受着完],事業計画集計2025[(当月)計画 利益額],0,0)</f>
        <v>4921564</v>
      </c>
      <c r="BM41" s="149" cm="1">
        <f t="array" ref="BM41">_xlfn.XLOOKUP($D41&amp;BK$2&amp;BK$3,事業計画集計2025[営業所]&amp;事業計画集計2025[月]&amp;事業計画集計2025[受着完],事業計画集計2025[(当月)計画 棟数],0,0)</f>
        <v>1</v>
      </c>
      <c r="BN41" s="28" cm="1">
        <f t="array" ref="BN41">_xlfn.XLOOKUP($D41&amp;BN$2&amp;BN$3,事業計画集計2025[営業所]&amp;事業計画集計2025[月]&amp;事業計画集計2025[受着完],事業計画集計2025[(当月)計画 請負金額],0,0)</f>
        <v>25265101</v>
      </c>
      <c r="BO41" s="28" cm="1">
        <f t="array" ref="BO41">_xlfn.XLOOKUP($D41&amp;BN$2&amp;BN$3,事業計画集計2025[営業所]&amp;事業計画集計2025[月]&amp;事業計画集計2025[受着完],事業計画集計2025[(当月)計画 利益額],0,0)</f>
        <v>5129238</v>
      </c>
      <c r="BP41" s="29">
        <f>BO41-($Q41*1000)</f>
        <v>3170238</v>
      </c>
      <c r="BQ41" s="149" cm="1">
        <f t="array" ref="BQ41">_xlfn.XLOOKUP($D41&amp;BN$2&amp;BN$3,事業計画集計2025[営業所]&amp;事業計画集計2025[月]&amp;事業計画集計2025[受着完],事業計画集計2025[(当月)計画 棟数],0,0)</f>
        <v>1</v>
      </c>
      <c r="BR41" s="28" cm="1">
        <f t="array" ref="BR41">_xlfn.XLOOKUP($D41&amp;BR$2&amp;BR$3,事業計画集計2025[営業所]&amp;事業計画集計2025[月]&amp;事業計画集計2025[受着完],事業計画集計2025[(当月)計画 請負金額],0,0)</f>
        <v>23000000</v>
      </c>
      <c r="BS41" s="28" cm="1">
        <f t="array" ref="BS41">_xlfn.XLOOKUP($D41&amp;BR$2&amp;BR$3,事業計画集計2025[営業所]&amp;事業計画集計2025[月]&amp;事業計画集計2025[受着完],事業計画集計2025[(当月)計画 利益額],0,0)</f>
        <v>5060000</v>
      </c>
      <c r="BT41" s="149" cm="1">
        <f t="array" ref="BT41">_xlfn.XLOOKUP($D41&amp;BR$2&amp;BR$3,事業計画集計2025[営業所]&amp;事業計画集計2025[月]&amp;事業計画集計2025[受着完],事業計画集計2025[(当月)計画 棟数],0,0)</f>
        <v>1</v>
      </c>
      <c r="BU41" s="28" cm="1">
        <f t="array" ref="BU41">_xlfn.XLOOKUP($D41&amp;BU$2&amp;BU$3,事業計画集計2025[営業所]&amp;事業計画集計2025[月]&amp;事業計画集計2025[受着完],事業計画集計2025[(当月)計画 請負金額],0,0)</f>
        <v>0</v>
      </c>
      <c r="BV41" s="28" cm="1">
        <f t="array" ref="BV41">_xlfn.XLOOKUP($D41&amp;BU$2&amp;BU$3,事業計画集計2025[営業所]&amp;事業計画集計2025[月]&amp;事業計画集計2025[受着完],事業計画集計2025[(当月)計画 利益額],0,0)</f>
        <v>0</v>
      </c>
      <c r="BW41" s="149" cm="1">
        <f t="array" ref="BW41">_xlfn.XLOOKUP($D41&amp;BU$2&amp;BU$3,事業計画集計2025[営業所]&amp;事業計画集計2025[月]&amp;事業計画集計2025[受着完],事業計画集計2025[(当月)計画 棟数],0,0)</f>
        <v>0</v>
      </c>
      <c r="BX41" s="28" cm="1">
        <f t="array" ref="BX41">_xlfn.XLOOKUP($D41&amp;BX$2&amp;BX$3,事業計画集計2025[営業所]&amp;事業計画集計2025[月]&amp;事業計画集計2025[受着完],事業計画集計2025[(当月)計画 請負金額],0,0)</f>
        <v>0</v>
      </c>
      <c r="BY41" s="28" cm="1">
        <f t="array" ref="BY41">_xlfn.XLOOKUP($D41&amp;BX$2&amp;BX$3,事業計画集計2025[営業所]&amp;事業計画集計2025[月]&amp;事業計画集計2025[受着完],事業計画集計2025[(当月)計画 利益額],0,0)</f>
        <v>0</v>
      </c>
      <c r="BZ41" s="29">
        <f>BY41-($Q41*1000)</f>
        <v>-1959000</v>
      </c>
      <c r="CA41" s="149" cm="1">
        <f t="array" ref="CA41">_xlfn.XLOOKUP($D41&amp;BX$2&amp;BX$3,事業計画集計2025[営業所]&amp;事業計画集計2025[月]&amp;事業計画集計2025[受着完],事業計画集計2025[(当月)計画 棟数],0,0)</f>
        <v>0</v>
      </c>
      <c r="CB41" s="28" cm="1">
        <f t="array" ref="CB41">_xlfn.XLOOKUP($D41&amp;CB$2&amp;CB$3,事業計画集計2025[営業所]&amp;事業計画集計2025[月]&amp;事業計画集計2025[受着完],事業計画集計2025[(当月)計画 請負金額],0,0)</f>
        <v>0</v>
      </c>
      <c r="CC41" s="28" cm="1">
        <f t="array" ref="CC41">_xlfn.XLOOKUP($D41&amp;CB$2&amp;CB$3,事業計画集計2025[営業所]&amp;事業計画集計2025[月]&amp;事業計画集計2025[受着完],事業計画集計2025[(当月)計画 利益額],0,0)</f>
        <v>0</v>
      </c>
      <c r="CD41" s="149" cm="1">
        <f t="array" ref="CD41">_xlfn.XLOOKUP($D41&amp;CB$2&amp;CB$3,事業計画集計2025[営業所]&amp;事業計画集計2025[月]&amp;事業計画集計2025[受着完],事業計画集計2025[(当月)計画 棟数],0,0)</f>
        <v>0</v>
      </c>
      <c r="CE41" s="28" cm="1">
        <f t="array" ref="CE41">_xlfn.XLOOKUP($D41&amp;CE$2&amp;CE$3,事業計画集計2025[営業所]&amp;事業計画集計2025[月]&amp;事業計画集計2025[受着完],事業計画集計2025[(当月)計画 請負金額],0,0)</f>
        <v>23000000</v>
      </c>
      <c r="CF41" s="28" cm="1">
        <f t="array" ref="CF41">_xlfn.XLOOKUP($D41&amp;CE$2&amp;CE$3,事業計画集計2025[営業所]&amp;事業計画集計2025[月]&amp;事業計画集計2025[受着完],事業計画集計2025[(当月)計画 利益額],0,0)</f>
        <v>5060000</v>
      </c>
      <c r="CG41" s="149" cm="1">
        <f t="array" ref="CG41">_xlfn.XLOOKUP($D41&amp;CE$2&amp;CE$3,事業計画集計2025[営業所]&amp;事業計画集計2025[月]&amp;事業計画集計2025[受着完],事業計画集計2025[(当月)計画 棟数],0,0)</f>
        <v>1</v>
      </c>
      <c r="CH41" s="28" cm="1">
        <f t="array" ref="CH41">_xlfn.XLOOKUP($D41&amp;CH$2&amp;CH$3,事業計画集計2025[営業所]&amp;事業計画集計2025[月]&amp;事業計画集計2025[受着完],事業計画集計2025[(当月)計画 請負金額],0,0)</f>
        <v>0</v>
      </c>
      <c r="CI41" s="28" cm="1">
        <f t="array" ref="CI41">_xlfn.XLOOKUP($D41&amp;CH$2&amp;CH$3,事業計画集計2025[営業所]&amp;事業計画集計2025[月]&amp;事業計画集計2025[受着完],事業計画集計2025[(当月)計画 利益額],0,0)</f>
        <v>0</v>
      </c>
      <c r="CJ41" s="29">
        <f>CI41-($Q41*1000)</f>
        <v>-1959000</v>
      </c>
      <c r="CK41" s="142" cm="1">
        <f t="array" ref="CK41">_xlfn.XLOOKUP($D41&amp;CH$2&amp;CH$3,事業計画集計2025[営業所]&amp;事業計画集計2025[月]&amp;事業計画集計2025[受着完],事業計画集計2025[(当月)計画 棟数],0,0)</f>
        <v>0</v>
      </c>
      <c r="CL41" s="421">
        <f t="shared" ref="CL41:CL42" si="951">BH41+BR41+CB41</f>
        <v>23000000</v>
      </c>
      <c r="CM41" s="422">
        <f t="shared" ref="CM41:CM42" si="952">BI41+BS41+CC41</f>
        <v>5060000</v>
      </c>
      <c r="CN41" s="423">
        <f t="shared" ref="CN41:CN42" si="953">BJ41+BT41+CD41</f>
        <v>1</v>
      </c>
      <c r="CO41" s="296">
        <f t="shared" ref="CO41:CO42" si="954">BK41+BU41+CE41</f>
        <v>45090910</v>
      </c>
      <c r="CP41" s="300">
        <f t="shared" ref="CP41:CP42" si="955">BL41+BV41+CF41</f>
        <v>9981564</v>
      </c>
      <c r="CQ41" s="154">
        <f t="shared" ref="CQ41:CQ42" si="956">BM41+BW41+CG41</f>
        <v>2</v>
      </c>
      <c r="CR41" s="304">
        <f t="shared" ref="CR41" si="957">BN41+BX41+CH41</f>
        <v>25265101</v>
      </c>
      <c r="CS41" s="314">
        <f t="shared" ref="CS41:CT41" si="958">BO41+BY41+CI41</f>
        <v>5129238</v>
      </c>
      <c r="CT41" s="324">
        <f t="shared" si="958"/>
        <v>-747762</v>
      </c>
      <c r="CU41" s="158">
        <f t="shared" ref="CU41" si="959">BQ41+CA41+CK41</f>
        <v>1</v>
      </c>
      <c r="CV41" s="333">
        <f t="shared" ref="CV41:CV42" si="960">AX41+CL41</f>
        <v>69000000</v>
      </c>
      <c r="CW41" s="334">
        <f t="shared" ref="CW41:CW42" si="961">AY41+CM41</f>
        <v>15180000</v>
      </c>
      <c r="CX41" s="162">
        <f t="shared" ref="CX41:CX42" si="962">AZ41+CN41</f>
        <v>3</v>
      </c>
      <c r="CY41" s="354">
        <f t="shared" ref="CY41:CY42" si="963">BA41+CO41</f>
        <v>45090910</v>
      </c>
      <c r="CZ41" s="355">
        <f t="shared" ref="CZ41:CZ42" si="964">BB41+CP41</f>
        <v>9981564</v>
      </c>
      <c r="DA41" s="166">
        <f t="shared" ref="DA41:DA42" si="965">BC41+CQ41</f>
        <v>2</v>
      </c>
      <c r="DB41" s="479">
        <f t="shared" ref="DB41:DB42" si="966">BD41+CR41</f>
        <v>72196737</v>
      </c>
      <c r="DC41" s="480">
        <f t="shared" ref="DC41:DC42" si="967">BE41+CS41</f>
        <v>16272276</v>
      </c>
      <c r="DD41" s="481">
        <f t="shared" ref="DD41:DD42" si="968">BF41+CT41</f>
        <v>4518276</v>
      </c>
      <c r="DE41" s="482">
        <f t="shared" ref="DE41:DE42" si="969">BG41+CU41</f>
        <v>3</v>
      </c>
      <c r="DF41" s="28" cm="1">
        <f t="array" ref="DF41">_xlfn.XLOOKUP($D41&amp;DF$2&amp;DF$3,事業計画集計2025[営業所]&amp;事業計画集計2025[月]&amp;事業計画集計2025[受着完],事業計画集計2025[(当月)計画 請負金額],0,0)</f>
        <v>23000000</v>
      </c>
      <c r="DG41" s="28" cm="1">
        <f t="array" ref="DG41">_xlfn.XLOOKUP($D41&amp;DF$2&amp;DF$3,事業計画集計2025[営業所]&amp;事業計画集計2025[月]&amp;事業計画集計2025[受着完],事業計画集計2025[(当月)計画 利益額],0,0)</f>
        <v>5060000</v>
      </c>
      <c r="DH41" s="149" cm="1">
        <f t="array" ref="DH41">_xlfn.XLOOKUP($D41&amp;DF$2&amp;DF$3,事業計画集計2025[営業所]&amp;事業計画集計2025[月]&amp;事業計画集計2025[受着完],事業計画集計2025[(当月)計画 棟数],0,0)</f>
        <v>1</v>
      </c>
      <c r="DI41" s="28" cm="1">
        <f t="array" ref="DI41">_xlfn.XLOOKUP($D41&amp;DI$2&amp;DI$3,事業計画集計2025[営業所]&amp;事業計画集計2025[月]&amp;事業計画集計2025[受着完],事業計画集計2025[(当月)計画 請負金額],0,0)</f>
        <v>0</v>
      </c>
      <c r="DJ41" s="28" cm="1">
        <f t="array" ref="DJ41">_xlfn.XLOOKUP($D41&amp;DI$2&amp;DI$3,事業計画集計2025[営業所]&amp;事業計画集計2025[月]&amp;事業計画集計2025[受着完],事業計画集計2025[(当月)計画 利益額],0,0)</f>
        <v>0</v>
      </c>
      <c r="DK41" s="149" cm="1">
        <f t="array" ref="DK41">_xlfn.XLOOKUP($D41&amp;DI$2&amp;DI$3,事業計画集計2025[営業所]&amp;事業計画集計2025[月]&amp;事業計画集計2025[受着完],事業計画集計2025[(当月)計画 棟数],0,0)</f>
        <v>0</v>
      </c>
      <c r="DL41" s="28" cm="1">
        <f t="array" ref="DL41">_xlfn.XLOOKUP($D41&amp;DL$2&amp;DL$3,事業計画集計2025[営業所]&amp;事業計画集計2025[月]&amp;事業計画集計2025[受着完],事業計画集計2025[(当月)計画 請負金額],0,0)</f>
        <v>0</v>
      </c>
      <c r="DM41" s="28" cm="1">
        <f t="array" ref="DM41">_xlfn.XLOOKUP($D41&amp;DL$2&amp;DL$3,事業計画集計2025[営業所]&amp;事業計画集計2025[月]&amp;事業計画集計2025[受着完],事業計画集計2025[(当月)計画 利益額],0,0)</f>
        <v>0</v>
      </c>
      <c r="DN41" s="29">
        <f>DM41-($Q41*1000)</f>
        <v>-1959000</v>
      </c>
      <c r="DO41" s="149" cm="1">
        <f t="array" ref="DO41">_xlfn.XLOOKUP($D41&amp;DL$2&amp;DL$3,事業計画集計2025[営業所]&amp;事業計画集計2025[月]&amp;事業計画集計2025[受着完],事業計画集計2025[(当月)計画 棟数],0,0)</f>
        <v>0</v>
      </c>
      <c r="DP41" s="28" cm="1">
        <f t="array" ref="DP41">_xlfn.XLOOKUP($D41&amp;DP$2&amp;DP$3,事業計画集計2025[営業所]&amp;事業計画集計2025[月]&amp;事業計画集計2025[受着完],事業計画集計2025[(当月)計画 請負金額],0,0)</f>
        <v>23000000</v>
      </c>
      <c r="DQ41" s="28" cm="1">
        <f t="array" ref="DQ41">_xlfn.XLOOKUP($D41&amp;DP$2&amp;DP$3,事業計画集計2025[営業所]&amp;事業計画集計2025[月]&amp;事業計画集計2025[受着完],事業計画集計2025[(当月)計画 利益額],0,0)</f>
        <v>5060000</v>
      </c>
      <c r="DR41" s="149" cm="1">
        <f t="array" ref="DR41">_xlfn.XLOOKUP($D41&amp;DP$2&amp;DP$3,事業計画集計2025[営業所]&amp;事業計画集計2025[月]&amp;事業計画集計2025[受着完],事業計画集計2025[(当月)計画 棟数],0,0)</f>
        <v>1</v>
      </c>
      <c r="DS41" s="28" cm="1">
        <f t="array" ref="DS41">_xlfn.XLOOKUP($D41&amp;DS$2&amp;DS$3,事業計画集計2025[営業所]&amp;事業計画集計2025[月]&amp;事業計画集計2025[受着完],事業計画集計2025[(当月)計画 請負金額],0,0)</f>
        <v>23000000</v>
      </c>
      <c r="DT41" s="28" cm="1">
        <f t="array" ref="DT41">_xlfn.XLOOKUP($D41&amp;DS$2&amp;DS$3,事業計画集計2025[営業所]&amp;事業計画集計2025[月]&amp;事業計画集計2025[受着完],事業計画集計2025[(当月)計画 利益額],0,0)</f>
        <v>5060000</v>
      </c>
      <c r="DU41" s="149" cm="1">
        <f t="array" ref="DU41">_xlfn.XLOOKUP($D41&amp;DS$2&amp;DS$3,事業計画集計2025[営業所]&amp;事業計画集計2025[月]&amp;事業計画集計2025[受着完],事業計画集計2025[(当月)計画 棟数],0,0)</f>
        <v>1</v>
      </c>
      <c r="DV41" s="28" cm="1">
        <f t="array" ref="DV41">_xlfn.XLOOKUP($D41&amp;DV$2&amp;DV$3,事業計画集計2025[営業所]&amp;事業計画集計2025[月]&amp;事業計画集計2025[受着完],事業計画集計2025[(当月)計画 請負金額],0,0)</f>
        <v>22090910</v>
      </c>
      <c r="DW41" s="28" cm="1">
        <f t="array" ref="DW41">_xlfn.XLOOKUP($D41&amp;DV$2&amp;DV$3,事業計画集計2025[営業所]&amp;事業計画集計2025[月]&amp;事業計画集計2025[受着完],事業計画集計2025[(当月)計画 利益額],0,0)</f>
        <v>4921564</v>
      </c>
      <c r="DX41" s="29">
        <f>DW41-($Q41*1000)</f>
        <v>2962564</v>
      </c>
      <c r="DY41" s="149" cm="1">
        <f t="array" ref="DY41">_xlfn.XLOOKUP($D41&amp;DV$2&amp;DV$3,事業計画集計2025[営業所]&amp;事業計画集計2025[月]&amp;事業計画集計2025[受着完],事業計画集計2025[(当月)計画 棟数],0,0)</f>
        <v>1</v>
      </c>
      <c r="DZ41" s="28" cm="1">
        <f t="array" ref="DZ41">_xlfn.XLOOKUP($D41&amp;DZ$2&amp;DZ$3,事業計画集計2025[営業所]&amp;事業計画集計2025[月]&amp;事業計画集計2025[受着完],事業計画集計2025[(当月)計画 請負金額],0,0)</f>
        <v>0</v>
      </c>
      <c r="EA41" s="28" cm="1">
        <f t="array" ref="EA41">_xlfn.XLOOKUP($D41&amp;DZ$2&amp;DZ$3,事業計画集計2025[営業所]&amp;事業計画集計2025[月]&amp;事業計画集計2025[受着完],事業計画集計2025[(当月)計画 利益額],0,0)</f>
        <v>0</v>
      </c>
      <c r="EB41" s="149" cm="1">
        <f t="array" ref="EB41">_xlfn.XLOOKUP($D41&amp;DZ$2&amp;DZ$3,事業計画集計2025[営業所]&amp;事業計画集計2025[月]&amp;事業計画集計2025[受着完],事業計画集計2025[(当月)計画 棟数],0,0)</f>
        <v>0</v>
      </c>
      <c r="EC41" s="28" cm="1">
        <f t="array" ref="EC41">_xlfn.XLOOKUP($D41&amp;EC$2&amp;EC$3,事業計画集計2025[営業所]&amp;事業計画集計2025[月]&amp;事業計画集計2025[受着完],事業計画集計2025[(当月)計画 請負金額],0,0)</f>
        <v>0</v>
      </c>
      <c r="ED41" s="28" cm="1">
        <f t="array" ref="ED41">_xlfn.XLOOKUP($D41&amp;EC$2&amp;EC$3,事業計画集計2025[営業所]&amp;事業計画集計2025[月]&amp;事業計画集計2025[受着完],事業計画集計2025[(当月)計画 利益額],0,0)</f>
        <v>0</v>
      </c>
      <c r="EE41" s="149" cm="1">
        <f t="array" ref="EE41">_xlfn.XLOOKUP($D41&amp;EC$2&amp;EC$3,事業計画集計2025[営業所]&amp;事業計画集計2025[月]&amp;事業計画集計2025[受着完],事業計画集計2025[(当月)計画 棟数],0,0)</f>
        <v>0</v>
      </c>
      <c r="EF41" s="28" cm="1">
        <f t="array" ref="EF41">_xlfn.XLOOKUP($D41&amp;EF$2&amp;EF$3,事業計画集計2025[営業所]&amp;事業計画集計2025[月]&amp;事業計画集計2025[受着完],事業計画集計2025[(当月)計画 請負金額],0,0)</f>
        <v>23000000</v>
      </c>
      <c r="EG41" s="28" cm="1">
        <f t="array" ref="EG41">_xlfn.XLOOKUP($D41&amp;EF$2&amp;EF$3,事業計画集計2025[営業所]&amp;事業計画集計2025[月]&amp;事業計画集計2025[受着完],事業計画集計2025[(当月)計画 利益額],0,0)</f>
        <v>5060000</v>
      </c>
      <c r="EH41" s="29">
        <f>EG41-($Q41*1000)</f>
        <v>3101000</v>
      </c>
      <c r="EI41" s="142" cm="1">
        <f t="array" ref="EI41">_xlfn.XLOOKUP($D41&amp;EF$2&amp;EF$3,事業計画集計2025[営業所]&amp;事業計画集計2025[月]&amp;事業計画集計2025[受着完],事業計画集計2025[(当月)計画 棟数],0,0)</f>
        <v>1</v>
      </c>
      <c r="EJ41" s="421">
        <f t="shared" ref="EJ41:EJ42" si="970">DF41+DP41+DZ41</f>
        <v>46000000</v>
      </c>
      <c r="EK41" s="422">
        <f t="shared" ref="EK41:EK42" si="971">DG41+DQ41+EA41</f>
        <v>10120000</v>
      </c>
      <c r="EL41" s="423">
        <f t="shared" ref="EL41:EL42" si="972">DH41+DR41+EB41</f>
        <v>2</v>
      </c>
      <c r="EM41" s="296">
        <f t="shared" ref="EM41:EM42" si="973">DI41+DS41+EC41</f>
        <v>23000000</v>
      </c>
      <c r="EN41" s="300">
        <f t="shared" ref="EN41:EN42" si="974">DJ41+DT41+ED41</f>
        <v>5060000</v>
      </c>
      <c r="EO41" s="154">
        <f t="shared" ref="EO41:EO42" si="975">DK41+DU41+EE41</f>
        <v>1</v>
      </c>
      <c r="EP41" s="304">
        <f t="shared" ref="EP41" si="976">DL41+DV41+EF41</f>
        <v>45090910</v>
      </c>
      <c r="EQ41" s="314">
        <f t="shared" ref="EQ41:ER41" si="977">DM41+DW41+EG41</f>
        <v>9981564</v>
      </c>
      <c r="ER41" s="324">
        <f t="shared" si="977"/>
        <v>4104564</v>
      </c>
      <c r="ES41" s="158">
        <f t="shared" ref="ES41" si="978">DO41+DY41+EI41</f>
        <v>2</v>
      </c>
      <c r="ET41" s="28" cm="1">
        <f t="array" ref="ET41">_xlfn.XLOOKUP($D41&amp;ET$2&amp;ET$3,事業計画集計2025[営業所]&amp;事業計画集計2025[月]&amp;事業計画集計2025[受着完],事業計画集計2025[(当月)計画 請負金額],0,0)</f>
        <v>23000000</v>
      </c>
      <c r="EU41" s="28" cm="1">
        <f t="array" ref="EU41">_xlfn.XLOOKUP($D41&amp;ET$2&amp;ET$3,事業計画集計2025[営業所]&amp;事業計画集計2025[月]&amp;事業計画集計2025[受着完],事業計画集計2025[(当月)計画 利益額],0,0)</f>
        <v>5060000</v>
      </c>
      <c r="EV41" s="149" cm="1">
        <f t="array" ref="EV41">_xlfn.XLOOKUP($D41&amp;ET$2&amp;ET$3,事業計画集計2025[営業所]&amp;事業計画集計2025[月]&amp;事業計画集計2025[受着完],事業計画集計2025[(当月)計画 棟数],0,0)</f>
        <v>1</v>
      </c>
      <c r="EW41" s="28" cm="1">
        <f t="array" ref="EW41">_xlfn.XLOOKUP($D41&amp;EW$2&amp;EW$3,事業計画集計2025[営業所]&amp;事業計画集計2025[月]&amp;事業計画集計2025[受着完],事業計画集計2025[(当月)計画 請負金額],0,0)</f>
        <v>23000000</v>
      </c>
      <c r="EX41" s="28" cm="1">
        <f t="array" ref="EX41">_xlfn.XLOOKUP($D41&amp;EW$2&amp;EW$3,事業計画集計2025[営業所]&amp;事業計画集計2025[月]&amp;事業計画集計2025[受着完],事業計画集計2025[(当月)計画 利益額],0,0)</f>
        <v>5060000</v>
      </c>
      <c r="EY41" s="149" cm="1">
        <f t="array" ref="EY41">_xlfn.XLOOKUP($D41&amp;EW$2&amp;EW$3,事業計画集計2025[営業所]&amp;事業計画集計2025[月]&amp;事業計画集計2025[受着完],事業計画集計2025[(当月)計画 棟数],0,0)</f>
        <v>1</v>
      </c>
      <c r="EZ41" s="28" cm="1">
        <f t="array" ref="EZ41">_xlfn.XLOOKUP($D41&amp;EZ$2&amp;EZ$3,事業計画集計2025[営業所]&amp;事業計画集計2025[月]&amp;事業計画集計2025[受着完],事業計画集計2025[(当月)計画 請負金額],0,0)</f>
        <v>0</v>
      </c>
      <c r="FA41" s="28" cm="1">
        <f t="array" ref="FA41">_xlfn.XLOOKUP($D41&amp;EZ$2&amp;EZ$3,事業計画集計2025[営業所]&amp;事業計画集計2025[月]&amp;事業計画集計2025[受着完],事業計画集計2025[(当月)計画 利益額],0,0)</f>
        <v>0</v>
      </c>
      <c r="FB41" s="29">
        <f>FA41-($Q41*1000)</f>
        <v>-1959000</v>
      </c>
      <c r="FC41" s="149" cm="1">
        <f t="array" ref="FC41">_xlfn.XLOOKUP($D41&amp;EZ$2&amp;EZ$3,事業計画集計2025[営業所]&amp;事業計画集計2025[月]&amp;事業計画集計2025[受着完],事業計画集計2025[(当月)計画 棟数],0,0)</f>
        <v>0</v>
      </c>
      <c r="FD41" s="28" cm="1">
        <f t="array" ref="FD41">_xlfn.XLOOKUP($D41&amp;FD$2&amp;FD$3,事業計画集計2025[営業所]&amp;事業計画集計2025[月]&amp;事業計画集計2025[受着完],事業計画集計2025[(当月)計画 請負金額],0,0)</f>
        <v>0</v>
      </c>
      <c r="FE41" s="28" cm="1">
        <f t="array" ref="FE41">_xlfn.XLOOKUP($D41&amp;FD$2&amp;FD$3,事業計画集計2025[営業所]&amp;事業計画集計2025[月]&amp;事業計画集計2025[受着完],事業計画集計2025[(当月)計画 利益額],0,0)</f>
        <v>0</v>
      </c>
      <c r="FF41" s="149" cm="1">
        <f t="array" ref="FF41">_xlfn.XLOOKUP($D41&amp;FD$2&amp;FD$3,事業計画集計2025[営業所]&amp;事業計画集計2025[月]&amp;事業計画集計2025[受着完],事業計画集計2025[(当月)計画 棟数],0,0)</f>
        <v>0</v>
      </c>
      <c r="FG41" s="28" cm="1">
        <f t="array" ref="FG41">_xlfn.XLOOKUP($D41&amp;FG$2&amp;FG$3,事業計画集計2025[営業所]&amp;事業計画集計2025[月]&amp;事業計画集計2025[受着完],事業計画集計2025[(当月)計画 請負金額],0,0)</f>
        <v>0</v>
      </c>
      <c r="FH41" s="28" cm="1">
        <f t="array" ref="FH41">_xlfn.XLOOKUP($D41&amp;FG$2&amp;FG$3,事業計画集計2025[営業所]&amp;事業計画集計2025[月]&amp;事業計画集計2025[受着完],事業計画集計2025[(当月)計画 利益額],0,0)</f>
        <v>0</v>
      </c>
      <c r="FI41" s="149" cm="1">
        <f t="array" ref="FI41">_xlfn.XLOOKUP($D41&amp;FG$2&amp;FG$3,事業計画集計2025[営業所]&amp;事業計画集計2025[月]&amp;事業計画集計2025[受着完],事業計画集計2025[(当月)計画 棟数],0,0)</f>
        <v>0</v>
      </c>
      <c r="FJ41" s="28" cm="1">
        <f t="array" ref="FJ41">_xlfn.XLOOKUP($D41&amp;FJ$2&amp;FJ$3,事業計画集計2025[営業所]&amp;事業計画集計2025[月]&amp;事業計画集計2025[受着完],事業計画集計2025[(当月)計画 請負金額],0,0)</f>
        <v>23000000</v>
      </c>
      <c r="FK41" s="28" cm="1">
        <f t="array" ref="FK41">_xlfn.XLOOKUP($D41&amp;FJ$2&amp;FJ$3,事業計画集計2025[営業所]&amp;事業計画集計2025[月]&amp;事業計画集計2025[受着完],事業計画集計2025[(当月)計画 利益額],0,0)</f>
        <v>5060000</v>
      </c>
      <c r="FL41" s="29">
        <f>FK41-($Q41*1000)</f>
        <v>3101000</v>
      </c>
      <c r="FM41" s="149" cm="1">
        <f t="array" ref="FM41">_xlfn.XLOOKUP($D41&amp;FJ$2&amp;FJ$3,事業計画集計2025[営業所]&amp;事業計画集計2025[月]&amp;事業計画集計2025[受着完],事業計画集計2025[(当月)計画 棟数],0,0)</f>
        <v>1</v>
      </c>
      <c r="FN41" s="28" cm="1">
        <f t="array" ref="FN41">_xlfn.XLOOKUP($D41&amp;FN$2&amp;FN$3,事業計画集計2025[営業所]&amp;事業計画集計2025[月]&amp;事業計画集計2025[受着完],事業計画集計2025[(当月)計画 請負金額],0,0)</f>
        <v>23000000</v>
      </c>
      <c r="FO41" s="28" cm="1">
        <f t="array" ref="FO41">_xlfn.XLOOKUP($D41&amp;FN$2&amp;FN$3,事業計画集計2025[営業所]&amp;事業計画集計2025[月]&amp;事業計画集計2025[受着完],事業計画集計2025[(当月)計画 利益額],0,0)</f>
        <v>5060000</v>
      </c>
      <c r="FP41" s="149" cm="1">
        <f t="array" ref="FP41">_xlfn.XLOOKUP($D41&amp;FN$2&amp;FN$3,事業計画集計2025[営業所]&amp;事業計画集計2025[月]&amp;事業計画集計2025[受着完],事業計画集計2025[(当月)計画 棟数],0,0)</f>
        <v>1</v>
      </c>
      <c r="FQ41" s="28" cm="1">
        <f t="array" ref="FQ41">_xlfn.XLOOKUP($D41&amp;FQ$2&amp;FQ$3,事業計画集計2025[営業所]&amp;事業計画集計2025[月]&amp;事業計画集計2025[受着完],事業計画集計2025[(当月)計画 請負金額],0,0)</f>
        <v>23000000</v>
      </c>
      <c r="FR41" s="28" cm="1">
        <f t="array" ref="FR41">_xlfn.XLOOKUP($D41&amp;FQ$2&amp;FQ$3,事業計画集計2025[営業所]&amp;事業計画集計2025[月]&amp;事業計画集計2025[受着完],事業計画集計2025[(当月)計画 利益額],0,0)</f>
        <v>5060000</v>
      </c>
      <c r="FS41" s="149" cm="1">
        <f t="array" ref="FS41">_xlfn.XLOOKUP($D41&amp;FQ$2&amp;FQ$3,事業計画集計2025[営業所]&amp;事業計画集計2025[月]&amp;事業計画集計2025[受着完],事業計画集計2025[(当月)計画 棟数],0,0)</f>
        <v>1</v>
      </c>
      <c r="FT41" s="28" cm="1">
        <f t="array" ref="FT41">_xlfn.XLOOKUP($D41&amp;FT$2&amp;FT$3,事業計画集計2025[営業所]&amp;事業計画集計2025[月]&amp;事業計画集計2025[受着完],事業計画集計2025[(当月)計画 請負金額],0,0)</f>
        <v>0</v>
      </c>
      <c r="FU41" s="28" cm="1">
        <f t="array" ref="FU41">_xlfn.XLOOKUP($D41&amp;FT$2&amp;FT$3,事業計画集計2025[営業所]&amp;事業計画集計2025[月]&amp;事業計画集計2025[受着完],事業計画集計2025[(当月)計画 利益額],0,0)</f>
        <v>0</v>
      </c>
      <c r="FV41" s="29">
        <f>FU41-($Q41*1000)</f>
        <v>-1959000</v>
      </c>
      <c r="FW41" s="142" cm="1">
        <f t="array" ref="FW41">_xlfn.XLOOKUP($D41&amp;FT$2&amp;FT$3,事業計画集計2025[営業所]&amp;事業計画集計2025[月]&amp;事業計画集計2025[受着完],事業計画集計2025[(当月)計画 棟数],0,0)</f>
        <v>0</v>
      </c>
      <c r="FX41" s="421">
        <f t="shared" ref="FX41:FX42" si="979">ET41+FD41+FN41</f>
        <v>46000000</v>
      </c>
      <c r="FY41" s="422">
        <f t="shared" ref="FY41:FY42" si="980">EU41+FE41+FO41</f>
        <v>10120000</v>
      </c>
      <c r="FZ41" s="423">
        <f t="shared" ref="FZ41:FZ42" si="981">EV41+FF41+FP41</f>
        <v>2</v>
      </c>
      <c r="GA41" s="296">
        <f t="shared" ref="GA41:GA42" si="982">EW41+FG41+FQ41</f>
        <v>46000000</v>
      </c>
      <c r="GB41" s="300">
        <f t="shared" ref="GB41:GB42" si="983">EX41+FH41+FR41</f>
        <v>10120000</v>
      </c>
      <c r="GC41" s="154">
        <f t="shared" ref="GC41:GC42" si="984">EY41+FI41+FS41</f>
        <v>2</v>
      </c>
      <c r="GD41" s="304">
        <f t="shared" ref="GD41" si="985">EZ41+FJ41+FT41</f>
        <v>23000000</v>
      </c>
      <c r="GE41" s="314">
        <f t="shared" ref="GE41:GF41" si="986">FA41+FK41+FU41</f>
        <v>5060000</v>
      </c>
      <c r="GF41" s="324">
        <f t="shared" si="986"/>
        <v>-817000</v>
      </c>
      <c r="GG41" s="158">
        <f t="shared" ref="GG41" si="987">FC41+FM41+FW41</f>
        <v>1</v>
      </c>
      <c r="GH41" s="333">
        <f t="shared" ref="GH41:GH42" si="988">EJ41+FX41</f>
        <v>92000000</v>
      </c>
      <c r="GI41" s="334">
        <f t="shared" ref="GI41:GI42" si="989">EK41+FY41</f>
        <v>20240000</v>
      </c>
      <c r="GJ41" s="162">
        <f t="shared" ref="GJ41:GJ42" si="990">EL41+FZ41</f>
        <v>4</v>
      </c>
      <c r="GK41" s="354">
        <f t="shared" ref="GK41:GK42" si="991">EM41+GA41</f>
        <v>69000000</v>
      </c>
      <c r="GL41" s="355">
        <f t="shared" ref="GL41:GL42" si="992">EN41+GB41</f>
        <v>15180000</v>
      </c>
      <c r="GM41" s="166">
        <f t="shared" ref="GM41:GM42" si="993">EO41+GC41</f>
        <v>3</v>
      </c>
      <c r="GN41" s="479">
        <f t="shared" ref="GN41:GN42" si="994">EP41+GD41</f>
        <v>68090910</v>
      </c>
      <c r="GO41" s="480">
        <f t="shared" ref="GO41:GO42" si="995">EQ41+GE41</f>
        <v>15041564</v>
      </c>
      <c r="GP41" s="481">
        <f t="shared" ref="GP41:GP42" si="996">ER41+GF41</f>
        <v>3287564</v>
      </c>
      <c r="GQ41" s="482">
        <f t="shared" ref="GQ41:GQ42" si="997">ES41+GG41</f>
        <v>3</v>
      </c>
      <c r="GR41" s="390">
        <f t="shared" ref="GR41:GR42" si="998">CV41+GH41</f>
        <v>161000000</v>
      </c>
      <c r="GS41" s="391">
        <f t="shared" ref="GS41:GS42" si="999">CW41+GI41</f>
        <v>35420000</v>
      </c>
      <c r="GT41" s="170">
        <f t="shared" ref="GT41:GT42" si="1000">CX41+GJ41</f>
        <v>7</v>
      </c>
      <c r="GU41" s="390">
        <f t="shared" ref="GU41:GU42" si="1001">CY41+GK41</f>
        <v>114090910</v>
      </c>
      <c r="GV41" s="391">
        <f t="shared" ref="GV41:GV42" si="1002">CZ41+GL41</f>
        <v>25161564</v>
      </c>
      <c r="GW41" s="170">
        <f t="shared" ref="GW41:GW42" si="1003">DA41+GM41</f>
        <v>5</v>
      </c>
      <c r="GX41" s="390">
        <f t="shared" ref="GX41:GX42" si="1004">DB41+GN41</f>
        <v>140287647</v>
      </c>
      <c r="GY41" s="391">
        <f t="shared" ref="GY41:GY42" si="1005">DC41+GO41</f>
        <v>31313840</v>
      </c>
      <c r="GZ41" s="409">
        <f t="shared" ref="GZ41:GZ42" si="1006">DD41+GP41</f>
        <v>7805840</v>
      </c>
      <c r="HA41" s="256">
        <f t="shared" ref="HA41:HA42" si="1007">DE41+GQ41</f>
        <v>6</v>
      </c>
      <c r="HB41" s="31"/>
      <c r="HC41" s="30" t="s">
        <v>137</v>
      </c>
      <c r="HD41" s="30" t="s">
        <v>43</v>
      </c>
      <c r="HE41" s="515" t="s">
        <v>245</v>
      </c>
      <c r="HF41" s="30" t="s">
        <v>250</v>
      </c>
      <c r="HG41" s="30" t="s">
        <v>268</v>
      </c>
    </row>
    <row r="42" spans="1:215" s="25" customFormat="1" ht="21">
      <c r="A42" s="24"/>
      <c r="B42" s="51" t="s">
        <v>447</v>
      </c>
      <c r="C42" s="58"/>
      <c r="D42" s="59"/>
      <c r="E42" s="196"/>
      <c r="F42" s="196"/>
      <c r="G42" s="196"/>
      <c r="H42" s="196"/>
      <c r="I42" s="196"/>
      <c r="J42" s="196"/>
      <c r="K42" s="197">
        <f>K41</f>
        <v>592</v>
      </c>
      <c r="L42" s="197">
        <f t="shared" ref="L42" si="1008">L41</f>
        <v>500</v>
      </c>
      <c r="M42" s="197">
        <f t="shared" ref="M42" si="1009">M41</f>
        <v>0</v>
      </c>
      <c r="N42" s="197">
        <f t="shared" ref="N42" si="1010">N41</f>
        <v>0</v>
      </c>
      <c r="O42" s="197">
        <f t="shared" ref="O42" si="1011">O41</f>
        <v>467</v>
      </c>
      <c r="P42" s="197">
        <f t="shared" ref="P42" si="1012">P41</f>
        <v>400</v>
      </c>
      <c r="Q42" s="197">
        <f t="shared" ref="Q42" si="1013">Q41</f>
        <v>1959</v>
      </c>
      <c r="R42" s="196"/>
      <c r="S42" s="26" t="s">
        <v>138</v>
      </c>
      <c r="T42" s="27" cm="1">
        <f t="array" ref="T42">_xlfn.XLOOKUP($D41&amp;T$2&amp;T$3,事業計画集計2025[営業所]&amp;事業計画集計2025[月]&amp;事業計画集計2025[受着完],事業計画集計2025[(当月)実績 請負金額],0,0)</f>
        <v>20000000</v>
      </c>
      <c r="U42" s="28" cm="1">
        <f t="array" ref="U42">_xlfn.XLOOKUP($D41&amp;T$2&amp;T$3,事業計画集計2025[営業所]&amp;事業計画集計2025[月]&amp;事業計画集計2025[受着完],事業計画集計2025[(当月)実績 利益額],0,0)</f>
        <v>4000000</v>
      </c>
      <c r="V42" s="142" cm="1">
        <f t="array" ref="V42">_xlfn.XLOOKUP($D41&amp;T$2&amp;T$3,事業計画集計2025[営業所]&amp;事業計画集計2025[月]&amp;事業計画集計2025[受着完],事業計画集計2025[(当月)実績 棟数],0,0)</f>
        <v>1</v>
      </c>
      <c r="W42" s="27" cm="1">
        <f t="array" ref="W42">_xlfn.XLOOKUP($D41&amp;W$2&amp;W$3,事業計画集計2025[営業所]&amp;事業計画集計2025[月]&amp;事業計画集計2025[受着完],事業計画集計2025[(当月)実績 請負金額],0,0)</f>
        <v>0</v>
      </c>
      <c r="X42" s="28" cm="1">
        <f t="array" ref="X42">_xlfn.XLOOKUP($D41&amp;W$2&amp;W$3,事業計画集計2025[営業所]&amp;事業計画集計2025[月]&amp;事業計画集計2025[受着完],事業計画集計2025[(当月)実績 利益額],0,0)</f>
        <v>0</v>
      </c>
      <c r="Y42" s="149" cm="1">
        <f t="array" ref="Y42">_xlfn.XLOOKUP($D41&amp;W$2&amp;W$3,事業計画集計2025[営業所]&amp;事業計画集計2025[月]&amp;事業計画集計2025[受着完],事業計画集計2025[(当月)実績 棟数],0,0)</f>
        <v>0</v>
      </c>
      <c r="Z42" s="28" cm="1">
        <f t="array" ref="Z42">_xlfn.XLOOKUP($D41&amp;Z$2&amp;Z$3,事業計画集計2025[営業所]&amp;事業計画集計2025[月]&amp;事業計画集計2025[受着完],事業計画集計2025[(当月)実績 請負金額],0,0)</f>
        <v>46931636</v>
      </c>
      <c r="AA42" s="28" cm="1">
        <f t="array" ref="AA42">_xlfn.XLOOKUP($D41&amp;Z$2&amp;Z$3,事業計画集計2025[営業所]&amp;事業計画集計2025[月]&amp;事業計画集計2025[受着完],事業計画集計2025[(当月)実績 利益額],0,0)</f>
        <v>11143038</v>
      </c>
      <c r="AB42" s="133">
        <f>AA42-($Q41*1000)</f>
        <v>9184038</v>
      </c>
      <c r="AC42" s="142" cm="1">
        <f t="array" ref="AC42">_xlfn.XLOOKUP($D41&amp;Z$2&amp;Z$3,事業計画集計2025[営業所]&amp;事業計画集計2025[月]&amp;事業計画集計2025[受着完],事業計画集計2025[(当月)実績 棟数],0,0)</f>
        <v>2</v>
      </c>
      <c r="AD42" s="27" cm="1">
        <f t="array" ref="AD42">_xlfn.XLOOKUP($D41&amp;AD$2&amp;AD$3,事業計画集計2025[営業所]&amp;事業計画集計2025[月]&amp;事業計画集計2025[受着完],事業計画集計2025[(当月)実績 請負金額],0,0)</f>
        <v>1818000</v>
      </c>
      <c r="AE42" s="28" cm="1">
        <f t="array" ref="AE42">_xlfn.XLOOKUP($D41&amp;AD$2&amp;AD$3,事業計画集計2025[営業所]&amp;事業計画集計2025[月]&amp;事業計画集計2025[受着完],事業計画集計2025[(当月)実績 利益額],0,0)</f>
        <v>1818000</v>
      </c>
      <c r="AF42" s="149" cm="1">
        <f t="array" ref="AF42">_xlfn.XLOOKUP($D41&amp;AD$2&amp;AD$3,事業計画集計2025[営業所]&amp;事業計画集計2025[月]&amp;事業計画集計2025[受着完],事業計画集計2025[(当月)実績 棟数],0,0)</f>
        <v>0</v>
      </c>
      <c r="AG42" s="28" cm="1">
        <f t="array" ref="AG42">_xlfn.XLOOKUP($D41&amp;AG$2&amp;AG$3,事業計画集計2025[営業所]&amp;事業計画集計2025[月]&amp;事業計画集計2025[受着完],事業計画集計2025[(当月)実績 請負金額],0,0)</f>
        <v>0</v>
      </c>
      <c r="AH42" s="28" cm="1">
        <f t="array" ref="AH42">_xlfn.XLOOKUP($D41&amp;AG$2&amp;AG$3,事業計画集計2025[営業所]&amp;事業計画集計2025[月]&amp;事業計画集計2025[受着完],事業計画集計2025[(当月)実績 利益額],0,0)</f>
        <v>0</v>
      </c>
      <c r="AI42" s="149" cm="1">
        <f t="array" ref="AI42">_xlfn.XLOOKUP($D41&amp;AG$2&amp;AG$3,事業計画集計2025[営業所]&amp;事業計画集計2025[月]&amp;事業計画集計2025[受着完],事業計画集計2025[(当月)実績 棟数],0,0)</f>
        <v>0</v>
      </c>
      <c r="AJ42" s="28" cm="1">
        <f t="array" ref="AJ42">_xlfn.XLOOKUP($D41&amp;AJ$2&amp;AJ$3,事業計画集計2025[営業所]&amp;事業計画集計2025[月]&amp;事業計画集計2025[受着完],事業計画集計2025[(当月)実績 請負金額],0,0)</f>
        <v>1818000</v>
      </c>
      <c r="AK42" s="28" cm="1">
        <f t="array" ref="AK42">_xlfn.XLOOKUP($D41&amp;AJ$2&amp;AJ$3,事業計画集計2025[営業所]&amp;事業計画集計2025[月]&amp;事業計画集計2025[受着完],事業計画集計2025[(当月)実績 利益額],0,0)</f>
        <v>1818000</v>
      </c>
      <c r="AL42" s="133">
        <f>AK42-($Q41*1000)</f>
        <v>-141000</v>
      </c>
      <c r="AM42" s="149" cm="1">
        <f t="array" ref="AM42">_xlfn.XLOOKUP($D41&amp;AJ$2&amp;AJ$3,事業計画集計2025[営業所]&amp;事業計画集計2025[月]&amp;事業計画集計2025[受着完],事業計画集計2025[(当月)実績 棟数],0,0)</f>
        <v>0</v>
      </c>
      <c r="AN42" s="28" cm="1">
        <f t="array" ref="AN42">_xlfn.XLOOKUP($D41&amp;AN$2&amp;AN$3,事業計画集計2025[営業所]&amp;事業計画集計2025[月]&amp;事業計画集計2025[受着完],事業計画集計2025[(当月)実績 請負金額],0,0)</f>
        <v>20877000</v>
      </c>
      <c r="AO42" s="28" cm="1">
        <f t="array" ref="AO42">_xlfn.XLOOKUP($D41&amp;AN$2&amp;AN$3,事業計画集計2025[営業所]&amp;事業計画集計2025[月]&amp;事業計画集計2025[受着完],事業計画集計2025[(当月)実績 利益額],0,0)</f>
        <v>4877000</v>
      </c>
      <c r="AP42" s="149" cm="1">
        <f t="array" ref="AP42">_xlfn.XLOOKUP($D41&amp;AN$2&amp;AN$3,事業計画集計2025[営業所]&amp;事業計画集計2025[月]&amp;事業計画集計2025[受着完],事業計画集計2025[(当月)実績 棟数],0,0)</f>
        <v>1</v>
      </c>
      <c r="AQ42" s="28" cm="1">
        <f t="array" ref="AQ42">_xlfn.XLOOKUP($D41&amp;AQ$2&amp;AQ$3,事業計画集計2025[営業所]&amp;事業計画集計2025[月]&amp;事業計画集計2025[受着完],事業計画集計2025[(当月)実績 請負金額],0,0)</f>
        <v>20000000</v>
      </c>
      <c r="AR42" s="28" cm="1">
        <f t="array" ref="AR42">_xlfn.XLOOKUP($D41&amp;AQ$2&amp;AQ$3,事業計画集計2025[営業所]&amp;事業計画集計2025[月]&amp;事業計画集計2025[受着完],事業計画集計2025[(当月)実績 利益額],0,0)</f>
        <v>4000000</v>
      </c>
      <c r="AS42" s="149" cm="1">
        <f t="array" ref="AS42">_xlfn.XLOOKUP($D41&amp;AQ$2&amp;AQ$3,事業計画集計2025[営業所]&amp;事業計画集計2025[月]&amp;事業計画集計2025[受着完],事業計画集計2025[(当月)実績 棟数],0,0)</f>
        <v>1</v>
      </c>
      <c r="AT42" s="28" cm="1">
        <f t="array" ref="AT42">_xlfn.XLOOKUP($D41&amp;AT$2&amp;AT$3,事業計画集計2025[営業所]&amp;事業計画集計2025[月]&amp;事業計画集計2025[受着完],事業計画集計2025[(当月)実績 請負金額],0,0)</f>
        <v>20877000</v>
      </c>
      <c r="AU42" s="28" cm="1">
        <f t="array" ref="AU42">_xlfn.XLOOKUP($D41&amp;AT$2&amp;AT$3,事業計画集計2025[営業所]&amp;事業計画集計2025[月]&amp;事業計画集計2025[受着完],事業計画集計2025[(当月)実績 利益額],0,0)</f>
        <v>4877000</v>
      </c>
      <c r="AV42" s="29">
        <f>AU42-($Q41*1000)</f>
        <v>2918000</v>
      </c>
      <c r="AW42" s="142" cm="1">
        <f t="array" ref="AW42">_xlfn.XLOOKUP($D41&amp;AT$2&amp;AT$3,事業計画集計2025[営業所]&amp;事業計画集計2025[月]&amp;事業計画集計2025[受着完],事業計画集計2025[(当月)実績 棟数],0,0)</f>
        <v>1</v>
      </c>
      <c r="AX42" s="421">
        <f t="shared" si="941"/>
        <v>42695000</v>
      </c>
      <c r="AY42" s="422">
        <f t="shared" si="942"/>
        <v>10695000</v>
      </c>
      <c r="AZ42" s="423">
        <f t="shared" si="943"/>
        <v>2</v>
      </c>
      <c r="BA42" s="296">
        <f t="shared" si="944"/>
        <v>20000000</v>
      </c>
      <c r="BB42" s="300">
        <f t="shared" si="945"/>
        <v>4000000</v>
      </c>
      <c r="BC42" s="154">
        <f t="shared" si="946"/>
        <v>1</v>
      </c>
      <c r="BD42" s="304">
        <f>Z42+AJ42+AT42</f>
        <v>69626636</v>
      </c>
      <c r="BE42" s="314">
        <f>AA42+AK42+AU42</f>
        <v>17838038</v>
      </c>
      <c r="BF42" s="409">
        <f>BE42*(1+BF43)-(($Q41*1000)*3)</f>
        <v>11961038</v>
      </c>
      <c r="BG42" s="158">
        <f>AC42+AM42+AW42</f>
        <v>3</v>
      </c>
      <c r="BH42" s="28" cm="1">
        <f t="array" ref="BH42">_xlfn.XLOOKUP($D41&amp;BH$2&amp;BH$3,事業計画集計2025[営業所]&amp;事業計画集計2025[月]&amp;事業計画集計2025[受着完],事業計画集計2025[(当月)実績 請負金額],0,0)</f>
        <v>13158218</v>
      </c>
      <c r="BI42" s="28" cm="1">
        <f t="array" ref="BI42">_xlfn.XLOOKUP($D41&amp;BH$2&amp;BH$3,事業計画集計2025[営業所]&amp;事業計画集計2025[月]&amp;事業計画集計2025[受着完],事業計画集計2025[(当月)実績 利益額],0,0)</f>
        <v>1942785</v>
      </c>
      <c r="BJ42" s="149" cm="1">
        <f t="array" ref="BJ42">_xlfn.XLOOKUP($D41&amp;BH$2&amp;BH$3,事業計画集計2025[営業所]&amp;事業計画集計2025[月]&amp;事業計画集計2025[受着完],事業計画集計2025[(当月)実績 棟数],0,0)</f>
        <v>1</v>
      </c>
      <c r="BK42" s="28" cm="1">
        <f t="array" ref="BK42">_xlfn.XLOOKUP($D41&amp;BK$2&amp;BK$3,事業計画集計2025[営業所]&amp;事業計画集計2025[月]&amp;事業計画集計2025[受着完],事業計画集計2025[(当月)実績 請負金額],0,0)</f>
        <v>42498518</v>
      </c>
      <c r="BL42" s="28" cm="1">
        <f t="array" ref="BL42">_xlfn.XLOOKUP($D41&amp;BK$2&amp;BK$3,事業計画集計2025[営業所]&amp;事業計画集計2025[月]&amp;事業計画集計2025[受着完],事業計画集計2025[(当月)実績 利益額],0,0)</f>
        <v>8928385</v>
      </c>
      <c r="BM42" s="149" cm="1">
        <f t="array" ref="BM42">_xlfn.XLOOKUP($D41&amp;BK$2&amp;BK$3,事業計画集計2025[営業所]&amp;事業計画集計2025[月]&amp;事業計画集計2025[受着完],事業計画集計2025[(当月)実績 棟数],0,0)</f>
        <v>2</v>
      </c>
      <c r="BN42" s="28" cm="1">
        <f t="array" ref="BN42">_xlfn.XLOOKUP($D41&amp;BN$2&amp;BN$3,事業計画集計2025[営業所]&amp;事業計画集計2025[月]&amp;事業計画集計2025[受着完],事業計画集計2025[(当月)実績 請負金額],0,0)</f>
        <v>20000000</v>
      </c>
      <c r="BO42" s="28" cm="1">
        <f t="array" ref="BO42">_xlfn.XLOOKUP($D41&amp;BN$2&amp;BN$3,事業計画集計2025[営業所]&amp;事業計画集計2025[月]&amp;事業計画集計2025[受着完],事業計画集計2025[(当月)実績 利益額],0,0)</f>
        <v>4000000</v>
      </c>
      <c r="BP42" s="133">
        <f>BO42-($Q41*1000)</f>
        <v>2041000</v>
      </c>
      <c r="BQ42" s="149" cm="1">
        <f t="array" ref="BQ42">_xlfn.XLOOKUP($D41&amp;BN$2&amp;BN$3,事業計画集計2025[営業所]&amp;事業計画集計2025[月]&amp;事業計画集計2025[受着完],事業計画集計2025[(当月)実績 棟数],0,0)</f>
        <v>1</v>
      </c>
      <c r="BR42" s="28" cm="1">
        <f t="array" ref="BR42">_xlfn.XLOOKUP($D41&amp;BR$2&amp;BR$3,事業計画集計2025[営業所]&amp;事業計画集計2025[月]&amp;事業計画集計2025[受着完],事業計画集計2025[(当月)実績 請負金額],0,0)</f>
        <v>0</v>
      </c>
      <c r="BS42" s="28" cm="1">
        <f t="array" ref="BS42">_xlfn.XLOOKUP($D41&amp;BR$2&amp;BR$3,事業計画集計2025[営業所]&amp;事業計画集計2025[月]&amp;事業計画集計2025[受着完],事業計画集計2025[(当月)実績 利益額],0,0)</f>
        <v>0</v>
      </c>
      <c r="BT42" s="149" cm="1">
        <f t="array" ref="BT42">_xlfn.XLOOKUP($D41&amp;BR$2&amp;BR$3,事業計画集計2025[営業所]&amp;事業計画集計2025[月]&amp;事業計画集計2025[受着完],事業計画集計2025[(当月)実績 棟数],0,0)</f>
        <v>0</v>
      </c>
      <c r="BU42" s="28" cm="1">
        <f t="array" ref="BU42">_xlfn.XLOOKUP($D41&amp;BU$2&amp;BU$3,事業計画集計2025[営業所]&amp;事業計画集計2025[月]&amp;事業計画集計2025[受着完],事業計画集計2025[(当月)実績 請負金額],0,0)</f>
        <v>0</v>
      </c>
      <c r="BV42" s="28" cm="1">
        <f t="array" ref="BV42">_xlfn.XLOOKUP($D41&amp;BU$2&amp;BU$3,事業計画集計2025[営業所]&amp;事業計画集計2025[月]&amp;事業計画集計2025[受着完],事業計画集計2025[(当月)実績 利益額],0,0)</f>
        <v>0</v>
      </c>
      <c r="BW42" s="149" cm="1">
        <f t="array" ref="BW42">_xlfn.XLOOKUP($D41&amp;BU$2&amp;BU$3,事業計画集計2025[営業所]&amp;事業計画集計2025[月]&amp;事業計画集計2025[受着完],事業計画集計2025[(当月)実績 棟数],0,0)</f>
        <v>0</v>
      </c>
      <c r="BX42" s="28" cm="1">
        <f t="array" ref="BX42">_xlfn.XLOOKUP($D41&amp;BX$2&amp;BX$3,事業計画集計2025[営業所]&amp;事業計画集計2025[月]&amp;事業計画集計2025[受着完],事業計画集計2025[(当月)実績 請負金額],0,0)</f>
        <v>25265101</v>
      </c>
      <c r="BY42" s="28" cm="1">
        <f t="array" ref="BY42">_xlfn.XLOOKUP($D41&amp;BX$2&amp;BX$3,事業計画集計2025[営業所]&amp;事業計画集計2025[月]&amp;事業計画集計2025[受着完],事業計画集計2025[(当月)実績 利益額],0,0)</f>
        <v>5129238</v>
      </c>
      <c r="BZ42" s="133">
        <f>BY42-($Q41*1000)</f>
        <v>3170238</v>
      </c>
      <c r="CA42" s="149" cm="1">
        <f t="array" ref="CA42">_xlfn.XLOOKUP($D41&amp;BX$2&amp;BX$3,事業計画集計2025[営業所]&amp;事業計画集計2025[月]&amp;事業計画集計2025[受着完],事業計画集計2025[(当月)実績 棟数],0,0)</f>
        <v>1</v>
      </c>
      <c r="CB42" s="28" cm="1">
        <f t="array" ref="CB42">_xlfn.XLOOKUP($D41&amp;CB$2&amp;CB$3,事業計画集計2025[営業所]&amp;事業計画集計2025[月]&amp;事業計画集計2025[受着完],事業計画集計2025[(当月)実績 請負金額],0,0)</f>
        <v>20000000</v>
      </c>
      <c r="CC42" s="28" cm="1">
        <f t="array" ref="CC42">_xlfn.XLOOKUP($D41&amp;CB$2&amp;CB$3,事業計画集計2025[営業所]&amp;事業計画集計2025[月]&amp;事業計画集計2025[受着完],事業計画集計2025[(当月)実績 利益額],0,0)</f>
        <v>4000000</v>
      </c>
      <c r="CD42" s="149" cm="1">
        <f t="array" ref="CD42">_xlfn.XLOOKUP($D41&amp;CB$2&amp;CB$3,事業計画集計2025[営業所]&amp;事業計画集計2025[月]&amp;事業計画集計2025[受着完],事業計画集計2025[(当月)実績 棟数],0,0)</f>
        <v>1</v>
      </c>
      <c r="CE42" s="28" cm="1">
        <f t="array" ref="CE42">_xlfn.XLOOKUP($D41&amp;CE$2&amp;CE$3,事業計画集計2025[営業所]&amp;事業計画集計2025[月]&amp;事業計画集計2025[受着完],事業計画集計2025[(当月)実績 請負金額],0,0)</f>
        <v>0</v>
      </c>
      <c r="CF42" s="28" cm="1">
        <f t="array" ref="CF42">_xlfn.XLOOKUP($D41&amp;CE$2&amp;CE$3,事業計画集計2025[営業所]&amp;事業計画集計2025[月]&amp;事業計画集計2025[受着完],事業計画集計2025[(当月)実績 利益額],0,0)</f>
        <v>0</v>
      </c>
      <c r="CG42" s="149" cm="1">
        <f t="array" ref="CG42">_xlfn.XLOOKUP($D41&amp;CE$2&amp;CE$3,事業計画集計2025[営業所]&amp;事業計画集計2025[月]&amp;事業計画集計2025[受着完],事業計画集計2025[(当月)実績 棟数],0,0)</f>
        <v>0</v>
      </c>
      <c r="CH42" s="28" cm="1">
        <f t="array" ref="CH42">_xlfn.XLOOKUP($D41&amp;CH$2&amp;CH$3,事業計画集計2025[営業所]&amp;事業計画集計2025[月]&amp;事業計画集計2025[受着完],事業計画集計2025[(当月)実績 請負金額],0,0)</f>
        <v>0</v>
      </c>
      <c r="CI42" s="28" cm="1">
        <f t="array" ref="CI42">_xlfn.XLOOKUP($D41&amp;CH$2&amp;CH$3,事業計画集計2025[営業所]&amp;事業計画集計2025[月]&amp;事業計画集計2025[受着完],事業計画集計2025[(当月)実績 利益額],0,0)</f>
        <v>0</v>
      </c>
      <c r="CJ42" s="133">
        <f>CI42-($Q41*1000)</f>
        <v>-1959000</v>
      </c>
      <c r="CK42" s="142" cm="1">
        <f t="array" ref="CK42">_xlfn.XLOOKUP($D41&amp;CH$2&amp;CH$3,事業計画集計2025[営業所]&amp;事業計画集計2025[月]&amp;事業計画集計2025[受着完],事業計画集計2025[(当月)実績 棟数],0,0)</f>
        <v>0</v>
      </c>
      <c r="CL42" s="421">
        <f t="shared" si="951"/>
        <v>33158218</v>
      </c>
      <c r="CM42" s="422">
        <f t="shared" si="952"/>
        <v>5942785</v>
      </c>
      <c r="CN42" s="423">
        <f t="shared" si="953"/>
        <v>2</v>
      </c>
      <c r="CO42" s="296">
        <f t="shared" si="954"/>
        <v>42498518</v>
      </c>
      <c r="CP42" s="300">
        <f t="shared" si="955"/>
        <v>8928385</v>
      </c>
      <c r="CQ42" s="154">
        <f t="shared" si="956"/>
        <v>2</v>
      </c>
      <c r="CR42" s="304">
        <f>BN42+BX42+CH42</f>
        <v>45265101</v>
      </c>
      <c r="CS42" s="314">
        <f>BO42+BY42+CI42</f>
        <v>9129238</v>
      </c>
      <c r="CT42" s="409">
        <f>CS42*(1+CT43)-(($Q41*1000)*3)</f>
        <v>3252238</v>
      </c>
      <c r="CU42" s="158">
        <f>BQ42+CA42+CK42</f>
        <v>2</v>
      </c>
      <c r="CV42" s="333">
        <f t="shared" si="960"/>
        <v>75853218</v>
      </c>
      <c r="CW42" s="334">
        <f t="shared" si="961"/>
        <v>16637785</v>
      </c>
      <c r="CX42" s="162">
        <f t="shared" si="962"/>
        <v>4</v>
      </c>
      <c r="CY42" s="354">
        <f t="shared" si="963"/>
        <v>62498518</v>
      </c>
      <c r="CZ42" s="355">
        <f t="shared" si="964"/>
        <v>12928385</v>
      </c>
      <c r="DA42" s="166">
        <f t="shared" si="965"/>
        <v>3</v>
      </c>
      <c r="DB42" s="479">
        <f t="shared" si="966"/>
        <v>114891737</v>
      </c>
      <c r="DC42" s="480">
        <f t="shared" si="967"/>
        <v>26967276</v>
      </c>
      <c r="DD42" s="409">
        <f t="shared" si="968"/>
        <v>15213276</v>
      </c>
      <c r="DE42" s="482">
        <f t="shared" si="969"/>
        <v>5</v>
      </c>
      <c r="DF42" s="28" cm="1">
        <f t="array" ref="DF42">_xlfn.XLOOKUP($D41&amp;DF$2&amp;DF$3,事業計画集計2025[営業所]&amp;事業計画集計2025[月]&amp;事業計画集計2025[受着完],事業計画集計2025[(当月)実績 請負金額],0,0)</f>
        <v>22073331</v>
      </c>
      <c r="DG42" s="28" cm="1">
        <f t="array" ref="DG42">_xlfn.XLOOKUP($D41&amp;DF$2&amp;DF$3,事業計画集計2025[営業所]&amp;事業計画集計2025[月]&amp;事業計画集計2025[受着完],事業計画集計2025[(当月)実績 利益額],0,0)</f>
        <v>4865184</v>
      </c>
      <c r="DH42" s="149" cm="1">
        <f t="array" ref="DH42">_xlfn.XLOOKUP($D41&amp;DF$2&amp;DF$3,事業計画集計2025[営業所]&amp;事業計画集計2025[月]&amp;事業計画集計2025[受着完],事業計画集計2025[(当月)実績 棟数],0,0)</f>
        <v>1</v>
      </c>
      <c r="DI42" s="28" cm="1">
        <f t="array" ref="DI42">_xlfn.XLOOKUP($D41&amp;DI$2&amp;DI$3,事業計画集計2025[営業所]&amp;事業計画集計2025[月]&amp;事業計画集計2025[受着完],事業計画集計2025[(当月)実績 請負金額],0,0)</f>
        <v>20000000</v>
      </c>
      <c r="DJ42" s="28" cm="1">
        <f t="array" ref="DJ42">_xlfn.XLOOKUP($D41&amp;DI$2&amp;DI$3,事業計画集計2025[営業所]&amp;事業計画集計2025[月]&amp;事業計画集計2025[受着完],事業計画集計2025[(当月)実績 利益額],0,0)</f>
        <v>4000000</v>
      </c>
      <c r="DK42" s="149" cm="1">
        <f t="array" ref="DK42">_xlfn.XLOOKUP($D41&amp;DI$2&amp;DI$3,事業計画集計2025[営業所]&amp;事業計画集計2025[月]&amp;事業計画集計2025[受着完],事業計画集計2025[(当月)実績 棟数],0,0)</f>
        <v>1</v>
      </c>
      <c r="DL42" s="28" cm="1">
        <f t="array" ref="DL42">_xlfn.XLOOKUP($D41&amp;DL$2&amp;DL$3,事業計画集計2025[営業所]&amp;事業計画集計2025[月]&amp;事業計画集計2025[受着完],事業計画集計2025[(当月)実績 請負金額],0,0)</f>
        <v>20000000</v>
      </c>
      <c r="DM42" s="28" cm="1">
        <f t="array" ref="DM42">_xlfn.XLOOKUP($D41&amp;DL$2&amp;DL$3,事業計画集計2025[営業所]&amp;事業計画集計2025[月]&amp;事業計画集計2025[受着完],事業計画集計2025[(当月)実績 利益額],0,0)</f>
        <v>4000000</v>
      </c>
      <c r="DN42" s="133">
        <f>DM42-($Q41*1000)</f>
        <v>2041000</v>
      </c>
      <c r="DO42" s="149" cm="1">
        <f t="array" ref="DO42">_xlfn.XLOOKUP($D41&amp;DL$2&amp;DL$3,事業計画集計2025[営業所]&amp;事業計画集計2025[月]&amp;事業計画集計2025[受着完],事業計画集計2025[(当月)実績 棟数],0,0)</f>
        <v>1</v>
      </c>
      <c r="DP42" s="28" cm="1">
        <f t="array" ref="DP42">_xlfn.XLOOKUP($D41&amp;DP$2&amp;DP$3,事業計画集計2025[営業所]&amp;事業計画集計2025[月]&amp;事業計画集計2025[受着完],事業計画集計2025[(当月)実績 請負金額],0,0)</f>
        <v>0</v>
      </c>
      <c r="DQ42" s="28" cm="1">
        <f t="array" ref="DQ42">_xlfn.XLOOKUP($D41&amp;DP$2&amp;DP$3,事業計画集計2025[営業所]&amp;事業計画集計2025[月]&amp;事業計画集計2025[受着完],事業計画集計2025[(当月)実績 利益額],0,0)</f>
        <v>0</v>
      </c>
      <c r="DR42" s="149" cm="1">
        <f t="array" ref="DR42">_xlfn.XLOOKUP($D41&amp;DP$2&amp;DP$3,事業計画集計2025[営業所]&amp;事業計画集計2025[月]&amp;事業計画集計2025[受着完],事業計画集計2025[(当月)実績 棟数],0,0)</f>
        <v>0</v>
      </c>
      <c r="DS42" s="28" cm="1">
        <f t="array" ref="DS42">_xlfn.XLOOKUP($D41&amp;DS$2&amp;DS$3,事業計画集計2025[営業所]&amp;事業計画集計2025[月]&amp;事業計画集計2025[受着完],事業計画集計2025[(当月)実績 請負金額],0,0)</f>
        <v>0</v>
      </c>
      <c r="DT42" s="28" cm="1">
        <f t="array" ref="DT42">_xlfn.XLOOKUP($D41&amp;DS$2&amp;DS$3,事業計画集計2025[営業所]&amp;事業計画集計2025[月]&amp;事業計画集計2025[受着完],事業計画集計2025[(当月)実績 利益額],0,0)</f>
        <v>0</v>
      </c>
      <c r="DU42" s="149" cm="1">
        <f t="array" ref="DU42">_xlfn.XLOOKUP($D41&amp;DS$2&amp;DS$3,事業計画集計2025[営業所]&amp;事業計画集計2025[月]&amp;事業計画集計2025[受着完],事業計画集計2025[(当月)実績 棟数],0,0)</f>
        <v>0</v>
      </c>
      <c r="DV42" s="28" cm="1">
        <f t="array" ref="DV42">_xlfn.XLOOKUP($D41&amp;DV$2&amp;DV$3,事業計画集計2025[営業所]&amp;事業計画集計2025[月]&amp;事業計画集計2025[受着完],事業計画集計2025[(当月)実績 請負金額],0,0)</f>
        <v>22498518</v>
      </c>
      <c r="DW42" s="28" cm="1">
        <f t="array" ref="DW42">_xlfn.XLOOKUP($D41&amp;DV$2&amp;DV$3,事業計画集計2025[営業所]&amp;事業計画集計2025[月]&amp;事業計画集計2025[受着完],事業計画集計2025[(当月)実績 利益額],0,0)</f>
        <v>4928385</v>
      </c>
      <c r="DX42" s="133">
        <f>DW42-($Q41*1000)</f>
        <v>2969385</v>
      </c>
      <c r="DY42" s="149" cm="1">
        <f t="array" ref="DY42">_xlfn.XLOOKUP($D41&amp;DV$2&amp;DV$3,事業計画集計2025[営業所]&amp;事業計画集計2025[月]&amp;事業計画集計2025[受着完],事業計画集計2025[(当月)実績 棟数],0,0)</f>
        <v>1</v>
      </c>
      <c r="DZ42" s="28" cm="1">
        <f t="array" ref="DZ42">_xlfn.XLOOKUP($D41&amp;DZ$2&amp;DZ$3,事業計画集計2025[営業所]&amp;事業計画集計2025[月]&amp;事業計画集計2025[受着完],事業計画集計2025[(当月)実績 請負金額],0,0)</f>
        <v>0</v>
      </c>
      <c r="EA42" s="28" cm="1">
        <f t="array" ref="EA42">_xlfn.XLOOKUP($D41&amp;DZ$2&amp;DZ$3,事業計画集計2025[営業所]&amp;事業計画集計2025[月]&amp;事業計画集計2025[受着完],事業計画集計2025[(当月)実績 利益額],0,0)</f>
        <v>0</v>
      </c>
      <c r="EB42" s="149" cm="1">
        <f t="array" ref="EB42">_xlfn.XLOOKUP($D41&amp;DZ$2&amp;DZ$3,事業計画集計2025[営業所]&amp;事業計画集計2025[月]&amp;事業計画集計2025[受着完],事業計画集計2025[(当月)実績 棟数],0,0)</f>
        <v>0</v>
      </c>
      <c r="EC42" s="28" cm="1">
        <f t="array" ref="EC42">_xlfn.XLOOKUP($D41&amp;EC$2&amp;EC$3,事業計画集計2025[営業所]&amp;事業計画集計2025[月]&amp;事業計画集計2025[受着完],事業計画集計2025[(当月)実績 請負金額],0,0)</f>
        <v>0</v>
      </c>
      <c r="ED42" s="28" cm="1">
        <f t="array" ref="ED42">_xlfn.XLOOKUP($D41&amp;EC$2&amp;EC$3,事業計画集計2025[営業所]&amp;事業計画集計2025[月]&amp;事業計画集計2025[受着完],事業計画集計2025[(当月)実績 利益額],0,0)</f>
        <v>0</v>
      </c>
      <c r="EE42" s="149" cm="1">
        <f t="array" ref="EE42">_xlfn.XLOOKUP($D41&amp;EC$2&amp;EC$3,事業計画集計2025[営業所]&amp;事業計画集計2025[月]&amp;事業計画集計2025[受着完],事業計画集計2025[(当月)実績 棟数],0,0)</f>
        <v>0</v>
      </c>
      <c r="EF42" s="28" cm="1">
        <f t="array" ref="EF42">_xlfn.XLOOKUP($D41&amp;EF$2&amp;EF$3,事業計画集計2025[営業所]&amp;事業計画集計2025[月]&amp;事業計画集計2025[受着完],事業計画集計2025[(当月)実績 請負金額],0,0)</f>
        <v>0</v>
      </c>
      <c r="EG42" s="28" cm="1">
        <f t="array" ref="EG42">_xlfn.XLOOKUP($D41&amp;EF$2&amp;EF$3,事業計画集計2025[営業所]&amp;事業計画集計2025[月]&amp;事業計画集計2025[受着完],事業計画集計2025[(当月)実績 利益額],0,0)</f>
        <v>0</v>
      </c>
      <c r="EH42" s="133">
        <f>EG42-($Q41*1000)</f>
        <v>-1959000</v>
      </c>
      <c r="EI42" s="142" cm="1">
        <f t="array" ref="EI42">_xlfn.XLOOKUP($D41&amp;EF$2&amp;EF$3,事業計画集計2025[営業所]&amp;事業計画集計2025[月]&amp;事業計画集計2025[受着完],事業計画集計2025[(当月)実績 棟数],0,0)</f>
        <v>0</v>
      </c>
      <c r="EJ42" s="421">
        <f t="shared" si="970"/>
        <v>22073331</v>
      </c>
      <c r="EK42" s="422">
        <f t="shared" si="971"/>
        <v>4865184</v>
      </c>
      <c r="EL42" s="423">
        <f t="shared" si="972"/>
        <v>1</v>
      </c>
      <c r="EM42" s="296">
        <f t="shared" si="973"/>
        <v>20000000</v>
      </c>
      <c r="EN42" s="300">
        <f t="shared" si="974"/>
        <v>4000000</v>
      </c>
      <c r="EO42" s="154">
        <f t="shared" si="975"/>
        <v>1</v>
      </c>
      <c r="EP42" s="304">
        <f>DL42+DV42+EF42</f>
        <v>42498518</v>
      </c>
      <c r="EQ42" s="314">
        <f>DM42+DW42+EG42</f>
        <v>8928385</v>
      </c>
      <c r="ER42" s="409">
        <f>EQ42*(1+ER43)-(($Q41*1000)*3)</f>
        <v>3051385</v>
      </c>
      <c r="ES42" s="158">
        <f>DO42+DY42+EI42</f>
        <v>2</v>
      </c>
      <c r="ET42" s="28" cm="1">
        <f t="array" ref="ET42">_xlfn.XLOOKUP($D41&amp;ET$2&amp;ET$3,事業計画集計2025[営業所]&amp;事業計画集計2025[月]&amp;事業計画集計2025[受着完],事業計画集計2025[(当月)実績 請負金額],0,0)</f>
        <v>0</v>
      </c>
      <c r="EU42" s="28" cm="1">
        <f t="array" ref="EU42">_xlfn.XLOOKUP($D41&amp;ET$2&amp;ET$3,事業計画集計2025[営業所]&amp;事業計画集計2025[月]&amp;事業計画集計2025[受着完],事業計画集計2025[(当月)実績 利益額],0,0)</f>
        <v>0</v>
      </c>
      <c r="EV42" s="149" cm="1">
        <f t="array" ref="EV42">_xlfn.XLOOKUP($D41&amp;ET$2&amp;ET$3,事業計画集計2025[営業所]&amp;事業計画集計2025[月]&amp;事業計画集計2025[受着完],事業計画集計2025[(当月)実績 棟数],0,0)</f>
        <v>0</v>
      </c>
      <c r="EW42" s="28" cm="1">
        <f t="array" ref="EW42">_xlfn.XLOOKUP($D41&amp;EW$2&amp;EW$3,事業計画集計2025[営業所]&amp;事業計画集計2025[月]&amp;事業計画集計2025[受着完],事業計画集計2025[(当月)実績 請負金額],0,0)</f>
        <v>0</v>
      </c>
      <c r="EX42" s="28" cm="1">
        <f t="array" ref="EX42">_xlfn.XLOOKUP($D41&amp;EW$2&amp;EW$3,事業計画集計2025[営業所]&amp;事業計画集計2025[月]&amp;事業計画集計2025[受着完],事業計画集計2025[(当月)実績 利益額],0,0)</f>
        <v>0</v>
      </c>
      <c r="EY42" s="149" cm="1">
        <f t="array" ref="EY42">_xlfn.XLOOKUP($D41&amp;EW$2&amp;EW$3,事業計画集計2025[営業所]&amp;事業計画集計2025[月]&amp;事業計画集計2025[受着完],事業計画集計2025[(当月)実績 棟数],0,0)</f>
        <v>0</v>
      </c>
      <c r="EZ42" s="28" cm="1">
        <f t="array" ref="EZ42">_xlfn.XLOOKUP($D41&amp;EZ$2&amp;EZ$3,事業計画集計2025[営業所]&amp;事業計画集計2025[月]&amp;事業計画集計2025[受着完],事業計画集計2025[(当月)実績 請負金額],0,0)</f>
        <v>0</v>
      </c>
      <c r="FA42" s="28" cm="1">
        <f t="array" ref="FA42">_xlfn.XLOOKUP($D41&amp;EZ$2&amp;EZ$3,事業計画集計2025[営業所]&amp;事業計画集計2025[月]&amp;事業計画集計2025[受着完],事業計画集計2025[(当月)実績 利益額],0,0)</f>
        <v>0</v>
      </c>
      <c r="FB42" s="133">
        <f>FA42-($Q41*1000)</f>
        <v>-1959000</v>
      </c>
      <c r="FC42" s="149" cm="1">
        <f t="array" ref="FC42">_xlfn.XLOOKUP($D41&amp;EZ$2&amp;EZ$3,事業計画集計2025[営業所]&amp;事業計画集計2025[月]&amp;事業計画集計2025[受着完],事業計画集計2025[(当月)実績 棟数],0,0)</f>
        <v>0</v>
      </c>
      <c r="FD42" s="28" cm="1">
        <f t="array" ref="FD42">_xlfn.XLOOKUP($D41&amp;FD$2&amp;FD$3,事業計画集計2025[営業所]&amp;事業計画集計2025[月]&amp;事業計画集計2025[受着完],事業計画集計2025[(当月)実績 請負金額],0,0)</f>
        <v>0</v>
      </c>
      <c r="FE42" s="28" cm="1">
        <f t="array" ref="FE42">_xlfn.XLOOKUP($D41&amp;FD$2&amp;FD$3,事業計画集計2025[営業所]&amp;事業計画集計2025[月]&amp;事業計画集計2025[受着完],事業計画集計2025[(当月)実績 利益額],0,0)</f>
        <v>0</v>
      </c>
      <c r="FF42" s="149" cm="1">
        <f t="array" ref="FF42">_xlfn.XLOOKUP($D41&amp;FD$2&amp;FD$3,事業計画集計2025[営業所]&amp;事業計画集計2025[月]&amp;事業計画集計2025[受着完],事業計画集計2025[(当月)実績 棟数],0,0)</f>
        <v>0</v>
      </c>
      <c r="FG42" s="28" cm="1">
        <f t="array" ref="FG42">_xlfn.XLOOKUP($D41&amp;FG$2&amp;FG$3,事業計画集計2025[営業所]&amp;事業計画集計2025[月]&amp;事業計画集計2025[受着完],事業計画集計2025[(当月)実績 請負金額],0,0)</f>
        <v>0</v>
      </c>
      <c r="FH42" s="28" cm="1">
        <f t="array" ref="FH42">_xlfn.XLOOKUP($D41&amp;FG$2&amp;FG$3,事業計画集計2025[営業所]&amp;事業計画集計2025[月]&amp;事業計画集計2025[受着完],事業計画集計2025[(当月)実績 利益額],0,0)</f>
        <v>0</v>
      </c>
      <c r="FI42" s="149" cm="1">
        <f t="array" ref="FI42">_xlfn.XLOOKUP($D41&amp;FG$2&amp;FG$3,事業計画集計2025[営業所]&amp;事業計画集計2025[月]&amp;事業計画集計2025[受着完],事業計画集計2025[(当月)実績 棟数],0,0)</f>
        <v>0</v>
      </c>
      <c r="FJ42" s="28" cm="1">
        <f t="array" ref="FJ42">_xlfn.XLOOKUP($D41&amp;FJ$2&amp;FJ$3,事業計画集計2025[営業所]&amp;事業計画集計2025[月]&amp;事業計画集計2025[受着完],事業計画集計2025[(当月)実績 請負金額],0,0)</f>
        <v>0</v>
      </c>
      <c r="FK42" s="28" cm="1">
        <f t="array" ref="FK42">_xlfn.XLOOKUP($D41&amp;FJ$2&amp;FJ$3,事業計画集計2025[営業所]&amp;事業計画集計2025[月]&amp;事業計画集計2025[受着完],事業計画集計2025[(当月)実績 利益額],0,0)</f>
        <v>0</v>
      </c>
      <c r="FL42" s="133">
        <f>FK42-($Q41*1000)</f>
        <v>-1959000</v>
      </c>
      <c r="FM42" s="149" cm="1">
        <f t="array" ref="FM42">_xlfn.XLOOKUP($D41&amp;FJ$2&amp;FJ$3,事業計画集計2025[営業所]&amp;事業計画集計2025[月]&amp;事業計画集計2025[受着完],事業計画集計2025[(当月)実績 棟数],0,0)</f>
        <v>0</v>
      </c>
      <c r="FN42" s="28" cm="1">
        <f t="array" ref="FN42">_xlfn.XLOOKUP($D41&amp;FN$2&amp;FN$3,事業計画集計2025[営業所]&amp;事業計画集計2025[月]&amp;事業計画集計2025[受着完],事業計画集計2025[(当月)実績 請負金額],0,0)</f>
        <v>0</v>
      </c>
      <c r="FO42" s="28" cm="1">
        <f t="array" ref="FO42">_xlfn.XLOOKUP($D41&amp;FN$2&amp;FN$3,事業計画集計2025[営業所]&amp;事業計画集計2025[月]&amp;事業計画集計2025[受着完],事業計画集計2025[(当月)実績 利益額],0,0)</f>
        <v>0</v>
      </c>
      <c r="FP42" s="149" cm="1">
        <f t="array" ref="FP42">_xlfn.XLOOKUP($D41&amp;FN$2&amp;FN$3,事業計画集計2025[営業所]&amp;事業計画集計2025[月]&amp;事業計画集計2025[受着完],事業計画集計2025[(当月)実績 棟数],0,0)</f>
        <v>0</v>
      </c>
      <c r="FQ42" s="28" cm="1">
        <f t="array" ref="FQ42">_xlfn.XLOOKUP($D41&amp;FQ$2&amp;FQ$3,事業計画集計2025[営業所]&amp;事業計画集計2025[月]&amp;事業計画集計2025[受着完],事業計画集計2025[(当月)実績 請負金額],0,0)</f>
        <v>0</v>
      </c>
      <c r="FR42" s="28" cm="1">
        <f t="array" ref="FR42">_xlfn.XLOOKUP($D41&amp;FQ$2&amp;FQ$3,事業計画集計2025[営業所]&amp;事業計画集計2025[月]&amp;事業計画集計2025[受着完],事業計画集計2025[(当月)実績 利益額],0,0)</f>
        <v>0</v>
      </c>
      <c r="FS42" s="149" cm="1">
        <f t="array" ref="FS42">_xlfn.XLOOKUP($D41&amp;FQ$2&amp;FQ$3,事業計画集計2025[営業所]&amp;事業計画集計2025[月]&amp;事業計画集計2025[受着完],事業計画集計2025[(当月)実績 棟数],0,0)</f>
        <v>0</v>
      </c>
      <c r="FT42" s="28" cm="1">
        <f t="array" ref="FT42">_xlfn.XLOOKUP($D41&amp;FT$2&amp;FT$3,事業計画集計2025[営業所]&amp;事業計画集計2025[月]&amp;事業計画集計2025[受着完],事業計画集計2025[(当月)実績 請負金額],0,0)</f>
        <v>0</v>
      </c>
      <c r="FU42" s="28" cm="1">
        <f t="array" ref="FU42">_xlfn.XLOOKUP($D41&amp;FT$2&amp;FT$3,事業計画集計2025[営業所]&amp;事業計画集計2025[月]&amp;事業計画集計2025[受着完],事業計画集計2025[(当月)実績 利益額],0,0)</f>
        <v>0</v>
      </c>
      <c r="FV42" s="133">
        <f>FU42-($Q41*1000)</f>
        <v>-1959000</v>
      </c>
      <c r="FW42" s="142" cm="1">
        <f t="array" ref="FW42">_xlfn.XLOOKUP($D41&amp;FT$2&amp;FT$3,事業計画集計2025[営業所]&amp;事業計画集計2025[月]&amp;事業計画集計2025[受着完],事業計画集計2025[(当月)実績 棟数],0,0)</f>
        <v>0</v>
      </c>
      <c r="FX42" s="421">
        <f t="shared" si="979"/>
        <v>0</v>
      </c>
      <c r="FY42" s="422">
        <f t="shared" si="980"/>
        <v>0</v>
      </c>
      <c r="FZ42" s="423">
        <f t="shared" si="981"/>
        <v>0</v>
      </c>
      <c r="GA42" s="296">
        <f t="shared" si="982"/>
        <v>0</v>
      </c>
      <c r="GB42" s="300">
        <f t="shared" si="983"/>
        <v>0</v>
      </c>
      <c r="GC42" s="154">
        <f t="shared" si="984"/>
        <v>0</v>
      </c>
      <c r="GD42" s="304">
        <f>EZ42+FJ42+FT42</f>
        <v>0</v>
      </c>
      <c r="GE42" s="314">
        <f>FA42+FK42+FU42</f>
        <v>0</v>
      </c>
      <c r="GF42" s="409">
        <f>GE42*(1+GF43)-(($Q41*1000)*3)</f>
        <v>-5877000</v>
      </c>
      <c r="GG42" s="158">
        <f>FC42+FM42+FW42</f>
        <v>0</v>
      </c>
      <c r="GH42" s="333">
        <f t="shared" si="988"/>
        <v>22073331</v>
      </c>
      <c r="GI42" s="334">
        <f t="shared" si="989"/>
        <v>4865184</v>
      </c>
      <c r="GJ42" s="162">
        <f t="shared" si="990"/>
        <v>1</v>
      </c>
      <c r="GK42" s="354">
        <f t="shared" si="991"/>
        <v>20000000</v>
      </c>
      <c r="GL42" s="355">
        <f t="shared" si="992"/>
        <v>4000000</v>
      </c>
      <c r="GM42" s="166">
        <f t="shared" si="993"/>
        <v>1</v>
      </c>
      <c r="GN42" s="479">
        <f t="shared" si="994"/>
        <v>42498518</v>
      </c>
      <c r="GO42" s="480">
        <f t="shared" si="995"/>
        <v>8928385</v>
      </c>
      <c r="GP42" s="409">
        <f t="shared" si="996"/>
        <v>-2825615</v>
      </c>
      <c r="GQ42" s="482">
        <f t="shared" si="997"/>
        <v>2</v>
      </c>
      <c r="GR42" s="390">
        <f t="shared" si="998"/>
        <v>97926549</v>
      </c>
      <c r="GS42" s="391">
        <f t="shared" si="999"/>
        <v>21502969</v>
      </c>
      <c r="GT42" s="170">
        <f t="shared" si="1000"/>
        <v>5</v>
      </c>
      <c r="GU42" s="390">
        <f t="shared" si="1001"/>
        <v>82498518</v>
      </c>
      <c r="GV42" s="391">
        <f t="shared" si="1002"/>
        <v>16928385</v>
      </c>
      <c r="GW42" s="170">
        <f t="shared" si="1003"/>
        <v>4</v>
      </c>
      <c r="GX42" s="390">
        <f t="shared" si="1004"/>
        <v>157390255</v>
      </c>
      <c r="GY42" s="391">
        <f t="shared" si="1005"/>
        <v>35895661</v>
      </c>
      <c r="GZ42" s="409">
        <f t="shared" si="1006"/>
        <v>12387661</v>
      </c>
      <c r="HA42" s="256">
        <f t="shared" si="1007"/>
        <v>7</v>
      </c>
      <c r="HB42" s="31"/>
      <c r="HC42" s="30" t="s">
        <v>138</v>
      </c>
      <c r="HD42" s="30" t="s">
        <v>43</v>
      </c>
      <c r="HE42" s="515" t="s">
        <v>245</v>
      </c>
      <c r="HF42" s="30" t="s">
        <v>250</v>
      </c>
      <c r="HG42" s="30" t="s">
        <v>268</v>
      </c>
    </row>
    <row r="43" spans="1:215" s="38" customFormat="1" ht="21">
      <c r="A43" s="32"/>
      <c r="B43" s="599" t="s">
        <v>447</v>
      </c>
      <c r="C43" s="60"/>
      <c r="D43" s="61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139</v>
      </c>
      <c r="T43" s="35">
        <f t="shared" ref="T43:AA43" si="1014">IF(AND(T41&gt;0,T42&gt;0),ROUNDDOWN(T42/T41,4),"")</f>
        <v>0.86950000000000005</v>
      </c>
      <c r="U43" s="36">
        <f t="shared" si="1014"/>
        <v>0.79049999999999998</v>
      </c>
      <c r="V43" s="143">
        <f t="shared" si="1014"/>
        <v>1</v>
      </c>
      <c r="W43" s="35" t="str">
        <f t="shared" si="1014"/>
        <v/>
      </c>
      <c r="X43" s="36" t="str">
        <f t="shared" si="1014"/>
        <v/>
      </c>
      <c r="Y43" s="150" t="str">
        <f t="shared" si="1014"/>
        <v/>
      </c>
      <c r="Z43" s="36">
        <f t="shared" si="1014"/>
        <v>1</v>
      </c>
      <c r="AA43" s="36">
        <f t="shared" si="1014"/>
        <v>1</v>
      </c>
      <c r="AB43" s="37">
        <f>IF(AB42&gt;0,AB42/AB41,0)</f>
        <v>1</v>
      </c>
      <c r="AC43" s="143">
        <f t="shared" ref="AC43:AK43" si="1015">IF(AND(AC41&gt;0,AC42&gt;0),ROUNDDOWN(AC42/AC41,4),"")</f>
        <v>1</v>
      </c>
      <c r="AD43" s="35" t="str">
        <f t="shared" si="1015"/>
        <v/>
      </c>
      <c r="AE43" s="36" t="str">
        <f t="shared" si="1015"/>
        <v/>
      </c>
      <c r="AF43" s="150" t="str">
        <f t="shared" si="1015"/>
        <v/>
      </c>
      <c r="AG43" s="36" t="str">
        <f t="shared" si="1015"/>
        <v/>
      </c>
      <c r="AH43" s="36" t="str">
        <f t="shared" si="1015"/>
        <v/>
      </c>
      <c r="AI43" s="150" t="str">
        <f t="shared" si="1015"/>
        <v/>
      </c>
      <c r="AJ43" s="36" t="str">
        <f t="shared" si="1015"/>
        <v/>
      </c>
      <c r="AK43" s="36" t="str">
        <f t="shared" si="1015"/>
        <v/>
      </c>
      <c r="AL43" s="37">
        <f>IF(AL42&gt;0,AL42/AL41,0)</f>
        <v>0</v>
      </c>
      <c r="AM43" s="150" t="str">
        <f t="shared" ref="AM43:AU43" si="1016">IF(AND(AM41&gt;0,AM42&gt;0),ROUNDDOWN(AM42/AM41,4),"")</f>
        <v/>
      </c>
      <c r="AN43" s="36">
        <f t="shared" si="1016"/>
        <v>0.90759999999999996</v>
      </c>
      <c r="AO43" s="36">
        <f t="shared" si="1016"/>
        <v>0.96379999999999999</v>
      </c>
      <c r="AP43" s="150">
        <f t="shared" si="1016"/>
        <v>1</v>
      </c>
      <c r="AQ43" s="36" t="str">
        <f t="shared" si="1016"/>
        <v/>
      </c>
      <c r="AR43" s="36" t="str">
        <f t="shared" si="1016"/>
        <v/>
      </c>
      <c r="AS43" s="150" t="str">
        <f t="shared" si="1016"/>
        <v/>
      </c>
      <c r="AT43" s="36" t="str">
        <f t="shared" si="1016"/>
        <v/>
      </c>
      <c r="AU43" s="36" t="str">
        <f t="shared" si="1016"/>
        <v/>
      </c>
      <c r="AV43" s="37">
        <f>IF(AV42&gt;0,AV42/AV41,0)</f>
        <v>-1.4895354772843288</v>
      </c>
      <c r="AW43" s="143" t="str">
        <f>IF(AND(AW41&gt;0,AW42&gt;0),ROUNDDOWN(AW42/AW41,4),"")</f>
        <v/>
      </c>
      <c r="AX43" s="424">
        <f t="shared" ref="AX43:BE43" si="1017">IF(AND(AX41&gt;0,AX42&gt;0),ROUNDDOWN(AX42/AX41,4),"")</f>
        <v>0.92810000000000004</v>
      </c>
      <c r="AY43" s="425">
        <f t="shared" si="1017"/>
        <v>1.0568</v>
      </c>
      <c r="AZ43" s="426">
        <f t="shared" si="1017"/>
        <v>1</v>
      </c>
      <c r="BA43" s="297" t="str">
        <f t="shared" si="1017"/>
        <v/>
      </c>
      <c r="BB43" s="301" t="str">
        <f t="shared" si="1017"/>
        <v/>
      </c>
      <c r="BC43" s="155" t="str">
        <f t="shared" si="1017"/>
        <v/>
      </c>
      <c r="BD43" s="305">
        <f t="shared" si="1017"/>
        <v>1.4835</v>
      </c>
      <c r="BE43" s="315">
        <f t="shared" si="1017"/>
        <v>1.6008</v>
      </c>
      <c r="BF43" s="325"/>
      <c r="BG43" s="159">
        <f t="shared" ref="BG43:BO43" si="1018">IF(AND(BG41&gt;0,BG42&gt;0),ROUNDDOWN(BG42/BG41,4),"")</f>
        <v>1.5</v>
      </c>
      <c r="BH43" s="36" t="str">
        <f t="shared" si="1018"/>
        <v/>
      </c>
      <c r="BI43" s="36" t="str">
        <f t="shared" si="1018"/>
        <v/>
      </c>
      <c r="BJ43" s="150" t="str">
        <f t="shared" si="1018"/>
        <v/>
      </c>
      <c r="BK43" s="36">
        <f t="shared" si="1018"/>
        <v>1.9238</v>
      </c>
      <c r="BL43" s="36">
        <f t="shared" si="1018"/>
        <v>1.8141</v>
      </c>
      <c r="BM43" s="150">
        <f t="shared" si="1018"/>
        <v>2</v>
      </c>
      <c r="BN43" s="36">
        <f t="shared" si="1018"/>
        <v>0.79159999999999997</v>
      </c>
      <c r="BO43" s="36">
        <f t="shared" si="1018"/>
        <v>0.77980000000000005</v>
      </c>
      <c r="BP43" s="37">
        <f>IF(BP42&gt;0,BP42/BP41,0)</f>
        <v>0.64380024465040164</v>
      </c>
      <c r="BQ43" s="150">
        <f t="shared" ref="BQ43:BY43" si="1019">IF(AND(BQ41&gt;0,BQ42&gt;0),ROUNDDOWN(BQ42/BQ41,4),"")</f>
        <v>1</v>
      </c>
      <c r="BR43" s="36" t="str">
        <f t="shared" si="1019"/>
        <v/>
      </c>
      <c r="BS43" s="36" t="str">
        <f t="shared" si="1019"/>
        <v/>
      </c>
      <c r="BT43" s="150" t="str">
        <f t="shared" si="1019"/>
        <v/>
      </c>
      <c r="BU43" s="36" t="str">
        <f t="shared" si="1019"/>
        <v/>
      </c>
      <c r="BV43" s="36" t="str">
        <f t="shared" si="1019"/>
        <v/>
      </c>
      <c r="BW43" s="150" t="str">
        <f t="shared" si="1019"/>
        <v/>
      </c>
      <c r="BX43" s="36" t="str">
        <f t="shared" si="1019"/>
        <v/>
      </c>
      <c r="BY43" s="36" t="str">
        <f t="shared" si="1019"/>
        <v/>
      </c>
      <c r="BZ43" s="37">
        <f>IF(BZ42&gt;0,BZ42/BZ41,0)</f>
        <v>-1.6182940275650843</v>
      </c>
      <c r="CA43" s="150" t="str">
        <f t="shared" ref="CA43:CI43" si="1020">IF(AND(CA41&gt;0,CA42&gt;0),ROUNDDOWN(CA42/CA41,4),"")</f>
        <v/>
      </c>
      <c r="CB43" s="36" t="str">
        <f t="shared" si="1020"/>
        <v/>
      </c>
      <c r="CC43" s="36" t="str">
        <f t="shared" si="1020"/>
        <v/>
      </c>
      <c r="CD43" s="150" t="str">
        <f t="shared" si="1020"/>
        <v/>
      </c>
      <c r="CE43" s="36" t="str">
        <f t="shared" si="1020"/>
        <v/>
      </c>
      <c r="CF43" s="36" t="str">
        <f t="shared" si="1020"/>
        <v/>
      </c>
      <c r="CG43" s="150" t="str">
        <f t="shared" si="1020"/>
        <v/>
      </c>
      <c r="CH43" s="36" t="str">
        <f t="shared" si="1020"/>
        <v/>
      </c>
      <c r="CI43" s="36" t="str">
        <f t="shared" si="1020"/>
        <v/>
      </c>
      <c r="CJ43" s="37">
        <f>IF(CJ42&gt;0,CJ42/CJ41,0)</f>
        <v>0</v>
      </c>
      <c r="CK43" s="143" t="str">
        <f>IF(AND(CK41&gt;0,CK42&gt;0),ROUNDDOWN(CK42/CK41,4),"")</f>
        <v/>
      </c>
      <c r="CL43" s="424">
        <f t="shared" ref="CL43:CS43" si="1021">IF(AND(CL41&gt;0,CL42&gt;0),ROUNDDOWN(CL42/CL41,4),"")</f>
        <v>1.4416</v>
      </c>
      <c r="CM43" s="425">
        <f t="shared" si="1021"/>
        <v>1.1744000000000001</v>
      </c>
      <c r="CN43" s="426">
        <f t="shared" si="1021"/>
        <v>2</v>
      </c>
      <c r="CO43" s="297">
        <f t="shared" si="1021"/>
        <v>0.9425</v>
      </c>
      <c r="CP43" s="301">
        <f t="shared" si="1021"/>
        <v>0.89439999999999997</v>
      </c>
      <c r="CQ43" s="155">
        <f t="shared" si="1021"/>
        <v>1</v>
      </c>
      <c r="CR43" s="305">
        <f t="shared" si="1021"/>
        <v>1.7916000000000001</v>
      </c>
      <c r="CS43" s="315">
        <f t="shared" si="1021"/>
        <v>1.7798</v>
      </c>
      <c r="CT43" s="325"/>
      <c r="CU43" s="159">
        <f>IF(AND(CU41&gt;0,CU42&gt;0),ROUNDDOWN(CU42/CU41,4),"")</f>
        <v>2</v>
      </c>
      <c r="CV43" s="335">
        <f>IF(AND(CV41&gt;0,CV42&gt;0),ROUNDDOWN(CV42/CV41,4),"")</f>
        <v>1.0992999999999999</v>
      </c>
      <c r="CW43" s="336">
        <f t="shared" ref="CW43:CX43" si="1022">IF(AND(CW41&gt;0,CW42&gt;0),ROUNDDOWN(CW42/CW41,4),"")</f>
        <v>1.0960000000000001</v>
      </c>
      <c r="CX43" s="163">
        <f t="shared" si="1022"/>
        <v>1.3332999999999999</v>
      </c>
      <c r="CY43" s="356">
        <f>IF(AND(CY41&gt;0,CY42&gt;0),ROUNDDOWN(CY42/CY41,4),"")</f>
        <v>1.3859999999999999</v>
      </c>
      <c r="CZ43" s="357">
        <f>IF(AND(CZ41&gt;0,CZ42&gt;0),ROUNDDOWN(CZ42/CZ41,4),"")</f>
        <v>1.2951999999999999</v>
      </c>
      <c r="DA43" s="167">
        <f>IF(AND(DA41&gt;0,DA42&gt;0),ROUNDDOWN(DA42/DA41,4),"")</f>
        <v>1.5</v>
      </c>
      <c r="DB43" s="483">
        <f t="shared" ref="DB43:DE43" si="1023">IF(AND(DB41&gt;0,DB42&gt;0),ROUNDDOWN(DB42/DB41,4),"")</f>
        <v>1.5912999999999999</v>
      </c>
      <c r="DC43" s="484">
        <f t="shared" si="1023"/>
        <v>1.6572</v>
      </c>
      <c r="DD43" s="485"/>
      <c r="DE43" s="486">
        <f t="shared" si="1023"/>
        <v>1.6666000000000001</v>
      </c>
      <c r="DF43" s="36">
        <f t="shared" ref="DF43:DM43" si="1024">IF(AND(DF41&gt;0,DF42&gt;0),ROUNDDOWN(DF42/DF41,4),"")</f>
        <v>0.9597</v>
      </c>
      <c r="DG43" s="36">
        <f t="shared" si="1024"/>
        <v>0.96140000000000003</v>
      </c>
      <c r="DH43" s="150">
        <f t="shared" si="1024"/>
        <v>1</v>
      </c>
      <c r="DI43" s="36" t="str">
        <f t="shared" si="1024"/>
        <v/>
      </c>
      <c r="DJ43" s="36" t="str">
        <f t="shared" si="1024"/>
        <v/>
      </c>
      <c r="DK43" s="150" t="str">
        <f t="shared" si="1024"/>
        <v/>
      </c>
      <c r="DL43" s="36" t="str">
        <f t="shared" si="1024"/>
        <v/>
      </c>
      <c r="DM43" s="36" t="str">
        <f t="shared" si="1024"/>
        <v/>
      </c>
      <c r="DN43" s="37">
        <f>IF(DN42&gt;0,DN42/DN41,0)</f>
        <v>-1.0418580908626851</v>
      </c>
      <c r="DO43" s="150" t="str">
        <f t="shared" ref="DO43:DW43" si="1025">IF(AND(DO41&gt;0,DO42&gt;0),ROUNDDOWN(DO42/DO41,4),"")</f>
        <v/>
      </c>
      <c r="DP43" s="36" t="str">
        <f t="shared" si="1025"/>
        <v/>
      </c>
      <c r="DQ43" s="36" t="str">
        <f t="shared" si="1025"/>
        <v/>
      </c>
      <c r="DR43" s="150" t="str">
        <f t="shared" si="1025"/>
        <v/>
      </c>
      <c r="DS43" s="36" t="str">
        <f t="shared" si="1025"/>
        <v/>
      </c>
      <c r="DT43" s="36" t="str">
        <f t="shared" si="1025"/>
        <v/>
      </c>
      <c r="DU43" s="150" t="str">
        <f t="shared" si="1025"/>
        <v/>
      </c>
      <c r="DV43" s="36">
        <f t="shared" si="1025"/>
        <v>1.0184</v>
      </c>
      <c r="DW43" s="36">
        <f t="shared" si="1025"/>
        <v>1.0013000000000001</v>
      </c>
      <c r="DX43" s="37">
        <f>IF(DX42&gt;0,DX42/DX41,0)</f>
        <v>1.0023023975178258</v>
      </c>
      <c r="DY43" s="150">
        <f t="shared" ref="DY43:EG43" si="1026">IF(AND(DY41&gt;0,DY42&gt;0),ROUNDDOWN(DY42/DY41,4),"")</f>
        <v>1</v>
      </c>
      <c r="DZ43" s="36" t="str">
        <f t="shared" si="1026"/>
        <v/>
      </c>
      <c r="EA43" s="36" t="str">
        <f t="shared" si="1026"/>
        <v/>
      </c>
      <c r="EB43" s="150" t="str">
        <f t="shared" si="1026"/>
        <v/>
      </c>
      <c r="EC43" s="36" t="str">
        <f t="shared" si="1026"/>
        <v/>
      </c>
      <c r="ED43" s="36" t="str">
        <f t="shared" si="1026"/>
        <v/>
      </c>
      <c r="EE43" s="150" t="str">
        <f t="shared" si="1026"/>
        <v/>
      </c>
      <c r="EF43" s="36" t="str">
        <f t="shared" si="1026"/>
        <v/>
      </c>
      <c r="EG43" s="36" t="str">
        <f t="shared" si="1026"/>
        <v/>
      </c>
      <c r="EH43" s="37">
        <f>IF(EH42&gt;0,EH42/EH41,0)</f>
        <v>0</v>
      </c>
      <c r="EI43" s="143" t="str">
        <f>IF(AND(EI41&gt;0,EI42&gt;0),ROUNDDOWN(EI42/EI41,4),"")</f>
        <v/>
      </c>
      <c r="EJ43" s="424">
        <f t="shared" ref="EJ43:EQ43" si="1027">IF(AND(EJ41&gt;0,EJ42&gt;0),ROUNDDOWN(EJ42/EJ41,4),"")</f>
        <v>0.4798</v>
      </c>
      <c r="EK43" s="425">
        <f t="shared" si="1027"/>
        <v>0.48070000000000002</v>
      </c>
      <c r="EL43" s="426">
        <f t="shared" si="1027"/>
        <v>0.5</v>
      </c>
      <c r="EM43" s="297">
        <f t="shared" si="1027"/>
        <v>0.86950000000000005</v>
      </c>
      <c r="EN43" s="301">
        <f t="shared" si="1027"/>
        <v>0.79049999999999998</v>
      </c>
      <c r="EO43" s="155">
        <f t="shared" si="1027"/>
        <v>1</v>
      </c>
      <c r="EP43" s="305">
        <f t="shared" si="1027"/>
        <v>0.9425</v>
      </c>
      <c r="EQ43" s="315">
        <f t="shared" si="1027"/>
        <v>0.89439999999999997</v>
      </c>
      <c r="ER43" s="325"/>
      <c r="ES43" s="159">
        <f t="shared" ref="ES43:FA43" si="1028">IF(AND(ES41&gt;0,ES42&gt;0),ROUNDDOWN(ES42/ES41,4),"")</f>
        <v>1</v>
      </c>
      <c r="ET43" s="36" t="str">
        <f t="shared" si="1028"/>
        <v/>
      </c>
      <c r="EU43" s="36" t="str">
        <f t="shared" si="1028"/>
        <v/>
      </c>
      <c r="EV43" s="150" t="str">
        <f t="shared" si="1028"/>
        <v/>
      </c>
      <c r="EW43" s="36" t="str">
        <f t="shared" si="1028"/>
        <v/>
      </c>
      <c r="EX43" s="36" t="str">
        <f t="shared" si="1028"/>
        <v/>
      </c>
      <c r="EY43" s="150" t="str">
        <f t="shared" si="1028"/>
        <v/>
      </c>
      <c r="EZ43" s="36" t="str">
        <f t="shared" si="1028"/>
        <v/>
      </c>
      <c r="FA43" s="36" t="str">
        <f t="shared" si="1028"/>
        <v/>
      </c>
      <c r="FB43" s="37">
        <f>IF(FB42&gt;0,FB42/FB41,0)</f>
        <v>0</v>
      </c>
      <c r="FC43" s="150" t="str">
        <f t="shared" ref="FC43:FK43" si="1029">IF(AND(FC41&gt;0,FC42&gt;0),ROUNDDOWN(FC42/FC41,4),"")</f>
        <v/>
      </c>
      <c r="FD43" s="36" t="str">
        <f t="shared" si="1029"/>
        <v/>
      </c>
      <c r="FE43" s="36" t="str">
        <f t="shared" si="1029"/>
        <v/>
      </c>
      <c r="FF43" s="150" t="str">
        <f t="shared" si="1029"/>
        <v/>
      </c>
      <c r="FG43" s="36" t="str">
        <f t="shared" si="1029"/>
        <v/>
      </c>
      <c r="FH43" s="36" t="str">
        <f t="shared" si="1029"/>
        <v/>
      </c>
      <c r="FI43" s="150" t="str">
        <f t="shared" si="1029"/>
        <v/>
      </c>
      <c r="FJ43" s="36" t="str">
        <f t="shared" si="1029"/>
        <v/>
      </c>
      <c r="FK43" s="36" t="str">
        <f t="shared" si="1029"/>
        <v/>
      </c>
      <c r="FL43" s="37">
        <f>IF(FL42&gt;0,FL42/FL41,0)</f>
        <v>0</v>
      </c>
      <c r="FM43" s="150" t="str">
        <f t="shared" ref="FM43:FU43" si="1030">IF(AND(FM41&gt;0,FM42&gt;0),ROUNDDOWN(FM42/FM41,4),"")</f>
        <v/>
      </c>
      <c r="FN43" s="36" t="str">
        <f t="shared" si="1030"/>
        <v/>
      </c>
      <c r="FO43" s="36" t="str">
        <f t="shared" si="1030"/>
        <v/>
      </c>
      <c r="FP43" s="150" t="str">
        <f t="shared" si="1030"/>
        <v/>
      </c>
      <c r="FQ43" s="36" t="str">
        <f t="shared" si="1030"/>
        <v/>
      </c>
      <c r="FR43" s="36" t="str">
        <f t="shared" si="1030"/>
        <v/>
      </c>
      <c r="FS43" s="150" t="str">
        <f t="shared" si="1030"/>
        <v/>
      </c>
      <c r="FT43" s="36" t="str">
        <f t="shared" si="1030"/>
        <v/>
      </c>
      <c r="FU43" s="36" t="str">
        <f t="shared" si="1030"/>
        <v/>
      </c>
      <c r="FV43" s="37">
        <f>IF(FV42&gt;0,FV42/FV41,0)</f>
        <v>0</v>
      </c>
      <c r="FW43" s="143" t="str">
        <f>IF(AND(FW41&gt;0,FW42&gt;0),ROUNDDOWN(FW42/FW41,4),"")</f>
        <v/>
      </c>
      <c r="FX43" s="424" t="str">
        <f t="shared" ref="FX43:GE43" si="1031">IF(AND(FX41&gt;0,FX42&gt;0),ROUNDDOWN(FX42/FX41,4),"")</f>
        <v/>
      </c>
      <c r="FY43" s="425" t="str">
        <f t="shared" si="1031"/>
        <v/>
      </c>
      <c r="FZ43" s="426" t="str">
        <f t="shared" si="1031"/>
        <v/>
      </c>
      <c r="GA43" s="297" t="str">
        <f t="shared" si="1031"/>
        <v/>
      </c>
      <c r="GB43" s="301" t="str">
        <f t="shared" si="1031"/>
        <v/>
      </c>
      <c r="GC43" s="155" t="str">
        <f t="shared" si="1031"/>
        <v/>
      </c>
      <c r="GD43" s="305" t="str">
        <f t="shared" si="1031"/>
        <v/>
      </c>
      <c r="GE43" s="315" t="str">
        <f t="shared" si="1031"/>
        <v/>
      </c>
      <c r="GF43" s="325"/>
      <c r="GG43" s="159" t="str">
        <f>IF(AND(GG41&gt;0,GG42&gt;0),ROUNDDOWN(GG42/GG41,4),"")</f>
        <v/>
      </c>
      <c r="GH43" s="335">
        <f>IF(AND(GH41&gt;0,GH42&gt;0),ROUNDDOWN(GH42/GH41,4),"")</f>
        <v>0.2399</v>
      </c>
      <c r="GI43" s="336">
        <f t="shared" ref="GI43:GJ43" si="1032">IF(AND(GI41&gt;0,GI42&gt;0),ROUNDDOWN(GI42/GI41,4),"")</f>
        <v>0.24030000000000001</v>
      </c>
      <c r="GJ43" s="163">
        <f t="shared" si="1032"/>
        <v>0.25</v>
      </c>
      <c r="GK43" s="356">
        <f>IF(AND(GK41&gt;0,GK42&gt;0),ROUNDDOWN(GK42/GK41,4),"")</f>
        <v>0.2898</v>
      </c>
      <c r="GL43" s="357">
        <f>IF(AND(GL41&gt;0,GL42&gt;0),ROUNDDOWN(GL42/GL41,4),"")</f>
        <v>0.26350000000000001</v>
      </c>
      <c r="GM43" s="167">
        <f>IF(AND(GM41&gt;0,GM42&gt;0),ROUNDDOWN(GM42/GM41,4),"")</f>
        <v>0.33329999999999999</v>
      </c>
      <c r="GN43" s="483">
        <f t="shared" ref="GN43:HA43" si="1033">IF(AND(GN41&gt;0,GN42&gt;0),ROUNDDOWN(GN42/GN41,4),"")</f>
        <v>0.62409999999999999</v>
      </c>
      <c r="GO43" s="484">
        <f t="shared" si="1033"/>
        <v>0.59350000000000003</v>
      </c>
      <c r="GP43" s="485" t="str">
        <f t="shared" si="1033"/>
        <v/>
      </c>
      <c r="GQ43" s="486">
        <f t="shared" si="1033"/>
        <v>0.66659999999999997</v>
      </c>
      <c r="GR43" s="392">
        <f t="shared" si="1033"/>
        <v>0.60819999999999996</v>
      </c>
      <c r="GS43" s="393">
        <f t="shared" si="1033"/>
        <v>0.60699999999999998</v>
      </c>
      <c r="GT43" s="172">
        <f t="shared" si="1033"/>
        <v>0.71419999999999995</v>
      </c>
      <c r="GU43" s="392">
        <f t="shared" si="1033"/>
        <v>0.72299999999999998</v>
      </c>
      <c r="GV43" s="393">
        <f t="shared" si="1033"/>
        <v>0.67269999999999996</v>
      </c>
      <c r="GW43" s="172">
        <f t="shared" si="1033"/>
        <v>0.8</v>
      </c>
      <c r="GX43" s="392">
        <f t="shared" si="1033"/>
        <v>1.1218999999999999</v>
      </c>
      <c r="GY43" s="393">
        <f t="shared" si="1033"/>
        <v>1.1463000000000001</v>
      </c>
      <c r="GZ43" s="374"/>
      <c r="HA43" s="171">
        <f t="shared" si="1033"/>
        <v>1.1666000000000001</v>
      </c>
      <c r="HB43" s="40"/>
      <c r="HC43" s="39" t="s">
        <v>139</v>
      </c>
      <c r="HD43" s="39"/>
      <c r="HE43" s="39"/>
      <c r="HF43" s="39"/>
      <c r="HG43" s="39"/>
    </row>
    <row r="44" spans="1:215" s="25" customFormat="1" ht="21">
      <c r="A44" s="24"/>
      <c r="B44" s="51" t="s">
        <v>447</v>
      </c>
      <c r="C44" s="58" t="str">
        <f>_xlfn.XLOOKUP(D44,事業計画2025[営業所],事業計画2025[エリア],"",0)</f>
        <v>東京</v>
      </c>
      <c r="D44" s="59" t="s">
        <v>195</v>
      </c>
      <c r="E44" s="196"/>
      <c r="F44" s="196"/>
      <c r="G44" s="196" t="str">
        <f>_xlfn.XLOOKUP(D44,事業計画2025[営業所],事業計画2025[所長],"",0)</f>
        <v>鵜戸 昭一</v>
      </c>
      <c r="H44" s="196" t="str">
        <f>_xlfn.XLOOKUP(D44,事業計画2025[営業所],事業計画2025[担当役員],"",0)</f>
        <v>佐藤 宏幸</v>
      </c>
      <c r="I44" s="196" t="str">
        <f>_xlfn.XLOOKUP(D44,事業計画2025[営業所],事業計画2025[主要ブランド],"",0)</f>
        <v>アクティブハウス</v>
      </c>
      <c r="J44" s="196"/>
      <c r="K44" s="197">
        <f>_xlfn.XLOOKUP(D44,事業計画2025[営業所],事業計画2025[人件費],"",0)</f>
        <v>1092</v>
      </c>
      <c r="L44" s="197">
        <f>_xlfn.XLOOKUP(D44,事業計画2025[営業所],事業計画2025[販売費],"",0)</f>
        <v>16</v>
      </c>
      <c r="M44" s="197">
        <f>_xlfn.XLOOKUP(D44,事業計画2025[営業所],事業計画2025[減価償却費],"",0)</f>
        <v>9</v>
      </c>
      <c r="N44" s="197">
        <f>_xlfn.XLOOKUP(D44,事業計画2025[営業所],事業計画2025[地代・家賃],"",0)</f>
        <v>0</v>
      </c>
      <c r="O44" s="197">
        <f>_xlfn.XLOOKUP(D44,事業計画2025[営業所],事業計画2025[その他経費],"",0)</f>
        <v>492</v>
      </c>
      <c r="P44" s="197">
        <f>_xlfn.XLOOKUP(D44,事業計画2025[営業所],事業計画2025[本社経費],"",0)</f>
        <v>1500</v>
      </c>
      <c r="Q44" s="197">
        <f>SUM(K44:P44)</f>
        <v>3109</v>
      </c>
      <c r="R44" s="196"/>
      <c r="S44" s="26" t="s">
        <v>137</v>
      </c>
      <c r="T44" s="27" cm="1">
        <f t="array" ref="T44">_xlfn.XLOOKUP($D44&amp;T$2&amp;T$3,事業計画集計2025[営業所]&amp;事業計画集計2025[月]&amp;事業計画集計2025[受着完],事業計画集計2025[(当月)計画 請負金額],0,0)</f>
        <v>20000000</v>
      </c>
      <c r="U44" s="28" cm="1">
        <f t="array" ref="U44">_xlfn.XLOOKUP($D44&amp;T$2&amp;T$3,事業計画集計2025[営業所]&amp;事業計画集計2025[月]&amp;事業計画集計2025[受着完],事業計画集計2025[(当月)計画 利益額],0,0)</f>
        <v>4800000</v>
      </c>
      <c r="V44" s="142" cm="1">
        <f t="array" ref="V44">_xlfn.XLOOKUP($D44&amp;T$2&amp;T$3,事業計画集計2025[営業所]&amp;事業計画集計2025[月]&amp;事業計画集計2025[受着完],事業計画集計2025[(当月)計画 棟数],0,0)</f>
        <v>1</v>
      </c>
      <c r="W44" s="27" cm="1">
        <f t="array" ref="W44">_xlfn.XLOOKUP($D44&amp;W$2&amp;W$3,事業計画集計2025[営業所]&amp;事業計画集計2025[月]&amp;事業計画集計2025[受着完],事業計画集計2025[(当月)計画 請負金額],0,0)</f>
        <v>0</v>
      </c>
      <c r="X44" s="28" cm="1">
        <f t="array" ref="X44">_xlfn.XLOOKUP($D44&amp;W$2&amp;W$3,事業計画集計2025[営業所]&amp;事業計画集計2025[月]&amp;事業計画集計2025[受着完],事業計画集計2025[(当月)計画 利益額],0,0)</f>
        <v>0</v>
      </c>
      <c r="Y44" s="149" cm="1">
        <f t="array" ref="Y44">_xlfn.XLOOKUP($D44&amp;W$2&amp;W$3,事業計画集計2025[営業所]&amp;事業計画集計2025[月]&amp;事業計画集計2025[受着完],事業計画集計2025[(当月)計画 棟数],0,0)</f>
        <v>0</v>
      </c>
      <c r="Z44" s="28" cm="1">
        <f t="array" ref="Z44">_xlfn.XLOOKUP($D44&amp;Z$2&amp;Z$3,事業計画集計2025[営業所]&amp;事業計画集計2025[月]&amp;事業計画集計2025[受着完],事業計画集計2025[(当月)計画 請負金額],0,0)</f>
        <v>96150000</v>
      </c>
      <c r="AA44" s="28" cm="1">
        <f t="array" ref="AA44">_xlfn.XLOOKUP($D44&amp;Z$2&amp;Z$3,事業計画集計2025[営業所]&amp;事業計画集計2025[月]&amp;事業計画集計2025[受着完],事業計画集計2025[(当月)計画 利益額],0,0)</f>
        <v>22499100</v>
      </c>
      <c r="AB44" s="29">
        <f>AA44-($Q44*1000)</f>
        <v>19390100</v>
      </c>
      <c r="AC44" s="142" cm="1">
        <f t="array" ref="AC44">_xlfn.XLOOKUP($D44&amp;Z$2&amp;Z$3,事業計画集計2025[営業所]&amp;事業計画集計2025[月]&amp;事業計画集計2025[受着完],事業計画集計2025[(当月)計画 棟数],0,0)</f>
        <v>1</v>
      </c>
      <c r="AD44" s="27" cm="1">
        <f t="array" ref="AD44">_xlfn.XLOOKUP($D44&amp;AD$2&amp;AD$3,事業計画集計2025[営業所]&amp;事業計画集計2025[月]&amp;事業計画集計2025[受着完],事業計画集計2025[(当月)計画 請負金額],0,0)</f>
        <v>20000000</v>
      </c>
      <c r="AE44" s="28" cm="1">
        <f t="array" ref="AE44">_xlfn.XLOOKUP($D44&amp;AD$2&amp;AD$3,事業計画集計2025[営業所]&amp;事業計画集計2025[月]&amp;事業計画集計2025[受着完],事業計画集計2025[(当月)計画 利益額],0,0)</f>
        <v>4800000</v>
      </c>
      <c r="AF44" s="149" cm="1">
        <f t="array" ref="AF44">_xlfn.XLOOKUP($D44&amp;AD$2&amp;AD$3,事業計画集計2025[営業所]&amp;事業計画集計2025[月]&amp;事業計画集計2025[受着完],事業計画集計2025[(当月)計画 棟数],0,0)</f>
        <v>1</v>
      </c>
      <c r="AG44" s="28" cm="1">
        <f t="array" ref="AG44">_xlfn.XLOOKUP($D44&amp;AG$2&amp;AG$3,事業計画集計2025[営業所]&amp;事業計画集計2025[月]&amp;事業計画集計2025[受着完],事業計画集計2025[(当月)計画 請負金額],0,0)</f>
        <v>20854168</v>
      </c>
      <c r="AH44" s="28" cm="1">
        <f t="array" ref="AH44">_xlfn.XLOOKUP($D44&amp;AG$2&amp;AG$3,事業計画集計2025[営業所]&amp;事業計画集計2025[月]&amp;事業計画集計2025[受着完],事業計画集計2025[(当月)計画 利益額],0,0)</f>
        <v>5228140</v>
      </c>
      <c r="AI44" s="149" cm="1">
        <f t="array" ref="AI44">_xlfn.XLOOKUP($D44&amp;AG$2&amp;AG$3,事業計画集計2025[営業所]&amp;事業計画集計2025[月]&amp;事業計画集計2025[受着完],事業計画集計2025[(当月)計画 棟数],0,0)</f>
        <v>1</v>
      </c>
      <c r="AJ44" s="28" cm="1">
        <f t="array" ref="AJ44">_xlfn.XLOOKUP($D44&amp;AJ$2&amp;AJ$3,事業計画集計2025[営業所]&amp;事業計画集計2025[月]&amp;事業計画集計2025[受着完],事業計画集計2025[(当月)計画 請負金額],0,0)</f>
        <v>12381700</v>
      </c>
      <c r="AK44" s="28" cm="1">
        <f t="array" ref="AK44">_xlfn.XLOOKUP($D44&amp;AJ$2&amp;AJ$3,事業計画集計2025[営業所]&amp;事業計画集計2025[月]&amp;事業計画集計2025[受着完],事業計画集計2025[(当月)計画 利益額],0,0)</f>
        <v>2563012</v>
      </c>
      <c r="AL44" s="29">
        <f>AK44-($Q44*1000)</f>
        <v>-545988</v>
      </c>
      <c r="AM44" s="149" cm="1">
        <f t="array" ref="AM44">_xlfn.XLOOKUP($D44&amp;AJ$2&amp;AJ$3,事業計画集計2025[営業所]&amp;事業計画集計2025[月]&amp;事業計画集計2025[受着完],事業計画集計2025[(当月)計画 棟数],0,0)</f>
        <v>1</v>
      </c>
      <c r="AN44" s="28" cm="1">
        <f t="array" ref="AN44">_xlfn.XLOOKUP($D44&amp;AN$2&amp;AN$3,事業計画集計2025[営業所]&amp;事業計画集計2025[月]&amp;事業計画集計2025[受着完],事業計画集計2025[(当月)計画 請負金額],0,0)</f>
        <v>20000000</v>
      </c>
      <c r="AO44" s="28" cm="1">
        <f t="array" ref="AO44">_xlfn.XLOOKUP($D44&amp;AN$2&amp;AN$3,事業計画集計2025[営業所]&amp;事業計画集計2025[月]&amp;事業計画集計2025[受着完],事業計画集計2025[(当月)計画 利益額],0,0)</f>
        <v>4800000</v>
      </c>
      <c r="AP44" s="149" cm="1">
        <f t="array" ref="AP44">_xlfn.XLOOKUP($D44&amp;AN$2&amp;AN$3,事業計画集計2025[営業所]&amp;事業計画集計2025[月]&amp;事業計画集計2025[受着完],事業計画集計2025[(当月)計画 棟数],0,0)</f>
        <v>1</v>
      </c>
      <c r="AQ44" s="28" cm="1">
        <f t="array" ref="AQ44">_xlfn.XLOOKUP($D44&amp;AQ$2&amp;AQ$3,事業計画集計2025[営業所]&amp;事業計画集計2025[月]&amp;事業計画集計2025[受着完],事業計画集計2025[(当月)計画 請負金額],0,0)</f>
        <v>62386731</v>
      </c>
      <c r="AR44" s="28" cm="1">
        <f t="array" ref="AR44">_xlfn.XLOOKUP($D44&amp;AQ$2&amp;AQ$3,事業計画集計2025[営業所]&amp;事業計画集計2025[月]&amp;事業計画集計2025[受着完],事業計画集計2025[(当月)計画 利益額],0,0)</f>
        <v>16119518</v>
      </c>
      <c r="AS44" s="149" cm="1">
        <f t="array" ref="AS44">_xlfn.XLOOKUP($D44&amp;AQ$2&amp;AQ$3,事業計画集計2025[営業所]&amp;事業計画集計2025[月]&amp;事業計画集計2025[受着完],事業計画集計2025[(当月)計画 棟数],0,0)</f>
        <v>2</v>
      </c>
      <c r="AT44" s="28" cm="1">
        <f t="array" ref="AT44">_xlfn.XLOOKUP($D44&amp;AT$2&amp;AT$3,事業計画集計2025[営業所]&amp;事業計画集計2025[月]&amp;事業計画集計2025[受着完],事業計画集計2025[(当月)計画 請負金額],0,0)</f>
        <v>0</v>
      </c>
      <c r="AU44" s="28" cm="1">
        <f t="array" ref="AU44">_xlfn.XLOOKUP($D44&amp;AT$2&amp;AT$3,事業計画集計2025[営業所]&amp;事業計画集計2025[月]&amp;事業計画集計2025[受着完],事業計画集計2025[(当月)計画 利益額],0,0)</f>
        <v>0</v>
      </c>
      <c r="AV44" s="29">
        <f>AU44-($Q44*1000)</f>
        <v>-3109000</v>
      </c>
      <c r="AW44" s="142" cm="1">
        <f t="array" ref="AW44">_xlfn.XLOOKUP($D44&amp;AT$2&amp;AT$3,事業計画集計2025[営業所]&amp;事業計画集計2025[月]&amp;事業計画集計2025[受着完],事業計画集計2025[(当月)計画 棟数],0,0)</f>
        <v>0</v>
      </c>
      <c r="AX44" s="421">
        <f t="shared" ref="AX44:AX45" si="1034">T44+AD44+AN44</f>
        <v>60000000</v>
      </c>
      <c r="AY44" s="422">
        <f t="shared" ref="AY44:AY45" si="1035">U44+AE44+AO44</f>
        <v>14400000</v>
      </c>
      <c r="AZ44" s="423">
        <f t="shared" ref="AZ44:AZ45" si="1036">V44+AF44+AP44</f>
        <v>3</v>
      </c>
      <c r="BA44" s="296">
        <f t="shared" ref="BA44:BA45" si="1037">W44+AG44+AQ44</f>
        <v>83240899</v>
      </c>
      <c r="BB44" s="300">
        <f t="shared" ref="BB44:BB45" si="1038">X44+AH44+AR44</f>
        <v>21347658</v>
      </c>
      <c r="BC44" s="154">
        <f t="shared" ref="BC44:BC45" si="1039">Y44+AI44+AS44</f>
        <v>3</v>
      </c>
      <c r="BD44" s="304">
        <f t="shared" ref="BD44" si="1040">Z44+AJ44+AT44</f>
        <v>108531700</v>
      </c>
      <c r="BE44" s="314">
        <f t="shared" ref="BE44" si="1041">AA44+AK44+AU44</f>
        <v>25062112</v>
      </c>
      <c r="BF44" s="324">
        <f t="shared" ref="BF44" si="1042">AB44+AL44+AV44</f>
        <v>15735112</v>
      </c>
      <c r="BG44" s="158">
        <f t="shared" ref="BG44" si="1043">AC44+AM44+AW44</f>
        <v>2</v>
      </c>
      <c r="BH44" s="28" cm="1">
        <f t="array" ref="BH44">_xlfn.XLOOKUP($D44&amp;BH$2&amp;BH$3,事業計画集計2025[営業所]&amp;事業計画集計2025[月]&amp;事業計画集計2025[受着完],事業計画集計2025[(当月)計画 請負金額],0,0)</f>
        <v>20000000</v>
      </c>
      <c r="BI44" s="28" cm="1">
        <f t="array" ref="BI44">_xlfn.XLOOKUP($D44&amp;BH$2&amp;BH$3,事業計画集計2025[営業所]&amp;事業計画集計2025[月]&amp;事業計画集計2025[受着完],事業計画集計2025[(当月)計画 利益額],0,0)</f>
        <v>4800000</v>
      </c>
      <c r="BJ44" s="149" cm="1">
        <f t="array" ref="BJ44">_xlfn.XLOOKUP($D44&amp;BH$2&amp;BH$3,事業計画集計2025[営業所]&amp;事業計画集計2025[月]&amp;事業計画集計2025[受着完],事業計画集計2025[(当月)計画 棟数],0,0)</f>
        <v>1</v>
      </c>
      <c r="BK44" s="28" cm="1">
        <f t="array" ref="BK44">_xlfn.XLOOKUP($D44&amp;BK$2&amp;BK$3,事業計画集計2025[営業所]&amp;事業計画集計2025[月]&amp;事業計画集計2025[受着完],事業計画集計2025[(当月)計画 請負金額],0,0)</f>
        <v>24241521</v>
      </c>
      <c r="BL44" s="28" cm="1">
        <f t="array" ref="BL44">_xlfn.XLOOKUP($D44&amp;BK$2&amp;BK$3,事業計画集計2025[営業所]&amp;事業計画集計2025[月]&amp;事業計画集計2025[受着完],事業計画集計2025[(当月)計画 利益額],0,0)</f>
        <v>5580398</v>
      </c>
      <c r="BM44" s="149" cm="1">
        <f t="array" ref="BM44">_xlfn.XLOOKUP($D44&amp;BK$2&amp;BK$3,事業計画集計2025[営業所]&amp;事業計画集計2025[月]&amp;事業計画集計2025[受着完],事業計画集計2025[(当月)計画 棟数],0,0)</f>
        <v>1</v>
      </c>
      <c r="BN44" s="28" cm="1">
        <f t="array" ref="BN44">_xlfn.XLOOKUP($D44&amp;BN$2&amp;BN$3,事業計画集計2025[営業所]&amp;事業計画集計2025[月]&amp;事業計画集計2025[受着完],事業計画集計2025[(当月)計画 請負金額],0,0)</f>
        <v>20761830</v>
      </c>
      <c r="BO44" s="28" cm="1">
        <f t="array" ref="BO44">_xlfn.XLOOKUP($D44&amp;BN$2&amp;BN$3,事業計画集計2025[営業所]&amp;事業計画集計2025[月]&amp;事業計画集計2025[受着完],事業計画集計2025[(当月)計画 利益額],0,0)</f>
        <v>4152366</v>
      </c>
      <c r="BP44" s="29">
        <f>BO44-($Q44*1000)</f>
        <v>1043366</v>
      </c>
      <c r="BQ44" s="149" cm="1">
        <f t="array" ref="BQ44">_xlfn.XLOOKUP($D44&amp;BN$2&amp;BN$3,事業計画集計2025[営業所]&amp;事業計画集計2025[月]&amp;事業計画集計2025[受着完],事業計画集計2025[(当月)計画 棟数],0,0)</f>
        <v>1</v>
      </c>
      <c r="BR44" s="28" cm="1">
        <f t="array" ref="BR44">_xlfn.XLOOKUP($D44&amp;BR$2&amp;BR$3,事業計画集計2025[営業所]&amp;事業計画集計2025[月]&amp;事業計画集計2025[受着完],事業計画集計2025[(当月)計画 請負金額],0,0)</f>
        <v>20000000</v>
      </c>
      <c r="BS44" s="28" cm="1">
        <f t="array" ref="BS44">_xlfn.XLOOKUP($D44&amp;BR$2&amp;BR$3,事業計画集計2025[営業所]&amp;事業計画集計2025[月]&amp;事業計画集計2025[受着完],事業計画集計2025[(当月)計画 利益額],0,0)</f>
        <v>4800000</v>
      </c>
      <c r="BT44" s="149" cm="1">
        <f t="array" ref="BT44">_xlfn.XLOOKUP($D44&amp;BR$2&amp;BR$3,事業計画集計2025[営業所]&amp;事業計画集計2025[月]&amp;事業計画集計2025[受着完],事業計画集計2025[(当月)計画 棟数],0,0)</f>
        <v>1</v>
      </c>
      <c r="BU44" s="28" cm="1">
        <f t="array" ref="BU44">_xlfn.XLOOKUP($D44&amp;BU$2&amp;BU$3,事業計画集計2025[営業所]&amp;事業計画集計2025[月]&amp;事業計画集計2025[受着完],事業計画集計2025[(当月)計画 請負金額],0,0)</f>
        <v>66285000</v>
      </c>
      <c r="BV44" s="28" cm="1">
        <f t="array" ref="BV44">_xlfn.XLOOKUP($D44&amp;BU$2&amp;BU$3,事業計画集計2025[営業所]&amp;事業計画集計2025[月]&amp;事業計画集計2025[受着完],事業計画集計2025[(当月)計画 利益額],0,0)</f>
        <v>16420191</v>
      </c>
      <c r="BW44" s="149" cm="1">
        <f t="array" ref="BW44">_xlfn.XLOOKUP($D44&amp;BU$2&amp;BU$3,事業計画集計2025[営業所]&amp;事業計画集計2025[月]&amp;事業計画集計2025[受着完],事業計画集計2025[(当月)計画 棟数],0,0)</f>
        <v>3</v>
      </c>
      <c r="BX44" s="28" cm="1">
        <f t="array" ref="BX44">_xlfn.XLOOKUP($D44&amp;BX$2&amp;BX$3,事業計画集計2025[営業所]&amp;事業計画集計2025[月]&amp;事業計画集計2025[受着完],事業計画集計2025[(当月)計画 請負金額],0,0)</f>
        <v>20750000</v>
      </c>
      <c r="BY44" s="28" cm="1">
        <f t="array" ref="BY44">_xlfn.XLOOKUP($D44&amp;BX$2&amp;BX$3,事業計画集計2025[営業所]&amp;事業計画集計2025[月]&amp;事業計画集計2025[受着完],事業計画集計2025[(当月)計画 利益額],0,0)</f>
        <v>4770000</v>
      </c>
      <c r="BZ44" s="29">
        <f>BY44-($Q44*1000)</f>
        <v>1661000</v>
      </c>
      <c r="CA44" s="149" cm="1">
        <f t="array" ref="CA44">_xlfn.XLOOKUP($D44&amp;BX$2&amp;BX$3,事業計画集計2025[営業所]&amp;事業計画集計2025[月]&amp;事業計画集計2025[受着完],事業計画集計2025[(当月)計画 棟数],0,0)</f>
        <v>1</v>
      </c>
      <c r="CB44" s="28" cm="1">
        <f t="array" ref="CB44">_xlfn.XLOOKUP($D44&amp;CB$2&amp;CB$3,事業計画集計2025[営業所]&amp;事業計画集計2025[月]&amp;事業計画集計2025[受着完],事業計画集計2025[(当月)計画 請負金額],0,0)</f>
        <v>40000000</v>
      </c>
      <c r="CC44" s="28" cm="1">
        <f t="array" ref="CC44">_xlfn.XLOOKUP($D44&amp;CB$2&amp;CB$3,事業計画集計2025[営業所]&amp;事業計画集計2025[月]&amp;事業計画集計2025[受着完],事業計画集計2025[(当月)計画 利益額],0,0)</f>
        <v>9600000</v>
      </c>
      <c r="CD44" s="149" cm="1">
        <f t="array" ref="CD44">_xlfn.XLOOKUP($D44&amp;CB$2&amp;CB$3,事業計画集計2025[営業所]&amp;事業計画集計2025[月]&amp;事業計画集計2025[受着完],事業計画集計2025[(当月)計画 棟数],0,0)</f>
        <v>2</v>
      </c>
      <c r="CE44" s="28" cm="1">
        <f t="array" ref="CE44">_xlfn.XLOOKUP($D44&amp;CE$2&amp;CE$3,事業計画集計2025[営業所]&amp;事業計画集計2025[月]&amp;事業計画集計2025[受着完],事業計画集計2025[(当月)計画 請負金額],0,0)</f>
        <v>44475000</v>
      </c>
      <c r="CF44" s="28" cm="1">
        <f t="array" ref="CF44">_xlfn.XLOOKUP($D44&amp;CE$2&amp;CE$3,事業計画集計2025[営業所]&amp;事業計画集計2025[月]&amp;事業計画集計2025[受着完],事業計画集計2025[(当月)計画 利益額],0,0)</f>
        <v>11163500</v>
      </c>
      <c r="CG44" s="149" cm="1">
        <f t="array" ref="CG44">_xlfn.XLOOKUP($D44&amp;CE$2&amp;CE$3,事業計画集計2025[営業所]&amp;事業計画集計2025[月]&amp;事業計画集計2025[受着完],事業計画集計2025[(当月)計画 棟数],0,0)</f>
        <v>2</v>
      </c>
      <c r="CH44" s="28" cm="1">
        <f t="array" ref="CH44">_xlfn.XLOOKUP($D44&amp;CH$2&amp;CH$3,事業計画集計2025[営業所]&amp;事業計画集計2025[月]&amp;事業計画集計2025[受着完],事業計画集計2025[(当月)計画 請負金額],0,0)</f>
        <v>20854168</v>
      </c>
      <c r="CI44" s="28" cm="1">
        <f t="array" ref="CI44">_xlfn.XLOOKUP($D44&amp;CH$2&amp;CH$3,事業計画集計2025[営業所]&amp;事業計画集計2025[月]&amp;事業計画集計2025[受着完],事業計画集計2025[(当月)計画 利益額],0,0)</f>
        <v>5228140</v>
      </c>
      <c r="CJ44" s="29">
        <f>CI44-($Q44*1000)</f>
        <v>2119140</v>
      </c>
      <c r="CK44" s="142" cm="1">
        <f t="array" ref="CK44">_xlfn.XLOOKUP($D44&amp;CH$2&amp;CH$3,事業計画集計2025[営業所]&amp;事業計画集計2025[月]&amp;事業計画集計2025[受着完],事業計画集計2025[(当月)計画 棟数],0,0)</f>
        <v>1</v>
      </c>
      <c r="CL44" s="421">
        <f t="shared" ref="CL44:CL45" si="1044">BH44+BR44+CB44</f>
        <v>80000000</v>
      </c>
      <c r="CM44" s="422">
        <f t="shared" ref="CM44:CM45" si="1045">BI44+BS44+CC44</f>
        <v>19200000</v>
      </c>
      <c r="CN44" s="423">
        <f t="shared" ref="CN44:CN45" si="1046">BJ44+BT44+CD44</f>
        <v>4</v>
      </c>
      <c r="CO44" s="296">
        <f t="shared" ref="CO44:CO45" si="1047">BK44+BU44+CE44</f>
        <v>135001521</v>
      </c>
      <c r="CP44" s="300">
        <f t="shared" ref="CP44:CP45" si="1048">BL44+BV44+CF44</f>
        <v>33164089</v>
      </c>
      <c r="CQ44" s="154">
        <f t="shared" ref="CQ44:CQ45" si="1049">BM44+BW44+CG44</f>
        <v>6</v>
      </c>
      <c r="CR44" s="304">
        <f t="shared" ref="CR44" si="1050">BN44+BX44+CH44</f>
        <v>62365998</v>
      </c>
      <c r="CS44" s="314">
        <f t="shared" ref="CS44:CT44" si="1051">BO44+BY44+CI44</f>
        <v>14150506</v>
      </c>
      <c r="CT44" s="324">
        <f t="shared" si="1051"/>
        <v>4823506</v>
      </c>
      <c r="CU44" s="158">
        <f t="shared" ref="CU44" si="1052">BQ44+CA44+CK44</f>
        <v>3</v>
      </c>
      <c r="CV44" s="333">
        <f t="shared" ref="CV44:CV45" si="1053">AX44+CL44</f>
        <v>140000000</v>
      </c>
      <c r="CW44" s="334">
        <f t="shared" ref="CW44:CW45" si="1054">AY44+CM44</f>
        <v>33600000</v>
      </c>
      <c r="CX44" s="162">
        <f t="shared" ref="CX44:CX45" si="1055">AZ44+CN44</f>
        <v>7</v>
      </c>
      <c r="CY44" s="354">
        <f t="shared" ref="CY44:CY45" si="1056">BA44+CO44</f>
        <v>218242420</v>
      </c>
      <c r="CZ44" s="355">
        <f t="shared" ref="CZ44:CZ45" si="1057">BB44+CP44</f>
        <v>54511747</v>
      </c>
      <c r="DA44" s="166">
        <f t="shared" ref="DA44:DA45" si="1058">BC44+CQ44</f>
        <v>9</v>
      </c>
      <c r="DB44" s="479">
        <f t="shared" ref="DB44:DB45" si="1059">BD44+CR44</f>
        <v>170897698</v>
      </c>
      <c r="DC44" s="480">
        <f t="shared" ref="DC44:DC45" si="1060">BE44+CS44</f>
        <v>39212618</v>
      </c>
      <c r="DD44" s="481">
        <f t="shared" ref="DD44:DD45" si="1061">BF44+CT44</f>
        <v>20558618</v>
      </c>
      <c r="DE44" s="482">
        <f t="shared" ref="DE44:DE45" si="1062">BG44+CU44</f>
        <v>5</v>
      </c>
      <c r="DF44" s="28" cm="1">
        <f t="array" ref="DF44">_xlfn.XLOOKUP($D44&amp;DF$2&amp;DF$3,事業計画集計2025[営業所]&amp;事業計画集計2025[月]&amp;事業計画集計2025[受着完],事業計画集計2025[(当月)計画 請負金額],0,0)</f>
        <v>40000000</v>
      </c>
      <c r="DG44" s="28" cm="1">
        <f t="array" ref="DG44">_xlfn.XLOOKUP($D44&amp;DF$2&amp;DF$3,事業計画集計2025[営業所]&amp;事業計画集計2025[月]&amp;事業計画集計2025[受着完],事業計画集計2025[(当月)計画 利益額],0,0)</f>
        <v>9600000</v>
      </c>
      <c r="DH44" s="149" cm="1">
        <f t="array" ref="DH44">_xlfn.XLOOKUP($D44&amp;DF$2&amp;DF$3,事業計画集計2025[営業所]&amp;事業計画集計2025[月]&amp;事業計画集計2025[受着完],事業計画集計2025[(当月)計画 棟数],0,0)</f>
        <v>2</v>
      </c>
      <c r="DI44" s="28" cm="1">
        <f t="array" ref="DI44">_xlfn.XLOOKUP($D44&amp;DI$2&amp;DI$3,事業計画集計2025[営業所]&amp;事業計画集計2025[月]&amp;事業計画集計2025[受着完],事業計画集計2025[(当月)計画 請負金額],0,0)</f>
        <v>20000000</v>
      </c>
      <c r="DJ44" s="28" cm="1">
        <f t="array" ref="DJ44">_xlfn.XLOOKUP($D44&amp;DI$2&amp;DI$3,事業計画集計2025[営業所]&amp;事業計画集計2025[月]&amp;事業計画集計2025[受着完],事業計画集計2025[(当月)計画 利益額],0,0)</f>
        <v>4800000</v>
      </c>
      <c r="DK44" s="149" cm="1">
        <f t="array" ref="DK44">_xlfn.XLOOKUP($D44&amp;DI$2&amp;DI$3,事業計画集計2025[営業所]&amp;事業計画集計2025[月]&amp;事業計画集計2025[受着完],事業計画集計2025[(当月)計画 棟数],0,0)</f>
        <v>1</v>
      </c>
      <c r="DL44" s="28" cm="1">
        <f t="array" ref="DL44">_xlfn.XLOOKUP($D44&amp;DL$2&amp;DL$3,事業計画集計2025[営業所]&amp;事業計画集計2025[月]&amp;事業計画集計2025[受着完],事業計画集計2025[(当月)計画 請負金額],0,0)</f>
        <v>22961731</v>
      </c>
      <c r="DM44" s="28" cm="1">
        <f t="array" ref="DM44">_xlfn.XLOOKUP($D44&amp;DL$2&amp;DL$3,事業計画集計2025[営業所]&amp;事業計画集計2025[月]&amp;事業計画集計2025[受着完],事業計画集計2025[(当月)計画 利益額],0,0)</f>
        <v>5869018</v>
      </c>
      <c r="DN44" s="29">
        <f>DM44-($Q44*1000)</f>
        <v>2760018</v>
      </c>
      <c r="DO44" s="149" cm="1">
        <f t="array" ref="DO44">_xlfn.XLOOKUP($D44&amp;DL$2&amp;DL$3,事業計画集計2025[営業所]&amp;事業計画集計2025[月]&amp;事業計画集計2025[受着完],事業計画集計2025[(当月)計画 棟数],0,0)</f>
        <v>1</v>
      </c>
      <c r="DP44" s="28" cm="1">
        <f t="array" ref="DP44">_xlfn.XLOOKUP($D44&amp;DP$2&amp;DP$3,事業計画集計2025[営業所]&amp;事業計画集計2025[月]&amp;事業計画集計2025[受着完],事業計画集計2025[(当月)計画 請負金額],0,0)</f>
        <v>20000000</v>
      </c>
      <c r="DQ44" s="28" cm="1">
        <f t="array" ref="DQ44">_xlfn.XLOOKUP($D44&amp;DP$2&amp;DP$3,事業計画集計2025[営業所]&amp;事業計画集計2025[月]&amp;事業計画集計2025[受着完],事業計画集計2025[(当月)計画 利益額],0,0)</f>
        <v>4800000</v>
      </c>
      <c r="DR44" s="149" cm="1">
        <f t="array" ref="DR44">_xlfn.XLOOKUP($D44&amp;DP$2&amp;DP$3,事業計画集計2025[営業所]&amp;事業計画集計2025[月]&amp;事業計画集計2025[受着完],事業計画集計2025[(当月)計画 棟数],0,0)</f>
        <v>1</v>
      </c>
      <c r="DS44" s="28" cm="1">
        <f t="array" ref="DS44">_xlfn.XLOOKUP($D44&amp;DS$2&amp;DS$3,事業計画集計2025[営業所]&amp;事業計画集計2025[月]&amp;事業計画集計2025[受着完],事業計画集計2025[(当月)計画 請負金額],0,0)</f>
        <v>44841179</v>
      </c>
      <c r="DT44" s="28" cm="1">
        <f t="array" ref="DT44">_xlfn.XLOOKUP($D44&amp;DS$2&amp;DS$3,事業計画集計2025[営業所]&amp;事業計画集計2025[月]&amp;事業計画集計2025[受着完],事業計画集計2025[(当月)計画 利益額],0,0)</f>
        <v>10193020</v>
      </c>
      <c r="DU44" s="149" cm="1">
        <f t="array" ref="DU44">_xlfn.XLOOKUP($D44&amp;DS$2&amp;DS$3,事業計画集計2025[営業所]&amp;事業計画集計2025[月]&amp;事業計画集計2025[受着完],事業計画集計2025[(当月)計画 棟数],0,0)</f>
        <v>2</v>
      </c>
      <c r="DV44" s="28" cm="1">
        <f t="array" ref="DV44">_xlfn.XLOOKUP($D44&amp;DV$2&amp;DV$3,事業計画集計2025[営業所]&amp;事業計画集計2025[月]&amp;事業計画集計2025[受着完],事業計画集計2025[(当月)計画 請負金額],0,0)</f>
        <v>24241521</v>
      </c>
      <c r="DW44" s="28" cm="1">
        <f t="array" ref="DW44">_xlfn.XLOOKUP($D44&amp;DV$2&amp;DV$3,事業計画集計2025[営業所]&amp;事業計画集計2025[月]&amp;事業計画集計2025[受着完],事業計画集計2025[(当月)計画 利益額],0,0)</f>
        <v>5580398</v>
      </c>
      <c r="DX44" s="29">
        <f>DW44-($Q44*1000)</f>
        <v>2471398</v>
      </c>
      <c r="DY44" s="149" cm="1">
        <f t="array" ref="DY44">_xlfn.XLOOKUP($D44&amp;DV$2&amp;DV$3,事業計画集計2025[営業所]&amp;事業計画集計2025[月]&amp;事業計画集計2025[受着完],事業計画集計2025[(当月)計画 棟数],0,0)</f>
        <v>1</v>
      </c>
      <c r="DZ44" s="28" cm="1">
        <f t="array" ref="DZ44">_xlfn.XLOOKUP($D44&amp;DZ$2&amp;DZ$3,事業計画集計2025[営業所]&amp;事業計画集計2025[月]&amp;事業計画集計2025[受着完],事業計画集計2025[(当月)計画 請負金額],0,0)</f>
        <v>20000000</v>
      </c>
      <c r="EA44" s="28" cm="1">
        <f t="array" ref="EA44">_xlfn.XLOOKUP($D44&amp;DZ$2&amp;DZ$3,事業計画集計2025[営業所]&amp;事業計画集計2025[月]&amp;事業計画集計2025[受着完],事業計画集計2025[(当月)計画 利益額],0,0)</f>
        <v>4800000</v>
      </c>
      <c r="EB44" s="149" cm="1">
        <f t="array" ref="EB44">_xlfn.XLOOKUP($D44&amp;DZ$2&amp;DZ$3,事業計画集計2025[営業所]&amp;事業計画集計2025[月]&amp;事業計画集計2025[受着完],事業計画集計2025[(当月)計画 棟数],0,0)</f>
        <v>1</v>
      </c>
      <c r="EC44" s="28" cm="1">
        <f t="array" ref="EC44">_xlfn.XLOOKUP($D44&amp;EC$2&amp;EC$3,事業計画集計2025[営業所]&amp;事業計画集計2025[月]&amp;事業計画集計2025[受着完],事業計画集計2025[(当月)計画 請負金額],0,0)</f>
        <v>20000000</v>
      </c>
      <c r="ED44" s="28" cm="1">
        <f t="array" ref="ED44">_xlfn.XLOOKUP($D44&amp;EC$2&amp;EC$3,事業計画集計2025[営業所]&amp;事業計画集計2025[月]&amp;事業計画集計2025[受着完],事業計画集計2025[(当月)計画 利益額],0,0)</f>
        <v>4800000</v>
      </c>
      <c r="EE44" s="149" cm="1">
        <f t="array" ref="EE44">_xlfn.XLOOKUP($D44&amp;EC$2&amp;EC$3,事業計画集計2025[営業所]&amp;事業計画集計2025[月]&amp;事業計画集計2025[受着完],事業計画集計2025[(当月)計画 棟数],0,0)</f>
        <v>1</v>
      </c>
      <c r="EF44" s="28" cm="1">
        <f t="array" ref="EF44">_xlfn.XLOOKUP($D44&amp;EF$2&amp;EF$3,事業計画集計2025[営業所]&amp;事業計画集計2025[月]&amp;事業計画集計2025[受着完],事業計画集計2025[(当月)計画 請負金額],0,0)</f>
        <v>44785000</v>
      </c>
      <c r="EG44" s="28" cm="1">
        <f t="array" ref="EG44">_xlfn.XLOOKUP($D44&amp;EF$2&amp;EF$3,事業計画集計2025[営業所]&amp;事業計画集計2025[月]&amp;事業計画集計2025[受着完],事業計画集計2025[(当月)計画 利益額],0,0)</f>
        <v>10830191</v>
      </c>
      <c r="EH44" s="29">
        <f>EG44-($Q44*1000)</f>
        <v>7721191</v>
      </c>
      <c r="EI44" s="142" cm="1">
        <f t="array" ref="EI44">_xlfn.XLOOKUP($D44&amp;EF$2&amp;EF$3,事業計画集計2025[営業所]&amp;事業計画集計2025[月]&amp;事業計画集計2025[受着完],事業計画集計2025[(当月)計画 棟数],0,0)</f>
        <v>2</v>
      </c>
      <c r="EJ44" s="421">
        <f t="shared" ref="EJ44:EJ45" si="1063">DF44+DP44+DZ44</f>
        <v>80000000</v>
      </c>
      <c r="EK44" s="422">
        <f t="shared" ref="EK44:EK45" si="1064">DG44+DQ44+EA44</f>
        <v>19200000</v>
      </c>
      <c r="EL44" s="423">
        <f t="shared" ref="EL44:EL45" si="1065">DH44+DR44+EB44</f>
        <v>4</v>
      </c>
      <c r="EM44" s="296">
        <f t="shared" ref="EM44:EM45" si="1066">DI44+DS44+EC44</f>
        <v>84841179</v>
      </c>
      <c r="EN44" s="300">
        <f t="shared" ref="EN44:EN45" si="1067">DJ44+DT44+ED44</f>
        <v>19793020</v>
      </c>
      <c r="EO44" s="154">
        <f t="shared" ref="EO44:EO45" si="1068">DK44+DU44+EE44</f>
        <v>4</v>
      </c>
      <c r="EP44" s="304">
        <f t="shared" ref="EP44" si="1069">DL44+DV44+EF44</f>
        <v>91988252</v>
      </c>
      <c r="EQ44" s="314">
        <f t="shared" ref="EQ44:ER44" si="1070">DM44+DW44+EG44</f>
        <v>22279607</v>
      </c>
      <c r="ER44" s="324">
        <f t="shared" si="1070"/>
        <v>12952607</v>
      </c>
      <c r="ES44" s="158">
        <f t="shared" ref="ES44" si="1071">DO44+DY44+EI44</f>
        <v>4</v>
      </c>
      <c r="ET44" s="28" cm="1">
        <f t="array" ref="ET44">_xlfn.XLOOKUP($D44&amp;ET$2&amp;ET$3,事業計画集計2025[営業所]&amp;事業計画集計2025[月]&amp;事業計画集計2025[受着完],事業計画集計2025[(当月)計画 請負金額],0,0)</f>
        <v>40000000</v>
      </c>
      <c r="EU44" s="28" cm="1">
        <f t="array" ref="EU44">_xlfn.XLOOKUP($D44&amp;ET$2&amp;ET$3,事業計画集計2025[営業所]&amp;事業計画集計2025[月]&amp;事業計画集計2025[受着完],事業計画集計2025[(当月)計画 利益額],0,0)</f>
        <v>9600000</v>
      </c>
      <c r="EV44" s="149" cm="1">
        <f t="array" ref="EV44">_xlfn.XLOOKUP($D44&amp;ET$2&amp;ET$3,事業計画集計2025[営業所]&amp;事業計画集計2025[月]&amp;事業計画集計2025[受着完],事業計画集計2025[(当月)計画 棟数],0,0)</f>
        <v>2</v>
      </c>
      <c r="EW44" s="28" cm="1">
        <f t="array" ref="EW44">_xlfn.XLOOKUP($D44&amp;EW$2&amp;EW$3,事業計画集計2025[営業所]&amp;事業計画集計2025[月]&amp;事業計画集計2025[受着完],事業計画集計2025[(当月)計画 請負金額],0,0)</f>
        <v>40000000</v>
      </c>
      <c r="EX44" s="28" cm="1">
        <f t="array" ref="EX44">_xlfn.XLOOKUP($D44&amp;EW$2&amp;EW$3,事業計画集計2025[営業所]&amp;事業計画集計2025[月]&amp;事業計画集計2025[受着完],事業計画集計2025[(当月)計画 利益額],0,0)</f>
        <v>9600000</v>
      </c>
      <c r="EY44" s="149" cm="1">
        <f t="array" ref="EY44">_xlfn.XLOOKUP($D44&amp;EW$2&amp;EW$3,事業計画集計2025[営業所]&amp;事業計画集計2025[月]&amp;事業計画集計2025[受着完],事業計画集計2025[(当月)計画 棟数],0,0)</f>
        <v>2</v>
      </c>
      <c r="EZ44" s="28" cm="1">
        <f t="array" ref="EZ44">_xlfn.XLOOKUP($D44&amp;EZ$2&amp;EZ$3,事業計画集計2025[営業所]&amp;事業計画集計2025[月]&amp;事業計画集計2025[受着完],事業計画集計2025[(当月)計画 請負金額],0,0)</f>
        <v>20000000</v>
      </c>
      <c r="FA44" s="28" cm="1">
        <f t="array" ref="FA44">_xlfn.XLOOKUP($D44&amp;EZ$2&amp;EZ$3,事業計画集計2025[営業所]&amp;事業計画集計2025[月]&amp;事業計画集計2025[受着完],事業計画集計2025[(当月)計画 利益額],0,0)</f>
        <v>4800000</v>
      </c>
      <c r="FB44" s="29">
        <f>FA44-($Q44*1000)</f>
        <v>1691000</v>
      </c>
      <c r="FC44" s="149" cm="1">
        <f t="array" ref="FC44">_xlfn.XLOOKUP($D44&amp;EZ$2&amp;EZ$3,事業計画集計2025[営業所]&amp;事業計画集計2025[月]&amp;事業計画集計2025[受着完],事業計画集計2025[(当月)計画 棟数],0,0)</f>
        <v>1</v>
      </c>
      <c r="FD44" s="28" cm="1">
        <f t="array" ref="FD44">_xlfn.XLOOKUP($D44&amp;FD$2&amp;FD$3,事業計画集計2025[営業所]&amp;事業計画集計2025[月]&amp;事業計画集計2025[受着完],事業計画集計2025[(当月)計画 請負金額],0,0)</f>
        <v>20000000</v>
      </c>
      <c r="FE44" s="28" cm="1">
        <f t="array" ref="FE44">_xlfn.XLOOKUP($D44&amp;FD$2&amp;FD$3,事業計画集計2025[営業所]&amp;事業計画集計2025[月]&amp;事業計画集計2025[受着完],事業計画集計2025[(当月)計画 利益額],0,0)</f>
        <v>4800000</v>
      </c>
      <c r="FF44" s="149" cm="1">
        <f t="array" ref="FF44">_xlfn.XLOOKUP($D44&amp;FD$2&amp;FD$3,事業計画集計2025[営業所]&amp;事業計画集計2025[月]&amp;事業計画集計2025[受着完],事業計画集計2025[(当月)計画 棟数],0,0)</f>
        <v>1</v>
      </c>
      <c r="FG44" s="28" cm="1">
        <f t="array" ref="FG44">_xlfn.XLOOKUP($D44&amp;FG$2&amp;FG$3,事業計画集計2025[営業所]&amp;事業計画集計2025[月]&amp;事業計画集計2025[受着完],事業計画集計2025[(当月)計画 請負金額],0,0)</f>
        <v>40000000</v>
      </c>
      <c r="FH44" s="28" cm="1">
        <f t="array" ref="FH44">_xlfn.XLOOKUP($D44&amp;FG$2&amp;FG$3,事業計画集計2025[営業所]&amp;事業計画集計2025[月]&amp;事業計画集計2025[受着完],事業計画集計2025[(当月)計画 利益額],0,0)</f>
        <v>9600000</v>
      </c>
      <c r="FI44" s="149" cm="1">
        <f t="array" ref="FI44">_xlfn.XLOOKUP($D44&amp;FG$2&amp;FG$3,事業計画集計2025[営業所]&amp;事業計画集計2025[月]&amp;事業計画集計2025[受着完],事業計画集計2025[(当月)計画 棟数],0,0)</f>
        <v>2</v>
      </c>
      <c r="FJ44" s="28" cm="1">
        <f t="array" ref="FJ44">_xlfn.XLOOKUP($D44&amp;FJ$2&amp;FJ$3,事業計画集計2025[営業所]&amp;事業計画集計2025[月]&amp;事業計画集計2025[受着完],事業計画集計2025[(当月)計画 請負金額],0,0)</f>
        <v>41500000</v>
      </c>
      <c r="FK44" s="28" cm="1">
        <f t="array" ref="FK44">_xlfn.XLOOKUP($D44&amp;FJ$2&amp;FJ$3,事業計画集計2025[営業所]&amp;事業計画集計2025[月]&amp;事業計画集計2025[受着完],事業計画集計2025[(当月)計画 利益額],0,0)</f>
        <v>10390000</v>
      </c>
      <c r="FL44" s="29">
        <f>FK44-($Q44*1000)</f>
        <v>7281000</v>
      </c>
      <c r="FM44" s="149" cm="1">
        <f t="array" ref="FM44">_xlfn.XLOOKUP($D44&amp;FJ$2&amp;FJ$3,事業計画集計2025[営業所]&amp;事業計画集計2025[月]&amp;事業計画集計2025[受着完],事業計画集計2025[(当月)計画 棟数],0,0)</f>
        <v>2</v>
      </c>
      <c r="FN44" s="28" cm="1">
        <f t="array" ref="FN44">_xlfn.XLOOKUP($D44&amp;FN$2&amp;FN$3,事業計画集計2025[営業所]&amp;事業計画集計2025[月]&amp;事業計画集計2025[受着完],事業計画集計2025[(当月)計画 請負金額],0,0)</f>
        <v>40000000</v>
      </c>
      <c r="FO44" s="28" cm="1">
        <f t="array" ref="FO44">_xlfn.XLOOKUP($D44&amp;FN$2&amp;FN$3,事業計画集計2025[営業所]&amp;事業計画集計2025[月]&amp;事業計画集計2025[受着完],事業計画集計2025[(当月)計画 利益額],0,0)</f>
        <v>9600000</v>
      </c>
      <c r="FP44" s="149" cm="1">
        <f t="array" ref="FP44">_xlfn.XLOOKUP($D44&amp;FN$2&amp;FN$3,事業計画集計2025[営業所]&amp;事業計画集計2025[月]&amp;事業計画集計2025[受着完],事業計画集計2025[(当月)計画 棟数],0,0)</f>
        <v>2</v>
      </c>
      <c r="FQ44" s="28" cm="1">
        <f t="array" ref="FQ44">_xlfn.XLOOKUP($D44&amp;FQ$2&amp;FQ$3,事業計画集計2025[営業所]&amp;事業計画集計2025[月]&amp;事業計画集計2025[受着完],事業計画集計2025[(当月)計画 請負金額],0,0)</f>
        <v>61198400</v>
      </c>
      <c r="FR44" s="28" cm="1">
        <f t="array" ref="FR44">_xlfn.XLOOKUP($D44&amp;FQ$2&amp;FQ$3,事業計画集計2025[営業所]&amp;事業計画集計2025[月]&amp;事業計画集計2025[受着完],事業計画集計2025[(当月)計画 利益額],0,0)</f>
        <v>12973763</v>
      </c>
      <c r="FS44" s="149" cm="1">
        <f t="array" ref="FS44">_xlfn.XLOOKUP($D44&amp;FQ$2&amp;FQ$3,事業計画集計2025[営業所]&amp;事業計画集計2025[月]&amp;事業計画集計2025[受着完],事業計画集計2025[(当月)計画 棟数],0,0)</f>
        <v>2</v>
      </c>
      <c r="FT44" s="28" cm="1">
        <f t="array" ref="FT44">_xlfn.XLOOKUP($D44&amp;FT$2&amp;FT$3,事業計画集計2025[営業所]&amp;事業計画集計2025[月]&amp;事業計画集計2025[受着完],事業計画集計2025[(当月)計画 請負金額],0,0)</f>
        <v>84266179</v>
      </c>
      <c r="FU44" s="28" cm="1">
        <f t="array" ref="FU44">_xlfn.XLOOKUP($D44&amp;FT$2&amp;FT$3,事業計画集計2025[営業所]&amp;事業計画集計2025[月]&amp;事業計画集計2025[受着完],事業計画集計2025[(当月)計画 利益額],0,0)</f>
        <v>20443520</v>
      </c>
      <c r="FV44" s="29">
        <f>FU44-($Q44*1000)</f>
        <v>17334520</v>
      </c>
      <c r="FW44" s="142" cm="1">
        <f t="array" ref="FW44">_xlfn.XLOOKUP($D44&amp;FT$2&amp;FT$3,事業計画集計2025[営業所]&amp;事業計画集計2025[月]&amp;事業計画集計2025[受着完],事業計画集計2025[(当月)計画 棟数],0,0)</f>
        <v>3</v>
      </c>
      <c r="FX44" s="421">
        <f t="shared" ref="FX44:FX45" si="1072">ET44+FD44+FN44</f>
        <v>100000000</v>
      </c>
      <c r="FY44" s="422">
        <f t="shared" ref="FY44:FY45" si="1073">EU44+FE44+FO44</f>
        <v>24000000</v>
      </c>
      <c r="FZ44" s="423">
        <f t="shared" ref="FZ44:FZ45" si="1074">EV44+FF44+FP44</f>
        <v>5</v>
      </c>
      <c r="GA44" s="296">
        <f t="shared" ref="GA44:GA45" si="1075">EW44+FG44+FQ44</f>
        <v>141198400</v>
      </c>
      <c r="GB44" s="300">
        <f t="shared" ref="GB44:GB45" si="1076">EX44+FH44+FR44</f>
        <v>32173763</v>
      </c>
      <c r="GC44" s="154">
        <f t="shared" ref="GC44:GC45" si="1077">EY44+FI44+FS44</f>
        <v>6</v>
      </c>
      <c r="GD44" s="304">
        <f t="shared" ref="GD44" si="1078">EZ44+FJ44+FT44</f>
        <v>145766179</v>
      </c>
      <c r="GE44" s="314">
        <f t="shared" ref="GE44:GF44" si="1079">FA44+FK44+FU44</f>
        <v>35633520</v>
      </c>
      <c r="GF44" s="324">
        <f t="shared" si="1079"/>
        <v>26306520</v>
      </c>
      <c r="GG44" s="158">
        <f t="shared" ref="GG44" si="1080">FC44+FM44+FW44</f>
        <v>6</v>
      </c>
      <c r="GH44" s="333">
        <f t="shared" ref="GH44:GH45" si="1081">EJ44+FX44</f>
        <v>180000000</v>
      </c>
      <c r="GI44" s="334">
        <f t="shared" ref="GI44:GI45" si="1082">EK44+FY44</f>
        <v>43200000</v>
      </c>
      <c r="GJ44" s="162">
        <f t="shared" ref="GJ44:GJ45" si="1083">EL44+FZ44</f>
        <v>9</v>
      </c>
      <c r="GK44" s="354">
        <f t="shared" ref="GK44:GK45" si="1084">EM44+GA44</f>
        <v>226039579</v>
      </c>
      <c r="GL44" s="355">
        <f t="shared" ref="GL44:GL45" si="1085">EN44+GB44</f>
        <v>51966783</v>
      </c>
      <c r="GM44" s="166">
        <f t="shared" ref="GM44:GM45" si="1086">EO44+GC44</f>
        <v>10</v>
      </c>
      <c r="GN44" s="479">
        <f t="shared" ref="GN44:GN45" si="1087">EP44+GD44</f>
        <v>237754431</v>
      </c>
      <c r="GO44" s="480">
        <f t="shared" ref="GO44:GO45" si="1088">EQ44+GE44</f>
        <v>57913127</v>
      </c>
      <c r="GP44" s="481">
        <f t="shared" ref="GP44:GP45" si="1089">ER44+GF44</f>
        <v>39259127</v>
      </c>
      <c r="GQ44" s="482">
        <f t="shared" ref="GQ44:GQ45" si="1090">ES44+GG44</f>
        <v>10</v>
      </c>
      <c r="GR44" s="390">
        <f t="shared" ref="GR44:GR45" si="1091">CV44+GH44</f>
        <v>320000000</v>
      </c>
      <c r="GS44" s="391">
        <f t="shared" ref="GS44:GS45" si="1092">CW44+GI44</f>
        <v>76800000</v>
      </c>
      <c r="GT44" s="170">
        <f t="shared" ref="GT44:GT45" si="1093">CX44+GJ44</f>
        <v>16</v>
      </c>
      <c r="GU44" s="390">
        <f t="shared" ref="GU44:GU45" si="1094">CY44+GK44</f>
        <v>444281999</v>
      </c>
      <c r="GV44" s="391">
        <f t="shared" ref="GV44:GV45" si="1095">CZ44+GL44</f>
        <v>106478530</v>
      </c>
      <c r="GW44" s="170">
        <f t="shared" ref="GW44:GW45" si="1096">DA44+GM44</f>
        <v>19</v>
      </c>
      <c r="GX44" s="390">
        <f t="shared" ref="GX44:GX45" si="1097">DB44+GN44</f>
        <v>408652129</v>
      </c>
      <c r="GY44" s="391">
        <f t="shared" ref="GY44:GY45" si="1098">DC44+GO44</f>
        <v>97125745</v>
      </c>
      <c r="GZ44" s="409">
        <f t="shared" ref="GZ44:GZ45" si="1099">DD44+GP44</f>
        <v>59817745</v>
      </c>
      <c r="HA44" s="256">
        <f t="shared" ref="HA44:HA45" si="1100">DE44+GQ44</f>
        <v>15</v>
      </c>
      <c r="HB44" s="31"/>
      <c r="HC44" s="30" t="s">
        <v>137</v>
      </c>
      <c r="HD44" s="30" t="s">
        <v>43</v>
      </c>
      <c r="HE44" s="520" t="s">
        <v>243</v>
      </c>
      <c r="HF44" s="30" t="s">
        <v>250</v>
      </c>
      <c r="HG44" s="30" t="s">
        <v>268</v>
      </c>
    </row>
    <row r="45" spans="1:215" s="25" customFormat="1" ht="21">
      <c r="A45" s="24"/>
      <c r="B45" s="51" t="s">
        <v>447</v>
      </c>
      <c r="C45" s="58"/>
      <c r="D45" s="59"/>
      <c r="E45" s="196"/>
      <c r="F45" s="196"/>
      <c r="G45" s="196"/>
      <c r="H45" s="196"/>
      <c r="I45" s="196"/>
      <c r="J45" s="196"/>
      <c r="K45" s="197">
        <f>K44</f>
        <v>1092</v>
      </c>
      <c r="L45" s="197">
        <f t="shared" ref="L45" si="1101">L44</f>
        <v>16</v>
      </c>
      <c r="M45" s="197">
        <f t="shared" ref="M45" si="1102">M44</f>
        <v>9</v>
      </c>
      <c r="N45" s="197">
        <f t="shared" ref="N45" si="1103">N44</f>
        <v>0</v>
      </c>
      <c r="O45" s="197">
        <f t="shared" ref="O45" si="1104">O44</f>
        <v>492</v>
      </c>
      <c r="P45" s="197">
        <f t="shared" ref="P45" si="1105">P44</f>
        <v>1500</v>
      </c>
      <c r="Q45" s="197">
        <f t="shared" ref="Q45" si="1106">Q44</f>
        <v>3109</v>
      </c>
      <c r="R45" s="196"/>
      <c r="S45" s="26" t="s">
        <v>138</v>
      </c>
      <c r="T45" s="27" cm="1">
        <f t="array" ref="T45">_xlfn.XLOOKUP($D44&amp;T$2&amp;T$3,事業計画集計2025[営業所]&amp;事業計画集計2025[月]&amp;事業計画集計2025[受着完],事業計画集計2025[(当月)実績 請負金額],0,0)</f>
        <v>0</v>
      </c>
      <c r="U45" s="28" cm="1">
        <f t="array" ref="U45">_xlfn.XLOOKUP($D44&amp;T$2&amp;T$3,事業計画集計2025[営業所]&amp;事業計画集計2025[月]&amp;事業計画集計2025[受着完],事業計画集計2025[(当月)実績 利益額],0,0)</f>
        <v>0</v>
      </c>
      <c r="V45" s="142" cm="1">
        <f t="array" ref="V45">_xlfn.XLOOKUP($D44&amp;T$2&amp;T$3,事業計画集計2025[営業所]&amp;事業計画集計2025[月]&amp;事業計画集計2025[受着完],事業計画集計2025[(当月)実績 棟数],0,0)</f>
        <v>0</v>
      </c>
      <c r="W45" s="27" cm="1">
        <f t="array" ref="W45">_xlfn.XLOOKUP($D44&amp;W$2&amp;W$3,事業計画集計2025[営業所]&amp;事業計画集計2025[月]&amp;事業計画集計2025[受着完],事業計画集計2025[(当月)実績 請負金額],0,0)</f>
        <v>0</v>
      </c>
      <c r="X45" s="28" cm="1">
        <f t="array" ref="X45">_xlfn.XLOOKUP($D44&amp;W$2&amp;W$3,事業計画集計2025[営業所]&amp;事業計画集計2025[月]&amp;事業計画集計2025[受着完],事業計画集計2025[(当月)実績 利益額],0,0)</f>
        <v>0</v>
      </c>
      <c r="Y45" s="149" cm="1">
        <f t="array" ref="Y45">_xlfn.XLOOKUP($D44&amp;W$2&amp;W$3,事業計画集計2025[営業所]&amp;事業計画集計2025[月]&amp;事業計画集計2025[受着完],事業計画集計2025[(当月)実績 棟数],0,0)</f>
        <v>0</v>
      </c>
      <c r="Z45" s="28" cm="1">
        <f t="array" ref="Z45">_xlfn.XLOOKUP($D44&amp;Z$2&amp;Z$3,事業計画集計2025[営業所]&amp;事業計画集計2025[月]&amp;事業計画集計2025[受着完],事業計画集計2025[(当月)実績 請負金額],0,0)</f>
        <v>96150000</v>
      </c>
      <c r="AA45" s="28" cm="1">
        <f t="array" ref="AA45">_xlfn.XLOOKUP($D44&amp;Z$2&amp;Z$3,事業計画集計2025[営業所]&amp;事業計画集計2025[月]&amp;事業計画集計2025[受着完],事業計画集計2025[(当月)実績 利益額],0,0)</f>
        <v>22499100</v>
      </c>
      <c r="AB45" s="133">
        <f>AA45-($Q44*1000)</f>
        <v>19390100</v>
      </c>
      <c r="AC45" s="142" cm="1">
        <f t="array" ref="AC45">_xlfn.XLOOKUP($D44&amp;Z$2&amp;Z$3,事業計画集計2025[営業所]&amp;事業計画集計2025[月]&amp;事業計画集計2025[受着完],事業計画集計2025[(当月)実績 棟数],0,0)</f>
        <v>1</v>
      </c>
      <c r="AD45" s="27" cm="1">
        <f t="array" ref="AD45">_xlfn.XLOOKUP($D44&amp;AD$2&amp;AD$3,事業計画集計2025[営業所]&amp;事業計画集計2025[月]&amp;事業計画集計2025[受着完],事業計画集計2025[(当月)実績 請負金額],0,0)</f>
        <v>0</v>
      </c>
      <c r="AE45" s="28" cm="1">
        <f t="array" ref="AE45">_xlfn.XLOOKUP($D44&amp;AD$2&amp;AD$3,事業計画集計2025[営業所]&amp;事業計画集計2025[月]&amp;事業計画集計2025[受着完],事業計画集計2025[(当月)実績 利益額],0,0)</f>
        <v>0</v>
      </c>
      <c r="AF45" s="149" cm="1">
        <f t="array" ref="AF45">_xlfn.XLOOKUP($D44&amp;AD$2&amp;AD$3,事業計画集計2025[営業所]&amp;事業計画集計2025[月]&amp;事業計画集計2025[受着完],事業計画集計2025[(当月)実績 棟数],0,0)</f>
        <v>0</v>
      </c>
      <c r="AG45" s="28" cm="1">
        <f t="array" ref="AG45">_xlfn.XLOOKUP($D44&amp;AG$2&amp;AG$3,事業計画集計2025[営業所]&amp;事業計画集計2025[月]&amp;事業計画集計2025[受着完],事業計画集計2025[(当月)実績 請負金額],0,0)</f>
        <v>20835905</v>
      </c>
      <c r="AH45" s="28" cm="1">
        <f t="array" ref="AH45">_xlfn.XLOOKUP($D44&amp;AG$2&amp;AG$3,事業計画集計2025[営業所]&amp;事業計画集計2025[月]&amp;事業計画集計2025[受着完],事業計画集計2025[(当月)実績 利益額],0,0)</f>
        <v>5161849</v>
      </c>
      <c r="AI45" s="149" cm="1">
        <f t="array" ref="AI45">_xlfn.XLOOKUP($D44&amp;AG$2&amp;AG$3,事業計画集計2025[営業所]&amp;事業計画集計2025[月]&amp;事業計画集計2025[受着完],事業計画集計2025[(当月)実績 棟数],0,0)</f>
        <v>1</v>
      </c>
      <c r="AJ45" s="28" cm="1">
        <f t="array" ref="AJ45">_xlfn.XLOOKUP($D44&amp;AJ$2&amp;AJ$3,事業計画集計2025[営業所]&amp;事業計画集計2025[月]&amp;事業計画集計2025[受着完],事業計画集計2025[(当月)実績 請負金額],0,0)</f>
        <v>12381700</v>
      </c>
      <c r="AK45" s="28" cm="1">
        <f t="array" ref="AK45">_xlfn.XLOOKUP($D44&amp;AJ$2&amp;AJ$3,事業計画集計2025[営業所]&amp;事業計画集計2025[月]&amp;事業計画集計2025[受着完],事業計画集計2025[(当月)実績 利益額],0,0)</f>
        <v>2573007</v>
      </c>
      <c r="AL45" s="133">
        <f>AK45-($Q44*1000)</f>
        <v>-535993</v>
      </c>
      <c r="AM45" s="149" cm="1">
        <f t="array" ref="AM45">_xlfn.XLOOKUP($D44&amp;AJ$2&amp;AJ$3,事業計画集計2025[営業所]&amp;事業計画集計2025[月]&amp;事業計画集計2025[受着完],事業計画集計2025[(当月)実績 棟数],0,0)</f>
        <v>1</v>
      </c>
      <c r="AN45" s="28" cm="1">
        <f t="array" ref="AN45">_xlfn.XLOOKUP($D44&amp;AN$2&amp;AN$3,事業計画集計2025[営業所]&amp;事業計画集計2025[月]&amp;事業計画集計2025[受着完],事業計画集計2025[(当月)実績 請負金額],0,0)</f>
        <v>22860802</v>
      </c>
      <c r="AO45" s="28" cm="1">
        <f t="array" ref="AO45">_xlfn.XLOOKUP($D44&amp;AN$2&amp;AN$3,事業計画集計2025[営業所]&amp;事業計画集計2025[月]&amp;事業計画集計2025[受着完],事業計画集計2025[(当月)実績 利益額],0,0)</f>
        <v>3600159</v>
      </c>
      <c r="AP45" s="149" cm="1">
        <f t="array" ref="AP45">_xlfn.XLOOKUP($D44&amp;AN$2&amp;AN$3,事業計画集計2025[営業所]&amp;事業計画集計2025[月]&amp;事業計画集計2025[受着完],事業計画集計2025[(当月)実績 棟数],0,0)</f>
        <v>1</v>
      </c>
      <c r="AQ45" s="28" cm="1">
        <f t="array" ref="AQ45">_xlfn.XLOOKUP($D44&amp;AQ$2&amp;AQ$3,事業計画集計2025[営業所]&amp;事業計画集計2025[月]&amp;事業計画集計2025[受着完],事業計画集計2025[(当月)実績 請負金額],0,0)</f>
        <v>0</v>
      </c>
      <c r="AR45" s="28" cm="1">
        <f t="array" ref="AR45">_xlfn.XLOOKUP($D44&amp;AQ$2&amp;AQ$3,事業計画集計2025[営業所]&amp;事業計画集計2025[月]&amp;事業計画集計2025[受着完],事業計画集計2025[(当月)実績 利益額],0,0)</f>
        <v>0</v>
      </c>
      <c r="AS45" s="149" cm="1">
        <f t="array" ref="AS45">_xlfn.XLOOKUP($D44&amp;AQ$2&amp;AQ$3,事業計画集計2025[営業所]&amp;事業計画集計2025[月]&amp;事業計画集計2025[受着完],事業計画集計2025[(当月)実績 棟数],0,0)</f>
        <v>0</v>
      </c>
      <c r="AT45" s="28" cm="1">
        <f t="array" ref="AT45">_xlfn.XLOOKUP($D44&amp;AT$2&amp;AT$3,事業計画集計2025[営業所]&amp;事業計画集計2025[月]&amp;事業計画集計2025[受着完],事業計画集計2025[(当月)実績 請負金額],0,0)</f>
        <v>0</v>
      </c>
      <c r="AU45" s="28" cm="1">
        <f t="array" ref="AU45">_xlfn.XLOOKUP($D44&amp;AT$2&amp;AT$3,事業計画集計2025[営業所]&amp;事業計画集計2025[月]&amp;事業計画集計2025[受着完],事業計画集計2025[(当月)実績 利益額],0,0)</f>
        <v>0</v>
      </c>
      <c r="AV45" s="29">
        <f>AU45-($Q44*1000)</f>
        <v>-3109000</v>
      </c>
      <c r="AW45" s="142" cm="1">
        <f t="array" ref="AW45">_xlfn.XLOOKUP($D44&amp;AT$2&amp;AT$3,事業計画集計2025[営業所]&amp;事業計画集計2025[月]&amp;事業計画集計2025[受着完],事業計画集計2025[(当月)実績 棟数],0,0)</f>
        <v>0</v>
      </c>
      <c r="AX45" s="421">
        <f t="shared" si="1034"/>
        <v>22860802</v>
      </c>
      <c r="AY45" s="422">
        <f t="shared" si="1035"/>
        <v>3600159</v>
      </c>
      <c r="AZ45" s="423">
        <f t="shared" si="1036"/>
        <v>1</v>
      </c>
      <c r="BA45" s="296">
        <f t="shared" si="1037"/>
        <v>20835905</v>
      </c>
      <c r="BB45" s="300">
        <f t="shared" si="1038"/>
        <v>5161849</v>
      </c>
      <c r="BC45" s="154">
        <f t="shared" si="1039"/>
        <v>1</v>
      </c>
      <c r="BD45" s="304">
        <f>Z45+AJ45+AT45</f>
        <v>108531700</v>
      </c>
      <c r="BE45" s="314">
        <f>AA45+AK45+AU45</f>
        <v>25072107</v>
      </c>
      <c r="BF45" s="409">
        <f>BE45*(1+BF46)-(($Q44*1000)*3)</f>
        <v>15745107</v>
      </c>
      <c r="BG45" s="158">
        <f>AC45+AM45+AW45</f>
        <v>2</v>
      </c>
      <c r="BH45" s="28" cm="1">
        <f t="array" ref="BH45">_xlfn.XLOOKUP($D44&amp;BH$2&amp;BH$3,事業計画集計2025[営業所]&amp;事業計画集計2025[月]&amp;事業計画集計2025[受着完],事業計画集計2025[(当月)実績 請負金額],0,0)</f>
        <v>44359270</v>
      </c>
      <c r="BI45" s="28" cm="1">
        <f t="array" ref="BI45">_xlfn.XLOOKUP($D44&amp;BH$2&amp;BH$3,事業計画集計2025[営業所]&amp;事業計画集計2025[月]&amp;事業計画集計2025[受着完],事業計画集計2025[(当月)実績 利益額],0,0)</f>
        <v>9984435</v>
      </c>
      <c r="BJ45" s="149" cm="1">
        <f t="array" ref="BJ45">_xlfn.XLOOKUP($D44&amp;BH$2&amp;BH$3,事業計画集計2025[営業所]&amp;事業計画集計2025[月]&amp;事業計画集計2025[受着完],事業計画集計2025[(当月)実績 棟数],0,0)</f>
        <v>2</v>
      </c>
      <c r="BK45" s="28" cm="1">
        <f t="array" ref="BK45">_xlfn.XLOOKUP($D44&amp;BK$2&amp;BK$3,事業計画集計2025[営業所]&amp;事業計画集計2025[月]&amp;事業計画集計2025[受着完],事業計画集計2025[(当月)実績 請負金額],0,0)</f>
        <v>20801770</v>
      </c>
      <c r="BL45" s="28" cm="1">
        <f t="array" ref="BL45">_xlfn.XLOOKUP($D44&amp;BK$2&amp;BK$3,事業計画集計2025[営業所]&amp;事業計画集計2025[月]&amp;事業計画集計2025[受着完],事業計画集計2025[(当月)実績 利益額],0,0)</f>
        <v>5441885</v>
      </c>
      <c r="BM45" s="149" cm="1">
        <f t="array" ref="BM45">_xlfn.XLOOKUP($D44&amp;BK$2&amp;BK$3,事業計画集計2025[営業所]&amp;事業計画集計2025[月]&amp;事業計画集計2025[受着完],事業計画集計2025[(当月)実績 棟数],0,0)</f>
        <v>1</v>
      </c>
      <c r="BN45" s="28" cm="1">
        <f t="array" ref="BN45">_xlfn.XLOOKUP($D44&amp;BN$2&amp;BN$3,事業計画集計2025[営業所]&amp;事業計画集計2025[月]&amp;事業計画集計2025[受着完],事業計画集計2025[(当月)実績 請負金額],0,0)</f>
        <v>27667562</v>
      </c>
      <c r="BO45" s="28" cm="1">
        <f t="array" ref="BO45">_xlfn.XLOOKUP($D44&amp;BN$2&amp;BN$3,事業計画集計2025[営業所]&amp;事業計画集計2025[月]&amp;事業計画集計2025[受着完],事業計画集計2025[(当月)実績 利益額],0,0)</f>
        <v>5610867</v>
      </c>
      <c r="BP45" s="133">
        <f>BO45-($Q44*1000)</f>
        <v>2501867</v>
      </c>
      <c r="BQ45" s="149" cm="1">
        <f t="array" ref="BQ45">_xlfn.XLOOKUP($D44&amp;BN$2&amp;BN$3,事業計画集計2025[営業所]&amp;事業計画集計2025[月]&amp;事業計画集計2025[受着完],事業計画集計2025[(当月)実績 棟数],0,0)</f>
        <v>1</v>
      </c>
      <c r="BR45" s="28" cm="1">
        <f t="array" ref="BR45">_xlfn.XLOOKUP($D44&amp;BR$2&amp;BR$3,事業計画集計2025[営業所]&amp;事業計画集計2025[月]&amp;事業計画集計2025[受着完],事業計画集計2025[(当月)実績 請負金額],0,0)</f>
        <v>29727779</v>
      </c>
      <c r="BS45" s="28" cm="1">
        <f t="array" ref="BS45">_xlfn.XLOOKUP($D44&amp;BR$2&amp;BR$3,事業計画集計2025[営業所]&amp;事業計画集計2025[月]&amp;事業計画集計2025[受着完],事業計画集計2025[(当月)実績 利益額],0,0)</f>
        <v>5871311</v>
      </c>
      <c r="BT45" s="149" cm="1">
        <f t="array" ref="BT45">_xlfn.XLOOKUP($D44&amp;BR$2&amp;BR$3,事業計画集計2025[営業所]&amp;事業計画集計2025[月]&amp;事業計画集計2025[受着完],事業計画集計2025[(当月)実績 棟数],0,0)</f>
        <v>1</v>
      </c>
      <c r="BU45" s="28" cm="1">
        <f t="array" ref="BU45">_xlfn.XLOOKUP($D44&amp;BU$2&amp;BU$3,事業計画集計2025[営業所]&amp;事業計画集計2025[月]&amp;事業計画集計2025[受着完],事業計画集計2025[(当月)実績 請負金額],0,0)</f>
        <v>48410000</v>
      </c>
      <c r="BV45" s="28" cm="1">
        <f t="array" ref="BV45">_xlfn.XLOOKUP($D44&amp;BU$2&amp;BU$3,事業計画集計2025[営業所]&amp;事業計画集計2025[月]&amp;事業計画集計2025[受着完],事業計画集計2025[(当月)実績 利益額],0,0)</f>
        <v>11931900</v>
      </c>
      <c r="BW45" s="149" cm="1">
        <f t="array" ref="BW45">_xlfn.XLOOKUP($D44&amp;BU$2&amp;BU$3,事業計画集計2025[営業所]&amp;事業計画集計2025[月]&amp;事業計画集計2025[受着完],事業計画集計2025[(当月)実績 棟数],0,0)</f>
        <v>2</v>
      </c>
      <c r="BX45" s="28" cm="1">
        <f t="array" ref="BX45">_xlfn.XLOOKUP($D44&amp;BX$2&amp;BX$3,事業計画集計2025[営業所]&amp;事業計画集計2025[月]&amp;事業計画集計2025[受着完],事業計画集計2025[(当月)実績 請負金額],0,0)</f>
        <v>20750000</v>
      </c>
      <c r="BY45" s="28" cm="1">
        <f t="array" ref="BY45">_xlfn.XLOOKUP($D44&amp;BX$2&amp;BX$3,事業計画集計2025[営業所]&amp;事業計画集計2025[月]&amp;事業計画集計2025[受着完],事業計画集計2025[(当月)実績 利益額],0,0)</f>
        <v>5187500</v>
      </c>
      <c r="BZ45" s="133">
        <f>BY45-($Q44*1000)</f>
        <v>2078500</v>
      </c>
      <c r="CA45" s="149" cm="1">
        <f t="array" ref="CA45">_xlfn.XLOOKUP($D44&amp;BX$2&amp;BX$3,事業計画集計2025[営業所]&amp;事業計画集計2025[月]&amp;事業計画集計2025[受着完],事業計画集計2025[(当月)実績 棟数],0,0)</f>
        <v>1</v>
      </c>
      <c r="CB45" s="28" cm="1">
        <f t="array" ref="CB45">_xlfn.XLOOKUP($D44&amp;CB$2&amp;CB$3,事業計画集計2025[営業所]&amp;事業計画集計2025[月]&amp;事業計画集計2025[受着完],事業計画集計2025[(当月)実績 請負金額],0,0)</f>
        <v>53433712</v>
      </c>
      <c r="CC45" s="28" cm="1">
        <f t="array" ref="CC45">_xlfn.XLOOKUP($D44&amp;CB$2&amp;CB$3,事業計画集計2025[営業所]&amp;事業計画集計2025[月]&amp;事業計画集計2025[受着完],事業計画集計2025[(当月)実績 利益額],0,0)</f>
        <v>9210064</v>
      </c>
      <c r="CD45" s="149" cm="1">
        <f t="array" ref="CD45">_xlfn.XLOOKUP($D44&amp;CB$2&amp;CB$3,事業計画集計2025[営業所]&amp;事業計画集計2025[月]&amp;事業計画集計2025[受着完],事業計画集計2025[(当月)実績 棟数],0,0)</f>
        <v>3</v>
      </c>
      <c r="CE45" s="28" cm="1">
        <f t="array" ref="CE45">_xlfn.XLOOKUP($D44&amp;CE$2&amp;CE$3,事業計画集計2025[営業所]&amp;事業計画集計2025[月]&amp;事業計画集計2025[受着完],事業計画集計2025[(当月)実績 請負金額],0,0)</f>
        <v>45351615</v>
      </c>
      <c r="CF45" s="28" cm="1">
        <f t="array" ref="CF45">_xlfn.XLOOKUP($D44&amp;CE$2&amp;CE$3,事業計画集計2025[営業所]&amp;事業計画集計2025[月]&amp;事業計画集計2025[受着完],事業計画集計2025[(当月)実績 利益額],0,0)</f>
        <v>10717177</v>
      </c>
      <c r="CG45" s="149" cm="1">
        <f t="array" ref="CG45">_xlfn.XLOOKUP($D44&amp;CE$2&amp;CE$3,事業計画集計2025[営業所]&amp;事業計画集計2025[月]&amp;事業計画集計2025[受着完],事業計画集計2025[(当月)実績 棟数],0,0)</f>
        <v>2</v>
      </c>
      <c r="CH45" s="28" cm="1">
        <f t="array" ref="CH45">_xlfn.XLOOKUP($D44&amp;CH$2&amp;CH$3,事業計画集計2025[営業所]&amp;事業計画集計2025[月]&amp;事業計画集計2025[受着完],事業計画集計2025[(当月)実績 請負金額],0,0)</f>
        <v>20835905</v>
      </c>
      <c r="CI45" s="28" cm="1">
        <f t="array" ref="CI45">_xlfn.XLOOKUP($D44&amp;CH$2&amp;CH$3,事業計画集計2025[営業所]&amp;事業計画集計2025[月]&amp;事業計画集計2025[受着完],事業計画集計2025[(当月)実績 利益額],0,0)</f>
        <v>5161849</v>
      </c>
      <c r="CJ45" s="133">
        <f>CI45-($Q44*1000)</f>
        <v>2052849</v>
      </c>
      <c r="CK45" s="142" cm="1">
        <f t="array" ref="CK45">_xlfn.XLOOKUP($D44&amp;CH$2&amp;CH$3,事業計画集計2025[営業所]&amp;事業計画集計2025[月]&amp;事業計画集計2025[受着完],事業計画集計2025[(当月)実績 棟数],0,0)</f>
        <v>1</v>
      </c>
      <c r="CL45" s="421">
        <f t="shared" si="1044"/>
        <v>127520761</v>
      </c>
      <c r="CM45" s="422">
        <f t="shared" si="1045"/>
        <v>25065810</v>
      </c>
      <c r="CN45" s="423">
        <f t="shared" si="1046"/>
        <v>6</v>
      </c>
      <c r="CO45" s="296">
        <f t="shared" si="1047"/>
        <v>114563385</v>
      </c>
      <c r="CP45" s="300">
        <f t="shared" si="1048"/>
        <v>28090962</v>
      </c>
      <c r="CQ45" s="154">
        <f t="shared" si="1049"/>
        <v>5</v>
      </c>
      <c r="CR45" s="304">
        <f>BN45+BX45+CH45</f>
        <v>69253467</v>
      </c>
      <c r="CS45" s="314">
        <f>BO45+BY45+CI45</f>
        <v>15960216</v>
      </c>
      <c r="CT45" s="409">
        <f>CS45*(1+CT46)-(($Q44*1000)*3)</f>
        <v>6633216</v>
      </c>
      <c r="CU45" s="158">
        <f>BQ45+CA45+CK45</f>
        <v>3</v>
      </c>
      <c r="CV45" s="333">
        <f t="shared" si="1053"/>
        <v>150381563</v>
      </c>
      <c r="CW45" s="334">
        <f t="shared" si="1054"/>
        <v>28665969</v>
      </c>
      <c r="CX45" s="162">
        <f t="shared" si="1055"/>
        <v>7</v>
      </c>
      <c r="CY45" s="354">
        <f t="shared" si="1056"/>
        <v>135399290</v>
      </c>
      <c r="CZ45" s="355">
        <f t="shared" si="1057"/>
        <v>33252811</v>
      </c>
      <c r="DA45" s="166">
        <f t="shared" si="1058"/>
        <v>6</v>
      </c>
      <c r="DB45" s="479">
        <f t="shared" si="1059"/>
        <v>177785167</v>
      </c>
      <c r="DC45" s="480">
        <f t="shared" si="1060"/>
        <v>41032323</v>
      </c>
      <c r="DD45" s="409">
        <f t="shared" si="1061"/>
        <v>22378323</v>
      </c>
      <c r="DE45" s="482">
        <f t="shared" si="1062"/>
        <v>5</v>
      </c>
      <c r="DF45" s="28" cm="1">
        <f t="array" ref="DF45">_xlfn.XLOOKUP($D44&amp;DF$2&amp;DF$3,事業計画集計2025[営業所]&amp;事業計画集計2025[月]&amp;事業計画集計2025[受着完],事業計画集計2025[(当月)実績 請負金額],0,0)</f>
        <v>0</v>
      </c>
      <c r="DG45" s="28" cm="1">
        <f t="array" ref="DG45">_xlfn.XLOOKUP($D44&amp;DF$2&amp;DF$3,事業計画集計2025[営業所]&amp;事業計画集計2025[月]&amp;事業計画集計2025[受着完],事業計画集計2025[(当月)実績 利益額],0,0)</f>
        <v>0</v>
      </c>
      <c r="DH45" s="149" cm="1">
        <f t="array" ref="DH45">_xlfn.XLOOKUP($D44&amp;DF$2&amp;DF$3,事業計画集計2025[営業所]&amp;事業計画集計2025[月]&amp;事業計画集計2025[受着完],事業計画集計2025[(当月)実績 棟数],0,0)</f>
        <v>0</v>
      </c>
      <c r="DI45" s="28" cm="1">
        <f t="array" ref="DI45">_xlfn.XLOOKUP($D44&amp;DI$2&amp;DI$3,事業計画集計2025[営業所]&amp;事業計画集計2025[月]&amp;事業計画集計2025[受着完],事業計画集計2025[(当月)実績 請負金額],0,0)</f>
        <v>0</v>
      </c>
      <c r="DJ45" s="28" cm="1">
        <f t="array" ref="DJ45">_xlfn.XLOOKUP($D44&amp;DI$2&amp;DI$3,事業計画集計2025[営業所]&amp;事業計画集計2025[月]&amp;事業計画集計2025[受着完],事業計画集計2025[(当月)実績 利益額],0,0)</f>
        <v>0</v>
      </c>
      <c r="DK45" s="149" cm="1">
        <f t="array" ref="DK45">_xlfn.XLOOKUP($D44&amp;DI$2&amp;DI$3,事業計画集計2025[営業所]&amp;事業計画集計2025[月]&amp;事業計画集計2025[受着完],事業計画集計2025[(当月)実績 棟数],0,0)</f>
        <v>0</v>
      </c>
      <c r="DL45" s="28" cm="1">
        <f t="array" ref="DL45">_xlfn.XLOOKUP($D44&amp;DL$2&amp;DL$3,事業計画集計2025[営業所]&amp;事業計画集計2025[月]&amp;事業計画集計2025[受着完],事業計画集計2025[(当月)実績 請負金額],0,0)</f>
        <v>0</v>
      </c>
      <c r="DM45" s="28" cm="1">
        <f t="array" ref="DM45">_xlfn.XLOOKUP($D44&amp;DL$2&amp;DL$3,事業計画集計2025[営業所]&amp;事業計画集計2025[月]&amp;事業計画集計2025[受着完],事業計画集計2025[(当月)実績 利益額],0,0)</f>
        <v>0</v>
      </c>
      <c r="DN45" s="133">
        <f>DM45-($Q44*1000)</f>
        <v>-3109000</v>
      </c>
      <c r="DO45" s="149" cm="1">
        <f t="array" ref="DO45">_xlfn.XLOOKUP($D44&amp;DL$2&amp;DL$3,事業計画集計2025[営業所]&amp;事業計画集計2025[月]&amp;事業計画集計2025[受着完],事業計画集計2025[(当月)実績 棟数],0,0)</f>
        <v>0</v>
      </c>
      <c r="DP45" s="28" cm="1">
        <f t="array" ref="DP45">_xlfn.XLOOKUP($D44&amp;DP$2&amp;DP$3,事業計画集計2025[営業所]&amp;事業計画集計2025[月]&amp;事業計画集計2025[受着完],事業計画集計2025[(当月)実績 請負金額],0,0)</f>
        <v>0</v>
      </c>
      <c r="DQ45" s="28" cm="1">
        <f t="array" ref="DQ45">_xlfn.XLOOKUP($D44&amp;DP$2&amp;DP$3,事業計画集計2025[営業所]&amp;事業計画集計2025[月]&amp;事業計画集計2025[受着完],事業計画集計2025[(当月)実績 利益額],0,0)</f>
        <v>0</v>
      </c>
      <c r="DR45" s="149" cm="1">
        <f t="array" ref="DR45">_xlfn.XLOOKUP($D44&amp;DP$2&amp;DP$3,事業計画集計2025[営業所]&amp;事業計画集計2025[月]&amp;事業計画集計2025[受着完],事業計画集計2025[(当月)実績 棟数],0,0)</f>
        <v>0</v>
      </c>
      <c r="DS45" s="28" cm="1">
        <f t="array" ref="DS45">_xlfn.XLOOKUP($D44&amp;DS$2&amp;DS$3,事業計画集計2025[営業所]&amp;事業計画集計2025[月]&amp;事業計画集計2025[受着完],事業計画集計2025[(当月)実績 請負金額],0,0)</f>
        <v>26536343</v>
      </c>
      <c r="DT45" s="28" cm="1">
        <f t="array" ref="DT45">_xlfn.XLOOKUP($D44&amp;DS$2&amp;DS$3,事業計画集計2025[営業所]&amp;事業計画集計2025[月]&amp;事業計画集計2025[受着完],事業計画集計2025[(当月)実績 利益額],0,0)</f>
        <v>5562035</v>
      </c>
      <c r="DU45" s="149" cm="1">
        <f t="array" ref="DU45">_xlfn.XLOOKUP($D44&amp;DS$2&amp;DS$3,事業計画集計2025[営業所]&amp;事業計画集計2025[月]&amp;事業計画集計2025[受着完],事業計画集計2025[(当月)実績 棟数],0,0)</f>
        <v>1</v>
      </c>
      <c r="DV45" s="28" cm="1">
        <f t="array" ref="DV45">_xlfn.XLOOKUP($D44&amp;DV$2&amp;DV$3,事業計画集計2025[営業所]&amp;事業計画集計2025[月]&amp;事業計画集計2025[受着完],事業計画集計2025[(当月)実績 請負金額],0,0)</f>
        <v>0</v>
      </c>
      <c r="DW45" s="28" cm="1">
        <f t="array" ref="DW45">_xlfn.XLOOKUP($D44&amp;DV$2&amp;DV$3,事業計画集計2025[営業所]&amp;事業計画集計2025[月]&amp;事業計画集計2025[受着完],事業計画集計2025[(当月)実績 利益額],0,0)</f>
        <v>0</v>
      </c>
      <c r="DX45" s="133">
        <f>DW45-($Q44*1000)</f>
        <v>-3109000</v>
      </c>
      <c r="DY45" s="149" cm="1">
        <f t="array" ref="DY45">_xlfn.XLOOKUP($D44&amp;DV$2&amp;DV$3,事業計画集計2025[営業所]&amp;事業計画集計2025[月]&amp;事業計画集計2025[受着完],事業計画集計2025[(当月)実績 棟数],0,0)</f>
        <v>0</v>
      </c>
      <c r="DZ45" s="28" cm="1">
        <f t="array" ref="DZ45">_xlfn.XLOOKUP($D44&amp;DZ$2&amp;DZ$3,事業計画集計2025[営業所]&amp;事業計画集計2025[月]&amp;事業計画集計2025[受着完],事業計画集計2025[(当月)実績 請負金額],0,0)</f>
        <v>0</v>
      </c>
      <c r="EA45" s="28" cm="1">
        <f t="array" ref="EA45">_xlfn.XLOOKUP($D44&amp;DZ$2&amp;DZ$3,事業計画集計2025[営業所]&amp;事業計画集計2025[月]&amp;事業計画集計2025[受着完],事業計画集計2025[(当月)実績 利益額],0,0)</f>
        <v>0</v>
      </c>
      <c r="EB45" s="149" cm="1">
        <f t="array" ref="EB45">_xlfn.XLOOKUP($D44&amp;DZ$2&amp;DZ$3,事業計画集計2025[営業所]&amp;事業計画集計2025[月]&amp;事業計画集計2025[受着完],事業計画集計2025[(当月)実績 棟数],0,0)</f>
        <v>0</v>
      </c>
      <c r="EC45" s="28" cm="1">
        <f t="array" ref="EC45">_xlfn.XLOOKUP($D44&amp;EC$2&amp;EC$3,事業計画集計2025[営業所]&amp;事業計画集計2025[月]&amp;事業計画集計2025[受着完],事業計画集計2025[(当月)実績 請負金額],0,0)</f>
        <v>48557386</v>
      </c>
      <c r="ED45" s="28" cm="1">
        <f t="array" ref="ED45">_xlfn.XLOOKUP($D44&amp;EC$2&amp;EC$3,事業計画集計2025[営業所]&amp;事業計画集計2025[月]&amp;事業計画集計2025[受着完],事業計画集計2025[(当月)実績 利益額],0,0)</f>
        <v>9052610</v>
      </c>
      <c r="EE45" s="149" cm="1">
        <f t="array" ref="EE45">_xlfn.XLOOKUP($D44&amp;EC$2&amp;EC$3,事業計画集計2025[営業所]&amp;事業計画集計2025[月]&amp;事業計画集計2025[受着完],事業計画集計2025[(当月)実績 棟数],0,0)</f>
        <v>2</v>
      </c>
      <c r="EF45" s="28" cm="1">
        <f t="array" ref="EF45">_xlfn.XLOOKUP($D44&amp;EF$2&amp;EF$3,事業計画集計2025[営業所]&amp;事業計画集計2025[月]&amp;事業計画集計2025[受着完],事業計画集計2025[(当月)実績 請負金額],0,0)</f>
        <v>23935000</v>
      </c>
      <c r="EG45" s="28" cm="1">
        <f t="array" ref="EG45">_xlfn.XLOOKUP($D44&amp;EF$2&amp;EF$3,事業計画集計2025[営業所]&amp;事業計画集計2025[月]&amp;事業計画集計2025[受着完],事業計画集計2025[(当月)実績 利益額],0,0)</f>
        <v>5568400</v>
      </c>
      <c r="EH45" s="133">
        <f>EG45-($Q44*1000)</f>
        <v>2459400</v>
      </c>
      <c r="EI45" s="142" cm="1">
        <f t="array" ref="EI45">_xlfn.XLOOKUP($D44&amp;EF$2&amp;EF$3,事業計画集計2025[営業所]&amp;事業計画集計2025[月]&amp;事業計画集計2025[受着完],事業計画集計2025[(当月)実績 棟数],0,0)</f>
        <v>1</v>
      </c>
      <c r="EJ45" s="421">
        <f t="shared" si="1063"/>
        <v>0</v>
      </c>
      <c r="EK45" s="422">
        <f t="shared" si="1064"/>
        <v>0</v>
      </c>
      <c r="EL45" s="423">
        <f t="shared" si="1065"/>
        <v>0</v>
      </c>
      <c r="EM45" s="296">
        <f t="shared" si="1066"/>
        <v>75093729</v>
      </c>
      <c r="EN45" s="300">
        <f t="shared" si="1067"/>
        <v>14614645</v>
      </c>
      <c r="EO45" s="154">
        <f t="shared" si="1068"/>
        <v>3</v>
      </c>
      <c r="EP45" s="304">
        <f>DL45+DV45+EF45</f>
        <v>23935000</v>
      </c>
      <c r="EQ45" s="314">
        <f>DM45+DW45+EG45</f>
        <v>5568400</v>
      </c>
      <c r="ER45" s="409">
        <f>EQ45*(1+ER46)-(($Q44*1000)*3)</f>
        <v>-3758600</v>
      </c>
      <c r="ES45" s="158">
        <f>DO45+DY45+EI45</f>
        <v>1</v>
      </c>
      <c r="ET45" s="28" cm="1">
        <f t="array" ref="ET45">_xlfn.XLOOKUP($D44&amp;ET$2&amp;ET$3,事業計画集計2025[営業所]&amp;事業計画集計2025[月]&amp;事業計画集計2025[受着完],事業計画集計2025[(当月)実績 請負金額],0,0)</f>
        <v>0</v>
      </c>
      <c r="EU45" s="28" cm="1">
        <f t="array" ref="EU45">_xlfn.XLOOKUP($D44&amp;ET$2&amp;ET$3,事業計画集計2025[営業所]&amp;事業計画集計2025[月]&amp;事業計画集計2025[受着完],事業計画集計2025[(当月)実績 利益額],0,0)</f>
        <v>0</v>
      </c>
      <c r="EV45" s="149" cm="1">
        <f t="array" ref="EV45">_xlfn.XLOOKUP($D44&amp;ET$2&amp;ET$3,事業計画集計2025[営業所]&amp;事業計画集計2025[月]&amp;事業計画集計2025[受着完],事業計画集計2025[(当月)実績 棟数],0,0)</f>
        <v>0</v>
      </c>
      <c r="EW45" s="28" cm="1">
        <f t="array" ref="EW45">_xlfn.XLOOKUP($D44&amp;EW$2&amp;EW$3,事業計画集計2025[営業所]&amp;事業計画集計2025[月]&amp;事業計画集計2025[受着完],事業計画集計2025[(当月)実績 請負金額],0,0)</f>
        <v>0</v>
      </c>
      <c r="EX45" s="28" cm="1">
        <f t="array" ref="EX45">_xlfn.XLOOKUP($D44&amp;EW$2&amp;EW$3,事業計画集計2025[営業所]&amp;事業計画集計2025[月]&amp;事業計画集計2025[受着完],事業計画集計2025[(当月)実績 利益額],0,0)</f>
        <v>0</v>
      </c>
      <c r="EY45" s="149" cm="1">
        <f t="array" ref="EY45">_xlfn.XLOOKUP($D44&amp;EW$2&amp;EW$3,事業計画集計2025[営業所]&amp;事業計画集計2025[月]&amp;事業計画集計2025[受着完],事業計画集計2025[(当月)実績 棟数],0,0)</f>
        <v>0</v>
      </c>
      <c r="EZ45" s="28" cm="1">
        <f t="array" ref="EZ45">_xlfn.XLOOKUP($D44&amp;EZ$2&amp;EZ$3,事業計画集計2025[営業所]&amp;事業計画集計2025[月]&amp;事業計画集計2025[受着完],事業計画集計2025[(当月)実績 請負金額],0,0)</f>
        <v>0</v>
      </c>
      <c r="FA45" s="28" cm="1">
        <f t="array" ref="FA45">_xlfn.XLOOKUP($D44&amp;EZ$2&amp;EZ$3,事業計画集計2025[営業所]&amp;事業計画集計2025[月]&amp;事業計画集計2025[受着完],事業計画集計2025[(当月)実績 利益額],0,0)</f>
        <v>0</v>
      </c>
      <c r="FB45" s="133">
        <f>FA45-($Q44*1000)</f>
        <v>-3109000</v>
      </c>
      <c r="FC45" s="149" cm="1">
        <f t="array" ref="FC45">_xlfn.XLOOKUP($D44&amp;EZ$2&amp;EZ$3,事業計画集計2025[営業所]&amp;事業計画集計2025[月]&amp;事業計画集計2025[受着完],事業計画集計2025[(当月)実績 棟数],0,0)</f>
        <v>0</v>
      </c>
      <c r="FD45" s="28" cm="1">
        <f t="array" ref="FD45">_xlfn.XLOOKUP($D44&amp;FD$2&amp;FD$3,事業計画集計2025[営業所]&amp;事業計画集計2025[月]&amp;事業計画集計2025[受着完],事業計画集計2025[(当月)実績 請負金額],0,0)</f>
        <v>0</v>
      </c>
      <c r="FE45" s="28" cm="1">
        <f t="array" ref="FE45">_xlfn.XLOOKUP($D44&amp;FD$2&amp;FD$3,事業計画集計2025[営業所]&amp;事業計画集計2025[月]&amp;事業計画集計2025[受着完],事業計画集計2025[(当月)実績 利益額],0,0)</f>
        <v>0</v>
      </c>
      <c r="FF45" s="149" cm="1">
        <f t="array" ref="FF45">_xlfn.XLOOKUP($D44&amp;FD$2&amp;FD$3,事業計画集計2025[営業所]&amp;事業計画集計2025[月]&amp;事業計画集計2025[受着完],事業計画集計2025[(当月)実績 棟数],0,0)</f>
        <v>0</v>
      </c>
      <c r="FG45" s="28" cm="1">
        <f t="array" ref="FG45">_xlfn.XLOOKUP($D44&amp;FG$2&amp;FG$3,事業計画集計2025[営業所]&amp;事業計画集計2025[月]&amp;事業計画集計2025[受着完],事業計画集計2025[(当月)実績 請負金額],0,0)</f>
        <v>0</v>
      </c>
      <c r="FH45" s="28" cm="1">
        <f t="array" ref="FH45">_xlfn.XLOOKUP($D44&amp;FG$2&amp;FG$3,事業計画集計2025[営業所]&amp;事業計画集計2025[月]&amp;事業計画集計2025[受着完],事業計画集計2025[(当月)実績 利益額],0,0)</f>
        <v>0</v>
      </c>
      <c r="FI45" s="149" cm="1">
        <f t="array" ref="FI45">_xlfn.XLOOKUP($D44&amp;FG$2&amp;FG$3,事業計画集計2025[営業所]&amp;事業計画集計2025[月]&amp;事業計画集計2025[受着完],事業計画集計2025[(当月)実績 棟数],0,0)</f>
        <v>0</v>
      </c>
      <c r="FJ45" s="28" cm="1">
        <f t="array" ref="FJ45">_xlfn.XLOOKUP($D44&amp;FJ$2&amp;FJ$3,事業計画集計2025[営業所]&amp;事業計画集計2025[月]&amp;事業計画集計2025[受着完],事業計画集計2025[(当月)実績 請負金額],0,0)</f>
        <v>23851615</v>
      </c>
      <c r="FK45" s="28" cm="1">
        <f t="array" ref="FK45">_xlfn.XLOOKUP($D44&amp;FJ$2&amp;FJ$3,事業計画集計2025[営業所]&amp;事業計画集計2025[月]&amp;事業計画集計2025[受着完],事業計画集計2025[(当月)実績 利益額],0,0)</f>
        <v>5127177</v>
      </c>
      <c r="FL45" s="133">
        <f>FK45-($Q44*1000)</f>
        <v>2018177</v>
      </c>
      <c r="FM45" s="149" cm="1">
        <f t="array" ref="FM45">_xlfn.XLOOKUP($D44&amp;FJ$2&amp;FJ$3,事業計画集計2025[営業所]&amp;事業計画集計2025[月]&amp;事業計画集計2025[受着完],事業計画集計2025[(当月)実績 棟数],0,0)</f>
        <v>1</v>
      </c>
      <c r="FN45" s="28" cm="1">
        <f t="array" ref="FN45">_xlfn.XLOOKUP($D44&amp;FN$2&amp;FN$3,事業計画集計2025[営業所]&amp;事業計画集計2025[月]&amp;事業計画集計2025[受着完],事業計画集計2025[(当月)実績 請負金額],0,0)</f>
        <v>0</v>
      </c>
      <c r="FO45" s="28" cm="1">
        <f t="array" ref="FO45">_xlfn.XLOOKUP($D44&amp;FN$2&amp;FN$3,事業計画集計2025[営業所]&amp;事業計画集計2025[月]&amp;事業計画集計2025[受着完],事業計画集計2025[(当月)実績 利益額],0,0)</f>
        <v>0</v>
      </c>
      <c r="FP45" s="149" cm="1">
        <f t="array" ref="FP45">_xlfn.XLOOKUP($D44&amp;FN$2&amp;FN$3,事業計画集計2025[営業所]&amp;事業計画集計2025[月]&amp;事業計画集計2025[受着完],事業計画集計2025[(当月)実績 棟数],0,0)</f>
        <v>0</v>
      </c>
      <c r="FQ45" s="28" cm="1">
        <f t="array" ref="FQ45">_xlfn.XLOOKUP($D44&amp;FQ$2&amp;FQ$3,事業計画集計2025[営業所]&amp;事業計画集計2025[月]&amp;事業計画集計2025[受着完],事業計画集計2025[(当月)実績 請負金額],0,0)</f>
        <v>0</v>
      </c>
      <c r="FR45" s="28" cm="1">
        <f t="array" ref="FR45">_xlfn.XLOOKUP($D44&amp;FQ$2&amp;FQ$3,事業計画集計2025[営業所]&amp;事業計画集計2025[月]&amp;事業計画集計2025[受着完],事業計画集計2025[(当月)実績 利益額],0,0)</f>
        <v>0</v>
      </c>
      <c r="FS45" s="149" cm="1">
        <f t="array" ref="FS45">_xlfn.XLOOKUP($D44&amp;FQ$2&amp;FQ$3,事業計画集計2025[営業所]&amp;事業計画集計2025[月]&amp;事業計画集計2025[受着完],事業計画集計2025[(当月)実績 棟数],0,0)</f>
        <v>0</v>
      </c>
      <c r="FT45" s="28" cm="1">
        <f t="array" ref="FT45">_xlfn.XLOOKUP($D44&amp;FT$2&amp;FT$3,事業計画集計2025[営業所]&amp;事業計画集計2025[月]&amp;事業計画集計2025[受着完],事業計画集計2025[(当月)実績 請負金額],0,0)</f>
        <v>0</v>
      </c>
      <c r="FU45" s="28" cm="1">
        <f t="array" ref="FU45">_xlfn.XLOOKUP($D44&amp;FT$2&amp;FT$3,事業計画集計2025[営業所]&amp;事業計画集計2025[月]&amp;事業計画集計2025[受着完],事業計画集計2025[(当月)実績 利益額],0,0)</f>
        <v>0</v>
      </c>
      <c r="FV45" s="133">
        <f>FU45-($Q44*1000)</f>
        <v>-3109000</v>
      </c>
      <c r="FW45" s="142" cm="1">
        <f t="array" ref="FW45">_xlfn.XLOOKUP($D44&amp;FT$2&amp;FT$3,事業計画集計2025[営業所]&amp;事業計画集計2025[月]&amp;事業計画集計2025[受着完],事業計画集計2025[(当月)実績 棟数],0,0)</f>
        <v>0</v>
      </c>
      <c r="FX45" s="421">
        <f t="shared" si="1072"/>
        <v>0</v>
      </c>
      <c r="FY45" s="422">
        <f t="shared" si="1073"/>
        <v>0</v>
      </c>
      <c r="FZ45" s="423">
        <f t="shared" si="1074"/>
        <v>0</v>
      </c>
      <c r="GA45" s="296">
        <f t="shared" si="1075"/>
        <v>0</v>
      </c>
      <c r="GB45" s="300">
        <f t="shared" si="1076"/>
        <v>0</v>
      </c>
      <c r="GC45" s="154">
        <f t="shared" si="1077"/>
        <v>0</v>
      </c>
      <c r="GD45" s="304">
        <f>EZ45+FJ45+FT45</f>
        <v>23851615</v>
      </c>
      <c r="GE45" s="314">
        <f>FA45+FK45+FU45</f>
        <v>5127177</v>
      </c>
      <c r="GF45" s="409">
        <f>GE45*(1+GF46)-(($Q44*1000)*3)</f>
        <v>-4199823</v>
      </c>
      <c r="GG45" s="158">
        <f>FC45+FM45+FW45</f>
        <v>1</v>
      </c>
      <c r="GH45" s="333">
        <f t="shared" si="1081"/>
        <v>0</v>
      </c>
      <c r="GI45" s="334">
        <f t="shared" si="1082"/>
        <v>0</v>
      </c>
      <c r="GJ45" s="162">
        <f t="shared" si="1083"/>
        <v>0</v>
      </c>
      <c r="GK45" s="354">
        <f t="shared" si="1084"/>
        <v>75093729</v>
      </c>
      <c r="GL45" s="355">
        <f t="shared" si="1085"/>
        <v>14614645</v>
      </c>
      <c r="GM45" s="166">
        <f t="shared" si="1086"/>
        <v>3</v>
      </c>
      <c r="GN45" s="479">
        <f t="shared" si="1087"/>
        <v>47786615</v>
      </c>
      <c r="GO45" s="480">
        <f t="shared" si="1088"/>
        <v>10695577</v>
      </c>
      <c r="GP45" s="409">
        <f t="shared" si="1089"/>
        <v>-7958423</v>
      </c>
      <c r="GQ45" s="482">
        <f t="shared" si="1090"/>
        <v>2</v>
      </c>
      <c r="GR45" s="390">
        <f t="shared" si="1091"/>
        <v>150381563</v>
      </c>
      <c r="GS45" s="391">
        <f t="shared" si="1092"/>
        <v>28665969</v>
      </c>
      <c r="GT45" s="170">
        <f t="shared" si="1093"/>
        <v>7</v>
      </c>
      <c r="GU45" s="390">
        <f t="shared" si="1094"/>
        <v>210493019</v>
      </c>
      <c r="GV45" s="391">
        <f t="shared" si="1095"/>
        <v>47867456</v>
      </c>
      <c r="GW45" s="170">
        <f t="shared" si="1096"/>
        <v>9</v>
      </c>
      <c r="GX45" s="390">
        <f t="shared" si="1097"/>
        <v>225571782</v>
      </c>
      <c r="GY45" s="391">
        <f t="shared" si="1098"/>
        <v>51727900</v>
      </c>
      <c r="GZ45" s="409">
        <f t="shared" si="1099"/>
        <v>14419900</v>
      </c>
      <c r="HA45" s="256">
        <f t="shared" si="1100"/>
        <v>7</v>
      </c>
      <c r="HB45" s="31"/>
      <c r="HC45" s="30" t="s">
        <v>138</v>
      </c>
      <c r="HD45" s="30" t="s">
        <v>43</v>
      </c>
      <c r="HE45" s="520" t="s">
        <v>89</v>
      </c>
      <c r="HF45" s="30" t="s">
        <v>250</v>
      </c>
      <c r="HG45" s="30" t="s">
        <v>268</v>
      </c>
    </row>
    <row r="46" spans="1:215" s="38" customFormat="1" ht="21">
      <c r="A46" s="32"/>
      <c r="B46" s="599" t="s">
        <v>447</v>
      </c>
      <c r="C46" s="60"/>
      <c r="D46" s="61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139</v>
      </c>
      <c r="T46" s="35" t="str">
        <f t="shared" ref="T46:AA46" si="1107">IF(AND(T44&gt;0,T45&gt;0),ROUNDDOWN(T45/T44,4),"")</f>
        <v/>
      </c>
      <c r="U46" s="36" t="str">
        <f t="shared" si="1107"/>
        <v/>
      </c>
      <c r="V46" s="143" t="str">
        <f t="shared" si="1107"/>
        <v/>
      </c>
      <c r="W46" s="35" t="str">
        <f t="shared" si="1107"/>
        <v/>
      </c>
      <c r="X46" s="36" t="str">
        <f t="shared" si="1107"/>
        <v/>
      </c>
      <c r="Y46" s="150" t="str">
        <f t="shared" si="1107"/>
        <v/>
      </c>
      <c r="Z46" s="36">
        <f t="shared" si="1107"/>
        <v>1</v>
      </c>
      <c r="AA46" s="36">
        <f t="shared" si="1107"/>
        <v>1</v>
      </c>
      <c r="AB46" s="37">
        <f>IF(AB45&gt;0,AB45/AB44,0)</f>
        <v>1</v>
      </c>
      <c r="AC46" s="143">
        <f t="shared" ref="AC46:AK46" si="1108">IF(AND(AC44&gt;0,AC45&gt;0),ROUNDDOWN(AC45/AC44,4),"")</f>
        <v>1</v>
      </c>
      <c r="AD46" s="35" t="str">
        <f t="shared" si="1108"/>
        <v/>
      </c>
      <c r="AE46" s="36" t="str">
        <f t="shared" si="1108"/>
        <v/>
      </c>
      <c r="AF46" s="150" t="str">
        <f t="shared" si="1108"/>
        <v/>
      </c>
      <c r="AG46" s="36">
        <f t="shared" si="1108"/>
        <v>0.99909999999999999</v>
      </c>
      <c r="AH46" s="36">
        <f t="shared" si="1108"/>
        <v>0.98729999999999996</v>
      </c>
      <c r="AI46" s="150">
        <f t="shared" si="1108"/>
        <v>1</v>
      </c>
      <c r="AJ46" s="36">
        <f t="shared" si="1108"/>
        <v>1</v>
      </c>
      <c r="AK46" s="36">
        <f t="shared" si="1108"/>
        <v>1.0038</v>
      </c>
      <c r="AL46" s="37">
        <f>IF(AL45&gt;0,AL45/AL44,0)</f>
        <v>0</v>
      </c>
      <c r="AM46" s="150">
        <f t="shared" ref="AM46:AU46" si="1109">IF(AND(AM44&gt;0,AM45&gt;0),ROUNDDOWN(AM45/AM44,4),"")</f>
        <v>1</v>
      </c>
      <c r="AN46" s="36">
        <f t="shared" si="1109"/>
        <v>1.143</v>
      </c>
      <c r="AO46" s="36">
        <f t="shared" si="1109"/>
        <v>0.75</v>
      </c>
      <c r="AP46" s="150">
        <f t="shared" si="1109"/>
        <v>1</v>
      </c>
      <c r="AQ46" s="36" t="str">
        <f t="shared" si="1109"/>
        <v/>
      </c>
      <c r="AR46" s="36" t="str">
        <f t="shared" si="1109"/>
        <v/>
      </c>
      <c r="AS46" s="150" t="str">
        <f t="shared" si="1109"/>
        <v/>
      </c>
      <c r="AT46" s="36" t="str">
        <f t="shared" si="1109"/>
        <v/>
      </c>
      <c r="AU46" s="36" t="str">
        <f t="shared" si="1109"/>
        <v/>
      </c>
      <c r="AV46" s="37">
        <f>IF(AV45&gt;0,AV45/AV44,0)</f>
        <v>0</v>
      </c>
      <c r="AW46" s="143" t="str">
        <f>IF(AND(AW44&gt;0,AW45&gt;0),ROUNDDOWN(AW45/AW44,4),"")</f>
        <v/>
      </c>
      <c r="AX46" s="424">
        <f t="shared" ref="AX46:BE46" si="1110">IF(AND(AX44&gt;0,AX45&gt;0),ROUNDDOWN(AX45/AX44,4),"")</f>
        <v>0.38100000000000001</v>
      </c>
      <c r="AY46" s="425">
        <f t="shared" si="1110"/>
        <v>0.25</v>
      </c>
      <c r="AZ46" s="426">
        <f t="shared" si="1110"/>
        <v>0.33329999999999999</v>
      </c>
      <c r="BA46" s="297">
        <f t="shared" si="1110"/>
        <v>0.25030000000000002</v>
      </c>
      <c r="BB46" s="301">
        <f t="shared" si="1110"/>
        <v>0.2417</v>
      </c>
      <c r="BC46" s="155">
        <f t="shared" si="1110"/>
        <v>0.33329999999999999</v>
      </c>
      <c r="BD46" s="305">
        <f t="shared" si="1110"/>
        <v>1</v>
      </c>
      <c r="BE46" s="315">
        <f t="shared" si="1110"/>
        <v>1.0003</v>
      </c>
      <c r="BF46" s="325"/>
      <c r="BG46" s="159">
        <f t="shared" ref="BG46:BO46" si="1111">IF(AND(BG44&gt;0,BG45&gt;0),ROUNDDOWN(BG45/BG44,4),"")</f>
        <v>1</v>
      </c>
      <c r="BH46" s="36">
        <f t="shared" si="1111"/>
        <v>2.2179000000000002</v>
      </c>
      <c r="BI46" s="36">
        <f t="shared" si="1111"/>
        <v>2.08</v>
      </c>
      <c r="BJ46" s="150">
        <f t="shared" si="1111"/>
        <v>2</v>
      </c>
      <c r="BK46" s="36">
        <f t="shared" si="1111"/>
        <v>0.85809999999999997</v>
      </c>
      <c r="BL46" s="36">
        <f t="shared" si="1111"/>
        <v>0.97509999999999997</v>
      </c>
      <c r="BM46" s="150">
        <f t="shared" si="1111"/>
        <v>1</v>
      </c>
      <c r="BN46" s="36">
        <f t="shared" si="1111"/>
        <v>1.3326</v>
      </c>
      <c r="BO46" s="36">
        <f t="shared" si="1111"/>
        <v>1.3512</v>
      </c>
      <c r="BP46" s="37">
        <f>IF(BP45&gt;0,BP45/BP44,0)</f>
        <v>2.3978805136452594</v>
      </c>
      <c r="BQ46" s="150">
        <f t="shared" ref="BQ46:BY46" si="1112">IF(AND(BQ44&gt;0,BQ45&gt;0),ROUNDDOWN(BQ45/BQ44,4),"")</f>
        <v>1</v>
      </c>
      <c r="BR46" s="36">
        <f t="shared" si="1112"/>
        <v>1.4863</v>
      </c>
      <c r="BS46" s="36">
        <f t="shared" si="1112"/>
        <v>1.2231000000000001</v>
      </c>
      <c r="BT46" s="150">
        <f t="shared" si="1112"/>
        <v>1</v>
      </c>
      <c r="BU46" s="36">
        <f t="shared" si="1112"/>
        <v>0.73029999999999995</v>
      </c>
      <c r="BV46" s="36">
        <f t="shared" si="1112"/>
        <v>0.72660000000000002</v>
      </c>
      <c r="BW46" s="150">
        <f t="shared" si="1112"/>
        <v>0.66659999999999997</v>
      </c>
      <c r="BX46" s="36">
        <f t="shared" si="1112"/>
        <v>1</v>
      </c>
      <c r="BY46" s="36">
        <f t="shared" si="1112"/>
        <v>1.0874999999999999</v>
      </c>
      <c r="BZ46" s="37">
        <f>IF(BZ45&gt;0,BZ45/BZ44,0)</f>
        <v>1.2513546056592415</v>
      </c>
      <c r="CA46" s="150">
        <f t="shared" ref="CA46:CI46" si="1113">IF(AND(CA44&gt;0,CA45&gt;0),ROUNDDOWN(CA45/CA44,4),"")</f>
        <v>1</v>
      </c>
      <c r="CB46" s="36">
        <f t="shared" si="1113"/>
        <v>1.3358000000000001</v>
      </c>
      <c r="CC46" s="36">
        <f t="shared" si="1113"/>
        <v>0.95930000000000004</v>
      </c>
      <c r="CD46" s="150">
        <f t="shared" si="1113"/>
        <v>1.5</v>
      </c>
      <c r="CE46" s="36">
        <f t="shared" si="1113"/>
        <v>1.0197000000000001</v>
      </c>
      <c r="CF46" s="36">
        <f t="shared" si="1113"/>
        <v>0.96</v>
      </c>
      <c r="CG46" s="150">
        <f t="shared" si="1113"/>
        <v>1</v>
      </c>
      <c r="CH46" s="36">
        <f t="shared" si="1113"/>
        <v>0.99909999999999999</v>
      </c>
      <c r="CI46" s="36">
        <f t="shared" si="1113"/>
        <v>0.98729999999999996</v>
      </c>
      <c r="CJ46" s="37">
        <f>IF(CJ45&gt;0,CJ45/CJ44,0)</f>
        <v>0.968717970497466</v>
      </c>
      <c r="CK46" s="143">
        <f>IF(AND(CK44&gt;0,CK45&gt;0),ROUNDDOWN(CK45/CK44,4),"")</f>
        <v>1</v>
      </c>
      <c r="CL46" s="424">
        <f t="shared" ref="CL46:CS46" si="1114">IF(AND(CL44&gt;0,CL45&gt;0),ROUNDDOWN(CL45/CL44,4),"")</f>
        <v>1.5940000000000001</v>
      </c>
      <c r="CM46" s="425">
        <f t="shared" si="1114"/>
        <v>1.3055000000000001</v>
      </c>
      <c r="CN46" s="426">
        <f t="shared" si="1114"/>
        <v>1.5</v>
      </c>
      <c r="CO46" s="297">
        <f t="shared" si="1114"/>
        <v>0.84860000000000002</v>
      </c>
      <c r="CP46" s="301">
        <f t="shared" si="1114"/>
        <v>0.84699999999999998</v>
      </c>
      <c r="CQ46" s="155">
        <f t="shared" si="1114"/>
        <v>0.83330000000000004</v>
      </c>
      <c r="CR46" s="305">
        <f t="shared" si="1114"/>
        <v>1.1104000000000001</v>
      </c>
      <c r="CS46" s="315">
        <f t="shared" si="1114"/>
        <v>1.1277999999999999</v>
      </c>
      <c r="CT46" s="325"/>
      <c r="CU46" s="159">
        <f>IF(AND(CU44&gt;0,CU45&gt;0),ROUNDDOWN(CU45/CU44,4),"")</f>
        <v>1</v>
      </c>
      <c r="CV46" s="335">
        <f>IF(AND(CV44&gt;0,CV45&gt;0),ROUNDDOWN(CV45/CV44,4),"")</f>
        <v>1.0741000000000001</v>
      </c>
      <c r="CW46" s="336">
        <f t="shared" ref="CW46:CX46" si="1115">IF(AND(CW44&gt;0,CW45&gt;0),ROUNDDOWN(CW45/CW44,4),"")</f>
        <v>0.85309999999999997</v>
      </c>
      <c r="CX46" s="163">
        <f t="shared" si="1115"/>
        <v>1</v>
      </c>
      <c r="CY46" s="356">
        <f>IF(AND(CY44&gt;0,CY45&gt;0),ROUNDDOWN(CY45/CY44,4),"")</f>
        <v>0.62039999999999995</v>
      </c>
      <c r="CZ46" s="357">
        <f>IF(AND(CZ44&gt;0,CZ45&gt;0),ROUNDDOWN(CZ45/CZ44,4),"")</f>
        <v>0.61</v>
      </c>
      <c r="DA46" s="167">
        <f>IF(AND(DA44&gt;0,DA45&gt;0),ROUNDDOWN(DA45/DA44,4),"")</f>
        <v>0.66659999999999997</v>
      </c>
      <c r="DB46" s="483">
        <f t="shared" ref="DB46:DE46" si="1116">IF(AND(DB44&gt;0,DB45&gt;0),ROUNDDOWN(DB45/DB44,4),"")</f>
        <v>1.0403</v>
      </c>
      <c r="DC46" s="484">
        <f t="shared" si="1116"/>
        <v>1.0464</v>
      </c>
      <c r="DD46" s="485"/>
      <c r="DE46" s="486">
        <f t="shared" si="1116"/>
        <v>1</v>
      </c>
      <c r="DF46" s="36" t="str">
        <f t="shared" ref="DF46:DM46" si="1117">IF(AND(DF44&gt;0,DF45&gt;0),ROUNDDOWN(DF45/DF44,4),"")</f>
        <v/>
      </c>
      <c r="DG46" s="36" t="str">
        <f t="shared" si="1117"/>
        <v/>
      </c>
      <c r="DH46" s="150" t="str">
        <f t="shared" si="1117"/>
        <v/>
      </c>
      <c r="DI46" s="36" t="str">
        <f t="shared" si="1117"/>
        <v/>
      </c>
      <c r="DJ46" s="36" t="str">
        <f t="shared" si="1117"/>
        <v/>
      </c>
      <c r="DK46" s="150" t="str">
        <f t="shared" si="1117"/>
        <v/>
      </c>
      <c r="DL46" s="36" t="str">
        <f t="shared" si="1117"/>
        <v/>
      </c>
      <c r="DM46" s="36" t="str">
        <f t="shared" si="1117"/>
        <v/>
      </c>
      <c r="DN46" s="37">
        <f>IF(DN45&gt;0,DN45/DN44,0)</f>
        <v>0</v>
      </c>
      <c r="DO46" s="150" t="str">
        <f t="shared" ref="DO46:DW46" si="1118">IF(AND(DO44&gt;0,DO45&gt;0),ROUNDDOWN(DO45/DO44,4),"")</f>
        <v/>
      </c>
      <c r="DP46" s="36" t="str">
        <f t="shared" si="1118"/>
        <v/>
      </c>
      <c r="DQ46" s="36" t="str">
        <f t="shared" si="1118"/>
        <v/>
      </c>
      <c r="DR46" s="150" t="str">
        <f t="shared" si="1118"/>
        <v/>
      </c>
      <c r="DS46" s="36">
        <f t="shared" si="1118"/>
        <v>0.5917</v>
      </c>
      <c r="DT46" s="36">
        <f t="shared" si="1118"/>
        <v>0.54559999999999997</v>
      </c>
      <c r="DU46" s="150">
        <f t="shared" si="1118"/>
        <v>0.5</v>
      </c>
      <c r="DV46" s="36" t="str">
        <f t="shared" si="1118"/>
        <v/>
      </c>
      <c r="DW46" s="36" t="str">
        <f t="shared" si="1118"/>
        <v/>
      </c>
      <c r="DX46" s="37">
        <f>IF(DX45&gt;0,DX45/DX44,0)</f>
        <v>0</v>
      </c>
      <c r="DY46" s="150" t="str">
        <f t="shared" ref="DY46:EG46" si="1119">IF(AND(DY44&gt;0,DY45&gt;0),ROUNDDOWN(DY45/DY44,4),"")</f>
        <v/>
      </c>
      <c r="DZ46" s="36" t="str">
        <f t="shared" si="1119"/>
        <v/>
      </c>
      <c r="EA46" s="36" t="str">
        <f t="shared" si="1119"/>
        <v/>
      </c>
      <c r="EB46" s="150" t="str">
        <f t="shared" si="1119"/>
        <v/>
      </c>
      <c r="EC46" s="36">
        <f t="shared" si="1119"/>
        <v>2.4278</v>
      </c>
      <c r="ED46" s="36">
        <f t="shared" si="1119"/>
        <v>1.8858999999999999</v>
      </c>
      <c r="EE46" s="150">
        <f t="shared" si="1119"/>
        <v>2</v>
      </c>
      <c r="EF46" s="36">
        <f t="shared" si="1119"/>
        <v>0.53439999999999999</v>
      </c>
      <c r="EG46" s="36">
        <f t="shared" si="1119"/>
        <v>0.5141</v>
      </c>
      <c r="EH46" s="37">
        <f>IF(EH45&gt;0,EH45/EH44,0)</f>
        <v>0.31852598906049595</v>
      </c>
      <c r="EI46" s="143">
        <f>IF(AND(EI44&gt;0,EI45&gt;0),ROUNDDOWN(EI45/EI44,4),"")</f>
        <v>0.5</v>
      </c>
      <c r="EJ46" s="424" t="str">
        <f t="shared" ref="EJ46:EQ46" si="1120">IF(AND(EJ44&gt;0,EJ45&gt;0),ROUNDDOWN(EJ45/EJ44,4),"")</f>
        <v/>
      </c>
      <c r="EK46" s="425" t="str">
        <f t="shared" si="1120"/>
        <v/>
      </c>
      <c r="EL46" s="426" t="str">
        <f t="shared" si="1120"/>
        <v/>
      </c>
      <c r="EM46" s="297">
        <f t="shared" si="1120"/>
        <v>0.8851</v>
      </c>
      <c r="EN46" s="301">
        <f t="shared" si="1120"/>
        <v>0.73829999999999996</v>
      </c>
      <c r="EO46" s="155">
        <f t="shared" si="1120"/>
        <v>0.75</v>
      </c>
      <c r="EP46" s="305">
        <f t="shared" si="1120"/>
        <v>0.2601</v>
      </c>
      <c r="EQ46" s="315">
        <f t="shared" si="1120"/>
        <v>0.24990000000000001</v>
      </c>
      <c r="ER46" s="325"/>
      <c r="ES46" s="159">
        <f t="shared" ref="ES46:FA46" si="1121">IF(AND(ES44&gt;0,ES45&gt;0),ROUNDDOWN(ES45/ES44,4),"")</f>
        <v>0.25</v>
      </c>
      <c r="ET46" s="36" t="str">
        <f t="shared" si="1121"/>
        <v/>
      </c>
      <c r="EU46" s="36" t="str">
        <f t="shared" si="1121"/>
        <v/>
      </c>
      <c r="EV46" s="150" t="str">
        <f t="shared" si="1121"/>
        <v/>
      </c>
      <c r="EW46" s="36" t="str">
        <f t="shared" si="1121"/>
        <v/>
      </c>
      <c r="EX46" s="36" t="str">
        <f t="shared" si="1121"/>
        <v/>
      </c>
      <c r="EY46" s="150" t="str">
        <f t="shared" si="1121"/>
        <v/>
      </c>
      <c r="EZ46" s="36" t="str">
        <f t="shared" si="1121"/>
        <v/>
      </c>
      <c r="FA46" s="36" t="str">
        <f t="shared" si="1121"/>
        <v/>
      </c>
      <c r="FB46" s="37">
        <f>IF(FB45&gt;0,FB45/FB44,0)</f>
        <v>0</v>
      </c>
      <c r="FC46" s="150" t="str">
        <f t="shared" ref="FC46:FK46" si="1122">IF(AND(FC44&gt;0,FC45&gt;0),ROUNDDOWN(FC45/FC44,4),"")</f>
        <v/>
      </c>
      <c r="FD46" s="36" t="str">
        <f t="shared" si="1122"/>
        <v/>
      </c>
      <c r="FE46" s="36" t="str">
        <f t="shared" si="1122"/>
        <v/>
      </c>
      <c r="FF46" s="150" t="str">
        <f t="shared" si="1122"/>
        <v/>
      </c>
      <c r="FG46" s="36" t="str">
        <f t="shared" si="1122"/>
        <v/>
      </c>
      <c r="FH46" s="36" t="str">
        <f t="shared" si="1122"/>
        <v/>
      </c>
      <c r="FI46" s="150" t="str">
        <f t="shared" si="1122"/>
        <v/>
      </c>
      <c r="FJ46" s="36">
        <f t="shared" si="1122"/>
        <v>0.57469999999999999</v>
      </c>
      <c r="FK46" s="36">
        <f t="shared" si="1122"/>
        <v>0.49340000000000001</v>
      </c>
      <c r="FL46" s="37">
        <f>IF(FL45&gt;0,FL45/FL44,0)</f>
        <v>0.27718404065375635</v>
      </c>
      <c r="FM46" s="150">
        <f t="shared" ref="FM46:FU46" si="1123">IF(AND(FM44&gt;0,FM45&gt;0),ROUNDDOWN(FM45/FM44,4),"")</f>
        <v>0.5</v>
      </c>
      <c r="FN46" s="36" t="str">
        <f t="shared" si="1123"/>
        <v/>
      </c>
      <c r="FO46" s="36" t="str">
        <f t="shared" si="1123"/>
        <v/>
      </c>
      <c r="FP46" s="150" t="str">
        <f t="shared" si="1123"/>
        <v/>
      </c>
      <c r="FQ46" s="36" t="str">
        <f t="shared" si="1123"/>
        <v/>
      </c>
      <c r="FR46" s="36" t="str">
        <f t="shared" si="1123"/>
        <v/>
      </c>
      <c r="FS46" s="150" t="str">
        <f t="shared" si="1123"/>
        <v/>
      </c>
      <c r="FT46" s="36" t="str">
        <f t="shared" si="1123"/>
        <v/>
      </c>
      <c r="FU46" s="36" t="str">
        <f t="shared" si="1123"/>
        <v/>
      </c>
      <c r="FV46" s="37">
        <f>IF(FV45&gt;0,FV45/FV44,0)</f>
        <v>0</v>
      </c>
      <c r="FW46" s="143" t="str">
        <f>IF(AND(FW44&gt;0,FW45&gt;0),ROUNDDOWN(FW45/FW44,4),"")</f>
        <v/>
      </c>
      <c r="FX46" s="424" t="str">
        <f t="shared" ref="FX46:GE46" si="1124">IF(AND(FX44&gt;0,FX45&gt;0),ROUNDDOWN(FX45/FX44,4),"")</f>
        <v/>
      </c>
      <c r="FY46" s="425" t="str">
        <f t="shared" si="1124"/>
        <v/>
      </c>
      <c r="FZ46" s="426" t="str">
        <f t="shared" si="1124"/>
        <v/>
      </c>
      <c r="GA46" s="297" t="str">
        <f t="shared" si="1124"/>
        <v/>
      </c>
      <c r="GB46" s="301" t="str">
        <f t="shared" si="1124"/>
        <v/>
      </c>
      <c r="GC46" s="155" t="str">
        <f t="shared" si="1124"/>
        <v/>
      </c>
      <c r="GD46" s="305">
        <f t="shared" si="1124"/>
        <v>0.1636</v>
      </c>
      <c r="GE46" s="315">
        <f t="shared" si="1124"/>
        <v>0.14380000000000001</v>
      </c>
      <c r="GF46" s="325"/>
      <c r="GG46" s="159">
        <f>IF(AND(GG44&gt;0,GG45&gt;0),ROUNDDOWN(GG45/GG44,4),"")</f>
        <v>0.1666</v>
      </c>
      <c r="GH46" s="335" t="str">
        <f>IF(AND(GH44&gt;0,GH45&gt;0),ROUNDDOWN(GH45/GH44,4),"")</f>
        <v/>
      </c>
      <c r="GI46" s="336" t="str">
        <f t="shared" ref="GI46:GJ46" si="1125">IF(AND(GI44&gt;0,GI45&gt;0),ROUNDDOWN(GI45/GI44,4),"")</f>
        <v/>
      </c>
      <c r="GJ46" s="163" t="str">
        <f t="shared" si="1125"/>
        <v/>
      </c>
      <c r="GK46" s="356">
        <f>IF(AND(GK44&gt;0,GK45&gt;0),ROUNDDOWN(GK45/GK44,4),"")</f>
        <v>0.3322</v>
      </c>
      <c r="GL46" s="357">
        <f>IF(AND(GL44&gt;0,GL45&gt;0),ROUNDDOWN(GL45/GL44,4),"")</f>
        <v>0.28120000000000001</v>
      </c>
      <c r="GM46" s="167">
        <f>IF(AND(GM44&gt;0,GM45&gt;0),ROUNDDOWN(GM45/GM44,4),"")</f>
        <v>0.3</v>
      </c>
      <c r="GN46" s="483">
        <f t="shared" ref="GN46:HA46" si="1126">IF(AND(GN44&gt;0,GN45&gt;0),ROUNDDOWN(GN45/GN44,4),"")</f>
        <v>0.2009</v>
      </c>
      <c r="GO46" s="484">
        <f t="shared" si="1126"/>
        <v>0.18459999999999999</v>
      </c>
      <c r="GP46" s="485" t="str">
        <f t="shared" si="1126"/>
        <v/>
      </c>
      <c r="GQ46" s="486">
        <f t="shared" si="1126"/>
        <v>0.2</v>
      </c>
      <c r="GR46" s="392">
        <f t="shared" si="1126"/>
        <v>0.46989999999999998</v>
      </c>
      <c r="GS46" s="393">
        <f t="shared" si="1126"/>
        <v>0.37319999999999998</v>
      </c>
      <c r="GT46" s="172">
        <f t="shared" si="1126"/>
        <v>0.4375</v>
      </c>
      <c r="GU46" s="392">
        <f t="shared" si="1126"/>
        <v>0.47370000000000001</v>
      </c>
      <c r="GV46" s="393">
        <f t="shared" si="1126"/>
        <v>0.44950000000000001</v>
      </c>
      <c r="GW46" s="172">
        <f t="shared" si="1126"/>
        <v>0.47360000000000002</v>
      </c>
      <c r="GX46" s="392">
        <f t="shared" si="1126"/>
        <v>0.55189999999999995</v>
      </c>
      <c r="GY46" s="393">
        <f t="shared" si="1126"/>
        <v>0.53249999999999997</v>
      </c>
      <c r="GZ46" s="374"/>
      <c r="HA46" s="171">
        <f t="shared" si="1126"/>
        <v>0.46660000000000001</v>
      </c>
      <c r="HB46" s="40"/>
      <c r="HC46" s="39" t="s">
        <v>139</v>
      </c>
      <c r="HD46" s="39"/>
      <c r="HE46" s="39"/>
      <c r="HF46" s="39"/>
      <c r="HG46" s="39"/>
    </row>
    <row r="47" spans="1:215" s="42" customFormat="1" ht="21">
      <c r="A47" s="41"/>
      <c r="B47" s="51"/>
      <c r="C47" s="43" t="s">
        <v>208</v>
      </c>
      <c r="D47" s="44" t="s">
        <v>43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137</v>
      </c>
      <c r="T47" s="46">
        <f t="shared" ref="T47:AC48" si="1127">SUMIFS(T:T,$S:$S,$S47,$HD:$HD,$D47)</f>
        <v>43000000</v>
      </c>
      <c r="U47" s="47">
        <f t="shared" si="1127"/>
        <v>9860000</v>
      </c>
      <c r="V47" s="144">
        <f t="shared" si="1127"/>
        <v>2</v>
      </c>
      <c r="W47" s="46">
        <f t="shared" si="1127"/>
        <v>0</v>
      </c>
      <c r="X47" s="47">
        <f t="shared" si="1127"/>
        <v>0</v>
      </c>
      <c r="Y47" s="144">
        <f t="shared" si="1127"/>
        <v>0</v>
      </c>
      <c r="Z47" s="46">
        <f t="shared" si="1127"/>
        <v>143081636</v>
      </c>
      <c r="AA47" s="47">
        <f t="shared" si="1127"/>
        <v>33642138</v>
      </c>
      <c r="AB47" s="48">
        <f t="shared" si="1127"/>
        <v>28574138</v>
      </c>
      <c r="AC47" s="144">
        <f t="shared" si="1127"/>
        <v>3</v>
      </c>
      <c r="AD47" s="46">
        <f t="shared" ref="AD47:AM48" si="1128">SUMIFS(AD:AD,$S:$S,$S47,$HD:$HD,$D47)</f>
        <v>20000000</v>
      </c>
      <c r="AE47" s="47">
        <f t="shared" si="1128"/>
        <v>4800000</v>
      </c>
      <c r="AF47" s="144">
        <f t="shared" si="1128"/>
        <v>1</v>
      </c>
      <c r="AG47" s="46">
        <f t="shared" si="1128"/>
        <v>20854168</v>
      </c>
      <c r="AH47" s="47">
        <f t="shared" si="1128"/>
        <v>5228140</v>
      </c>
      <c r="AI47" s="144">
        <f t="shared" si="1128"/>
        <v>1</v>
      </c>
      <c r="AJ47" s="46">
        <f t="shared" si="1128"/>
        <v>12381700</v>
      </c>
      <c r="AK47" s="47">
        <f t="shared" si="1128"/>
        <v>2563012</v>
      </c>
      <c r="AL47" s="48">
        <f t="shared" si="1128"/>
        <v>-2504988</v>
      </c>
      <c r="AM47" s="144">
        <f t="shared" si="1128"/>
        <v>1</v>
      </c>
      <c r="AN47" s="46">
        <f t="shared" ref="AN47:AW48" si="1129">SUMIFS(AN:AN,$S:$S,$S47,$HD:$HD,$D47)</f>
        <v>43000000</v>
      </c>
      <c r="AO47" s="47">
        <f t="shared" si="1129"/>
        <v>9860000</v>
      </c>
      <c r="AP47" s="144">
        <f t="shared" si="1129"/>
        <v>2</v>
      </c>
      <c r="AQ47" s="46">
        <f t="shared" si="1129"/>
        <v>62386731</v>
      </c>
      <c r="AR47" s="47">
        <f t="shared" si="1129"/>
        <v>16119518</v>
      </c>
      <c r="AS47" s="144">
        <f t="shared" si="1129"/>
        <v>2</v>
      </c>
      <c r="AT47" s="46">
        <f t="shared" si="1129"/>
        <v>0</v>
      </c>
      <c r="AU47" s="47">
        <f t="shared" si="1129"/>
        <v>0</v>
      </c>
      <c r="AV47" s="48">
        <f t="shared" si="1129"/>
        <v>-5068000</v>
      </c>
      <c r="AW47" s="144">
        <f t="shared" si="1129"/>
        <v>0</v>
      </c>
      <c r="AX47" s="427">
        <f t="shared" ref="AX47:BG48" si="1130">SUMIFS(AX:AX,$S:$S,$S47,$HD:$HD,$D47)</f>
        <v>106000000</v>
      </c>
      <c r="AY47" s="428">
        <f t="shared" si="1130"/>
        <v>24520000</v>
      </c>
      <c r="AZ47" s="429">
        <f t="shared" si="1130"/>
        <v>5</v>
      </c>
      <c r="BA47" s="298">
        <f t="shared" si="1130"/>
        <v>83240899</v>
      </c>
      <c r="BB47" s="302">
        <f t="shared" si="1130"/>
        <v>21347658</v>
      </c>
      <c r="BC47" s="156">
        <f t="shared" si="1130"/>
        <v>3</v>
      </c>
      <c r="BD47" s="306">
        <f t="shared" si="1130"/>
        <v>155463336</v>
      </c>
      <c r="BE47" s="316">
        <f t="shared" si="1130"/>
        <v>36205150</v>
      </c>
      <c r="BF47" s="326">
        <f t="shared" si="1130"/>
        <v>21001150</v>
      </c>
      <c r="BG47" s="160">
        <f t="shared" si="1130"/>
        <v>4</v>
      </c>
      <c r="BH47" s="47">
        <f t="shared" ref="BH47:BQ48" si="1131">SUMIFS(BH:BH,$S:$S,$S47,$HD:$HD,$D47)</f>
        <v>20000000</v>
      </c>
      <c r="BI47" s="47">
        <f t="shared" si="1131"/>
        <v>4800000</v>
      </c>
      <c r="BJ47" s="144">
        <f t="shared" si="1131"/>
        <v>1</v>
      </c>
      <c r="BK47" s="46">
        <f t="shared" si="1131"/>
        <v>46332431</v>
      </c>
      <c r="BL47" s="47">
        <f t="shared" si="1131"/>
        <v>10501962</v>
      </c>
      <c r="BM47" s="144">
        <f t="shared" si="1131"/>
        <v>2</v>
      </c>
      <c r="BN47" s="46">
        <f t="shared" si="1131"/>
        <v>46026931</v>
      </c>
      <c r="BO47" s="47">
        <f t="shared" si="1131"/>
        <v>9281604</v>
      </c>
      <c r="BP47" s="48">
        <f t="shared" si="1131"/>
        <v>4213604</v>
      </c>
      <c r="BQ47" s="144">
        <f t="shared" si="1131"/>
        <v>2</v>
      </c>
      <c r="BR47" s="46">
        <f t="shared" ref="BR47:CA48" si="1132">SUMIFS(BR:BR,$S:$S,$S47,$HD:$HD,$D47)</f>
        <v>43000000</v>
      </c>
      <c r="BS47" s="47">
        <f t="shared" si="1132"/>
        <v>9860000</v>
      </c>
      <c r="BT47" s="144">
        <f t="shared" si="1132"/>
        <v>2</v>
      </c>
      <c r="BU47" s="46">
        <f t="shared" si="1132"/>
        <v>66285000</v>
      </c>
      <c r="BV47" s="47">
        <f t="shared" si="1132"/>
        <v>16420191</v>
      </c>
      <c r="BW47" s="144">
        <f t="shared" si="1132"/>
        <v>3</v>
      </c>
      <c r="BX47" s="46">
        <f t="shared" si="1132"/>
        <v>20750000</v>
      </c>
      <c r="BY47" s="47">
        <f t="shared" si="1132"/>
        <v>4770000</v>
      </c>
      <c r="BZ47" s="48">
        <f t="shared" si="1132"/>
        <v>-298000</v>
      </c>
      <c r="CA47" s="144">
        <f t="shared" si="1132"/>
        <v>1</v>
      </c>
      <c r="CB47" s="46">
        <f t="shared" ref="CB47:CK48" si="1133">SUMIFS(CB:CB,$S:$S,$S47,$HD:$HD,$D47)</f>
        <v>40000000</v>
      </c>
      <c r="CC47" s="47">
        <f t="shared" si="1133"/>
        <v>9600000</v>
      </c>
      <c r="CD47" s="144">
        <f t="shared" si="1133"/>
        <v>2</v>
      </c>
      <c r="CE47" s="46">
        <f t="shared" si="1133"/>
        <v>67475000</v>
      </c>
      <c r="CF47" s="47">
        <f t="shared" si="1133"/>
        <v>16223500</v>
      </c>
      <c r="CG47" s="144">
        <f t="shared" si="1133"/>
        <v>3</v>
      </c>
      <c r="CH47" s="46">
        <f t="shared" si="1133"/>
        <v>20854168</v>
      </c>
      <c r="CI47" s="47">
        <f t="shared" si="1133"/>
        <v>5228140</v>
      </c>
      <c r="CJ47" s="48">
        <f t="shared" si="1133"/>
        <v>160140</v>
      </c>
      <c r="CK47" s="144">
        <f t="shared" si="1133"/>
        <v>1</v>
      </c>
      <c r="CL47" s="427">
        <f t="shared" ref="CL47:CU48" si="1134">SUMIFS(CL:CL,$S:$S,$S47,$HD:$HD,$D47)</f>
        <v>103000000</v>
      </c>
      <c r="CM47" s="428">
        <f t="shared" si="1134"/>
        <v>24260000</v>
      </c>
      <c r="CN47" s="429">
        <f t="shared" si="1134"/>
        <v>5</v>
      </c>
      <c r="CO47" s="298">
        <f t="shared" si="1134"/>
        <v>180092431</v>
      </c>
      <c r="CP47" s="302">
        <f t="shared" si="1134"/>
        <v>43145653</v>
      </c>
      <c r="CQ47" s="156">
        <f t="shared" si="1134"/>
        <v>8</v>
      </c>
      <c r="CR47" s="306">
        <f t="shared" si="1134"/>
        <v>87631099</v>
      </c>
      <c r="CS47" s="316">
        <f t="shared" si="1134"/>
        <v>19279744</v>
      </c>
      <c r="CT47" s="326">
        <f t="shared" si="1134"/>
        <v>4075744</v>
      </c>
      <c r="CU47" s="160">
        <f t="shared" si="1134"/>
        <v>4</v>
      </c>
      <c r="CV47" s="337">
        <f t="shared" ref="CV47:DE48" si="1135">SUMIFS(CV:CV,$S:$S,$S47,$HD:$HD,$D47)</f>
        <v>209000000</v>
      </c>
      <c r="CW47" s="338">
        <f t="shared" si="1135"/>
        <v>48780000</v>
      </c>
      <c r="CX47" s="164">
        <f t="shared" si="1135"/>
        <v>10</v>
      </c>
      <c r="CY47" s="358">
        <f t="shared" si="1135"/>
        <v>263333330</v>
      </c>
      <c r="CZ47" s="359">
        <f t="shared" si="1135"/>
        <v>64493311</v>
      </c>
      <c r="DA47" s="168">
        <f t="shared" si="1135"/>
        <v>11</v>
      </c>
      <c r="DB47" s="487">
        <f t="shared" si="1135"/>
        <v>243094435</v>
      </c>
      <c r="DC47" s="488">
        <f t="shared" si="1135"/>
        <v>55484894</v>
      </c>
      <c r="DD47" s="489">
        <f t="shared" si="1135"/>
        <v>25076894</v>
      </c>
      <c r="DE47" s="490">
        <f t="shared" si="1135"/>
        <v>8</v>
      </c>
      <c r="DF47" s="47">
        <f t="shared" ref="DF47:DO48" si="1136">SUMIFS(DF:DF,$S:$S,$S47,$HD:$HD,$D47)</f>
        <v>63000000</v>
      </c>
      <c r="DG47" s="47">
        <f t="shared" si="1136"/>
        <v>14660000</v>
      </c>
      <c r="DH47" s="144">
        <f t="shared" si="1136"/>
        <v>3</v>
      </c>
      <c r="DI47" s="46">
        <f t="shared" si="1136"/>
        <v>20000000</v>
      </c>
      <c r="DJ47" s="47">
        <f t="shared" si="1136"/>
        <v>4800000</v>
      </c>
      <c r="DK47" s="144">
        <f t="shared" si="1136"/>
        <v>1</v>
      </c>
      <c r="DL47" s="46">
        <f t="shared" si="1136"/>
        <v>22961731</v>
      </c>
      <c r="DM47" s="47">
        <f t="shared" si="1136"/>
        <v>5869018</v>
      </c>
      <c r="DN47" s="48">
        <f t="shared" si="1136"/>
        <v>801018</v>
      </c>
      <c r="DO47" s="144">
        <f t="shared" si="1136"/>
        <v>1</v>
      </c>
      <c r="DP47" s="46">
        <f t="shared" ref="DP47:DY48" si="1137">SUMIFS(DP:DP,$S:$S,$S47,$HD:$HD,$D47)</f>
        <v>43000000</v>
      </c>
      <c r="DQ47" s="47">
        <f t="shared" si="1137"/>
        <v>9860000</v>
      </c>
      <c r="DR47" s="144">
        <f t="shared" si="1137"/>
        <v>2</v>
      </c>
      <c r="DS47" s="46">
        <f t="shared" si="1137"/>
        <v>67841179</v>
      </c>
      <c r="DT47" s="47">
        <f t="shared" si="1137"/>
        <v>15253020</v>
      </c>
      <c r="DU47" s="144">
        <f t="shared" si="1137"/>
        <v>3</v>
      </c>
      <c r="DV47" s="46">
        <f t="shared" si="1137"/>
        <v>46332431</v>
      </c>
      <c r="DW47" s="47">
        <f t="shared" si="1137"/>
        <v>10501962</v>
      </c>
      <c r="DX47" s="48">
        <f t="shared" si="1137"/>
        <v>5433962</v>
      </c>
      <c r="DY47" s="144">
        <f t="shared" si="1137"/>
        <v>2</v>
      </c>
      <c r="DZ47" s="46">
        <f t="shared" ref="DZ47:EI48" si="1138">SUMIFS(DZ:DZ,$S:$S,$S47,$HD:$HD,$D47)</f>
        <v>20000000</v>
      </c>
      <c r="EA47" s="47">
        <f t="shared" si="1138"/>
        <v>4800000</v>
      </c>
      <c r="EB47" s="144">
        <f t="shared" si="1138"/>
        <v>1</v>
      </c>
      <c r="EC47" s="46">
        <f t="shared" si="1138"/>
        <v>20000000</v>
      </c>
      <c r="ED47" s="47">
        <f t="shared" si="1138"/>
        <v>4800000</v>
      </c>
      <c r="EE47" s="144">
        <f t="shared" si="1138"/>
        <v>1</v>
      </c>
      <c r="EF47" s="46">
        <f t="shared" si="1138"/>
        <v>67785000</v>
      </c>
      <c r="EG47" s="47">
        <f t="shared" si="1138"/>
        <v>15890191</v>
      </c>
      <c r="EH47" s="48">
        <f t="shared" si="1138"/>
        <v>10822191</v>
      </c>
      <c r="EI47" s="144">
        <f t="shared" si="1138"/>
        <v>3</v>
      </c>
      <c r="EJ47" s="427">
        <f t="shared" ref="EJ47:ES48" si="1139">SUMIFS(EJ:EJ,$S:$S,$S47,$HD:$HD,$D47)</f>
        <v>126000000</v>
      </c>
      <c r="EK47" s="428">
        <f t="shared" si="1139"/>
        <v>29320000</v>
      </c>
      <c r="EL47" s="429">
        <f t="shared" si="1139"/>
        <v>6</v>
      </c>
      <c r="EM47" s="298">
        <f t="shared" si="1139"/>
        <v>107841179</v>
      </c>
      <c r="EN47" s="302">
        <f t="shared" si="1139"/>
        <v>24853020</v>
      </c>
      <c r="EO47" s="156">
        <f t="shared" si="1139"/>
        <v>5</v>
      </c>
      <c r="EP47" s="306">
        <f t="shared" si="1139"/>
        <v>137079162</v>
      </c>
      <c r="EQ47" s="316">
        <f t="shared" si="1139"/>
        <v>32261171</v>
      </c>
      <c r="ER47" s="326">
        <f t="shared" si="1139"/>
        <v>17057171</v>
      </c>
      <c r="ES47" s="160">
        <f t="shared" si="1139"/>
        <v>6</v>
      </c>
      <c r="ET47" s="47">
        <f t="shared" ref="ET47:FC48" si="1140">SUMIFS(ET:ET,$S:$S,$S47,$HD:$HD,$D47)</f>
        <v>63000000</v>
      </c>
      <c r="EU47" s="47">
        <f t="shared" si="1140"/>
        <v>14660000</v>
      </c>
      <c r="EV47" s="144">
        <f t="shared" si="1140"/>
        <v>3</v>
      </c>
      <c r="EW47" s="46">
        <f t="shared" si="1140"/>
        <v>63000000</v>
      </c>
      <c r="EX47" s="47">
        <f t="shared" si="1140"/>
        <v>14660000</v>
      </c>
      <c r="EY47" s="144">
        <f t="shared" si="1140"/>
        <v>3</v>
      </c>
      <c r="EZ47" s="46">
        <f t="shared" si="1140"/>
        <v>20000000</v>
      </c>
      <c r="FA47" s="47">
        <f t="shared" si="1140"/>
        <v>4800000</v>
      </c>
      <c r="FB47" s="48">
        <f t="shared" si="1140"/>
        <v>-268000</v>
      </c>
      <c r="FC47" s="144">
        <f t="shared" si="1140"/>
        <v>1</v>
      </c>
      <c r="FD47" s="46">
        <f t="shared" ref="FD47:FM48" si="1141">SUMIFS(FD:FD,$S:$S,$S47,$HD:$HD,$D47)</f>
        <v>20000000</v>
      </c>
      <c r="FE47" s="47">
        <f t="shared" si="1141"/>
        <v>4800000</v>
      </c>
      <c r="FF47" s="144">
        <f t="shared" si="1141"/>
        <v>1</v>
      </c>
      <c r="FG47" s="46">
        <f t="shared" si="1141"/>
        <v>40000000</v>
      </c>
      <c r="FH47" s="47">
        <f t="shared" si="1141"/>
        <v>9600000</v>
      </c>
      <c r="FI47" s="144">
        <f t="shared" si="1141"/>
        <v>2</v>
      </c>
      <c r="FJ47" s="46">
        <f t="shared" si="1141"/>
        <v>64500000</v>
      </c>
      <c r="FK47" s="47">
        <f t="shared" si="1141"/>
        <v>15450000</v>
      </c>
      <c r="FL47" s="48">
        <f t="shared" si="1141"/>
        <v>10382000</v>
      </c>
      <c r="FM47" s="144">
        <f t="shared" si="1141"/>
        <v>3</v>
      </c>
      <c r="FN47" s="46">
        <f t="shared" ref="FN47:FW48" si="1142">SUMIFS(FN:FN,$S:$S,$S47,$HD:$HD,$D47)</f>
        <v>63000000</v>
      </c>
      <c r="FO47" s="47">
        <f t="shared" si="1142"/>
        <v>14660000</v>
      </c>
      <c r="FP47" s="144">
        <f t="shared" si="1142"/>
        <v>3</v>
      </c>
      <c r="FQ47" s="46">
        <f t="shared" si="1142"/>
        <v>84198400</v>
      </c>
      <c r="FR47" s="47">
        <f t="shared" si="1142"/>
        <v>18033763</v>
      </c>
      <c r="FS47" s="144">
        <f t="shared" si="1142"/>
        <v>3</v>
      </c>
      <c r="FT47" s="46">
        <f t="shared" si="1142"/>
        <v>84266179</v>
      </c>
      <c r="FU47" s="47">
        <f t="shared" si="1142"/>
        <v>20443520</v>
      </c>
      <c r="FV47" s="48">
        <f t="shared" si="1142"/>
        <v>15375520</v>
      </c>
      <c r="FW47" s="144">
        <f t="shared" si="1142"/>
        <v>3</v>
      </c>
      <c r="FX47" s="427">
        <f t="shared" ref="FX47:GG48" si="1143">SUMIFS(FX:FX,$S:$S,$S47,$HD:$HD,$D47)</f>
        <v>146000000</v>
      </c>
      <c r="FY47" s="428">
        <f t="shared" si="1143"/>
        <v>34120000</v>
      </c>
      <c r="FZ47" s="429">
        <f t="shared" si="1143"/>
        <v>7</v>
      </c>
      <c r="GA47" s="298">
        <f t="shared" si="1143"/>
        <v>187198400</v>
      </c>
      <c r="GB47" s="302">
        <f t="shared" si="1143"/>
        <v>42293763</v>
      </c>
      <c r="GC47" s="156">
        <f t="shared" si="1143"/>
        <v>8</v>
      </c>
      <c r="GD47" s="306">
        <f t="shared" si="1143"/>
        <v>168766179</v>
      </c>
      <c r="GE47" s="316">
        <f t="shared" si="1143"/>
        <v>40693520</v>
      </c>
      <c r="GF47" s="326">
        <f t="shared" si="1143"/>
        <v>25489520</v>
      </c>
      <c r="GG47" s="160">
        <f t="shared" si="1143"/>
        <v>7</v>
      </c>
      <c r="GH47" s="337">
        <f t="shared" ref="GH47:GQ48" si="1144">SUMIFS(GH:GH,$S:$S,$S47,$HD:$HD,$D47)</f>
        <v>272000000</v>
      </c>
      <c r="GI47" s="338">
        <f t="shared" si="1144"/>
        <v>63440000</v>
      </c>
      <c r="GJ47" s="164">
        <f t="shared" si="1144"/>
        <v>13</v>
      </c>
      <c r="GK47" s="358">
        <f t="shared" si="1144"/>
        <v>295039579</v>
      </c>
      <c r="GL47" s="359">
        <f t="shared" si="1144"/>
        <v>67146783</v>
      </c>
      <c r="GM47" s="168">
        <f t="shared" si="1144"/>
        <v>13</v>
      </c>
      <c r="GN47" s="487">
        <f t="shared" si="1144"/>
        <v>305845341</v>
      </c>
      <c r="GO47" s="488">
        <f t="shared" si="1144"/>
        <v>72954691</v>
      </c>
      <c r="GP47" s="489">
        <f t="shared" si="1144"/>
        <v>42546691</v>
      </c>
      <c r="GQ47" s="490">
        <f t="shared" si="1144"/>
        <v>13</v>
      </c>
      <c r="GR47" s="394">
        <f t="shared" ref="GR47:HA48" si="1145">SUMIFS(GR:GR,$S:$S,$S47,$HD:$HD,$D47)</f>
        <v>481000000</v>
      </c>
      <c r="GS47" s="395">
        <f t="shared" si="1145"/>
        <v>112220000</v>
      </c>
      <c r="GT47" s="173">
        <f t="shared" si="1145"/>
        <v>23</v>
      </c>
      <c r="GU47" s="396">
        <f t="shared" si="1145"/>
        <v>558372909</v>
      </c>
      <c r="GV47" s="395">
        <f t="shared" si="1145"/>
        <v>131640094</v>
      </c>
      <c r="GW47" s="173">
        <f t="shared" si="1145"/>
        <v>24</v>
      </c>
      <c r="GX47" s="396">
        <f t="shared" si="1145"/>
        <v>548939776</v>
      </c>
      <c r="GY47" s="395">
        <f t="shared" si="1145"/>
        <v>128439585</v>
      </c>
      <c r="GZ47" s="410">
        <f t="shared" si="1145"/>
        <v>67623585</v>
      </c>
      <c r="HA47" s="257">
        <f t="shared" si="1145"/>
        <v>21</v>
      </c>
      <c r="HB47" s="49"/>
      <c r="HC47" s="30"/>
      <c r="HD47" s="52"/>
      <c r="HE47" s="52"/>
      <c r="HF47" s="52"/>
      <c r="HG47" s="52"/>
    </row>
    <row r="48" spans="1:215" s="42" customFormat="1" ht="21">
      <c r="A48" s="41"/>
      <c r="B48" s="51"/>
      <c r="C48" s="50" t="str">
        <f>C47</f>
        <v>小計</v>
      </c>
      <c r="D48" s="51" t="str">
        <f>D47</f>
        <v>アクティブハウス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138</v>
      </c>
      <c r="T48" s="27">
        <f t="shared" si="1127"/>
        <v>20000000</v>
      </c>
      <c r="U48" s="53">
        <f t="shared" si="1127"/>
        <v>4000000</v>
      </c>
      <c r="V48" s="145">
        <f t="shared" si="1127"/>
        <v>1</v>
      </c>
      <c r="W48" s="27">
        <f t="shared" si="1127"/>
        <v>0</v>
      </c>
      <c r="X48" s="53">
        <f t="shared" si="1127"/>
        <v>0</v>
      </c>
      <c r="Y48" s="145">
        <f t="shared" si="1127"/>
        <v>0</v>
      </c>
      <c r="Z48" s="27">
        <f t="shared" si="1127"/>
        <v>143081636</v>
      </c>
      <c r="AA48" s="53">
        <f t="shared" si="1127"/>
        <v>33642138</v>
      </c>
      <c r="AB48" s="133">
        <f t="shared" si="1127"/>
        <v>28574138</v>
      </c>
      <c r="AC48" s="145">
        <f t="shared" si="1127"/>
        <v>3</v>
      </c>
      <c r="AD48" s="27">
        <f t="shared" si="1128"/>
        <v>1818000</v>
      </c>
      <c r="AE48" s="53">
        <f t="shared" si="1128"/>
        <v>1818000</v>
      </c>
      <c r="AF48" s="145">
        <f t="shared" si="1128"/>
        <v>0</v>
      </c>
      <c r="AG48" s="27">
        <f t="shared" si="1128"/>
        <v>20835905</v>
      </c>
      <c r="AH48" s="53">
        <f t="shared" si="1128"/>
        <v>5161849</v>
      </c>
      <c r="AI48" s="145">
        <f t="shared" si="1128"/>
        <v>1</v>
      </c>
      <c r="AJ48" s="27">
        <f t="shared" si="1128"/>
        <v>14199700</v>
      </c>
      <c r="AK48" s="53">
        <f t="shared" si="1128"/>
        <v>4391007</v>
      </c>
      <c r="AL48" s="133">
        <f t="shared" si="1128"/>
        <v>-676993</v>
      </c>
      <c r="AM48" s="145">
        <f t="shared" si="1128"/>
        <v>1</v>
      </c>
      <c r="AN48" s="27">
        <f t="shared" si="1129"/>
        <v>43737802</v>
      </c>
      <c r="AO48" s="53">
        <f t="shared" si="1129"/>
        <v>8477159</v>
      </c>
      <c r="AP48" s="145">
        <f t="shared" si="1129"/>
        <v>2</v>
      </c>
      <c r="AQ48" s="27">
        <f t="shared" si="1129"/>
        <v>20000000</v>
      </c>
      <c r="AR48" s="53">
        <f t="shared" si="1129"/>
        <v>4000000</v>
      </c>
      <c r="AS48" s="145">
        <f t="shared" si="1129"/>
        <v>1</v>
      </c>
      <c r="AT48" s="27">
        <f t="shared" si="1129"/>
        <v>20877000</v>
      </c>
      <c r="AU48" s="53">
        <f t="shared" si="1129"/>
        <v>4877000</v>
      </c>
      <c r="AV48" s="29">
        <f t="shared" si="1129"/>
        <v>-191000</v>
      </c>
      <c r="AW48" s="145">
        <f t="shared" si="1129"/>
        <v>1</v>
      </c>
      <c r="AX48" s="430">
        <f t="shared" si="1130"/>
        <v>65555802</v>
      </c>
      <c r="AY48" s="428">
        <f t="shared" si="1130"/>
        <v>14295159</v>
      </c>
      <c r="AZ48" s="429">
        <f t="shared" si="1130"/>
        <v>3</v>
      </c>
      <c r="BA48" s="298">
        <f t="shared" si="1130"/>
        <v>40835905</v>
      </c>
      <c r="BB48" s="302">
        <f t="shared" si="1130"/>
        <v>9161849</v>
      </c>
      <c r="BC48" s="156">
        <f t="shared" si="1130"/>
        <v>2</v>
      </c>
      <c r="BD48" s="306">
        <f t="shared" si="1130"/>
        <v>178158336</v>
      </c>
      <c r="BE48" s="316">
        <f t="shared" si="1130"/>
        <v>42910145</v>
      </c>
      <c r="BF48" s="410">
        <f t="shared" si="1130"/>
        <v>27706145</v>
      </c>
      <c r="BG48" s="160">
        <f t="shared" si="1130"/>
        <v>5</v>
      </c>
      <c r="BH48" s="53">
        <f t="shared" si="1131"/>
        <v>57517488</v>
      </c>
      <c r="BI48" s="53">
        <f t="shared" si="1131"/>
        <v>11927220</v>
      </c>
      <c r="BJ48" s="145">
        <f t="shared" si="1131"/>
        <v>3</v>
      </c>
      <c r="BK48" s="27">
        <f t="shared" si="1131"/>
        <v>63300288</v>
      </c>
      <c r="BL48" s="53">
        <f t="shared" si="1131"/>
        <v>14370270</v>
      </c>
      <c r="BM48" s="145">
        <f t="shared" si="1131"/>
        <v>3</v>
      </c>
      <c r="BN48" s="27">
        <f t="shared" si="1131"/>
        <v>47667562</v>
      </c>
      <c r="BO48" s="53">
        <f t="shared" si="1131"/>
        <v>9610867</v>
      </c>
      <c r="BP48" s="133">
        <f t="shared" si="1131"/>
        <v>4542867</v>
      </c>
      <c r="BQ48" s="145">
        <f t="shared" si="1131"/>
        <v>2</v>
      </c>
      <c r="BR48" s="27">
        <f t="shared" si="1132"/>
        <v>29727779</v>
      </c>
      <c r="BS48" s="53">
        <f t="shared" si="1132"/>
        <v>5871311</v>
      </c>
      <c r="BT48" s="145">
        <f t="shared" si="1132"/>
        <v>1</v>
      </c>
      <c r="BU48" s="27">
        <f t="shared" si="1132"/>
        <v>48410000</v>
      </c>
      <c r="BV48" s="53">
        <f t="shared" si="1132"/>
        <v>11931900</v>
      </c>
      <c r="BW48" s="145">
        <f t="shared" si="1132"/>
        <v>2</v>
      </c>
      <c r="BX48" s="27">
        <f t="shared" si="1132"/>
        <v>46015101</v>
      </c>
      <c r="BY48" s="53">
        <f t="shared" si="1132"/>
        <v>10316738</v>
      </c>
      <c r="BZ48" s="133">
        <f t="shared" si="1132"/>
        <v>5248738</v>
      </c>
      <c r="CA48" s="145">
        <f t="shared" si="1132"/>
        <v>2</v>
      </c>
      <c r="CB48" s="27">
        <f t="shared" si="1133"/>
        <v>73433712</v>
      </c>
      <c r="CC48" s="53">
        <f t="shared" si="1133"/>
        <v>13210064</v>
      </c>
      <c r="CD48" s="145">
        <f t="shared" si="1133"/>
        <v>4</v>
      </c>
      <c r="CE48" s="27">
        <f t="shared" si="1133"/>
        <v>45351615</v>
      </c>
      <c r="CF48" s="53">
        <f t="shared" si="1133"/>
        <v>10717177</v>
      </c>
      <c r="CG48" s="145">
        <f t="shared" si="1133"/>
        <v>2</v>
      </c>
      <c r="CH48" s="27">
        <f t="shared" si="1133"/>
        <v>20835905</v>
      </c>
      <c r="CI48" s="53">
        <f t="shared" si="1133"/>
        <v>5161849</v>
      </c>
      <c r="CJ48" s="133">
        <f t="shared" si="1133"/>
        <v>93849</v>
      </c>
      <c r="CK48" s="145">
        <f t="shared" si="1133"/>
        <v>1</v>
      </c>
      <c r="CL48" s="430">
        <f t="shared" si="1134"/>
        <v>160678979</v>
      </c>
      <c r="CM48" s="428">
        <f t="shared" si="1134"/>
        <v>31008595</v>
      </c>
      <c r="CN48" s="429">
        <f t="shared" si="1134"/>
        <v>8</v>
      </c>
      <c r="CO48" s="298">
        <f t="shared" si="1134"/>
        <v>157061903</v>
      </c>
      <c r="CP48" s="302">
        <f t="shared" si="1134"/>
        <v>37019347</v>
      </c>
      <c r="CQ48" s="156">
        <f t="shared" si="1134"/>
        <v>7</v>
      </c>
      <c r="CR48" s="306">
        <f t="shared" si="1134"/>
        <v>114518568</v>
      </c>
      <c r="CS48" s="316">
        <f t="shared" si="1134"/>
        <v>25089454</v>
      </c>
      <c r="CT48" s="410">
        <f t="shared" si="1134"/>
        <v>9885454</v>
      </c>
      <c r="CU48" s="160">
        <f t="shared" si="1134"/>
        <v>5</v>
      </c>
      <c r="CV48" s="339">
        <f t="shared" si="1135"/>
        <v>226234781</v>
      </c>
      <c r="CW48" s="338">
        <f t="shared" si="1135"/>
        <v>45303754</v>
      </c>
      <c r="CX48" s="164">
        <f t="shared" si="1135"/>
        <v>11</v>
      </c>
      <c r="CY48" s="358">
        <f t="shared" si="1135"/>
        <v>197897808</v>
      </c>
      <c r="CZ48" s="359">
        <f t="shared" si="1135"/>
        <v>46181196</v>
      </c>
      <c r="DA48" s="168">
        <f t="shared" si="1135"/>
        <v>9</v>
      </c>
      <c r="DB48" s="487">
        <f t="shared" si="1135"/>
        <v>292676904</v>
      </c>
      <c r="DC48" s="488">
        <f t="shared" si="1135"/>
        <v>67999599</v>
      </c>
      <c r="DD48" s="410">
        <f t="shared" si="1135"/>
        <v>37591599</v>
      </c>
      <c r="DE48" s="490">
        <f t="shared" si="1135"/>
        <v>10</v>
      </c>
      <c r="DF48" s="53">
        <f t="shared" si="1136"/>
        <v>22073331</v>
      </c>
      <c r="DG48" s="53">
        <f t="shared" si="1136"/>
        <v>4865184</v>
      </c>
      <c r="DH48" s="145">
        <f t="shared" si="1136"/>
        <v>1</v>
      </c>
      <c r="DI48" s="27">
        <f t="shared" si="1136"/>
        <v>20000000</v>
      </c>
      <c r="DJ48" s="53">
        <f t="shared" si="1136"/>
        <v>4000000</v>
      </c>
      <c r="DK48" s="145">
        <f t="shared" si="1136"/>
        <v>1</v>
      </c>
      <c r="DL48" s="27">
        <f t="shared" si="1136"/>
        <v>20000000</v>
      </c>
      <c r="DM48" s="53">
        <f t="shared" si="1136"/>
        <v>4000000</v>
      </c>
      <c r="DN48" s="133">
        <f t="shared" si="1136"/>
        <v>-1068000</v>
      </c>
      <c r="DO48" s="145">
        <f t="shared" si="1136"/>
        <v>1</v>
      </c>
      <c r="DP48" s="27">
        <f t="shared" si="1137"/>
        <v>0</v>
      </c>
      <c r="DQ48" s="53">
        <f t="shared" si="1137"/>
        <v>0</v>
      </c>
      <c r="DR48" s="145">
        <f t="shared" si="1137"/>
        <v>0</v>
      </c>
      <c r="DS48" s="27">
        <f t="shared" si="1137"/>
        <v>26536343</v>
      </c>
      <c r="DT48" s="53">
        <f t="shared" si="1137"/>
        <v>5562035</v>
      </c>
      <c r="DU48" s="145">
        <f t="shared" si="1137"/>
        <v>1</v>
      </c>
      <c r="DV48" s="27">
        <f t="shared" si="1137"/>
        <v>22498518</v>
      </c>
      <c r="DW48" s="53">
        <f t="shared" si="1137"/>
        <v>4928385</v>
      </c>
      <c r="DX48" s="133">
        <f t="shared" si="1137"/>
        <v>-139615</v>
      </c>
      <c r="DY48" s="145">
        <f t="shared" si="1137"/>
        <v>1</v>
      </c>
      <c r="DZ48" s="27">
        <f t="shared" si="1138"/>
        <v>0</v>
      </c>
      <c r="EA48" s="53">
        <f t="shared" si="1138"/>
        <v>0</v>
      </c>
      <c r="EB48" s="145">
        <f t="shared" si="1138"/>
        <v>0</v>
      </c>
      <c r="EC48" s="27">
        <f t="shared" si="1138"/>
        <v>48557386</v>
      </c>
      <c r="ED48" s="53">
        <f t="shared" si="1138"/>
        <v>9052610</v>
      </c>
      <c r="EE48" s="145">
        <f t="shared" si="1138"/>
        <v>2</v>
      </c>
      <c r="EF48" s="27">
        <f t="shared" si="1138"/>
        <v>23935000</v>
      </c>
      <c r="EG48" s="53">
        <f t="shared" si="1138"/>
        <v>5568400</v>
      </c>
      <c r="EH48" s="133">
        <f t="shared" si="1138"/>
        <v>500400</v>
      </c>
      <c r="EI48" s="145">
        <f t="shared" si="1138"/>
        <v>1</v>
      </c>
      <c r="EJ48" s="430">
        <f t="shared" si="1139"/>
        <v>22073331</v>
      </c>
      <c r="EK48" s="428">
        <f t="shared" si="1139"/>
        <v>4865184</v>
      </c>
      <c r="EL48" s="429">
        <f t="shared" si="1139"/>
        <v>1</v>
      </c>
      <c r="EM48" s="298">
        <f t="shared" si="1139"/>
        <v>95093729</v>
      </c>
      <c r="EN48" s="302">
        <f t="shared" si="1139"/>
        <v>18614645</v>
      </c>
      <c r="EO48" s="156">
        <f t="shared" si="1139"/>
        <v>4</v>
      </c>
      <c r="EP48" s="306">
        <f t="shared" si="1139"/>
        <v>66433518</v>
      </c>
      <c r="EQ48" s="316">
        <f t="shared" si="1139"/>
        <v>14496785</v>
      </c>
      <c r="ER48" s="410">
        <f t="shared" si="1139"/>
        <v>-707215</v>
      </c>
      <c r="ES48" s="160">
        <f t="shared" si="1139"/>
        <v>3</v>
      </c>
      <c r="ET48" s="53">
        <f t="shared" si="1140"/>
        <v>0</v>
      </c>
      <c r="EU48" s="53">
        <f t="shared" si="1140"/>
        <v>0</v>
      </c>
      <c r="EV48" s="145">
        <f t="shared" si="1140"/>
        <v>0</v>
      </c>
      <c r="EW48" s="27">
        <f t="shared" si="1140"/>
        <v>0</v>
      </c>
      <c r="EX48" s="53">
        <f t="shared" si="1140"/>
        <v>0</v>
      </c>
      <c r="EY48" s="145">
        <f t="shared" si="1140"/>
        <v>0</v>
      </c>
      <c r="EZ48" s="27">
        <f t="shared" si="1140"/>
        <v>0</v>
      </c>
      <c r="FA48" s="53">
        <f t="shared" si="1140"/>
        <v>0</v>
      </c>
      <c r="FB48" s="133">
        <f t="shared" si="1140"/>
        <v>-5068000</v>
      </c>
      <c r="FC48" s="145">
        <f t="shared" si="1140"/>
        <v>0</v>
      </c>
      <c r="FD48" s="27">
        <f t="shared" si="1141"/>
        <v>0</v>
      </c>
      <c r="FE48" s="53">
        <f t="shared" si="1141"/>
        <v>0</v>
      </c>
      <c r="FF48" s="145">
        <f t="shared" si="1141"/>
        <v>0</v>
      </c>
      <c r="FG48" s="27">
        <f t="shared" si="1141"/>
        <v>0</v>
      </c>
      <c r="FH48" s="53">
        <f t="shared" si="1141"/>
        <v>0</v>
      </c>
      <c r="FI48" s="145">
        <f t="shared" si="1141"/>
        <v>0</v>
      </c>
      <c r="FJ48" s="27">
        <f t="shared" si="1141"/>
        <v>23851615</v>
      </c>
      <c r="FK48" s="53">
        <f t="shared" si="1141"/>
        <v>5127177</v>
      </c>
      <c r="FL48" s="133">
        <f t="shared" si="1141"/>
        <v>59177</v>
      </c>
      <c r="FM48" s="145">
        <f t="shared" si="1141"/>
        <v>1</v>
      </c>
      <c r="FN48" s="27">
        <f t="shared" si="1142"/>
        <v>0</v>
      </c>
      <c r="FO48" s="53">
        <f t="shared" si="1142"/>
        <v>0</v>
      </c>
      <c r="FP48" s="145">
        <f t="shared" si="1142"/>
        <v>0</v>
      </c>
      <c r="FQ48" s="27">
        <f t="shared" si="1142"/>
        <v>0</v>
      </c>
      <c r="FR48" s="53">
        <f t="shared" si="1142"/>
        <v>0</v>
      </c>
      <c r="FS48" s="145">
        <f t="shared" si="1142"/>
        <v>0</v>
      </c>
      <c r="FT48" s="27">
        <f t="shared" si="1142"/>
        <v>0</v>
      </c>
      <c r="FU48" s="53">
        <f t="shared" si="1142"/>
        <v>0</v>
      </c>
      <c r="FV48" s="133">
        <f t="shared" si="1142"/>
        <v>-5068000</v>
      </c>
      <c r="FW48" s="145">
        <f t="shared" si="1142"/>
        <v>0</v>
      </c>
      <c r="FX48" s="430">
        <f t="shared" si="1143"/>
        <v>0</v>
      </c>
      <c r="FY48" s="428">
        <f t="shared" si="1143"/>
        <v>0</v>
      </c>
      <c r="FZ48" s="429">
        <f t="shared" si="1143"/>
        <v>0</v>
      </c>
      <c r="GA48" s="298">
        <f t="shared" si="1143"/>
        <v>0</v>
      </c>
      <c r="GB48" s="302">
        <f t="shared" si="1143"/>
        <v>0</v>
      </c>
      <c r="GC48" s="156">
        <f t="shared" si="1143"/>
        <v>0</v>
      </c>
      <c r="GD48" s="306">
        <f t="shared" si="1143"/>
        <v>23851615</v>
      </c>
      <c r="GE48" s="316">
        <f t="shared" si="1143"/>
        <v>5127177</v>
      </c>
      <c r="GF48" s="410">
        <f t="shared" si="1143"/>
        <v>-10076823</v>
      </c>
      <c r="GG48" s="160">
        <f t="shared" si="1143"/>
        <v>1</v>
      </c>
      <c r="GH48" s="339">
        <f t="shared" si="1144"/>
        <v>22073331</v>
      </c>
      <c r="GI48" s="338">
        <f t="shared" si="1144"/>
        <v>4865184</v>
      </c>
      <c r="GJ48" s="164">
        <f t="shared" si="1144"/>
        <v>1</v>
      </c>
      <c r="GK48" s="358">
        <f t="shared" si="1144"/>
        <v>95093729</v>
      </c>
      <c r="GL48" s="359">
        <f t="shared" si="1144"/>
        <v>18614645</v>
      </c>
      <c r="GM48" s="168">
        <f t="shared" si="1144"/>
        <v>4</v>
      </c>
      <c r="GN48" s="487">
        <f t="shared" si="1144"/>
        <v>90285133</v>
      </c>
      <c r="GO48" s="488">
        <f t="shared" si="1144"/>
        <v>19623962</v>
      </c>
      <c r="GP48" s="410">
        <f t="shared" si="1144"/>
        <v>-10784038</v>
      </c>
      <c r="GQ48" s="490">
        <f t="shared" si="1144"/>
        <v>4</v>
      </c>
      <c r="GR48" s="396">
        <f t="shared" si="1145"/>
        <v>248308112</v>
      </c>
      <c r="GS48" s="395">
        <f t="shared" si="1145"/>
        <v>50168938</v>
      </c>
      <c r="GT48" s="173">
        <f t="shared" si="1145"/>
        <v>12</v>
      </c>
      <c r="GU48" s="396">
        <f t="shared" si="1145"/>
        <v>292991537</v>
      </c>
      <c r="GV48" s="395">
        <f t="shared" si="1145"/>
        <v>64795841</v>
      </c>
      <c r="GW48" s="173">
        <f t="shared" si="1145"/>
        <v>13</v>
      </c>
      <c r="GX48" s="396">
        <f t="shared" si="1145"/>
        <v>382962037</v>
      </c>
      <c r="GY48" s="395">
        <f t="shared" si="1145"/>
        <v>87623561</v>
      </c>
      <c r="GZ48" s="410">
        <f t="shared" si="1145"/>
        <v>26807561</v>
      </c>
      <c r="HA48" s="257">
        <f t="shared" si="1145"/>
        <v>14</v>
      </c>
      <c r="HB48" s="49"/>
      <c r="HC48" s="30"/>
      <c r="HD48" s="52"/>
      <c r="HE48" s="52"/>
      <c r="HF48" s="52"/>
      <c r="HG48" s="52"/>
    </row>
    <row r="49" spans="1:215" s="110" customFormat="1" ht="21.75" thickBot="1">
      <c r="A49" s="109"/>
      <c r="B49" s="112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139</v>
      </c>
      <c r="T49" s="104">
        <f t="shared" ref="T49:AA49" si="1146">IF(AND(T47&gt;0,T48&gt;0),ROUNDDOWN(T48/T47,4),"")</f>
        <v>0.46510000000000001</v>
      </c>
      <c r="U49" s="105">
        <f t="shared" si="1146"/>
        <v>0.40560000000000002</v>
      </c>
      <c r="V49" s="146">
        <f t="shared" si="1146"/>
        <v>0.5</v>
      </c>
      <c r="W49" s="104" t="str">
        <f t="shared" si="1146"/>
        <v/>
      </c>
      <c r="X49" s="105" t="str">
        <f t="shared" si="1146"/>
        <v/>
      </c>
      <c r="Y49" s="146" t="str">
        <f t="shared" si="1146"/>
        <v/>
      </c>
      <c r="Z49" s="104">
        <f t="shared" si="1146"/>
        <v>1</v>
      </c>
      <c r="AA49" s="105">
        <f t="shared" si="1146"/>
        <v>1</v>
      </c>
      <c r="AB49" s="106"/>
      <c r="AC49" s="146">
        <f t="shared" ref="AC49:AK49" si="1147">IF(AND(AC47&gt;0,AC48&gt;0),ROUNDDOWN(AC48/AC47,4),"")</f>
        <v>1</v>
      </c>
      <c r="AD49" s="104">
        <f t="shared" si="1147"/>
        <v>9.0899999999999995E-2</v>
      </c>
      <c r="AE49" s="105">
        <f t="shared" si="1147"/>
        <v>0.37869999999999998</v>
      </c>
      <c r="AF49" s="146" t="str">
        <f t="shared" si="1147"/>
        <v/>
      </c>
      <c r="AG49" s="104">
        <f t="shared" si="1147"/>
        <v>0.99909999999999999</v>
      </c>
      <c r="AH49" s="105">
        <f t="shared" si="1147"/>
        <v>0.98729999999999996</v>
      </c>
      <c r="AI49" s="146">
        <f t="shared" si="1147"/>
        <v>1</v>
      </c>
      <c r="AJ49" s="104">
        <f t="shared" si="1147"/>
        <v>1.1468</v>
      </c>
      <c r="AK49" s="105">
        <f t="shared" si="1147"/>
        <v>1.7132000000000001</v>
      </c>
      <c r="AL49" s="106"/>
      <c r="AM49" s="146">
        <f t="shared" ref="AM49:AU49" si="1148">IF(AND(AM47&gt;0,AM48&gt;0),ROUNDDOWN(AM48/AM47,4),"")</f>
        <v>1</v>
      </c>
      <c r="AN49" s="104">
        <f t="shared" si="1148"/>
        <v>1.0170999999999999</v>
      </c>
      <c r="AO49" s="105">
        <f t="shared" si="1148"/>
        <v>0.85970000000000002</v>
      </c>
      <c r="AP49" s="146">
        <f t="shared" si="1148"/>
        <v>1</v>
      </c>
      <c r="AQ49" s="104">
        <f t="shared" si="1148"/>
        <v>0.32050000000000001</v>
      </c>
      <c r="AR49" s="105">
        <f t="shared" si="1148"/>
        <v>0.24809999999999999</v>
      </c>
      <c r="AS49" s="146">
        <f t="shared" si="1148"/>
        <v>0.5</v>
      </c>
      <c r="AT49" s="104" t="str">
        <f t="shared" si="1148"/>
        <v/>
      </c>
      <c r="AU49" s="105" t="str">
        <f t="shared" si="1148"/>
        <v/>
      </c>
      <c r="AV49" s="106"/>
      <c r="AW49" s="146" t="str">
        <f t="shared" ref="AW49:BE49" si="1149">IF(AND(AW47&gt;0,AW48&gt;0),ROUNDDOWN(AW48/AW47,4),"")</f>
        <v/>
      </c>
      <c r="AX49" s="431">
        <f t="shared" si="1149"/>
        <v>0.61839999999999995</v>
      </c>
      <c r="AY49" s="432">
        <f t="shared" si="1149"/>
        <v>0.58289999999999997</v>
      </c>
      <c r="AZ49" s="433">
        <f t="shared" si="1149"/>
        <v>0.6</v>
      </c>
      <c r="BA49" s="299">
        <f t="shared" si="1149"/>
        <v>0.49049999999999999</v>
      </c>
      <c r="BB49" s="303">
        <f t="shared" si="1149"/>
        <v>0.42909999999999998</v>
      </c>
      <c r="BC49" s="157">
        <f t="shared" si="1149"/>
        <v>0.66659999999999997</v>
      </c>
      <c r="BD49" s="307">
        <f t="shared" si="1149"/>
        <v>1.1458999999999999</v>
      </c>
      <c r="BE49" s="317">
        <f t="shared" si="1149"/>
        <v>1.1851</v>
      </c>
      <c r="BF49" s="327"/>
      <c r="BG49" s="161">
        <f t="shared" ref="BG49:BO49" si="1150">IF(AND(BG47&gt;0,BG48&gt;0),ROUNDDOWN(BG48/BG47,4),"")</f>
        <v>1.25</v>
      </c>
      <c r="BH49" s="105">
        <f t="shared" si="1150"/>
        <v>2.8757999999999999</v>
      </c>
      <c r="BI49" s="105">
        <f t="shared" si="1150"/>
        <v>2.4847999999999999</v>
      </c>
      <c r="BJ49" s="146">
        <f t="shared" si="1150"/>
        <v>3</v>
      </c>
      <c r="BK49" s="104">
        <f t="shared" si="1150"/>
        <v>1.3662000000000001</v>
      </c>
      <c r="BL49" s="105">
        <f t="shared" si="1150"/>
        <v>1.3683000000000001</v>
      </c>
      <c r="BM49" s="146">
        <f t="shared" si="1150"/>
        <v>1.5</v>
      </c>
      <c r="BN49" s="104">
        <f t="shared" si="1150"/>
        <v>1.0356000000000001</v>
      </c>
      <c r="BO49" s="105">
        <f t="shared" si="1150"/>
        <v>1.0354000000000001</v>
      </c>
      <c r="BP49" s="106"/>
      <c r="BQ49" s="146">
        <f t="shared" ref="BQ49:BY49" si="1151">IF(AND(BQ47&gt;0,BQ48&gt;0),ROUNDDOWN(BQ48/BQ47,4),"")</f>
        <v>1</v>
      </c>
      <c r="BR49" s="104">
        <f t="shared" si="1151"/>
        <v>0.69130000000000003</v>
      </c>
      <c r="BS49" s="105">
        <f t="shared" si="1151"/>
        <v>0.59540000000000004</v>
      </c>
      <c r="BT49" s="146">
        <f t="shared" si="1151"/>
        <v>0.5</v>
      </c>
      <c r="BU49" s="104">
        <f t="shared" si="1151"/>
        <v>0.73029999999999995</v>
      </c>
      <c r="BV49" s="105">
        <f t="shared" si="1151"/>
        <v>0.72660000000000002</v>
      </c>
      <c r="BW49" s="146">
        <f t="shared" si="1151"/>
        <v>0.66659999999999997</v>
      </c>
      <c r="BX49" s="104">
        <f t="shared" si="1151"/>
        <v>2.2174999999999998</v>
      </c>
      <c r="BY49" s="105">
        <f t="shared" si="1151"/>
        <v>2.1627999999999998</v>
      </c>
      <c r="BZ49" s="106"/>
      <c r="CA49" s="146">
        <f t="shared" ref="CA49:CI49" si="1152">IF(AND(CA47&gt;0,CA48&gt;0),ROUNDDOWN(CA48/CA47,4),"")</f>
        <v>2</v>
      </c>
      <c r="CB49" s="104">
        <f t="shared" si="1152"/>
        <v>1.8358000000000001</v>
      </c>
      <c r="CC49" s="105">
        <f t="shared" si="1152"/>
        <v>1.3759999999999999</v>
      </c>
      <c r="CD49" s="146">
        <f t="shared" si="1152"/>
        <v>2</v>
      </c>
      <c r="CE49" s="104">
        <f t="shared" si="1152"/>
        <v>0.67210000000000003</v>
      </c>
      <c r="CF49" s="105">
        <f t="shared" si="1152"/>
        <v>0.66049999999999998</v>
      </c>
      <c r="CG49" s="146">
        <f t="shared" si="1152"/>
        <v>0.66659999999999997</v>
      </c>
      <c r="CH49" s="104">
        <f t="shared" si="1152"/>
        <v>0.99909999999999999</v>
      </c>
      <c r="CI49" s="105">
        <f t="shared" si="1152"/>
        <v>0.98729999999999996</v>
      </c>
      <c r="CJ49" s="106"/>
      <c r="CK49" s="146">
        <f t="shared" ref="CK49:CS49" si="1153">IF(AND(CK47&gt;0,CK48&gt;0),ROUNDDOWN(CK48/CK47,4),"")</f>
        <v>1</v>
      </c>
      <c r="CL49" s="431">
        <f t="shared" si="1153"/>
        <v>1.5599000000000001</v>
      </c>
      <c r="CM49" s="432">
        <f t="shared" si="1153"/>
        <v>1.2781</v>
      </c>
      <c r="CN49" s="433">
        <f t="shared" si="1153"/>
        <v>1.6</v>
      </c>
      <c r="CO49" s="299">
        <f t="shared" si="1153"/>
        <v>0.87209999999999999</v>
      </c>
      <c r="CP49" s="303">
        <f t="shared" si="1153"/>
        <v>0.85799999999999998</v>
      </c>
      <c r="CQ49" s="157">
        <f t="shared" si="1153"/>
        <v>0.875</v>
      </c>
      <c r="CR49" s="307">
        <f t="shared" si="1153"/>
        <v>1.3068</v>
      </c>
      <c r="CS49" s="317">
        <f t="shared" si="1153"/>
        <v>1.3012999999999999</v>
      </c>
      <c r="CT49" s="327"/>
      <c r="CU49" s="161">
        <f t="shared" ref="CU49:DC49" si="1154">IF(AND(CU47&gt;0,CU48&gt;0),ROUNDDOWN(CU48/CU47,4),"")</f>
        <v>1.25</v>
      </c>
      <c r="CV49" s="340">
        <f t="shared" si="1154"/>
        <v>1.0824</v>
      </c>
      <c r="CW49" s="341">
        <f t="shared" si="1154"/>
        <v>0.92869999999999997</v>
      </c>
      <c r="CX49" s="165">
        <f t="shared" si="1154"/>
        <v>1.1000000000000001</v>
      </c>
      <c r="CY49" s="360">
        <f t="shared" si="1154"/>
        <v>0.75149999999999995</v>
      </c>
      <c r="CZ49" s="361">
        <f t="shared" si="1154"/>
        <v>0.71599999999999997</v>
      </c>
      <c r="DA49" s="169">
        <f t="shared" si="1154"/>
        <v>0.81810000000000005</v>
      </c>
      <c r="DB49" s="491">
        <f t="shared" si="1154"/>
        <v>1.2039</v>
      </c>
      <c r="DC49" s="492">
        <f t="shared" si="1154"/>
        <v>1.2255</v>
      </c>
      <c r="DD49" s="493"/>
      <c r="DE49" s="494">
        <f t="shared" ref="DE49:DM49" si="1155">IF(AND(DE47&gt;0,DE48&gt;0),ROUNDDOWN(DE48/DE47,4),"")</f>
        <v>1.25</v>
      </c>
      <c r="DF49" s="105">
        <f t="shared" si="1155"/>
        <v>0.3503</v>
      </c>
      <c r="DG49" s="105">
        <f t="shared" si="1155"/>
        <v>0.33179999999999998</v>
      </c>
      <c r="DH49" s="146">
        <f t="shared" si="1155"/>
        <v>0.33329999999999999</v>
      </c>
      <c r="DI49" s="104">
        <f t="shared" si="1155"/>
        <v>1</v>
      </c>
      <c r="DJ49" s="105">
        <f t="shared" si="1155"/>
        <v>0.83330000000000004</v>
      </c>
      <c r="DK49" s="146">
        <f t="shared" si="1155"/>
        <v>1</v>
      </c>
      <c r="DL49" s="104">
        <f t="shared" si="1155"/>
        <v>0.871</v>
      </c>
      <c r="DM49" s="105">
        <f t="shared" si="1155"/>
        <v>0.68149999999999999</v>
      </c>
      <c r="DN49" s="106"/>
      <c r="DO49" s="146">
        <f t="shared" ref="DO49:DW49" si="1156">IF(AND(DO47&gt;0,DO48&gt;0),ROUNDDOWN(DO48/DO47,4),"")</f>
        <v>1</v>
      </c>
      <c r="DP49" s="104" t="str">
        <f t="shared" si="1156"/>
        <v/>
      </c>
      <c r="DQ49" s="105" t="str">
        <f t="shared" si="1156"/>
        <v/>
      </c>
      <c r="DR49" s="146" t="str">
        <f t="shared" si="1156"/>
        <v/>
      </c>
      <c r="DS49" s="104">
        <f t="shared" si="1156"/>
        <v>0.3911</v>
      </c>
      <c r="DT49" s="105">
        <f t="shared" si="1156"/>
        <v>0.36459999999999998</v>
      </c>
      <c r="DU49" s="146">
        <f t="shared" si="1156"/>
        <v>0.33329999999999999</v>
      </c>
      <c r="DV49" s="104">
        <f t="shared" si="1156"/>
        <v>0.48549999999999999</v>
      </c>
      <c r="DW49" s="105">
        <f t="shared" si="1156"/>
        <v>0.46920000000000001</v>
      </c>
      <c r="DX49" s="106"/>
      <c r="DY49" s="146">
        <f t="shared" ref="DY49:EG49" si="1157">IF(AND(DY47&gt;0,DY48&gt;0),ROUNDDOWN(DY48/DY47,4),"")</f>
        <v>0.5</v>
      </c>
      <c r="DZ49" s="104" t="str">
        <f t="shared" si="1157"/>
        <v/>
      </c>
      <c r="EA49" s="105" t="str">
        <f t="shared" si="1157"/>
        <v/>
      </c>
      <c r="EB49" s="146" t="str">
        <f t="shared" si="1157"/>
        <v/>
      </c>
      <c r="EC49" s="104">
        <f t="shared" si="1157"/>
        <v>2.4278</v>
      </c>
      <c r="ED49" s="105">
        <f t="shared" si="1157"/>
        <v>1.8858999999999999</v>
      </c>
      <c r="EE49" s="146">
        <f t="shared" si="1157"/>
        <v>2</v>
      </c>
      <c r="EF49" s="104">
        <f t="shared" si="1157"/>
        <v>0.35310000000000002</v>
      </c>
      <c r="EG49" s="105">
        <f t="shared" si="1157"/>
        <v>0.35039999999999999</v>
      </c>
      <c r="EH49" s="106"/>
      <c r="EI49" s="146">
        <f t="shared" ref="EI49:EQ49" si="1158">IF(AND(EI47&gt;0,EI48&gt;0),ROUNDDOWN(EI48/EI47,4),"")</f>
        <v>0.33329999999999999</v>
      </c>
      <c r="EJ49" s="431">
        <f t="shared" si="1158"/>
        <v>0.17510000000000001</v>
      </c>
      <c r="EK49" s="432">
        <f t="shared" si="1158"/>
        <v>0.16589999999999999</v>
      </c>
      <c r="EL49" s="433">
        <f t="shared" si="1158"/>
        <v>0.1666</v>
      </c>
      <c r="EM49" s="299">
        <f t="shared" si="1158"/>
        <v>0.88170000000000004</v>
      </c>
      <c r="EN49" s="303">
        <f t="shared" si="1158"/>
        <v>0.74890000000000001</v>
      </c>
      <c r="EO49" s="157">
        <f t="shared" si="1158"/>
        <v>0.8</v>
      </c>
      <c r="EP49" s="307">
        <f t="shared" si="1158"/>
        <v>0.48459999999999998</v>
      </c>
      <c r="EQ49" s="317">
        <f t="shared" si="1158"/>
        <v>0.44929999999999998</v>
      </c>
      <c r="ER49" s="327"/>
      <c r="ES49" s="161">
        <f t="shared" ref="ES49:FA49" si="1159">IF(AND(ES47&gt;0,ES48&gt;0),ROUNDDOWN(ES48/ES47,4),"")</f>
        <v>0.5</v>
      </c>
      <c r="ET49" s="105" t="str">
        <f t="shared" si="1159"/>
        <v/>
      </c>
      <c r="EU49" s="105" t="str">
        <f t="shared" si="1159"/>
        <v/>
      </c>
      <c r="EV49" s="146" t="str">
        <f t="shared" si="1159"/>
        <v/>
      </c>
      <c r="EW49" s="104" t="str">
        <f t="shared" si="1159"/>
        <v/>
      </c>
      <c r="EX49" s="105" t="str">
        <f t="shared" si="1159"/>
        <v/>
      </c>
      <c r="EY49" s="146" t="str">
        <f t="shared" si="1159"/>
        <v/>
      </c>
      <c r="EZ49" s="104" t="str">
        <f t="shared" si="1159"/>
        <v/>
      </c>
      <c r="FA49" s="105" t="str">
        <f t="shared" si="1159"/>
        <v/>
      </c>
      <c r="FB49" s="106"/>
      <c r="FC49" s="146" t="str">
        <f t="shared" ref="FC49:FK49" si="1160">IF(AND(FC47&gt;0,FC48&gt;0),ROUNDDOWN(FC48/FC47,4),"")</f>
        <v/>
      </c>
      <c r="FD49" s="104" t="str">
        <f t="shared" si="1160"/>
        <v/>
      </c>
      <c r="FE49" s="105" t="str">
        <f t="shared" si="1160"/>
        <v/>
      </c>
      <c r="FF49" s="146" t="str">
        <f t="shared" si="1160"/>
        <v/>
      </c>
      <c r="FG49" s="104" t="str">
        <f t="shared" si="1160"/>
        <v/>
      </c>
      <c r="FH49" s="105" t="str">
        <f t="shared" si="1160"/>
        <v/>
      </c>
      <c r="FI49" s="146" t="str">
        <f t="shared" si="1160"/>
        <v/>
      </c>
      <c r="FJ49" s="104">
        <f t="shared" si="1160"/>
        <v>0.36969999999999997</v>
      </c>
      <c r="FK49" s="105">
        <f t="shared" si="1160"/>
        <v>0.33179999999999998</v>
      </c>
      <c r="FL49" s="106"/>
      <c r="FM49" s="146">
        <f t="shared" ref="FM49:FU49" si="1161">IF(AND(FM47&gt;0,FM48&gt;0),ROUNDDOWN(FM48/FM47,4),"")</f>
        <v>0.33329999999999999</v>
      </c>
      <c r="FN49" s="104" t="str">
        <f t="shared" si="1161"/>
        <v/>
      </c>
      <c r="FO49" s="105" t="str">
        <f t="shared" si="1161"/>
        <v/>
      </c>
      <c r="FP49" s="146" t="str">
        <f t="shared" si="1161"/>
        <v/>
      </c>
      <c r="FQ49" s="104" t="str">
        <f t="shared" si="1161"/>
        <v/>
      </c>
      <c r="FR49" s="105" t="str">
        <f t="shared" si="1161"/>
        <v/>
      </c>
      <c r="FS49" s="146" t="str">
        <f t="shared" si="1161"/>
        <v/>
      </c>
      <c r="FT49" s="104" t="str">
        <f t="shared" si="1161"/>
        <v/>
      </c>
      <c r="FU49" s="105" t="str">
        <f t="shared" si="1161"/>
        <v/>
      </c>
      <c r="FV49" s="106"/>
      <c r="FW49" s="146" t="str">
        <f t="shared" ref="FW49:GE49" si="1162">IF(AND(FW47&gt;0,FW48&gt;0),ROUNDDOWN(FW48/FW47,4),"")</f>
        <v/>
      </c>
      <c r="FX49" s="431" t="str">
        <f t="shared" si="1162"/>
        <v/>
      </c>
      <c r="FY49" s="432" t="str">
        <f t="shared" si="1162"/>
        <v/>
      </c>
      <c r="FZ49" s="433" t="str">
        <f t="shared" si="1162"/>
        <v/>
      </c>
      <c r="GA49" s="299" t="str">
        <f t="shared" si="1162"/>
        <v/>
      </c>
      <c r="GB49" s="303" t="str">
        <f t="shared" si="1162"/>
        <v/>
      </c>
      <c r="GC49" s="157" t="str">
        <f t="shared" si="1162"/>
        <v/>
      </c>
      <c r="GD49" s="307">
        <f t="shared" si="1162"/>
        <v>0.14130000000000001</v>
      </c>
      <c r="GE49" s="317">
        <f t="shared" si="1162"/>
        <v>0.12590000000000001</v>
      </c>
      <c r="GF49" s="327"/>
      <c r="GG49" s="161">
        <f t="shared" ref="GG49:GO49" si="1163">IF(AND(GG47&gt;0,GG48&gt;0),ROUNDDOWN(GG48/GG47,4),"")</f>
        <v>0.14280000000000001</v>
      </c>
      <c r="GH49" s="340">
        <f t="shared" si="1163"/>
        <v>8.1100000000000005E-2</v>
      </c>
      <c r="GI49" s="341">
        <f t="shared" si="1163"/>
        <v>7.6600000000000001E-2</v>
      </c>
      <c r="GJ49" s="165">
        <f t="shared" si="1163"/>
        <v>7.6899999999999996E-2</v>
      </c>
      <c r="GK49" s="360">
        <f t="shared" si="1163"/>
        <v>0.32229999999999998</v>
      </c>
      <c r="GL49" s="361">
        <f t="shared" si="1163"/>
        <v>0.2772</v>
      </c>
      <c r="GM49" s="169">
        <f t="shared" si="1163"/>
        <v>0.30759999999999998</v>
      </c>
      <c r="GN49" s="491">
        <f t="shared" si="1163"/>
        <v>0.29509999999999997</v>
      </c>
      <c r="GO49" s="492">
        <f t="shared" si="1163"/>
        <v>0.26889999999999997</v>
      </c>
      <c r="GP49" s="493"/>
      <c r="GQ49" s="494">
        <f t="shared" ref="GQ49:GY49" si="1164">IF(AND(GQ47&gt;0,GQ48&gt;0),ROUNDDOWN(GQ48/GQ47,4),"")</f>
        <v>0.30759999999999998</v>
      </c>
      <c r="GR49" s="397">
        <f t="shared" si="1164"/>
        <v>0.51619999999999999</v>
      </c>
      <c r="GS49" s="398">
        <f t="shared" si="1164"/>
        <v>0.44700000000000001</v>
      </c>
      <c r="GT49" s="175">
        <f t="shared" si="1164"/>
        <v>0.52170000000000005</v>
      </c>
      <c r="GU49" s="397">
        <f t="shared" si="1164"/>
        <v>0.52470000000000006</v>
      </c>
      <c r="GV49" s="398">
        <f t="shared" si="1164"/>
        <v>0.49220000000000003</v>
      </c>
      <c r="GW49" s="175">
        <f t="shared" si="1164"/>
        <v>0.54159999999999997</v>
      </c>
      <c r="GX49" s="397">
        <f t="shared" si="1164"/>
        <v>0.6976</v>
      </c>
      <c r="GY49" s="398">
        <f t="shared" si="1164"/>
        <v>0.68220000000000003</v>
      </c>
      <c r="GZ49" s="375"/>
      <c r="HA49" s="174">
        <f>IF(AND(HA47&gt;0,HA48&gt;0),ROUNDDOWN(HA48/HA47,4),"")</f>
        <v>0.66659999999999997</v>
      </c>
      <c r="HB49" s="114"/>
      <c r="HC49" s="107"/>
      <c r="HD49" s="113"/>
      <c r="HE49" s="113"/>
      <c r="HF49" s="113"/>
      <c r="HG49" s="113"/>
    </row>
    <row r="50" spans="1:215" s="25" customFormat="1" ht="21.75" thickTop="1">
      <c r="A50" s="24"/>
      <c r="B50" s="51" t="s">
        <v>448</v>
      </c>
      <c r="C50" s="509" t="str">
        <f>_xlfn.XLOOKUP(D50,事業計画2025[営業所],事業計画2025[エリア],"",0)</f>
        <v>千葉</v>
      </c>
      <c r="D50" s="510" t="s">
        <v>196</v>
      </c>
      <c r="E50" s="196"/>
      <c r="F50" s="196"/>
      <c r="G50" s="196" t="str">
        <f>_xlfn.XLOOKUP(D50,事業計画2025[営業所],事業計画2025[所長],"",0)</f>
        <v>工藤 来</v>
      </c>
      <c r="H50" s="196" t="str">
        <f>_xlfn.XLOOKUP(D50,事業計画2025[営業所],事業計画2025[担当役員],"",0)</f>
        <v>刈込 美智子</v>
      </c>
      <c r="I50" s="196" t="str">
        <f>_xlfn.XLOOKUP(D50,事業計画2025[営業所],事業計画2025[主要ブランド],"",0)</f>
        <v>アクティブハウス</v>
      </c>
      <c r="J50" s="196"/>
      <c r="K50" s="197">
        <f>_xlfn.XLOOKUP(D50,事業計画2025[営業所],事業計画2025[人件費],"",0)</f>
        <v>1091</v>
      </c>
      <c r="L50" s="197">
        <f>_xlfn.XLOOKUP(D50,事業計画2025[営業所],事業計画2025[販売費],"",0)</f>
        <v>1183</v>
      </c>
      <c r="M50" s="197">
        <f>_xlfn.XLOOKUP(D50,事業計画2025[営業所],事業計画2025[減価償却費],"",0)</f>
        <v>51</v>
      </c>
      <c r="N50" s="197">
        <f>_xlfn.XLOOKUP(D50,事業計画2025[営業所],事業計画2025[地代・家賃],"",0)</f>
        <v>234</v>
      </c>
      <c r="O50" s="197">
        <f>_xlfn.XLOOKUP(D50,事業計画2025[営業所],事業計画2025[その他経費],"",0)</f>
        <v>180</v>
      </c>
      <c r="P50" s="197">
        <f>_xlfn.XLOOKUP(D50,事業計画2025[営業所],事業計画2025[本社経費],"",0)</f>
        <v>1000</v>
      </c>
      <c r="Q50" s="197">
        <f>SUM(K50:P50)</f>
        <v>3739</v>
      </c>
      <c r="R50" s="196"/>
      <c r="S50" s="26" t="s">
        <v>137</v>
      </c>
      <c r="T50" s="27" cm="1">
        <f t="array" ref="T50">_xlfn.XLOOKUP($D50&amp;T$2&amp;T$3,事業計画集計2025[営業所]&amp;事業計画集計2025[月]&amp;事業計画集計2025[受着完],事業計画集計2025[(当月)計画 請負金額],0,0)</f>
        <v>21000000</v>
      </c>
      <c r="U50" s="28" cm="1">
        <f t="array" ref="U50">_xlfn.XLOOKUP($D50&amp;T$2&amp;T$3,事業計画集計2025[営業所]&amp;事業計画集計2025[月]&amp;事業計画集計2025[受着完],事業計画集計2025[(当月)計画 利益額],0,0)</f>
        <v>5250000</v>
      </c>
      <c r="V50" s="142" cm="1">
        <f t="array" ref="V50">_xlfn.XLOOKUP($D50&amp;T$2&amp;T$3,事業計画集計2025[営業所]&amp;事業計画集計2025[月]&amp;事業計画集計2025[受着完],事業計画集計2025[(当月)計画 棟数],0,0)</f>
        <v>1</v>
      </c>
      <c r="W50" s="27" cm="1">
        <f t="array" ref="W50">_xlfn.XLOOKUP($D50&amp;W$2&amp;W$3,事業計画集計2025[営業所]&amp;事業計画集計2025[月]&amp;事業計画集計2025[受着完],事業計画集計2025[(当月)計画 請負金額],0,0)</f>
        <v>0</v>
      </c>
      <c r="X50" s="28" cm="1">
        <f t="array" ref="X50">_xlfn.XLOOKUP($D50&amp;W$2&amp;W$3,事業計画集計2025[営業所]&amp;事業計画集計2025[月]&amp;事業計画集計2025[受着完],事業計画集計2025[(当月)計画 利益額],0,0)</f>
        <v>0</v>
      </c>
      <c r="Y50" s="149" cm="1">
        <f t="array" ref="Y50">_xlfn.XLOOKUP($D50&amp;W$2&amp;W$3,事業計画集計2025[営業所]&amp;事業計画集計2025[月]&amp;事業計画集計2025[受着完],事業計画集計2025[(当月)計画 棟数],0,0)</f>
        <v>0</v>
      </c>
      <c r="Z50" s="28" cm="1">
        <f t="array" ref="Z50">_xlfn.XLOOKUP($D50&amp;Z$2&amp;Z$3,事業計画集計2025[営業所]&amp;事業計画集計2025[月]&amp;事業計画集計2025[受着完],事業計画集計2025[(当月)計画 請負金額],0,0)</f>
        <v>0</v>
      </c>
      <c r="AA50" s="28" cm="1">
        <f t="array" ref="AA50">_xlfn.XLOOKUP($D50&amp;Z$2&amp;Z$3,事業計画集計2025[営業所]&amp;事業計画集計2025[月]&amp;事業計画集計2025[受着完],事業計画集計2025[(当月)計画 利益額],0,0)</f>
        <v>0</v>
      </c>
      <c r="AB50" s="29">
        <f>AA50-($Q50*1000)</f>
        <v>-3739000</v>
      </c>
      <c r="AC50" s="142" cm="1">
        <f t="array" ref="AC50">_xlfn.XLOOKUP($D50&amp;Z$2&amp;Z$3,事業計画集計2025[営業所]&amp;事業計画集計2025[月]&amp;事業計画集計2025[受着完],事業計画集計2025[(当月)計画 棟数],0,0)</f>
        <v>0</v>
      </c>
      <c r="AD50" s="27" cm="1">
        <f t="array" ref="AD50">_xlfn.XLOOKUP($D50&amp;AD$2&amp;AD$3,事業計画集計2025[営業所]&amp;事業計画集計2025[月]&amp;事業計画集計2025[受着完],事業計画集計2025[(当月)計画 請負金額],0,0)</f>
        <v>21000000</v>
      </c>
      <c r="AE50" s="28" cm="1">
        <f t="array" ref="AE50">_xlfn.XLOOKUP($D50&amp;AD$2&amp;AD$3,事業計画集計2025[営業所]&amp;事業計画集計2025[月]&amp;事業計画集計2025[受着完],事業計画集計2025[(当月)計画 利益額],0,0)</f>
        <v>5250000</v>
      </c>
      <c r="AF50" s="149" cm="1">
        <f t="array" ref="AF50">_xlfn.XLOOKUP($D50&amp;AD$2&amp;AD$3,事業計画集計2025[営業所]&amp;事業計画集計2025[月]&amp;事業計画集計2025[受着完],事業計画集計2025[(当月)計画 棟数],0,0)</f>
        <v>1</v>
      </c>
      <c r="AG50" s="28" cm="1">
        <f t="array" ref="AG50">_xlfn.XLOOKUP($D50&amp;AG$2&amp;AG$3,事業計画集計2025[営業所]&amp;事業計画集計2025[月]&amp;事業計画集計2025[受着完],事業計画集計2025[(当月)計画 請負金額],0,0)</f>
        <v>18270003</v>
      </c>
      <c r="AH50" s="28" cm="1">
        <f t="array" ref="AH50">_xlfn.XLOOKUP($D50&amp;AG$2&amp;AG$3,事業計画集計2025[営業所]&amp;事業計画集計2025[月]&amp;事業計画集計2025[受着完],事業計画集計2025[(当月)計画 利益額],0,0)</f>
        <v>4841551</v>
      </c>
      <c r="AI50" s="149" cm="1">
        <f t="array" ref="AI50">_xlfn.XLOOKUP($D50&amp;AG$2&amp;AG$3,事業計画集計2025[営業所]&amp;事業計画集計2025[月]&amp;事業計画集計2025[受着完],事業計画集計2025[(当月)計画 棟数],0,0)</f>
        <v>1</v>
      </c>
      <c r="AJ50" s="28" cm="1">
        <f t="array" ref="AJ50">_xlfn.XLOOKUP($D50&amp;AJ$2&amp;AJ$3,事業計画集計2025[営業所]&amp;事業計画集計2025[月]&amp;事業計画集計2025[受着完],事業計画集計2025[(当月)計画 請負金額],0,0)</f>
        <v>46670759</v>
      </c>
      <c r="AK50" s="28" cm="1">
        <f t="array" ref="AK50">_xlfn.XLOOKUP($D50&amp;AJ$2&amp;AJ$3,事業計画集計2025[営業所]&amp;事業計画集計2025[月]&amp;事業計画集計2025[受着完],事業計画集計2025[(当月)計画 利益額],0,0)</f>
        <v>12221915</v>
      </c>
      <c r="AL50" s="29">
        <f>AK50-($Q50*1000)</f>
        <v>8482915</v>
      </c>
      <c r="AM50" s="149" cm="1">
        <f t="array" ref="AM50">_xlfn.XLOOKUP($D50&amp;AJ$2&amp;AJ$3,事業計画集計2025[営業所]&amp;事業計画集計2025[月]&amp;事業計画集計2025[受着完],事業計画集計2025[(当月)計画 棟数],0,0)</f>
        <v>2</v>
      </c>
      <c r="AN50" s="28" cm="1">
        <f t="array" ref="AN50">_xlfn.XLOOKUP($D50&amp;AN$2&amp;AN$3,事業計画集計2025[営業所]&amp;事業計画集計2025[月]&amp;事業計画集計2025[受着完],事業計画集計2025[(当月)計画 請負金額],0,0)</f>
        <v>0</v>
      </c>
      <c r="AO50" s="28" cm="1">
        <f t="array" ref="AO50">_xlfn.XLOOKUP($D50&amp;AN$2&amp;AN$3,事業計画集計2025[営業所]&amp;事業計画集計2025[月]&amp;事業計画集計2025[受着完],事業計画集計2025[(当月)計画 利益額],0,0)</f>
        <v>0</v>
      </c>
      <c r="AP50" s="149" cm="1">
        <f t="array" ref="AP50">_xlfn.XLOOKUP($D50&amp;AN$2&amp;AN$3,事業計画集計2025[営業所]&amp;事業計画集計2025[月]&amp;事業計画集計2025[受着完],事業計画集計2025[(当月)計画 棟数],0,0)</f>
        <v>0</v>
      </c>
      <c r="AQ50" s="28" cm="1">
        <f t="array" ref="AQ50">_xlfn.XLOOKUP($D50&amp;AQ$2&amp;AQ$3,事業計画集計2025[営業所]&amp;事業計画集計2025[月]&amp;事業計画集計2025[受着完],事業計画集計2025[(当月)計画 請負金額],0,0)</f>
        <v>45242021</v>
      </c>
      <c r="AR50" s="28" cm="1">
        <f t="array" ref="AR50">_xlfn.XLOOKUP($D50&amp;AQ$2&amp;AQ$3,事業計画集計2025[営業所]&amp;事業計画集計2025[月]&amp;事業計画集計2025[受着完],事業計画集計2025[(当月)計画 利益額],0,0)</f>
        <v>11789136</v>
      </c>
      <c r="AS50" s="149" cm="1">
        <f t="array" ref="AS50">_xlfn.XLOOKUP($D50&amp;AQ$2&amp;AQ$3,事業計画集計2025[営業所]&amp;事業計画集計2025[月]&amp;事業計画集計2025[受着完],事業計画集計2025[(当月)計画 棟数],0,0)</f>
        <v>2</v>
      </c>
      <c r="AT50" s="28" cm="1">
        <f t="array" ref="AT50">_xlfn.XLOOKUP($D50&amp;AT$2&amp;AT$3,事業計画集計2025[営業所]&amp;事業計画集計2025[月]&amp;事業計画集計2025[受着完],事業計画集計2025[(当月)計画 請負金額],0,0)</f>
        <v>0</v>
      </c>
      <c r="AU50" s="28" cm="1">
        <f t="array" ref="AU50">_xlfn.XLOOKUP($D50&amp;AT$2&amp;AT$3,事業計画集計2025[営業所]&amp;事業計画集計2025[月]&amp;事業計画集計2025[受着完],事業計画集計2025[(当月)計画 利益額],0,0)</f>
        <v>0</v>
      </c>
      <c r="AV50" s="29">
        <f>AU50-($Q50*1000)</f>
        <v>-3739000</v>
      </c>
      <c r="AW50" s="142" cm="1">
        <f t="array" ref="AW50">_xlfn.XLOOKUP($D50&amp;AT$2&amp;AT$3,事業計画集計2025[営業所]&amp;事業計画集計2025[月]&amp;事業計画集計2025[受着完],事業計画集計2025[(当月)計画 棟数],0,0)</f>
        <v>0</v>
      </c>
      <c r="AX50" s="421">
        <f t="shared" ref="AX50:AX51" si="1165">T50+AD50+AN50</f>
        <v>42000000</v>
      </c>
      <c r="AY50" s="422">
        <f t="shared" ref="AY50:AY51" si="1166">U50+AE50+AO50</f>
        <v>10500000</v>
      </c>
      <c r="AZ50" s="423">
        <f t="shared" ref="AZ50:AZ51" si="1167">V50+AF50+AP50</f>
        <v>2</v>
      </c>
      <c r="BA50" s="296">
        <f t="shared" ref="BA50:BA51" si="1168">W50+AG50+AQ50</f>
        <v>63512024</v>
      </c>
      <c r="BB50" s="300">
        <f t="shared" ref="BB50:BB51" si="1169">X50+AH50+AR50</f>
        <v>16630687</v>
      </c>
      <c r="BC50" s="154">
        <f t="shared" ref="BC50:BC51" si="1170">Y50+AI50+AS50</f>
        <v>3</v>
      </c>
      <c r="BD50" s="304">
        <f t="shared" ref="BD50" si="1171">Z50+AJ50+AT50</f>
        <v>46670759</v>
      </c>
      <c r="BE50" s="314">
        <f t="shared" ref="BE50" si="1172">AA50+AK50+AU50</f>
        <v>12221915</v>
      </c>
      <c r="BF50" s="324">
        <f t="shared" ref="BF50" si="1173">AB50+AL50+AV50</f>
        <v>1004915</v>
      </c>
      <c r="BG50" s="158">
        <f t="shared" ref="BG50" si="1174">AC50+AM50+AW50</f>
        <v>2</v>
      </c>
      <c r="BH50" s="28" cm="1">
        <f t="array" ref="BH50">_xlfn.XLOOKUP($D50&amp;BH$2&amp;BH$3,事業計画集計2025[営業所]&amp;事業計画集計2025[月]&amp;事業計画集計2025[受着完],事業計画集計2025[(当月)計画 請負金額],0,0)</f>
        <v>0</v>
      </c>
      <c r="BI50" s="28" cm="1">
        <f t="array" ref="BI50">_xlfn.XLOOKUP($D50&amp;BH$2&amp;BH$3,事業計画集計2025[営業所]&amp;事業計画集計2025[月]&amp;事業計画集計2025[受着完],事業計画集計2025[(当月)計画 利益額],0,0)</f>
        <v>0</v>
      </c>
      <c r="BJ50" s="149" cm="1">
        <f t="array" ref="BJ50">_xlfn.XLOOKUP($D50&amp;BH$2&amp;BH$3,事業計画集計2025[営業所]&amp;事業計画集計2025[月]&amp;事業計画集計2025[受着完],事業計画集計2025[(当月)計画 棟数],0,0)</f>
        <v>0</v>
      </c>
      <c r="BK50" s="28" cm="1">
        <f t="array" ref="BK50">_xlfn.XLOOKUP($D50&amp;BK$2&amp;BK$3,事業計画集計2025[営業所]&amp;事業計画集計2025[月]&amp;事業計画集計2025[受着完],事業計画集計2025[(当月)計画 請負金額],0,0)</f>
        <v>41234187</v>
      </c>
      <c r="BL50" s="28" cm="1">
        <f t="array" ref="BL50">_xlfn.XLOOKUP($D50&amp;BK$2&amp;BK$3,事業計画集計2025[営業所]&amp;事業計画集計2025[月]&amp;事業計画集計2025[受着完],事業計画集計2025[(当月)計画 利益額],0,0)</f>
        <v>10612738</v>
      </c>
      <c r="BM50" s="149" cm="1">
        <f t="array" ref="BM50">_xlfn.XLOOKUP($D50&amp;BK$2&amp;BK$3,事業計画集計2025[営業所]&amp;事業計画集計2025[月]&amp;事業計画集計2025[受着完],事業計画集計2025[(当月)計画 棟数],0,0)</f>
        <v>2</v>
      </c>
      <c r="BN50" s="28" cm="1">
        <f t="array" ref="BN50">_xlfn.XLOOKUP($D50&amp;BN$2&amp;BN$3,事業計画集計2025[営業所]&amp;事業計画集計2025[月]&amp;事業計画集計2025[受着完],事業計画集計2025[(当月)計画 請負金額],0,0)</f>
        <v>0</v>
      </c>
      <c r="BO50" s="28" cm="1">
        <f t="array" ref="BO50">_xlfn.XLOOKUP($D50&amp;BN$2&amp;BN$3,事業計画集計2025[営業所]&amp;事業計画集計2025[月]&amp;事業計画集計2025[受着完],事業計画集計2025[(当月)計画 利益額],0,0)</f>
        <v>0</v>
      </c>
      <c r="BP50" s="29">
        <f>BO50-($Q50*1000)</f>
        <v>-3739000</v>
      </c>
      <c r="BQ50" s="149" cm="1">
        <f t="array" ref="BQ50">_xlfn.XLOOKUP($D50&amp;BN$2&amp;BN$3,事業計画集計2025[営業所]&amp;事業計画集計2025[月]&amp;事業計画集計2025[受着完],事業計画集計2025[(当月)計画 棟数],0,0)</f>
        <v>0</v>
      </c>
      <c r="BR50" s="28" cm="1">
        <f t="array" ref="BR50">_xlfn.XLOOKUP($D50&amp;BR$2&amp;BR$3,事業計画集計2025[営業所]&amp;事業計画集計2025[月]&amp;事業計画集計2025[受着完],事業計画集計2025[(当月)計画 請負金額],0,0)</f>
        <v>42000000</v>
      </c>
      <c r="BS50" s="28" cm="1">
        <f t="array" ref="BS50">_xlfn.XLOOKUP($D50&amp;BR$2&amp;BR$3,事業計画集計2025[営業所]&amp;事業計画集計2025[月]&amp;事業計画集計2025[受着完],事業計画集計2025[(当月)計画 利益額],0,0)</f>
        <v>10500000</v>
      </c>
      <c r="BT50" s="149" cm="1">
        <f t="array" ref="BT50">_xlfn.XLOOKUP($D50&amp;BR$2&amp;BR$3,事業計画集計2025[営業所]&amp;事業計画集計2025[月]&amp;事業計画集計2025[受着完],事業計画集計2025[(当月)計画 棟数],0,0)</f>
        <v>2</v>
      </c>
      <c r="BU50" s="28" cm="1">
        <f t="array" ref="BU50">_xlfn.XLOOKUP($D50&amp;BU$2&amp;BU$3,事業計画集計2025[営業所]&amp;事業計画集計2025[月]&amp;事業計画集計2025[受着完],事業計画集計2025[(当月)計画 請負金額],0,0)</f>
        <v>43182781</v>
      </c>
      <c r="BV50" s="28" cm="1">
        <f t="array" ref="BV50">_xlfn.XLOOKUP($D50&amp;BU$2&amp;BU$3,事業計画集計2025[営業所]&amp;事業計画集計2025[月]&amp;事業計画集計2025[受着完],事業計画集計2025[(当月)計画 利益額],0,0)</f>
        <v>9794661</v>
      </c>
      <c r="BW50" s="149" cm="1">
        <f t="array" ref="BW50">_xlfn.XLOOKUP($D50&amp;BU$2&amp;BU$3,事業計画集計2025[営業所]&amp;事業計画集計2025[月]&amp;事業計画集計2025[受着完],事業計画集計2025[(当月)計画 棟数],0,0)</f>
        <v>2</v>
      </c>
      <c r="BX50" s="28" cm="1">
        <f t="array" ref="BX50">_xlfn.XLOOKUP($D50&amp;BX$2&amp;BX$3,事業計画集計2025[営業所]&amp;事業計画集計2025[月]&amp;事業計画集計2025[受着完],事業計画集計2025[(当月)計画 請負金額],0,0)</f>
        <v>39864434</v>
      </c>
      <c r="BY50" s="28" cm="1">
        <f t="array" ref="BY50">_xlfn.XLOOKUP($D50&amp;BX$2&amp;BX$3,事業計画集計2025[営業所]&amp;事業計画集計2025[月]&amp;事業計画集計2025[受着完],事業計画集計2025[(当月)計画 利益額],0,0)</f>
        <v>9467350</v>
      </c>
      <c r="BZ50" s="29">
        <f>BY50-($Q50*1000)</f>
        <v>5728350</v>
      </c>
      <c r="CA50" s="149" cm="1">
        <f t="array" ref="CA50">_xlfn.XLOOKUP($D50&amp;BX$2&amp;BX$3,事業計画集計2025[営業所]&amp;事業計画集計2025[月]&amp;事業計画集計2025[受着完],事業計画集計2025[(当月)計画 棟数],0,0)</f>
        <v>2</v>
      </c>
      <c r="CB50" s="28" cm="1">
        <f t="array" ref="CB50">_xlfn.XLOOKUP($D50&amp;CB$2&amp;CB$3,事業計画集計2025[営業所]&amp;事業計画集計2025[月]&amp;事業計画集計2025[受着完],事業計画集計2025[(当月)計画 請負金額],0,0)</f>
        <v>42000000</v>
      </c>
      <c r="CC50" s="28" cm="1">
        <f t="array" ref="CC50">_xlfn.XLOOKUP($D50&amp;CB$2&amp;CB$3,事業計画集計2025[営業所]&amp;事業計画集計2025[月]&amp;事業計画集計2025[受着完],事業計画集計2025[(当月)計画 利益額],0,0)</f>
        <v>10500000</v>
      </c>
      <c r="CD50" s="149" cm="1">
        <f t="array" ref="CD50">_xlfn.XLOOKUP($D50&amp;CB$2&amp;CB$3,事業計画集計2025[営業所]&amp;事業計画集計2025[月]&amp;事業計画集計2025[受着完],事業計画集計2025[(当月)計画 棟数],0,0)</f>
        <v>2</v>
      </c>
      <c r="CE50" s="28" cm="1">
        <f t="array" ref="CE50">_xlfn.XLOOKUP($D50&amp;CE$2&amp;CE$3,事業計画集計2025[営業所]&amp;事業計画集計2025[月]&amp;事業計画集計2025[受着完],事業計画集計2025[(当月)計画 請負金額],0,0)</f>
        <v>0</v>
      </c>
      <c r="CF50" s="28" cm="1">
        <f t="array" ref="CF50">_xlfn.XLOOKUP($D50&amp;CE$2&amp;CE$3,事業計画集計2025[営業所]&amp;事業計画集計2025[月]&amp;事業計画集計2025[受着完],事業計画集計2025[(当月)計画 利益額],0,0)</f>
        <v>0</v>
      </c>
      <c r="CG50" s="149" cm="1">
        <f t="array" ref="CG50">_xlfn.XLOOKUP($D50&amp;CE$2&amp;CE$3,事業計画集計2025[営業所]&amp;事業計画集計2025[月]&amp;事業計画集計2025[受着完],事業計画集計2025[(当月)計画 棟数],0,0)</f>
        <v>0</v>
      </c>
      <c r="CH50" s="28" cm="1">
        <f t="array" ref="CH50">_xlfn.XLOOKUP($D50&amp;CH$2&amp;CH$3,事業計画集計2025[営業所]&amp;事業計画集計2025[月]&amp;事業計画集計2025[受着完],事業計画集計2025[(当月)計画 請負金額],0,0)</f>
        <v>18270003</v>
      </c>
      <c r="CI50" s="28" cm="1">
        <f t="array" ref="CI50">_xlfn.XLOOKUP($D50&amp;CH$2&amp;CH$3,事業計画集計2025[営業所]&amp;事業計画集計2025[月]&amp;事業計画集計2025[受着完],事業計画集計2025[(当月)計画 利益額],0,0)</f>
        <v>4841551</v>
      </c>
      <c r="CJ50" s="29">
        <f>CI50-($Q50*1000)</f>
        <v>1102551</v>
      </c>
      <c r="CK50" s="142" cm="1">
        <f t="array" ref="CK50">_xlfn.XLOOKUP($D50&amp;CH$2&amp;CH$3,事業計画集計2025[営業所]&amp;事業計画集計2025[月]&amp;事業計画集計2025[受着完],事業計画集計2025[(当月)計画 棟数],0,0)</f>
        <v>1</v>
      </c>
      <c r="CL50" s="421">
        <f t="shared" ref="CL50:CL51" si="1175">BH50+BR50+CB50</f>
        <v>84000000</v>
      </c>
      <c r="CM50" s="422">
        <f t="shared" ref="CM50:CM51" si="1176">BI50+BS50+CC50</f>
        <v>21000000</v>
      </c>
      <c r="CN50" s="423">
        <f t="shared" ref="CN50:CN51" si="1177">BJ50+BT50+CD50</f>
        <v>4</v>
      </c>
      <c r="CO50" s="296">
        <f t="shared" ref="CO50:CO51" si="1178">BK50+BU50+CE50</f>
        <v>84416968</v>
      </c>
      <c r="CP50" s="300">
        <f t="shared" ref="CP50:CP51" si="1179">BL50+BV50+CF50</f>
        <v>20407399</v>
      </c>
      <c r="CQ50" s="154">
        <f t="shared" ref="CQ50:CQ51" si="1180">BM50+BW50+CG50</f>
        <v>4</v>
      </c>
      <c r="CR50" s="304">
        <f t="shared" ref="CR50" si="1181">BN50+BX50+CH50</f>
        <v>58134437</v>
      </c>
      <c r="CS50" s="314">
        <f t="shared" ref="CS50:CT50" si="1182">BO50+BY50+CI50</f>
        <v>14308901</v>
      </c>
      <c r="CT50" s="324">
        <f t="shared" si="1182"/>
        <v>3091901</v>
      </c>
      <c r="CU50" s="158">
        <f t="shared" ref="CU50" si="1183">BQ50+CA50+CK50</f>
        <v>3</v>
      </c>
      <c r="CV50" s="333">
        <f t="shared" ref="CV50:CV51" si="1184">AX50+CL50</f>
        <v>126000000</v>
      </c>
      <c r="CW50" s="334">
        <f t="shared" ref="CW50:CW51" si="1185">AY50+CM50</f>
        <v>31500000</v>
      </c>
      <c r="CX50" s="162">
        <f t="shared" ref="CX50:CX51" si="1186">AZ50+CN50</f>
        <v>6</v>
      </c>
      <c r="CY50" s="354">
        <f t="shared" ref="CY50:CY51" si="1187">BA50+CO50</f>
        <v>147928992</v>
      </c>
      <c r="CZ50" s="355">
        <f t="shared" ref="CZ50:CZ51" si="1188">BB50+CP50</f>
        <v>37038086</v>
      </c>
      <c r="DA50" s="166">
        <f t="shared" ref="DA50:DA51" si="1189">BC50+CQ50</f>
        <v>7</v>
      </c>
      <c r="DB50" s="479">
        <f t="shared" ref="DB50:DB51" si="1190">BD50+CR50</f>
        <v>104805196</v>
      </c>
      <c r="DC50" s="480">
        <f t="shared" ref="DC50:DC51" si="1191">BE50+CS50</f>
        <v>26530816</v>
      </c>
      <c r="DD50" s="481">
        <f t="shared" ref="DD50:DD51" si="1192">BF50+CT50</f>
        <v>4096816</v>
      </c>
      <c r="DE50" s="482">
        <f t="shared" ref="DE50:DE51" si="1193">BG50+CU50</f>
        <v>5</v>
      </c>
      <c r="DF50" s="28" cm="1">
        <f t="array" ref="DF50">_xlfn.XLOOKUP($D50&amp;DF$2&amp;DF$3,事業計画集計2025[営業所]&amp;事業計画集計2025[月]&amp;事業計画集計2025[受着完],事業計画集計2025[(当月)計画 請負金額],0,0)</f>
        <v>21000000</v>
      </c>
      <c r="DG50" s="28" cm="1">
        <f t="array" ref="DG50">_xlfn.XLOOKUP($D50&amp;DF$2&amp;DF$3,事業計画集計2025[営業所]&amp;事業計画集計2025[月]&amp;事業計画集計2025[受着完],事業計画集計2025[(当月)計画 利益額],0,0)</f>
        <v>5250000</v>
      </c>
      <c r="DH50" s="149" cm="1">
        <f t="array" ref="DH50">_xlfn.XLOOKUP($D50&amp;DF$2&amp;DF$3,事業計画集計2025[営業所]&amp;事業計画集計2025[月]&amp;事業計画集計2025[受着完],事業計画集計2025[(当月)計画 棟数],0,0)</f>
        <v>1</v>
      </c>
      <c r="DI50" s="28" cm="1">
        <f t="array" ref="DI50">_xlfn.XLOOKUP($D50&amp;DI$2&amp;DI$3,事業計画集計2025[営業所]&amp;事業計画集計2025[月]&amp;事業計画集計2025[受着完],事業計画集計2025[(当月)計画 請負金額],0,0)</f>
        <v>0</v>
      </c>
      <c r="DJ50" s="28" cm="1">
        <f t="array" ref="DJ50">_xlfn.XLOOKUP($D50&amp;DI$2&amp;DI$3,事業計画集計2025[営業所]&amp;事業計画集計2025[月]&amp;事業計画集計2025[受着完],事業計画集計2025[(当月)計画 利益額],0,0)</f>
        <v>0</v>
      </c>
      <c r="DK50" s="149" cm="1">
        <f t="array" ref="DK50">_xlfn.XLOOKUP($D50&amp;DI$2&amp;DI$3,事業計画集計2025[営業所]&amp;事業計画集計2025[月]&amp;事業計画集計2025[受着完],事業計画集計2025[(当月)計画 棟数],0,0)</f>
        <v>0</v>
      </c>
      <c r="DL50" s="28" cm="1">
        <f t="array" ref="DL50">_xlfn.XLOOKUP($D50&amp;DL$2&amp;DL$3,事業計画集計2025[営業所]&amp;事業計画集計2025[月]&amp;事業計画集計2025[受着完],事業計画集計2025[(当月)計画 請負金額],0,0)</f>
        <v>45242021</v>
      </c>
      <c r="DM50" s="28" cm="1">
        <f t="array" ref="DM50">_xlfn.XLOOKUP($D50&amp;DL$2&amp;DL$3,事業計画集計2025[営業所]&amp;事業計画集計2025[月]&amp;事業計画集計2025[受着完],事業計画集計2025[(当月)計画 利益額],0,0)</f>
        <v>11789136</v>
      </c>
      <c r="DN50" s="29">
        <f>DM50-($Q50*1000)</f>
        <v>8050136</v>
      </c>
      <c r="DO50" s="149" cm="1">
        <f t="array" ref="DO50">_xlfn.XLOOKUP($D50&amp;DL$2&amp;DL$3,事業計画集計2025[営業所]&amp;事業計画集計2025[月]&amp;事業計画集計2025[受着完],事業計画集計2025[(当月)計画 棟数],0,0)</f>
        <v>2</v>
      </c>
      <c r="DP50" s="28" cm="1">
        <f t="array" ref="DP50">_xlfn.XLOOKUP($D50&amp;DP$2&amp;DP$3,事業計画集計2025[営業所]&amp;事業計画集計2025[月]&amp;事業計画集計2025[受着完],事業計画集計2025[(当月)計画 請負金額],0,0)</f>
        <v>42000000</v>
      </c>
      <c r="DQ50" s="28" cm="1">
        <f t="array" ref="DQ50">_xlfn.XLOOKUP($D50&amp;DP$2&amp;DP$3,事業計画集計2025[営業所]&amp;事業計画集計2025[月]&amp;事業計画集計2025[受着完],事業計画集計2025[(当月)計画 利益額],0,0)</f>
        <v>10500000</v>
      </c>
      <c r="DR50" s="149" cm="1">
        <f t="array" ref="DR50">_xlfn.XLOOKUP($D50&amp;DP$2&amp;DP$3,事業計画集計2025[営業所]&amp;事業計画集計2025[月]&amp;事業計画集計2025[受着完],事業計画集計2025[(当月)計画 棟数],0,0)</f>
        <v>2</v>
      </c>
      <c r="DS50" s="28" cm="1">
        <f t="array" ref="DS50">_xlfn.XLOOKUP($D50&amp;DS$2&amp;DS$3,事業計画集計2025[営業所]&amp;事業計画集計2025[月]&amp;事業計画集計2025[受着完],事業計画集計2025[(当月)計画 請負金額],0,0)</f>
        <v>0</v>
      </c>
      <c r="DT50" s="28" cm="1">
        <f t="array" ref="DT50">_xlfn.XLOOKUP($D50&amp;DS$2&amp;DS$3,事業計画集計2025[営業所]&amp;事業計画集計2025[月]&amp;事業計画集計2025[受着完],事業計画集計2025[(当月)計画 利益額],0,0)</f>
        <v>0</v>
      </c>
      <c r="DU50" s="149" cm="1">
        <f t="array" ref="DU50">_xlfn.XLOOKUP($D50&amp;DS$2&amp;DS$3,事業計画集計2025[営業所]&amp;事業計画集計2025[月]&amp;事業計画集計2025[受着完],事業計画集計2025[(当月)計画 棟数],0,0)</f>
        <v>0</v>
      </c>
      <c r="DV50" s="28" cm="1">
        <f t="array" ref="DV50">_xlfn.XLOOKUP($D50&amp;DV$2&amp;DV$3,事業計画集計2025[営業所]&amp;事業計画集計2025[月]&amp;事業計画集計2025[受着完],事業計画集計2025[(当月)計画 請負金額],0,0)</f>
        <v>21000000</v>
      </c>
      <c r="DW50" s="28" cm="1">
        <f t="array" ref="DW50">_xlfn.XLOOKUP($D50&amp;DV$2&amp;DV$3,事業計画集計2025[営業所]&amp;事業計画集計2025[月]&amp;事業計画集計2025[受着完],事業計画集計2025[(当月)計画 利益額],0,0)</f>
        <v>5250000</v>
      </c>
      <c r="DX50" s="29">
        <f>DW50-($Q50*1000)</f>
        <v>1511000</v>
      </c>
      <c r="DY50" s="149" cm="1">
        <f t="array" ref="DY50">_xlfn.XLOOKUP($D50&amp;DV$2&amp;DV$3,事業計画集計2025[営業所]&amp;事業計画集計2025[月]&amp;事業計画集計2025[受着完],事業計画集計2025[(当月)計画 棟数],0,0)</f>
        <v>1</v>
      </c>
      <c r="DZ50" s="28" cm="1">
        <f t="array" ref="DZ50">_xlfn.XLOOKUP($D50&amp;DZ$2&amp;DZ$3,事業計画集計2025[営業所]&amp;事業計画集計2025[月]&amp;事業計画集計2025[受着完],事業計画集計2025[(当月)計画 請負金額],0,0)</f>
        <v>42000000</v>
      </c>
      <c r="EA50" s="28" cm="1">
        <f t="array" ref="EA50">_xlfn.XLOOKUP($D50&amp;DZ$2&amp;DZ$3,事業計画集計2025[営業所]&amp;事業計画集計2025[月]&amp;事業計画集計2025[受着完],事業計画集計2025[(当月)計画 利益額],0,0)</f>
        <v>10500000</v>
      </c>
      <c r="EB50" s="149" cm="1">
        <f t="array" ref="EB50">_xlfn.XLOOKUP($D50&amp;DZ$2&amp;DZ$3,事業計画集計2025[営業所]&amp;事業計画集計2025[月]&amp;事業計画集計2025[受着完],事業計画集計2025[(当月)計画 棟数],0,0)</f>
        <v>2</v>
      </c>
      <c r="EC50" s="28" cm="1">
        <f t="array" ref="EC50">_xlfn.XLOOKUP($D50&amp;EC$2&amp;EC$3,事業計画集計2025[営業所]&amp;事業計画集計2025[月]&amp;事業計画集計2025[受着完],事業計画集計2025[(当月)計画 請負金額],0,0)</f>
        <v>42000000</v>
      </c>
      <c r="ED50" s="28" cm="1">
        <f t="array" ref="ED50">_xlfn.XLOOKUP($D50&amp;EC$2&amp;EC$3,事業計画集計2025[営業所]&amp;事業計画集計2025[月]&amp;事業計画集計2025[受着完],事業計画集計2025[(当月)計画 利益額],0,0)</f>
        <v>10500000</v>
      </c>
      <c r="EE50" s="149" cm="1">
        <f t="array" ref="EE50">_xlfn.XLOOKUP($D50&amp;EC$2&amp;EC$3,事業計画集計2025[営業所]&amp;事業計画集計2025[月]&amp;事業計画集計2025[受着完],事業計画集計2025[(当月)計画 棟数],0,0)</f>
        <v>2</v>
      </c>
      <c r="EF50" s="28" cm="1">
        <f t="array" ref="EF50">_xlfn.XLOOKUP($D50&amp;EF$2&amp;EF$3,事業計画集計2025[営業所]&amp;事業計画集計2025[月]&amp;事業計画集計2025[受着完],事業計画集計2025[(当月)計画 請負金額],0,0)</f>
        <v>21000000</v>
      </c>
      <c r="EG50" s="28" cm="1">
        <f t="array" ref="EG50">_xlfn.XLOOKUP($D50&amp;EF$2&amp;EF$3,事業計画集計2025[営業所]&amp;事業計画集計2025[月]&amp;事業計画集計2025[受着完],事業計画集計2025[(当月)計画 利益額],0,0)</f>
        <v>5250000</v>
      </c>
      <c r="EH50" s="29">
        <f>EG50-($Q50*1000)</f>
        <v>1511000</v>
      </c>
      <c r="EI50" s="142" cm="1">
        <f t="array" ref="EI50">_xlfn.XLOOKUP($D50&amp;EF$2&amp;EF$3,事業計画集計2025[営業所]&amp;事業計画集計2025[月]&amp;事業計画集計2025[受着完],事業計画集計2025[(当月)計画 棟数],0,0)</f>
        <v>1</v>
      </c>
      <c r="EJ50" s="421">
        <f t="shared" ref="EJ50:EJ51" si="1194">DF50+DP50+DZ50</f>
        <v>105000000</v>
      </c>
      <c r="EK50" s="422">
        <f t="shared" ref="EK50:EK51" si="1195">DG50+DQ50+EA50</f>
        <v>26250000</v>
      </c>
      <c r="EL50" s="423">
        <f t="shared" ref="EL50:EL51" si="1196">DH50+DR50+EB50</f>
        <v>5</v>
      </c>
      <c r="EM50" s="296">
        <f t="shared" ref="EM50:EM51" si="1197">DI50+DS50+EC50</f>
        <v>42000000</v>
      </c>
      <c r="EN50" s="300">
        <f t="shared" ref="EN50:EN51" si="1198">DJ50+DT50+ED50</f>
        <v>10500000</v>
      </c>
      <c r="EO50" s="154">
        <f t="shared" ref="EO50:EO51" si="1199">DK50+DU50+EE50</f>
        <v>2</v>
      </c>
      <c r="EP50" s="304">
        <f t="shared" ref="EP50" si="1200">DL50+DV50+EF50</f>
        <v>87242021</v>
      </c>
      <c r="EQ50" s="314">
        <f t="shared" ref="EQ50:ER50" si="1201">DM50+DW50+EG50</f>
        <v>22289136</v>
      </c>
      <c r="ER50" s="324">
        <f t="shared" si="1201"/>
        <v>11072136</v>
      </c>
      <c r="ES50" s="158">
        <f t="shared" ref="ES50" si="1202">DO50+DY50+EI50</f>
        <v>4</v>
      </c>
      <c r="ET50" s="28" cm="1">
        <f t="array" ref="ET50">_xlfn.XLOOKUP($D50&amp;ET$2&amp;ET$3,事業計画集計2025[営業所]&amp;事業計画集計2025[月]&amp;事業計画集計2025[受着完],事業計画集計2025[(当月)計画 請負金額],0,0)</f>
        <v>21000000</v>
      </c>
      <c r="EU50" s="28" cm="1">
        <f t="array" ref="EU50">_xlfn.XLOOKUP($D50&amp;ET$2&amp;ET$3,事業計画集計2025[営業所]&amp;事業計画集計2025[月]&amp;事業計画集計2025[受着完],事業計画集計2025[(当月)計画 利益額],0,0)</f>
        <v>5250000</v>
      </c>
      <c r="EV50" s="149" cm="1">
        <f t="array" ref="EV50">_xlfn.XLOOKUP($D50&amp;ET$2&amp;ET$3,事業計画集計2025[営業所]&amp;事業計画集計2025[月]&amp;事業計画集計2025[受着完],事業計画集計2025[(当月)計画 棟数],0,0)</f>
        <v>1</v>
      </c>
      <c r="EW50" s="28" cm="1">
        <f t="array" ref="EW50">_xlfn.XLOOKUP($D50&amp;EW$2&amp;EW$3,事業計画集計2025[営業所]&amp;事業計画集計2025[月]&amp;事業計画集計2025[受着完],事業計画集計2025[(当月)計画 請負金額],0,0)</f>
        <v>42000000</v>
      </c>
      <c r="EX50" s="28" cm="1">
        <f t="array" ref="EX50">_xlfn.XLOOKUP($D50&amp;EW$2&amp;EW$3,事業計画集計2025[営業所]&amp;事業計画集計2025[月]&amp;事業計画集計2025[受着完],事業計画集計2025[(当月)計画 利益額],0,0)</f>
        <v>10500000</v>
      </c>
      <c r="EY50" s="149" cm="1">
        <f t="array" ref="EY50">_xlfn.XLOOKUP($D50&amp;EW$2&amp;EW$3,事業計画集計2025[営業所]&amp;事業計画集計2025[月]&amp;事業計画集計2025[受着完],事業計画集計2025[(当月)計画 棟数],0,0)</f>
        <v>2</v>
      </c>
      <c r="EZ50" s="28" cm="1">
        <f t="array" ref="EZ50">_xlfn.XLOOKUP($D50&amp;EZ$2&amp;EZ$3,事業計画集計2025[営業所]&amp;事業計画集計2025[月]&amp;事業計画集計2025[受着完],事業計画集計2025[(当月)計画 請負金額],0,0)</f>
        <v>22182781</v>
      </c>
      <c r="FA50" s="28" cm="1">
        <f t="array" ref="FA50">_xlfn.XLOOKUP($D50&amp;EZ$2&amp;EZ$3,事業計画集計2025[営業所]&amp;事業計画集計2025[月]&amp;事業計画集計2025[受着完],事業計画集計2025[(当月)計画 利益額],0,0)</f>
        <v>4544661</v>
      </c>
      <c r="FB50" s="29">
        <f>FA50-($Q50*1000)</f>
        <v>805661</v>
      </c>
      <c r="FC50" s="149" cm="1">
        <f t="array" ref="FC50">_xlfn.XLOOKUP($D50&amp;EZ$2&amp;EZ$3,事業計画集計2025[営業所]&amp;事業計画集計2025[月]&amp;事業計画集計2025[受着完],事業計画集計2025[(当月)計画 棟数],0,0)</f>
        <v>1</v>
      </c>
      <c r="FD50" s="28" cm="1">
        <f t="array" ref="FD50">_xlfn.XLOOKUP($D50&amp;FD$2&amp;FD$3,事業計画集計2025[営業所]&amp;事業計画集計2025[月]&amp;事業計画集計2025[受着完],事業計画集計2025[(当月)計画 請負金額],0,0)</f>
        <v>42000000</v>
      </c>
      <c r="FE50" s="28" cm="1">
        <f t="array" ref="FE50">_xlfn.XLOOKUP($D50&amp;FD$2&amp;FD$3,事業計画集計2025[営業所]&amp;事業計画集計2025[月]&amp;事業計画集計2025[受着完],事業計画集計2025[(当月)計画 利益額],0,0)</f>
        <v>10500000</v>
      </c>
      <c r="FF50" s="149" cm="1">
        <f t="array" ref="FF50">_xlfn.XLOOKUP($D50&amp;FD$2&amp;FD$3,事業計画集計2025[営業所]&amp;事業計画集計2025[月]&amp;事業計画集計2025[受着完],事業計画集計2025[(当月)計画 棟数],0,0)</f>
        <v>2</v>
      </c>
      <c r="FG50" s="28" cm="1">
        <f t="array" ref="FG50">_xlfn.XLOOKUP($D50&amp;FG$2&amp;FG$3,事業計画集計2025[営業所]&amp;事業計画集計2025[月]&amp;事業計画集計2025[受着完],事業計画集計2025[(当月)計画 請負金額],0,0)</f>
        <v>21000000</v>
      </c>
      <c r="FH50" s="28" cm="1">
        <f t="array" ref="FH50">_xlfn.XLOOKUP($D50&amp;FG$2&amp;FG$3,事業計画集計2025[営業所]&amp;事業計画集計2025[月]&amp;事業計画集計2025[受着完],事業計画集計2025[(当月)計画 利益額],0,0)</f>
        <v>5250000</v>
      </c>
      <c r="FI50" s="149" cm="1">
        <f t="array" ref="FI50">_xlfn.XLOOKUP($D50&amp;FG$2&amp;FG$3,事業計画集計2025[営業所]&amp;事業計画集計2025[月]&amp;事業計画集計2025[受着完],事業計画集計2025[(当月)計画 棟数],0,0)</f>
        <v>1</v>
      </c>
      <c r="FJ50" s="28" cm="1">
        <f t="array" ref="FJ50">_xlfn.XLOOKUP($D50&amp;FJ$2&amp;FJ$3,事業計画集計2025[営業所]&amp;事業計画集計2025[月]&amp;事業計画集計2025[受着完],事業計画集計2025[(当月)計画 請負金額],0,0)</f>
        <v>0</v>
      </c>
      <c r="FK50" s="28" cm="1">
        <f t="array" ref="FK50">_xlfn.XLOOKUP($D50&amp;FJ$2&amp;FJ$3,事業計画集計2025[営業所]&amp;事業計画集計2025[月]&amp;事業計画集計2025[受着完],事業計画集計2025[(当月)計画 利益額],0,0)</f>
        <v>0</v>
      </c>
      <c r="FL50" s="29">
        <f>FK50-($Q50*1000)</f>
        <v>-3739000</v>
      </c>
      <c r="FM50" s="149" cm="1">
        <f t="array" ref="FM50">_xlfn.XLOOKUP($D50&amp;FJ$2&amp;FJ$3,事業計画集計2025[営業所]&amp;事業計画集計2025[月]&amp;事業計画集計2025[受着完],事業計画集計2025[(当月)計画 棟数],0,0)</f>
        <v>0</v>
      </c>
      <c r="FN50" s="28" cm="1">
        <f t="array" ref="FN50">_xlfn.XLOOKUP($D50&amp;FN$2&amp;FN$3,事業計画集計2025[営業所]&amp;事業計画集計2025[月]&amp;事業計画集計2025[受着完],事業計画集計2025[(当月)計画 請負金額],0,0)</f>
        <v>42000000</v>
      </c>
      <c r="FO50" s="28" cm="1">
        <f t="array" ref="FO50">_xlfn.XLOOKUP($D50&amp;FN$2&amp;FN$3,事業計画集計2025[営業所]&amp;事業計画集計2025[月]&amp;事業計画集計2025[受着完],事業計画集計2025[(当月)計画 利益額],0,0)</f>
        <v>10500000</v>
      </c>
      <c r="FP50" s="149" cm="1">
        <f t="array" ref="FP50">_xlfn.XLOOKUP($D50&amp;FN$2&amp;FN$3,事業計画集計2025[営業所]&amp;事業計画集計2025[月]&amp;事業計画集計2025[受着完],事業計画集計2025[(当月)計画 棟数],0,0)</f>
        <v>2</v>
      </c>
      <c r="FQ50" s="28" cm="1">
        <f t="array" ref="FQ50">_xlfn.XLOOKUP($D50&amp;FQ$2&amp;FQ$3,事業計画集計2025[営業所]&amp;事業計画集計2025[月]&amp;事業計画集計2025[受着完],事業計画集計2025[(当月)計画 請負金額],0,0)</f>
        <v>42000000</v>
      </c>
      <c r="FR50" s="28" cm="1">
        <f t="array" ref="FR50">_xlfn.XLOOKUP($D50&amp;FQ$2&amp;FQ$3,事業計画集計2025[営業所]&amp;事業計画集計2025[月]&amp;事業計画集計2025[受着完],事業計画集計2025[(当月)計画 利益額],0,0)</f>
        <v>10500000</v>
      </c>
      <c r="FS50" s="149" cm="1">
        <f t="array" ref="FS50">_xlfn.XLOOKUP($D50&amp;FQ$2&amp;FQ$3,事業計画集計2025[営業所]&amp;事業計画集計2025[月]&amp;事業計画集計2025[受着完],事業計画集計2025[(当月)計画 棟数],0,0)</f>
        <v>2</v>
      </c>
      <c r="FT50" s="28" cm="1">
        <f t="array" ref="FT50">_xlfn.XLOOKUP($D50&amp;FT$2&amp;FT$3,事業計画集計2025[営業所]&amp;事業計画集計2025[月]&amp;事業計画集計2025[受着完],事業計画集計2025[(当月)計画 請負金額],0,0)</f>
        <v>21000000</v>
      </c>
      <c r="FU50" s="28" cm="1">
        <f t="array" ref="FU50">_xlfn.XLOOKUP($D50&amp;FT$2&amp;FT$3,事業計画集計2025[営業所]&amp;事業計画集計2025[月]&amp;事業計画集計2025[受着完],事業計画集計2025[(当月)計画 利益額],0,0)</f>
        <v>5250000</v>
      </c>
      <c r="FV50" s="29">
        <f>FU50-($Q50*1000)</f>
        <v>1511000</v>
      </c>
      <c r="FW50" s="142" cm="1">
        <f t="array" ref="FW50">_xlfn.XLOOKUP($D50&amp;FT$2&amp;FT$3,事業計画集計2025[営業所]&amp;事業計画集計2025[月]&amp;事業計画集計2025[受着完],事業計画集計2025[(当月)計画 棟数],0,0)</f>
        <v>1</v>
      </c>
      <c r="FX50" s="421">
        <f t="shared" ref="FX50:FX51" si="1203">ET50+FD50+FN50</f>
        <v>105000000</v>
      </c>
      <c r="FY50" s="422">
        <f t="shared" ref="FY50:FY51" si="1204">EU50+FE50+FO50</f>
        <v>26250000</v>
      </c>
      <c r="FZ50" s="423">
        <f t="shared" ref="FZ50:FZ51" si="1205">EV50+FF50+FP50</f>
        <v>5</v>
      </c>
      <c r="GA50" s="296">
        <f t="shared" ref="GA50:GA51" si="1206">EW50+FG50+FQ50</f>
        <v>105000000</v>
      </c>
      <c r="GB50" s="300">
        <f t="shared" ref="GB50:GB51" si="1207">EX50+FH50+FR50</f>
        <v>26250000</v>
      </c>
      <c r="GC50" s="154">
        <f t="shared" ref="GC50:GC51" si="1208">EY50+FI50+FS50</f>
        <v>5</v>
      </c>
      <c r="GD50" s="304">
        <f t="shared" ref="GD50" si="1209">EZ50+FJ50+FT50</f>
        <v>43182781</v>
      </c>
      <c r="GE50" s="314">
        <f t="shared" ref="GE50:GF50" si="1210">FA50+FK50+FU50</f>
        <v>9794661</v>
      </c>
      <c r="GF50" s="324">
        <f t="shared" si="1210"/>
        <v>-1422339</v>
      </c>
      <c r="GG50" s="158">
        <f t="shared" ref="GG50" si="1211">FC50+FM50+FW50</f>
        <v>2</v>
      </c>
      <c r="GH50" s="333">
        <f t="shared" ref="GH50:GH51" si="1212">EJ50+FX50</f>
        <v>210000000</v>
      </c>
      <c r="GI50" s="334">
        <f t="shared" ref="GI50:GI51" si="1213">EK50+FY50</f>
        <v>52500000</v>
      </c>
      <c r="GJ50" s="162">
        <f t="shared" ref="GJ50:GJ51" si="1214">EL50+FZ50</f>
        <v>10</v>
      </c>
      <c r="GK50" s="354">
        <f t="shared" ref="GK50:GK51" si="1215">EM50+GA50</f>
        <v>147000000</v>
      </c>
      <c r="GL50" s="355">
        <f t="shared" ref="GL50:GL51" si="1216">EN50+GB50</f>
        <v>36750000</v>
      </c>
      <c r="GM50" s="166">
        <f t="shared" ref="GM50:GM51" si="1217">EO50+GC50</f>
        <v>7</v>
      </c>
      <c r="GN50" s="479">
        <f t="shared" ref="GN50:GN51" si="1218">EP50+GD50</f>
        <v>130424802</v>
      </c>
      <c r="GO50" s="480">
        <f t="shared" ref="GO50:GO51" si="1219">EQ50+GE50</f>
        <v>32083797</v>
      </c>
      <c r="GP50" s="481">
        <f t="shared" ref="GP50:GP51" si="1220">ER50+GF50</f>
        <v>9649797</v>
      </c>
      <c r="GQ50" s="482">
        <f t="shared" ref="GQ50:GQ51" si="1221">ES50+GG50</f>
        <v>6</v>
      </c>
      <c r="GR50" s="390">
        <f t="shared" ref="GR50:GR51" si="1222">CV50+GH50</f>
        <v>336000000</v>
      </c>
      <c r="GS50" s="391">
        <f t="shared" ref="GS50:GS51" si="1223">CW50+GI50</f>
        <v>84000000</v>
      </c>
      <c r="GT50" s="170">
        <f t="shared" ref="GT50:GT51" si="1224">CX50+GJ50</f>
        <v>16</v>
      </c>
      <c r="GU50" s="390">
        <f t="shared" ref="GU50:GU51" si="1225">CY50+GK50</f>
        <v>294928992</v>
      </c>
      <c r="GV50" s="391">
        <f t="shared" ref="GV50:GV51" si="1226">CZ50+GL50</f>
        <v>73788086</v>
      </c>
      <c r="GW50" s="170">
        <f t="shared" ref="GW50:GW51" si="1227">DA50+GM50</f>
        <v>14</v>
      </c>
      <c r="GX50" s="390">
        <f t="shared" ref="GX50:GX51" si="1228">DB50+GN50</f>
        <v>235229998</v>
      </c>
      <c r="GY50" s="391">
        <f t="shared" ref="GY50:GY51" si="1229">DC50+GO50</f>
        <v>58614613</v>
      </c>
      <c r="GZ50" s="409">
        <f t="shared" ref="GZ50:GZ51" si="1230">DD50+GP50</f>
        <v>13746613</v>
      </c>
      <c r="HA50" s="256">
        <f t="shared" ref="HA50:HA51" si="1231">DE50+GQ50</f>
        <v>11</v>
      </c>
      <c r="HB50" s="31"/>
      <c r="HC50" s="30" t="s">
        <v>137</v>
      </c>
      <c r="HD50" s="30" t="s">
        <v>77</v>
      </c>
      <c r="HE50" s="516" t="s">
        <v>248</v>
      </c>
      <c r="HF50" s="30" t="s">
        <v>250</v>
      </c>
      <c r="HG50" s="30"/>
    </row>
    <row r="51" spans="1:215" s="25" customFormat="1" ht="21">
      <c r="A51" s="24"/>
      <c r="B51" s="51" t="s">
        <v>448</v>
      </c>
      <c r="C51" s="509"/>
      <c r="D51" s="510"/>
      <c r="E51" s="196"/>
      <c r="F51" s="196"/>
      <c r="G51" s="196"/>
      <c r="H51" s="196"/>
      <c r="I51" s="196"/>
      <c r="J51" s="196"/>
      <c r="K51" s="197">
        <f>K50</f>
        <v>1091</v>
      </c>
      <c r="L51" s="197">
        <f t="shared" ref="L51" si="1232">L50</f>
        <v>1183</v>
      </c>
      <c r="M51" s="197">
        <f t="shared" ref="M51" si="1233">M50</f>
        <v>51</v>
      </c>
      <c r="N51" s="197">
        <f t="shared" ref="N51" si="1234">N50</f>
        <v>234</v>
      </c>
      <c r="O51" s="197">
        <f t="shared" ref="O51" si="1235">O50</f>
        <v>180</v>
      </c>
      <c r="P51" s="197">
        <f t="shared" ref="P51" si="1236">P50</f>
        <v>1000</v>
      </c>
      <c r="Q51" s="197">
        <f t="shared" ref="Q51" si="1237">Q50</f>
        <v>3739</v>
      </c>
      <c r="R51" s="196"/>
      <c r="S51" s="26" t="s">
        <v>138</v>
      </c>
      <c r="T51" s="27" cm="1">
        <f t="array" ref="T51">_xlfn.XLOOKUP($D50&amp;T$2&amp;T$3,事業計画集計2025[営業所]&amp;事業計画集計2025[月]&amp;事業計画集計2025[受着完],事業計画集計2025[(当月)実績 請負金額],0,0)</f>
        <v>19190008</v>
      </c>
      <c r="U51" s="28" cm="1">
        <f t="array" ref="U51">_xlfn.XLOOKUP($D50&amp;T$2&amp;T$3,事業計画集計2025[営業所]&amp;事業計画集計2025[月]&amp;事業計画集計2025[受着完],事業計画集計2025[(当月)実績 利益額],0,0)</f>
        <v>4528220</v>
      </c>
      <c r="V51" s="142" cm="1">
        <f t="array" ref="V51">_xlfn.XLOOKUP($D50&amp;T$2&amp;T$3,事業計画集計2025[営業所]&amp;事業計画集計2025[月]&amp;事業計画集計2025[受着完],事業計画集計2025[(当月)実績 棟数],0,0)</f>
        <v>1</v>
      </c>
      <c r="W51" s="27" cm="1">
        <f t="array" ref="W51">_xlfn.XLOOKUP($D50&amp;W$2&amp;W$3,事業計画集計2025[営業所]&amp;事業計画集計2025[月]&amp;事業計画集計2025[受着完],事業計画集計2025[(当月)実績 請負金額],0,0)</f>
        <v>0</v>
      </c>
      <c r="X51" s="28" cm="1">
        <f t="array" ref="X51">_xlfn.XLOOKUP($D50&amp;W$2&amp;W$3,事業計画集計2025[営業所]&amp;事業計画集計2025[月]&amp;事業計画集計2025[受着完],事業計画集計2025[(当月)実績 利益額],0,0)</f>
        <v>0</v>
      </c>
      <c r="Y51" s="149" cm="1">
        <f t="array" ref="Y51">_xlfn.XLOOKUP($D50&amp;W$2&amp;W$3,事業計画集計2025[営業所]&amp;事業計画集計2025[月]&amp;事業計画集計2025[受着完],事業計画集計2025[(当月)実績 棟数],0,0)</f>
        <v>0</v>
      </c>
      <c r="Z51" s="28" cm="1">
        <f t="array" ref="Z51">_xlfn.XLOOKUP($D50&amp;Z$2&amp;Z$3,事業計画集計2025[営業所]&amp;事業計画集計2025[月]&amp;事業計画集計2025[受着完],事業計画集計2025[(当月)実績 請負金額],0,0)</f>
        <v>0</v>
      </c>
      <c r="AA51" s="28" cm="1">
        <f t="array" ref="AA51">_xlfn.XLOOKUP($D50&amp;Z$2&amp;Z$3,事業計画集計2025[営業所]&amp;事業計画集計2025[月]&amp;事業計画集計2025[受着完],事業計画集計2025[(当月)実績 利益額],0,0)</f>
        <v>0</v>
      </c>
      <c r="AB51" s="133">
        <f>AA51-($Q50*1000)</f>
        <v>-3739000</v>
      </c>
      <c r="AC51" s="142" cm="1">
        <f t="array" ref="AC51">_xlfn.XLOOKUP($D50&amp;Z$2&amp;Z$3,事業計画集計2025[営業所]&amp;事業計画集計2025[月]&amp;事業計画集計2025[受着完],事業計画集計2025[(当月)実績 棟数],0,0)</f>
        <v>0</v>
      </c>
      <c r="AD51" s="27" cm="1">
        <f t="array" ref="AD51">_xlfn.XLOOKUP($D50&amp;AD$2&amp;AD$3,事業計画集計2025[営業所]&amp;事業計画集計2025[月]&amp;事業計画集計2025[受着完],事業計画集計2025[(当月)実績 請負金額],0,0)</f>
        <v>0</v>
      </c>
      <c r="AE51" s="28" cm="1">
        <f t="array" ref="AE51">_xlfn.XLOOKUP($D50&amp;AD$2&amp;AD$3,事業計画集計2025[営業所]&amp;事業計画集計2025[月]&amp;事業計画集計2025[受着完],事業計画集計2025[(当月)実績 利益額],0,0)</f>
        <v>0</v>
      </c>
      <c r="AF51" s="149" cm="1">
        <f t="array" ref="AF51">_xlfn.XLOOKUP($D50&amp;AD$2&amp;AD$3,事業計画集計2025[営業所]&amp;事業計画集計2025[月]&amp;事業計画集計2025[受着完],事業計画集計2025[(当月)実績 棟数],0,0)</f>
        <v>0</v>
      </c>
      <c r="AG51" s="28" cm="1">
        <f t="array" ref="AG51">_xlfn.XLOOKUP($D50&amp;AG$2&amp;AG$3,事業計画集計2025[営業所]&amp;事業計画集計2025[月]&amp;事業計画集計2025[受着完],事業計画集計2025[(当月)実績 請負金額],0,0)</f>
        <v>20371250</v>
      </c>
      <c r="AH51" s="28" cm="1">
        <f t="array" ref="AH51">_xlfn.XLOOKUP($D50&amp;AG$2&amp;AG$3,事業計画集計2025[営業所]&amp;事業計画集計2025[月]&amp;事業計画集計2025[受着完],事業計画集計2025[(当月)実績 利益額],0,0)</f>
        <v>5532907</v>
      </c>
      <c r="AI51" s="149" cm="1">
        <f t="array" ref="AI51">_xlfn.XLOOKUP($D50&amp;AG$2&amp;AG$3,事業計画集計2025[営業所]&amp;事業計画集計2025[月]&amp;事業計画集計2025[受着完],事業計画集計2025[(当月)実績 棟数],0,0)</f>
        <v>1</v>
      </c>
      <c r="AJ51" s="28" cm="1">
        <f t="array" ref="AJ51">_xlfn.XLOOKUP($D50&amp;AJ$2&amp;AJ$3,事業計画集計2025[営業所]&amp;事業計画集計2025[月]&amp;事業計画集計2025[受着完],事業計画集計2025[(当月)実績 請負金額],0,0)</f>
        <v>46670759</v>
      </c>
      <c r="AK51" s="28" cm="1">
        <f t="array" ref="AK51">_xlfn.XLOOKUP($D50&amp;AJ$2&amp;AJ$3,事業計画集計2025[営業所]&amp;事業計画集計2025[月]&amp;事業計画集計2025[受着完],事業計画集計2025[(当月)実績 利益額],0,0)</f>
        <v>12514690</v>
      </c>
      <c r="AL51" s="133">
        <f>AK51-($Q50*1000)</f>
        <v>8775690</v>
      </c>
      <c r="AM51" s="149" cm="1">
        <f t="array" ref="AM51">_xlfn.XLOOKUP($D50&amp;AJ$2&amp;AJ$3,事業計画集計2025[営業所]&amp;事業計画集計2025[月]&amp;事業計画集計2025[受着完],事業計画集計2025[(当月)実績 棟数],0,0)</f>
        <v>2</v>
      </c>
      <c r="AN51" s="28" cm="1">
        <f t="array" ref="AN51">_xlfn.XLOOKUP($D50&amp;AN$2&amp;AN$3,事業計画集計2025[営業所]&amp;事業計画集計2025[月]&amp;事業計画集計2025[受着完],事業計画集計2025[(当月)実績 請負金額],0,0)</f>
        <v>0</v>
      </c>
      <c r="AO51" s="28" cm="1">
        <f t="array" ref="AO51">_xlfn.XLOOKUP($D50&amp;AN$2&amp;AN$3,事業計画集計2025[営業所]&amp;事業計画集計2025[月]&amp;事業計画集計2025[受着完],事業計画集計2025[(当月)実績 利益額],0,0)</f>
        <v>0</v>
      </c>
      <c r="AP51" s="149" cm="1">
        <f t="array" ref="AP51">_xlfn.XLOOKUP($D50&amp;AN$2&amp;AN$3,事業計画集計2025[営業所]&amp;事業計画集計2025[月]&amp;事業計画集計2025[受着完],事業計画集計2025[(当月)実績 棟数],0,0)</f>
        <v>0</v>
      </c>
      <c r="AQ51" s="28" cm="1">
        <f t="array" ref="AQ51">_xlfn.XLOOKUP($D50&amp;AQ$2&amp;AQ$3,事業計画集計2025[営業所]&amp;事業計画集計2025[月]&amp;事業計画集計2025[受着完],事業計画集計2025[(当月)実績 請負金額],0,0)</f>
        <v>25377095</v>
      </c>
      <c r="AR51" s="28" cm="1">
        <f t="array" ref="AR51">_xlfn.XLOOKUP($D50&amp;AQ$2&amp;AQ$3,事業計画集計2025[営業所]&amp;事業計画集計2025[月]&amp;事業計画集計2025[受着完],事業計画集計2025[(当月)実績 利益額],0,0)</f>
        <v>6357302</v>
      </c>
      <c r="AS51" s="149" cm="1">
        <f t="array" ref="AS51">_xlfn.XLOOKUP($D50&amp;AQ$2&amp;AQ$3,事業計画集計2025[営業所]&amp;事業計画集計2025[月]&amp;事業計画集計2025[受着完],事業計画集計2025[(当月)実績 棟数],0,0)</f>
        <v>1</v>
      </c>
      <c r="AT51" s="28" cm="1">
        <f t="array" ref="AT51">_xlfn.XLOOKUP($D50&amp;AT$2&amp;AT$3,事業計画集計2025[営業所]&amp;事業計画集計2025[月]&amp;事業計画集計2025[受着完],事業計画集計2025[(当月)実績 請負金額],0,0)</f>
        <v>0</v>
      </c>
      <c r="AU51" s="28" cm="1">
        <f t="array" ref="AU51">_xlfn.XLOOKUP($D50&amp;AT$2&amp;AT$3,事業計画集計2025[営業所]&amp;事業計画集計2025[月]&amp;事業計画集計2025[受着完],事業計画集計2025[(当月)実績 利益額],0,0)</f>
        <v>0</v>
      </c>
      <c r="AV51" s="29">
        <f>AU51-($Q50*1000)</f>
        <v>-3739000</v>
      </c>
      <c r="AW51" s="142" cm="1">
        <f t="array" ref="AW51">_xlfn.XLOOKUP($D50&amp;AT$2&amp;AT$3,事業計画集計2025[営業所]&amp;事業計画集計2025[月]&amp;事業計画集計2025[受着完],事業計画集計2025[(当月)実績 棟数],0,0)</f>
        <v>0</v>
      </c>
      <c r="AX51" s="421">
        <f t="shared" si="1165"/>
        <v>19190008</v>
      </c>
      <c r="AY51" s="422">
        <f t="shared" si="1166"/>
        <v>4528220</v>
      </c>
      <c r="AZ51" s="423">
        <f t="shared" si="1167"/>
        <v>1</v>
      </c>
      <c r="BA51" s="296">
        <f t="shared" si="1168"/>
        <v>45748345</v>
      </c>
      <c r="BB51" s="300">
        <f t="shared" si="1169"/>
        <v>11890209</v>
      </c>
      <c r="BC51" s="154">
        <f t="shared" si="1170"/>
        <v>2</v>
      </c>
      <c r="BD51" s="304">
        <f>Z51+AJ51+AT51</f>
        <v>46670759</v>
      </c>
      <c r="BE51" s="314">
        <f>AA51+AK51+AU51</f>
        <v>12514690</v>
      </c>
      <c r="BF51" s="409">
        <f>BE51*(1+BF52)-(($Q50*1000)*3)</f>
        <v>1297690</v>
      </c>
      <c r="BG51" s="158">
        <f>AC51+AM51+AW51</f>
        <v>2</v>
      </c>
      <c r="BH51" s="28" cm="1">
        <f t="array" ref="BH51">_xlfn.XLOOKUP($D50&amp;BH$2&amp;BH$3,事業計画集計2025[営業所]&amp;事業計画集計2025[月]&amp;事業計画集計2025[受着完],事業計画集計2025[(当月)実績 請負金額],0,0)</f>
        <v>24466334</v>
      </c>
      <c r="BI51" s="28" cm="1">
        <f t="array" ref="BI51">_xlfn.XLOOKUP($D50&amp;BH$2&amp;BH$3,事業計画集計2025[営業所]&amp;事業計画集計2025[月]&amp;事業計画集計2025[受着完],事業計画集計2025[(当月)実績 利益額],0,0)</f>
        <v>6094047</v>
      </c>
      <c r="BJ51" s="149" cm="1">
        <f t="array" ref="BJ51">_xlfn.XLOOKUP($D50&amp;BH$2&amp;BH$3,事業計画集計2025[営業所]&amp;事業計画集計2025[月]&amp;事業計画集計2025[受着完],事業計画集計2025[(当月)実績 棟数],0,0)</f>
        <v>1</v>
      </c>
      <c r="BK51" s="28" cm="1">
        <f t="array" ref="BK51">_xlfn.XLOOKUP($D50&amp;BK$2&amp;BK$3,事業計画集計2025[営業所]&amp;事業計画集計2025[月]&amp;事業計画集計2025[受着完],事業計画集計2025[(当月)実績 請負金額],0,0)</f>
        <v>22063436</v>
      </c>
      <c r="BL51" s="28" cm="1">
        <f t="array" ref="BL51">_xlfn.XLOOKUP($D50&amp;BK$2&amp;BK$3,事業計画集計2025[営業所]&amp;事業計画集計2025[月]&amp;事業計画集計2025[受着完],事業計画集計2025[(当月)実績 利益額],0,0)</f>
        <v>5745261</v>
      </c>
      <c r="BM51" s="149" cm="1">
        <f t="array" ref="BM51">_xlfn.XLOOKUP($D50&amp;BK$2&amp;BK$3,事業計画集計2025[営業所]&amp;事業計画集計2025[月]&amp;事業計画集計2025[受着完],事業計画集計2025[(当月)実績 棟数],0,0)</f>
        <v>1</v>
      </c>
      <c r="BN51" s="28" cm="1">
        <f t="array" ref="BN51">_xlfn.XLOOKUP($D50&amp;BN$2&amp;BN$3,事業計画集計2025[営業所]&amp;事業計画集計2025[月]&amp;事業計画集計2025[受着完],事業計画集計2025[(当月)実績 請負金額],0,0)</f>
        <v>18526517</v>
      </c>
      <c r="BO51" s="28" cm="1">
        <f t="array" ref="BO51">_xlfn.XLOOKUP($D50&amp;BN$2&amp;BN$3,事業計画集計2025[営業所]&amp;事業計画集計2025[月]&amp;事業計画集計2025[受着完],事業計画集計2025[(当月)実績 利益額],0,0)</f>
        <v>4164934</v>
      </c>
      <c r="BP51" s="133">
        <f>BO51-($Q50*1000)</f>
        <v>425934</v>
      </c>
      <c r="BQ51" s="149" cm="1">
        <f t="array" ref="BQ51">_xlfn.XLOOKUP($D50&amp;BN$2&amp;BN$3,事業計画集計2025[営業所]&amp;事業計画集計2025[月]&amp;事業計画集計2025[受着完],事業計画集計2025[(当月)実績 棟数],0,0)</f>
        <v>1</v>
      </c>
      <c r="BR51" s="28" cm="1">
        <f t="array" ref="BR51">_xlfn.XLOOKUP($D50&amp;BR$2&amp;BR$3,事業計画集計2025[営業所]&amp;事業計画集計2025[月]&amp;事業計画集計2025[受着完],事業計画集計2025[(当月)実績 請負金額],0,0)</f>
        <v>0</v>
      </c>
      <c r="BS51" s="28" cm="1">
        <f t="array" ref="BS51">_xlfn.XLOOKUP($D50&amp;BR$2&amp;BR$3,事業計画集計2025[営業所]&amp;事業計画集計2025[月]&amp;事業計画集計2025[受着完],事業計画集計2025[(当月)実績 利益額],0,0)</f>
        <v>0</v>
      </c>
      <c r="BT51" s="149" cm="1">
        <f t="array" ref="BT51">_xlfn.XLOOKUP($D50&amp;BR$2&amp;BR$3,事業計画集計2025[営業所]&amp;事業計画集計2025[月]&amp;事業計画集計2025[受着完],事業計画集計2025[(当月)実績 棟数],0,0)</f>
        <v>0</v>
      </c>
      <c r="BU51" s="28" cm="1">
        <f t="array" ref="BU51">_xlfn.XLOOKUP($D50&amp;BU$2&amp;BU$3,事業計画集計2025[営業所]&amp;事業計画集計2025[月]&amp;事業計画集計2025[受着完],事業計画集計2025[(当月)実績 請負金額],0,0)</f>
        <v>0</v>
      </c>
      <c r="BV51" s="28" cm="1">
        <f t="array" ref="BV51">_xlfn.XLOOKUP($D50&amp;BU$2&amp;BU$3,事業計画集計2025[営業所]&amp;事業計画集計2025[月]&amp;事業計画集計2025[受着完],事業計画集計2025[(当月)実績 利益額],0,0)</f>
        <v>0</v>
      </c>
      <c r="BW51" s="149" cm="1">
        <f t="array" ref="BW51">_xlfn.XLOOKUP($D50&amp;BU$2&amp;BU$3,事業計画集計2025[営業所]&amp;事業計画集計2025[月]&amp;事業計画集計2025[受着完],事業計画集計2025[(当月)実績 棟数],0,0)</f>
        <v>0</v>
      </c>
      <c r="BX51" s="28" cm="1">
        <f t="array" ref="BX51">_xlfn.XLOOKUP($D50&amp;BX$2&amp;BX$3,事業計画集計2025[営業所]&amp;事業計画集計2025[月]&amp;事業計画集計2025[受着完],事業計画集計2025[(当月)実績 請負金額],0,0)</f>
        <v>23383912</v>
      </c>
      <c r="BY51" s="28" cm="1">
        <f t="array" ref="BY51">_xlfn.XLOOKUP($D50&amp;BX$2&amp;BX$3,事業計画集計2025[営業所]&amp;事業計画集計2025[月]&amp;事業計画集計2025[受着完],事業計画集計2025[(当月)実績 利益額],0,0)</f>
        <v>5792436</v>
      </c>
      <c r="BZ51" s="133">
        <f>BY51-($Q50*1000)</f>
        <v>2053436</v>
      </c>
      <c r="CA51" s="149" cm="1">
        <f t="array" ref="CA51">_xlfn.XLOOKUP($D50&amp;BX$2&amp;BX$3,事業計画集計2025[営業所]&amp;事業計画集計2025[月]&amp;事業計画集計2025[受着完],事業計画集計2025[(当月)実績 棟数],0,0)</f>
        <v>1</v>
      </c>
      <c r="CB51" s="28" cm="1">
        <f t="array" ref="CB51">_xlfn.XLOOKUP($D50&amp;CB$2&amp;CB$3,事業計画集計2025[営業所]&amp;事業計画集計2025[月]&amp;事業計画集計2025[受着完],事業計画集計2025[(当月)実績 請負金額],0,0)</f>
        <v>43213981</v>
      </c>
      <c r="CC51" s="28" cm="1">
        <f t="array" ref="CC51">_xlfn.XLOOKUP($D50&amp;CB$2&amp;CB$3,事業計画集計2025[営業所]&amp;事業計画集計2025[月]&amp;事業計画集計2025[受着完],事業計画集計2025[(当月)実績 利益額],0,0)</f>
        <v>10455754</v>
      </c>
      <c r="CD51" s="149" cm="1">
        <f t="array" ref="CD51">_xlfn.XLOOKUP($D50&amp;CB$2&amp;CB$3,事業計画集計2025[営業所]&amp;事業計画集計2025[月]&amp;事業計画集計2025[受着完],事業計画集計2025[(当月)実績 棟数],0,0)</f>
        <v>2</v>
      </c>
      <c r="CE51" s="28" cm="1">
        <f t="array" ref="CE51">_xlfn.XLOOKUP($D50&amp;CE$2&amp;CE$3,事業計画集計2025[営業所]&amp;事業計画集計2025[月]&amp;事業計画集計2025[受着完],事業計画集計2025[(当月)実績 請負金額],0,0)</f>
        <v>44735654</v>
      </c>
      <c r="CF51" s="28" cm="1">
        <f t="array" ref="CF51">_xlfn.XLOOKUP($D50&amp;CE$2&amp;CE$3,事業計画集計2025[営業所]&amp;事業計画集計2025[月]&amp;事業計画集計2025[受着完],事業計画集計2025[(当月)実績 利益額],0,0)</f>
        <v>9709487</v>
      </c>
      <c r="CG51" s="149" cm="1">
        <f t="array" ref="CG51">_xlfn.XLOOKUP($D50&amp;CE$2&amp;CE$3,事業計画集計2025[営業所]&amp;事業計画集計2025[月]&amp;事業計画集計2025[受着完],事業計画集計2025[(当月)実績 棟数],0,0)</f>
        <v>2</v>
      </c>
      <c r="CH51" s="28" cm="1">
        <f t="array" ref="CH51">_xlfn.XLOOKUP($D50&amp;CH$2&amp;CH$3,事業計画集計2025[営業所]&amp;事業計画集計2025[月]&amp;事業計画集計2025[受着完],事業計画集計2025[(当月)実績 請負金額],0,0)</f>
        <v>0</v>
      </c>
      <c r="CI51" s="28" cm="1">
        <f t="array" ref="CI51">_xlfn.XLOOKUP($D50&amp;CH$2&amp;CH$3,事業計画集計2025[営業所]&amp;事業計画集計2025[月]&amp;事業計画集計2025[受着完],事業計画集計2025[(当月)実績 利益額],0,0)</f>
        <v>0</v>
      </c>
      <c r="CJ51" s="133">
        <f>CI51-($Q50*1000)</f>
        <v>-3739000</v>
      </c>
      <c r="CK51" s="142" cm="1">
        <f t="array" ref="CK51">_xlfn.XLOOKUP($D50&amp;CH$2&amp;CH$3,事業計画集計2025[営業所]&amp;事業計画集計2025[月]&amp;事業計画集計2025[受着完],事業計画集計2025[(当月)実績 棟数],0,0)</f>
        <v>0</v>
      </c>
      <c r="CL51" s="421">
        <f t="shared" si="1175"/>
        <v>67680315</v>
      </c>
      <c r="CM51" s="422">
        <f t="shared" si="1176"/>
        <v>16549801</v>
      </c>
      <c r="CN51" s="423">
        <f t="shared" si="1177"/>
        <v>3</v>
      </c>
      <c r="CO51" s="296">
        <f t="shared" si="1178"/>
        <v>66799090</v>
      </c>
      <c r="CP51" s="300">
        <f t="shared" si="1179"/>
        <v>15454748</v>
      </c>
      <c r="CQ51" s="154">
        <f t="shared" si="1180"/>
        <v>3</v>
      </c>
      <c r="CR51" s="304">
        <f>BN51+BX51+CH51</f>
        <v>41910429</v>
      </c>
      <c r="CS51" s="314">
        <f>BO51+BY51+CI51</f>
        <v>9957370</v>
      </c>
      <c r="CT51" s="409">
        <f>CS51*(1+CT52)-(($Q50*1000)*3)</f>
        <v>-1259630</v>
      </c>
      <c r="CU51" s="158">
        <f>BQ51+CA51+CK51</f>
        <v>2</v>
      </c>
      <c r="CV51" s="333">
        <f t="shared" si="1184"/>
        <v>86870323</v>
      </c>
      <c r="CW51" s="334">
        <f t="shared" si="1185"/>
        <v>21078021</v>
      </c>
      <c r="CX51" s="162">
        <f t="shared" si="1186"/>
        <v>4</v>
      </c>
      <c r="CY51" s="354">
        <f t="shared" si="1187"/>
        <v>112547435</v>
      </c>
      <c r="CZ51" s="355">
        <f t="shared" si="1188"/>
        <v>27344957</v>
      </c>
      <c r="DA51" s="166">
        <f t="shared" si="1189"/>
        <v>5</v>
      </c>
      <c r="DB51" s="479">
        <f t="shared" si="1190"/>
        <v>88581188</v>
      </c>
      <c r="DC51" s="480">
        <f t="shared" si="1191"/>
        <v>22472060</v>
      </c>
      <c r="DD51" s="409">
        <f t="shared" si="1192"/>
        <v>38060</v>
      </c>
      <c r="DE51" s="482">
        <f t="shared" si="1193"/>
        <v>4</v>
      </c>
      <c r="DF51" s="28" cm="1">
        <f t="array" ref="DF51">_xlfn.XLOOKUP($D50&amp;DF$2&amp;DF$3,事業計画集計2025[営業所]&amp;事業計画集計2025[月]&amp;事業計画集計2025[受着完],事業計画集計2025[(当月)実績 請負金額],0,0)</f>
        <v>44083161</v>
      </c>
      <c r="DG51" s="28" cm="1">
        <f t="array" ref="DG51">_xlfn.XLOOKUP($D50&amp;DF$2&amp;DF$3,事業計画集計2025[営業所]&amp;事業計画集計2025[月]&amp;事業計画集計2025[受着完],事業計画集計2025[(当月)実績 利益額],0,0)</f>
        <v>9303974</v>
      </c>
      <c r="DH51" s="149" cm="1">
        <f t="array" ref="DH51">_xlfn.XLOOKUP($D50&amp;DF$2&amp;DF$3,事業計画集計2025[営業所]&amp;事業計画集計2025[月]&amp;事業計画集計2025[受着完],事業計画集計2025[(当月)実績 棟数],0,0)</f>
        <v>2</v>
      </c>
      <c r="DI51" s="28" cm="1">
        <f t="array" ref="DI51">_xlfn.XLOOKUP($D50&amp;DI$2&amp;DI$3,事業計画集計2025[営業所]&amp;事業計画集計2025[月]&amp;事業計画集計2025[受着完],事業計画集計2025[(当月)実績 請負金額],0,0)</f>
        <v>46921337</v>
      </c>
      <c r="DJ51" s="28" cm="1">
        <f t="array" ref="DJ51">_xlfn.XLOOKUP($D50&amp;DI$2&amp;DI$3,事業計画集計2025[営業所]&amp;事業計画集計2025[月]&amp;事業計画集計2025[受着完],事業計画集計2025[(当月)実績 利益額],0,0)</f>
        <v>10038150</v>
      </c>
      <c r="DK51" s="149" cm="1">
        <f t="array" ref="DK51">_xlfn.XLOOKUP($D50&amp;DI$2&amp;DI$3,事業計画集計2025[営業所]&amp;事業計画集計2025[月]&amp;事業計画集計2025[受着完],事業計画集計2025[(当月)実績 棟数],0,0)</f>
        <v>2</v>
      </c>
      <c r="DL51" s="28" cm="1">
        <f t="array" ref="DL51">_xlfn.XLOOKUP($D50&amp;DL$2&amp;DL$3,事業計画集計2025[営業所]&amp;事業計画集計2025[月]&amp;事業計画集計2025[受着完],事業計画集計2025[(当月)実績 請負金額],0,0)</f>
        <v>20371250</v>
      </c>
      <c r="DM51" s="28" cm="1">
        <f t="array" ref="DM51">_xlfn.XLOOKUP($D50&amp;DL$2&amp;DL$3,事業計画集計2025[営業所]&amp;事業計画集計2025[月]&amp;事業計画集計2025[受着完],事業計画集計2025[(当月)実績 利益額],0,0)</f>
        <v>5532907</v>
      </c>
      <c r="DN51" s="133">
        <f>DM51-($Q50*1000)</f>
        <v>1793907</v>
      </c>
      <c r="DO51" s="149" cm="1">
        <f t="array" ref="DO51">_xlfn.XLOOKUP($D50&amp;DL$2&amp;DL$3,事業計画集計2025[営業所]&amp;事業計画集計2025[月]&amp;事業計画集計2025[受着完],事業計画集計2025[(当月)実績 棟数],0,0)</f>
        <v>1</v>
      </c>
      <c r="DP51" s="28" cm="1">
        <f t="array" ref="DP51">_xlfn.XLOOKUP($D50&amp;DP$2&amp;DP$3,事業計画集計2025[営業所]&amp;事業計画集計2025[月]&amp;事業計画集計2025[受着完],事業計画集計2025[(当月)実績 請負金額],0,0)</f>
        <v>0</v>
      </c>
      <c r="DQ51" s="28" cm="1">
        <f t="array" ref="DQ51">_xlfn.XLOOKUP($D50&amp;DP$2&amp;DP$3,事業計画集計2025[営業所]&amp;事業計画集計2025[月]&amp;事業計画集計2025[受着完],事業計画集計2025[(当月)実績 利益額],0,0)</f>
        <v>0</v>
      </c>
      <c r="DR51" s="149" cm="1">
        <f t="array" ref="DR51">_xlfn.XLOOKUP($D50&amp;DP$2&amp;DP$3,事業計画集計2025[営業所]&amp;事業計画集計2025[月]&amp;事業計画集計2025[受着完],事業計画集計2025[(当月)実績 棟数],0,0)</f>
        <v>0</v>
      </c>
      <c r="DS51" s="28" cm="1">
        <f t="array" ref="DS51">_xlfn.XLOOKUP($D50&amp;DS$2&amp;DS$3,事業計画集計2025[営業所]&amp;事業計画集計2025[月]&amp;事業計画集計2025[受着完],事業計画集計2025[(当月)実績 請負金額],0,0)</f>
        <v>0</v>
      </c>
      <c r="DT51" s="28" cm="1">
        <f t="array" ref="DT51">_xlfn.XLOOKUP($D50&amp;DS$2&amp;DS$3,事業計画集計2025[営業所]&amp;事業計画集計2025[月]&amp;事業計画集計2025[受着完],事業計画集計2025[(当月)実績 利益額],0,0)</f>
        <v>0</v>
      </c>
      <c r="DU51" s="149" cm="1">
        <f t="array" ref="DU51">_xlfn.XLOOKUP($D50&amp;DS$2&amp;DS$3,事業計画集計2025[営業所]&amp;事業計画集計2025[月]&amp;事業計画集計2025[受着完],事業計画集計2025[(当月)実績 棟数],0,0)</f>
        <v>0</v>
      </c>
      <c r="DV51" s="28" cm="1">
        <f t="array" ref="DV51">_xlfn.XLOOKUP($D50&amp;DV$2&amp;DV$3,事業計画集計2025[営業所]&amp;事業計画集計2025[月]&amp;事業計画集計2025[受着完],事業計画集計2025[(当月)実績 請負金額],0,0)</f>
        <v>25377095</v>
      </c>
      <c r="DW51" s="28" cm="1">
        <f t="array" ref="DW51">_xlfn.XLOOKUP($D50&amp;DV$2&amp;DV$3,事業計画集計2025[営業所]&amp;事業計画集計2025[月]&amp;事業計画集計2025[受着完],事業計画集計2025[(当月)実績 利益額],0,0)</f>
        <v>6357302</v>
      </c>
      <c r="DX51" s="133">
        <f>DW51-($Q50*1000)</f>
        <v>2618302</v>
      </c>
      <c r="DY51" s="149" cm="1">
        <f t="array" ref="DY51">_xlfn.XLOOKUP($D50&amp;DV$2&amp;DV$3,事業計画集計2025[営業所]&amp;事業計画集計2025[月]&amp;事業計画集計2025[受着完],事業計画集計2025[(当月)実績 棟数],0,0)</f>
        <v>1</v>
      </c>
      <c r="DZ51" s="28" cm="1">
        <f t="array" ref="DZ51">_xlfn.XLOOKUP($D50&amp;DZ$2&amp;DZ$3,事業計画集計2025[営業所]&amp;事業計画集計2025[月]&amp;事業計画集計2025[受着完],事業計画集計2025[(当月)実績 請負金額],0,0)</f>
        <v>22845144</v>
      </c>
      <c r="EA51" s="28" cm="1">
        <f t="array" ref="EA51">_xlfn.XLOOKUP($D50&amp;DZ$2&amp;DZ$3,事業計画集計2025[営業所]&amp;事業計画集計2025[月]&amp;事業計画集計2025[受着完],事業計画集計2025[(当月)実績 利益額],0,0)</f>
        <v>5099738</v>
      </c>
      <c r="EB51" s="149" cm="1">
        <f t="array" ref="EB51">_xlfn.XLOOKUP($D50&amp;DZ$2&amp;DZ$3,事業計画集計2025[営業所]&amp;事業計画集計2025[月]&amp;事業計画集計2025[受着完],事業計画集計2025[(当月)実績 棟数],0,0)</f>
        <v>1</v>
      </c>
      <c r="EC51" s="28" cm="1">
        <f t="array" ref="EC51">_xlfn.XLOOKUP($D50&amp;EC$2&amp;EC$3,事業計画集計2025[営業所]&amp;事業計画集計2025[月]&amp;事業計画集計2025[受着完],事業計画集計2025[(当月)実績 請負金額],0,0)</f>
        <v>0</v>
      </c>
      <c r="ED51" s="28" cm="1">
        <f t="array" ref="ED51">_xlfn.XLOOKUP($D50&amp;EC$2&amp;EC$3,事業計画集計2025[営業所]&amp;事業計画集計2025[月]&amp;事業計画集計2025[受着完],事業計画集計2025[(当月)実績 利益額],0,0)</f>
        <v>0</v>
      </c>
      <c r="EE51" s="149" cm="1">
        <f t="array" ref="EE51">_xlfn.XLOOKUP($D50&amp;EC$2&amp;EC$3,事業計画集計2025[営業所]&amp;事業計画集計2025[月]&amp;事業計画集計2025[受着完],事業計画集計2025[(当月)実績 棟数],0,0)</f>
        <v>0</v>
      </c>
      <c r="EF51" s="28" cm="1">
        <f t="array" ref="EF51">_xlfn.XLOOKUP($D50&amp;EF$2&amp;EF$3,事業計画集計2025[営業所]&amp;事業計画集計2025[月]&amp;事業計画集計2025[受着完],事業計画集計2025[(当月)実績 請負金額],0,0)</f>
        <v>22063436</v>
      </c>
      <c r="EG51" s="28" cm="1">
        <f t="array" ref="EG51">_xlfn.XLOOKUP($D50&amp;EF$2&amp;EF$3,事業計画集計2025[営業所]&amp;事業計画集計2025[月]&amp;事業計画集計2025[受着完],事業計画集計2025[(当月)実績 利益額],0,0)</f>
        <v>5745261</v>
      </c>
      <c r="EH51" s="133">
        <f>EG51-($Q50*1000)</f>
        <v>2006261</v>
      </c>
      <c r="EI51" s="142" cm="1">
        <f t="array" ref="EI51">_xlfn.XLOOKUP($D50&amp;EF$2&amp;EF$3,事業計画集計2025[営業所]&amp;事業計画集計2025[月]&amp;事業計画集計2025[受着完],事業計画集計2025[(当月)実績 棟数],0,0)</f>
        <v>1</v>
      </c>
      <c r="EJ51" s="421">
        <f t="shared" si="1194"/>
        <v>66928305</v>
      </c>
      <c r="EK51" s="422">
        <f t="shared" si="1195"/>
        <v>14403712</v>
      </c>
      <c r="EL51" s="423">
        <f t="shared" si="1196"/>
        <v>3</v>
      </c>
      <c r="EM51" s="296">
        <f t="shared" si="1197"/>
        <v>46921337</v>
      </c>
      <c r="EN51" s="300">
        <f t="shared" si="1198"/>
        <v>10038150</v>
      </c>
      <c r="EO51" s="154">
        <f t="shared" si="1199"/>
        <v>2</v>
      </c>
      <c r="EP51" s="304">
        <f>DL51+DV51+EF51</f>
        <v>67811781</v>
      </c>
      <c r="EQ51" s="314">
        <f>DM51+DW51+EG51</f>
        <v>17635470</v>
      </c>
      <c r="ER51" s="409">
        <f>EQ51*(1+ER52)-(($Q50*1000)*3)</f>
        <v>6418470</v>
      </c>
      <c r="ES51" s="158">
        <f>DO51+DY51+EI51</f>
        <v>3</v>
      </c>
      <c r="ET51" s="28" cm="1">
        <f t="array" ref="ET51">_xlfn.XLOOKUP($D50&amp;ET$2&amp;ET$3,事業計画集計2025[営業所]&amp;事業計画集計2025[月]&amp;事業計画集計2025[受着完],事業計画集計2025[(当月)実績 請負金額],0,0)</f>
        <v>0</v>
      </c>
      <c r="EU51" s="28" cm="1">
        <f t="array" ref="EU51">_xlfn.XLOOKUP($D50&amp;ET$2&amp;ET$3,事業計画集計2025[営業所]&amp;事業計画集計2025[月]&amp;事業計画集計2025[受着完],事業計画集計2025[(当月)実績 利益額],0,0)</f>
        <v>0</v>
      </c>
      <c r="EV51" s="149" cm="1">
        <f t="array" ref="EV51">_xlfn.XLOOKUP($D50&amp;ET$2&amp;ET$3,事業計画集計2025[営業所]&amp;事業計画集計2025[月]&amp;事業計画集計2025[受着完],事業計画集計2025[(当月)実績 棟数],0,0)</f>
        <v>0</v>
      </c>
      <c r="EW51" s="28" cm="1">
        <f t="array" ref="EW51">_xlfn.XLOOKUP($D50&amp;EW$2&amp;EW$3,事業計画集計2025[営業所]&amp;事業計画集計2025[月]&amp;事業計画集計2025[受着完],事業計画集計2025[(当月)実績 請負金額],0,0)</f>
        <v>20583408</v>
      </c>
      <c r="EX51" s="28" cm="1">
        <f t="array" ref="EX51">_xlfn.XLOOKUP($D50&amp;EW$2&amp;EW$3,事業計画集計2025[営業所]&amp;事業計画集計2025[月]&amp;事業計画集計2025[受着完],事業計画集計2025[(当月)実績 利益額],0,0)</f>
        <v>4491477</v>
      </c>
      <c r="EY51" s="149" cm="1">
        <f t="array" ref="EY51">_xlfn.XLOOKUP($D50&amp;EW$2&amp;EW$3,事業計画集計2025[営業所]&amp;事業計画集計2025[月]&amp;事業計画集計2025[受着完],事業計画集計2025[(当月)実績 棟数],0,0)</f>
        <v>1</v>
      </c>
      <c r="EZ51" s="28" cm="1">
        <f t="array" ref="EZ51">_xlfn.XLOOKUP($D50&amp;EZ$2&amp;EZ$3,事業計画集計2025[営業所]&amp;事業計画集計2025[月]&amp;事業計画集計2025[受着完],事業計画集計2025[(当月)実績 請負金額],0,0)</f>
        <v>0</v>
      </c>
      <c r="FA51" s="28" cm="1">
        <f t="array" ref="FA51">_xlfn.XLOOKUP($D50&amp;EZ$2&amp;EZ$3,事業計画集計2025[営業所]&amp;事業計画集計2025[月]&amp;事業計画集計2025[受着完],事業計画集計2025[(当月)実績 利益額],0,0)</f>
        <v>0</v>
      </c>
      <c r="FB51" s="133">
        <f>FA51-($Q50*1000)</f>
        <v>-3739000</v>
      </c>
      <c r="FC51" s="149" cm="1">
        <f t="array" ref="FC51">_xlfn.XLOOKUP($D50&amp;EZ$2&amp;EZ$3,事業計画集計2025[営業所]&amp;事業計画集計2025[月]&amp;事業計画集計2025[受着完],事業計画集計2025[(当月)実績 棟数],0,0)</f>
        <v>0</v>
      </c>
      <c r="FD51" s="28" cm="1">
        <f t="array" ref="FD51">_xlfn.XLOOKUP($D50&amp;FD$2&amp;FD$3,事業計画集計2025[営業所]&amp;事業計画集計2025[月]&amp;事業計画集計2025[受着完],事業計画集計2025[(当月)実績 請負金額],0,0)</f>
        <v>0</v>
      </c>
      <c r="FE51" s="28" cm="1">
        <f t="array" ref="FE51">_xlfn.XLOOKUP($D50&amp;FD$2&amp;FD$3,事業計画集計2025[営業所]&amp;事業計画集計2025[月]&amp;事業計画集計2025[受着完],事業計画集計2025[(当月)実績 利益額],0,0)</f>
        <v>0</v>
      </c>
      <c r="FF51" s="149" cm="1">
        <f t="array" ref="FF51">_xlfn.XLOOKUP($D50&amp;FD$2&amp;FD$3,事業計画集計2025[営業所]&amp;事業計画集計2025[月]&amp;事業計画集計2025[受着完],事業計画集計2025[(当月)実績 棟数],0,0)</f>
        <v>0</v>
      </c>
      <c r="FG51" s="28" cm="1">
        <f t="array" ref="FG51">_xlfn.XLOOKUP($D50&amp;FG$2&amp;FG$3,事業計画集計2025[営業所]&amp;事業計画集計2025[月]&amp;事業計画集計2025[受着完],事業計画集計2025[(当月)実績 請負金額],0,0)</f>
        <v>46851452</v>
      </c>
      <c r="FH51" s="28" cm="1">
        <f t="array" ref="FH51">_xlfn.XLOOKUP($D50&amp;FG$2&amp;FG$3,事業計画集計2025[営業所]&amp;事業計画集計2025[月]&amp;事業計画集計2025[受着完],事業計画集計2025[(当月)実績 利益額],0,0)</f>
        <v>11655303</v>
      </c>
      <c r="FI51" s="149" cm="1">
        <f t="array" ref="FI51">_xlfn.XLOOKUP($D50&amp;FG$2&amp;FG$3,事業計画集計2025[営業所]&amp;事業計画集計2025[月]&amp;事業計画集計2025[受着完],事業計画集計2025[(当月)実績 棟数],0,0)</f>
        <v>2</v>
      </c>
      <c r="FJ51" s="28" cm="1">
        <f t="array" ref="FJ51">_xlfn.XLOOKUP($D50&amp;FJ$2&amp;FJ$3,事業計画集計2025[営業所]&amp;事業計画集計2025[月]&amp;事業計画集計2025[受着完],事業計画集計2025[(当月)実績 請負金額],0,0)</f>
        <v>69430565</v>
      </c>
      <c r="FK51" s="28" cm="1">
        <f t="array" ref="FK51">_xlfn.XLOOKUP($D50&amp;FJ$2&amp;FJ$3,事業計画集計2025[営業所]&amp;事業計画集計2025[月]&amp;事業計画集計2025[受着完],事業計画集計2025[(当月)実績 利益額],0,0)</f>
        <v>14234916</v>
      </c>
      <c r="FL51" s="133">
        <f>FK51-($Q50*1000)</f>
        <v>10495916</v>
      </c>
      <c r="FM51" s="149" cm="1">
        <f t="array" ref="FM51">_xlfn.XLOOKUP($D50&amp;FJ$2&amp;FJ$3,事業計画集計2025[営業所]&amp;事業計画集計2025[月]&amp;事業計画集計2025[受着完],事業計画集計2025[(当月)実績 棟数],0,0)</f>
        <v>3</v>
      </c>
      <c r="FN51" s="28" cm="1">
        <f t="array" ref="FN51">_xlfn.XLOOKUP($D50&amp;FN$2&amp;FN$3,事業計画集計2025[営業所]&amp;事業計画集計2025[月]&amp;事業計画集計2025[受着完],事業計画集計2025[(当月)実績 請負金額],0,0)</f>
        <v>0</v>
      </c>
      <c r="FO51" s="28" cm="1">
        <f t="array" ref="FO51">_xlfn.XLOOKUP($D50&amp;FN$2&amp;FN$3,事業計画集計2025[営業所]&amp;事業計画集計2025[月]&amp;事業計画集計2025[受着完],事業計画集計2025[(当月)実績 利益額],0,0)</f>
        <v>0</v>
      </c>
      <c r="FP51" s="149" cm="1">
        <f t="array" ref="FP51">_xlfn.XLOOKUP($D50&amp;FN$2&amp;FN$3,事業計画集計2025[営業所]&amp;事業計画集計2025[月]&amp;事業計画集計2025[受着完],事業計画集計2025[(当月)実績 棟数],0,0)</f>
        <v>0</v>
      </c>
      <c r="FQ51" s="28" cm="1">
        <f t="array" ref="FQ51">_xlfn.XLOOKUP($D50&amp;FQ$2&amp;FQ$3,事業計画集計2025[営業所]&amp;事業計画集計2025[月]&amp;事業計画集計2025[受着完],事業計画集計2025[(当月)実績 請負金額],0,0)</f>
        <v>0</v>
      </c>
      <c r="FR51" s="28" cm="1">
        <f t="array" ref="FR51">_xlfn.XLOOKUP($D50&amp;FQ$2&amp;FQ$3,事業計画集計2025[営業所]&amp;事業計画集計2025[月]&amp;事業計画集計2025[受着完],事業計画集計2025[(当月)実績 利益額],0,0)</f>
        <v>0</v>
      </c>
      <c r="FS51" s="149" cm="1">
        <f t="array" ref="FS51">_xlfn.XLOOKUP($D50&amp;FQ$2&amp;FQ$3,事業計画集計2025[営業所]&amp;事業計画集計2025[月]&amp;事業計画集計2025[受着完],事業計画集計2025[(当月)実績 棟数],0,0)</f>
        <v>0</v>
      </c>
      <c r="FT51" s="28" cm="1">
        <f t="array" ref="FT51">_xlfn.XLOOKUP($D50&amp;FT$2&amp;FT$3,事業計画集計2025[営業所]&amp;事業計画集計2025[月]&amp;事業計画集計2025[受着完],事業計画集計2025[(当月)実績 請負金額],0,0)</f>
        <v>0</v>
      </c>
      <c r="FU51" s="28" cm="1">
        <f t="array" ref="FU51">_xlfn.XLOOKUP($D50&amp;FT$2&amp;FT$3,事業計画集計2025[営業所]&amp;事業計画集計2025[月]&amp;事業計画集計2025[受着完],事業計画集計2025[(当月)実績 利益額],0,0)</f>
        <v>0</v>
      </c>
      <c r="FV51" s="133">
        <f>FU51-($Q50*1000)</f>
        <v>-3739000</v>
      </c>
      <c r="FW51" s="142" cm="1">
        <f t="array" ref="FW51">_xlfn.XLOOKUP($D50&amp;FT$2&amp;FT$3,事業計画集計2025[営業所]&amp;事業計画集計2025[月]&amp;事業計画集計2025[受着完],事業計画集計2025[(当月)実績 棟数],0,0)</f>
        <v>0</v>
      </c>
      <c r="FX51" s="421">
        <f t="shared" si="1203"/>
        <v>0</v>
      </c>
      <c r="FY51" s="422">
        <f t="shared" si="1204"/>
        <v>0</v>
      </c>
      <c r="FZ51" s="423">
        <f t="shared" si="1205"/>
        <v>0</v>
      </c>
      <c r="GA51" s="296">
        <f t="shared" si="1206"/>
        <v>67434860</v>
      </c>
      <c r="GB51" s="300">
        <f t="shared" si="1207"/>
        <v>16146780</v>
      </c>
      <c r="GC51" s="154">
        <f t="shared" si="1208"/>
        <v>3</v>
      </c>
      <c r="GD51" s="304">
        <f>EZ51+FJ51+FT51</f>
        <v>69430565</v>
      </c>
      <c r="GE51" s="314">
        <f>FA51+FK51+FU51</f>
        <v>14234916</v>
      </c>
      <c r="GF51" s="409">
        <f>GE51*(1+GF52)-(($Q50*1000)*3)</f>
        <v>3017916</v>
      </c>
      <c r="GG51" s="158">
        <f>FC51+FM51+FW51</f>
        <v>3</v>
      </c>
      <c r="GH51" s="333">
        <f t="shared" si="1212"/>
        <v>66928305</v>
      </c>
      <c r="GI51" s="334">
        <f t="shared" si="1213"/>
        <v>14403712</v>
      </c>
      <c r="GJ51" s="162">
        <f t="shared" si="1214"/>
        <v>3</v>
      </c>
      <c r="GK51" s="354">
        <f t="shared" si="1215"/>
        <v>114356197</v>
      </c>
      <c r="GL51" s="355">
        <f t="shared" si="1216"/>
        <v>26184930</v>
      </c>
      <c r="GM51" s="166">
        <f t="shared" si="1217"/>
        <v>5</v>
      </c>
      <c r="GN51" s="479">
        <f t="shared" si="1218"/>
        <v>137242346</v>
      </c>
      <c r="GO51" s="480">
        <f t="shared" si="1219"/>
        <v>31870386</v>
      </c>
      <c r="GP51" s="409">
        <f t="shared" si="1220"/>
        <v>9436386</v>
      </c>
      <c r="GQ51" s="482">
        <f t="shared" si="1221"/>
        <v>6</v>
      </c>
      <c r="GR51" s="390">
        <f t="shared" si="1222"/>
        <v>153798628</v>
      </c>
      <c r="GS51" s="391">
        <f t="shared" si="1223"/>
        <v>35481733</v>
      </c>
      <c r="GT51" s="170">
        <f t="shared" si="1224"/>
        <v>7</v>
      </c>
      <c r="GU51" s="390">
        <f t="shared" si="1225"/>
        <v>226903632</v>
      </c>
      <c r="GV51" s="391">
        <f t="shared" si="1226"/>
        <v>53529887</v>
      </c>
      <c r="GW51" s="170">
        <f t="shared" si="1227"/>
        <v>10</v>
      </c>
      <c r="GX51" s="390">
        <f t="shared" si="1228"/>
        <v>225823534</v>
      </c>
      <c r="GY51" s="391">
        <f t="shared" si="1229"/>
        <v>54342446</v>
      </c>
      <c r="GZ51" s="409">
        <f t="shared" si="1230"/>
        <v>9474446</v>
      </c>
      <c r="HA51" s="256">
        <f t="shared" si="1231"/>
        <v>10</v>
      </c>
      <c r="HB51" s="31"/>
      <c r="HC51" s="30" t="s">
        <v>138</v>
      </c>
      <c r="HD51" s="30" t="s">
        <v>77</v>
      </c>
      <c r="HE51" s="516" t="s">
        <v>248</v>
      </c>
      <c r="HF51" s="30" t="s">
        <v>250</v>
      </c>
      <c r="HG51" s="30"/>
    </row>
    <row r="52" spans="1:215" s="38" customFormat="1" ht="21">
      <c r="A52" s="32"/>
      <c r="B52" s="599" t="s">
        <v>448</v>
      </c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139</v>
      </c>
      <c r="T52" s="35">
        <f t="shared" ref="T52:AA52" si="1238">IF(AND(T50&gt;0,T51&gt;0),ROUNDDOWN(T51/T50,4),"")</f>
        <v>0.91379999999999995</v>
      </c>
      <c r="U52" s="36">
        <f t="shared" si="1238"/>
        <v>0.86250000000000004</v>
      </c>
      <c r="V52" s="143">
        <f t="shared" si="1238"/>
        <v>1</v>
      </c>
      <c r="W52" s="35" t="str">
        <f t="shared" si="1238"/>
        <v/>
      </c>
      <c r="X52" s="36" t="str">
        <f t="shared" si="1238"/>
        <v/>
      </c>
      <c r="Y52" s="150" t="str">
        <f t="shared" si="1238"/>
        <v/>
      </c>
      <c r="Z52" s="36" t="str">
        <f t="shared" si="1238"/>
        <v/>
      </c>
      <c r="AA52" s="36" t="str">
        <f t="shared" si="1238"/>
        <v/>
      </c>
      <c r="AB52" s="37">
        <f>IF(AB51&gt;0,AB51/AB50,0)</f>
        <v>0</v>
      </c>
      <c r="AC52" s="143" t="str">
        <f t="shared" ref="AC52:AK52" si="1239">IF(AND(AC50&gt;0,AC51&gt;0),ROUNDDOWN(AC51/AC50,4),"")</f>
        <v/>
      </c>
      <c r="AD52" s="35" t="str">
        <f t="shared" si="1239"/>
        <v/>
      </c>
      <c r="AE52" s="36" t="str">
        <f t="shared" si="1239"/>
        <v/>
      </c>
      <c r="AF52" s="150" t="str">
        <f t="shared" si="1239"/>
        <v/>
      </c>
      <c r="AG52" s="36">
        <f t="shared" si="1239"/>
        <v>1.115</v>
      </c>
      <c r="AH52" s="36">
        <f t="shared" si="1239"/>
        <v>1.1427</v>
      </c>
      <c r="AI52" s="150">
        <f t="shared" si="1239"/>
        <v>1</v>
      </c>
      <c r="AJ52" s="36">
        <f t="shared" si="1239"/>
        <v>1</v>
      </c>
      <c r="AK52" s="36">
        <f t="shared" si="1239"/>
        <v>1.0239</v>
      </c>
      <c r="AL52" s="37">
        <f>IF(AL51&gt;0,AL51/AL50,0)</f>
        <v>1.0345134897614794</v>
      </c>
      <c r="AM52" s="150">
        <f t="shared" ref="AM52:AU52" si="1240">IF(AND(AM50&gt;0,AM51&gt;0),ROUNDDOWN(AM51/AM50,4),"")</f>
        <v>1</v>
      </c>
      <c r="AN52" s="36" t="str">
        <f t="shared" si="1240"/>
        <v/>
      </c>
      <c r="AO52" s="36" t="str">
        <f t="shared" si="1240"/>
        <v/>
      </c>
      <c r="AP52" s="150" t="str">
        <f t="shared" si="1240"/>
        <v/>
      </c>
      <c r="AQ52" s="36">
        <f t="shared" si="1240"/>
        <v>0.56089999999999995</v>
      </c>
      <c r="AR52" s="36">
        <f t="shared" si="1240"/>
        <v>0.53920000000000001</v>
      </c>
      <c r="AS52" s="150">
        <f t="shared" si="1240"/>
        <v>0.5</v>
      </c>
      <c r="AT52" s="36" t="str">
        <f t="shared" si="1240"/>
        <v/>
      </c>
      <c r="AU52" s="36" t="str">
        <f t="shared" si="1240"/>
        <v/>
      </c>
      <c r="AV52" s="37">
        <f>IF(AV51&gt;0,AV51/AV50,0)</f>
        <v>0</v>
      </c>
      <c r="AW52" s="143" t="str">
        <f>IF(AND(AW50&gt;0,AW51&gt;0),ROUNDDOWN(AW51/AW50,4),"")</f>
        <v/>
      </c>
      <c r="AX52" s="424">
        <f t="shared" ref="AX52:BE52" si="1241">IF(AND(AX50&gt;0,AX51&gt;0),ROUNDDOWN(AX51/AX50,4),"")</f>
        <v>0.45689999999999997</v>
      </c>
      <c r="AY52" s="425">
        <f t="shared" si="1241"/>
        <v>0.43120000000000003</v>
      </c>
      <c r="AZ52" s="426">
        <f t="shared" si="1241"/>
        <v>0.5</v>
      </c>
      <c r="BA52" s="297">
        <f t="shared" si="1241"/>
        <v>0.72030000000000005</v>
      </c>
      <c r="BB52" s="301">
        <f t="shared" si="1241"/>
        <v>0.71489999999999998</v>
      </c>
      <c r="BC52" s="155">
        <f t="shared" si="1241"/>
        <v>0.66659999999999997</v>
      </c>
      <c r="BD52" s="305">
        <f t="shared" si="1241"/>
        <v>1</v>
      </c>
      <c r="BE52" s="315">
        <f t="shared" si="1241"/>
        <v>1.0239</v>
      </c>
      <c r="BF52" s="325"/>
      <c r="BG52" s="159">
        <f t="shared" ref="BG52:BO52" si="1242">IF(AND(BG50&gt;0,BG51&gt;0),ROUNDDOWN(BG51/BG50,4),"")</f>
        <v>1</v>
      </c>
      <c r="BH52" s="36" t="str">
        <f t="shared" si="1242"/>
        <v/>
      </c>
      <c r="BI52" s="36" t="str">
        <f t="shared" si="1242"/>
        <v/>
      </c>
      <c r="BJ52" s="150" t="str">
        <f t="shared" si="1242"/>
        <v/>
      </c>
      <c r="BK52" s="36">
        <f t="shared" si="1242"/>
        <v>0.53500000000000003</v>
      </c>
      <c r="BL52" s="36">
        <f t="shared" si="1242"/>
        <v>0.5413</v>
      </c>
      <c r="BM52" s="150">
        <f t="shared" si="1242"/>
        <v>0.5</v>
      </c>
      <c r="BN52" s="36" t="str">
        <f t="shared" si="1242"/>
        <v/>
      </c>
      <c r="BO52" s="36" t="str">
        <f t="shared" si="1242"/>
        <v/>
      </c>
      <c r="BP52" s="37">
        <f>IF(BP51&gt;0,BP51/BP50,0)</f>
        <v>-0.11391655522867077</v>
      </c>
      <c r="BQ52" s="150" t="str">
        <f t="shared" ref="BQ52:BY52" si="1243">IF(AND(BQ50&gt;0,BQ51&gt;0),ROUNDDOWN(BQ51/BQ50,4),"")</f>
        <v/>
      </c>
      <c r="BR52" s="36" t="str">
        <f t="shared" si="1243"/>
        <v/>
      </c>
      <c r="BS52" s="36" t="str">
        <f t="shared" si="1243"/>
        <v/>
      </c>
      <c r="BT52" s="150" t="str">
        <f t="shared" si="1243"/>
        <v/>
      </c>
      <c r="BU52" s="36" t="str">
        <f t="shared" si="1243"/>
        <v/>
      </c>
      <c r="BV52" s="36" t="str">
        <f t="shared" si="1243"/>
        <v/>
      </c>
      <c r="BW52" s="150" t="str">
        <f t="shared" si="1243"/>
        <v/>
      </c>
      <c r="BX52" s="36">
        <f t="shared" si="1243"/>
        <v>0.58650000000000002</v>
      </c>
      <c r="BY52" s="36">
        <f t="shared" si="1243"/>
        <v>0.61180000000000001</v>
      </c>
      <c r="BZ52" s="37">
        <f>IF(BZ51&gt;0,BZ51/BZ50,0)</f>
        <v>0.35846901812912968</v>
      </c>
      <c r="CA52" s="150">
        <f t="shared" ref="CA52:CI52" si="1244">IF(AND(CA50&gt;0,CA51&gt;0),ROUNDDOWN(CA51/CA50,4),"")</f>
        <v>0.5</v>
      </c>
      <c r="CB52" s="36">
        <f t="shared" si="1244"/>
        <v>1.0288999999999999</v>
      </c>
      <c r="CC52" s="36">
        <f t="shared" si="1244"/>
        <v>0.99570000000000003</v>
      </c>
      <c r="CD52" s="150">
        <f t="shared" si="1244"/>
        <v>1</v>
      </c>
      <c r="CE52" s="36" t="str">
        <f t="shared" si="1244"/>
        <v/>
      </c>
      <c r="CF52" s="36" t="str">
        <f t="shared" si="1244"/>
        <v/>
      </c>
      <c r="CG52" s="150" t="str">
        <f t="shared" si="1244"/>
        <v/>
      </c>
      <c r="CH52" s="36" t="str">
        <f t="shared" si="1244"/>
        <v/>
      </c>
      <c r="CI52" s="36" t="str">
        <f t="shared" si="1244"/>
        <v/>
      </c>
      <c r="CJ52" s="37">
        <f>IF(CJ51&gt;0,CJ51/CJ50,0)</f>
        <v>0</v>
      </c>
      <c r="CK52" s="143" t="str">
        <f>IF(AND(CK50&gt;0,CK51&gt;0),ROUNDDOWN(CK51/CK50,4),"")</f>
        <v/>
      </c>
      <c r="CL52" s="424">
        <f t="shared" ref="CL52:CS52" si="1245">IF(AND(CL50&gt;0,CL51&gt;0),ROUNDDOWN(CL51/CL50,4),"")</f>
        <v>0.80569999999999997</v>
      </c>
      <c r="CM52" s="425">
        <f t="shared" si="1245"/>
        <v>0.78800000000000003</v>
      </c>
      <c r="CN52" s="426">
        <f t="shared" si="1245"/>
        <v>0.75</v>
      </c>
      <c r="CO52" s="297">
        <f t="shared" si="1245"/>
        <v>0.79120000000000001</v>
      </c>
      <c r="CP52" s="301">
        <f t="shared" si="1245"/>
        <v>0.75729999999999997</v>
      </c>
      <c r="CQ52" s="155">
        <f t="shared" si="1245"/>
        <v>0.75</v>
      </c>
      <c r="CR52" s="305">
        <f t="shared" si="1245"/>
        <v>0.72089999999999999</v>
      </c>
      <c r="CS52" s="315">
        <f t="shared" si="1245"/>
        <v>0.69579999999999997</v>
      </c>
      <c r="CT52" s="325"/>
      <c r="CU52" s="159">
        <f>IF(AND(CU50&gt;0,CU51&gt;0),ROUNDDOWN(CU51/CU50,4),"")</f>
        <v>0.66659999999999997</v>
      </c>
      <c r="CV52" s="335">
        <f>IF(AND(CV50&gt;0,CV51&gt;0),ROUNDDOWN(CV51/CV50,4),"")</f>
        <v>0.68940000000000001</v>
      </c>
      <c r="CW52" s="336">
        <f t="shared" ref="CW52:CX52" si="1246">IF(AND(CW50&gt;0,CW51&gt;0),ROUNDDOWN(CW51/CW50,4),"")</f>
        <v>0.66910000000000003</v>
      </c>
      <c r="CX52" s="163">
        <f t="shared" si="1246"/>
        <v>0.66659999999999997</v>
      </c>
      <c r="CY52" s="356">
        <f>IF(AND(CY50&gt;0,CY51&gt;0),ROUNDDOWN(CY51/CY50,4),"")</f>
        <v>0.76080000000000003</v>
      </c>
      <c r="CZ52" s="357">
        <f>IF(AND(CZ50&gt;0,CZ51&gt;0),ROUNDDOWN(CZ51/CZ50,4),"")</f>
        <v>0.73819999999999997</v>
      </c>
      <c r="DA52" s="167">
        <f>IF(AND(DA50&gt;0,DA51&gt;0),ROUNDDOWN(DA51/DA50,4),"")</f>
        <v>0.71419999999999995</v>
      </c>
      <c r="DB52" s="483">
        <f t="shared" ref="DB52:DE52" si="1247">IF(AND(DB50&gt;0,DB51&gt;0),ROUNDDOWN(DB51/DB50,4),"")</f>
        <v>0.84509999999999996</v>
      </c>
      <c r="DC52" s="484">
        <f t="shared" si="1247"/>
        <v>0.84699999999999998</v>
      </c>
      <c r="DD52" s="485"/>
      <c r="DE52" s="486">
        <f t="shared" si="1247"/>
        <v>0.8</v>
      </c>
      <c r="DF52" s="36">
        <f t="shared" ref="DF52:DM52" si="1248">IF(AND(DF50&gt;0,DF51&gt;0),ROUNDDOWN(DF51/DF50,4),"")</f>
        <v>2.0991</v>
      </c>
      <c r="DG52" s="36">
        <f t="shared" si="1248"/>
        <v>1.7721</v>
      </c>
      <c r="DH52" s="150">
        <f t="shared" si="1248"/>
        <v>2</v>
      </c>
      <c r="DI52" s="36" t="str">
        <f t="shared" si="1248"/>
        <v/>
      </c>
      <c r="DJ52" s="36" t="str">
        <f t="shared" si="1248"/>
        <v/>
      </c>
      <c r="DK52" s="150" t="str">
        <f t="shared" si="1248"/>
        <v/>
      </c>
      <c r="DL52" s="36">
        <f t="shared" si="1248"/>
        <v>0.45019999999999999</v>
      </c>
      <c r="DM52" s="36">
        <f t="shared" si="1248"/>
        <v>0.46929999999999999</v>
      </c>
      <c r="DN52" s="37">
        <f>IF(DN51&gt;0,DN51/DN50,0)</f>
        <v>0.22284182528096419</v>
      </c>
      <c r="DO52" s="150">
        <f t="shared" ref="DO52:DW52" si="1249">IF(AND(DO50&gt;0,DO51&gt;0),ROUNDDOWN(DO51/DO50,4),"")</f>
        <v>0.5</v>
      </c>
      <c r="DP52" s="36" t="str">
        <f t="shared" si="1249"/>
        <v/>
      </c>
      <c r="DQ52" s="36" t="str">
        <f t="shared" si="1249"/>
        <v/>
      </c>
      <c r="DR52" s="150" t="str">
        <f t="shared" si="1249"/>
        <v/>
      </c>
      <c r="DS52" s="36" t="str">
        <f t="shared" si="1249"/>
        <v/>
      </c>
      <c r="DT52" s="36" t="str">
        <f t="shared" si="1249"/>
        <v/>
      </c>
      <c r="DU52" s="150" t="str">
        <f t="shared" si="1249"/>
        <v/>
      </c>
      <c r="DV52" s="36">
        <f t="shared" si="1249"/>
        <v>1.2083999999999999</v>
      </c>
      <c r="DW52" s="36">
        <f t="shared" si="1249"/>
        <v>1.2109000000000001</v>
      </c>
      <c r="DX52" s="37">
        <f>IF(DX51&gt;0,DX51/DX50,0)</f>
        <v>1.7328272667107876</v>
      </c>
      <c r="DY52" s="150">
        <f t="shared" ref="DY52:EG52" si="1250">IF(AND(DY50&gt;0,DY51&gt;0),ROUNDDOWN(DY51/DY50,4),"")</f>
        <v>1</v>
      </c>
      <c r="DZ52" s="36">
        <f t="shared" si="1250"/>
        <v>0.54390000000000005</v>
      </c>
      <c r="EA52" s="36">
        <f t="shared" si="1250"/>
        <v>0.48559999999999998</v>
      </c>
      <c r="EB52" s="150">
        <f t="shared" si="1250"/>
        <v>0.5</v>
      </c>
      <c r="EC52" s="36" t="str">
        <f t="shared" si="1250"/>
        <v/>
      </c>
      <c r="ED52" s="36" t="str">
        <f t="shared" si="1250"/>
        <v/>
      </c>
      <c r="EE52" s="150" t="str">
        <f t="shared" si="1250"/>
        <v/>
      </c>
      <c r="EF52" s="36">
        <f t="shared" si="1250"/>
        <v>1.0506</v>
      </c>
      <c r="EG52" s="36">
        <f t="shared" si="1250"/>
        <v>1.0943000000000001</v>
      </c>
      <c r="EH52" s="37">
        <f>IF(EH51&gt;0,EH51/EH50,0)</f>
        <v>1.3277703507610854</v>
      </c>
      <c r="EI52" s="143">
        <f>IF(AND(EI50&gt;0,EI51&gt;0),ROUNDDOWN(EI51/EI50,4),"")</f>
        <v>1</v>
      </c>
      <c r="EJ52" s="424">
        <f t="shared" ref="EJ52:EQ52" si="1251">IF(AND(EJ50&gt;0,EJ51&gt;0),ROUNDDOWN(EJ51/EJ50,4),"")</f>
        <v>0.63739999999999997</v>
      </c>
      <c r="EK52" s="425">
        <f t="shared" si="1251"/>
        <v>0.54869999999999997</v>
      </c>
      <c r="EL52" s="426">
        <f t="shared" si="1251"/>
        <v>0.6</v>
      </c>
      <c r="EM52" s="297">
        <f t="shared" si="1251"/>
        <v>1.1171</v>
      </c>
      <c r="EN52" s="301">
        <f t="shared" si="1251"/>
        <v>0.95599999999999996</v>
      </c>
      <c r="EO52" s="155">
        <f t="shared" si="1251"/>
        <v>1</v>
      </c>
      <c r="EP52" s="305">
        <f t="shared" si="1251"/>
        <v>0.7772</v>
      </c>
      <c r="EQ52" s="315">
        <f t="shared" si="1251"/>
        <v>0.79120000000000001</v>
      </c>
      <c r="ER52" s="325"/>
      <c r="ES52" s="159">
        <f t="shared" ref="ES52:FA52" si="1252">IF(AND(ES50&gt;0,ES51&gt;0),ROUNDDOWN(ES51/ES50,4),"")</f>
        <v>0.75</v>
      </c>
      <c r="ET52" s="36" t="str">
        <f t="shared" si="1252"/>
        <v/>
      </c>
      <c r="EU52" s="36" t="str">
        <f t="shared" si="1252"/>
        <v/>
      </c>
      <c r="EV52" s="150" t="str">
        <f t="shared" si="1252"/>
        <v/>
      </c>
      <c r="EW52" s="36">
        <f t="shared" si="1252"/>
        <v>0.49</v>
      </c>
      <c r="EX52" s="36">
        <f t="shared" si="1252"/>
        <v>0.42770000000000002</v>
      </c>
      <c r="EY52" s="150">
        <f t="shared" si="1252"/>
        <v>0.5</v>
      </c>
      <c r="EZ52" s="36" t="str">
        <f t="shared" si="1252"/>
        <v/>
      </c>
      <c r="FA52" s="36" t="str">
        <f t="shared" si="1252"/>
        <v/>
      </c>
      <c r="FB52" s="37">
        <f>IF(FB51&gt;0,FB51/FB50,0)</f>
        <v>0</v>
      </c>
      <c r="FC52" s="150" t="str">
        <f t="shared" ref="FC52:FK52" si="1253">IF(AND(FC50&gt;0,FC51&gt;0),ROUNDDOWN(FC51/FC50,4),"")</f>
        <v/>
      </c>
      <c r="FD52" s="36" t="str">
        <f t="shared" si="1253"/>
        <v/>
      </c>
      <c r="FE52" s="36" t="str">
        <f t="shared" si="1253"/>
        <v/>
      </c>
      <c r="FF52" s="150" t="str">
        <f t="shared" si="1253"/>
        <v/>
      </c>
      <c r="FG52" s="36">
        <f t="shared" si="1253"/>
        <v>2.2309999999999999</v>
      </c>
      <c r="FH52" s="36">
        <f t="shared" si="1253"/>
        <v>2.2200000000000002</v>
      </c>
      <c r="FI52" s="150">
        <f t="shared" si="1253"/>
        <v>2</v>
      </c>
      <c r="FJ52" s="36" t="str">
        <f t="shared" si="1253"/>
        <v/>
      </c>
      <c r="FK52" s="36" t="str">
        <f t="shared" si="1253"/>
        <v/>
      </c>
      <c r="FL52" s="37">
        <f>IF(FL51&gt;0,FL51/FL50,0)</f>
        <v>-2.8071452259962557</v>
      </c>
      <c r="FM52" s="150" t="str">
        <f t="shared" ref="FM52:FU52" si="1254">IF(AND(FM50&gt;0,FM51&gt;0),ROUNDDOWN(FM51/FM50,4),"")</f>
        <v/>
      </c>
      <c r="FN52" s="36" t="str">
        <f t="shared" si="1254"/>
        <v/>
      </c>
      <c r="FO52" s="36" t="str">
        <f t="shared" si="1254"/>
        <v/>
      </c>
      <c r="FP52" s="150" t="str">
        <f t="shared" si="1254"/>
        <v/>
      </c>
      <c r="FQ52" s="36" t="str">
        <f t="shared" si="1254"/>
        <v/>
      </c>
      <c r="FR52" s="36" t="str">
        <f t="shared" si="1254"/>
        <v/>
      </c>
      <c r="FS52" s="150" t="str">
        <f t="shared" si="1254"/>
        <v/>
      </c>
      <c r="FT52" s="36" t="str">
        <f t="shared" si="1254"/>
        <v/>
      </c>
      <c r="FU52" s="36" t="str">
        <f t="shared" si="1254"/>
        <v/>
      </c>
      <c r="FV52" s="37">
        <f>IF(FV51&gt;0,FV51/FV50,0)</f>
        <v>0</v>
      </c>
      <c r="FW52" s="143" t="str">
        <f>IF(AND(FW50&gt;0,FW51&gt;0),ROUNDDOWN(FW51/FW50,4),"")</f>
        <v/>
      </c>
      <c r="FX52" s="424" t="str">
        <f t="shared" ref="FX52:GE52" si="1255">IF(AND(FX50&gt;0,FX51&gt;0),ROUNDDOWN(FX51/FX50,4),"")</f>
        <v/>
      </c>
      <c r="FY52" s="425" t="str">
        <f t="shared" si="1255"/>
        <v/>
      </c>
      <c r="FZ52" s="426" t="str">
        <f t="shared" si="1255"/>
        <v/>
      </c>
      <c r="GA52" s="297">
        <f t="shared" si="1255"/>
        <v>0.64219999999999999</v>
      </c>
      <c r="GB52" s="301">
        <f t="shared" si="1255"/>
        <v>0.61509999999999998</v>
      </c>
      <c r="GC52" s="155">
        <f t="shared" si="1255"/>
        <v>0.6</v>
      </c>
      <c r="GD52" s="305">
        <f t="shared" si="1255"/>
        <v>1.6077999999999999</v>
      </c>
      <c r="GE52" s="315">
        <f t="shared" si="1255"/>
        <v>1.4533</v>
      </c>
      <c r="GF52" s="325"/>
      <c r="GG52" s="159">
        <f>IF(AND(GG50&gt;0,GG51&gt;0),ROUNDDOWN(GG51/GG50,4),"")</f>
        <v>1.5</v>
      </c>
      <c r="GH52" s="335">
        <f>IF(AND(GH50&gt;0,GH51&gt;0),ROUNDDOWN(GH51/GH50,4),"")</f>
        <v>0.31869999999999998</v>
      </c>
      <c r="GI52" s="336">
        <f t="shared" ref="GI52:GJ52" si="1256">IF(AND(GI50&gt;0,GI51&gt;0),ROUNDDOWN(GI51/GI50,4),"")</f>
        <v>0.27429999999999999</v>
      </c>
      <c r="GJ52" s="163">
        <f t="shared" si="1256"/>
        <v>0.3</v>
      </c>
      <c r="GK52" s="356">
        <f>IF(AND(GK50&gt;0,GK51&gt;0),ROUNDDOWN(GK51/GK50,4),"")</f>
        <v>0.77790000000000004</v>
      </c>
      <c r="GL52" s="357">
        <f>IF(AND(GL50&gt;0,GL51&gt;0),ROUNDDOWN(GL51/GL50,4),"")</f>
        <v>0.71250000000000002</v>
      </c>
      <c r="GM52" s="167">
        <f>IF(AND(GM50&gt;0,GM51&gt;0),ROUNDDOWN(GM51/GM50,4),"")</f>
        <v>0.71419999999999995</v>
      </c>
      <c r="GN52" s="483">
        <f t="shared" ref="GN52:HA52" si="1257">IF(AND(GN50&gt;0,GN51&gt;0),ROUNDDOWN(GN51/GN50,4),"")</f>
        <v>1.0522</v>
      </c>
      <c r="GO52" s="484">
        <f t="shared" si="1257"/>
        <v>0.99329999999999996</v>
      </c>
      <c r="GP52" s="485">
        <f t="shared" si="1257"/>
        <v>0.9778</v>
      </c>
      <c r="GQ52" s="486">
        <f t="shared" si="1257"/>
        <v>1</v>
      </c>
      <c r="GR52" s="392">
        <f t="shared" si="1257"/>
        <v>0.4577</v>
      </c>
      <c r="GS52" s="393">
        <f t="shared" si="1257"/>
        <v>0.4224</v>
      </c>
      <c r="GT52" s="172">
        <f t="shared" si="1257"/>
        <v>0.4375</v>
      </c>
      <c r="GU52" s="392">
        <f t="shared" si="1257"/>
        <v>0.76929999999999998</v>
      </c>
      <c r="GV52" s="393">
        <f t="shared" si="1257"/>
        <v>0.72540000000000004</v>
      </c>
      <c r="GW52" s="172">
        <f t="shared" si="1257"/>
        <v>0.71419999999999995</v>
      </c>
      <c r="GX52" s="392">
        <f t="shared" si="1257"/>
        <v>0.96</v>
      </c>
      <c r="GY52" s="393">
        <f t="shared" si="1257"/>
        <v>0.92710000000000004</v>
      </c>
      <c r="GZ52" s="374"/>
      <c r="HA52" s="171">
        <f t="shared" si="1257"/>
        <v>0.90900000000000003</v>
      </c>
      <c r="HB52" s="40"/>
      <c r="HC52" s="39" t="s">
        <v>139</v>
      </c>
      <c r="HD52" s="39"/>
      <c r="HE52" s="39"/>
      <c r="HF52" s="39"/>
      <c r="HG52" s="39"/>
    </row>
    <row r="53" spans="1:215" s="25" customFormat="1" ht="21">
      <c r="A53" s="24"/>
      <c r="B53" s="51" t="s">
        <v>448</v>
      </c>
      <c r="C53" s="509" t="str">
        <f>_xlfn.XLOOKUP(D53,事業計画2025[営業所],事業計画2025[エリア],"",0)</f>
        <v>千葉</v>
      </c>
      <c r="D53" s="510" t="s">
        <v>197</v>
      </c>
      <c r="E53" s="196"/>
      <c r="F53" s="196"/>
      <c r="G53" s="196" t="str">
        <f>_xlfn.XLOOKUP(D53,事業計画2025[営業所],事業計画2025[所長],"",0)</f>
        <v>山内 克典</v>
      </c>
      <c r="H53" s="196" t="str">
        <f>_xlfn.XLOOKUP(D53,事業計画2025[営業所],事業計画2025[担当役員],"",0)</f>
        <v>刈込 美智子</v>
      </c>
      <c r="I53" s="196" t="str">
        <f>_xlfn.XLOOKUP(D53,事業計画2025[営業所],事業計画2025[主要ブランド],"",0)</f>
        <v>nexthouse</v>
      </c>
      <c r="J53" s="196"/>
      <c r="K53" s="197">
        <f>_xlfn.XLOOKUP(D53,事業計画2025[営業所],事業計画2025[人件費],"",0)</f>
        <v>3450</v>
      </c>
      <c r="L53" s="197">
        <f>_xlfn.XLOOKUP(D53,事業計画2025[営業所],事業計画2025[販売費],"",0)</f>
        <v>1725</v>
      </c>
      <c r="M53" s="197">
        <f>_xlfn.XLOOKUP(D53,事業計画2025[営業所],事業計画2025[減価償却費],"",0)</f>
        <v>442</v>
      </c>
      <c r="N53" s="197">
        <f>_xlfn.XLOOKUP(D53,事業計画2025[営業所],事業計画2025[地代・家賃],"",0)</f>
        <v>783</v>
      </c>
      <c r="O53" s="197">
        <f>_xlfn.XLOOKUP(D53,事業計画2025[営業所],事業計画2025[その他経費],"",0)</f>
        <v>350</v>
      </c>
      <c r="P53" s="197">
        <f>_xlfn.XLOOKUP(D53,事業計画2025[営業所],事業計画2025[本社経費],"",0)</f>
        <v>5000</v>
      </c>
      <c r="Q53" s="197">
        <f>SUM(K53:P53)</f>
        <v>11750</v>
      </c>
      <c r="R53" s="196"/>
      <c r="S53" s="26" t="s">
        <v>137</v>
      </c>
      <c r="T53" s="27" cm="1">
        <f t="array" ref="T53">_xlfn.XLOOKUP($D53&amp;T$2&amp;T$3,事業計画集計2025[営業所]&amp;事業計画集計2025[月]&amp;事業計画集計2025[受着完],事業計画集計2025[(当月)計画 請負金額],0,0)</f>
        <v>54000000</v>
      </c>
      <c r="U53" s="28" cm="1">
        <f t="array" ref="U53">_xlfn.XLOOKUP($D53&amp;T$2&amp;T$3,事業計画集計2025[営業所]&amp;事業計画集計2025[月]&amp;事業計画集計2025[受着完],事業計画集計2025[(当月)計画 利益額],0,0)</f>
        <v>13500000</v>
      </c>
      <c r="V53" s="142" cm="1">
        <f t="array" ref="V53">_xlfn.XLOOKUP($D53&amp;T$2&amp;T$3,事業計画集計2025[営業所]&amp;事業計画集計2025[月]&amp;事業計画集計2025[受着完],事業計画集計2025[(当月)計画 棟数],0,0)</f>
        <v>2</v>
      </c>
      <c r="W53" s="27" cm="1">
        <f t="array" ref="W53">_xlfn.XLOOKUP($D53&amp;W$2&amp;W$3,事業計画集計2025[営業所]&amp;事業計画集計2025[月]&amp;事業計画集計2025[受着完],事業計画集計2025[(当月)計画 請負金額],0,0)</f>
        <v>26856700</v>
      </c>
      <c r="X53" s="28" cm="1">
        <f t="array" ref="X53">_xlfn.XLOOKUP($D53&amp;W$2&amp;W$3,事業計画集計2025[営業所]&amp;事業計画集計2025[月]&amp;事業計画集計2025[受着完],事業計画集計2025[(当月)計画 利益額],0,0)</f>
        <v>7251309</v>
      </c>
      <c r="Y53" s="149" cm="1">
        <f t="array" ref="Y53">_xlfn.XLOOKUP($D53&amp;W$2&amp;W$3,事業計画集計2025[営業所]&amp;事業計画集計2025[月]&amp;事業計画集計2025[受着完],事業計画集計2025[(当月)計画 棟数],0,0)</f>
        <v>1</v>
      </c>
      <c r="Z53" s="28" cm="1">
        <f t="array" ref="Z53">_xlfn.XLOOKUP($D53&amp;Z$2&amp;Z$3,事業計画集計2025[営業所]&amp;事業計画集計2025[月]&amp;事業計画集計2025[受着完],事業計画集計2025[(当月)計画 請負金額],0,0)</f>
        <v>22000000</v>
      </c>
      <c r="AA53" s="28" cm="1">
        <f t="array" ref="AA53">_xlfn.XLOOKUP($D53&amp;Z$2&amp;Z$3,事業計画集計2025[営業所]&amp;事業計画集計2025[月]&amp;事業計画集計2025[受着完],事業計画集計2025[(当月)計画 利益額],0,0)</f>
        <v>4000000</v>
      </c>
      <c r="AB53" s="29">
        <f>AA53-($Q53*1000)</f>
        <v>-7750000</v>
      </c>
      <c r="AC53" s="142" cm="1">
        <f t="array" ref="AC53">_xlfn.XLOOKUP($D53&amp;Z$2&amp;Z$3,事業計画集計2025[営業所]&amp;事業計画集計2025[月]&amp;事業計画集計2025[受着完],事業計画集計2025[(当月)計画 棟数],0,0)</f>
        <v>1</v>
      </c>
      <c r="AD53" s="27" cm="1">
        <f t="array" ref="AD53">_xlfn.XLOOKUP($D53&amp;AD$2&amp;AD$3,事業計画集計2025[営業所]&amp;事業計画集計2025[月]&amp;事業計画集計2025[受着完],事業計画集計2025[(当月)計画 請負金額],0,0)</f>
        <v>54000000</v>
      </c>
      <c r="AE53" s="28" cm="1">
        <f t="array" ref="AE53">_xlfn.XLOOKUP($D53&amp;AD$2&amp;AD$3,事業計画集計2025[営業所]&amp;事業計画集計2025[月]&amp;事業計画集計2025[受着完],事業計画集計2025[(当月)計画 利益額],0,0)</f>
        <v>13500000</v>
      </c>
      <c r="AF53" s="149" cm="1">
        <f t="array" ref="AF53">_xlfn.XLOOKUP($D53&amp;AD$2&amp;AD$3,事業計画集計2025[営業所]&amp;事業計画集計2025[月]&amp;事業計画集計2025[受着完],事業計画集計2025[(当月)計画 棟数],0,0)</f>
        <v>2</v>
      </c>
      <c r="AG53" s="28" cm="1">
        <f t="array" ref="AG53">_xlfn.XLOOKUP($D53&amp;AG$2&amp;AG$3,事業計画集計2025[営業所]&amp;事業計画集計2025[月]&amp;事業計画集計2025[受着完],事業計画集計2025[(当月)計画 請負金額],0,0)</f>
        <v>22988123</v>
      </c>
      <c r="AH53" s="28" cm="1">
        <f t="array" ref="AH53">_xlfn.XLOOKUP($D53&amp;AG$2&amp;AG$3,事業計画集計2025[営業所]&amp;事業計画集計2025[月]&amp;事業計画集計2025[受着完],事業計画集計2025[(当月)計画 利益額],0,0)</f>
        <v>6091853</v>
      </c>
      <c r="AI53" s="149" cm="1">
        <f t="array" ref="AI53">_xlfn.XLOOKUP($D53&amp;AG$2&amp;AG$3,事業計画集計2025[営業所]&amp;事業計画集計2025[月]&amp;事業計画集計2025[受着完],事業計画集計2025[(当月)計画 棟数],0,0)</f>
        <v>1</v>
      </c>
      <c r="AJ53" s="28" cm="1">
        <f t="array" ref="AJ53">_xlfn.XLOOKUP($D53&amp;AJ$2&amp;AJ$3,事業計画集計2025[営業所]&amp;事業計画集計2025[月]&amp;事業計画集計2025[受着完],事業計画集計2025[(当月)計画 請負金額],0,0)</f>
        <v>0</v>
      </c>
      <c r="AK53" s="28" cm="1">
        <f t="array" ref="AK53">_xlfn.XLOOKUP($D53&amp;AJ$2&amp;AJ$3,事業計画集計2025[営業所]&amp;事業計画集計2025[月]&amp;事業計画集計2025[受着完],事業計画集計2025[(当月)計画 利益額],0,0)</f>
        <v>0</v>
      </c>
      <c r="AL53" s="29">
        <f>AK53-($Q53*1000)</f>
        <v>-11750000</v>
      </c>
      <c r="AM53" s="149" cm="1">
        <f t="array" ref="AM53">_xlfn.XLOOKUP($D53&amp;AJ$2&amp;AJ$3,事業計画集計2025[営業所]&amp;事業計画集計2025[月]&amp;事業計画集計2025[受着完],事業計画集計2025[(当月)計画 棟数],0,0)</f>
        <v>0</v>
      </c>
      <c r="AN53" s="28" cm="1">
        <f t="array" ref="AN53">_xlfn.XLOOKUP($D53&amp;AN$2&amp;AN$3,事業計画集計2025[営業所]&amp;事業計画集計2025[月]&amp;事業計画集計2025[受着完],事業計画集計2025[(当月)計画 請負金額],0,0)</f>
        <v>81000000</v>
      </c>
      <c r="AO53" s="28" cm="1">
        <f t="array" ref="AO53">_xlfn.XLOOKUP($D53&amp;AN$2&amp;AN$3,事業計画集計2025[営業所]&amp;事業計画集計2025[月]&amp;事業計画集計2025[受着完],事業計画集計2025[(当月)計画 利益額],0,0)</f>
        <v>20250000</v>
      </c>
      <c r="AP53" s="149" cm="1">
        <f t="array" ref="AP53">_xlfn.XLOOKUP($D53&amp;AN$2&amp;AN$3,事業計画集計2025[営業所]&amp;事業計画集計2025[月]&amp;事業計画集計2025[受着完],事業計画集計2025[(当月)計画 棟数],0,0)</f>
        <v>3</v>
      </c>
      <c r="AQ53" s="28" cm="1">
        <f t="array" ref="AQ53">_xlfn.XLOOKUP($D53&amp;AQ$2&amp;AQ$3,事業計画集計2025[営業所]&amp;事業計画集計2025[月]&amp;事業計画集計2025[受着完],事業計画集計2025[(当月)計画 請負金額],0,0)</f>
        <v>71165335</v>
      </c>
      <c r="AR53" s="28" cm="1">
        <f t="array" ref="AR53">_xlfn.XLOOKUP($D53&amp;AQ$2&amp;AQ$3,事業計画集計2025[営業所]&amp;事業計画集計2025[月]&amp;事業計画集計2025[受着完],事業計画集計2025[(当月)計画 利益額],0,0)</f>
        <v>18858815</v>
      </c>
      <c r="AS53" s="149" cm="1">
        <f t="array" ref="AS53">_xlfn.XLOOKUP($D53&amp;AQ$2&amp;AQ$3,事業計画集計2025[営業所]&amp;事業計画集計2025[月]&amp;事業計画集計2025[受着完],事業計画集計2025[(当月)計画 棟数],0,0)</f>
        <v>2</v>
      </c>
      <c r="AT53" s="28" cm="1">
        <f t="array" ref="AT53">_xlfn.XLOOKUP($D53&amp;AT$2&amp;AT$3,事業計画集計2025[営業所]&amp;事業計画集計2025[月]&amp;事業計画集計2025[受着完],事業計画集計2025[(当月)計画 請負金額],0,0)</f>
        <v>0</v>
      </c>
      <c r="AU53" s="28" cm="1">
        <f t="array" ref="AU53">_xlfn.XLOOKUP($D53&amp;AT$2&amp;AT$3,事業計画集計2025[営業所]&amp;事業計画集計2025[月]&amp;事業計画集計2025[受着完],事業計画集計2025[(当月)計画 利益額],0,0)</f>
        <v>0</v>
      </c>
      <c r="AV53" s="29">
        <f>AU53-($Q53*1000)</f>
        <v>-11750000</v>
      </c>
      <c r="AW53" s="142" cm="1">
        <f t="array" ref="AW53">_xlfn.XLOOKUP($D53&amp;AT$2&amp;AT$3,事業計画集計2025[営業所]&amp;事業計画集計2025[月]&amp;事業計画集計2025[受着完],事業計画集計2025[(当月)計画 棟数],0,0)</f>
        <v>0</v>
      </c>
      <c r="AX53" s="421">
        <f t="shared" ref="AX53:AX54" si="1258">T53+AD53+AN53</f>
        <v>189000000</v>
      </c>
      <c r="AY53" s="422">
        <f t="shared" ref="AY53:AY54" si="1259">U53+AE53+AO53</f>
        <v>47250000</v>
      </c>
      <c r="AZ53" s="423">
        <f t="shared" ref="AZ53:AZ54" si="1260">V53+AF53+AP53</f>
        <v>7</v>
      </c>
      <c r="BA53" s="296">
        <f t="shared" ref="BA53:BA54" si="1261">W53+AG53+AQ53</f>
        <v>121010158</v>
      </c>
      <c r="BB53" s="300">
        <f t="shared" ref="BB53:BB54" si="1262">X53+AH53+AR53</f>
        <v>32201977</v>
      </c>
      <c r="BC53" s="154">
        <f t="shared" ref="BC53:BC54" si="1263">Y53+AI53+AS53</f>
        <v>4</v>
      </c>
      <c r="BD53" s="304">
        <f t="shared" ref="BD53" si="1264">Z53+AJ53+AT53</f>
        <v>22000000</v>
      </c>
      <c r="BE53" s="314">
        <f t="shared" ref="BE53" si="1265">AA53+AK53+AU53</f>
        <v>4000000</v>
      </c>
      <c r="BF53" s="324">
        <f t="shared" ref="BF53" si="1266">AB53+AL53+AV53</f>
        <v>-31250000</v>
      </c>
      <c r="BG53" s="158">
        <f t="shared" ref="BG53" si="1267">AC53+AM53+AW53</f>
        <v>1</v>
      </c>
      <c r="BH53" s="28" cm="1">
        <f t="array" ref="BH53">_xlfn.XLOOKUP($D53&amp;BH$2&amp;BH$3,事業計画集計2025[営業所]&amp;事業計画集計2025[月]&amp;事業計画集計2025[受着完],事業計画集計2025[(当月)計画 請負金額],0,0)</f>
        <v>54000000</v>
      </c>
      <c r="BI53" s="28" cm="1">
        <f t="array" ref="BI53">_xlfn.XLOOKUP($D53&amp;BH$2&amp;BH$3,事業計画集計2025[営業所]&amp;事業計画集計2025[月]&amp;事業計画集計2025[受着完],事業計画集計2025[(当月)計画 利益額],0,0)</f>
        <v>13500000</v>
      </c>
      <c r="BJ53" s="149" cm="1">
        <f t="array" ref="BJ53">_xlfn.XLOOKUP($D53&amp;BH$2&amp;BH$3,事業計画集計2025[営業所]&amp;事業計画集計2025[月]&amp;事業計画集計2025[受着完],事業計画集計2025[(当月)計画 棟数],0,0)</f>
        <v>2</v>
      </c>
      <c r="BK53" s="28" cm="1">
        <f t="array" ref="BK53">_xlfn.XLOOKUP($D53&amp;BK$2&amp;BK$3,事業計画集計2025[営業所]&amp;事業計画集計2025[月]&amp;事業計画集計2025[受着完],事業計画集計2025[(当月)計画 請負金額],0,0)</f>
        <v>145244846</v>
      </c>
      <c r="BL53" s="28" cm="1">
        <f t="array" ref="BL53">_xlfn.XLOOKUP($D53&amp;BK$2&amp;BK$3,事業計画集計2025[営業所]&amp;事業計画集計2025[月]&amp;事業計画集計2025[受着完],事業計画集計2025[(当月)計画 利益額],0,0)</f>
        <v>37409637</v>
      </c>
      <c r="BM53" s="149" cm="1">
        <f t="array" ref="BM53">_xlfn.XLOOKUP($D53&amp;BK$2&amp;BK$3,事業計画集計2025[営業所]&amp;事業計画集計2025[月]&amp;事業計画集計2025[受着完],事業計画集計2025[(当月)計画 棟数],0,0)</f>
        <v>5</v>
      </c>
      <c r="BN53" s="28" cm="1">
        <f t="array" ref="BN53">_xlfn.XLOOKUP($D53&amp;BN$2&amp;BN$3,事業計画集計2025[営業所]&amp;事業計画集計2025[月]&amp;事業計画集計2025[受着完],事業計画集計2025[(当月)計画 請負金額],0,0)</f>
        <v>31162505</v>
      </c>
      <c r="BO53" s="28" cm="1">
        <f t="array" ref="BO53">_xlfn.XLOOKUP($D53&amp;BN$2&amp;BN$3,事業計画集計2025[営業所]&amp;事業計画集計2025[月]&amp;事業計画集計2025[受着完],事業計画集計2025[(当月)計画 利益額],0,0)</f>
        <v>8508539</v>
      </c>
      <c r="BP53" s="29">
        <f>BO53-($Q53*1000)</f>
        <v>-3241461</v>
      </c>
      <c r="BQ53" s="149" cm="1">
        <f t="array" ref="BQ53">_xlfn.XLOOKUP($D53&amp;BN$2&amp;BN$3,事業計画集計2025[営業所]&amp;事業計画集計2025[月]&amp;事業計画集計2025[受着完],事業計画集計2025[(当月)計画 棟数],0,0)</f>
        <v>1</v>
      </c>
      <c r="BR53" s="28" cm="1">
        <f t="array" ref="BR53">_xlfn.XLOOKUP($D53&amp;BR$2&amp;BR$3,事業計画集計2025[営業所]&amp;事業計画集計2025[月]&amp;事業計画集計2025[受着完],事業計画集計2025[(当月)計画 請負金額],0,0)</f>
        <v>54000000</v>
      </c>
      <c r="BS53" s="28" cm="1">
        <f t="array" ref="BS53">_xlfn.XLOOKUP($D53&amp;BR$2&amp;BR$3,事業計画集計2025[営業所]&amp;事業計画集計2025[月]&amp;事業計画集計2025[受着完],事業計画集計2025[(当月)計画 利益額],0,0)</f>
        <v>13500000</v>
      </c>
      <c r="BT53" s="149" cm="1">
        <f t="array" ref="BT53">_xlfn.XLOOKUP($D53&amp;BR$2&amp;BR$3,事業計画集計2025[営業所]&amp;事業計画集計2025[月]&amp;事業計画集計2025[受着完],事業計画集計2025[(当月)計画 棟数],0,0)</f>
        <v>2</v>
      </c>
      <c r="BU53" s="28" cm="1">
        <f t="array" ref="BU53">_xlfn.XLOOKUP($D53&amp;BU$2&amp;BU$3,事業計画集計2025[営業所]&amp;事業計画集計2025[月]&amp;事業計画集計2025[受着完],事業計画集計2025[(当月)計画 請負金額],0,0)</f>
        <v>54000000</v>
      </c>
      <c r="BV53" s="28" cm="1">
        <f t="array" ref="BV53">_xlfn.XLOOKUP($D53&amp;BU$2&amp;BU$3,事業計画集計2025[営業所]&amp;事業計画集計2025[月]&amp;事業計画集計2025[受着完],事業計画集計2025[(当月)計画 利益額],0,0)</f>
        <v>13500000</v>
      </c>
      <c r="BW53" s="149" cm="1">
        <f t="array" ref="BW53">_xlfn.XLOOKUP($D53&amp;BU$2&amp;BU$3,事業計画集計2025[営業所]&amp;事業計画集計2025[月]&amp;事業計画集計2025[受着完],事業計画集計2025[(当月)計画 棟数],0,0)</f>
        <v>2</v>
      </c>
      <c r="BX53" s="28" cm="1">
        <f t="array" ref="BX53">_xlfn.XLOOKUP($D53&amp;BX$2&amp;BX$3,事業計画集計2025[営業所]&amp;事業計画集計2025[月]&amp;事業計画集計2025[受着完],事業計画集計2025[(当月)計画 請負金額],0,0)</f>
        <v>0</v>
      </c>
      <c r="BY53" s="28" cm="1">
        <f t="array" ref="BY53">_xlfn.XLOOKUP($D53&amp;BX$2&amp;BX$3,事業計画集計2025[営業所]&amp;事業計画集計2025[月]&amp;事業計画集計2025[受着完],事業計画集計2025[(当月)計画 利益額],0,0)</f>
        <v>0</v>
      </c>
      <c r="BZ53" s="29">
        <f>BY53-($Q53*1000)</f>
        <v>-11750000</v>
      </c>
      <c r="CA53" s="149" cm="1">
        <f t="array" ref="CA53">_xlfn.XLOOKUP($D53&amp;BX$2&amp;BX$3,事業計画集計2025[営業所]&amp;事業計画集計2025[月]&amp;事業計画集計2025[受着完],事業計画集計2025[(当月)計画 棟数],0,0)</f>
        <v>0</v>
      </c>
      <c r="CB53" s="28" cm="1">
        <f t="array" ref="CB53">_xlfn.XLOOKUP($D53&amp;CB$2&amp;CB$3,事業計画集計2025[営業所]&amp;事業計画集計2025[月]&amp;事業計画集計2025[受着完],事業計画集計2025[(当月)計画 請負金額],0,0)</f>
        <v>81000000</v>
      </c>
      <c r="CC53" s="28" cm="1">
        <f t="array" ref="CC53">_xlfn.XLOOKUP($D53&amp;CB$2&amp;CB$3,事業計画集計2025[営業所]&amp;事業計画集計2025[月]&amp;事業計画集計2025[受着完],事業計画集計2025[(当月)計画 利益額],0,0)</f>
        <v>20250000</v>
      </c>
      <c r="CD53" s="149" cm="1">
        <f t="array" ref="CD53">_xlfn.XLOOKUP($D53&amp;CB$2&amp;CB$3,事業計画集計2025[営業所]&amp;事業計画集計2025[月]&amp;事業計画集計2025[受着完],事業計画集計2025[(当月)計画 棟数],0,0)</f>
        <v>3</v>
      </c>
      <c r="CE53" s="28" cm="1">
        <f t="array" ref="CE53">_xlfn.XLOOKUP($D53&amp;CE$2&amp;CE$3,事業計画集計2025[営業所]&amp;事業計画集計2025[月]&amp;事業計画集計2025[受着完],事業計画集計2025[(当月)計画 請負金額],0,0)</f>
        <v>54000000</v>
      </c>
      <c r="CF53" s="28" cm="1">
        <f t="array" ref="CF53">_xlfn.XLOOKUP($D53&amp;CE$2&amp;CE$3,事業計画集計2025[営業所]&amp;事業計画集計2025[月]&amp;事業計画集計2025[受着完],事業計画集計2025[(当月)計画 利益額],0,0)</f>
        <v>13500000</v>
      </c>
      <c r="CG53" s="149" cm="1">
        <f t="array" ref="CG53">_xlfn.XLOOKUP($D53&amp;CE$2&amp;CE$3,事業計画集計2025[営業所]&amp;事業計画集計2025[月]&amp;事業計画集計2025[受着完],事業計画集計2025[(当月)計画 棟数],0,0)</f>
        <v>2</v>
      </c>
      <c r="CH53" s="28" cm="1">
        <f t="array" ref="CH53">_xlfn.XLOOKUP($D53&amp;CH$2&amp;CH$3,事業計画集計2025[営業所]&amp;事業計画集計2025[月]&amp;事業計画集計2025[受着完],事業計画集計2025[(当月)計画 請負金額],0,0)</f>
        <v>0</v>
      </c>
      <c r="CI53" s="28" cm="1">
        <f t="array" ref="CI53">_xlfn.XLOOKUP($D53&amp;CH$2&amp;CH$3,事業計画集計2025[営業所]&amp;事業計画集計2025[月]&amp;事業計画集計2025[受着完],事業計画集計2025[(当月)計画 利益額],0,0)</f>
        <v>0</v>
      </c>
      <c r="CJ53" s="29">
        <f>CI53-($Q53*1000)</f>
        <v>-11750000</v>
      </c>
      <c r="CK53" s="142" cm="1">
        <f t="array" ref="CK53">_xlfn.XLOOKUP($D53&amp;CH$2&amp;CH$3,事業計画集計2025[営業所]&amp;事業計画集計2025[月]&amp;事業計画集計2025[受着完],事業計画集計2025[(当月)計画 棟数],0,0)</f>
        <v>0</v>
      </c>
      <c r="CL53" s="421">
        <f t="shared" ref="CL53:CL54" si="1268">BH53+BR53+CB53</f>
        <v>189000000</v>
      </c>
      <c r="CM53" s="422">
        <f t="shared" ref="CM53:CM54" si="1269">BI53+BS53+CC53</f>
        <v>47250000</v>
      </c>
      <c r="CN53" s="423">
        <f t="shared" ref="CN53:CN54" si="1270">BJ53+BT53+CD53</f>
        <v>7</v>
      </c>
      <c r="CO53" s="296">
        <f t="shared" ref="CO53:CO54" si="1271">BK53+BU53+CE53</f>
        <v>253244846</v>
      </c>
      <c r="CP53" s="300">
        <f t="shared" ref="CP53:CP54" si="1272">BL53+BV53+CF53</f>
        <v>64409637</v>
      </c>
      <c r="CQ53" s="154">
        <f t="shared" ref="CQ53:CQ54" si="1273">BM53+BW53+CG53</f>
        <v>9</v>
      </c>
      <c r="CR53" s="304">
        <f t="shared" ref="CR53" si="1274">BN53+BX53+CH53</f>
        <v>31162505</v>
      </c>
      <c r="CS53" s="314">
        <f t="shared" ref="CS53:CT53" si="1275">BO53+BY53+CI53</f>
        <v>8508539</v>
      </c>
      <c r="CT53" s="324">
        <f t="shared" si="1275"/>
        <v>-26741461</v>
      </c>
      <c r="CU53" s="158">
        <f t="shared" ref="CU53" si="1276">BQ53+CA53+CK53</f>
        <v>1</v>
      </c>
      <c r="CV53" s="333">
        <f t="shared" ref="CV53:CV54" si="1277">AX53+CL53</f>
        <v>378000000</v>
      </c>
      <c r="CW53" s="334">
        <f t="shared" ref="CW53:CW54" si="1278">AY53+CM53</f>
        <v>94500000</v>
      </c>
      <c r="CX53" s="162">
        <f t="shared" ref="CX53:CX54" si="1279">AZ53+CN53</f>
        <v>14</v>
      </c>
      <c r="CY53" s="354">
        <f t="shared" ref="CY53:CY54" si="1280">BA53+CO53</f>
        <v>374255004</v>
      </c>
      <c r="CZ53" s="355">
        <f t="shared" ref="CZ53:CZ54" si="1281">BB53+CP53</f>
        <v>96611614</v>
      </c>
      <c r="DA53" s="166">
        <f t="shared" ref="DA53:DA54" si="1282">BC53+CQ53</f>
        <v>13</v>
      </c>
      <c r="DB53" s="479">
        <f t="shared" ref="DB53:DB54" si="1283">BD53+CR53</f>
        <v>53162505</v>
      </c>
      <c r="DC53" s="480">
        <f t="shared" ref="DC53:DC54" si="1284">BE53+CS53</f>
        <v>12508539</v>
      </c>
      <c r="DD53" s="481">
        <f t="shared" ref="DD53:DD54" si="1285">BF53+CT53</f>
        <v>-57991461</v>
      </c>
      <c r="DE53" s="482">
        <f t="shared" ref="DE53:DE54" si="1286">BG53+CU53</f>
        <v>2</v>
      </c>
      <c r="DF53" s="28" cm="1">
        <f t="array" ref="DF53">_xlfn.XLOOKUP($D53&amp;DF$2&amp;DF$3,事業計画集計2025[営業所]&amp;事業計画集計2025[月]&amp;事業計画集計2025[受着完],事業計画集計2025[(当月)計画 請負金額],0,0)</f>
        <v>54000000</v>
      </c>
      <c r="DG53" s="28" cm="1">
        <f t="array" ref="DG53">_xlfn.XLOOKUP($D53&amp;DF$2&amp;DF$3,事業計画集計2025[営業所]&amp;事業計画集計2025[月]&amp;事業計画集計2025[受着完],事業計画集計2025[(当月)計画 利益額],0,0)</f>
        <v>13500000</v>
      </c>
      <c r="DH53" s="149" cm="1">
        <f t="array" ref="DH53">_xlfn.XLOOKUP($D53&amp;DF$2&amp;DF$3,事業計画集計2025[営業所]&amp;事業計画集計2025[月]&amp;事業計画集計2025[受着完],事業計画集計2025[(当月)計画 棟数],0,0)</f>
        <v>2</v>
      </c>
      <c r="DI53" s="28" cm="1">
        <f t="array" ref="DI53">_xlfn.XLOOKUP($D53&amp;DI$2&amp;DI$3,事業計画集計2025[営業所]&amp;事業計画集計2025[月]&amp;事業計画集計2025[受着完],事業計画集計2025[(当月)計画 請負金額],0,0)</f>
        <v>81000000</v>
      </c>
      <c r="DJ53" s="28" cm="1">
        <f t="array" ref="DJ53">_xlfn.XLOOKUP($D53&amp;DI$2&amp;DI$3,事業計画集計2025[営業所]&amp;事業計画集計2025[月]&amp;事業計画集計2025[受着完],事業計画集計2025[(当月)計画 利益額],0,0)</f>
        <v>20250000</v>
      </c>
      <c r="DK53" s="149" cm="1">
        <f t="array" ref="DK53">_xlfn.XLOOKUP($D53&amp;DI$2&amp;DI$3,事業計画集計2025[営業所]&amp;事業計画集計2025[月]&amp;事業計画集計2025[受着完],事業計画集計2025[(当月)計画 棟数],0,0)</f>
        <v>3</v>
      </c>
      <c r="DL53" s="28" cm="1">
        <f t="array" ref="DL53">_xlfn.XLOOKUP($D53&amp;DL$2&amp;DL$3,事業計画集計2025[営業所]&amp;事業計画集計2025[月]&amp;事業計画集計2025[受着完],事業計画集計2025[(当月)計画 請負金額],0,0)</f>
        <v>21136020</v>
      </c>
      <c r="DM53" s="28" cm="1">
        <f t="array" ref="DM53">_xlfn.XLOOKUP($D53&amp;DL$2&amp;DL$3,事業計画集計2025[営業所]&amp;事業計画集計2025[月]&amp;事業計画集計2025[受着完],事業計画集計2025[(当月)計画 利益額],0,0)</f>
        <v>5601046</v>
      </c>
      <c r="DN53" s="29">
        <f>DM53-($Q53*1000)</f>
        <v>-6148954</v>
      </c>
      <c r="DO53" s="149" cm="1">
        <f t="array" ref="DO53">_xlfn.XLOOKUP($D53&amp;DL$2&amp;DL$3,事業計画集計2025[営業所]&amp;事業計画集計2025[月]&amp;事業計画集計2025[受着完],事業計画集計2025[(当月)計画 棟数],0,0)</f>
        <v>1</v>
      </c>
      <c r="DP53" s="28" cm="1">
        <f t="array" ref="DP53">_xlfn.XLOOKUP($D53&amp;DP$2&amp;DP$3,事業計画集計2025[営業所]&amp;事業計画集計2025[月]&amp;事業計画集計2025[受着完],事業計画集計2025[(当月)計画 請負金額],0,0)</f>
        <v>81000000</v>
      </c>
      <c r="DQ53" s="28" cm="1">
        <f t="array" ref="DQ53">_xlfn.XLOOKUP($D53&amp;DP$2&amp;DP$3,事業計画集計2025[営業所]&amp;事業計画集計2025[月]&amp;事業計画集計2025[受着完],事業計画集計2025[(当月)計画 利益額],0,0)</f>
        <v>20250000</v>
      </c>
      <c r="DR53" s="149" cm="1">
        <f t="array" ref="DR53">_xlfn.XLOOKUP($D53&amp;DP$2&amp;DP$3,事業計画集計2025[営業所]&amp;事業計画集計2025[月]&amp;事業計画集計2025[受着完],事業計画集計2025[(当月)計画 棟数],0,0)</f>
        <v>3</v>
      </c>
      <c r="DS53" s="28" cm="1">
        <f t="array" ref="DS53">_xlfn.XLOOKUP($D53&amp;DS$2&amp;DS$3,事業計画集計2025[営業所]&amp;事業計画集計2025[月]&amp;事業計画集計2025[受着完],事業計画集計2025[(当月)計画 請負金額],0,0)</f>
        <v>54000000</v>
      </c>
      <c r="DT53" s="28" cm="1">
        <f t="array" ref="DT53">_xlfn.XLOOKUP($D53&amp;DS$2&amp;DS$3,事業計画集計2025[営業所]&amp;事業計画集計2025[月]&amp;事業計画集計2025[受着完],事業計画集計2025[(当月)計画 利益額],0,0)</f>
        <v>13500000</v>
      </c>
      <c r="DU53" s="149" cm="1">
        <f t="array" ref="DU53">_xlfn.XLOOKUP($D53&amp;DS$2&amp;DS$3,事業計画集計2025[営業所]&amp;事業計画集計2025[月]&amp;事業計画集計2025[受着完],事業計画集計2025[(当月)計画 棟数],0,0)</f>
        <v>2</v>
      </c>
      <c r="DV53" s="28" cm="1">
        <f t="array" ref="DV53">_xlfn.XLOOKUP($D53&amp;DV$2&amp;DV$3,事業計画集計2025[営業所]&amp;事業計画集計2025[月]&amp;事業計画集計2025[受着完],事業計画集計2025[(当月)計画 請負金額],0,0)</f>
        <v>147760424</v>
      </c>
      <c r="DW53" s="28" cm="1">
        <f t="array" ref="DW53">_xlfn.XLOOKUP($D53&amp;DV$2&amp;DV$3,事業計画集計2025[営業所]&amp;事業計画集計2025[月]&amp;事業計画集計2025[受着完],事業計画集計2025[(当月)計画 利益額],0,0)</f>
        <v>38459489</v>
      </c>
      <c r="DX53" s="29">
        <f>DW53-($Q53*1000)</f>
        <v>26709489</v>
      </c>
      <c r="DY53" s="149" cm="1">
        <f t="array" ref="DY53">_xlfn.XLOOKUP($D53&amp;DV$2&amp;DV$3,事業計画集計2025[営業所]&amp;事業計画集計2025[月]&amp;事業計画集計2025[受着完],事業計画集計2025[(当月)計画 棟数],0,0)</f>
        <v>5</v>
      </c>
      <c r="DZ53" s="28" cm="1">
        <f t="array" ref="DZ53">_xlfn.XLOOKUP($D53&amp;DZ$2&amp;DZ$3,事業計画集計2025[営業所]&amp;事業計画集計2025[月]&amp;事業計画集計2025[受着完],事業計画集計2025[(当月)計画 請負金額],0,0)</f>
        <v>81000000</v>
      </c>
      <c r="EA53" s="28" cm="1">
        <f t="array" ref="EA53">_xlfn.XLOOKUP($D53&amp;DZ$2&amp;DZ$3,事業計画集計2025[営業所]&amp;事業計画集計2025[月]&amp;事業計画集計2025[受着完],事業計画集計2025[(当月)計画 利益額],0,0)</f>
        <v>20250000</v>
      </c>
      <c r="EB53" s="149" cm="1">
        <f t="array" ref="EB53">_xlfn.XLOOKUP($D53&amp;DZ$2&amp;DZ$3,事業計画集計2025[営業所]&amp;事業計画集計2025[月]&amp;事業計画集計2025[受着完],事業計画集計2025[(当月)計画 棟数],0,0)</f>
        <v>3</v>
      </c>
      <c r="EC53" s="28" cm="1">
        <f t="array" ref="EC53">_xlfn.XLOOKUP($D53&amp;EC$2&amp;EC$3,事業計画集計2025[営業所]&amp;事業計画集計2025[月]&amp;事業計画集計2025[受着完],事業計画集計2025[(当月)計画 請負金額],0,0)</f>
        <v>81000000</v>
      </c>
      <c r="ED53" s="28" cm="1">
        <f t="array" ref="ED53">_xlfn.XLOOKUP($D53&amp;EC$2&amp;EC$3,事業計画集計2025[営業所]&amp;事業計画集計2025[月]&amp;事業計画集計2025[受着完],事業計画集計2025[(当月)計画 利益額],0,0)</f>
        <v>20250000</v>
      </c>
      <c r="EE53" s="149" cm="1">
        <f t="array" ref="EE53">_xlfn.XLOOKUP($D53&amp;EC$2&amp;EC$3,事業計画集計2025[営業所]&amp;事業計画集計2025[月]&amp;事業計画集計2025[受着完],事業計画集計2025[(当月)計画 棟数],0,0)</f>
        <v>3</v>
      </c>
      <c r="EF53" s="28" cm="1">
        <f t="array" ref="EF53">_xlfn.XLOOKUP($D53&amp;EF$2&amp;EF$3,事業計画集計2025[営業所]&amp;事業計画集計2025[月]&amp;事業計画集計2025[受着完],事業計画集計2025[(当月)計画 請負金額],0,0)</f>
        <v>145244846</v>
      </c>
      <c r="EG53" s="28" cm="1">
        <f t="array" ref="EG53">_xlfn.XLOOKUP($D53&amp;EF$2&amp;EF$3,事業計画集計2025[営業所]&amp;事業計画集計2025[月]&amp;事業計画集計2025[受着完],事業計画集計2025[(当月)計画 利益額],0,0)</f>
        <v>37409637</v>
      </c>
      <c r="EH53" s="29">
        <f>EG53-($Q53*1000)</f>
        <v>25659637</v>
      </c>
      <c r="EI53" s="142" cm="1">
        <f t="array" ref="EI53">_xlfn.XLOOKUP($D53&amp;EF$2&amp;EF$3,事業計画集計2025[営業所]&amp;事業計画集計2025[月]&amp;事業計画集計2025[受着完],事業計画集計2025[(当月)計画 棟数],0,0)</f>
        <v>5</v>
      </c>
      <c r="EJ53" s="421">
        <f t="shared" ref="EJ53:EJ54" si="1287">DF53+DP53+DZ53</f>
        <v>216000000</v>
      </c>
      <c r="EK53" s="422">
        <f t="shared" ref="EK53:EK54" si="1288">DG53+DQ53+EA53</f>
        <v>54000000</v>
      </c>
      <c r="EL53" s="423">
        <f t="shared" ref="EL53:EL54" si="1289">DH53+DR53+EB53</f>
        <v>8</v>
      </c>
      <c r="EM53" s="296">
        <f t="shared" ref="EM53:EM54" si="1290">DI53+DS53+EC53</f>
        <v>216000000</v>
      </c>
      <c r="EN53" s="300">
        <f t="shared" ref="EN53:EN54" si="1291">DJ53+DT53+ED53</f>
        <v>54000000</v>
      </c>
      <c r="EO53" s="154">
        <f t="shared" ref="EO53:EO54" si="1292">DK53+DU53+EE53</f>
        <v>8</v>
      </c>
      <c r="EP53" s="304">
        <f t="shared" ref="EP53" si="1293">DL53+DV53+EF53</f>
        <v>314141290</v>
      </c>
      <c r="EQ53" s="314">
        <f t="shared" ref="EQ53:ER53" si="1294">DM53+DW53+EG53</f>
        <v>81470172</v>
      </c>
      <c r="ER53" s="324">
        <f t="shared" si="1294"/>
        <v>46220172</v>
      </c>
      <c r="ES53" s="158">
        <f t="shared" ref="ES53" si="1295">DO53+DY53+EI53</f>
        <v>11</v>
      </c>
      <c r="ET53" s="28" cm="1">
        <f t="array" ref="ET53">_xlfn.XLOOKUP($D53&amp;ET$2&amp;ET$3,事業計画集計2025[営業所]&amp;事業計画集計2025[月]&amp;事業計画集計2025[受着完],事業計画集計2025[(当月)計画 請負金額],0,0)</f>
        <v>81000000</v>
      </c>
      <c r="EU53" s="28" cm="1">
        <f t="array" ref="EU53">_xlfn.XLOOKUP($D53&amp;ET$2&amp;ET$3,事業計画集計2025[営業所]&amp;事業計画集計2025[月]&amp;事業計画集計2025[受着完],事業計画集計2025[(当月)計画 利益額],0,0)</f>
        <v>20250000</v>
      </c>
      <c r="EV53" s="149" cm="1">
        <f t="array" ref="EV53">_xlfn.XLOOKUP($D53&amp;ET$2&amp;ET$3,事業計画集計2025[営業所]&amp;事業計画集計2025[月]&amp;事業計画集計2025[受着完],事業計画集計2025[(当月)計画 棟数],0,0)</f>
        <v>3</v>
      </c>
      <c r="EW53" s="28" cm="1">
        <f t="array" ref="EW53">_xlfn.XLOOKUP($D53&amp;EW$2&amp;EW$3,事業計画集計2025[営業所]&amp;事業計画集計2025[月]&amp;事業計画集計2025[受着完],事業計画集計2025[(当月)計画 請負金額],0,0)</f>
        <v>81000000</v>
      </c>
      <c r="EX53" s="28" cm="1">
        <f t="array" ref="EX53">_xlfn.XLOOKUP($D53&amp;EW$2&amp;EW$3,事業計画集計2025[営業所]&amp;事業計画集計2025[月]&amp;事業計画集計2025[受着完],事業計画集計2025[(当月)計画 利益額],0,0)</f>
        <v>20250000</v>
      </c>
      <c r="EY53" s="149" cm="1">
        <f t="array" ref="EY53">_xlfn.XLOOKUP($D53&amp;EW$2&amp;EW$3,事業計画集計2025[営業所]&amp;事業計画集計2025[月]&amp;事業計画集計2025[受着完],事業計画集計2025[(当月)計画 棟数],0,0)</f>
        <v>3</v>
      </c>
      <c r="EZ53" s="28" cm="1">
        <f t="array" ref="EZ53">_xlfn.XLOOKUP($D53&amp;EZ$2&amp;EZ$3,事業計画集計2025[営業所]&amp;事業計画集計2025[月]&amp;事業計画集計2025[受着完],事業計画集計2025[(当月)計画 請負金額],0,0)</f>
        <v>81000000</v>
      </c>
      <c r="FA53" s="28" cm="1">
        <f t="array" ref="FA53">_xlfn.XLOOKUP($D53&amp;EZ$2&amp;EZ$3,事業計画集計2025[営業所]&amp;事業計画集計2025[月]&amp;事業計画集計2025[受着完],事業計画集計2025[(当月)計画 利益額],0,0)</f>
        <v>20250000</v>
      </c>
      <c r="FB53" s="29">
        <f>FA53-($Q53*1000)</f>
        <v>8500000</v>
      </c>
      <c r="FC53" s="149" cm="1">
        <f t="array" ref="FC53">_xlfn.XLOOKUP($D53&amp;EZ$2&amp;EZ$3,事業計画集計2025[営業所]&amp;事業計画集計2025[月]&amp;事業計画集計2025[受着完],事業計画集計2025[(当月)計画 棟数],0,0)</f>
        <v>3</v>
      </c>
      <c r="FD53" s="28" cm="1">
        <f t="array" ref="FD53">_xlfn.XLOOKUP($D53&amp;FD$2&amp;FD$3,事業計画集計2025[営業所]&amp;事業計画集計2025[月]&amp;事業計画集計2025[受着完],事業計画集計2025[(当月)計画 請負金額],0,0)</f>
        <v>27000000</v>
      </c>
      <c r="FE53" s="28" cm="1">
        <f t="array" ref="FE53">_xlfn.XLOOKUP($D53&amp;FD$2&amp;FD$3,事業計画集計2025[営業所]&amp;事業計画集計2025[月]&amp;事業計画集計2025[受着完],事業計画集計2025[(当月)計画 利益額],0,0)</f>
        <v>6750000</v>
      </c>
      <c r="FF53" s="149" cm="1">
        <f t="array" ref="FF53">_xlfn.XLOOKUP($D53&amp;FD$2&amp;FD$3,事業計画集計2025[営業所]&amp;事業計画集計2025[月]&amp;事業計画集計2025[受着完],事業計画集計2025[(当月)計画 棟数],0,0)</f>
        <v>1</v>
      </c>
      <c r="FG53" s="28" cm="1">
        <f t="array" ref="FG53">_xlfn.XLOOKUP($D53&amp;FG$2&amp;FG$3,事業計画集計2025[営業所]&amp;事業計画集計2025[月]&amp;事業計画集計2025[受着完],事業計画集計2025[(当月)計画 請負金額],0,0)</f>
        <v>54000000</v>
      </c>
      <c r="FH53" s="28" cm="1">
        <f t="array" ref="FH53">_xlfn.XLOOKUP($D53&amp;FG$2&amp;FG$3,事業計画集計2025[営業所]&amp;事業計画集計2025[月]&amp;事業計画集計2025[受着完],事業計画集計2025[(当月)計画 利益額],0,0)</f>
        <v>13500000</v>
      </c>
      <c r="FI53" s="149" cm="1">
        <f t="array" ref="FI53">_xlfn.XLOOKUP($D53&amp;FG$2&amp;FG$3,事業計画集計2025[営業所]&amp;事業計画集計2025[月]&amp;事業計画集計2025[受着完],事業計画集計2025[(当月)計画 棟数],0,0)</f>
        <v>2</v>
      </c>
      <c r="FJ53" s="28" cm="1">
        <f t="array" ref="FJ53">_xlfn.XLOOKUP($D53&amp;FJ$2&amp;FJ$3,事業計画集計2025[営業所]&amp;事業計画集計2025[月]&amp;事業計画集計2025[受着完],事業計画集計2025[(当月)計画 請負金額],0,0)</f>
        <v>54000000</v>
      </c>
      <c r="FK53" s="28" cm="1">
        <f t="array" ref="FK53">_xlfn.XLOOKUP($D53&amp;FJ$2&amp;FJ$3,事業計画集計2025[営業所]&amp;事業計画集計2025[月]&amp;事業計画集計2025[受着完],事業計画集計2025[(当月)計画 利益額],0,0)</f>
        <v>13500000</v>
      </c>
      <c r="FL53" s="29">
        <f>FK53-($Q53*1000)</f>
        <v>1750000</v>
      </c>
      <c r="FM53" s="149" cm="1">
        <f t="array" ref="FM53">_xlfn.XLOOKUP($D53&amp;FJ$2&amp;FJ$3,事業計画集計2025[営業所]&amp;事業計画集計2025[月]&amp;事業計画集計2025[受着完],事業計画集計2025[(当月)計画 棟数],0,0)</f>
        <v>2</v>
      </c>
      <c r="FN53" s="28" cm="1">
        <f t="array" ref="FN53">_xlfn.XLOOKUP($D53&amp;FN$2&amp;FN$3,事業計画集計2025[営業所]&amp;事業計画集計2025[月]&amp;事業計画集計2025[受着完],事業計画集計2025[(当月)計画 請負金額],0,0)</f>
        <v>81000000</v>
      </c>
      <c r="FO53" s="28" cm="1">
        <f t="array" ref="FO53">_xlfn.XLOOKUP($D53&amp;FN$2&amp;FN$3,事業計画集計2025[営業所]&amp;事業計画集計2025[月]&amp;事業計画集計2025[受着完],事業計画集計2025[(当月)計画 利益額],0,0)</f>
        <v>20250000</v>
      </c>
      <c r="FP53" s="149" cm="1">
        <f t="array" ref="FP53">_xlfn.XLOOKUP($D53&amp;FN$2&amp;FN$3,事業計画集計2025[営業所]&amp;事業計画集計2025[月]&amp;事業計画集計2025[受着完],事業計画集計2025[(当月)計画 棟数],0,0)</f>
        <v>3</v>
      </c>
      <c r="FQ53" s="28" cm="1">
        <f t="array" ref="FQ53">_xlfn.XLOOKUP($D53&amp;FQ$2&amp;FQ$3,事業計画集計2025[営業所]&amp;事業計画集計2025[月]&amp;事業計画集計2025[受着完],事業計画集計2025[(当月)計画 請負金額],0,0)</f>
        <v>81000000</v>
      </c>
      <c r="FR53" s="28" cm="1">
        <f t="array" ref="FR53">_xlfn.XLOOKUP($D53&amp;FQ$2&amp;FQ$3,事業計画集計2025[営業所]&amp;事業計画集計2025[月]&amp;事業計画集計2025[受着完],事業計画集計2025[(当月)計画 利益額],0,0)</f>
        <v>20250000</v>
      </c>
      <c r="FS53" s="149" cm="1">
        <f t="array" ref="FS53">_xlfn.XLOOKUP($D53&amp;FQ$2&amp;FQ$3,事業計画集計2025[営業所]&amp;事業計画集計2025[月]&amp;事業計画集計2025[受着完],事業計画集計2025[(当月)計画 棟数],0,0)</f>
        <v>3</v>
      </c>
      <c r="FT53" s="28" cm="1">
        <f t="array" ref="FT53">_xlfn.XLOOKUP($D53&amp;FT$2&amp;FT$3,事業計画集計2025[営業所]&amp;事業計画集計2025[月]&amp;事業計画集計2025[受着完],事業計画集計2025[(当月)計画 請負金額],0,0)</f>
        <v>27000000</v>
      </c>
      <c r="FU53" s="28" cm="1">
        <f t="array" ref="FU53">_xlfn.XLOOKUP($D53&amp;FT$2&amp;FT$3,事業計画集計2025[営業所]&amp;事業計画集計2025[月]&amp;事業計画集計2025[受着完],事業計画集計2025[(当月)計画 利益額],0,0)</f>
        <v>6750000</v>
      </c>
      <c r="FV53" s="29">
        <f>FU53-($Q53*1000)</f>
        <v>-5000000</v>
      </c>
      <c r="FW53" s="142" cm="1">
        <f t="array" ref="FW53">_xlfn.XLOOKUP($D53&amp;FT$2&amp;FT$3,事業計画集計2025[営業所]&amp;事業計画集計2025[月]&amp;事業計画集計2025[受着完],事業計画集計2025[(当月)計画 棟数],0,0)</f>
        <v>1</v>
      </c>
      <c r="FX53" s="421">
        <f t="shared" ref="FX53:FX54" si="1296">ET53+FD53+FN53</f>
        <v>189000000</v>
      </c>
      <c r="FY53" s="422">
        <f t="shared" ref="FY53:FY54" si="1297">EU53+FE53+FO53</f>
        <v>47250000</v>
      </c>
      <c r="FZ53" s="423">
        <f t="shared" ref="FZ53:FZ54" si="1298">EV53+FF53+FP53</f>
        <v>7</v>
      </c>
      <c r="GA53" s="296">
        <f t="shared" ref="GA53:GA54" si="1299">EW53+FG53+FQ53</f>
        <v>216000000</v>
      </c>
      <c r="GB53" s="300">
        <f t="shared" ref="GB53:GB54" si="1300">EX53+FH53+FR53</f>
        <v>54000000</v>
      </c>
      <c r="GC53" s="154">
        <f t="shared" ref="GC53:GC54" si="1301">EY53+FI53+FS53</f>
        <v>8</v>
      </c>
      <c r="GD53" s="304">
        <f t="shared" ref="GD53" si="1302">EZ53+FJ53+FT53</f>
        <v>162000000</v>
      </c>
      <c r="GE53" s="314">
        <f t="shared" ref="GE53:GF53" si="1303">FA53+FK53+FU53</f>
        <v>40500000</v>
      </c>
      <c r="GF53" s="324">
        <f t="shared" si="1303"/>
        <v>5250000</v>
      </c>
      <c r="GG53" s="158">
        <f t="shared" ref="GG53" si="1304">FC53+FM53+FW53</f>
        <v>6</v>
      </c>
      <c r="GH53" s="333">
        <f t="shared" ref="GH53:GH54" si="1305">EJ53+FX53</f>
        <v>405000000</v>
      </c>
      <c r="GI53" s="334">
        <f t="shared" ref="GI53:GI54" si="1306">EK53+FY53</f>
        <v>101250000</v>
      </c>
      <c r="GJ53" s="162">
        <f t="shared" ref="GJ53:GJ54" si="1307">EL53+FZ53</f>
        <v>15</v>
      </c>
      <c r="GK53" s="354">
        <f t="shared" ref="GK53:GK54" si="1308">EM53+GA53</f>
        <v>432000000</v>
      </c>
      <c r="GL53" s="355">
        <f t="shared" ref="GL53:GL54" si="1309">EN53+GB53</f>
        <v>108000000</v>
      </c>
      <c r="GM53" s="166">
        <f t="shared" ref="GM53:GM54" si="1310">EO53+GC53</f>
        <v>16</v>
      </c>
      <c r="GN53" s="479">
        <f t="shared" ref="GN53:GN54" si="1311">EP53+GD53</f>
        <v>476141290</v>
      </c>
      <c r="GO53" s="480">
        <f t="shared" ref="GO53:GO54" si="1312">EQ53+GE53</f>
        <v>121970172</v>
      </c>
      <c r="GP53" s="481">
        <f t="shared" ref="GP53:GP54" si="1313">ER53+GF53</f>
        <v>51470172</v>
      </c>
      <c r="GQ53" s="482">
        <f t="shared" ref="GQ53:GQ54" si="1314">ES53+GG53</f>
        <v>17</v>
      </c>
      <c r="GR53" s="390">
        <f t="shared" ref="GR53:GR54" si="1315">CV53+GH53</f>
        <v>783000000</v>
      </c>
      <c r="GS53" s="391">
        <f t="shared" ref="GS53:GS54" si="1316">CW53+GI53</f>
        <v>195750000</v>
      </c>
      <c r="GT53" s="170">
        <f t="shared" ref="GT53:GT54" si="1317">CX53+GJ53</f>
        <v>29</v>
      </c>
      <c r="GU53" s="390">
        <f t="shared" ref="GU53:GU54" si="1318">CY53+GK53</f>
        <v>806255004</v>
      </c>
      <c r="GV53" s="391">
        <f t="shared" ref="GV53:GV54" si="1319">CZ53+GL53</f>
        <v>204611614</v>
      </c>
      <c r="GW53" s="170">
        <f t="shared" ref="GW53:GW54" si="1320">DA53+GM53</f>
        <v>29</v>
      </c>
      <c r="GX53" s="390">
        <f t="shared" ref="GX53:GX54" si="1321">DB53+GN53</f>
        <v>529303795</v>
      </c>
      <c r="GY53" s="391">
        <f t="shared" ref="GY53:GY54" si="1322">DC53+GO53</f>
        <v>134478711</v>
      </c>
      <c r="GZ53" s="409">
        <f t="shared" ref="GZ53:GZ54" si="1323">DD53+GP53</f>
        <v>-6521289</v>
      </c>
      <c r="HA53" s="256">
        <f t="shared" ref="HA53:HA54" si="1324">DE53+GQ53</f>
        <v>19</v>
      </c>
      <c r="HB53" s="31"/>
      <c r="HC53" s="30" t="s">
        <v>137</v>
      </c>
      <c r="HD53" s="30" t="s">
        <v>77</v>
      </c>
      <c r="HE53" s="516" t="s">
        <v>248</v>
      </c>
      <c r="HF53" s="30" t="s">
        <v>250</v>
      </c>
      <c r="HG53" s="30"/>
    </row>
    <row r="54" spans="1:215" s="25" customFormat="1" ht="21">
      <c r="A54" s="24"/>
      <c r="B54" s="51" t="s">
        <v>448</v>
      </c>
      <c r="C54" s="509"/>
      <c r="D54" s="510"/>
      <c r="E54" s="196"/>
      <c r="F54" s="196"/>
      <c r="G54" s="196"/>
      <c r="H54" s="196"/>
      <c r="I54" s="196"/>
      <c r="J54" s="196"/>
      <c r="K54" s="197">
        <f>K53</f>
        <v>3450</v>
      </c>
      <c r="L54" s="197">
        <f t="shared" ref="L54" si="1325">L53</f>
        <v>1725</v>
      </c>
      <c r="M54" s="197">
        <f t="shared" ref="M54" si="1326">M53</f>
        <v>442</v>
      </c>
      <c r="N54" s="197">
        <f t="shared" ref="N54" si="1327">N53</f>
        <v>783</v>
      </c>
      <c r="O54" s="197">
        <f t="shared" ref="O54" si="1328">O53</f>
        <v>350</v>
      </c>
      <c r="P54" s="197">
        <f t="shared" ref="P54" si="1329">P53</f>
        <v>5000</v>
      </c>
      <c r="Q54" s="197">
        <f t="shared" ref="Q54" si="1330">Q53</f>
        <v>11750</v>
      </c>
      <c r="R54" s="196"/>
      <c r="S54" s="26" t="s">
        <v>138</v>
      </c>
      <c r="T54" s="27" cm="1">
        <f t="array" ref="T54">_xlfn.XLOOKUP($D53&amp;T$2&amp;T$3,事業計画集計2025[営業所]&amp;事業計画集計2025[月]&amp;事業計画集計2025[受着完],事業計画集計2025[(当月)実績 請負金額],0,0)</f>
        <v>30316802</v>
      </c>
      <c r="U54" s="28" cm="1">
        <f t="array" ref="U54">_xlfn.XLOOKUP($D53&amp;T$2&amp;T$3,事業計画集計2025[営業所]&amp;事業計画集計2025[月]&amp;事業計画集計2025[受着完],事業計画集計2025[(当月)実績 利益額],0,0)</f>
        <v>7158546</v>
      </c>
      <c r="V54" s="142" cm="1">
        <f t="array" ref="V54">_xlfn.XLOOKUP($D53&amp;T$2&amp;T$3,事業計画集計2025[営業所]&amp;事業計画集計2025[月]&amp;事業計画集計2025[受着完],事業計画集計2025[(当月)実績 棟数],0,0)</f>
        <v>1</v>
      </c>
      <c r="W54" s="27" cm="1">
        <f t="array" ref="W54">_xlfn.XLOOKUP($D53&amp;W$2&amp;W$3,事業計画集計2025[営業所]&amp;事業計画集計2025[月]&amp;事業計画集計2025[受着完],事業計画集計2025[(当月)実績 請負金額],0,0)</f>
        <v>26856700</v>
      </c>
      <c r="X54" s="28" cm="1">
        <f t="array" ref="X54">_xlfn.XLOOKUP($D53&amp;W$2&amp;W$3,事業計画集計2025[営業所]&amp;事業計画集計2025[月]&amp;事業計画集計2025[受着完],事業計画集計2025[(当月)実績 利益額],0,0)</f>
        <v>7067509</v>
      </c>
      <c r="Y54" s="149" cm="1">
        <f t="array" ref="Y54">_xlfn.XLOOKUP($D53&amp;W$2&amp;W$3,事業計画集計2025[営業所]&amp;事業計画集計2025[月]&amp;事業計画集計2025[受着完],事業計画集計2025[(当月)実績 棟数],0,0)</f>
        <v>1</v>
      </c>
      <c r="Z54" s="28" cm="1">
        <f t="array" ref="Z54">_xlfn.XLOOKUP($D53&amp;Z$2&amp;Z$3,事業計画集計2025[営業所]&amp;事業計画集計2025[月]&amp;事業計画集計2025[受着完],事業計画集計2025[(当月)実績 請負金額],0,0)</f>
        <v>22372913</v>
      </c>
      <c r="AA54" s="28" cm="1">
        <f t="array" ref="AA54">_xlfn.XLOOKUP($D53&amp;Z$2&amp;Z$3,事業計画集計2025[営業所]&amp;事業計画集計2025[月]&amp;事業計画集計2025[受着完],事業計画集計2025[(当月)実績 利益額],0,0)</f>
        <v>5713724</v>
      </c>
      <c r="AB54" s="133">
        <f>AA54-($Q53*1000)</f>
        <v>-6036276</v>
      </c>
      <c r="AC54" s="142" cm="1">
        <f t="array" ref="AC54">_xlfn.XLOOKUP($D53&amp;Z$2&amp;Z$3,事業計画集計2025[営業所]&amp;事業計画集計2025[月]&amp;事業計画集計2025[受着完],事業計画集計2025[(当月)実績 棟数],0,0)</f>
        <v>1</v>
      </c>
      <c r="AD54" s="27" cm="1">
        <f t="array" ref="AD54">_xlfn.XLOOKUP($D53&amp;AD$2&amp;AD$3,事業計画集計2025[営業所]&amp;事業計画集計2025[月]&amp;事業計画集計2025[受着完],事業計画集計2025[(当月)実績 請負金額],0,0)</f>
        <v>26359400</v>
      </c>
      <c r="AE54" s="28" cm="1">
        <f t="array" ref="AE54">_xlfn.XLOOKUP($D53&amp;AD$2&amp;AD$3,事業計画集計2025[営業所]&amp;事業計画集計2025[月]&amp;事業計画集計2025[受着完],事業計画集計2025[(当月)実績 利益額],0,0)</f>
        <v>6174044</v>
      </c>
      <c r="AF54" s="149" cm="1">
        <f t="array" ref="AF54">_xlfn.XLOOKUP($D53&amp;AD$2&amp;AD$3,事業計画集計2025[営業所]&amp;事業計画集計2025[月]&amp;事業計画集計2025[受着完],事業計画集計2025[(当月)実績 棟数],0,0)</f>
        <v>1</v>
      </c>
      <c r="AG54" s="28" cm="1">
        <f t="array" ref="AG54">_xlfn.XLOOKUP($D53&amp;AG$2&amp;AG$3,事業計画集計2025[営業所]&amp;事業計画集計2025[月]&amp;事業計画集計2025[受着完],事業計画集計2025[(当月)実績 請負金額],0,0)</f>
        <v>23123955</v>
      </c>
      <c r="AH54" s="28" cm="1">
        <f t="array" ref="AH54">_xlfn.XLOOKUP($D53&amp;AG$2&amp;AG$3,事業計画集計2025[営業所]&amp;事業計画集計2025[月]&amp;事業計画集計2025[受着完],事業計画集計2025[(当月)実績 利益額],0,0)</f>
        <v>5635799</v>
      </c>
      <c r="AI54" s="149" cm="1">
        <f t="array" ref="AI54">_xlfn.XLOOKUP($D53&amp;AG$2&amp;AG$3,事業計画集計2025[営業所]&amp;事業計画集計2025[月]&amp;事業計画集計2025[受着完],事業計画集計2025[(当月)実績 棟数],0,0)</f>
        <v>1</v>
      </c>
      <c r="AJ54" s="28" cm="1">
        <f t="array" ref="AJ54">_xlfn.XLOOKUP($D53&amp;AJ$2&amp;AJ$3,事業計画集計2025[営業所]&amp;事業計画集計2025[月]&amp;事業計画集計2025[受着完],事業計画集計2025[(当月)実績 請負金額],0,0)</f>
        <v>0</v>
      </c>
      <c r="AK54" s="28" cm="1">
        <f t="array" ref="AK54">_xlfn.XLOOKUP($D53&amp;AJ$2&amp;AJ$3,事業計画集計2025[営業所]&amp;事業計画集計2025[月]&amp;事業計画集計2025[受着完],事業計画集計2025[(当月)実績 利益額],0,0)</f>
        <v>0</v>
      </c>
      <c r="AL54" s="133">
        <f>AK54-($Q53*1000)</f>
        <v>-11750000</v>
      </c>
      <c r="AM54" s="149" cm="1">
        <f t="array" ref="AM54">_xlfn.XLOOKUP($D53&amp;AJ$2&amp;AJ$3,事業計画集計2025[営業所]&amp;事業計画集計2025[月]&amp;事業計画集計2025[受着完],事業計画集計2025[(当月)実績 棟数],0,0)</f>
        <v>0</v>
      </c>
      <c r="AN54" s="28" cm="1">
        <f t="array" ref="AN54">_xlfn.XLOOKUP($D53&amp;AN$2&amp;AN$3,事業計画集計2025[営業所]&amp;事業計画集計2025[月]&amp;事業計画集計2025[受着完],事業計画集計2025[(当月)実績 請負金額],0,0)</f>
        <v>0</v>
      </c>
      <c r="AO54" s="28" cm="1">
        <f t="array" ref="AO54">_xlfn.XLOOKUP($D53&amp;AN$2&amp;AN$3,事業計画集計2025[営業所]&amp;事業計画集計2025[月]&amp;事業計画集計2025[受着完],事業計画集計2025[(当月)実績 利益額],0,0)</f>
        <v>0</v>
      </c>
      <c r="AP54" s="149" cm="1">
        <f t="array" ref="AP54">_xlfn.XLOOKUP($D53&amp;AN$2&amp;AN$3,事業計画集計2025[営業所]&amp;事業計画集計2025[月]&amp;事業計画集計2025[受着完],事業計画集計2025[(当月)実績 棟数],0,0)</f>
        <v>0</v>
      </c>
      <c r="AQ54" s="28" cm="1">
        <f t="array" ref="AQ54">_xlfn.XLOOKUP($D53&amp;AQ$2&amp;AQ$3,事業計画集計2025[営業所]&amp;事業計画集計2025[月]&amp;事業計画集計2025[受着完],事業計画集計2025[(当月)実績 請負金額],0,0)</f>
        <v>22949970</v>
      </c>
      <c r="AR54" s="28" cm="1">
        <f t="array" ref="AR54">_xlfn.XLOOKUP($D53&amp;AQ$2&amp;AQ$3,事業計画集計2025[営業所]&amp;事業計画集計2025[月]&amp;事業計画集計2025[受着完],事業計画集計2025[(当月)実績 利益額],0,0)</f>
        <v>5629048</v>
      </c>
      <c r="AS54" s="149" cm="1">
        <f t="array" ref="AS54">_xlfn.XLOOKUP($D53&amp;AQ$2&amp;AQ$3,事業計画集計2025[営業所]&amp;事業計画集計2025[月]&amp;事業計画集計2025[受着完],事業計画集計2025[(当月)実績 棟数],0,0)</f>
        <v>1</v>
      </c>
      <c r="AT54" s="28" cm="1">
        <f t="array" ref="AT54">_xlfn.XLOOKUP($D53&amp;AT$2&amp;AT$3,事業計画集計2025[営業所]&amp;事業計画集計2025[月]&amp;事業計画集計2025[受着完],事業計画集計2025[(当月)実績 請負金額],0,0)</f>
        <v>0</v>
      </c>
      <c r="AU54" s="28" cm="1">
        <f t="array" ref="AU54">_xlfn.XLOOKUP($D53&amp;AT$2&amp;AT$3,事業計画集計2025[営業所]&amp;事業計画集計2025[月]&amp;事業計画集計2025[受着完],事業計画集計2025[(当月)実績 利益額],0,0)</f>
        <v>0</v>
      </c>
      <c r="AV54" s="29">
        <f>AU54-($Q53*1000)</f>
        <v>-11750000</v>
      </c>
      <c r="AW54" s="142" cm="1">
        <f t="array" ref="AW54">_xlfn.XLOOKUP($D53&amp;AT$2&amp;AT$3,事業計画集計2025[営業所]&amp;事業計画集計2025[月]&amp;事業計画集計2025[受着完],事業計画集計2025[(当月)実績 棟数],0,0)</f>
        <v>0</v>
      </c>
      <c r="AX54" s="421">
        <f t="shared" si="1258"/>
        <v>56676202</v>
      </c>
      <c r="AY54" s="422">
        <f t="shared" si="1259"/>
        <v>13332590</v>
      </c>
      <c r="AZ54" s="423">
        <f t="shared" si="1260"/>
        <v>2</v>
      </c>
      <c r="BA54" s="296">
        <f t="shared" si="1261"/>
        <v>72930625</v>
      </c>
      <c r="BB54" s="300">
        <f t="shared" si="1262"/>
        <v>18332356</v>
      </c>
      <c r="BC54" s="154">
        <f t="shared" si="1263"/>
        <v>3</v>
      </c>
      <c r="BD54" s="304">
        <f>Z54+AJ54+AT54</f>
        <v>22372913</v>
      </c>
      <c r="BE54" s="314">
        <f>AA54+AK54+AU54</f>
        <v>5713724</v>
      </c>
      <c r="BF54" s="409">
        <f>BE54*(1+BF55)-(($Q53*1000)*3)</f>
        <v>-29536276</v>
      </c>
      <c r="BG54" s="158">
        <f>AC54+AM54+AW54</f>
        <v>1</v>
      </c>
      <c r="BH54" s="28" cm="1">
        <f t="array" ref="BH54">_xlfn.XLOOKUP($D53&amp;BH$2&amp;BH$3,事業計画集計2025[営業所]&amp;事業計画集計2025[月]&amp;事業計画集計2025[受着完],事業計画集計2025[(当月)実績 請負金額],0,0)</f>
        <v>0</v>
      </c>
      <c r="BI54" s="28" cm="1">
        <f t="array" ref="BI54">_xlfn.XLOOKUP($D53&amp;BH$2&amp;BH$3,事業計画集計2025[営業所]&amp;事業計画集計2025[月]&amp;事業計画集計2025[受着完],事業計画集計2025[(当月)実績 利益額],0,0)</f>
        <v>0</v>
      </c>
      <c r="BJ54" s="149" cm="1">
        <f t="array" ref="BJ54">_xlfn.XLOOKUP($D53&amp;BH$2&amp;BH$3,事業計画集計2025[営業所]&amp;事業計画集計2025[月]&amp;事業計画集計2025[受着完],事業計画集計2025[(当月)実績 棟数],0,0)</f>
        <v>0</v>
      </c>
      <c r="BK54" s="28" cm="1">
        <f t="array" ref="BK54">_xlfn.XLOOKUP($D53&amp;BK$2&amp;BK$3,事業計画集計2025[営業所]&amp;事業計画集計2025[月]&amp;事業計画集計2025[受着完],事業計画集計2025[(当月)実績 請負金額],0,0)</f>
        <v>89259597</v>
      </c>
      <c r="BL54" s="28" cm="1">
        <f t="array" ref="BL54">_xlfn.XLOOKUP($D53&amp;BK$2&amp;BK$3,事業計画集計2025[営業所]&amp;事業計画集計2025[月]&amp;事業計画集計2025[受着完],事業計画集計2025[(当月)実績 利益額],0,0)</f>
        <v>21051190</v>
      </c>
      <c r="BM54" s="149" cm="1">
        <f t="array" ref="BM54">_xlfn.XLOOKUP($D53&amp;BK$2&amp;BK$3,事業計画集計2025[営業所]&amp;事業計画集計2025[月]&amp;事業計画集計2025[受着完],事業計画集計2025[(当月)実績 棟数],0,0)</f>
        <v>3</v>
      </c>
      <c r="BN54" s="28" cm="1">
        <f t="array" ref="BN54">_xlfn.XLOOKUP($D53&amp;BN$2&amp;BN$3,事業計画集計2025[営業所]&amp;事業計画集計2025[月]&amp;事業計画集計2025[受着完],事業計画集計2025[(当月)実績 請負金額],0,0)</f>
        <v>58820459</v>
      </c>
      <c r="BO54" s="28" cm="1">
        <f t="array" ref="BO54">_xlfn.XLOOKUP($D53&amp;BN$2&amp;BN$3,事業計画集計2025[営業所]&amp;事業計画集計2025[月]&amp;事業計画集計2025[受着完],事業計画集計2025[(当月)実績 利益額],0,0)</f>
        <v>16074022</v>
      </c>
      <c r="BP54" s="133">
        <f>BO54-($Q53*1000)</f>
        <v>4324022</v>
      </c>
      <c r="BQ54" s="149" cm="1">
        <f t="array" ref="BQ54">_xlfn.XLOOKUP($D53&amp;BN$2&amp;BN$3,事業計画集計2025[営業所]&amp;事業計画集計2025[月]&amp;事業計画集計2025[受着完],事業計画集計2025[(当月)実績 棟数],0,0)</f>
        <v>2</v>
      </c>
      <c r="BR54" s="28" cm="1">
        <f t="array" ref="BR54">_xlfn.XLOOKUP($D53&amp;BR$2&amp;BR$3,事業計画集計2025[営業所]&amp;事業計画集計2025[月]&amp;事業計画集計2025[受着完],事業計画集計2025[(当月)実績 請負金額],0,0)</f>
        <v>26783696</v>
      </c>
      <c r="BS54" s="28" cm="1">
        <f t="array" ref="BS54">_xlfn.XLOOKUP($D53&amp;BR$2&amp;BR$3,事業計画集計2025[営業所]&amp;事業計画集計2025[月]&amp;事業計画集計2025[受着完],事業計画集計2025[(当月)実績 利益額],0,0)</f>
        <v>6378261</v>
      </c>
      <c r="BT54" s="149" cm="1">
        <f t="array" ref="BT54">_xlfn.XLOOKUP($D53&amp;BR$2&amp;BR$3,事業計画集計2025[営業所]&amp;事業計画集計2025[月]&amp;事業計画集計2025[受着完],事業計画集計2025[(当月)実績 棟数],0,0)</f>
        <v>1</v>
      </c>
      <c r="BU54" s="28" cm="1">
        <f t="array" ref="BU54">_xlfn.XLOOKUP($D53&amp;BU$2&amp;BU$3,事業計画集計2025[営業所]&amp;事業計画集計2025[月]&amp;事業計画集計2025[受着完],事業計画集計2025[(当月)実績 請負金額],0,0)</f>
        <v>0</v>
      </c>
      <c r="BV54" s="28" cm="1">
        <f t="array" ref="BV54">_xlfn.XLOOKUP($D53&amp;BU$2&amp;BU$3,事業計画集計2025[営業所]&amp;事業計画集計2025[月]&amp;事業計画集計2025[受着完],事業計画集計2025[(当月)実績 利益額],0,0)</f>
        <v>0</v>
      </c>
      <c r="BW54" s="149" cm="1">
        <f t="array" ref="BW54">_xlfn.XLOOKUP($D53&amp;BU$2&amp;BU$3,事業計画集計2025[営業所]&amp;事業計画集計2025[月]&amp;事業計画集計2025[受着完],事業計画集計2025[(当月)実績 棟数],0,0)</f>
        <v>0</v>
      </c>
      <c r="BX54" s="28" cm="1">
        <f t="array" ref="BX54">_xlfn.XLOOKUP($D53&amp;BX$2&amp;BX$3,事業計画集計2025[営業所]&amp;事業計画集計2025[月]&amp;事業計画集計2025[受着完],事業計画集計2025[(当月)実績 請負金額],0,0)</f>
        <v>28475200</v>
      </c>
      <c r="BY54" s="28" cm="1">
        <f t="array" ref="BY54">_xlfn.XLOOKUP($D53&amp;BX$2&amp;BX$3,事業計画集計2025[営業所]&amp;事業計画集計2025[月]&amp;事業計画集計2025[受着完],事業計画集計2025[(当月)実績 利益額],0,0)</f>
        <v>7533028</v>
      </c>
      <c r="BZ54" s="133">
        <f>BY54-($Q53*1000)</f>
        <v>-4216972</v>
      </c>
      <c r="CA54" s="149" cm="1">
        <f t="array" ref="CA54">_xlfn.XLOOKUP($D53&amp;BX$2&amp;BX$3,事業計画集計2025[営業所]&amp;事業計画集計2025[月]&amp;事業計画集計2025[受着完],事業計画集計2025[(当月)実績 棟数],0,0)</f>
        <v>1</v>
      </c>
      <c r="CB54" s="28" cm="1">
        <f t="array" ref="CB54">_xlfn.XLOOKUP($D53&amp;CB$2&amp;CB$3,事業計画集計2025[営業所]&amp;事業計画集計2025[月]&amp;事業計画集計2025[受着完],事業計画集計2025[(当月)実績 請負金額],0,0)</f>
        <v>0</v>
      </c>
      <c r="CC54" s="28" cm="1">
        <f t="array" ref="CC54">_xlfn.XLOOKUP($D53&amp;CB$2&amp;CB$3,事業計画集計2025[営業所]&amp;事業計画集計2025[月]&amp;事業計画集計2025[受着完],事業計画集計2025[(当月)実績 利益額],0,0)</f>
        <v>0</v>
      </c>
      <c r="CD54" s="149" cm="1">
        <f t="array" ref="CD54">_xlfn.XLOOKUP($D53&amp;CB$2&amp;CB$3,事業計画集計2025[営業所]&amp;事業計画集計2025[月]&amp;事業計画集計2025[受着完],事業計画集計2025[(当月)実績 棟数],0,0)</f>
        <v>0</v>
      </c>
      <c r="CE54" s="28" cm="1">
        <f t="array" ref="CE54">_xlfn.XLOOKUP($D53&amp;CE$2&amp;CE$3,事業計画集計2025[営業所]&amp;事業計画集計2025[月]&amp;事業計画集計2025[受着完],事業計画集計2025[(当月)実績 請負金額],0,0)</f>
        <v>29882188</v>
      </c>
      <c r="CF54" s="28" cm="1">
        <f t="array" ref="CF54">_xlfn.XLOOKUP($D53&amp;CE$2&amp;CE$3,事業計画集計2025[営業所]&amp;事業計画集計2025[月]&amp;事業計画集計2025[受着完],事業計画集計2025[(当月)実績 利益額],0,0)</f>
        <v>7496656</v>
      </c>
      <c r="CG54" s="149" cm="1">
        <f t="array" ref="CG54">_xlfn.XLOOKUP($D53&amp;CE$2&amp;CE$3,事業計画集計2025[営業所]&amp;事業計画集計2025[月]&amp;事業計画集計2025[受着完],事業計画集計2025[(当月)実績 棟数],0,0)</f>
        <v>1</v>
      </c>
      <c r="CH54" s="28" cm="1">
        <f t="array" ref="CH54">_xlfn.XLOOKUP($D53&amp;CH$2&amp;CH$3,事業計画集計2025[営業所]&amp;事業計画集計2025[月]&amp;事業計画集計2025[受着完],事業計画集計2025[(当月)実績 請負金額],0,0)</f>
        <v>49980655</v>
      </c>
      <c r="CI54" s="28" cm="1">
        <f t="array" ref="CI54">_xlfn.XLOOKUP($D53&amp;CH$2&amp;CH$3,事業計画集計2025[営業所]&amp;事業計画集計2025[月]&amp;事業計画集計2025[受着完],事業計画集計2025[(当月)実績 利益額],0,0)</f>
        <v>12703308</v>
      </c>
      <c r="CJ54" s="133">
        <f>CI54-($Q53*1000)</f>
        <v>953308</v>
      </c>
      <c r="CK54" s="142" cm="1">
        <f t="array" ref="CK54">_xlfn.XLOOKUP($D53&amp;CH$2&amp;CH$3,事業計画集計2025[営業所]&amp;事業計画集計2025[月]&amp;事業計画集計2025[受着完],事業計画集計2025[(当月)実績 棟数],0,0)</f>
        <v>2</v>
      </c>
      <c r="CL54" s="421">
        <f t="shared" si="1268"/>
        <v>26783696</v>
      </c>
      <c r="CM54" s="422">
        <f t="shared" si="1269"/>
        <v>6378261</v>
      </c>
      <c r="CN54" s="423">
        <f t="shared" si="1270"/>
        <v>1</v>
      </c>
      <c r="CO54" s="296">
        <f t="shared" si="1271"/>
        <v>119141785</v>
      </c>
      <c r="CP54" s="300">
        <f t="shared" si="1272"/>
        <v>28547846</v>
      </c>
      <c r="CQ54" s="154">
        <f t="shared" si="1273"/>
        <v>4</v>
      </c>
      <c r="CR54" s="304">
        <f>BN54+BX54+CH54</f>
        <v>137276314</v>
      </c>
      <c r="CS54" s="314">
        <f>BO54+BY54+CI54</f>
        <v>36310358</v>
      </c>
      <c r="CT54" s="409">
        <f>CS54*(1+CT55)-(($Q53*1000)*3)</f>
        <v>1060358</v>
      </c>
      <c r="CU54" s="158">
        <f>BQ54+CA54+CK54</f>
        <v>5</v>
      </c>
      <c r="CV54" s="333">
        <f t="shared" si="1277"/>
        <v>83459898</v>
      </c>
      <c r="CW54" s="334">
        <f t="shared" si="1278"/>
        <v>19710851</v>
      </c>
      <c r="CX54" s="162">
        <f t="shared" si="1279"/>
        <v>3</v>
      </c>
      <c r="CY54" s="354">
        <f t="shared" si="1280"/>
        <v>192072410</v>
      </c>
      <c r="CZ54" s="355">
        <f t="shared" si="1281"/>
        <v>46880202</v>
      </c>
      <c r="DA54" s="166">
        <f t="shared" si="1282"/>
        <v>7</v>
      </c>
      <c r="DB54" s="479">
        <f t="shared" si="1283"/>
        <v>159649227</v>
      </c>
      <c r="DC54" s="480">
        <f t="shared" si="1284"/>
        <v>42024082</v>
      </c>
      <c r="DD54" s="409">
        <f t="shared" si="1285"/>
        <v>-28475918</v>
      </c>
      <c r="DE54" s="482">
        <f t="shared" si="1286"/>
        <v>6</v>
      </c>
      <c r="DF54" s="28" cm="1">
        <f t="array" ref="DF54">_xlfn.XLOOKUP($D53&amp;DF$2&amp;DF$3,事業計画集計2025[営業所]&amp;事業計画集計2025[月]&amp;事業計画集計2025[受着完],事業計画集計2025[(当月)実績 請負金額],0,0)</f>
        <v>0</v>
      </c>
      <c r="DG54" s="28" cm="1">
        <f t="array" ref="DG54">_xlfn.XLOOKUP($D53&amp;DF$2&amp;DF$3,事業計画集計2025[営業所]&amp;事業計画集計2025[月]&amp;事業計画集計2025[受着完],事業計画集計2025[(当月)実績 利益額],0,0)</f>
        <v>0</v>
      </c>
      <c r="DH54" s="149" cm="1">
        <f t="array" ref="DH54">_xlfn.XLOOKUP($D53&amp;DF$2&amp;DF$3,事業計画集計2025[営業所]&amp;事業計画集計2025[月]&amp;事業計画集計2025[受着完],事業計画集計2025[(当月)実績 棟数],0,0)</f>
        <v>0</v>
      </c>
      <c r="DI54" s="28" cm="1">
        <f t="array" ref="DI54">_xlfn.XLOOKUP($D53&amp;DI$2&amp;DI$3,事業計画集計2025[営業所]&amp;事業計画集計2025[月]&amp;事業計画集計2025[受着完],事業計画集計2025[(当月)実績 請負金額],0,0)</f>
        <v>30316802</v>
      </c>
      <c r="DJ54" s="28" cm="1">
        <f t="array" ref="DJ54">_xlfn.XLOOKUP($D53&amp;DI$2&amp;DI$3,事業計画集計2025[営業所]&amp;事業計画集計2025[月]&amp;事業計画集計2025[受着完],事業計画集計2025[(当月)実績 利益額],0,0)</f>
        <v>7158546</v>
      </c>
      <c r="DK54" s="149" cm="1">
        <f t="array" ref="DK54">_xlfn.XLOOKUP($D53&amp;DI$2&amp;DI$3,事業計画集計2025[営業所]&amp;事業計画集計2025[月]&amp;事業計画集計2025[受着完],事業計画集計2025[(当月)実績 棟数],0,0)</f>
        <v>1</v>
      </c>
      <c r="DL54" s="28" cm="1">
        <f t="array" ref="DL54">_xlfn.XLOOKUP($D53&amp;DL$2&amp;DL$3,事業計画集計2025[営業所]&amp;事業計画集計2025[月]&amp;事業計画集計2025[受着完],事業計画集計2025[(当月)実績 請負金額],0,0)</f>
        <v>0</v>
      </c>
      <c r="DM54" s="28" cm="1">
        <f t="array" ref="DM54">_xlfn.XLOOKUP($D53&amp;DL$2&amp;DL$3,事業計画集計2025[営業所]&amp;事業計画集計2025[月]&amp;事業計画集計2025[受着完],事業計画集計2025[(当月)実績 利益額],0,0)</f>
        <v>0</v>
      </c>
      <c r="DN54" s="133">
        <f>DM54-($Q53*1000)</f>
        <v>-11750000</v>
      </c>
      <c r="DO54" s="149" cm="1">
        <f t="array" ref="DO54">_xlfn.XLOOKUP($D53&amp;DL$2&amp;DL$3,事業計画集計2025[営業所]&amp;事業計画集計2025[月]&amp;事業計画集計2025[受着完],事業計画集計2025[(当月)実績 棟数],0,0)</f>
        <v>0</v>
      </c>
      <c r="DP54" s="28" cm="1">
        <f t="array" ref="DP54">_xlfn.XLOOKUP($D53&amp;DP$2&amp;DP$3,事業計画集計2025[営業所]&amp;事業計画集計2025[月]&amp;事業計画集計2025[受着完],事業計画集計2025[(当月)実績 請負金額],0,0)</f>
        <v>0</v>
      </c>
      <c r="DQ54" s="28" cm="1">
        <f t="array" ref="DQ54">_xlfn.XLOOKUP($D53&amp;DP$2&amp;DP$3,事業計画集計2025[営業所]&amp;事業計画集計2025[月]&amp;事業計画集計2025[受着完],事業計画集計2025[(当月)実績 利益額],0,0)</f>
        <v>0</v>
      </c>
      <c r="DR54" s="149" cm="1">
        <f t="array" ref="DR54">_xlfn.XLOOKUP($D53&amp;DP$2&amp;DP$3,事業計画集計2025[営業所]&amp;事業計画集計2025[月]&amp;事業計画集計2025[受着完],事業計画集計2025[(当月)実績 棟数],0,0)</f>
        <v>0</v>
      </c>
      <c r="DS54" s="28" cm="1">
        <f t="array" ref="DS54">_xlfn.XLOOKUP($D53&amp;DS$2&amp;DS$3,事業計画集計2025[営業所]&amp;事業計画集計2025[月]&amp;事業計画集計2025[受着完],事業計画集計2025[(当月)実績 請負金額],0,0)</f>
        <v>0</v>
      </c>
      <c r="DT54" s="28" cm="1">
        <f t="array" ref="DT54">_xlfn.XLOOKUP($D53&amp;DS$2&amp;DS$3,事業計画集計2025[営業所]&amp;事業計画集計2025[月]&amp;事業計画集計2025[受着完],事業計画集計2025[(当月)実績 利益額],0,0)</f>
        <v>0</v>
      </c>
      <c r="DU54" s="149" cm="1">
        <f t="array" ref="DU54">_xlfn.XLOOKUP($D53&amp;DS$2&amp;DS$3,事業計画集計2025[営業所]&amp;事業計画集計2025[月]&amp;事業計画集計2025[受着完],事業計画集計2025[(当月)実績 棟数],0,0)</f>
        <v>0</v>
      </c>
      <c r="DV54" s="28" cm="1">
        <f t="array" ref="DV54">_xlfn.XLOOKUP($D53&amp;DV$2&amp;DV$3,事業計画集計2025[営業所]&amp;事業計画集計2025[月]&amp;事業計画集計2025[受着完],事業計画集計2025[(当月)実績 請負金額],0,0)</f>
        <v>28791432</v>
      </c>
      <c r="DW54" s="28" cm="1">
        <f t="array" ref="DW54">_xlfn.XLOOKUP($D53&amp;DV$2&amp;DV$3,事業計画集計2025[営業所]&amp;事業計画集計2025[月]&amp;事業計画集計2025[受着完],事業計画集計2025[(当月)実績 利益額],0,0)</f>
        <v>6103308</v>
      </c>
      <c r="DX54" s="133">
        <f>DW54-($Q53*1000)</f>
        <v>-5646692</v>
      </c>
      <c r="DY54" s="149" cm="1">
        <f t="array" ref="DY54">_xlfn.XLOOKUP($D53&amp;DV$2&amp;DV$3,事業計画集計2025[営業所]&amp;事業計画集計2025[月]&amp;事業計画集計2025[受着完],事業計画集計2025[(当月)実績 棟数],0,0)</f>
        <v>1</v>
      </c>
      <c r="DZ54" s="28" cm="1">
        <f t="array" ref="DZ54">_xlfn.XLOOKUP($D53&amp;DZ$2&amp;DZ$3,事業計画集計2025[営業所]&amp;事業計画集計2025[月]&amp;事業計画集計2025[受着完],事業計画集計2025[(当月)実績 請負金額],0,0)</f>
        <v>0</v>
      </c>
      <c r="EA54" s="28" cm="1">
        <f t="array" ref="EA54">_xlfn.XLOOKUP($D53&amp;DZ$2&amp;DZ$3,事業計画集計2025[営業所]&amp;事業計画集計2025[月]&amp;事業計画集計2025[受着完],事業計画集計2025[(当月)実績 利益額],0,0)</f>
        <v>0</v>
      </c>
      <c r="EB54" s="149" cm="1">
        <f t="array" ref="EB54">_xlfn.XLOOKUP($D53&amp;DZ$2&amp;DZ$3,事業計画集計2025[営業所]&amp;事業計画集計2025[月]&amp;事業計画集計2025[受着完],事業計画集計2025[(当月)実績 棟数],0,0)</f>
        <v>0</v>
      </c>
      <c r="EC54" s="28" cm="1">
        <f t="array" ref="EC54">_xlfn.XLOOKUP($D53&amp;EC$2&amp;EC$3,事業計画集計2025[営業所]&amp;事業計画集計2025[月]&amp;事業計画集計2025[受着完],事業計画集計2025[(当月)実績 請負金額],0,0)</f>
        <v>0</v>
      </c>
      <c r="ED54" s="28" cm="1">
        <f t="array" ref="ED54">_xlfn.XLOOKUP($D53&amp;EC$2&amp;EC$3,事業計画集計2025[営業所]&amp;事業計画集計2025[月]&amp;事業計画集計2025[受着完],事業計画集計2025[(当月)実績 利益額],0,0)</f>
        <v>0</v>
      </c>
      <c r="EE54" s="149" cm="1">
        <f t="array" ref="EE54">_xlfn.XLOOKUP($D53&amp;EC$2&amp;EC$3,事業計画集計2025[営業所]&amp;事業計画集計2025[月]&amp;事業計画集計2025[受着完],事業計画集計2025[(当月)実績 棟数],0,0)</f>
        <v>0</v>
      </c>
      <c r="EF54" s="28" cm="1">
        <f t="array" ref="EF54">_xlfn.XLOOKUP($D53&amp;EF$2&amp;EF$3,事業計画集計2025[営業所]&amp;事業計画集計2025[月]&amp;事業計画集計2025[受着完],事業計画集計2025[(当月)実績 請負金額],0,0)</f>
        <v>0</v>
      </c>
      <c r="EG54" s="28" cm="1">
        <f t="array" ref="EG54">_xlfn.XLOOKUP($D53&amp;EF$2&amp;EF$3,事業計画集計2025[営業所]&amp;事業計画集計2025[月]&amp;事業計画集計2025[受着完],事業計画集計2025[(当月)実績 利益額],0,0)</f>
        <v>0</v>
      </c>
      <c r="EH54" s="133">
        <f>EG54-($Q53*1000)</f>
        <v>-11750000</v>
      </c>
      <c r="EI54" s="142" cm="1">
        <f t="array" ref="EI54">_xlfn.XLOOKUP($D53&amp;EF$2&amp;EF$3,事業計画集計2025[営業所]&amp;事業計画集計2025[月]&amp;事業計画集計2025[受着完],事業計画集計2025[(当月)実績 棟数],0,0)</f>
        <v>0</v>
      </c>
      <c r="EJ54" s="421">
        <f t="shared" si="1287"/>
        <v>0</v>
      </c>
      <c r="EK54" s="422">
        <f t="shared" si="1288"/>
        <v>0</v>
      </c>
      <c r="EL54" s="423">
        <f t="shared" si="1289"/>
        <v>0</v>
      </c>
      <c r="EM54" s="296">
        <f t="shared" si="1290"/>
        <v>30316802</v>
      </c>
      <c r="EN54" s="300">
        <f t="shared" si="1291"/>
        <v>7158546</v>
      </c>
      <c r="EO54" s="154">
        <f t="shared" si="1292"/>
        <v>1</v>
      </c>
      <c r="EP54" s="304">
        <f>DL54+DV54+EF54</f>
        <v>28791432</v>
      </c>
      <c r="EQ54" s="314">
        <f>DM54+DW54+EG54</f>
        <v>6103308</v>
      </c>
      <c r="ER54" s="409">
        <f>EQ54*(1+ER55)-(($Q53*1000)*3)</f>
        <v>-29146692</v>
      </c>
      <c r="ES54" s="158">
        <f>DO54+DY54+EI54</f>
        <v>1</v>
      </c>
      <c r="ET54" s="28" cm="1">
        <f t="array" ref="ET54">_xlfn.XLOOKUP($D53&amp;ET$2&amp;ET$3,事業計画集計2025[営業所]&amp;事業計画集計2025[月]&amp;事業計画集計2025[受着完],事業計画集計2025[(当月)実績 請負金額],0,0)</f>
        <v>0</v>
      </c>
      <c r="EU54" s="28" cm="1">
        <f t="array" ref="EU54">_xlfn.XLOOKUP($D53&amp;ET$2&amp;ET$3,事業計画集計2025[営業所]&amp;事業計画集計2025[月]&amp;事業計画集計2025[受着完],事業計画集計2025[(当月)実績 利益額],0,0)</f>
        <v>0</v>
      </c>
      <c r="EV54" s="149" cm="1">
        <f t="array" ref="EV54">_xlfn.XLOOKUP($D53&amp;ET$2&amp;ET$3,事業計画集計2025[営業所]&amp;事業計画集計2025[月]&amp;事業計画集計2025[受着完],事業計画集計2025[(当月)実績 棟数],0,0)</f>
        <v>0</v>
      </c>
      <c r="EW54" s="28" cm="1">
        <f t="array" ref="EW54">_xlfn.XLOOKUP($D53&amp;EW$2&amp;EW$3,事業計画集計2025[営業所]&amp;事業計画集計2025[月]&amp;事業計画集計2025[受着完],事業計画集計2025[(当月)実績 請負金額],0,0)</f>
        <v>0</v>
      </c>
      <c r="EX54" s="28" cm="1">
        <f t="array" ref="EX54">_xlfn.XLOOKUP($D53&amp;EW$2&amp;EW$3,事業計画集計2025[営業所]&amp;事業計画集計2025[月]&amp;事業計画集計2025[受着完],事業計画集計2025[(当月)実績 利益額],0,0)</f>
        <v>0</v>
      </c>
      <c r="EY54" s="149" cm="1">
        <f t="array" ref="EY54">_xlfn.XLOOKUP($D53&amp;EW$2&amp;EW$3,事業計画集計2025[営業所]&amp;事業計画集計2025[月]&amp;事業計画集計2025[受着完],事業計画集計2025[(当月)実績 棟数],0,0)</f>
        <v>0</v>
      </c>
      <c r="EZ54" s="28" cm="1">
        <f t="array" ref="EZ54">_xlfn.XLOOKUP($D53&amp;EZ$2&amp;EZ$3,事業計画集計2025[営業所]&amp;事業計画集計2025[月]&amp;事業計画集計2025[受着完],事業計画集計2025[(当月)実績 請負金額],0,0)</f>
        <v>0</v>
      </c>
      <c r="FA54" s="28" cm="1">
        <f t="array" ref="FA54">_xlfn.XLOOKUP($D53&amp;EZ$2&amp;EZ$3,事業計画集計2025[営業所]&amp;事業計画集計2025[月]&amp;事業計画集計2025[受着完],事業計画集計2025[(当月)実績 利益額],0,0)</f>
        <v>0</v>
      </c>
      <c r="FB54" s="133">
        <f>FA54-($Q53*1000)</f>
        <v>-11750000</v>
      </c>
      <c r="FC54" s="149" cm="1">
        <f t="array" ref="FC54">_xlfn.XLOOKUP($D53&amp;EZ$2&amp;EZ$3,事業計画集計2025[営業所]&amp;事業計画集計2025[月]&amp;事業計画集計2025[受着完],事業計画集計2025[(当月)実績 棟数],0,0)</f>
        <v>0</v>
      </c>
      <c r="FD54" s="28" cm="1">
        <f t="array" ref="FD54">_xlfn.XLOOKUP($D53&amp;FD$2&amp;FD$3,事業計画集計2025[営業所]&amp;事業計画集計2025[月]&amp;事業計画集計2025[受着完],事業計画集計2025[(当月)実績 請負金額],0,0)</f>
        <v>0</v>
      </c>
      <c r="FE54" s="28" cm="1">
        <f t="array" ref="FE54">_xlfn.XLOOKUP($D53&amp;FD$2&amp;FD$3,事業計画集計2025[営業所]&amp;事業計画集計2025[月]&amp;事業計画集計2025[受着完],事業計画集計2025[(当月)実績 利益額],0,0)</f>
        <v>0</v>
      </c>
      <c r="FF54" s="149" cm="1">
        <f t="array" ref="FF54">_xlfn.XLOOKUP($D53&amp;FD$2&amp;FD$3,事業計画集計2025[営業所]&amp;事業計画集計2025[月]&amp;事業計画集計2025[受着完],事業計画集計2025[(当月)実績 棟数],0,0)</f>
        <v>0</v>
      </c>
      <c r="FG54" s="28" cm="1">
        <f t="array" ref="FG54">_xlfn.XLOOKUP($D53&amp;FG$2&amp;FG$3,事業計画集計2025[営業所]&amp;事業計画集計2025[月]&amp;事業計画集計2025[受着完],事業計画集計2025[(当月)実績 請負金額],0,0)</f>
        <v>0</v>
      </c>
      <c r="FH54" s="28" cm="1">
        <f t="array" ref="FH54">_xlfn.XLOOKUP($D53&amp;FG$2&amp;FG$3,事業計画集計2025[営業所]&amp;事業計画集計2025[月]&amp;事業計画集計2025[受着完],事業計画集計2025[(当月)実績 利益額],0,0)</f>
        <v>0</v>
      </c>
      <c r="FI54" s="149" cm="1">
        <f t="array" ref="FI54">_xlfn.XLOOKUP($D53&amp;FG$2&amp;FG$3,事業計画集計2025[営業所]&amp;事業計画集計2025[月]&amp;事業計画集計2025[受着完],事業計画集計2025[(当月)実績 棟数],0,0)</f>
        <v>0</v>
      </c>
      <c r="FJ54" s="28" cm="1">
        <f t="array" ref="FJ54">_xlfn.XLOOKUP($D53&amp;FJ$2&amp;FJ$3,事業計画集計2025[営業所]&amp;事業計画集計2025[月]&amp;事業計画集計2025[受着完],事業計画集計2025[(当月)実績 請負金額],0,0)</f>
        <v>0</v>
      </c>
      <c r="FK54" s="28" cm="1">
        <f t="array" ref="FK54">_xlfn.XLOOKUP($D53&amp;FJ$2&amp;FJ$3,事業計画集計2025[営業所]&amp;事業計画集計2025[月]&amp;事業計画集計2025[受着完],事業計画集計2025[(当月)実績 利益額],0,0)</f>
        <v>0</v>
      </c>
      <c r="FL54" s="133">
        <f>FK54-($Q53*1000)</f>
        <v>-11750000</v>
      </c>
      <c r="FM54" s="149" cm="1">
        <f t="array" ref="FM54">_xlfn.XLOOKUP($D53&amp;FJ$2&amp;FJ$3,事業計画集計2025[営業所]&amp;事業計画集計2025[月]&amp;事業計画集計2025[受着完],事業計画集計2025[(当月)実績 棟数],0,0)</f>
        <v>0</v>
      </c>
      <c r="FN54" s="28" cm="1">
        <f t="array" ref="FN54">_xlfn.XLOOKUP($D53&amp;FN$2&amp;FN$3,事業計画集計2025[営業所]&amp;事業計画集計2025[月]&amp;事業計画集計2025[受着完],事業計画集計2025[(当月)実績 請負金額],0,0)</f>
        <v>0</v>
      </c>
      <c r="FO54" s="28" cm="1">
        <f t="array" ref="FO54">_xlfn.XLOOKUP($D53&amp;FN$2&amp;FN$3,事業計画集計2025[営業所]&amp;事業計画集計2025[月]&amp;事業計画集計2025[受着完],事業計画集計2025[(当月)実績 利益額],0,0)</f>
        <v>0</v>
      </c>
      <c r="FP54" s="149" cm="1">
        <f t="array" ref="FP54">_xlfn.XLOOKUP($D53&amp;FN$2&amp;FN$3,事業計画集計2025[営業所]&amp;事業計画集計2025[月]&amp;事業計画集計2025[受着完],事業計画集計2025[(当月)実績 棟数],0,0)</f>
        <v>0</v>
      </c>
      <c r="FQ54" s="28" cm="1">
        <f t="array" ref="FQ54">_xlfn.XLOOKUP($D53&amp;FQ$2&amp;FQ$3,事業計画集計2025[営業所]&amp;事業計画集計2025[月]&amp;事業計画集計2025[受着完],事業計画集計2025[(当月)実績 請負金額],0,0)</f>
        <v>0</v>
      </c>
      <c r="FR54" s="28" cm="1">
        <f t="array" ref="FR54">_xlfn.XLOOKUP($D53&amp;FQ$2&amp;FQ$3,事業計画集計2025[営業所]&amp;事業計画集計2025[月]&amp;事業計画集計2025[受着完],事業計画集計2025[(当月)実績 利益額],0,0)</f>
        <v>0</v>
      </c>
      <c r="FS54" s="149" cm="1">
        <f t="array" ref="FS54">_xlfn.XLOOKUP($D53&amp;FQ$2&amp;FQ$3,事業計画集計2025[営業所]&amp;事業計画集計2025[月]&amp;事業計画集計2025[受着完],事業計画集計2025[(当月)実績 棟数],0,0)</f>
        <v>0</v>
      </c>
      <c r="FT54" s="28" cm="1">
        <f t="array" ref="FT54">_xlfn.XLOOKUP($D53&amp;FT$2&amp;FT$3,事業計画集計2025[営業所]&amp;事業計画集計2025[月]&amp;事業計画集計2025[受着完],事業計画集計2025[(当月)実績 請負金額],0,0)</f>
        <v>0</v>
      </c>
      <c r="FU54" s="28" cm="1">
        <f t="array" ref="FU54">_xlfn.XLOOKUP($D53&amp;FT$2&amp;FT$3,事業計画集計2025[営業所]&amp;事業計画集計2025[月]&amp;事業計画集計2025[受着完],事業計画集計2025[(当月)実績 利益額],0,0)</f>
        <v>0</v>
      </c>
      <c r="FV54" s="133">
        <f>FU54-($Q53*1000)</f>
        <v>-11750000</v>
      </c>
      <c r="FW54" s="142" cm="1">
        <f t="array" ref="FW54">_xlfn.XLOOKUP($D53&amp;FT$2&amp;FT$3,事業計画集計2025[営業所]&amp;事業計画集計2025[月]&amp;事業計画集計2025[受着完],事業計画集計2025[(当月)実績 棟数],0,0)</f>
        <v>0</v>
      </c>
      <c r="FX54" s="421">
        <f t="shared" si="1296"/>
        <v>0</v>
      </c>
      <c r="FY54" s="422">
        <f t="shared" si="1297"/>
        <v>0</v>
      </c>
      <c r="FZ54" s="423">
        <f t="shared" si="1298"/>
        <v>0</v>
      </c>
      <c r="GA54" s="296">
        <f t="shared" si="1299"/>
        <v>0</v>
      </c>
      <c r="GB54" s="300">
        <f t="shared" si="1300"/>
        <v>0</v>
      </c>
      <c r="GC54" s="154">
        <f t="shared" si="1301"/>
        <v>0</v>
      </c>
      <c r="GD54" s="304">
        <f>EZ54+FJ54+FT54</f>
        <v>0</v>
      </c>
      <c r="GE54" s="314">
        <f>FA54+FK54+FU54</f>
        <v>0</v>
      </c>
      <c r="GF54" s="409">
        <f>GE54*(1+GF55)-(($Q53*1000)*3)</f>
        <v>-35250000</v>
      </c>
      <c r="GG54" s="158">
        <f>FC54+FM54+FW54</f>
        <v>0</v>
      </c>
      <c r="GH54" s="333">
        <f t="shared" si="1305"/>
        <v>0</v>
      </c>
      <c r="GI54" s="334">
        <f t="shared" si="1306"/>
        <v>0</v>
      </c>
      <c r="GJ54" s="162">
        <f t="shared" si="1307"/>
        <v>0</v>
      </c>
      <c r="GK54" s="354">
        <f t="shared" si="1308"/>
        <v>30316802</v>
      </c>
      <c r="GL54" s="355">
        <f t="shared" si="1309"/>
        <v>7158546</v>
      </c>
      <c r="GM54" s="166">
        <f t="shared" si="1310"/>
        <v>1</v>
      </c>
      <c r="GN54" s="479">
        <f t="shared" si="1311"/>
        <v>28791432</v>
      </c>
      <c r="GO54" s="480">
        <f t="shared" si="1312"/>
        <v>6103308</v>
      </c>
      <c r="GP54" s="409">
        <f t="shared" si="1313"/>
        <v>-64396692</v>
      </c>
      <c r="GQ54" s="482">
        <f t="shared" si="1314"/>
        <v>1</v>
      </c>
      <c r="GR54" s="390">
        <f t="shared" si="1315"/>
        <v>83459898</v>
      </c>
      <c r="GS54" s="391">
        <f t="shared" si="1316"/>
        <v>19710851</v>
      </c>
      <c r="GT54" s="170">
        <f t="shared" si="1317"/>
        <v>3</v>
      </c>
      <c r="GU54" s="390">
        <f t="shared" si="1318"/>
        <v>222389212</v>
      </c>
      <c r="GV54" s="391">
        <f t="shared" si="1319"/>
        <v>54038748</v>
      </c>
      <c r="GW54" s="170">
        <f t="shared" si="1320"/>
        <v>8</v>
      </c>
      <c r="GX54" s="390">
        <f t="shared" si="1321"/>
        <v>188440659</v>
      </c>
      <c r="GY54" s="391">
        <f t="shared" si="1322"/>
        <v>48127390</v>
      </c>
      <c r="GZ54" s="409">
        <f t="shared" si="1323"/>
        <v>-92872610</v>
      </c>
      <c r="HA54" s="256">
        <f t="shared" si="1324"/>
        <v>7</v>
      </c>
      <c r="HB54" s="31"/>
      <c r="HC54" s="30" t="s">
        <v>138</v>
      </c>
      <c r="HD54" s="30" t="s">
        <v>77</v>
      </c>
      <c r="HE54" s="516" t="s">
        <v>248</v>
      </c>
      <c r="HF54" s="30" t="s">
        <v>250</v>
      </c>
      <c r="HG54" s="30"/>
    </row>
    <row r="55" spans="1:215" s="38" customFormat="1" ht="21">
      <c r="A55" s="32"/>
      <c r="B55" s="599" t="s">
        <v>448</v>
      </c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139</v>
      </c>
      <c r="T55" s="35">
        <f t="shared" ref="T55:AA55" si="1331">IF(AND(T53&gt;0,T54&gt;0),ROUNDDOWN(T54/T53,4),"")</f>
        <v>0.56140000000000001</v>
      </c>
      <c r="U55" s="36">
        <f t="shared" si="1331"/>
        <v>0.5302</v>
      </c>
      <c r="V55" s="143">
        <f t="shared" si="1331"/>
        <v>0.5</v>
      </c>
      <c r="W55" s="35">
        <f t="shared" si="1331"/>
        <v>1</v>
      </c>
      <c r="X55" s="36">
        <f t="shared" si="1331"/>
        <v>0.97460000000000002</v>
      </c>
      <c r="Y55" s="150">
        <f t="shared" si="1331"/>
        <v>1</v>
      </c>
      <c r="Z55" s="36">
        <f t="shared" si="1331"/>
        <v>1.0168999999999999</v>
      </c>
      <c r="AA55" s="36">
        <f t="shared" si="1331"/>
        <v>1.4283999999999999</v>
      </c>
      <c r="AB55" s="37">
        <f>IF(AB54&gt;0,AB54/AB53,0)</f>
        <v>0</v>
      </c>
      <c r="AC55" s="143">
        <f t="shared" ref="AC55:AK55" si="1332">IF(AND(AC53&gt;0,AC54&gt;0),ROUNDDOWN(AC54/AC53,4),"")</f>
        <v>1</v>
      </c>
      <c r="AD55" s="35">
        <f t="shared" si="1332"/>
        <v>0.48809999999999998</v>
      </c>
      <c r="AE55" s="36">
        <f t="shared" si="1332"/>
        <v>0.45729999999999998</v>
      </c>
      <c r="AF55" s="150">
        <f t="shared" si="1332"/>
        <v>0.5</v>
      </c>
      <c r="AG55" s="36">
        <f t="shared" si="1332"/>
        <v>1.0059</v>
      </c>
      <c r="AH55" s="36">
        <f t="shared" si="1332"/>
        <v>0.92510000000000003</v>
      </c>
      <c r="AI55" s="150">
        <f t="shared" si="1332"/>
        <v>1</v>
      </c>
      <c r="AJ55" s="36" t="str">
        <f t="shared" si="1332"/>
        <v/>
      </c>
      <c r="AK55" s="36" t="str">
        <f t="shared" si="1332"/>
        <v/>
      </c>
      <c r="AL55" s="37">
        <f>IF(AL54&gt;0,AL54/AL53,0)</f>
        <v>0</v>
      </c>
      <c r="AM55" s="150" t="str">
        <f t="shared" ref="AM55:AU55" si="1333">IF(AND(AM53&gt;0,AM54&gt;0),ROUNDDOWN(AM54/AM53,4),"")</f>
        <v/>
      </c>
      <c r="AN55" s="36" t="str">
        <f t="shared" si="1333"/>
        <v/>
      </c>
      <c r="AO55" s="36" t="str">
        <f t="shared" si="1333"/>
        <v/>
      </c>
      <c r="AP55" s="150" t="str">
        <f t="shared" si="1333"/>
        <v/>
      </c>
      <c r="AQ55" s="36">
        <f t="shared" si="1333"/>
        <v>0.32240000000000002</v>
      </c>
      <c r="AR55" s="36">
        <f t="shared" si="1333"/>
        <v>0.2984</v>
      </c>
      <c r="AS55" s="150">
        <f t="shared" si="1333"/>
        <v>0.5</v>
      </c>
      <c r="AT55" s="36" t="str">
        <f t="shared" si="1333"/>
        <v/>
      </c>
      <c r="AU55" s="36" t="str">
        <f t="shared" si="1333"/>
        <v/>
      </c>
      <c r="AV55" s="37">
        <f>IF(AV54&gt;0,AV54/AV53,0)</f>
        <v>0</v>
      </c>
      <c r="AW55" s="143" t="str">
        <f>IF(AND(AW53&gt;0,AW54&gt;0),ROUNDDOWN(AW54/AW53,4),"")</f>
        <v/>
      </c>
      <c r="AX55" s="424">
        <f t="shared" ref="AX55:BE55" si="1334">IF(AND(AX53&gt;0,AX54&gt;0),ROUNDDOWN(AX54/AX53,4),"")</f>
        <v>0.29980000000000001</v>
      </c>
      <c r="AY55" s="425">
        <f t="shared" si="1334"/>
        <v>0.28210000000000002</v>
      </c>
      <c r="AZ55" s="426">
        <f t="shared" si="1334"/>
        <v>0.28570000000000001</v>
      </c>
      <c r="BA55" s="297">
        <f t="shared" si="1334"/>
        <v>0.60260000000000002</v>
      </c>
      <c r="BB55" s="301">
        <f t="shared" si="1334"/>
        <v>0.56920000000000004</v>
      </c>
      <c r="BC55" s="155">
        <f t="shared" si="1334"/>
        <v>0.75</v>
      </c>
      <c r="BD55" s="305">
        <f t="shared" si="1334"/>
        <v>1.0168999999999999</v>
      </c>
      <c r="BE55" s="315">
        <f t="shared" si="1334"/>
        <v>1.4283999999999999</v>
      </c>
      <c r="BF55" s="325"/>
      <c r="BG55" s="159">
        <f t="shared" ref="BG55:BO55" si="1335">IF(AND(BG53&gt;0,BG54&gt;0),ROUNDDOWN(BG54/BG53,4),"")</f>
        <v>1</v>
      </c>
      <c r="BH55" s="36" t="str">
        <f t="shared" si="1335"/>
        <v/>
      </c>
      <c r="BI55" s="36" t="str">
        <f t="shared" si="1335"/>
        <v/>
      </c>
      <c r="BJ55" s="150" t="str">
        <f t="shared" si="1335"/>
        <v/>
      </c>
      <c r="BK55" s="36">
        <f t="shared" si="1335"/>
        <v>0.61450000000000005</v>
      </c>
      <c r="BL55" s="36">
        <f t="shared" si="1335"/>
        <v>0.56269999999999998</v>
      </c>
      <c r="BM55" s="150">
        <f t="shared" si="1335"/>
        <v>0.6</v>
      </c>
      <c r="BN55" s="36">
        <f t="shared" si="1335"/>
        <v>1.8875</v>
      </c>
      <c r="BO55" s="36">
        <f t="shared" si="1335"/>
        <v>1.8891</v>
      </c>
      <c r="BP55" s="37">
        <f>IF(BP54&gt;0,BP54/BP53,0)</f>
        <v>-1.3339731682719613</v>
      </c>
      <c r="BQ55" s="150">
        <f t="shared" ref="BQ55:BY55" si="1336">IF(AND(BQ53&gt;0,BQ54&gt;0),ROUNDDOWN(BQ54/BQ53,4),"")</f>
        <v>2</v>
      </c>
      <c r="BR55" s="36">
        <f t="shared" si="1336"/>
        <v>0.49590000000000001</v>
      </c>
      <c r="BS55" s="36">
        <f t="shared" si="1336"/>
        <v>0.47239999999999999</v>
      </c>
      <c r="BT55" s="150">
        <f t="shared" si="1336"/>
        <v>0.5</v>
      </c>
      <c r="BU55" s="36" t="str">
        <f t="shared" si="1336"/>
        <v/>
      </c>
      <c r="BV55" s="36" t="str">
        <f t="shared" si="1336"/>
        <v/>
      </c>
      <c r="BW55" s="150" t="str">
        <f t="shared" si="1336"/>
        <v/>
      </c>
      <c r="BX55" s="36" t="str">
        <f t="shared" si="1336"/>
        <v/>
      </c>
      <c r="BY55" s="36" t="str">
        <f t="shared" si="1336"/>
        <v/>
      </c>
      <c r="BZ55" s="37">
        <f>IF(BZ54&gt;0,BZ54/BZ53,0)</f>
        <v>0</v>
      </c>
      <c r="CA55" s="150" t="str">
        <f t="shared" ref="CA55:CI55" si="1337">IF(AND(CA53&gt;0,CA54&gt;0),ROUNDDOWN(CA54/CA53,4),"")</f>
        <v/>
      </c>
      <c r="CB55" s="36" t="str">
        <f t="shared" si="1337"/>
        <v/>
      </c>
      <c r="CC55" s="36" t="str">
        <f t="shared" si="1337"/>
        <v/>
      </c>
      <c r="CD55" s="150" t="str">
        <f t="shared" si="1337"/>
        <v/>
      </c>
      <c r="CE55" s="36">
        <f t="shared" si="1337"/>
        <v>0.55330000000000001</v>
      </c>
      <c r="CF55" s="36">
        <f t="shared" si="1337"/>
        <v>0.55530000000000002</v>
      </c>
      <c r="CG55" s="150">
        <f t="shared" si="1337"/>
        <v>0.5</v>
      </c>
      <c r="CH55" s="36" t="str">
        <f t="shared" si="1337"/>
        <v/>
      </c>
      <c r="CI55" s="36" t="str">
        <f t="shared" si="1337"/>
        <v/>
      </c>
      <c r="CJ55" s="37">
        <f>IF(CJ54&gt;0,CJ54/CJ53,0)</f>
        <v>-8.1132595744680847E-2</v>
      </c>
      <c r="CK55" s="143" t="str">
        <f>IF(AND(CK53&gt;0,CK54&gt;0),ROUNDDOWN(CK54/CK53,4),"")</f>
        <v/>
      </c>
      <c r="CL55" s="424">
        <f t="shared" ref="CL55:CS55" si="1338">IF(AND(CL53&gt;0,CL54&gt;0),ROUNDDOWN(CL54/CL53,4),"")</f>
        <v>0.14169999999999999</v>
      </c>
      <c r="CM55" s="425">
        <f t="shared" si="1338"/>
        <v>0.13489999999999999</v>
      </c>
      <c r="CN55" s="426">
        <f t="shared" si="1338"/>
        <v>0.14280000000000001</v>
      </c>
      <c r="CO55" s="297">
        <f t="shared" si="1338"/>
        <v>0.47039999999999998</v>
      </c>
      <c r="CP55" s="301">
        <f t="shared" si="1338"/>
        <v>0.44319999999999998</v>
      </c>
      <c r="CQ55" s="155">
        <f t="shared" si="1338"/>
        <v>0.44440000000000002</v>
      </c>
      <c r="CR55" s="305">
        <f t="shared" si="1338"/>
        <v>4.4051</v>
      </c>
      <c r="CS55" s="315">
        <f t="shared" si="1338"/>
        <v>4.2675000000000001</v>
      </c>
      <c r="CT55" s="325"/>
      <c r="CU55" s="159">
        <f>IF(AND(CU53&gt;0,CU54&gt;0),ROUNDDOWN(CU54/CU53,4),"")</f>
        <v>5</v>
      </c>
      <c r="CV55" s="335">
        <f>IF(AND(CV53&gt;0,CV54&gt;0),ROUNDDOWN(CV54/CV53,4),"")</f>
        <v>0.22070000000000001</v>
      </c>
      <c r="CW55" s="336">
        <f t="shared" ref="CW55:CX55" si="1339">IF(AND(CW53&gt;0,CW54&gt;0),ROUNDDOWN(CW54/CW53,4),"")</f>
        <v>0.20849999999999999</v>
      </c>
      <c r="CX55" s="163">
        <f t="shared" si="1339"/>
        <v>0.2142</v>
      </c>
      <c r="CY55" s="356">
        <f>IF(AND(CY53&gt;0,CY54&gt;0),ROUNDDOWN(CY54/CY53,4),"")</f>
        <v>0.51319999999999999</v>
      </c>
      <c r="CZ55" s="357">
        <f>IF(AND(CZ53&gt;0,CZ54&gt;0),ROUNDDOWN(CZ54/CZ53,4),"")</f>
        <v>0.48520000000000002</v>
      </c>
      <c r="DA55" s="167">
        <f>IF(AND(DA53&gt;0,DA54&gt;0),ROUNDDOWN(DA54/DA53,4),"")</f>
        <v>0.53839999999999999</v>
      </c>
      <c r="DB55" s="483">
        <f t="shared" ref="DB55:DE55" si="1340">IF(AND(DB53&gt;0,DB54&gt;0),ROUNDDOWN(DB54/DB53,4),"")</f>
        <v>3.0030000000000001</v>
      </c>
      <c r="DC55" s="484">
        <f t="shared" si="1340"/>
        <v>3.3595999999999999</v>
      </c>
      <c r="DD55" s="485"/>
      <c r="DE55" s="486">
        <f t="shared" si="1340"/>
        <v>3</v>
      </c>
      <c r="DF55" s="36" t="str">
        <f t="shared" ref="DF55:DM55" si="1341">IF(AND(DF53&gt;0,DF54&gt;0),ROUNDDOWN(DF54/DF53,4),"")</f>
        <v/>
      </c>
      <c r="DG55" s="36" t="str">
        <f t="shared" si="1341"/>
        <v/>
      </c>
      <c r="DH55" s="150" t="str">
        <f t="shared" si="1341"/>
        <v/>
      </c>
      <c r="DI55" s="36">
        <f t="shared" si="1341"/>
        <v>0.37419999999999998</v>
      </c>
      <c r="DJ55" s="36">
        <f t="shared" si="1341"/>
        <v>0.35349999999999998</v>
      </c>
      <c r="DK55" s="150">
        <f t="shared" si="1341"/>
        <v>0.33329999999999999</v>
      </c>
      <c r="DL55" s="36" t="str">
        <f t="shared" si="1341"/>
        <v/>
      </c>
      <c r="DM55" s="36" t="str">
        <f t="shared" si="1341"/>
        <v/>
      </c>
      <c r="DN55" s="37">
        <f>IF(DN54&gt;0,DN54/DN53,0)</f>
        <v>0</v>
      </c>
      <c r="DO55" s="150" t="str">
        <f t="shared" ref="DO55:DW55" si="1342">IF(AND(DO53&gt;0,DO54&gt;0),ROUNDDOWN(DO54/DO53,4),"")</f>
        <v/>
      </c>
      <c r="DP55" s="36" t="str">
        <f t="shared" si="1342"/>
        <v/>
      </c>
      <c r="DQ55" s="36" t="str">
        <f t="shared" si="1342"/>
        <v/>
      </c>
      <c r="DR55" s="150" t="str">
        <f t="shared" si="1342"/>
        <v/>
      </c>
      <c r="DS55" s="36" t="str">
        <f t="shared" si="1342"/>
        <v/>
      </c>
      <c r="DT55" s="36" t="str">
        <f t="shared" si="1342"/>
        <v/>
      </c>
      <c r="DU55" s="150" t="str">
        <f t="shared" si="1342"/>
        <v/>
      </c>
      <c r="DV55" s="36">
        <f t="shared" si="1342"/>
        <v>0.1948</v>
      </c>
      <c r="DW55" s="36">
        <f t="shared" si="1342"/>
        <v>0.15859999999999999</v>
      </c>
      <c r="DX55" s="37">
        <f>IF(DX54&gt;0,DX54/DX53,0)</f>
        <v>0</v>
      </c>
      <c r="DY55" s="150">
        <f t="shared" ref="DY55:EG55" si="1343">IF(AND(DY53&gt;0,DY54&gt;0),ROUNDDOWN(DY54/DY53,4),"")</f>
        <v>0.2</v>
      </c>
      <c r="DZ55" s="36" t="str">
        <f t="shared" si="1343"/>
        <v/>
      </c>
      <c r="EA55" s="36" t="str">
        <f t="shared" si="1343"/>
        <v/>
      </c>
      <c r="EB55" s="150" t="str">
        <f t="shared" si="1343"/>
        <v/>
      </c>
      <c r="EC55" s="36" t="str">
        <f t="shared" si="1343"/>
        <v/>
      </c>
      <c r="ED55" s="36" t="str">
        <f t="shared" si="1343"/>
        <v/>
      </c>
      <c r="EE55" s="150" t="str">
        <f t="shared" si="1343"/>
        <v/>
      </c>
      <c r="EF55" s="36" t="str">
        <f t="shared" si="1343"/>
        <v/>
      </c>
      <c r="EG55" s="36" t="str">
        <f t="shared" si="1343"/>
        <v/>
      </c>
      <c r="EH55" s="37">
        <f>IF(EH54&gt;0,EH54/EH53,0)</f>
        <v>0</v>
      </c>
      <c r="EI55" s="143" t="str">
        <f>IF(AND(EI53&gt;0,EI54&gt;0),ROUNDDOWN(EI54/EI53,4),"")</f>
        <v/>
      </c>
      <c r="EJ55" s="424" t="str">
        <f t="shared" ref="EJ55:EQ55" si="1344">IF(AND(EJ53&gt;0,EJ54&gt;0),ROUNDDOWN(EJ54/EJ53,4),"")</f>
        <v/>
      </c>
      <c r="EK55" s="425" t="str">
        <f t="shared" si="1344"/>
        <v/>
      </c>
      <c r="EL55" s="426" t="str">
        <f t="shared" si="1344"/>
        <v/>
      </c>
      <c r="EM55" s="297">
        <f t="shared" si="1344"/>
        <v>0.14030000000000001</v>
      </c>
      <c r="EN55" s="301">
        <f t="shared" si="1344"/>
        <v>0.13250000000000001</v>
      </c>
      <c r="EO55" s="155">
        <f t="shared" si="1344"/>
        <v>0.125</v>
      </c>
      <c r="EP55" s="305">
        <f t="shared" si="1344"/>
        <v>9.1600000000000001E-2</v>
      </c>
      <c r="EQ55" s="315">
        <f t="shared" si="1344"/>
        <v>7.4899999999999994E-2</v>
      </c>
      <c r="ER55" s="325"/>
      <c r="ES55" s="159">
        <f t="shared" ref="ES55:FA55" si="1345">IF(AND(ES53&gt;0,ES54&gt;0),ROUNDDOWN(ES54/ES53,4),"")</f>
        <v>9.0899999999999995E-2</v>
      </c>
      <c r="ET55" s="36" t="str">
        <f t="shared" si="1345"/>
        <v/>
      </c>
      <c r="EU55" s="36" t="str">
        <f t="shared" si="1345"/>
        <v/>
      </c>
      <c r="EV55" s="150" t="str">
        <f t="shared" si="1345"/>
        <v/>
      </c>
      <c r="EW55" s="36" t="str">
        <f t="shared" si="1345"/>
        <v/>
      </c>
      <c r="EX55" s="36" t="str">
        <f t="shared" si="1345"/>
        <v/>
      </c>
      <c r="EY55" s="150" t="str">
        <f t="shared" si="1345"/>
        <v/>
      </c>
      <c r="EZ55" s="36" t="str">
        <f t="shared" si="1345"/>
        <v/>
      </c>
      <c r="FA55" s="36" t="str">
        <f t="shared" si="1345"/>
        <v/>
      </c>
      <c r="FB55" s="37">
        <f>IF(FB54&gt;0,FB54/FB53,0)</f>
        <v>0</v>
      </c>
      <c r="FC55" s="150" t="str">
        <f t="shared" ref="FC55:FK55" si="1346">IF(AND(FC53&gt;0,FC54&gt;0),ROUNDDOWN(FC54/FC53,4),"")</f>
        <v/>
      </c>
      <c r="FD55" s="36" t="str">
        <f t="shared" si="1346"/>
        <v/>
      </c>
      <c r="FE55" s="36" t="str">
        <f t="shared" si="1346"/>
        <v/>
      </c>
      <c r="FF55" s="150" t="str">
        <f t="shared" si="1346"/>
        <v/>
      </c>
      <c r="FG55" s="36" t="str">
        <f t="shared" si="1346"/>
        <v/>
      </c>
      <c r="FH55" s="36" t="str">
        <f t="shared" si="1346"/>
        <v/>
      </c>
      <c r="FI55" s="150" t="str">
        <f t="shared" si="1346"/>
        <v/>
      </c>
      <c r="FJ55" s="36" t="str">
        <f t="shared" si="1346"/>
        <v/>
      </c>
      <c r="FK55" s="36" t="str">
        <f t="shared" si="1346"/>
        <v/>
      </c>
      <c r="FL55" s="37">
        <f>IF(FL54&gt;0,FL54/FL53,0)</f>
        <v>0</v>
      </c>
      <c r="FM55" s="150" t="str">
        <f t="shared" ref="FM55:FU55" si="1347">IF(AND(FM53&gt;0,FM54&gt;0),ROUNDDOWN(FM54/FM53,4),"")</f>
        <v/>
      </c>
      <c r="FN55" s="36" t="str">
        <f t="shared" si="1347"/>
        <v/>
      </c>
      <c r="FO55" s="36" t="str">
        <f t="shared" si="1347"/>
        <v/>
      </c>
      <c r="FP55" s="150" t="str">
        <f t="shared" si="1347"/>
        <v/>
      </c>
      <c r="FQ55" s="36" t="str">
        <f t="shared" si="1347"/>
        <v/>
      </c>
      <c r="FR55" s="36" t="str">
        <f t="shared" si="1347"/>
        <v/>
      </c>
      <c r="FS55" s="150" t="str">
        <f t="shared" si="1347"/>
        <v/>
      </c>
      <c r="FT55" s="36" t="str">
        <f t="shared" si="1347"/>
        <v/>
      </c>
      <c r="FU55" s="36" t="str">
        <f t="shared" si="1347"/>
        <v/>
      </c>
      <c r="FV55" s="37">
        <f>IF(FV54&gt;0,FV54/FV53,0)</f>
        <v>0</v>
      </c>
      <c r="FW55" s="143" t="str">
        <f>IF(AND(FW53&gt;0,FW54&gt;0),ROUNDDOWN(FW54/FW53,4),"")</f>
        <v/>
      </c>
      <c r="FX55" s="424" t="str">
        <f t="shared" ref="FX55:GE55" si="1348">IF(AND(FX53&gt;0,FX54&gt;0),ROUNDDOWN(FX54/FX53,4),"")</f>
        <v/>
      </c>
      <c r="FY55" s="425" t="str">
        <f t="shared" si="1348"/>
        <v/>
      </c>
      <c r="FZ55" s="426" t="str">
        <f t="shared" si="1348"/>
        <v/>
      </c>
      <c r="GA55" s="297" t="str">
        <f t="shared" si="1348"/>
        <v/>
      </c>
      <c r="GB55" s="301" t="str">
        <f t="shared" si="1348"/>
        <v/>
      </c>
      <c r="GC55" s="155" t="str">
        <f t="shared" si="1348"/>
        <v/>
      </c>
      <c r="GD55" s="305" t="str">
        <f t="shared" si="1348"/>
        <v/>
      </c>
      <c r="GE55" s="315" t="str">
        <f t="shared" si="1348"/>
        <v/>
      </c>
      <c r="GF55" s="325"/>
      <c r="GG55" s="159" t="str">
        <f>IF(AND(GG53&gt;0,GG54&gt;0),ROUNDDOWN(GG54/GG53,4),"")</f>
        <v/>
      </c>
      <c r="GH55" s="335" t="str">
        <f>IF(AND(GH53&gt;0,GH54&gt;0),ROUNDDOWN(GH54/GH53,4),"")</f>
        <v/>
      </c>
      <c r="GI55" s="336" t="str">
        <f t="shared" ref="GI55:GJ55" si="1349">IF(AND(GI53&gt;0,GI54&gt;0),ROUNDDOWN(GI54/GI53,4),"")</f>
        <v/>
      </c>
      <c r="GJ55" s="163" t="str">
        <f t="shared" si="1349"/>
        <v/>
      </c>
      <c r="GK55" s="356">
        <f>IF(AND(GK53&gt;0,GK54&gt;0),ROUNDDOWN(GK54/GK53,4),"")</f>
        <v>7.0099999999999996E-2</v>
      </c>
      <c r="GL55" s="357">
        <f>IF(AND(GL53&gt;0,GL54&gt;0),ROUNDDOWN(GL54/GL53,4),"")</f>
        <v>6.6199999999999995E-2</v>
      </c>
      <c r="GM55" s="167">
        <f>IF(AND(GM53&gt;0,GM54&gt;0),ROUNDDOWN(GM54/GM53,4),"")</f>
        <v>6.25E-2</v>
      </c>
      <c r="GN55" s="483">
        <f t="shared" ref="GN55:HA55" si="1350">IF(AND(GN53&gt;0,GN54&gt;0),ROUNDDOWN(GN54/GN53,4),"")</f>
        <v>6.0400000000000002E-2</v>
      </c>
      <c r="GO55" s="484">
        <f t="shared" si="1350"/>
        <v>0.05</v>
      </c>
      <c r="GP55" s="485" t="str">
        <f t="shared" si="1350"/>
        <v/>
      </c>
      <c r="GQ55" s="486">
        <f t="shared" si="1350"/>
        <v>5.8799999999999998E-2</v>
      </c>
      <c r="GR55" s="392">
        <f t="shared" si="1350"/>
        <v>0.1065</v>
      </c>
      <c r="GS55" s="393">
        <f t="shared" si="1350"/>
        <v>0.10059999999999999</v>
      </c>
      <c r="GT55" s="172">
        <f t="shared" si="1350"/>
        <v>0.10340000000000001</v>
      </c>
      <c r="GU55" s="392">
        <f t="shared" si="1350"/>
        <v>0.27579999999999999</v>
      </c>
      <c r="GV55" s="393">
        <f t="shared" si="1350"/>
        <v>0.2641</v>
      </c>
      <c r="GW55" s="172">
        <f t="shared" si="1350"/>
        <v>0.27579999999999999</v>
      </c>
      <c r="GX55" s="392">
        <f t="shared" si="1350"/>
        <v>0.35599999999999998</v>
      </c>
      <c r="GY55" s="393">
        <f t="shared" si="1350"/>
        <v>0.35780000000000001</v>
      </c>
      <c r="GZ55" s="374"/>
      <c r="HA55" s="171">
        <f t="shared" si="1350"/>
        <v>0.36840000000000001</v>
      </c>
      <c r="HB55" s="40"/>
      <c r="HC55" s="39" t="s">
        <v>139</v>
      </c>
      <c r="HD55" s="39"/>
      <c r="HE55" s="39"/>
      <c r="HF55" s="39"/>
      <c r="HG55" s="39"/>
    </row>
    <row r="56" spans="1:215" s="25" customFormat="1" ht="21">
      <c r="A56" s="24"/>
      <c r="B56" s="51" t="s">
        <v>448</v>
      </c>
      <c r="C56" s="509" t="str">
        <f>_xlfn.XLOOKUP(D56,事業計画2025[営業所],事業計画2025[エリア],"",0)</f>
        <v>千葉</v>
      </c>
      <c r="D56" s="510" t="s">
        <v>198</v>
      </c>
      <c r="E56" s="196"/>
      <c r="F56" s="196"/>
      <c r="G56" s="196" t="str">
        <f>_xlfn.XLOOKUP(D56,事業計画2025[営業所],事業計画2025[所長],"",0)</f>
        <v>立川 和貴</v>
      </c>
      <c r="H56" s="196" t="str">
        <f>_xlfn.XLOOKUP(D56,事業計画2025[営業所],事業計画2025[担当役員],"",0)</f>
        <v>刈込 美智子</v>
      </c>
      <c r="I56" s="196" t="str">
        <f>_xlfn.XLOOKUP(D56,事業計画2025[営業所],事業計画2025[主要ブランド],"",0)</f>
        <v>nexthouse</v>
      </c>
      <c r="J56" s="196"/>
      <c r="K56" s="197">
        <f>_xlfn.XLOOKUP(D56,事業計画2025[営業所],事業計画2025[人件費],"",0)</f>
        <v>3583</v>
      </c>
      <c r="L56" s="197">
        <f>_xlfn.XLOOKUP(D56,事業計画2025[営業所],事業計画2025[販売費],"",0)</f>
        <v>292</v>
      </c>
      <c r="M56" s="197">
        <f>_xlfn.XLOOKUP(D56,事業計画2025[営業所],事業計画2025[減価償却費],"",0)</f>
        <v>0</v>
      </c>
      <c r="N56" s="197">
        <f>_xlfn.XLOOKUP(D56,事業計画2025[営業所],事業計画2025[地代・家賃],"",0)</f>
        <v>1050</v>
      </c>
      <c r="O56" s="197">
        <f>_xlfn.XLOOKUP(D56,事業計画2025[営業所],事業計画2025[その他経費],"",0)</f>
        <v>200</v>
      </c>
      <c r="P56" s="197">
        <f>_xlfn.XLOOKUP(D56,事業計画2025[営業所],事業計画2025[本社経費],"",0)</f>
        <v>4620</v>
      </c>
      <c r="Q56" s="197">
        <f>SUM(K56:P56)</f>
        <v>9745</v>
      </c>
      <c r="R56" s="196"/>
      <c r="S56" s="26" t="s">
        <v>137</v>
      </c>
      <c r="T56" s="27" cm="1">
        <f t="array" ref="T56">_xlfn.XLOOKUP($D56&amp;T$2&amp;T$3,事業計画集計2025[営業所]&amp;事業計画集計2025[月]&amp;事業計画集計2025[受着完],事業計画集計2025[(当月)計画 請負金額],0,0)</f>
        <v>81000000</v>
      </c>
      <c r="U56" s="28" cm="1">
        <f t="array" ref="U56">_xlfn.XLOOKUP($D56&amp;T$2&amp;T$3,事業計画集計2025[営業所]&amp;事業計画集計2025[月]&amp;事業計画集計2025[受着完],事業計画集計2025[(当月)計画 利益額],0,0)</f>
        <v>20250000</v>
      </c>
      <c r="V56" s="142" cm="1">
        <f t="array" ref="V56">_xlfn.XLOOKUP($D56&amp;T$2&amp;T$3,事業計画集計2025[営業所]&amp;事業計画集計2025[月]&amp;事業計画集計2025[受着完],事業計画集計2025[(当月)計画 棟数],0,0)</f>
        <v>3</v>
      </c>
      <c r="W56" s="27" cm="1">
        <f t="array" ref="W56">_xlfn.XLOOKUP($D56&amp;W$2&amp;W$3,事業計画集計2025[営業所]&amp;事業計画集計2025[月]&amp;事業計画集計2025[受着完],事業計画集計2025[(当月)計画 請負金額],0,0)</f>
        <v>0</v>
      </c>
      <c r="X56" s="28" cm="1">
        <f t="array" ref="X56">_xlfn.XLOOKUP($D56&amp;W$2&amp;W$3,事業計画集計2025[営業所]&amp;事業計画集計2025[月]&amp;事業計画集計2025[受着完],事業計画集計2025[(当月)計画 利益額],0,0)</f>
        <v>0</v>
      </c>
      <c r="Y56" s="149" cm="1">
        <f t="array" ref="Y56">_xlfn.XLOOKUP($D56&amp;W$2&amp;W$3,事業計画集計2025[営業所]&amp;事業計画集計2025[月]&amp;事業計画集計2025[受着完],事業計画集計2025[(当月)計画 棟数],0,0)</f>
        <v>0</v>
      </c>
      <c r="Z56" s="28" cm="1">
        <f t="array" ref="Z56">_xlfn.XLOOKUP($D56&amp;Z$2&amp;Z$3,事業計画集計2025[営業所]&amp;事業計画集計2025[月]&amp;事業計画集計2025[受着完],事業計画集計2025[(当月)計画 請負金額],0,0)</f>
        <v>0</v>
      </c>
      <c r="AA56" s="28" cm="1">
        <f t="array" ref="AA56">_xlfn.XLOOKUP($D56&amp;Z$2&amp;Z$3,事業計画集計2025[営業所]&amp;事業計画集計2025[月]&amp;事業計画集計2025[受着完],事業計画集計2025[(当月)計画 利益額],0,0)</f>
        <v>0</v>
      </c>
      <c r="AB56" s="29">
        <f>AA56-($Q56*1000)</f>
        <v>-9745000</v>
      </c>
      <c r="AC56" s="142" cm="1">
        <f t="array" ref="AC56">_xlfn.XLOOKUP($D56&amp;Z$2&amp;Z$3,事業計画集計2025[営業所]&amp;事業計画集計2025[月]&amp;事業計画集計2025[受着完],事業計画集計2025[(当月)計画 棟数],0,0)</f>
        <v>0</v>
      </c>
      <c r="AD56" s="27" cm="1">
        <f t="array" ref="AD56">_xlfn.XLOOKUP($D56&amp;AD$2&amp;AD$3,事業計画集計2025[営業所]&amp;事業計画集計2025[月]&amp;事業計画集計2025[受着完],事業計画集計2025[(当月)計画 請負金額],0,0)</f>
        <v>27000000</v>
      </c>
      <c r="AE56" s="28" cm="1">
        <f t="array" ref="AE56">_xlfn.XLOOKUP($D56&amp;AD$2&amp;AD$3,事業計画集計2025[営業所]&amp;事業計画集計2025[月]&amp;事業計画集計2025[受着完],事業計画集計2025[(当月)計画 利益額],0,0)</f>
        <v>6750000</v>
      </c>
      <c r="AF56" s="149" cm="1">
        <f t="array" ref="AF56">_xlfn.XLOOKUP($D56&amp;AD$2&amp;AD$3,事業計画集計2025[営業所]&amp;事業計画集計2025[月]&amp;事業計画集計2025[受着完],事業計画集計2025[(当月)計画 棟数],0,0)</f>
        <v>1</v>
      </c>
      <c r="AG56" s="28" cm="1">
        <f t="array" ref="AG56">_xlfn.XLOOKUP($D56&amp;AG$2&amp;AG$3,事業計画集計2025[営業所]&amp;事業計画集計2025[月]&amp;事業計画集計2025[受着完],事業計画集計2025[(当月)計画 請負金額],0,0)</f>
        <v>0</v>
      </c>
      <c r="AH56" s="28" cm="1">
        <f t="array" ref="AH56">_xlfn.XLOOKUP($D56&amp;AG$2&amp;AG$3,事業計画集計2025[営業所]&amp;事業計画集計2025[月]&amp;事業計画集計2025[受着完],事業計画集計2025[(当月)計画 利益額],0,0)</f>
        <v>0</v>
      </c>
      <c r="AI56" s="149" cm="1">
        <f t="array" ref="AI56">_xlfn.XLOOKUP($D56&amp;AG$2&amp;AG$3,事業計画集計2025[営業所]&amp;事業計画集計2025[月]&amp;事業計画集計2025[受着完],事業計画集計2025[(当月)計画 棟数],0,0)</f>
        <v>0</v>
      </c>
      <c r="AJ56" s="28" cm="1">
        <f t="array" ref="AJ56">_xlfn.XLOOKUP($D56&amp;AJ$2&amp;AJ$3,事業計画集計2025[営業所]&amp;事業計画集計2025[月]&amp;事業計画集計2025[受着完],事業計画集計2025[(当月)計画 請負金額],0,0)</f>
        <v>25186236</v>
      </c>
      <c r="AK56" s="28" cm="1">
        <f t="array" ref="AK56">_xlfn.XLOOKUP($D56&amp;AJ$2&amp;AJ$3,事業計画集計2025[営業所]&amp;事業計画集計2025[月]&amp;事業計画集計2025[受着完],事業計画集計2025[(当月)計画 利益額],0,0)</f>
        <v>5678103</v>
      </c>
      <c r="AL56" s="29">
        <f>AK56-($Q56*1000)</f>
        <v>-4066897</v>
      </c>
      <c r="AM56" s="149" cm="1">
        <f t="array" ref="AM56">_xlfn.XLOOKUP($D56&amp;AJ$2&amp;AJ$3,事業計画集計2025[営業所]&amp;事業計画集計2025[月]&amp;事業計画集計2025[受着完],事業計画集計2025[(当月)計画 棟数],0,0)</f>
        <v>1</v>
      </c>
      <c r="AN56" s="28" cm="1">
        <f t="array" ref="AN56">_xlfn.XLOOKUP($D56&amp;AN$2&amp;AN$3,事業計画集計2025[営業所]&amp;事業計画集計2025[月]&amp;事業計画集計2025[受着完],事業計画集計2025[(当月)計画 請負金額],0,0)</f>
        <v>54000000</v>
      </c>
      <c r="AO56" s="28" cm="1">
        <f t="array" ref="AO56">_xlfn.XLOOKUP($D56&amp;AN$2&amp;AN$3,事業計画集計2025[営業所]&amp;事業計画集計2025[月]&amp;事業計画集計2025[受着完],事業計画集計2025[(当月)計画 利益額],0,0)</f>
        <v>13500000</v>
      </c>
      <c r="AP56" s="149" cm="1">
        <f t="array" ref="AP56">_xlfn.XLOOKUP($D56&amp;AN$2&amp;AN$3,事業計画集計2025[営業所]&amp;事業計画集計2025[月]&amp;事業計画集計2025[受着完],事業計画集計2025[(当月)計画 棟数],0,0)</f>
        <v>2</v>
      </c>
      <c r="AQ56" s="28" cm="1">
        <f t="array" ref="AQ56">_xlfn.XLOOKUP($D56&amp;AQ$2&amp;AQ$3,事業計画集計2025[営業所]&amp;事業計画集計2025[月]&amp;事業計画集計2025[受着完],事業計画集計2025[(当月)計画 請負金額],0,0)</f>
        <v>18906340</v>
      </c>
      <c r="AR56" s="28" cm="1">
        <f t="array" ref="AR56">_xlfn.XLOOKUP($D56&amp;AQ$2&amp;AQ$3,事業計画集計2025[営業所]&amp;事業計画集計2025[月]&amp;事業計画集計2025[受着完],事業計画集計2025[(当月)計画 利益額],0,0)</f>
        <v>4756322</v>
      </c>
      <c r="AS56" s="149" cm="1">
        <f t="array" ref="AS56">_xlfn.XLOOKUP($D56&amp;AQ$2&amp;AQ$3,事業計画集計2025[営業所]&amp;事業計画集計2025[月]&amp;事業計画集計2025[受着完],事業計画集計2025[(当月)計画 棟数],0,0)</f>
        <v>1</v>
      </c>
      <c r="AT56" s="28" cm="1">
        <f t="array" ref="AT56">_xlfn.XLOOKUP($D56&amp;AT$2&amp;AT$3,事業計画集計2025[営業所]&amp;事業計画集計2025[月]&amp;事業計画集計2025[受着完],事業計画集計2025[(当月)計画 請負金額],0,0)</f>
        <v>0</v>
      </c>
      <c r="AU56" s="28" cm="1">
        <f t="array" ref="AU56">_xlfn.XLOOKUP($D56&amp;AT$2&amp;AT$3,事業計画集計2025[営業所]&amp;事業計画集計2025[月]&amp;事業計画集計2025[受着完],事業計画集計2025[(当月)計画 利益額],0,0)</f>
        <v>0</v>
      </c>
      <c r="AV56" s="29">
        <f>AU56-($Q56*1000)</f>
        <v>-9745000</v>
      </c>
      <c r="AW56" s="142" cm="1">
        <f t="array" ref="AW56">_xlfn.XLOOKUP($D56&amp;AT$2&amp;AT$3,事業計画集計2025[営業所]&amp;事業計画集計2025[月]&amp;事業計画集計2025[受着完],事業計画集計2025[(当月)計画 棟数],0,0)</f>
        <v>0</v>
      </c>
      <c r="AX56" s="421">
        <f t="shared" ref="AX56:AX57" si="1351">T56+AD56+AN56</f>
        <v>162000000</v>
      </c>
      <c r="AY56" s="422">
        <f t="shared" ref="AY56:AY57" si="1352">U56+AE56+AO56</f>
        <v>40500000</v>
      </c>
      <c r="AZ56" s="423">
        <f t="shared" ref="AZ56:AZ57" si="1353">V56+AF56+AP56</f>
        <v>6</v>
      </c>
      <c r="BA56" s="296">
        <f t="shared" ref="BA56:BA57" si="1354">W56+AG56+AQ56</f>
        <v>18906340</v>
      </c>
      <c r="BB56" s="300">
        <f t="shared" ref="BB56:BB57" si="1355">X56+AH56+AR56</f>
        <v>4756322</v>
      </c>
      <c r="BC56" s="154">
        <f t="shared" ref="BC56:BC57" si="1356">Y56+AI56+AS56</f>
        <v>1</v>
      </c>
      <c r="BD56" s="304">
        <f t="shared" ref="BD56" si="1357">Z56+AJ56+AT56</f>
        <v>25186236</v>
      </c>
      <c r="BE56" s="314">
        <f t="shared" ref="BE56" si="1358">AA56+AK56+AU56</f>
        <v>5678103</v>
      </c>
      <c r="BF56" s="324">
        <f t="shared" ref="BF56" si="1359">AB56+AL56+AV56</f>
        <v>-23556897</v>
      </c>
      <c r="BG56" s="158">
        <f t="shared" ref="BG56" si="1360">AC56+AM56+AW56</f>
        <v>1</v>
      </c>
      <c r="BH56" s="28" cm="1">
        <f t="array" ref="BH56">_xlfn.XLOOKUP($D56&amp;BH$2&amp;BH$3,事業計画集計2025[営業所]&amp;事業計画集計2025[月]&amp;事業計画集計2025[受着完],事業計画集計2025[(当月)計画 請負金額],0,0)</f>
        <v>54000000</v>
      </c>
      <c r="BI56" s="28" cm="1">
        <f t="array" ref="BI56">_xlfn.XLOOKUP($D56&amp;BH$2&amp;BH$3,事業計画集計2025[営業所]&amp;事業計画集計2025[月]&amp;事業計画集計2025[受着完],事業計画集計2025[(当月)計画 利益額],0,0)</f>
        <v>13500000</v>
      </c>
      <c r="BJ56" s="149" cm="1">
        <f t="array" ref="BJ56">_xlfn.XLOOKUP($D56&amp;BH$2&amp;BH$3,事業計画集計2025[営業所]&amp;事業計画集計2025[月]&amp;事業計画集計2025[受着完],事業計画集計2025[(当月)計画 棟数],0,0)</f>
        <v>2</v>
      </c>
      <c r="BK56" s="28" cm="1">
        <f t="array" ref="BK56">_xlfn.XLOOKUP($D56&amp;BK$2&amp;BK$3,事業計画集計2025[営業所]&amp;事業計画集計2025[月]&amp;事業計画集計2025[受着完],事業計画集計2025[(当月)計画 請負金額],0,0)</f>
        <v>60428557</v>
      </c>
      <c r="BL56" s="28" cm="1">
        <f t="array" ref="BL56">_xlfn.XLOOKUP($D56&amp;BK$2&amp;BK$3,事業計画集計2025[営業所]&amp;事業計画集計2025[月]&amp;事業計画集計2025[受着完],事業計画集計2025[(当月)計画 利益額],0,0)</f>
        <v>14316067</v>
      </c>
      <c r="BM56" s="149" cm="1">
        <f t="array" ref="BM56">_xlfn.XLOOKUP($D56&amp;BK$2&amp;BK$3,事業計画集計2025[営業所]&amp;事業計画集計2025[月]&amp;事業計画集計2025[受着完],事業計画集計2025[(当月)計画 棟数],0,0)</f>
        <v>2</v>
      </c>
      <c r="BN56" s="28" cm="1">
        <f t="array" ref="BN56">_xlfn.XLOOKUP($D56&amp;BN$2&amp;BN$3,事業計画集計2025[営業所]&amp;事業計画集計2025[月]&amp;事業計画集計2025[受着完],事業計画集計2025[(当月)計画 請負金額],0,0)</f>
        <v>47586904</v>
      </c>
      <c r="BO56" s="28" cm="1">
        <f t="array" ref="BO56">_xlfn.XLOOKUP($D56&amp;BN$2&amp;BN$3,事業計画集計2025[営業所]&amp;事業計画集計2025[月]&amp;事業計画集計2025[受着完],事業計画集計2025[(当月)計画 利益額],0,0)</f>
        <v>10691031</v>
      </c>
      <c r="BP56" s="29">
        <f>BO56-($Q56*1000)</f>
        <v>946031</v>
      </c>
      <c r="BQ56" s="149" cm="1">
        <f t="array" ref="BQ56">_xlfn.XLOOKUP($D56&amp;BN$2&amp;BN$3,事業計画集計2025[営業所]&amp;事業計画集計2025[月]&amp;事業計画集計2025[受着完],事業計画集計2025[(当月)計画 棟数],0,0)</f>
        <v>2</v>
      </c>
      <c r="BR56" s="28" cm="1">
        <f t="array" ref="BR56">_xlfn.XLOOKUP($D56&amp;BR$2&amp;BR$3,事業計画集計2025[営業所]&amp;事業計画集計2025[月]&amp;事業計画集計2025[受着完],事業計画集計2025[(当月)計画 請負金額],0,0)</f>
        <v>54000000</v>
      </c>
      <c r="BS56" s="28" cm="1">
        <f t="array" ref="BS56">_xlfn.XLOOKUP($D56&amp;BR$2&amp;BR$3,事業計画集計2025[営業所]&amp;事業計画集計2025[月]&amp;事業計画集計2025[受着完],事業計画集計2025[(当月)計画 利益額],0,0)</f>
        <v>13500000</v>
      </c>
      <c r="BT56" s="149" cm="1">
        <f t="array" ref="BT56">_xlfn.XLOOKUP($D56&amp;BR$2&amp;BR$3,事業計画集計2025[営業所]&amp;事業計画集計2025[月]&amp;事業計画集計2025[受着完],事業計画集計2025[(当月)計画 棟数],0,0)</f>
        <v>2</v>
      </c>
      <c r="BU56" s="28" cm="1">
        <f t="array" ref="BU56">_xlfn.XLOOKUP($D56&amp;BU$2&amp;BU$3,事業計画集計2025[営業所]&amp;事業計画集計2025[月]&amp;事業計画集計2025[受着完],事業計画集計2025[(当月)計画 請負金額],0,0)</f>
        <v>25000000</v>
      </c>
      <c r="BV56" s="28" cm="1">
        <f t="array" ref="BV56">_xlfn.XLOOKUP($D56&amp;BU$2&amp;BU$3,事業計画集計2025[営業所]&amp;事業計画集計2025[月]&amp;事業計画集計2025[受着完],事業計画集計2025[(当月)計画 利益額],0,0)</f>
        <v>6250000</v>
      </c>
      <c r="BW56" s="149" cm="1">
        <f t="array" ref="BW56">_xlfn.XLOOKUP($D56&amp;BU$2&amp;BU$3,事業計画集計2025[営業所]&amp;事業計画集計2025[月]&amp;事業計画集計2025[受着完],事業計画集計2025[(当月)計画 棟数],0,0)</f>
        <v>1</v>
      </c>
      <c r="BX56" s="28" cm="1">
        <f t="array" ref="BX56">_xlfn.XLOOKUP($D56&amp;BX$2&amp;BX$3,事業計画集計2025[営業所]&amp;事業計画集計2025[月]&amp;事業計画集計2025[受着完],事業計画集計2025[(当月)計画 請負金額],0,0)</f>
        <v>43922909</v>
      </c>
      <c r="BY56" s="28" cm="1">
        <f t="array" ref="BY56">_xlfn.XLOOKUP($D56&amp;BX$2&amp;BX$3,事業計画集計2025[営業所]&amp;事業計画集計2025[月]&amp;事業計画集計2025[受着完],事業計画集計2025[(当月)計画 利益額],0,0)</f>
        <v>10090932</v>
      </c>
      <c r="BZ56" s="29">
        <f>BY56-($Q56*1000)</f>
        <v>345932</v>
      </c>
      <c r="CA56" s="149" cm="1">
        <f t="array" ref="CA56">_xlfn.XLOOKUP($D56&amp;BX$2&amp;BX$3,事業計画集計2025[営業所]&amp;事業計画集計2025[月]&amp;事業計画集計2025[受着完],事業計画集計2025[(当月)計画 棟数],0,0)</f>
        <v>2</v>
      </c>
      <c r="CB56" s="28" cm="1">
        <f t="array" ref="CB56">_xlfn.XLOOKUP($D56&amp;CB$2&amp;CB$3,事業計画集計2025[営業所]&amp;事業計画集計2025[月]&amp;事業計画集計2025[受着完],事業計画集計2025[(当月)計画 請負金額],0,0)</f>
        <v>108000000</v>
      </c>
      <c r="CC56" s="28" cm="1">
        <f t="array" ref="CC56">_xlfn.XLOOKUP($D56&amp;CB$2&amp;CB$3,事業計画集計2025[営業所]&amp;事業計画集計2025[月]&amp;事業計画集計2025[受着完],事業計画集計2025[(当月)計画 利益額],0,0)</f>
        <v>27000000</v>
      </c>
      <c r="CD56" s="149" cm="1">
        <f t="array" ref="CD56">_xlfn.XLOOKUP($D56&amp;CB$2&amp;CB$3,事業計画集計2025[営業所]&amp;事業計画集計2025[月]&amp;事業計画集計2025[受着完],事業計画集計2025[(当月)計画 棟数],0,0)</f>
        <v>4</v>
      </c>
      <c r="CE56" s="28" cm="1">
        <f t="array" ref="CE56">_xlfn.XLOOKUP($D56&amp;CE$2&amp;CE$3,事業計画集計2025[営業所]&amp;事業計画集計2025[月]&amp;事業計画集計2025[受着完],事業計画集計2025[(当月)計画 請負金額],0,0)</f>
        <v>108838057</v>
      </c>
      <c r="CF56" s="28" cm="1">
        <f t="array" ref="CF56">_xlfn.XLOOKUP($D56&amp;CE$2&amp;CE$3,事業計画集計2025[営業所]&amp;事業計画集計2025[月]&amp;事業計画集計2025[受着完],事業計画集計2025[(当月)計画 利益額],0,0)</f>
        <v>26899728</v>
      </c>
      <c r="CG56" s="149" cm="1">
        <f t="array" ref="CG56">_xlfn.XLOOKUP($D56&amp;CE$2&amp;CE$3,事業計画集計2025[営業所]&amp;事業計画集計2025[月]&amp;事業計画集計2025[受着完],事業計画集計2025[(当月)計画 棟数],0,0)</f>
        <v>4</v>
      </c>
      <c r="CH56" s="28" cm="1">
        <f t="array" ref="CH56">_xlfn.XLOOKUP($D56&amp;CH$2&amp;CH$3,事業計画集計2025[営業所]&amp;事業計画集計2025[月]&amp;事業計画集計2025[受着完],事業計画集計2025[(当月)計画 請負金額],0,0)</f>
        <v>24361602</v>
      </c>
      <c r="CI56" s="28" cm="1">
        <f t="array" ref="CI56">_xlfn.XLOOKUP($D56&amp;CH$2&amp;CH$3,事業計画集計2025[営業所]&amp;事業計画集計2025[月]&amp;事業計画集計2025[受着完],事業計画集計2025[(当月)計画 利益額],0,0)</f>
        <v>6332825</v>
      </c>
      <c r="CJ56" s="29">
        <f>CI56-($Q56*1000)</f>
        <v>-3412175</v>
      </c>
      <c r="CK56" s="142" cm="1">
        <f t="array" ref="CK56">_xlfn.XLOOKUP($D56&amp;CH$2&amp;CH$3,事業計画集計2025[営業所]&amp;事業計画集計2025[月]&amp;事業計画集計2025[受着完],事業計画集計2025[(当月)計画 棟数],0,0)</f>
        <v>1</v>
      </c>
      <c r="CL56" s="421">
        <f t="shared" ref="CL56:CL57" si="1361">BH56+BR56+CB56</f>
        <v>216000000</v>
      </c>
      <c r="CM56" s="422">
        <f t="shared" ref="CM56:CM57" si="1362">BI56+BS56+CC56</f>
        <v>54000000</v>
      </c>
      <c r="CN56" s="423">
        <f t="shared" ref="CN56:CN57" si="1363">BJ56+BT56+CD56</f>
        <v>8</v>
      </c>
      <c r="CO56" s="296">
        <f t="shared" ref="CO56:CO57" si="1364">BK56+BU56+CE56</f>
        <v>194266614</v>
      </c>
      <c r="CP56" s="300">
        <f t="shared" ref="CP56:CP57" si="1365">BL56+BV56+CF56</f>
        <v>47465795</v>
      </c>
      <c r="CQ56" s="154">
        <f t="shared" ref="CQ56:CQ57" si="1366">BM56+BW56+CG56</f>
        <v>7</v>
      </c>
      <c r="CR56" s="304">
        <f t="shared" ref="CR56" si="1367">BN56+BX56+CH56</f>
        <v>115871415</v>
      </c>
      <c r="CS56" s="314">
        <f t="shared" ref="CS56:CT56" si="1368">BO56+BY56+CI56</f>
        <v>27114788</v>
      </c>
      <c r="CT56" s="324">
        <f t="shared" si="1368"/>
        <v>-2120212</v>
      </c>
      <c r="CU56" s="158">
        <f t="shared" ref="CU56" si="1369">BQ56+CA56+CK56</f>
        <v>5</v>
      </c>
      <c r="CV56" s="333">
        <f t="shared" ref="CV56:CV57" si="1370">AX56+CL56</f>
        <v>378000000</v>
      </c>
      <c r="CW56" s="334">
        <f t="shared" ref="CW56:CW57" si="1371">AY56+CM56</f>
        <v>94500000</v>
      </c>
      <c r="CX56" s="162">
        <f t="shared" ref="CX56:CX57" si="1372">AZ56+CN56</f>
        <v>14</v>
      </c>
      <c r="CY56" s="354">
        <f t="shared" ref="CY56:CY57" si="1373">BA56+CO56</f>
        <v>213172954</v>
      </c>
      <c r="CZ56" s="355">
        <f t="shared" ref="CZ56:CZ57" si="1374">BB56+CP56</f>
        <v>52222117</v>
      </c>
      <c r="DA56" s="166">
        <f t="shared" ref="DA56:DA57" si="1375">BC56+CQ56</f>
        <v>8</v>
      </c>
      <c r="DB56" s="479">
        <f t="shared" ref="DB56:DB57" si="1376">BD56+CR56</f>
        <v>141057651</v>
      </c>
      <c r="DC56" s="480">
        <f t="shared" ref="DC56:DC57" si="1377">BE56+CS56</f>
        <v>32792891</v>
      </c>
      <c r="DD56" s="481">
        <f t="shared" ref="DD56:DD57" si="1378">BF56+CT56</f>
        <v>-25677109</v>
      </c>
      <c r="DE56" s="482">
        <f t="shared" ref="DE56:DE57" si="1379">BG56+CU56</f>
        <v>6</v>
      </c>
      <c r="DF56" s="28" cm="1">
        <f t="array" ref="DF56">_xlfn.XLOOKUP($D56&amp;DF$2&amp;DF$3,事業計画集計2025[営業所]&amp;事業計画集計2025[月]&amp;事業計画集計2025[受着完],事業計画集計2025[(当月)計画 請負金額],0,0)</f>
        <v>27000000</v>
      </c>
      <c r="DG56" s="28" cm="1">
        <f t="array" ref="DG56">_xlfn.XLOOKUP($D56&amp;DF$2&amp;DF$3,事業計画集計2025[営業所]&amp;事業計画集計2025[月]&amp;事業計画集計2025[受着完],事業計画集計2025[(当月)計画 利益額],0,0)</f>
        <v>6750000</v>
      </c>
      <c r="DH56" s="149" cm="1">
        <f t="array" ref="DH56">_xlfn.XLOOKUP($D56&amp;DF$2&amp;DF$3,事業計画集計2025[営業所]&amp;事業計画集計2025[月]&amp;事業計画集計2025[受着完],事業計画集計2025[(当月)計画 棟数],0,0)</f>
        <v>1</v>
      </c>
      <c r="DI56" s="28" cm="1">
        <f t="array" ref="DI56">_xlfn.XLOOKUP($D56&amp;DI$2&amp;DI$3,事業計画集計2025[営業所]&amp;事業計画集計2025[月]&amp;事業計画集計2025[受着完],事業計画集計2025[(当月)計画 請負金額],0,0)</f>
        <v>27000000</v>
      </c>
      <c r="DJ56" s="28" cm="1">
        <f t="array" ref="DJ56">_xlfn.XLOOKUP($D56&amp;DI$2&amp;DI$3,事業計画集計2025[営業所]&amp;事業計画集計2025[月]&amp;事業計画集計2025[受着完],事業計画集計2025[(当月)計画 利益額],0,0)</f>
        <v>6750000</v>
      </c>
      <c r="DK56" s="149" cm="1">
        <f t="array" ref="DK56">_xlfn.XLOOKUP($D56&amp;DI$2&amp;DI$3,事業計画集計2025[営業所]&amp;事業計画集計2025[月]&amp;事業計画集計2025[受着完],事業計画集計2025[(当月)計画 棟数],0,0)</f>
        <v>1</v>
      </c>
      <c r="DL56" s="28" cm="1">
        <f t="array" ref="DL56">_xlfn.XLOOKUP($D56&amp;DL$2&amp;DL$3,事業計画集計2025[営業所]&amp;事業計画集計2025[月]&amp;事業計画集計2025[受着完],事業計画集計2025[(当月)計画 請負金額],0,0)</f>
        <v>0</v>
      </c>
      <c r="DM56" s="28" cm="1">
        <f t="array" ref="DM56">_xlfn.XLOOKUP($D56&amp;DL$2&amp;DL$3,事業計画集計2025[営業所]&amp;事業計画集計2025[月]&amp;事業計画集計2025[受着完],事業計画集計2025[(当月)計画 利益額],0,0)</f>
        <v>0</v>
      </c>
      <c r="DN56" s="29">
        <f>DM56-($Q56*1000)</f>
        <v>-9745000</v>
      </c>
      <c r="DO56" s="149" cm="1">
        <f t="array" ref="DO56">_xlfn.XLOOKUP($D56&amp;DL$2&amp;DL$3,事業計画集計2025[営業所]&amp;事業計画集計2025[月]&amp;事業計画集計2025[受着完],事業計画集計2025[(当月)計画 棟数],0,0)</f>
        <v>0</v>
      </c>
      <c r="DP56" s="28" cm="1">
        <f t="array" ref="DP56">_xlfn.XLOOKUP($D56&amp;DP$2&amp;DP$3,事業計画集計2025[営業所]&amp;事業計画集計2025[月]&amp;事業計画集計2025[受着完],事業計画集計2025[(当月)計画 請負金額],0,0)</f>
        <v>54000000</v>
      </c>
      <c r="DQ56" s="28" cm="1">
        <f t="array" ref="DQ56">_xlfn.XLOOKUP($D56&amp;DP$2&amp;DP$3,事業計画集計2025[営業所]&amp;事業計画集計2025[月]&amp;事業計画集計2025[受着完],事業計画集計2025[(当月)計画 利益額],0,0)</f>
        <v>13500000</v>
      </c>
      <c r="DR56" s="149" cm="1">
        <f t="array" ref="DR56">_xlfn.XLOOKUP($D56&amp;DP$2&amp;DP$3,事業計画集計2025[営業所]&amp;事業計画集計2025[月]&amp;事業計画集計2025[受着完],事業計画集計2025[(当月)計画 棟数],0,0)</f>
        <v>2</v>
      </c>
      <c r="DS56" s="28" cm="1">
        <f t="array" ref="DS56">_xlfn.XLOOKUP($D56&amp;DS$2&amp;DS$3,事業計画集計2025[営業所]&amp;事業計画集計2025[月]&amp;事業計画集計2025[受着完],事業計画集計2025[(当月)計画 請負金額],0,0)</f>
        <v>54000000</v>
      </c>
      <c r="DT56" s="28" cm="1">
        <f t="array" ref="DT56">_xlfn.XLOOKUP($D56&amp;DS$2&amp;DS$3,事業計画集計2025[営業所]&amp;事業計画集計2025[月]&amp;事業計画集計2025[受着完],事業計画集計2025[(当月)計画 利益額],0,0)</f>
        <v>13500000</v>
      </c>
      <c r="DU56" s="149" cm="1">
        <f t="array" ref="DU56">_xlfn.XLOOKUP($D56&amp;DS$2&amp;DS$3,事業計画集計2025[営業所]&amp;事業計画集計2025[月]&amp;事業計画集計2025[受着完],事業計画集計2025[(当月)計画 棟数],0,0)</f>
        <v>2</v>
      </c>
      <c r="DV56" s="28" cm="1">
        <f t="array" ref="DV56">_xlfn.XLOOKUP($D56&amp;DV$2&amp;DV$3,事業計画集計2025[営業所]&amp;事業計画集計2025[月]&amp;事業計画集計2025[受着完],事業計画集計2025[(当月)計画 請負金額],0,0)</f>
        <v>0</v>
      </c>
      <c r="DW56" s="28" cm="1">
        <f t="array" ref="DW56">_xlfn.XLOOKUP($D56&amp;DV$2&amp;DV$3,事業計画集計2025[営業所]&amp;事業計画集計2025[月]&amp;事業計画集計2025[受着完],事業計画集計2025[(当月)計画 利益額],0,0)</f>
        <v>0</v>
      </c>
      <c r="DX56" s="29">
        <f>DW56-($Q56*1000)</f>
        <v>-9745000</v>
      </c>
      <c r="DY56" s="149" cm="1">
        <f t="array" ref="DY56">_xlfn.XLOOKUP($D56&amp;DV$2&amp;DV$3,事業計画集計2025[営業所]&amp;事業計画集計2025[月]&amp;事業計画集計2025[受着完],事業計画集計2025[(当月)計画 棟数],0,0)</f>
        <v>0</v>
      </c>
      <c r="DZ56" s="28" cm="1">
        <f t="array" ref="DZ56">_xlfn.XLOOKUP($D56&amp;DZ$2&amp;DZ$3,事業計画集計2025[営業所]&amp;事業計画集計2025[月]&amp;事業計画集計2025[受着完],事業計画集計2025[(当月)計画 請負金額],0,0)</f>
        <v>54000000</v>
      </c>
      <c r="EA56" s="28" cm="1">
        <f t="array" ref="EA56">_xlfn.XLOOKUP($D56&amp;DZ$2&amp;DZ$3,事業計画集計2025[営業所]&amp;事業計画集計2025[月]&amp;事業計画集計2025[受着完],事業計画集計2025[(当月)計画 利益額],0,0)</f>
        <v>13500000</v>
      </c>
      <c r="EB56" s="149" cm="1">
        <f t="array" ref="EB56">_xlfn.XLOOKUP($D56&amp;DZ$2&amp;DZ$3,事業計画集計2025[営業所]&amp;事業計画集計2025[月]&amp;事業計画集計2025[受着完],事業計画集計2025[(当月)計画 棟数],0,0)</f>
        <v>2</v>
      </c>
      <c r="EC56" s="28" cm="1">
        <f t="array" ref="EC56">_xlfn.XLOOKUP($D56&amp;EC$2&amp;EC$3,事業計画集計2025[営業所]&amp;事業計画集計2025[月]&amp;事業計画集計2025[受着完],事業計画集計2025[(当月)計画 請負金額],0,0)</f>
        <v>54000000</v>
      </c>
      <c r="ED56" s="28" cm="1">
        <f t="array" ref="ED56">_xlfn.XLOOKUP($D56&amp;EC$2&amp;EC$3,事業計画集計2025[営業所]&amp;事業計画集計2025[月]&amp;事業計画集計2025[受着完],事業計画集計2025[(当月)計画 利益額],0,0)</f>
        <v>13500000</v>
      </c>
      <c r="EE56" s="149" cm="1">
        <f t="array" ref="EE56">_xlfn.XLOOKUP($D56&amp;EC$2&amp;EC$3,事業計画集計2025[営業所]&amp;事業計画集計2025[月]&amp;事業計画集計2025[受着完],事業計画集計2025[(当月)計画 棟数],0,0)</f>
        <v>2</v>
      </c>
      <c r="EF56" s="28" cm="1">
        <f t="array" ref="EF56">_xlfn.XLOOKUP($D56&amp;EF$2&amp;EF$3,事業計画集計2025[営業所]&amp;事業計画集計2025[月]&amp;事業計画集計2025[受着完],事業計画集計2025[(当月)計画 請負金額],0,0)</f>
        <v>70856840</v>
      </c>
      <c r="EG56" s="28" cm="1">
        <f t="array" ref="EG56">_xlfn.XLOOKUP($D56&amp;EF$2&amp;EF$3,事業計画集計2025[営業所]&amp;事業計画集計2025[月]&amp;事業計画集計2025[受着完],事業計画集計2025[(当月)計画 利益額],0,0)</f>
        <v>17476261</v>
      </c>
      <c r="EH56" s="29">
        <f>EG56-($Q56*1000)</f>
        <v>7731261</v>
      </c>
      <c r="EI56" s="142" cm="1">
        <f t="array" ref="EI56">_xlfn.XLOOKUP($D56&amp;EF$2&amp;EF$3,事業計画集計2025[営業所]&amp;事業計画集計2025[月]&amp;事業計画集計2025[受着完],事業計画集計2025[(当月)計画 棟数],0,0)</f>
        <v>3</v>
      </c>
      <c r="EJ56" s="421">
        <f t="shared" ref="EJ56:EJ57" si="1380">DF56+DP56+DZ56</f>
        <v>135000000</v>
      </c>
      <c r="EK56" s="422">
        <f t="shared" ref="EK56:EK57" si="1381">DG56+DQ56+EA56</f>
        <v>33750000</v>
      </c>
      <c r="EL56" s="423">
        <f t="shared" ref="EL56:EL57" si="1382">DH56+DR56+EB56</f>
        <v>5</v>
      </c>
      <c r="EM56" s="296">
        <f t="shared" ref="EM56:EM57" si="1383">DI56+DS56+EC56</f>
        <v>135000000</v>
      </c>
      <c r="EN56" s="300">
        <f t="shared" ref="EN56:EN57" si="1384">DJ56+DT56+ED56</f>
        <v>33750000</v>
      </c>
      <c r="EO56" s="154">
        <f t="shared" ref="EO56:EO57" si="1385">DK56+DU56+EE56</f>
        <v>5</v>
      </c>
      <c r="EP56" s="304">
        <f t="shared" ref="EP56" si="1386">DL56+DV56+EF56</f>
        <v>70856840</v>
      </c>
      <c r="EQ56" s="314">
        <f t="shared" ref="EQ56:ER56" si="1387">DM56+DW56+EG56</f>
        <v>17476261</v>
      </c>
      <c r="ER56" s="324">
        <f t="shared" si="1387"/>
        <v>-11758739</v>
      </c>
      <c r="ES56" s="158">
        <f t="shared" ref="ES56" si="1388">DO56+DY56+EI56</f>
        <v>3</v>
      </c>
      <c r="ET56" s="28" cm="1">
        <f t="array" ref="ET56">_xlfn.XLOOKUP($D56&amp;ET$2&amp;ET$3,事業計画集計2025[営業所]&amp;事業計画集計2025[月]&amp;事業計画集計2025[受着完],事業計画集計2025[(当月)計画 請負金額],0,0)</f>
        <v>54000000</v>
      </c>
      <c r="EU56" s="28" cm="1">
        <f t="array" ref="EU56">_xlfn.XLOOKUP($D56&amp;ET$2&amp;ET$3,事業計画集計2025[営業所]&amp;事業計画集計2025[月]&amp;事業計画集計2025[受着完],事業計画集計2025[(当月)計画 利益額],0,0)</f>
        <v>13500000</v>
      </c>
      <c r="EV56" s="149" cm="1">
        <f t="array" ref="EV56">_xlfn.XLOOKUP($D56&amp;ET$2&amp;ET$3,事業計画集計2025[営業所]&amp;事業計画集計2025[月]&amp;事業計画集計2025[受着完],事業計画集計2025[(当月)計画 棟数],0,0)</f>
        <v>2</v>
      </c>
      <c r="EW56" s="28" cm="1">
        <f t="array" ref="EW56">_xlfn.XLOOKUP($D56&amp;EW$2&amp;EW$3,事業計画集計2025[営業所]&amp;事業計画集計2025[月]&amp;事業計画集計2025[受着完],事業計画集計2025[(当月)計画 請負金額],0,0)</f>
        <v>27000000</v>
      </c>
      <c r="EX56" s="28" cm="1">
        <f t="array" ref="EX56">_xlfn.XLOOKUP($D56&amp;EW$2&amp;EW$3,事業計画集計2025[営業所]&amp;事業計画集計2025[月]&amp;事業計画集計2025[受着完],事業計画集計2025[(当月)計画 利益額],0,0)</f>
        <v>6750000</v>
      </c>
      <c r="EY56" s="149" cm="1">
        <f t="array" ref="EY56">_xlfn.XLOOKUP($D56&amp;EW$2&amp;EW$3,事業計画集計2025[営業所]&amp;事業計画集計2025[月]&amp;事業計画集計2025[受着完],事業計画集計2025[(当月)計画 棟数],0,0)</f>
        <v>1</v>
      </c>
      <c r="EZ56" s="28" cm="1">
        <f t="array" ref="EZ56">_xlfn.XLOOKUP($D56&amp;EZ$2&amp;EZ$3,事業計画集計2025[営業所]&amp;事業計画集計2025[月]&amp;事業計画集計2025[受着完],事業計画集計2025[(当月)計画 請負金額],0,0)</f>
        <v>25000000</v>
      </c>
      <c r="FA56" s="28" cm="1">
        <f t="array" ref="FA56">_xlfn.XLOOKUP($D56&amp;EZ$2&amp;EZ$3,事業計画集計2025[営業所]&amp;事業計画集計2025[月]&amp;事業計画集計2025[受着完],事業計画集計2025[(当月)計画 利益額],0,0)</f>
        <v>6250000</v>
      </c>
      <c r="FB56" s="29">
        <f>FA56-($Q56*1000)</f>
        <v>-3495000</v>
      </c>
      <c r="FC56" s="149" cm="1">
        <f t="array" ref="FC56">_xlfn.XLOOKUP($D56&amp;EZ$2&amp;EZ$3,事業計画集計2025[営業所]&amp;事業計画集計2025[月]&amp;事業計画集計2025[受着完],事業計画集計2025[(当月)計画 棟数],0,0)</f>
        <v>1</v>
      </c>
      <c r="FD56" s="28" cm="1">
        <f t="array" ref="FD56">_xlfn.XLOOKUP($D56&amp;FD$2&amp;FD$3,事業計画集計2025[営業所]&amp;事業計画集計2025[月]&amp;事業計画集計2025[受着完],事業計画集計2025[(当月)計画 請負金額],0,0)</f>
        <v>54000000</v>
      </c>
      <c r="FE56" s="28" cm="1">
        <f t="array" ref="FE56">_xlfn.XLOOKUP($D56&amp;FD$2&amp;FD$3,事業計画集計2025[営業所]&amp;事業計画集計2025[月]&amp;事業計画集計2025[受着完],事業計画集計2025[(当月)計画 利益額],0,0)</f>
        <v>13500000</v>
      </c>
      <c r="FF56" s="149" cm="1">
        <f t="array" ref="FF56">_xlfn.XLOOKUP($D56&amp;FD$2&amp;FD$3,事業計画集計2025[営業所]&amp;事業計画集計2025[月]&amp;事業計画集計2025[受着完],事業計画集計2025[(当月)計画 棟数],0,0)</f>
        <v>2</v>
      </c>
      <c r="FG56" s="28" cm="1">
        <f t="array" ref="FG56">_xlfn.XLOOKUP($D56&amp;FG$2&amp;FG$3,事業計画集計2025[営業所]&amp;事業計画集計2025[月]&amp;事業計画集計2025[受着完],事業計画集計2025[(当月)計画 請負金額],0,0)</f>
        <v>54000000</v>
      </c>
      <c r="FH56" s="28" cm="1">
        <f t="array" ref="FH56">_xlfn.XLOOKUP($D56&amp;FG$2&amp;FG$3,事業計画集計2025[営業所]&amp;事業計画集計2025[月]&amp;事業計画集計2025[受着完],事業計画集計2025[(当月)計画 利益額],0,0)</f>
        <v>13500000</v>
      </c>
      <c r="FI56" s="149" cm="1">
        <f t="array" ref="FI56">_xlfn.XLOOKUP($D56&amp;FG$2&amp;FG$3,事業計画集計2025[営業所]&amp;事業計画集計2025[月]&amp;事業計画集計2025[受着完],事業計画集計2025[(当月)計画 棟数],0,0)</f>
        <v>2</v>
      </c>
      <c r="FJ56" s="28" cm="1">
        <f t="array" ref="FJ56">_xlfn.XLOOKUP($D56&amp;FJ$2&amp;FJ$3,事業計画集計2025[営業所]&amp;事業計画集計2025[月]&amp;事業計画集計2025[受着完],事業計画集計2025[(当月)計画 請負金額],0,0)</f>
        <v>81838057</v>
      </c>
      <c r="FK56" s="28" cm="1">
        <f t="array" ref="FK56">_xlfn.XLOOKUP($D56&amp;FJ$2&amp;FJ$3,事業計画集計2025[営業所]&amp;事業計画集計2025[月]&amp;事業計画集計2025[受着完],事業計画集計2025[(当月)計画 利益額],0,0)</f>
        <v>20149728</v>
      </c>
      <c r="FL56" s="29">
        <f>FK56-($Q56*1000)</f>
        <v>10404728</v>
      </c>
      <c r="FM56" s="149" cm="1">
        <f t="array" ref="FM56">_xlfn.XLOOKUP($D56&amp;FJ$2&amp;FJ$3,事業計画集計2025[営業所]&amp;事業計画集計2025[月]&amp;事業計画集計2025[受着完],事業計画集計2025[(当月)計画 棟数],0,0)</f>
        <v>3</v>
      </c>
      <c r="FN56" s="28" cm="1">
        <f t="array" ref="FN56">_xlfn.XLOOKUP($D56&amp;FN$2&amp;FN$3,事業計画集計2025[営業所]&amp;事業計画集計2025[月]&amp;事業計画集計2025[受着完],事業計画集計2025[(当月)計画 請負金額],0,0)</f>
        <v>81000000</v>
      </c>
      <c r="FO56" s="28" cm="1">
        <f t="array" ref="FO56">_xlfn.XLOOKUP($D56&amp;FN$2&amp;FN$3,事業計画集計2025[営業所]&amp;事業計画集計2025[月]&amp;事業計画集計2025[受着完],事業計画集計2025[(当月)計画 利益額],0,0)</f>
        <v>20250000</v>
      </c>
      <c r="FP56" s="149" cm="1">
        <f t="array" ref="FP56">_xlfn.XLOOKUP($D56&amp;FN$2&amp;FN$3,事業計画集計2025[営業所]&amp;事業計画集計2025[月]&amp;事業計画集計2025[受着完],事業計画集計2025[(当月)計画 棟数],0,0)</f>
        <v>3</v>
      </c>
      <c r="FQ56" s="28" cm="1">
        <f t="array" ref="FQ56">_xlfn.XLOOKUP($D56&amp;FQ$2&amp;FQ$3,事業計画集計2025[営業所]&amp;事業計画集計2025[月]&amp;事業計画集計2025[受着完],事業計画集計2025[(当月)計画 請負金額],0,0)</f>
        <v>54000000</v>
      </c>
      <c r="FR56" s="28" cm="1">
        <f t="array" ref="FR56">_xlfn.XLOOKUP($D56&amp;FQ$2&amp;FQ$3,事業計画集計2025[営業所]&amp;事業計画集計2025[月]&amp;事業計画集計2025[受着完],事業計画集計2025[(当月)計画 利益額],0,0)</f>
        <v>13500000</v>
      </c>
      <c r="FS56" s="149" cm="1">
        <f t="array" ref="FS56">_xlfn.XLOOKUP($D56&amp;FQ$2&amp;FQ$3,事業計画集計2025[営業所]&amp;事業計画集計2025[月]&amp;事業計画集計2025[受着完],事業計画集計2025[(当月)計画 棟数],0,0)</f>
        <v>2</v>
      </c>
      <c r="FT56" s="28" cm="1">
        <f t="array" ref="FT56">_xlfn.XLOOKUP($D56&amp;FT$2&amp;FT$3,事業計画集計2025[営業所]&amp;事業計画集計2025[月]&amp;事業計画集計2025[受着完],事業計画集計2025[(当月)計画 請負金額],0,0)</f>
        <v>27000000</v>
      </c>
      <c r="FU56" s="28" cm="1">
        <f t="array" ref="FU56">_xlfn.XLOOKUP($D56&amp;FT$2&amp;FT$3,事業計画集計2025[営業所]&amp;事業計画集計2025[月]&amp;事業計画集計2025[受着完],事業計画集計2025[(当月)計画 利益額],0,0)</f>
        <v>6750000</v>
      </c>
      <c r="FV56" s="29">
        <f>FU56-($Q56*1000)</f>
        <v>-2995000</v>
      </c>
      <c r="FW56" s="142" cm="1">
        <f t="array" ref="FW56">_xlfn.XLOOKUP($D56&amp;FT$2&amp;FT$3,事業計画集計2025[営業所]&amp;事業計画集計2025[月]&amp;事業計画集計2025[受着完],事業計画集計2025[(当月)計画 棟数],0,0)</f>
        <v>1</v>
      </c>
      <c r="FX56" s="421">
        <f t="shared" ref="FX56:FX57" si="1389">ET56+FD56+FN56</f>
        <v>189000000</v>
      </c>
      <c r="FY56" s="422">
        <f t="shared" ref="FY56:FY57" si="1390">EU56+FE56+FO56</f>
        <v>47250000</v>
      </c>
      <c r="FZ56" s="423">
        <f t="shared" ref="FZ56:FZ57" si="1391">EV56+FF56+FP56</f>
        <v>7</v>
      </c>
      <c r="GA56" s="296">
        <f t="shared" ref="GA56:GA57" si="1392">EW56+FG56+FQ56</f>
        <v>135000000</v>
      </c>
      <c r="GB56" s="300">
        <f t="shared" ref="GB56:GB57" si="1393">EX56+FH56+FR56</f>
        <v>33750000</v>
      </c>
      <c r="GC56" s="154">
        <f t="shared" ref="GC56:GC57" si="1394">EY56+FI56+FS56</f>
        <v>5</v>
      </c>
      <c r="GD56" s="304">
        <f t="shared" ref="GD56" si="1395">EZ56+FJ56+FT56</f>
        <v>133838057</v>
      </c>
      <c r="GE56" s="314">
        <f t="shared" ref="GE56:GF56" si="1396">FA56+FK56+FU56</f>
        <v>33149728</v>
      </c>
      <c r="GF56" s="324">
        <f t="shared" si="1396"/>
        <v>3914728</v>
      </c>
      <c r="GG56" s="158">
        <f t="shared" ref="GG56" si="1397">FC56+FM56+FW56</f>
        <v>5</v>
      </c>
      <c r="GH56" s="333">
        <f t="shared" ref="GH56:GH57" si="1398">EJ56+FX56</f>
        <v>324000000</v>
      </c>
      <c r="GI56" s="334">
        <f t="shared" ref="GI56:GI57" si="1399">EK56+FY56</f>
        <v>81000000</v>
      </c>
      <c r="GJ56" s="162">
        <f t="shared" ref="GJ56:GJ57" si="1400">EL56+FZ56</f>
        <v>12</v>
      </c>
      <c r="GK56" s="354">
        <f t="shared" ref="GK56:GK57" si="1401">EM56+GA56</f>
        <v>270000000</v>
      </c>
      <c r="GL56" s="355">
        <f t="shared" ref="GL56:GL57" si="1402">EN56+GB56</f>
        <v>67500000</v>
      </c>
      <c r="GM56" s="166">
        <f t="shared" ref="GM56:GM57" si="1403">EO56+GC56</f>
        <v>10</v>
      </c>
      <c r="GN56" s="479">
        <f t="shared" ref="GN56:GN57" si="1404">EP56+GD56</f>
        <v>204694897</v>
      </c>
      <c r="GO56" s="480">
        <f t="shared" ref="GO56:GO57" si="1405">EQ56+GE56</f>
        <v>50625989</v>
      </c>
      <c r="GP56" s="481">
        <f t="shared" ref="GP56:GP57" si="1406">ER56+GF56</f>
        <v>-7844011</v>
      </c>
      <c r="GQ56" s="482">
        <f t="shared" ref="GQ56:GQ57" si="1407">ES56+GG56</f>
        <v>8</v>
      </c>
      <c r="GR56" s="390">
        <f t="shared" ref="GR56:GR57" si="1408">CV56+GH56</f>
        <v>702000000</v>
      </c>
      <c r="GS56" s="391">
        <f t="shared" ref="GS56:GS57" si="1409">CW56+GI56</f>
        <v>175500000</v>
      </c>
      <c r="GT56" s="170">
        <f t="shared" ref="GT56:GT57" si="1410">CX56+GJ56</f>
        <v>26</v>
      </c>
      <c r="GU56" s="390">
        <f t="shared" ref="GU56:GU57" si="1411">CY56+GK56</f>
        <v>483172954</v>
      </c>
      <c r="GV56" s="391">
        <f t="shared" ref="GV56:GV57" si="1412">CZ56+GL56</f>
        <v>119722117</v>
      </c>
      <c r="GW56" s="170">
        <f t="shared" ref="GW56:GW57" si="1413">DA56+GM56</f>
        <v>18</v>
      </c>
      <c r="GX56" s="390">
        <f t="shared" ref="GX56:GX57" si="1414">DB56+GN56</f>
        <v>345752548</v>
      </c>
      <c r="GY56" s="391">
        <f t="shared" ref="GY56:GY57" si="1415">DC56+GO56</f>
        <v>83418880</v>
      </c>
      <c r="GZ56" s="409">
        <f t="shared" ref="GZ56:GZ57" si="1416">DD56+GP56</f>
        <v>-33521120</v>
      </c>
      <c r="HA56" s="256">
        <f t="shared" ref="HA56:HA57" si="1417">DE56+GQ56</f>
        <v>14</v>
      </c>
      <c r="HB56" s="31"/>
      <c r="HC56" s="30" t="s">
        <v>137</v>
      </c>
      <c r="HD56" s="30" t="s">
        <v>77</v>
      </c>
      <c r="HE56" s="516" t="s">
        <v>248</v>
      </c>
      <c r="HF56" s="30" t="s">
        <v>250</v>
      </c>
      <c r="HG56" s="30"/>
    </row>
    <row r="57" spans="1:215" s="25" customFormat="1" ht="21">
      <c r="A57" s="24"/>
      <c r="B57" s="51" t="s">
        <v>448</v>
      </c>
      <c r="C57" s="509"/>
      <c r="D57" s="510"/>
      <c r="E57" s="196"/>
      <c r="F57" s="196"/>
      <c r="G57" s="196"/>
      <c r="H57" s="196"/>
      <c r="I57" s="196"/>
      <c r="J57" s="196"/>
      <c r="K57" s="197">
        <f>K56</f>
        <v>3583</v>
      </c>
      <c r="L57" s="197">
        <f t="shared" ref="L57" si="1418">L56</f>
        <v>292</v>
      </c>
      <c r="M57" s="197">
        <f t="shared" ref="M57" si="1419">M56</f>
        <v>0</v>
      </c>
      <c r="N57" s="197">
        <f t="shared" ref="N57" si="1420">N56</f>
        <v>1050</v>
      </c>
      <c r="O57" s="197">
        <f t="shared" ref="O57" si="1421">O56</f>
        <v>200</v>
      </c>
      <c r="P57" s="197">
        <f t="shared" ref="P57" si="1422">P56</f>
        <v>4620</v>
      </c>
      <c r="Q57" s="197">
        <f t="shared" ref="Q57" si="1423">Q56</f>
        <v>9745</v>
      </c>
      <c r="R57" s="196"/>
      <c r="S57" s="26" t="s">
        <v>138</v>
      </c>
      <c r="T57" s="27" cm="1">
        <f t="array" ref="T57">_xlfn.XLOOKUP($D56&amp;T$2&amp;T$3,事業計画集計2025[営業所]&amp;事業計画集計2025[月]&amp;事業計画集計2025[受着完],事業計画集計2025[(当月)実績 請負金額],0,0)</f>
        <v>59642684</v>
      </c>
      <c r="U57" s="28" cm="1">
        <f t="array" ref="U57">_xlfn.XLOOKUP($D56&amp;T$2&amp;T$3,事業計画集計2025[営業所]&amp;事業計画集計2025[月]&amp;事業計画集計2025[受着完],事業計画集計2025[(当月)実績 利益額],0,0)</f>
        <v>14435433</v>
      </c>
      <c r="V57" s="142" cm="1">
        <f t="array" ref="V57">_xlfn.XLOOKUP($D56&amp;T$2&amp;T$3,事業計画集計2025[営業所]&amp;事業計画集計2025[月]&amp;事業計画集計2025[受着完],事業計画集計2025[(当月)実績 棟数],0,0)</f>
        <v>2</v>
      </c>
      <c r="W57" s="27" cm="1">
        <f t="array" ref="W57">_xlfn.XLOOKUP($D56&amp;W$2&amp;W$3,事業計画集計2025[営業所]&amp;事業計画集計2025[月]&amp;事業計画集計2025[受着完],事業計画集計2025[(当月)実績 請負金額],0,0)</f>
        <v>0</v>
      </c>
      <c r="X57" s="28" cm="1">
        <f t="array" ref="X57">_xlfn.XLOOKUP($D56&amp;W$2&amp;W$3,事業計画集計2025[営業所]&amp;事業計画集計2025[月]&amp;事業計画集計2025[受着完],事業計画集計2025[(当月)実績 利益額],0,0)</f>
        <v>0</v>
      </c>
      <c r="Y57" s="149" cm="1">
        <f t="array" ref="Y57">_xlfn.XLOOKUP($D56&amp;W$2&amp;W$3,事業計画集計2025[営業所]&amp;事業計画集計2025[月]&amp;事業計画集計2025[受着完],事業計画集計2025[(当月)実績 棟数],0,0)</f>
        <v>0</v>
      </c>
      <c r="Z57" s="28" cm="1">
        <f t="array" ref="Z57">_xlfn.XLOOKUP($D56&amp;Z$2&amp;Z$3,事業計画集計2025[営業所]&amp;事業計画集計2025[月]&amp;事業計画集計2025[受着完],事業計画集計2025[(当月)実績 請負金額],0,0)</f>
        <v>0</v>
      </c>
      <c r="AA57" s="28" cm="1">
        <f t="array" ref="AA57">_xlfn.XLOOKUP($D56&amp;Z$2&amp;Z$3,事業計画集計2025[営業所]&amp;事業計画集計2025[月]&amp;事業計画集計2025[受着完],事業計画集計2025[(当月)実績 利益額],0,0)</f>
        <v>0</v>
      </c>
      <c r="AB57" s="133">
        <f>AA57-($Q56*1000)</f>
        <v>-9745000</v>
      </c>
      <c r="AC57" s="142" cm="1">
        <f t="array" ref="AC57">_xlfn.XLOOKUP($D56&amp;Z$2&amp;Z$3,事業計画集計2025[営業所]&amp;事業計画集計2025[月]&amp;事業計画集計2025[受着完],事業計画集計2025[(当月)実績 棟数],0,0)</f>
        <v>0</v>
      </c>
      <c r="AD57" s="27" cm="1">
        <f t="array" ref="AD57">_xlfn.XLOOKUP($D56&amp;AD$2&amp;AD$3,事業計画集計2025[営業所]&amp;事業計画集計2025[月]&amp;事業計画集計2025[受着完],事業計画集計2025[(当月)実績 請負金額],0,0)</f>
        <v>52571165</v>
      </c>
      <c r="AE57" s="28" cm="1">
        <f t="array" ref="AE57">_xlfn.XLOOKUP($D56&amp;AD$2&amp;AD$3,事業計画集計2025[営業所]&amp;事業計画集計2025[月]&amp;事業計画集計2025[受着完],事業計画集計2025[(当月)実績 利益額],0,0)</f>
        <v>11852023</v>
      </c>
      <c r="AF57" s="149" cm="1">
        <f t="array" ref="AF57">_xlfn.XLOOKUP($D56&amp;AD$2&amp;AD$3,事業計画集計2025[営業所]&amp;事業計画集計2025[月]&amp;事業計画集計2025[受着完],事業計画集計2025[(当月)実績 棟数],0,0)</f>
        <v>2</v>
      </c>
      <c r="AG57" s="28" cm="1">
        <f t="array" ref="AG57">_xlfn.XLOOKUP($D56&amp;AG$2&amp;AG$3,事業計画集計2025[営業所]&amp;事業計画集計2025[月]&amp;事業計画集計2025[受着完],事業計画集計2025[(当月)実績 請負金額],0,0)</f>
        <v>0</v>
      </c>
      <c r="AH57" s="28" cm="1">
        <f t="array" ref="AH57">_xlfn.XLOOKUP($D56&amp;AG$2&amp;AG$3,事業計画集計2025[営業所]&amp;事業計画集計2025[月]&amp;事業計画集計2025[受着完],事業計画集計2025[(当月)実績 利益額],0,0)</f>
        <v>0</v>
      </c>
      <c r="AI57" s="149" cm="1">
        <f t="array" ref="AI57">_xlfn.XLOOKUP($D56&amp;AG$2&amp;AG$3,事業計画集計2025[営業所]&amp;事業計画集計2025[月]&amp;事業計画集計2025[受着完],事業計画集計2025[(当月)実績 棟数],0,0)</f>
        <v>0</v>
      </c>
      <c r="AJ57" s="28" cm="1">
        <f t="array" ref="AJ57">_xlfn.XLOOKUP($D56&amp;AJ$2&amp;AJ$3,事業計画集計2025[営業所]&amp;事業計画集計2025[月]&amp;事業計画集計2025[受着完],事業計画集計2025[(当月)実績 請負金額],0,0)</f>
        <v>25186236</v>
      </c>
      <c r="AK57" s="28" cm="1">
        <f t="array" ref="AK57">_xlfn.XLOOKUP($D56&amp;AJ$2&amp;AJ$3,事業計画集計2025[営業所]&amp;事業計画集計2025[月]&amp;事業計画集計2025[受着完],事業計画集計2025[(当月)実績 利益額],0,0)</f>
        <v>5678103</v>
      </c>
      <c r="AL57" s="133">
        <f>AK57-($Q56*1000)</f>
        <v>-4066897</v>
      </c>
      <c r="AM57" s="149" cm="1">
        <f t="array" ref="AM57">_xlfn.XLOOKUP($D56&amp;AJ$2&amp;AJ$3,事業計画集計2025[営業所]&amp;事業計画集計2025[月]&amp;事業計画集計2025[受着完],事業計画集計2025[(当月)実績 棟数],0,0)</f>
        <v>1</v>
      </c>
      <c r="AN57" s="28" cm="1">
        <f t="array" ref="AN57">_xlfn.XLOOKUP($D56&amp;AN$2&amp;AN$3,事業計画集計2025[営業所]&amp;事業計画集計2025[月]&amp;事業計画集計2025[受着完],事業計画集計2025[(当月)実績 請負金額],0,0)</f>
        <v>52273299</v>
      </c>
      <c r="AO57" s="28" cm="1">
        <f t="array" ref="AO57">_xlfn.XLOOKUP($D56&amp;AN$2&amp;AN$3,事業計画集計2025[営業所]&amp;事業計画集計2025[月]&amp;事業計画集計2025[受着完],事業計画集計2025[(当月)実績 利益額],0,0)</f>
        <v>12555819</v>
      </c>
      <c r="AP57" s="149" cm="1">
        <f t="array" ref="AP57">_xlfn.XLOOKUP($D56&amp;AN$2&amp;AN$3,事業計画集計2025[営業所]&amp;事業計画集計2025[月]&amp;事業計画集計2025[受着完],事業計画集計2025[(当月)実績 棟数],0,0)</f>
        <v>2</v>
      </c>
      <c r="AQ57" s="28" cm="1">
        <f t="array" ref="AQ57">_xlfn.XLOOKUP($D56&amp;AQ$2&amp;AQ$3,事業計画集計2025[営業所]&amp;事業計画集計2025[月]&amp;事業計画集計2025[受着完],事業計画集計2025[(当月)実績 請負金額],0,0)</f>
        <v>0</v>
      </c>
      <c r="AR57" s="28" cm="1">
        <f t="array" ref="AR57">_xlfn.XLOOKUP($D56&amp;AQ$2&amp;AQ$3,事業計画集計2025[営業所]&amp;事業計画集計2025[月]&amp;事業計画集計2025[受着完],事業計画集計2025[(当月)実績 利益額],0,0)</f>
        <v>0</v>
      </c>
      <c r="AS57" s="149" cm="1">
        <f t="array" ref="AS57">_xlfn.XLOOKUP($D56&amp;AQ$2&amp;AQ$3,事業計画集計2025[営業所]&amp;事業計画集計2025[月]&amp;事業計画集計2025[受着完],事業計画集計2025[(当月)実績 棟数],0,0)</f>
        <v>0</v>
      </c>
      <c r="AT57" s="28" cm="1">
        <f t="array" ref="AT57">_xlfn.XLOOKUP($D56&amp;AT$2&amp;AT$3,事業計画集計2025[営業所]&amp;事業計画集計2025[月]&amp;事業計画集計2025[受着完],事業計画集計2025[(当月)実績 請負金額],0,0)</f>
        <v>0</v>
      </c>
      <c r="AU57" s="28" cm="1">
        <f t="array" ref="AU57">_xlfn.XLOOKUP($D56&amp;AT$2&amp;AT$3,事業計画集計2025[営業所]&amp;事業計画集計2025[月]&amp;事業計画集計2025[受着完],事業計画集計2025[(当月)実績 利益額],0,0)</f>
        <v>0</v>
      </c>
      <c r="AV57" s="29">
        <f>AU57-($Q56*1000)</f>
        <v>-9745000</v>
      </c>
      <c r="AW57" s="142" cm="1">
        <f t="array" ref="AW57">_xlfn.XLOOKUP($D56&amp;AT$2&amp;AT$3,事業計画集計2025[営業所]&amp;事業計画集計2025[月]&amp;事業計画集計2025[受着完],事業計画集計2025[(当月)実績 棟数],0,0)</f>
        <v>0</v>
      </c>
      <c r="AX57" s="421">
        <f t="shared" si="1351"/>
        <v>164487148</v>
      </c>
      <c r="AY57" s="422">
        <f t="shared" si="1352"/>
        <v>38843275</v>
      </c>
      <c r="AZ57" s="423">
        <f t="shared" si="1353"/>
        <v>6</v>
      </c>
      <c r="BA57" s="296">
        <f t="shared" si="1354"/>
        <v>0</v>
      </c>
      <c r="BB57" s="300">
        <f t="shared" si="1355"/>
        <v>0</v>
      </c>
      <c r="BC57" s="154">
        <f t="shared" si="1356"/>
        <v>0</v>
      </c>
      <c r="BD57" s="304">
        <f>Z57+AJ57+AT57</f>
        <v>25186236</v>
      </c>
      <c r="BE57" s="314">
        <f>AA57+AK57+AU57</f>
        <v>5678103</v>
      </c>
      <c r="BF57" s="409">
        <f>BE57*(1+BF58)-(($Q56*1000)*3)</f>
        <v>-23556897</v>
      </c>
      <c r="BG57" s="158">
        <f>AC57+AM57+AW57</f>
        <v>1</v>
      </c>
      <c r="BH57" s="28" cm="1">
        <f t="array" ref="BH57">_xlfn.XLOOKUP($D56&amp;BH$2&amp;BH$3,事業計画集計2025[営業所]&amp;事業計画集計2025[月]&amp;事業計画集計2025[受着完],事業計画集計2025[(当月)実績 請負金額],0,0)</f>
        <v>44960857</v>
      </c>
      <c r="BI57" s="28" cm="1">
        <f t="array" ref="BI57">_xlfn.XLOOKUP($D56&amp;BH$2&amp;BH$3,事業計画集計2025[営業所]&amp;事業計画集計2025[月]&amp;事業計画集計2025[受着完],事業計画集計2025[(当月)実績 利益額],0,0)</f>
        <v>11207693</v>
      </c>
      <c r="BJ57" s="149" cm="1">
        <f t="array" ref="BJ57">_xlfn.XLOOKUP($D56&amp;BH$2&amp;BH$3,事業計画集計2025[営業所]&amp;事業計画集計2025[月]&amp;事業計画集計2025[受着完],事業計画集計2025[(当月)実績 棟数],0,0)</f>
        <v>2</v>
      </c>
      <c r="BK57" s="28" cm="1">
        <f t="array" ref="BK57">_xlfn.XLOOKUP($D56&amp;BK$2&amp;BK$3,事業計画集計2025[営業所]&amp;事業計画集計2025[月]&amp;事業計画集計2025[受着完],事業計画集計2025[(当月)実績 請負金額],0,0)</f>
        <v>0</v>
      </c>
      <c r="BL57" s="28" cm="1">
        <f t="array" ref="BL57">_xlfn.XLOOKUP($D56&amp;BK$2&amp;BK$3,事業計画集計2025[営業所]&amp;事業計画集計2025[月]&amp;事業計画集計2025[受着完],事業計画集計2025[(当月)実績 利益額],0,0)</f>
        <v>0</v>
      </c>
      <c r="BM57" s="149" cm="1">
        <f t="array" ref="BM57">_xlfn.XLOOKUP($D56&amp;BK$2&amp;BK$3,事業計画集計2025[営業所]&amp;事業計画集計2025[月]&amp;事業計画集計2025[受着完],事業計画集計2025[(当月)実績 棟数],0,0)</f>
        <v>0</v>
      </c>
      <c r="BN57" s="28" cm="1">
        <f t="array" ref="BN57">_xlfn.XLOOKUP($D56&amp;BN$2&amp;BN$3,事業計画集計2025[営業所]&amp;事業計画集計2025[月]&amp;事業計画集計2025[受着完],事業計画集計2025[(当月)実績 請負金額],0,0)</f>
        <v>48668583</v>
      </c>
      <c r="BO57" s="28" cm="1">
        <f t="array" ref="BO57">_xlfn.XLOOKUP($D56&amp;BN$2&amp;BN$3,事業計画集計2025[営業所]&amp;事業計画集計2025[月]&amp;事業計画集計2025[受着完],事業計画集計2025[(当月)実績 利益額],0,0)</f>
        <v>11330676</v>
      </c>
      <c r="BP57" s="133">
        <f>BO57-($Q56*1000)</f>
        <v>1585676</v>
      </c>
      <c r="BQ57" s="149" cm="1">
        <f t="array" ref="BQ57">_xlfn.XLOOKUP($D56&amp;BN$2&amp;BN$3,事業計画集計2025[営業所]&amp;事業計画集計2025[月]&amp;事業計画集計2025[受着完],事業計画集計2025[(当月)実績 棟数],0,0)</f>
        <v>2</v>
      </c>
      <c r="BR57" s="28" cm="1">
        <f t="array" ref="BR57">_xlfn.XLOOKUP($D56&amp;BR$2&amp;BR$3,事業計画集計2025[営業所]&amp;事業計画集計2025[月]&amp;事業計画集計2025[受着完],事業計画集計2025[(当月)実績 請負金額],0,0)</f>
        <v>21580873</v>
      </c>
      <c r="BS57" s="28" cm="1">
        <f t="array" ref="BS57">_xlfn.XLOOKUP($D56&amp;BR$2&amp;BR$3,事業計画集計2025[営業所]&amp;事業計画集計2025[月]&amp;事業計画集計2025[受着完],事業計画集計2025[(当月)実績 利益額],0,0)</f>
        <v>4785527</v>
      </c>
      <c r="BT57" s="149" cm="1">
        <f t="array" ref="BT57">_xlfn.XLOOKUP($D56&amp;BR$2&amp;BR$3,事業計画集計2025[営業所]&amp;事業計画集計2025[月]&amp;事業計画集計2025[受着完],事業計画集計2025[(当月)実績 棟数],0,0)</f>
        <v>1</v>
      </c>
      <c r="BU57" s="28" cm="1">
        <f t="array" ref="BU57">_xlfn.XLOOKUP($D56&amp;BU$2&amp;BU$3,事業計画集計2025[営業所]&amp;事業計画集計2025[月]&amp;事業計画集計2025[受着完],事業計画集計2025[(当月)実績 請負金額],0,0)</f>
        <v>28933466</v>
      </c>
      <c r="BV57" s="28" cm="1">
        <f t="array" ref="BV57">_xlfn.XLOOKUP($D56&amp;BU$2&amp;BU$3,事業計画集計2025[営業所]&amp;事業計画集計2025[月]&amp;事業計画集計2025[受着完],事業計画集計2025[(当月)実績 利益額],0,0)</f>
        <v>7406356</v>
      </c>
      <c r="BW57" s="149" cm="1">
        <f t="array" ref="BW57">_xlfn.XLOOKUP($D56&amp;BU$2&amp;BU$3,事業計画集計2025[営業所]&amp;事業計画集計2025[月]&amp;事業計画集計2025[受着完],事業計画集計2025[(当月)実績 棟数],0,0)</f>
        <v>1</v>
      </c>
      <c r="BX57" s="28" cm="1">
        <f t="array" ref="BX57">_xlfn.XLOOKUP($D56&amp;BX$2&amp;BX$3,事業計画集計2025[営業所]&amp;事業計画集計2025[月]&amp;事業計画集計2025[受着完],事業計画集計2025[(当月)実績 請負金額],0,0)</f>
        <v>21985059</v>
      </c>
      <c r="BY57" s="28" cm="1">
        <f t="array" ref="BY57">_xlfn.XLOOKUP($D56&amp;BX$2&amp;BX$3,事業計画集計2025[営業所]&amp;事業計画集計2025[月]&amp;事業計画集計2025[受着完],事業計画集計2025[(当月)実績 利益額],0,0)</f>
        <v>5013541</v>
      </c>
      <c r="BZ57" s="133">
        <f>BY57-($Q56*1000)</f>
        <v>-4731459</v>
      </c>
      <c r="CA57" s="149" cm="1">
        <f t="array" ref="CA57">_xlfn.XLOOKUP($D56&amp;BX$2&amp;BX$3,事業計画集計2025[営業所]&amp;事業計画集計2025[月]&amp;事業計画集計2025[受着完],事業計画集計2025[(当月)実績 棟数],0,0)</f>
        <v>1</v>
      </c>
      <c r="CB57" s="28" cm="1">
        <f t="array" ref="CB57">_xlfn.XLOOKUP($D56&amp;CB$2&amp;CB$3,事業計画集計2025[営業所]&amp;事業計画集計2025[月]&amp;事業計画集計2025[受着完],事業計画集計2025[(当月)実績 請負金額],0,0)</f>
        <v>29283678</v>
      </c>
      <c r="CC57" s="28" cm="1">
        <f t="array" ref="CC57">_xlfn.XLOOKUP($D56&amp;CB$2&amp;CB$3,事業計画集計2025[営業所]&amp;事業計画集計2025[月]&amp;事業計画集計2025[受着完],事業計画集計2025[(当月)実績 利益額],0,0)</f>
        <v>6448107</v>
      </c>
      <c r="CD57" s="149" cm="1">
        <f t="array" ref="CD57">_xlfn.XLOOKUP($D56&amp;CB$2&amp;CB$3,事業計画集計2025[営業所]&amp;事業計画集計2025[月]&amp;事業計画集計2025[受着完],事業計画集計2025[(当月)実績 棟数],0,0)</f>
        <v>1</v>
      </c>
      <c r="CE57" s="28" cm="1">
        <f t="array" ref="CE57">_xlfn.XLOOKUP($D56&amp;CE$2&amp;CE$3,事業計画集計2025[営業所]&amp;事業計画集計2025[月]&amp;事業計画集計2025[受着完],事業計画集計2025[(当月)実績 請負金額],0,0)</f>
        <v>88100849</v>
      </c>
      <c r="CF57" s="28" cm="1">
        <f t="array" ref="CF57">_xlfn.XLOOKUP($D56&amp;CE$2&amp;CE$3,事業計画集計2025[営業所]&amp;事業計画集計2025[月]&amp;事業計画集計2025[受着完],事業計画集計2025[(当月)実績 利益額],0,0)</f>
        <v>21077284</v>
      </c>
      <c r="CG57" s="149" cm="1">
        <f t="array" ref="CG57">_xlfn.XLOOKUP($D56&amp;CE$2&amp;CE$3,事業計画集計2025[営業所]&amp;事業計画集計2025[月]&amp;事業計画集計2025[受着完],事業計画集計2025[(当月)実績 棟数],0,0)</f>
        <v>3</v>
      </c>
      <c r="CH57" s="28" cm="1">
        <f t="array" ref="CH57">_xlfn.XLOOKUP($D56&amp;CH$2&amp;CH$3,事業計画集計2025[営業所]&amp;事業計画集計2025[月]&amp;事業計画集計2025[受着完],事業計画集計2025[(当月)実績 請負金額],0,0)</f>
        <v>46299452</v>
      </c>
      <c r="CI57" s="28" cm="1">
        <f t="array" ref="CI57">_xlfn.XLOOKUP($D56&amp;CH$2&amp;CH$3,事業計画集計2025[営業所]&amp;事業計画集計2025[月]&amp;事業計画集計2025[受着完],事業計画集計2025[(当月)実績 利益額],0,0)</f>
        <v>11410216</v>
      </c>
      <c r="CJ57" s="133">
        <f>CI57-($Q56*1000)</f>
        <v>1665216</v>
      </c>
      <c r="CK57" s="142" cm="1">
        <f t="array" ref="CK57">_xlfn.XLOOKUP($D56&amp;CH$2&amp;CH$3,事業計画集計2025[営業所]&amp;事業計画集計2025[月]&amp;事業計画集計2025[受着完],事業計画集計2025[(当月)実績 棟数],0,0)</f>
        <v>2</v>
      </c>
      <c r="CL57" s="421">
        <f t="shared" si="1361"/>
        <v>95825408</v>
      </c>
      <c r="CM57" s="422">
        <f t="shared" si="1362"/>
        <v>22441327</v>
      </c>
      <c r="CN57" s="423">
        <f t="shared" si="1363"/>
        <v>4</v>
      </c>
      <c r="CO57" s="296">
        <f t="shared" si="1364"/>
        <v>117034315</v>
      </c>
      <c r="CP57" s="300">
        <f t="shared" si="1365"/>
        <v>28483640</v>
      </c>
      <c r="CQ57" s="154">
        <f t="shared" si="1366"/>
        <v>4</v>
      </c>
      <c r="CR57" s="304">
        <f>BN57+BX57+CH57</f>
        <v>116953094</v>
      </c>
      <c r="CS57" s="314">
        <f>BO57+BY57+CI57</f>
        <v>27754433</v>
      </c>
      <c r="CT57" s="409">
        <f>CS57*(1+CT58)-(($Q56*1000)*3)</f>
        <v>-1480567</v>
      </c>
      <c r="CU57" s="158">
        <f>BQ57+CA57+CK57</f>
        <v>5</v>
      </c>
      <c r="CV57" s="333">
        <f t="shared" si="1370"/>
        <v>260312556</v>
      </c>
      <c r="CW57" s="334">
        <f t="shared" si="1371"/>
        <v>61284602</v>
      </c>
      <c r="CX57" s="162">
        <f t="shared" si="1372"/>
        <v>10</v>
      </c>
      <c r="CY57" s="354">
        <f t="shared" si="1373"/>
        <v>117034315</v>
      </c>
      <c r="CZ57" s="355">
        <f t="shared" si="1374"/>
        <v>28483640</v>
      </c>
      <c r="DA57" s="166">
        <f t="shared" si="1375"/>
        <v>4</v>
      </c>
      <c r="DB57" s="479">
        <f t="shared" si="1376"/>
        <v>142139330</v>
      </c>
      <c r="DC57" s="480">
        <f t="shared" si="1377"/>
        <v>33432536</v>
      </c>
      <c r="DD57" s="409">
        <f t="shared" si="1378"/>
        <v>-25037464</v>
      </c>
      <c r="DE57" s="482">
        <f t="shared" si="1379"/>
        <v>6</v>
      </c>
      <c r="DF57" s="28" cm="1">
        <f t="array" ref="DF57">_xlfn.XLOOKUP($D56&amp;DF$2&amp;DF$3,事業計画集計2025[営業所]&amp;事業計画集計2025[月]&amp;事業計画集計2025[受着完],事業計画集計2025[(当月)実績 請負金額],0,0)</f>
        <v>30303469</v>
      </c>
      <c r="DG57" s="28" cm="1">
        <f t="array" ref="DG57">_xlfn.XLOOKUP($D56&amp;DF$2&amp;DF$3,事業計画集計2025[営業所]&amp;事業計画集計2025[月]&amp;事業計画集計2025[受着完],事業計画集計2025[(当月)実績 利益額],0,0)</f>
        <v>6270743</v>
      </c>
      <c r="DH57" s="149" cm="1">
        <f t="array" ref="DH57">_xlfn.XLOOKUP($D56&amp;DF$2&amp;DF$3,事業計画集計2025[営業所]&amp;事業計画集計2025[月]&amp;事業計画集計2025[受着完],事業計画集計2025[(当月)実績 棟数],0,0)</f>
        <v>1</v>
      </c>
      <c r="DI57" s="28" cm="1">
        <f t="array" ref="DI57">_xlfn.XLOOKUP($D56&amp;DI$2&amp;DI$3,事業計画集計2025[営業所]&amp;事業計画集計2025[月]&amp;事業計画集計2025[受着完],事業計画集計2025[(当月)実績 請負金額],0,0)</f>
        <v>68243197</v>
      </c>
      <c r="DJ57" s="28" cm="1">
        <f t="array" ref="DJ57">_xlfn.XLOOKUP($D56&amp;DI$2&amp;DI$3,事業計画集計2025[営業所]&amp;事業計画集計2025[月]&amp;事業計画集計2025[受着完],事業計画集計2025[(当月)実績 利益額],0,0)</f>
        <v>16731776</v>
      </c>
      <c r="DK57" s="149" cm="1">
        <f t="array" ref="DK57">_xlfn.XLOOKUP($D56&amp;DI$2&amp;DI$3,事業計画集計2025[営業所]&amp;事業計画集計2025[月]&amp;事業計画集計2025[受着完],事業計画集計2025[(当月)実績 棟数],0,0)</f>
        <v>2</v>
      </c>
      <c r="DL57" s="28" cm="1">
        <f t="array" ref="DL57">_xlfn.XLOOKUP($D56&amp;DL$2&amp;DL$3,事業計画集計2025[営業所]&amp;事業計画集計2025[月]&amp;事業計画集計2025[受着完],事業計画集計2025[(当月)実績 請負金額],0,0)</f>
        <v>0</v>
      </c>
      <c r="DM57" s="28" cm="1">
        <f t="array" ref="DM57">_xlfn.XLOOKUP($D56&amp;DL$2&amp;DL$3,事業計画集計2025[営業所]&amp;事業計画集計2025[月]&amp;事業計画集計2025[受着完],事業計画集計2025[(当月)実績 利益額],0,0)</f>
        <v>0</v>
      </c>
      <c r="DN57" s="133">
        <f>DM57-($Q56*1000)</f>
        <v>-9745000</v>
      </c>
      <c r="DO57" s="149" cm="1">
        <f t="array" ref="DO57">_xlfn.XLOOKUP($D56&amp;DL$2&amp;DL$3,事業計画集計2025[営業所]&amp;事業計画集計2025[月]&amp;事業計画集計2025[受着完],事業計画集計2025[(当月)実績 棟数],0,0)</f>
        <v>0</v>
      </c>
      <c r="DP57" s="28" cm="1">
        <f t="array" ref="DP57">_xlfn.XLOOKUP($D56&amp;DP$2&amp;DP$3,事業計画集計2025[営業所]&amp;事業計画集計2025[月]&amp;事業計画集計2025[受着完],事業計画集計2025[(当月)実績 請負金額],0,0)</f>
        <v>33751058</v>
      </c>
      <c r="DQ57" s="28" cm="1">
        <f t="array" ref="DQ57">_xlfn.XLOOKUP($D56&amp;DP$2&amp;DP$3,事業計画集計2025[営業所]&amp;事業計画集計2025[月]&amp;事業計画集計2025[受着完],事業計画集計2025[(当月)実績 利益額],0,0)</f>
        <v>7180993</v>
      </c>
      <c r="DR57" s="149" cm="1">
        <f t="array" ref="DR57">_xlfn.XLOOKUP($D56&amp;DP$2&amp;DP$3,事業計画集計2025[営業所]&amp;事業計画集計2025[月]&amp;事業計画集計2025[受着完],事業計画集計2025[(当月)実績 棟数],0,0)</f>
        <v>1</v>
      </c>
      <c r="DS57" s="28" cm="1">
        <f t="array" ref="DS57">_xlfn.XLOOKUP($D56&amp;DS$2&amp;DS$3,事業計画集計2025[営業所]&amp;事業計画集計2025[月]&amp;事業計画集計2025[受着完],事業計画集計2025[(当月)実績 請負金額],0,0)</f>
        <v>0</v>
      </c>
      <c r="DT57" s="28" cm="1">
        <f t="array" ref="DT57">_xlfn.XLOOKUP($D56&amp;DS$2&amp;DS$3,事業計画集計2025[営業所]&amp;事業計画集計2025[月]&amp;事業計画集計2025[受着完],事業計画集計2025[(当月)実績 利益額],0,0)</f>
        <v>0</v>
      </c>
      <c r="DU57" s="149" cm="1">
        <f t="array" ref="DU57">_xlfn.XLOOKUP($D56&amp;DS$2&amp;DS$3,事業計画集計2025[営業所]&amp;事業計画集計2025[月]&amp;事業計画集計2025[受着完],事業計画集計2025[(当月)実績 棟数],0,0)</f>
        <v>0</v>
      </c>
      <c r="DV57" s="28" cm="1">
        <f t="array" ref="DV57">_xlfn.XLOOKUP($D56&amp;DV$2&amp;DV$3,事業計画集計2025[営業所]&amp;事業計画集計2025[月]&amp;事業計画集計2025[受着完],事業計画集計2025[(当月)実績 請負金額],0,0)</f>
        <v>0</v>
      </c>
      <c r="DW57" s="28" cm="1">
        <f t="array" ref="DW57">_xlfn.XLOOKUP($D56&amp;DV$2&amp;DV$3,事業計画集計2025[営業所]&amp;事業計画集計2025[月]&amp;事業計画集計2025[受着完],事業計画集計2025[(当月)実績 利益額],0,0)</f>
        <v>0</v>
      </c>
      <c r="DX57" s="133">
        <f>DW57-($Q56*1000)</f>
        <v>-9745000</v>
      </c>
      <c r="DY57" s="149" cm="1">
        <f t="array" ref="DY57">_xlfn.XLOOKUP($D56&amp;DV$2&amp;DV$3,事業計画集計2025[営業所]&amp;事業計画集計2025[月]&amp;事業計画集計2025[受着完],事業計画集計2025[(当月)実績 棟数],0,0)</f>
        <v>0</v>
      </c>
      <c r="DZ57" s="28" cm="1">
        <f t="array" ref="DZ57">_xlfn.XLOOKUP($D56&amp;DZ$2&amp;DZ$3,事業計画集計2025[営業所]&amp;事業計画集計2025[月]&amp;事業計画集計2025[受着完],事業計画集計2025[(当月)実績 請負金額],0,0)</f>
        <v>54144738</v>
      </c>
      <c r="EA57" s="28" cm="1">
        <f t="array" ref="EA57">_xlfn.XLOOKUP($D56&amp;DZ$2&amp;DZ$3,事業計画集計2025[営業所]&amp;事業計画集計2025[月]&amp;事業計画集計2025[受着完],事業計画集計2025[(当月)実績 利益額],0,0)</f>
        <v>11081632</v>
      </c>
      <c r="EB57" s="149" cm="1">
        <f t="array" ref="EB57">_xlfn.XLOOKUP($D56&amp;DZ$2&amp;DZ$3,事業計画集計2025[営業所]&amp;事業計画集計2025[月]&amp;事業計画集計2025[受着完],事業計画集計2025[(当月)実績 棟数],0,0)</f>
        <v>1</v>
      </c>
      <c r="EC57" s="28" cm="1">
        <f t="array" ref="EC57">_xlfn.XLOOKUP($D56&amp;EC$2&amp;EC$3,事業計画集計2025[営業所]&amp;事業計画集計2025[月]&amp;事業計画集計2025[受着完],事業計画集計2025[(当月)実績 請負金額],0,0)</f>
        <v>0</v>
      </c>
      <c r="ED57" s="28" cm="1">
        <f t="array" ref="ED57">_xlfn.XLOOKUP($D56&amp;EC$2&amp;EC$3,事業計画集計2025[営業所]&amp;事業計画集計2025[月]&amp;事業計画集計2025[受着完],事業計画集計2025[(当月)実績 利益額],0,0)</f>
        <v>0</v>
      </c>
      <c r="EE57" s="149" cm="1">
        <f t="array" ref="EE57">_xlfn.XLOOKUP($D56&amp;EC$2&amp;EC$3,事業計画集計2025[営業所]&amp;事業計画集計2025[月]&amp;事業計画集計2025[受着完],事業計画集計2025[(当月)実績 棟数],0,0)</f>
        <v>0</v>
      </c>
      <c r="EF57" s="28" cm="1">
        <f t="array" ref="EF57">_xlfn.XLOOKUP($D56&amp;EF$2&amp;EF$3,事業計画集計2025[営業所]&amp;事業計画集計2025[月]&amp;事業計画集計2025[受着完],事業計画集計2025[(当月)実績 請負金額],0,0)</f>
        <v>0</v>
      </c>
      <c r="EG57" s="28" cm="1">
        <f t="array" ref="EG57">_xlfn.XLOOKUP($D56&amp;EF$2&amp;EF$3,事業計画集計2025[営業所]&amp;事業計画集計2025[月]&amp;事業計画集計2025[受着完],事業計画集計2025[(当月)実績 利益額],0,0)</f>
        <v>0</v>
      </c>
      <c r="EH57" s="133">
        <f>EG57-($Q56*1000)</f>
        <v>-9745000</v>
      </c>
      <c r="EI57" s="142" cm="1">
        <f t="array" ref="EI57">_xlfn.XLOOKUP($D56&amp;EF$2&amp;EF$3,事業計画集計2025[営業所]&amp;事業計画集計2025[月]&amp;事業計画集計2025[受着完],事業計画集計2025[(当月)実績 棟数],0,0)</f>
        <v>0</v>
      </c>
      <c r="EJ57" s="421">
        <f t="shared" si="1380"/>
        <v>118199265</v>
      </c>
      <c r="EK57" s="422">
        <f t="shared" si="1381"/>
        <v>24533368</v>
      </c>
      <c r="EL57" s="423">
        <f t="shared" si="1382"/>
        <v>3</v>
      </c>
      <c r="EM57" s="296">
        <f t="shared" si="1383"/>
        <v>68243197</v>
      </c>
      <c r="EN57" s="300">
        <f t="shared" si="1384"/>
        <v>16731776</v>
      </c>
      <c r="EO57" s="154">
        <f t="shared" si="1385"/>
        <v>2</v>
      </c>
      <c r="EP57" s="304">
        <f>DL57+DV57+EF57</f>
        <v>0</v>
      </c>
      <c r="EQ57" s="314">
        <f>DM57+DW57+EG57</f>
        <v>0</v>
      </c>
      <c r="ER57" s="409">
        <f>EQ57*(1+ER58)-(($Q56*1000)*3)</f>
        <v>-29235000</v>
      </c>
      <c r="ES57" s="158">
        <f>DO57+DY57+EI57</f>
        <v>0</v>
      </c>
      <c r="ET57" s="28" cm="1">
        <f t="array" ref="ET57">_xlfn.XLOOKUP($D56&amp;ET$2&amp;ET$3,事業計画集計2025[営業所]&amp;事業計画集計2025[月]&amp;事業計画集計2025[受着完],事業計画集計2025[(当月)実績 請負金額],0,0)</f>
        <v>0</v>
      </c>
      <c r="EU57" s="28" cm="1">
        <f t="array" ref="EU57">_xlfn.XLOOKUP($D56&amp;ET$2&amp;ET$3,事業計画集計2025[営業所]&amp;事業計画集計2025[月]&amp;事業計画集計2025[受着完],事業計画集計2025[(当月)実績 利益額],0,0)</f>
        <v>0</v>
      </c>
      <c r="EV57" s="149" cm="1">
        <f t="array" ref="EV57">_xlfn.XLOOKUP($D56&amp;ET$2&amp;ET$3,事業計画集計2025[営業所]&amp;事業計画集計2025[月]&amp;事業計画集計2025[受着完],事業計画集計2025[(当月)実績 棟数],0,0)</f>
        <v>0</v>
      </c>
      <c r="EW57" s="28" cm="1">
        <f t="array" ref="EW57">_xlfn.XLOOKUP($D56&amp;EW$2&amp;EW$3,事業計画集計2025[営業所]&amp;事業計画集計2025[月]&amp;事業計画集計2025[受着完],事業計画集計2025[(当月)実績 請負金額],0,0)</f>
        <v>68202658</v>
      </c>
      <c r="EX57" s="28" cm="1">
        <f t="array" ref="EX57">_xlfn.XLOOKUP($D56&amp;EW$2&amp;EW$3,事業計画集計2025[営業所]&amp;事業計画集計2025[月]&amp;事業計画集計2025[受着完],事業計画集計2025[(当月)実績 利益額],0,0)</f>
        <v>15703135</v>
      </c>
      <c r="EY57" s="149" cm="1">
        <f t="array" ref="EY57">_xlfn.XLOOKUP($D56&amp;EW$2&amp;EW$3,事業計画集計2025[営業所]&amp;事業計画集計2025[月]&amp;事業計画集計2025[受着完],事業計画集計2025[(当月)実績 棟数],0,0)</f>
        <v>3</v>
      </c>
      <c r="EZ57" s="28" cm="1">
        <f t="array" ref="EZ57">_xlfn.XLOOKUP($D56&amp;EZ$2&amp;EZ$3,事業計画集計2025[営業所]&amp;事業計画集計2025[月]&amp;事業計画集計2025[受着完],事業計画集計2025[(当月)実績 請負金額],0,0)</f>
        <v>28933466</v>
      </c>
      <c r="FA57" s="28" cm="1">
        <f t="array" ref="FA57">_xlfn.XLOOKUP($D56&amp;EZ$2&amp;EZ$3,事業計画集計2025[営業所]&amp;事業計画集計2025[月]&amp;事業計画集計2025[受着完],事業計画集計2025[(当月)実績 利益額],0,0)</f>
        <v>7406356</v>
      </c>
      <c r="FB57" s="133">
        <f>FA57-($Q56*1000)</f>
        <v>-2338644</v>
      </c>
      <c r="FC57" s="149" cm="1">
        <f t="array" ref="FC57">_xlfn.XLOOKUP($D56&amp;EZ$2&amp;EZ$3,事業計画集計2025[営業所]&amp;事業計画集計2025[月]&amp;事業計画集計2025[受着完],事業計画集計2025[(当月)実績 棟数],0,0)</f>
        <v>1</v>
      </c>
      <c r="FD57" s="28" cm="1">
        <f t="array" ref="FD57">_xlfn.XLOOKUP($D56&amp;FD$2&amp;FD$3,事業計画集計2025[営業所]&amp;事業計画集計2025[月]&amp;事業計画集計2025[受着完],事業計画集計2025[(当月)実績 請負金額],0,0)</f>
        <v>0</v>
      </c>
      <c r="FE57" s="28" cm="1">
        <f t="array" ref="FE57">_xlfn.XLOOKUP($D56&amp;FD$2&amp;FD$3,事業計画集計2025[営業所]&amp;事業計画集計2025[月]&amp;事業計画集計2025[受着完],事業計画集計2025[(当月)実績 利益額],0,0)</f>
        <v>0</v>
      </c>
      <c r="FF57" s="149" cm="1">
        <f t="array" ref="FF57">_xlfn.XLOOKUP($D56&amp;FD$2&amp;FD$3,事業計画集計2025[営業所]&amp;事業計画集計2025[月]&amp;事業計画集計2025[受着完],事業計画集計2025[(当月)実績 棟数],0,0)</f>
        <v>0</v>
      </c>
      <c r="FG57" s="28" cm="1">
        <f t="array" ref="FG57">_xlfn.XLOOKUP($D56&amp;FG$2&amp;FG$3,事業計画集計2025[営業所]&amp;事業計画集計2025[月]&amp;事業計画集計2025[受着完],事業計画集計2025[(当月)実績 請負金額],0,0)</f>
        <v>27752800</v>
      </c>
      <c r="FH57" s="28" cm="1">
        <f t="array" ref="FH57">_xlfn.XLOOKUP($D56&amp;FG$2&amp;FG$3,事業計画集計2025[営業所]&amp;事業計画集計2025[月]&amp;事業計画集計2025[受着完],事業計画集計2025[(当月)実績 利益額],0,0)</f>
        <v>7221705</v>
      </c>
      <c r="FI57" s="149" cm="1">
        <f t="array" ref="FI57">_xlfn.XLOOKUP($D56&amp;FG$2&amp;FG$3,事業計画集計2025[営業所]&amp;事業計画集計2025[月]&amp;事業計画集計2025[受着完],事業計画集計2025[(当月)実績 棟数],0,0)</f>
        <v>1</v>
      </c>
      <c r="FJ57" s="28" cm="1">
        <f t="array" ref="FJ57">_xlfn.XLOOKUP($D56&amp;FJ$2&amp;FJ$3,事業計画集計2025[営業所]&amp;事業計画集計2025[月]&amp;事業計画集計2025[受着完],事業計画集計2025[(当月)実績 請負金額],0,0)</f>
        <v>30381477</v>
      </c>
      <c r="FK57" s="28" cm="1">
        <f t="array" ref="FK57">_xlfn.XLOOKUP($D56&amp;FJ$2&amp;FJ$3,事業計画集計2025[営業所]&amp;事業計画集計2025[月]&amp;事業計画集計2025[受着完],事業計画集計2025[(当月)実績 利益額],0,0)</f>
        <v>7108404</v>
      </c>
      <c r="FL57" s="133">
        <f>FK57-($Q56*1000)</f>
        <v>-2636596</v>
      </c>
      <c r="FM57" s="149" cm="1">
        <f t="array" ref="FM57">_xlfn.XLOOKUP($D56&amp;FJ$2&amp;FJ$3,事業計画集計2025[営業所]&amp;事業計画集計2025[月]&amp;事業計画集計2025[受着完],事業計画集計2025[(当月)実績 棟数],0,0)</f>
        <v>1</v>
      </c>
      <c r="FN57" s="28" cm="1">
        <f t="array" ref="FN57">_xlfn.XLOOKUP($D56&amp;FN$2&amp;FN$3,事業計画集計2025[営業所]&amp;事業計画集計2025[月]&amp;事業計画集計2025[受着完],事業計画集計2025[(当月)実績 請負金額],0,0)</f>
        <v>0</v>
      </c>
      <c r="FO57" s="28" cm="1">
        <f t="array" ref="FO57">_xlfn.XLOOKUP($D56&amp;FN$2&amp;FN$3,事業計画集計2025[営業所]&amp;事業計画集計2025[月]&amp;事業計画集計2025[受着完],事業計画集計2025[(当月)実績 利益額],0,0)</f>
        <v>0</v>
      </c>
      <c r="FP57" s="149" cm="1">
        <f t="array" ref="FP57">_xlfn.XLOOKUP($D56&amp;FN$2&amp;FN$3,事業計画集計2025[営業所]&amp;事業計画集計2025[月]&amp;事業計画集計2025[受着完],事業計画集計2025[(当月)実績 棟数],0,0)</f>
        <v>0</v>
      </c>
      <c r="FQ57" s="28" cm="1">
        <f t="array" ref="FQ57">_xlfn.XLOOKUP($D56&amp;FQ$2&amp;FQ$3,事業計画集計2025[営業所]&amp;事業計画集計2025[月]&amp;事業計画集計2025[受着完],事業計画集計2025[(当月)実績 請負金額],0,0)</f>
        <v>0</v>
      </c>
      <c r="FR57" s="28" cm="1">
        <f t="array" ref="FR57">_xlfn.XLOOKUP($D56&amp;FQ$2&amp;FQ$3,事業計画集計2025[営業所]&amp;事業計画集計2025[月]&amp;事業計画集計2025[受着完],事業計画集計2025[(当月)実績 利益額],0,0)</f>
        <v>0</v>
      </c>
      <c r="FS57" s="149" cm="1">
        <f t="array" ref="FS57">_xlfn.XLOOKUP($D56&amp;FQ$2&amp;FQ$3,事業計画集計2025[営業所]&amp;事業計画集計2025[月]&amp;事業計画集計2025[受着完],事業計画集計2025[(当月)実績 棟数],0,0)</f>
        <v>0</v>
      </c>
      <c r="FT57" s="28" cm="1">
        <f t="array" ref="FT57">_xlfn.XLOOKUP($D56&amp;FT$2&amp;FT$3,事業計画集計2025[営業所]&amp;事業計画集計2025[月]&amp;事業計画集計2025[受着完],事業計画集計2025[(当月)実績 請負金額],0,0)</f>
        <v>0</v>
      </c>
      <c r="FU57" s="28" cm="1">
        <f t="array" ref="FU57">_xlfn.XLOOKUP($D56&amp;FT$2&amp;FT$3,事業計画集計2025[営業所]&amp;事業計画集計2025[月]&amp;事業計画集計2025[受着完],事業計画集計2025[(当月)実績 利益額],0,0)</f>
        <v>0</v>
      </c>
      <c r="FV57" s="133">
        <f>FU57-($Q56*1000)</f>
        <v>-9745000</v>
      </c>
      <c r="FW57" s="142" cm="1">
        <f t="array" ref="FW57">_xlfn.XLOOKUP($D56&amp;FT$2&amp;FT$3,事業計画集計2025[営業所]&amp;事業計画集計2025[月]&amp;事業計画集計2025[受着完],事業計画集計2025[(当月)実績 棟数],0,0)</f>
        <v>0</v>
      </c>
      <c r="FX57" s="421">
        <f t="shared" si="1389"/>
        <v>0</v>
      </c>
      <c r="FY57" s="422">
        <f t="shared" si="1390"/>
        <v>0</v>
      </c>
      <c r="FZ57" s="423">
        <f t="shared" si="1391"/>
        <v>0</v>
      </c>
      <c r="GA57" s="296">
        <f t="shared" si="1392"/>
        <v>95955458</v>
      </c>
      <c r="GB57" s="300">
        <f t="shared" si="1393"/>
        <v>22924840</v>
      </c>
      <c r="GC57" s="154">
        <f t="shared" si="1394"/>
        <v>4</v>
      </c>
      <c r="GD57" s="304">
        <f>EZ57+FJ57+FT57</f>
        <v>59314943</v>
      </c>
      <c r="GE57" s="314">
        <f>FA57+FK57+FU57</f>
        <v>14514760</v>
      </c>
      <c r="GF57" s="409">
        <f>GE57*(1+GF58)-(($Q56*1000)*3)</f>
        <v>-14720240</v>
      </c>
      <c r="GG57" s="158">
        <f>FC57+FM57+FW57</f>
        <v>2</v>
      </c>
      <c r="GH57" s="333">
        <f t="shared" si="1398"/>
        <v>118199265</v>
      </c>
      <c r="GI57" s="334">
        <f t="shared" si="1399"/>
        <v>24533368</v>
      </c>
      <c r="GJ57" s="162">
        <f t="shared" si="1400"/>
        <v>3</v>
      </c>
      <c r="GK57" s="354">
        <f t="shared" si="1401"/>
        <v>164198655</v>
      </c>
      <c r="GL57" s="355">
        <f t="shared" si="1402"/>
        <v>39656616</v>
      </c>
      <c r="GM57" s="166">
        <f t="shared" si="1403"/>
        <v>6</v>
      </c>
      <c r="GN57" s="479">
        <f t="shared" si="1404"/>
        <v>59314943</v>
      </c>
      <c r="GO57" s="480">
        <f t="shared" si="1405"/>
        <v>14514760</v>
      </c>
      <c r="GP57" s="409">
        <f t="shared" si="1406"/>
        <v>-43955240</v>
      </c>
      <c r="GQ57" s="482">
        <f t="shared" si="1407"/>
        <v>2</v>
      </c>
      <c r="GR57" s="390">
        <f t="shared" si="1408"/>
        <v>378511821</v>
      </c>
      <c r="GS57" s="391">
        <f t="shared" si="1409"/>
        <v>85817970</v>
      </c>
      <c r="GT57" s="170">
        <f t="shared" si="1410"/>
        <v>13</v>
      </c>
      <c r="GU57" s="390">
        <f t="shared" si="1411"/>
        <v>281232970</v>
      </c>
      <c r="GV57" s="391">
        <f t="shared" si="1412"/>
        <v>68140256</v>
      </c>
      <c r="GW57" s="170">
        <f t="shared" si="1413"/>
        <v>10</v>
      </c>
      <c r="GX57" s="390">
        <f t="shared" si="1414"/>
        <v>201454273</v>
      </c>
      <c r="GY57" s="391">
        <f t="shared" si="1415"/>
        <v>47947296</v>
      </c>
      <c r="GZ57" s="409">
        <f t="shared" si="1416"/>
        <v>-68992704</v>
      </c>
      <c r="HA57" s="256">
        <f t="shared" si="1417"/>
        <v>8</v>
      </c>
      <c r="HB57" s="31"/>
      <c r="HC57" s="30" t="s">
        <v>138</v>
      </c>
      <c r="HD57" s="30" t="s">
        <v>77</v>
      </c>
      <c r="HE57" s="516" t="s">
        <v>248</v>
      </c>
      <c r="HF57" s="30" t="s">
        <v>250</v>
      </c>
      <c r="HG57" s="30"/>
    </row>
    <row r="58" spans="1:215" s="38" customFormat="1" ht="21">
      <c r="A58" s="32"/>
      <c r="B58" s="599" t="s">
        <v>448</v>
      </c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139</v>
      </c>
      <c r="T58" s="35">
        <f t="shared" ref="T58:AA58" si="1424">IF(AND(T56&gt;0,T57&gt;0),ROUNDDOWN(T57/T56,4),"")</f>
        <v>0.73629999999999995</v>
      </c>
      <c r="U58" s="36">
        <f t="shared" si="1424"/>
        <v>0.71279999999999999</v>
      </c>
      <c r="V58" s="143">
        <f t="shared" si="1424"/>
        <v>0.66659999999999997</v>
      </c>
      <c r="W58" s="35" t="str">
        <f t="shared" si="1424"/>
        <v/>
      </c>
      <c r="X58" s="36" t="str">
        <f t="shared" si="1424"/>
        <v/>
      </c>
      <c r="Y58" s="150" t="str">
        <f t="shared" si="1424"/>
        <v/>
      </c>
      <c r="Z58" s="36" t="str">
        <f t="shared" si="1424"/>
        <v/>
      </c>
      <c r="AA58" s="36" t="str">
        <f t="shared" si="1424"/>
        <v/>
      </c>
      <c r="AB58" s="37">
        <f>IF(AB57&gt;0,AB57/AB56,0)</f>
        <v>0</v>
      </c>
      <c r="AC58" s="143" t="str">
        <f t="shared" ref="AC58:AK58" si="1425">IF(AND(AC56&gt;0,AC57&gt;0),ROUNDDOWN(AC57/AC56,4),"")</f>
        <v/>
      </c>
      <c r="AD58" s="35">
        <f t="shared" si="1425"/>
        <v>1.9470000000000001</v>
      </c>
      <c r="AE58" s="36">
        <f t="shared" si="1425"/>
        <v>1.7558</v>
      </c>
      <c r="AF58" s="150">
        <f t="shared" si="1425"/>
        <v>2</v>
      </c>
      <c r="AG58" s="36" t="str">
        <f t="shared" si="1425"/>
        <v/>
      </c>
      <c r="AH58" s="36" t="str">
        <f t="shared" si="1425"/>
        <v/>
      </c>
      <c r="AI58" s="150" t="str">
        <f t="shared" si="1425"/>
        <v/>
      </c>
      <c r="AJ58" s="36">
        <f t="shared" si="1425"/>
        <v>1</v>
      </c>
      <c r="AK58" s="36">
        <f t="shared" si="1425"/>
        <v>1</v>
      </c>
      <c r="AL58" s="37">
        <f>IF(AL57&gt;0,AL57/AL56,0)</f>
        <v>0</v>
      </c>
      <c r="AM58" s="150">
        <f t="shared" ref="AM58:AU58" si="1426">IF(AND(AM56&gt;0,AM57&gt;0),ROUNDDOWN(AM57/AM56,4),"")</f>
        <v>1</v>
      </c>
      <c r="AN58" s="36">
        <f t="shared" si="1426"/>
        <v>0.96799999999999997</v>
      </c>
      <c r="AO58" s="36">
        <f t="shared" si="1426"/>
        <v>0.93</v>
      </c>
      <c r="AP58" s="150">
        <f t="shared" si="1426"/>
        <v>1</v>
      </c>
      <c r="AQ58" s="36" t="str">
        <f t="shared" si="1426"/>
        <v/>
      </c>
      <c r="AR58" s="36" t="str">
        <f t="shared" si="1426"/>
        <v/>
      </c>
      <c r="AS58" s="150" t="str">
        <f t="shared" si="1426"/>
        <v/>
      </c>
      <c r="AT58" s="36" t="str">
        <f t="shared" si="1426"/>
        <v/>
      </c>
      <c r="AU58" s="36" t="str">
        <f t="shared" si="1426"/>
        <v/>
      </c>
      <c r="AV58" s="37">
        <f>IF(AV57&gt;0,AV57/AV56,0)</f>
        <v>0</v>
      </c>
      <c r="AW58" s="143" t="str">
        <f>IF(AND(AW56&gt;0,AW57&gt;0),ROUNDDOWN(AW57/AW56,4),"")</f>
        <v/>
      </c>
      <c r="AX58" s="424">
        <f t="shared" ref="AX58:BE58" si="1427">IF(AND(AX56&gt;0,AX57&gt;0),ROUNDDOWN(AX57/AX56,4),"")</f>
        <v>1.0153000000000001</v>
      </c>
      <c r="AY58" s="425">
        <f t="shared" si="1427"/>
        <v>0.95899999999999996</v>
      </c>
      <c r="AZ58" s="426">
        <f t="shared" si="1427"/>
        <v>1</v>
      </c>
      <c r="BA58" s="297" t="str">
        <f t="shared" si="1427"/>
        <v/>
      </c>
      <c r="BB58" s="301" t="str">
        <f t="shared" si="1427"/>
        <v/>
      </c>
      <c r="BC58" s="155" t="str">
        <f t="shared" si="1427"/>
        <v/>
      </c>
      <c r="BD58" s="305">
        <f t="shared" si="1427"/>
        <v>1</v>
      </c>
      <c r="BE58" s="315">
        <f t="shared" si="1427"/>
        <v>1</v>
      </c>
      <c r="BF58" s="325"/>
      <c r="BG58" s="159">
        <f t="shared" ref="BG58:BO58" si="1428">IF(AND(BG56&gt;0,BG57&gt;0),ROUNDDOWN(BG57/BG56,4),"")</f>
        <v>1</v>
      </c>
      <c r="BH58" s="36">
        <f t="shared" si="1428"/>
        <v>0.83260000000000001</v>
      </c>
      <c r="BI58" s="36">
        <f t="shared" si="1428"/>
        <v>0.83009999999999995</v>
      </c>
      <c r="BJ58" s="150">
        <f t="shared" si="1428"/>
        <v>1</v>
      </c>
      <c r="BK58" s="36" t="str">
        <f t="shared" si="1428"/>
        <v/>
      </c>
      <c r="BL58" s="36" t="str">
        <f t="shared" si="1428"/>
        <v/>
      </c>
      <c r="BM58" s="150" t="str">
        <f t="shared" si="1428"/>
        <v/>
      </c>
      <c r="BN58" s="36">
        <f t="shared" si="1428"/>
        <v>1.0226999999999999</v>
      </c>
      <c r="BO58" s="36">
        <f t="shared" si="1428"/>
        <v>1.0598000000000001</v>
      </c>
      <c r="BP58" s="37">
        <f>IF(BP57&gt;0,BP57/BP56,0)</f>
        <v>1.6761353486302246</v>
      </c>
      <c r="BQ58" s="150">
        <f t="shared" ref="BQ58:BY58" si="1429">IF(AND(BQ56&gt;0,BQ57&gt;0),ROUNDDOWN(BQ57/BQ56,4),"")</f>
        <v>1</v>
      </c>
      <c r="BR58" s="36">
        <f t="shared" si="1429"/>
        <v>0.39960000000000001</v>
      </c>
      <c r="BS58" s="36">
        <f t="shared" si="1429"/>
        <v>0.35439999999999999</v>
      </c>
      <c r="BT58" s="150">
        <f t="shared" si="1429"/>
        <v>0.5</v>
      </c>
      <c r="BU58" s="36">
        <f t="shared" si="1429"/>
        <v>1.1573</v>
      </c>
      <c r="BV58" s="36">
        <f t="shared" si="1429"/>
        <v>1.1850000000000001</v>
      </c>
      <c r="BW58" s="150">
        <f t="shared" si="1429"/>
        <v>1</v>
      </c>
      <c r="BX58" s="36">
        <f t="shared" si="1429"/>
        <v>0.50049999999999994</v>
      </c>
      <c r="BY58" s="36">
        <f t="shared" si="1429"/>
        <v>0.49680000000000002</v>
      </c>
      <c r="BZ58" s="37">
        <f>IF(BZ57&gt;0,BZ57/BZ56,0)</f>
        <v>0</v>
      </c>
      <c r="CA58" s="150">
        <f t="shared" ref="CA58:CI58" si="1430">IF(AND(CA56&gt;0,CA57&gt;0),ROUNDDOWN(CA57/CA56,4),"")</f>
        <v>0.5</v>
      </c>
      <c r="CB58" s="36">
        <f t="shared" si="1430"/>
        <v>0.27110000000000001</v>
      </c>
      <c r="CC58" s="36">
        <f t="shared" si="1430"/>
        <v>0.23880000000000001</v>
      </c>
      <c r="CD58" s="150">
        <f t="shared" si="1430"/>
        <v>0.25</v>
      </c>
      <c r="CE58" s="36">
        <f t="shared" si="1430"/>
        <v>0.80940000000000001</v>
      </c>
      <c r="CF58" s="36">
        <f t="shared" si="1430"/>
        <v>0.78349999999999997</v>
      </c>
      <c r="CG58" s="150">
        <f t="shared" si="1430"/>
        <v>0.75</v>
      </c>
      <c r="CH58" s="36">
        <f t="shared" si="1430"/>
        <v>1.9005000000000001</v>
      </c>
      <c r="CI58" s="36">
        <f t="shared" si="1430"/>
        <v>1.8017000000000001</v>
      </c>
      <c r="CJ58" s="37">
        <f>IF(CJ57&gt;0,CJ57/CJ56,0)</f>
        <v>-0.48802186288804061</v>
      </c>
      <c r="CK58" s="143">
        <f>IF(AND(CK56&gt;0,CK57&gt;0),ROUNDDOWN(CK57/CK56,4),"")</f>
        <v>2</v>
      </c>
      <c r="CL58" s="424">
        <f t="shared" ref="CL58:CS58" si="1431">IF(AND(CL56&gt;0,CL57&gt;0),ROUNDDOWN(CL57/CL56,4),"")</f>
        <v>0.44359999999999999</v>
      </c>
      <c r="CM58" s="425">
        <f t="shared" si="1431"/>
        <v>0.41549999999999998</v>
      </c>
      <c r="CN58" s="426">
        <f t="shared" si="1431"/>
        <v>0.5</v>
      </c>
      <c r="CO58" s="297">
        <f t="shared" si="1431"/>
        <v>0.60240000000000005</v>
      </c>
      <c r="CP58" s="301">
        <f t="shared" si="1431"/>
        <v>0.6</v>
      </c>
      <c r="CQ58" s="155">
        <f t="shared" si="1431"/>
        <v>0.57140000000000002</v>
      </c>
      <c r="CR58" s="305">
        <f t="shared" si="1431"/>
        <v>1.0093000000000001</v>
      </c>
      <c r="CS58" s="315">
        <f t="shared" si="1431"/>
        <v>1.0235000000000001</v>
      </c>
      <c r="CT58" s="325"/>
      <c r="CU58" s="159">
        <f>IF(AND(CU56&gt;0,CU57&gt;0),ROUNDDOWN(CU57/CU56,4),"")</f>
        <v>1</v>
      </c>
      <c r="CV58" s="335">
        <f>IF(AND(CV56&gt;0,CV57&gt;0),ROUNDDOWN(CV57/CV56,4),"")</f>
        <v>0.68859999999999999</v>
      </c>
      <c r="CW58" s="336">
        <f t="shared" ref="CW58:CX58" si="1432">IF(AND(CW56&gt;0,CW57&gt;0),ROUNDDOWN(CW57/CW56,4),"")</f>
        <v>0.64849999999999997</v>
      </c>
      <c r="CX58" s="163">
        <f t="shared" si="1432"/>
        <v>0.71419999999999995</v>
      </c>
      <c r="CY58" s="356">
        <f>IF(AND(CY56&gt;0,CY57&gt;0),ROUNDDOWN(CY57/CY56,4),"")</f>
        <v>0.54900000000000004</v>
      </c>
      <c r="CZ58" s="357">
        <f>IF(AND(CZ56&gt;0,CZ57&gt;0),ROUNDDOWN(CZ57/CZ56,4),"")</f>
        <v>0.5454</v>
      </c>
      <c r="DA58" s="167">
        <f>IF(AND(DA56&gt;0,DA57&gt;0),ROUNDDOWN(DA57/DA56,4),"")</f>
        <v>0.5</v>
      </c>
      <c r="DB58" s="483">
        <f t="shared" ref="DB58:DE58" si="1433">IF(AND(DB56&gt;0,DB57&gt;0),ROUNDDOWN(DB57/DB56,4),"")</f>
        <v>1.0076000000000001</v>
      </c>
      <c r="DC58" s="484">
        <f t="shared" si="1433"/>
        <v>1.0195000000000001</v>
      </c>
      <c r="DD58" s="485"/>
      <c r="DE58" s="486">
        <f t="shared" si="1433"/>
        <v>1</v>
      </c>
      <c r="DF58" s="36">
        <f t="shared" ref="DF58:DM58" si="1434">IF(AND(DF56&gt;0,DF57&gt;0),ROUNDDOWN(DF57/DF56,4),"")</f>
        <v>1.1223000000000001</v>
      </c>
      <c r="DG58" s="36">
        <f t="shared" si="1434"/>
        <v>0.92889999999999995</v>
      </c>
      <c r="DH58" s="150">
        <f t="shared" si="1434"/>
        <v>1</v>
      </c>
      <c r="DI58" s="36">
        <f t="shared" si="1434"/>
        <v>2.5274999999999999</v>
      </c>
      <c r="DJ58" s="36">
        <f t="shared" si="1434"/>
        <v>2.4786999999999999</v>
      </c>
      <c r="DK58" s="150">
        <f t="shared" si="1434"/>
        <v>2</v>
      </c>
      <c r="DL58" s="36" t="str">
        <f t="shared" si="1434"/>
        <v/>
      </c>
      <c r="DM58" s="36" t="str">
        <f t="shared" si="1434"/>
        <v/>
      </c>
      <c r="DN58" s="37">
        <f>IF(DN57&gt;0,DN57/DN56,0)</f>
        <v>0</v>
      </c>
      <c r="DO58" s="150" t="str">
        <f t="shared" ref="DO58:DW58" si="1435">IF(AND(DO56&gt;0,DO57&gt;0),ROUNDDOWN(DO57/DO56,4),"")</f>
        <v/>
      </c>
      <c r="DP58" s="36">
        <f t="shared" si="1435"/>
        <v>0.625</v>
      </c>
      <c r="DQ58" s="36">
        <f t="shared" si="1435"/>
        <v>0.53190000000000004</v>
      </c>
      <c r="DR58" s="150">
        <f t="shared" si="1435"/>
        <v>0.5</v>
      </c>
      <c r="DS58" s="36" t="str">
        <f t="shared" si="1435"/>
        <v/>
      </c>
      <c r="DT58" s="36" t="str">
        <f t="shared" si="1435"/>
        <v/>
      </c>
      <c r="DU58" s="150" t="str">
        <f t="shared" si="1435"/>
        <v/>
      </c>
      <c r="DV58" s="36" t="str">
        <f t="shared" si="1435"/>
        <v/>
      </c>
      <c r="DW58" s="36" t="str">
        <f t="shared" si="1435"/>
        <v/>
      </c>
      <c r="DX58" s="37">
        <f>IF(DX57&gt;0,DX57/DX56,0)</f>
        <v>0</v>
      </c>
      <c r="DY58" s="150" t="str">
        <f t="shared" ref="DY58:EG58" si="1436">IF(AND(DY56&gt;0,DY57&gt;0),ROUNDDOWN(DY57/DY56,4),"")</f>
        <v/>
      </c>
      <c r="DZ58" s="36">
        <f t="shared" si="1436"/>
        <v>1.0025999999999999</v>
      </c>
      <c r="EA58" s="36">
        <f t="shared" si="1436"/>
        <v>0.82079999999999997</v>
      </c>
      <c r="EB58" s="150">
        <f t="shared" si="1436"/>
        <v>0.5</v>
      </c>
      <c r="EC58" s="36" t="str">
        <f t="shared" si="1436"/>
        <v/>
      </c>
      <c r="ED58" s="36" t="str">
        <f t="shared" si="1436"/>
        <v/>
      </c>
      <c r="EE58" s="150" t="str">
        <f t="shared" si="1436"/>
        <v/>
      </c>
      <c r="EF58" s="36" t="str">
        <f t="shared" si="1436"/>
        <v/>
      </c>
      <c r="EG58" s="36" t="str">
        <f t="shared" si="1436"/>
        <v/>
      </c>
      <c r="EH58" s="37">
        <f>IF(EH57&gt;0,EH57/EH56,0)</f>
        <v>0</v>
      </c>
      <c r="EI58" s="143" t="str">
        <f>IF(AND(EI56&gt;0,EI57&gt;0),ROUNDDOWN(EI57/EI56,4),"")</f>
        <v/>
      </c>
      <c r="EJ58" s="424">
        <f t="shared" ref="EJ58:EQ58" si="1437">IF(AND(EJ56&gt;0,EJ57&gt;0),ROUNDDOWN(EJ57/EJ56,4),"")</f>
        <v>0.87549999999999994</v>
      </c>
      <c r="EK58" s="425">
        <f t="shared" si="1437"/>
        <v>0.72689999999999999</v>
      </c>
      <c r="EL58" s="426">
        <f t="shared" si="1437"/>
        <v>0.6</v>
      </c>
      <c r="EM58" s="297">
        <f t="shared" si="1437"/>
        <v>0.50549999999999995</v>
      </c>
      <c r="EN58" s="301">
        <f t="shared" si="1437"/>
        <v>0.49569999999999997</v>
      </c>
      <c r="EO58" s="155">
        <f t="shared" si="1437"/>
        <v>0.4</v>
      </c>
      <c r="EP58" s="305" t="str">
        <f t="shared" si="1437"/>
        <v/>
      </c>
      <c r="EQ58" s="315" t="str">
        <f t="shared" si="1437"/>
        <v/>
      </c>
      <c r="ER58" s="325"/>
      <c r="ES58" s="159" t="str">
        <f t="shared" ref="ES58:FA58" si="1438">IF(AND(ES56&gt;0,ES57&gt;0),ROUNDDOWN(ES57/ES56,4),"")</f>
        <v/>
      </c>
      <c r="ET58" s="36" t="str">
        <f t="shared" si="1438"/>
        <v/>
      </c>
      <c r="EU58" s="36" t="str">
        <f t="shared" si="1438"/>
        <v/>
      </c>
      <c r="EV58" s="150" t="str">
        <f t="shared" si="1438"/>
        <v/>
      </c>
      <c r="EW58" s="36">
        <f t="shared" si="1438"/>
        <v>2.5259999999999998</v>
      </c>
      <c r="EX58" s="36">
        <f t="shared" si="1438"/>
        <v>2.3262999999999998</v>
      </c>
      <c r="EY58" s="150">
        <f t="shared" si="1438"/>
        <v>3</v>
      </c>
      <c r="EZ58" s="36">
        <f t="shared" si="1438"/>
        <v>1.1573</v>
      </c>
      <c r="FA58" s="36">
        <f t="shared" si="1438"/>
        <v>1.1850000000000001</v>
      </c>
      <c r="FB58" s="37">
        <f>IF(FB57&gt;0,FB57/FB56,0)</f>
        <v>0</v>
      </c>
      <c r="FC58" s="150">
        <f t="shared" ref="FC58:FK58" si="1439">IF(AND(FC56&gt;0,FC57&gt;0),ROUNDDOWN(FC57/FC56,4),"")</f>
        <v>1</v>
      </c>
      <c r="FD58" s="36" t="str">
        <f t="shared" si="1439"/>
        <v/>
      </c>
      <c r="FE58" s="36" t="str">
        <f t="shared" si="1439"/>
        <v/>
      </c>
      <c r="FF58" s="150" t="str">
        <f t="shared" si="1439"/>
        <v/>
      </c>
      <c r="FG58" s="36">
        <f t="shared" si="1439"/>
        <v>0.51390000000000002</v>
      </c>
      <c r="FH58" s="36">
        <f t="shared" si="1439"/>
        <v>0.53490000000000004</v>
      </c>
      <c r="FI58" s="150">
        <f t="shared" si="1439"/>
        <v>0.5</v>
      </c>
      <c r="FJ58" s="36">
        <f t="shared" si="1439"/>
        <v>0.37119999999999997</v>
      </c>
      <c r="FK58" s="36">
        <f t="shared" si="1439"/>
        <v>0.35270000000000001</v>
      </c>
      <c r="FL58" s="37">
        <f>IF(FL57&gt;0,FL57/FL56,0)</f>
        <v>0</v>
      </c>
      <c r="FM58" s="150">
        <f t="shared" ref="FM58:FU58" si="1440">IF(AND(FM56&gt;0,FM57&gt;0),ROUNDDOWN(FM57/FM56,4),"")</f>
        <v>0.33329999999999999</v>
      </c>
      <c r="FN58" s="36" t="str">
        <f t="shared" si="1440"/>
        <v/>
      </c>
      <c r="FO58" s="36" t="str">
        <f t="shared" si="1440"/>
        <v/>
      </c>
      <c r="FP58" s="150" t="str">
        <f t="shared" si="1440"/>
        <v/>
      </c>
      <c r="FQ58" s="36" t="str">
        <f t="shared" si="1440"/>
        <v/>
      </c>
      <c r="FR58" s="36" t="str">
        <f t="shared" si="1440"/>
        <v/>
      </c>
      <c r="FS58" s="150" t="str">
        <f t="shared" si="1440"/>
        <v/>
      </c>
      <c r="FT58" s="36" t="str">
        <f t="shared" si="1440"/>
        <v/>
      </c>
      <c r="FU58" s="36" t="str">
        <f t="shared" si="1440"/>
        <v/>
      </c>
      <c r="FV58" s="37">
        <f>IF(FV57&gt;0,FV57/FV56,0)</f>
        <v>0</v>
      </c>
      <c r="FW58" s="143" t="str">
        <f>IF(AND(FW56&gt;0,FW57&gt;0),ROUNDDOWN(FW57/FW56,4),"")</f>
        <v/>
      </c>
      <c r="FX58" s="424" t="str">
        <f t="shared" ref="FX58:GE58" si="1441">IF(AND(FX56&gt;0,FX57&gt;0),ROUNDDOWN(FX57/FX56,4),"")</f>
        <v/>
      </c>
      <c r="FY58" s="425" t="str">
        <f t="shared" si="1441"/>
        <v/>
      </c>
      <c r="FZ58" s="426" t="str">
        <f t="shared" si="1441"/>
        <v/>
      </c>
      <c r="GA58" s="297">
        <f t="shared" si="1441"/>
        <v>0.7107</v>
      </c>
      <c r="GB58" s="301">
        <f t="shared" si="1441"/>
        <v>0.67920000000000003</v>
      </c>
      <c r="GC58" s="155">
        <f t="shared" si="1441"/>
        <v>0.8</v>
      </c>
      <c r="GD58" s="305">
        <f t="shared" si="1441"/>
        <v>0.44309999999999999</v>
      </c>
      <c r="GE58" s="315">
        <f t="shared" si="1441"/>
        <v>0.43780000000000002</v>
      </c>
      <c r="GF58" s="325"/>
      <c r="GG58" s="159">
        <f>IF(AND(GG56&gt;0,GG57&gt;0),ROUNDDOWN(GG57/GG56,4),"")</f>
        <v>0.4</v>
      </c>
      <c r="GH58" s="335">
        <f>IF(AND(GH56&gt;0,GH57&gt;0),ROUNDDOWN(GH57/GH56,4),"")</f>
        <v>0.36480000000000001</v>
      </c>
      <c r="GI58" s="336">
        <f t="shared" ref="GI58:GJ58" si="1442">IF(AND(GI56&gt;0,GI57&gt;0),ROUNDDOWN(GI57/GI56,4),"")</f>
        <v>0.30280000000000001</v>
      </c>
      <c r="GJ58" s="163">
        <f t="shared" si="1442"/>
        <v>0.25</v>
      </c>
      <c r="GK58" s="356">
        <f>IF(AND(GK56&gt;0,GK57&gt;0),ROUNDDOWN(GK57/GK56,4),"")</f>
        <v>0.60809999999999997</v>
      </c>
      <c r="GL58" s="357">
        <f>IF(AND(GL56&gt;0,GL57&gt;0),ROUNDDOWN(GL57/GL56,4),"")</f>
        <v>0.58750000000000002</v>
      </c>
      <c r="GM58" s="167">
        <f>IF(AND(GM56&gt;0,GM57&gt;0),ROUNDDOWN(GM57/GM56,4),"")</f>
        <v>0.6</v>
      </c>
      <c r="GN58" s="483">
        <f t="shared" ref="GN58:HA58" si="1443">IF(AND(GN56&gt;0,GN57&gt;0),ROUNDDOWN(GN57/GN56,4),"")</f>
        <v>0.28970000000000001</v>
      </c>
      <c r="GO58" s="484">
        <f t="shared" si="1443"/>
        <v>0.28670000000000001</v>
      </c>
      <c r="GP58" s="485" t="str">
        <f t="shared" si="1443"/>
        <v/>
      </c>
      <c r="GQ58" s="486">
        <f t="shared" si="1443"/>
        <v>0.25</v>
      </c>
      <c r="GR58" s="392">
        <f t="shared" si="1443"/>
        <v>0.53910000000000002</v>
      </c>
      <c r="GS58" s="393">
        <f t="shared" si="1443"/>
        <v>0.4889</v>
      </c>
      <c r="GT58" s="172">
        <f t="shared" si="1443"/>
        <v>0.5</v>
      </c>
      <c r="GU58" s="392">
        <f t="shared" si="1443"/>
        <v>0.58199999999999996</v>
      </c>
      <c r="GV58" s="393">
        <f t="shared" si="1443"/>
        <v>0.56910000000000005</v>
      </c>
      <c r="GW58" s="172">
        <f t="shared" si="1443"/>
        <v>0.55549999999999999</v>
      </c>
      <c r="GX58" s="392">
        <f t="shared" si="1443"/>
        <v>0.58260000000000001</v>
      </c>
      <c r="GY58" s="393">
        <f t="shared" si="1443"/>
        <v>0.57469999999999999</v>
      </c>
      <c r="GZ58" s="374"/>
      <c r="HA58" s="171">
        <f t="shared" si="1443"/>
        <v>0.57140000000000002</v>
      </c>
      <c r="HB58" s="40"/>
      <c r="HC58" s="39" t="s">
        <v>139</v>
      </c>
      <c r="HD58" s="39"/>
      <c r="HE58" s="39"/>
      <c r="HF58" s="39"/>
      <c r="HG58" s="39"/>
    </row>
    <row r="59" spans="1:215" s="25" customFormat="1" ht="21">
      <c r="A59" s="24"/>
      <c r="B59" s="51" t="s">
        <v>448</v>
      </c>
      <c r="C59" s="509" t="str">
        <f>_xlfn.XLOOKUP(D59,事業計画2025[営業所],事業計画2025[エリア],"",0)</f>
        <v>千葉</v>
      </c>
      <c r="D59" s="510" t="s">
        <v>199</v>
      </c>
      <c r="E59" s="196"/>
      <c r="F59" s="196"/>
      <c r="G59" s="196" t="str">
        <f>_xlfn.XLOOKUP(D59,事業計画2025[営業所],事業計画2025[所長],"",0)</f>
        <v>刈込 美智子</v>
      </c>
      <c r="H59" s="196" t="str">
        <f>_xlfn.XLOOKUP(D59,事業計画2025[営業所],事業計画2025[担当役員],"",0)</f>
        <v>刈込 美智子</v>
      </c>
      <c r="I59" s="196" t="str">
        <f>_xlfn.XLOOKUP(D59,事業計画2025[営業所],事業計画2025[主要ブランド],"",0)</f>
        <v>nexthouse</v>
      </c>
      <c r="J59" s="196"/>
      <c r="K59" s="197">
        <f>_xlfn.XLOOKUP(D59,事業計画2025[営業所],事業計画2025[人件費],"",0)</f>
        <v>1300</v>
      </c>
      <c r="L59" s="197">
        <f>_xlfn.XLOOKUP(D59,事業計画2025[営業所],事業計画2025[販売費],"",0)</f>
        <v>834</v>
      </c>
      <c r="M59" s="197">
        <f>_xlfn.XLOOKUP(D59,事業計画2025[営業所],事業計画2025[減価償却費],"",0)</f>
        <v>109</v>
      </c>
      <c r="N59" s="197">
        <f>_xlfn.XLOOKUP(D59,事業計画2025[営業所],事業計画2025[地代・家賃],"",0)</f>
        <v>792</v>
      </c>
      <c r="O59" s="197">
        <f>_xlfn.XLOOKUP(D59,事業計画2025[営業所],事業計画2025[その他経費],"",0)</f>
        <v>4142</v>
      </c>
      <c r="P59" s="197">
        <f>_xlfn.XLOOKUP(D59,事業計画2025[営業所],事業計画2025[本社経費],"",0)</f>
        <v>1000</v>
      </c>
      <c r="Q59" s="197">
        <f>SUM(K59:P59)</f>
        <v>8177</v>
      </c>
      <c r="R59" s="196"/>
      <c r="S59" s="26" t="s">
        <v>137</v>
      </c>
      <c r="T59" s="27" cm="1">
        <f t="array" ref="T59">_xlfn.XLOOKUP($D59&amp;T$2&amp;T$3,事業計画集計2025[営業所]&amp;事業計画集計2025[月]&amp;事業計画集計2025[受着完],事業計画集計2025[(当月)計画 請負金額],0,0)</f>
        <v>27000000</v>
      </c>
      <c r="U59" s="28" cm="1">
        <f t="array" ref="U59">_xlfn.XLOOKUP($D59&amp;T$2&amp;T$3,事業計画集計2025[営業所]&amp;事業計画集計2025[月]&amp;事業計画集計2025[受着完],事業計画集計2025[(当月)計画 利益額],0,0)</f>
        <v>6750000</v>
      </c>
      <c r="V59" s="142" cm="1">
        <f t="array" ref="V59">_xlfn.XLOOKUP($D59&amp;T$2&amp;T$3,事業計画集計2025[営業所]&amp;事業計画集計2025[月]&amp;事業計画集計2025[受着完],事業計画集計2025[(当月)計画 棟数],0,0)</f>
        <v>1</v>
      </c>
      <c r="W59" s="27" cm="1">
        <f t="array" ref="W59">_xlfn.XLOOKUP($D59&amp;W$2&amp;W$3,事業計画集計2025[営業所]&amp;事業計画集計2025[月]&amp;事業計画集計2025[受着完],事業計画集計2025[(当月)計画 請負金額],0,0)</f>
        <v>0</v>
      </c>
      <c r="X59" s="28" cm="1">
        <f t="array" ref="X59">_xlfn.XLOOKUP($D59&amp;W$2&amp;W$3,事業計画集計2025[営業所]&amp;事業計画集計2025[月]&amp;事業計画集計2025[受着完],事業計画集計2025[(当月)計画 利益額],0,0)</f>
        <v>0</v>
      </c>
      <c r="Y59" s="149" cm="1">
        <f t="array" ref="Y59">_xlfn.XLOOKUP($D59&amp;W$2&amp;W$3,事業計画集計2025[営業所]&amp;事業計画集計2025[月]&amp;事業計画集計2025[受着完],事業計画集計2025[(当月)計画 棟数],0,0)</f>
        <v>0</v>
      </c>
      <c r="Z59" s="28" cm="1">
        <f t="array" ref="Z59">_xlfn.XLOOKUP($D59&amp;Z$2&amp;Z$3,事業計画集計2025[営業所]&amp;事業計画集計2025[月]&amp;事業計画集計2025[受着完],事業計画集計2025[(当月)計画 請負金額],0,0)</f>
        <v>0</v>
      </c>
      <c r="AA59" s="28" cm="1">
        <f t="array" ref="AA59">_xlfn.XLOOKUP($D59&amp;Z$2&amp;Z$3,事業計画集計2025[営業所]&amp;事業計画集計2025[月]&amp;事業計画集計2025[受着完],事業計画集計2025[(当月)計画 利益額],0,0)</f>
        <v>0</v>
      </c>
      <c r="AB59" s="29">
        <f>AA59-($Q59*1000)</f>
        <v>-8177000</v>
      </c>
      <c r="AC59" s="142" cm="1">
        <f t="array" ref="AC59">_xlfn.XLOOKUP($D59&amp;Z$2&amp;Z$3,事業計画集計2025[営業所]&amp;事業計画集計2025[月]&amp;事業計画集計2025[受着完],事業計画集計2025[(当月)計画 棟数],0,0)</f>
        <v>0</v>
      </c>
      <c r="AD59" s="27" cm="1">
        <f t="array" ref="AD59">_xlfn.XLOOKUP($D59&amp;AD$2&amp;AD$3,事業計画集計2025[営業所]&amp;事業計画集計2025[月]&amp;事業計画集計2025[受着完],事業計画集計2025[(当月)計画 請負金額],0,0)</f>
        <v>27000000</v>
      </c>
      <c r="AE59" s="28" cm="1">
        <f t="array" ref="AE59">_xlfn.XLOOKUP($D59&amp;AD$2&amp;AD$3,事業計画集計2025[営業所]&amp;事業計画集計2025[月]&amp;事業計画集計2025[受着完],事業計画集計2025[(当月)計画 利益額],0,0)</f>
        <v>6750000</v>
      </c>
      <c r="AF59" s="149" cm="1">
        <f t="array" ref="AF59">_xlfn.XLOOKUP($D59&amp;AD$2&amp;AD$3,事業計画集計2025[営業所]&amp;事業計画集計2025[月]&amp;事業計画集計2025[受着完],事業計画集計2025[(当月)計画 棟数],0,0)</f>
        <v>1</v>
      </c>
      <c r="AG59" s="28" cm="1">
        <f t="array" ref="AG59">_xlfn.XLOOKUP($D59&amp;AG$2&amp;AG$3,事業計画集計2025[営業所]&amp;事業計画集計2025[月]&amp;事業計画集計2025[受着完],事業計画集計2025[(当月)計画 請負金額],0,0)</f>
        <v>28618454</v>
      </c>
      <c r="AH59" s="28" cm="1">
        <f t="array" ref="AH59">_xlfn.XLOOKUP($D59&amp;AG$2&amp;AG$3,事業計画集計2025[営業所]&amp;事業計画集計2025[月]&amp;事業計画集計2025[受着完],事業計画集計2025[(当月)計画 利益額],0,0)</f>
        <v>7383891</v>
      </c>
      <c r="AI59" s="149" cm="1">
        <f t="array" ref="AI59">_xlfn.XLOOKUP($D59&amp;AG$2&amp;AG$3,事業計画集計2025[営業所]&amp;事業計画集計2025[月]&amp;事業計画集計2025[受着完],事業計画集計2025[(当月)計画 棟数],0,0)</f>
        <v>1</v>
      </c>
      <c r="AJ59" s="28" cm="1">
        <f t="array" ref="AJ59">_xlfn.XLOOKUP($D59&amp;AJ$2&amp;AJ$3,事業計画集計2025[営業所]&amp;事業計画集計2025[月]&amp;事業計画集計2025[受着完],事業計画集計2025[(当月)計画 請負金額],0,0)</f>
        <v>0</v>
      </c>
      <c r="AK59" s="28" cm="1">
        <f t="array" ref="AK59">_xlfn.XLOOKUP($D59&amp;AJ$2&amp;AJ$3,事業計画集計2025[営業所]&amp;事業計画集計2025[月]&amp;事業計画集計2025[受着完],事業計画集計2025[(当月)計画 利益額],0,0)</f>
        <v>0</v>
      </c>
      <c r="AL59" s="29">
        <f>AK59-($Q59*1000)</f>
        <v>-8177000</v>
      </c>
      <c r="AM59" s="149" cm="1">
        <f t="array" ref="AM59">_xlfn.XLOOKUP($D59&amp;AJ$2&amp;AJ$3,事業計画集計2025[営業所]&amp;事業計画集計2025[月]&amp;事業計画集計2025[受着完],事業計画集計2025[(当月)計画 棟数],0,0)</f>
        <v>0</v>
      </c>
      <c r="AN59" s="28" cm="1">
        <f t="array" ref="AN59">_xlfn.XLOOKUP($D59&amp;AN$2&amp;AN$3,事業計画集計2025[営業所]&amp;事業計画集計2025[月]&amp;事業計画集計2025[受着完],事業計画集計2025[(当月)計画 請負金額],0,0)</f>
        <v>54000000</v>
      </c>
      <c r="AO59" s="28" cm="1">
        <f t="array" ref="AO59">_xlfn.XLOOKUP($D59&amp;AN$2&amp;AN$3,事業計画集計2025[営業所]&amp;事業計画集計2025[月]&amp;事業計画集計2025[受着完],事業計画集計2025[(当月)計画 利益額],0,0)</f>
        <v>13500000</v>
      </c>
      <c r="AP59" s="149" cm="1">
        <f t="array" ref="AP59">_xlfn.XLOOKUP($D59&amp;AN$2&amp;AN$3,事業計画集計2025[営業所]&amp;事業計画集計2025[月]&amp;事業計画集計2025[受着完],事業計画集計2025[(当月)計画 棟数],0,0)</f>
        <v>2</v>
      </c>
      <c r="AQ59" s="28" cm="1">
        <f t="array" ref="AQ59">_xlfn.XLOOKUP($D59&amp;AQ$2&amp;AQ$3,事業計画集計2025[営業所]&amp;事業計画集計2025[月]&amp;事業計画集計2025[受着完],事業計画集計2025[(当月)計画 請負金額],0,0)</f>
        <v>0</v>
      </c>
      <c r="AR59" s="28" cm="1">
        <f t="array" ref="AR59">_xlfn.XLOOKUP($D59&amp;AQ$2&amp;AQ$3,事業計画集計2025[営業所]&amp;事業計画集計2025[月]&amp;事業計画集計2025[受着完],事業計画集計2025[(当月)計画 利益額],0,0)</f>
        <v>0</v>
      </c>
      <c r="AS59" s="149" cm="1">
        <f t="array" ref="AS59">_xlfn.XLOOKUP($D59&amp;AQ$2&amp;AQ$3,事業計画集計2025[営業所]&amp;事業計画集計2025[月]&amp;事業計画集計2025[受着完],事業計画集計2025[(当月)計画 棟数],0,0)</f>
        <v>0</v>
      </c>
      <c r="AT59" s="28" cm="1">
        <f t="array" ref="AT59">_xlfn.XLOOKUP($D59&amp;AT$2&amp;AT$3,事業計画集計2025[営業所]&amp;事業計画集計2025[月]&amp;事業計画集計2025[受着完],事業計画集計2025[(当月)計画 請負金額],0,0)</f>
        <v>50257800</v>
      </c>
      <c r="AU59" s="28" cm="1">
        <f t="array" ref="AU59">_xlfn.XLOOKUP($D59&amp;AT$2&amp;AT$3,事業計画集計2025[営業所]&amp;事業計画集計2025[月]&amp;事業計画集計2025[受着完],事業計画集計2025[(当月)計画 利益額],0,0)</f>
        <v>12364450</v>
      </c>
      <c r="AV59" s="29">
        <f>AU59-($Q59*1000)</f>
        <v>4187450</v>
      </c>
      <c r="AW59" s="142" cm="1">
        <f t="array" ref="AW59">_xlfn.XLOOKUP($D59&amp;AT$2&amp;AT$3,事業計画集計2025[営業所]&amp;事業計画集計2025[月]&amp;事業計画集計2025[受着完],事業計画集計2025[(当月)計画 棟数],0,0)</f>
        <v>2</v>
      </c>
      <c r="AX59" s="421">
        <f t="shared" ref="AX59:AX60" si="1444">T59+AD59+AN59</f>
        <v>108000000</v>
      </c>
      <c r="AY59" s="422">
        <f t="shared" ref="AY59:AY60" si="1445">U59+AE59+AO59</f>
        <v>27000000</v>
      </c>
      <c r="AZ59" s="423">
        <f t="shared" ref="AZ59:AZ60" si="1446">V59+AF59+AP59</f>
        <v>4</v>
      </c>
      <c r="BA59" s="296">
        <f t="shared" ref="BA59:BA60" si="1447">W59+AG59+AQ59</f>
        <v>28618454</v>
      </c>
      <c r="BB59" s="300">
        <f t="shared" ref="BB59:BB60" si="1448">X59+AH59+AR59</f>
        <v>7383891</v>
      </c>
      <c r="BC59" s="154">
        <f t="shared" ref="BC59:BC60" si="1449">Y59+AI59+AS59</f>
        <v>1</v>
      </c>
      <c r="BD59" s="304">
        <f t="shared" ref="BD59" si="1450">Z59+AJ59+AT59</f>
        <v>50257800</v>
      </c>
      <c r="BE59" s="314">
        <f t="shared" ref="BE59" si="1451">AA59+AK59+AU59</f>
        <v>12364450</v>
      </c>
      <c r="BF59" s="324">
        <f t="shared" ref="BF59" si="1452">AB59+AL59+AV59</f>
        <v>-12166550</v>
      </c>
      <c r="BG59" s="158">
        <f t="shared" ref="BG59" si="1453">AC59+AM59+AW59</f>
        <v>2</v>
      </c>
      <c r="BH59" s="28" cm="1">
        <f t="array" ref="BH59">_xlfn.XLOOKUP($D59&amp;BH$2&amp;BH$3,事業計画集計2025[営業所]&amp;事業計画集計2025[月]&amp;事業計画集計2025[受着完],事業計画集計2025[(当月)計画 請負金額],0,0)</f>
        <v>0</v>
      </c>
      <c r="BI59" s="28" cm="1">
        <f t="array" ref="BI59">_xlfn.XLOOKUP($D59&amp;BH$2&amp;BH$3,事業計画集計2025[営業所]&amp;事業計画集計2025[月]&amp;事業計画集計2025[受着完],事業計画集計2025[(当月)計画 利益額],0,0)</f>
        <v>0</v>
      </c>
      <c r="BJ59" s="149" cm="1">
        <f t="array" ref="BJ59">_xlfn.XLOOKUP($D59&amp;BH$2&amp;BH$3,事業計画集計2025[営業所]&amp;事業計画集計2025[月]&amp;事業計画集計2025[受着完],事業計画集計2025[(当月)計画 棟数],0,0)</f>
        <v>0</v>
      </c>
      <c r="BK59" s="28" cm="1">
        <f t="array" ref="BK59">_xlfn.XLOOKUP($D59&amp;BK$2&amp;BK$3,事業計画集計2025[営業所]&amp;事業計画集計2025[月]&amp;事業計画集計2025[受着完],事業計画集計2025[(当月)計画 請負金額],0,0)</f>
        <v>27000000</v>
      </c>
      <c r="BL59" s="28" cm="1">
        <f t="array" ref="BL59">_xlfn.XLOOKUP($D59&amp;BK$2&amp;BK$3,事業計画集計2025[営業所]&amp;事業計画集計2025[月]&amp;事業計画集計2025[受着完],事業計画集計2025[(当月)計画 利益額],0,0)</f>
        <v>6750000</v>
      </c>
      <c r="BM59" s="149" cm="1">
        <f t="array" ref="BM59">_xlfn.XLOOKUP($D59&amp;BK$2&amp;BK$3,事業計画集計2025[営業所]&amp;事業計画集計2025[月]&amp;事業計画集計2025[受着完],事業計画集計2025[(当月)計画 棟数],0,0)</f>
        <v>1</v>
      </c>
      <c r="BN59" s="28" cm="1">
        <f t="array" ref="BN59">_xlfn.XLOOKUP($D59&amp;BN$2&amp;BN$3,事業計画集計2025[営業所]&amp;事業計画集計2025[月]&amp;事業計画集計2025[受着完],事業計画集計2025[(当月)計画 請負金額],0,0)</f>
        <v>45733892</v>
      </c>
      <c r="BO59" s="28" cm="1">
        <f t="array" ref="BO59">_xlfn.XLOOKUP($D59&amp;BN$2&amp;BN$3,事業計画集計2025[営業所]&amp;事業計画集計2025[月]&amp;事業計画集計2025[受着完],事業計画集計2025[(当月)計画 利益額],0,0)</f>
        <v>11710520</v>
      </c>
      <c r="BP59" s="29">
        <f>BO59-($Q59*1000)</f>
        <v>3533520</v>
      </c>
      <c r="BQ59" s="149" cm="1">
        <f t="array" ref="BQ59">_xlfn.XLOOKUP($D59&amp;BN$2&amp;BN$3,事業計画集計2025[営業所]&amp;事業計画集計2025[月]&amp;事業計画集計2025[受着完],事業計画集計2025[(当月)計画 棟数],0,0)</f>
        <v>2</v>
      </c>
      <c r="BR59" s="28" cm="1">
        <f t="array" ref="BR59">_xlfn.XLOOKUP($D59&amp;BR$2&amp;BR$3,事業計画集計2025[営業所]&amp;事業計画集計2025[月]&amp;事業計画集計2025[受着完],事業計画集計2025[(当月)計画 請負金額],0,0)</f>
        <v>27000000</v>
      </c>
      <c r="BS59" s="28" cm="1">
        <f t="array" ref="BS59">_xlfn.XLOOKUP($D59&amp;BR$2&amp;BR$3,事業計画集計2025[営業所]&amp;事業計画集計2025[月]&amp;事業計画集計2025[受着完],事業計画集計2025[(当月)計画 利益額],0,0)</f>
        <v>6750000</v>
      </c>
      <c r="BT59" s="149" cm="1">
        <f t="array" ref="BT59">_xlfn.XLOOKUP($D59&amp;BR$2&amp;BR$3,事業計画集計2025[営業所]&amp;事業計画集計2025[月]&amp;事業計画集計2025[受着完],事業計画集計2025[(当月)計画 棟数],0,0)</f>
        <v>1</v>
      </c>
      <c r="BU59" s="28" cm="1">
        <f t="array" ref="BU59">_xlfn.XLOOKUP($D59&amp;BU$2&amp;BU$3,事業計画集計2025[営業所]&amp;事業計画集計2025[月]&amp;事業計画集計2025[受着完],事業計画集計2025[(当月)計画 請負金額],0,0)</f>
        <v>27000000</v>
      </c>
      <c r="BV59" s="28" cm="1">
        <f t="array" ref="BV59">_xlfn.XLOOKUP($D59&amp;BU$2&amp;BU$3,事業計画集計2025[営業所]&amp;事業計画集計2025[月]&amp;事業計画集計2025[受着完],事業計画集計2025[(当月)計画 利益額],0,0)</f>
        <v>6750000</v>
      </c>
      <c r="BW59" s="149" cm="1">
        <f t="array" ref="BW59">_xlfn.XLOOKUP($D59&amp;BU$2&amp;BU$3,事業計画集計2025[営業所]&amp;事業計画集計2025[月]&amp;事業計画集計2025[受着完],事業計画集計2025[(当月)計画 棟数],0,0)</f>
        <v>1</v>
      </c>
      <c r="BX59" s="28" cm="1">
        <f t="array" ref="BX59">_xlfn.XLOOKUP($D59&amp;BX$2&amp;BX$3,事業計画集計2025[営業所]&amp;事業計画集計2025[月]&amp;事業計画集計2025[受着完],事業計画集計2025[(当月)計画 請負金額],0,0)</f>
        <v>28000983</v>
      </c>
      <c r="BY59" s="28" cm="1">
        <f t="array" ref="BY59">_xlfn.XLOOKUP($D59&amp;BX$2&amp;BX$3,事業計画集計2025[営業所]&amp;事業計画集計2025[月]&amp;事業計画集計2025[受着完],事業計画集計2025[(当月)計画 利益額],0,0)</f>
        <v>7220261</v>
      </c>
      <c r="BZ59" s="29">
        <f>BY59-($Q59*1000)</f>
        <v>-956739</v>
      </c>
      <c r="CA59" s="149" cm="1">
        <f t="array" ref="CA59">_xlfn.XLOOKUP($D59&amp;BX$2&amp;BX$3,事業計画集計2025[営業所]&amp;事業計画集計2025[月]&amp;事業計画集計2025[受着完],事業計画集計2025[(当月)計画 棟数],0,0)</f>
        <v>1</v>
      </c>
      <c r="CB59" s="28" cm="1">
        <f t="array" ref="CB59">_xlfn.XLOOKUP($D59&amp;CB$2&amp;CB$3,事業計画集計2025[営業所]&amp;事業計画集計2025[月]&amp;事業計画集計2025[受着完],事業計画集計2025[(当月)計画 請負金額],0,0)</f>
        <v>27000000</v>
      </c>
      <c r="CC59" s="28" cm="1">
        <f t="array" ref="CC59">_xlfn.XLOOKUP($D59&amp;CB$2&amp;CB$3,事業計画集計2025[営業所]&amp;事業計画集計2025[月]&amp;事業計画集計2025[受着完],事業計画集計2025[(当月)計画 利益額],0,0)</f>
        <v>6750000</v>
      </c>
      <c r="CD59" s="149" cm="1">
        <f t="array" ref="CD59">_xlfn.XLOOKUP($D59&amp;CB$2&amp;CB$3,事業計画集計2025[営業所]&amp;事業計画集計2025[月]&amp;事業計画集計2025[受着完],事業計画集計2025[(当月)計画 棟数],0,0)</f>
        <v>1</v>
      </c>
      <c r="CE59" s="28" cm="1">
        <f t="array" ref="CE59">_xlfn.XLOOKUP($D59&amp;CE$2&amp;CE$3,事業計画集計2025[営業所]&amp;事業計画集計2025[月]&amp;事業計画集計2025[受着完],事業計画集計2025[(当月)計画 請負金額],0,0)</f>
        <v>70156250</v>
      </c>
      <c r="CF59" s="28" cm="1">
        <f t="array" ref="CF59">_xlfn.XLOOKUP($D59&amp;CE$2&amp;CE$3,事業計画集計2025[営業所]&amp;事業計画集計2025[月]&amp;事業計画集計2025[受着完],事業計画集計2025[(当月)計画 利益額],0,0)</f>
        <v>17724857</v>
      </c>
      <c r="CG59" s="149" cm="1">
        <f t="array" ref="CG59">_xlfn.XLOOKUP($D59&amp;CE$2&amp;CE$3,事業計画集計2025[営業所]&amp;事業計画集計2025[月]&amp;事業計画集計2025[受着完],事業計画集計2025[(当月)計画 棟数],0,0)</f>
        <v>3</v>
      </c>
      <c r="CH59" s="28" cm="1">
        <f t="array" ref="CH59">_xlfn.XLOOKUP($D59&amp;CH$2&amp;CH$3,事業計画集計2025[営業所]&amp;事業計画集計2025[月]&amp;事業計画集計2025[受着完],事業計画集計2025[(当月)計画 請負金額],0,0)</f>
        <v>22464390</v>
      </c>
      <c r="CI59" s="28" cm="1">
        <f t="array" ref="CI59">_xlfn.XLOOKUP($D59&amp;CH$2&amp;CH$3,事業計画集計2025[営業所]&amp;事業計画集計2025[月]&amp;事業計画集計2025[受着完],事業計画集計2025[(当月)計画 利益額],0,0)</f>
        <v>6315564</v>
      </c>
      <c r="CJ59" s="29">
        <f>CI59-($Q59*1000)</f>
        <v>-1861436</v>
      </c>
      <c r="CK59" s="142" cm="1">
        <f t="array" ref="CK59">_xlfn.XLOOKUP($D59&amp;CH$2&amp;CH$3,事業計画集計2025[営業所]&amp;事業計画集計2025[月]&amp;事業計画集計2025[受着完],事業計画集計2025[(当月)計画 棟数],0,0)</f>
        <v>1</v>
      </c>
      <c r="CL59" s="421">
        <f t="shared" ref="CL59:CL60" si="1454">BH59+BR59+CB59</f>
        <v>54000000</v>
      </c>
      <c r="CM59" s="422">
        <f t="shared" ref="CM59:CM60" si="1455">BI59+BS59+CC59</f>
        <v>13500000</v>
      </c>
      <c r="CN59" s="423">
        <f t="shared" ref="CN59:CN60" si="1456">BJ59+BT59+CD59</f>
        <v>2</v>
      </c>
      <c r="CO59" s="296">
        <f t="shared" ref="CO59:CO60" si="1457">BK59+BU59+CE59</f>
        <v>124156250</v>
      </c>
      <c r="CP59" s="300">
        <f t="shared" ref="CP59:CP60" si="1458">BL59+BV59+CF59</f>
        <v>31224857</v>
      </c>
      <c r="CQ59" s="154">
        <f t="shared" ref="CQ59:CQ60" si="1459">BM59+BW59+CG59</f>
        <v>5</v>
      </c>
      <c r="CR59" s="304">
        <f t="shared" ref="CR59" si="1460">BN59+BX59+CH59</f>
        <v>96199265</v>
      </c>
      <c r="CS59" s="314">
        <f t="shared" ref="CS59:CT59" si="1461">BO59+BY59+CI59</f>
        <v>25246345</v>
      </c>
      <c r="CT59" s="324">
        <f t="shared" si="1461"/>
        <v>715345</v>
      </c>
      <c r="CU59" s="158">
        <f t="shared" ref="CU59" si="1462">BQ59+CA59+CK59</f>
        <v>4</v>
      </c>
      <c r="CV59" s="333">
        <f t="shared" ref="CV59:CV60" si="1463">AX59+CL59</f>
        <v>162000000</v>
      </c>
      <c r="CW59" s="334">
        <f t="shared" ref="CW59:CW60" si="1464">AY59+CM59</f>
        <v>40500000</v>
      </c>
      <c r="CX59" s="162">
        <f t="shared" ref="CX59:CX60" si="1465">AZ59+CN59</f>
        <v>6</v>
      </c>
      <c r="CY59" s="354">
        <f t="shared" ref="CY59:CY60" si="1466">BA59+CO59</f>
        <v>152774704</v>
      </c>
      <c r="CZ59" s="355">
        <f t="shared" ref="CZ59:CZ60" si="1467">BB59+CP59</f>
        <v>38608748</v>
      </c>
      <c r="DA59" s="166">
        <f t="shared" ref="DA59:DA60" si="1468">BC59+CQ59</f>
        <v>6</v>
      </c>
      <c r="DB59" s="479">
        <f t="shared" ref="DB59:DB60" si="1469">BD59+CR59</f>
        <v>146457065</v>
      </c>
      <c r="DC59" s="480">
        <f t="shared" ref="DC59:DC60" si="1470">BE59+CS59</f>
        <v>37610795</v>
      </c>
      <c r="DD59" s="481">
        <f t="shared" ref="DD59:DD60" si="1471">BF59+CT59</f>
        <v>-11451205</v>
      </c>
      <c r="DE59" s="482">
        <f t="shared" ref="DE59:DE60" si="1472">BG59+CU59</f>
        <v>6</v>
      </c>
      <c r="DF59" s="28" cm="1">
        <f t="array" ref="DF59">_xlfn.XLOOKUP($D59&amp;DF$2&amp;DF$3,事業計画集計2025[営業所]&amp;事業計画集計2025[月]&amp;事業計画集計2025[受着完],事業計画集計2025[(当月)計画 請負金額],0,0)</f>
        <v>27000000</v>
      </c>
      <c r="DG59" s="28" cm="1">
        <f t="array" ref="DG59">_xlfn.XLOOKUP($D59&amp;DF$2&amp;DF$3,事業計画集計2025[営業所]&amp;事業計画集計2025[月]&amp;事業計画集計2025[受着完],事業計画集計2025[(当月)計画 利益額],0,0)</f>
        <v>6750000</v>
      </c>
      <c r="DH59" s="149" cm="1">
        <f t="array" ref="DH59">_xlfn.XLOOKUP($D59&amp;DF$2&amp;DF$3,事業計画集計2025[営業所]&amp;事業計画集計2025[月]&amp;事業計画集計2025[受着完],事業計画集計2025[(当月)計画 棟数],0,0)</f>
        <v>1</v>
      </c>
      <c r="DI59" s="28" cm="1">
        <f t="array" ref="DI59">_xlfn.XLOOKUP($D59&amp;DI$2&amp;DI$3,事業計画集計2025[営業所]&amp;事業計画集計2025[月]&amp;事業計画集計2025[受着完],事業計画集計2025[(当月)計画 請負金額],0,0)</f>
        <v>0</v>
      </c>
      <c r="DJ59" s="28" cm="1">
        <f t="array" ref="DJ59">_xlfn.XLOOKUP($D59&amp;DI$2&amp;DI$3,事業計画集計2025[営業所]&amp;事業計画集計2025[月]&amp;事業計画集計2025[受着完],事業計画集計2025[(当月)計画 利益額],0,0)</f>
        <v>0</v>
      </c>
      <c r="DK59" s="149" cm="1">
        <f t="array" ref="DK59">_xlfn.XLOOKUP($D59&amp;DI$2&amp;DI$3,事業計画集計2025[営業所]&amp;事業計画集計2025[月]&amp;事業計画集計2025[受着完],事業計画集計2025[(当月)計画 棟数],0,0)</f>
        <v>0</v>
      </c>
      <c r="DL59" s="28" cm="1">
        <f t="array" ref="DL59">_xlfn.XLOOKUP($D59&amp;DL$2&amp;DL$3,事業計画集計2025[営業所]&amp;事業計画集計2025[月]&amp;事業計画集計2025[受着完],事業計画集計2025[(当月)計画 請負金額],0,0)</f>
        <v>53976084</v>
      </c>
      <c r="DM59" s="28" cm="1">
        <f t="array" ref="DM59">_xlfn.XLOOKUP($D59&amp;DL$2&amp;DL$3,事業計画集計2025[営業所]&amp;事業計画集計2025[月]&amp;事業計画集計2025[受着完],事業計画集計2025[(当月)計画 利益額],0,0)</f>
        <v>14160913</v>
      </c>
      <c r="DN59" s="29">
        <f>DM59-($Q59*1000)</f>
        <v>5983913</v>
      </c>
      <c r="DO59" s="149" cm="1">
        <f t="array" ref="DO59">_xlfn.XLOOKUP($D59&amp;DL$2&amp;DL$3,事業計画集計2025[営業所]&amp;事業計画集計2025[月]&amp;事業計画集計2025[受着完],事業計画集計2025[(当月)計画 棟数],0,0)</f>
        <v>2</v>
      </c>
      <c r="DP59" s="28" cm="1">
        <f t="array" ref="DP59">_xlfn.XLOOKUP($D59&amp;DP$2&amp;DP$3,事業計画集計2025[営業所]&amp;事業計画集計2025[月]&amp;事業計画集計2025[受着完],事業計画集計2025[(当月)計画 請負金額],0,0)</f>
        <v>27000000</v>
      </c>
      <c r="DQ59" s="28" cm="1">
        <f t="array" ref="DQ59">_xlfn.XLOOKUP($D59&amp;DP$2&amp;DP$3,事業計画集計2025[営業所]&amp;事業計画集計2025[月]&amp;事業計画集計2025[受着完],事業計画集計2025[(当月)計画 利益額],0,0)</f>
        <v>6750000</v>
      </c>
      <c r="DR59" s="149" cm="1">
        <f t="array" ref="DR59">_xlfn.XLOOKUP($D59&amp;DP$2&amp;DP$3,事業計画集計2025[営業所]&amp;事業計画集計2025[月]&amp;事業計画集計2025[受着完],事業計画集計2025[(当月)計画 棟数],0,0)</f>
        <v>1</v>
      </c>
      <c r="DS59" s="28" cm="1">
        <f t="array" ref="DS59">_xlfn.XLOOKUP($D59&amp;DS$2&amp;DS$3,事業計画集計2025[営業所]&amp;事業計画集計2025[月]&amp;事業計画集計2025[受着完],事業計画集計2025[(当月)計画 請負金額],0,0)</f>
        <v>0</v>
      </c>
      <c r="DT59" s="28" cm="1">
        <f t="array" ref="DT59">_xlfn.XLOOKUP($D59&amp;DS$2&amp;DS$3,事業計画集計2025[営業所]&amp;事業計画集計2025[月]&amp;事業計画集計2025[受着完],事業計画集計2025[(当月)計画 利益額],0,0)</f>
        <v>0</v>
      </c>
      <c r="DU59" s="149" cm="1">
        <f t="array" ref="DU59">_xlfn.XLOOKUP($D59&amp;DS$2&amp;DS$3,事業計画集計2025[営業所]&amp;事業計画集計2025[月]&amp;事業計画集計2025[受着完],事業計画集計2025[(当月)計画 棟数],0,0)</f>
        <v>0</v>
      </c>
      <c r="DV59" s="28" cm="1">
        <f t="array" ref="DV59">_xlfn.XLOOKUP($D59&amp;DV$2&amp;DV$3,事業計画集計2025[営業所]&amp;事業計画集計2025[月]&amp;事業計画集計2025[受着完],事業計画集計2025[(当月)計画 請負金額],0,0)</f>
        <v>27000000</v>
      </c>
      <c r="DW59" s="28" cm="1">
        <f t="array" ref="DW59">_xlfn.XLOOKUP($D59&amp;DV$2&amp;DV$3,事業計画集計2025[営業所]&amp;事業計画集計2025[月]&amp;事業計画集計2025[受着完],事業計画集計2025[(当月)計画 利益額],0,0)</f>
        <v>6750000</v>
      </c>
      <c r="DX59" s="29">
        <f>DW59-($Q59*1000)</f>
        <v>-1427000</v>
      </c>
      <c r="DY59" s="149" cm="1">
        <f t="array" ref="DY59">_xlfn.XLOOKUP($D59&amp;DV$2&amp;DV$3,事業計画集計2025[営業所]&amp;事業計画集計2025[月]&amp;事業計画集計2025[受着完],事業計画集計2025[(当月)計画 棟数],0,0)</f>
        <v>1</v>
      </c>
      <c r="DZ59" s="28" cm="1">
        <f t="array" ref="DZ59">_xlfn.XLOOKUP($D59&amp;DZ$2&amp;DZ$3,事業計画集計2025[営業所]&amp;事業計画集計2025[月]&amp;事業計画集計2025[受着完],事業計画集計2025[(当月)計画 請負金額],0,0)</f>
        <v>0</v>
      </c>
      <c r="EA59" s="28" cm="1">
        <f t="array" ref="EA59">_xlfn.XLOOKUP($D59&amp;DZ$2&amp;DZ$3,事業計画集計2025[営業所]&amp;事業計画集計2025[月]&amp;事業計画集計2025[受着完],事業計画集計2025[(当月)計画 利益額],0,0)</f>
        <v>0</v>
      </c>
      <c r="EB59" s="149" cm="1">
        <f t="array" ref="EB59">_xlfn.XLOOKUP($D59&amp;DZ$2&amp;DZ$3,事業計画集計2025[営業所]&amp;事業計画集計2025[月]&amp;事業計画集計2025[受着完],事業計画集計2025[(当月)計画 棟数],0,0)</f>
        <v>0</v>
      </c>
      <c r="EC59" s="28" cm="1">
        <f t="array" ref="EC59">_xlfn.XLOOKUP($D59&amp;EC$2&amp;EC$3,事業計画集計2025[営業所]&amp;事業計画集計2025[月]&amp;事業計画集計2025[受着完],事業計画集計2025[(当月)計画 請負金額],0,0)</f>
        <v>27000000</v>
      </c>
      <c r="ED59" s="28" cm="1">
        <f t="array" ref="ED59">_xlfn.XLOOKUP($D59&amp;EC$2&amp;EC$3,事業計画集計2025[営業所]&amp;事業計画集計2025[月]&amp;事業計画集計2025[受着完],事業計画集計2025[(当月)計画 利益額],0,0)</f>
        <v>6750000</v>
      </c>
      <c r="EE59" s="149" cm="1">
        <f t="array" ref="EE59">_xlfn.XLOOKUP($D59&amp;EC$2&amp;EC$3,事業計画集計2025[営業所]&amp;事業計画集計2025[月]&amp;事業計画集計2025[受着完],事業計画集計2025[(当月)計画 棟数],0,0)</f>
        <v>1</v>
      </c>
      <c r="EF59" s="28" cm="1">
        <f t="array" ref="EF59">_xlfn.XLOOKUP($D59&amp;EF$2&amp;EF$3,事業計画集計2025[営業所]&amp;事業計画集計2025[月]&amp;事業計画集計2025[受着完],事業計画集計2025[(当月)計画 請負金額],0,0)</f>
        <v>27000000</v>
      </c>
      <c r="EG59" s="28" cm="1">
        <f t="array" ref="EG59">_xlfn.XLOOKUP($D59&amp;EF$2&amp;EF$3,事業計画集計2025[営業所]&amp;事業計画集計2025[月]&amp;事業計画集計2025[受着完],事業計画集計2025[(当月)計画 利益額],0,0)</f>
        <v>6750000</v>
      </c>
      <c r="EH59" s="29">
        <f>EG59-($Q59*1000)</f>
        <v>-1427000</v>
      </c>
      <c r="EI59" s="142" cm="1">
        <f t="array" ref="EI59">_xlfn.XLOOKUP($D59&amp;EF$2&amp;EF$3,事業計画集計2025[営業所]&amp;事業計画集計2025[月]&amp;事業計画集計2025[受着完],事業計画集計2025[(当月)計画 棟数],0,0)</f>
        <v>1</v>
      </c>
      <c r="EJ59" s="421">
        <f t="shared" ref="EJ59:EJ60" si="1473">DF59+DP59+DZ59</f>
        <v>54000000</v>
      </c>
      <c r="EK59" s="422">
        <f t="shared" ref="EK59:EK60" si="1474">DG59+DQ59+EA59</f>
        <v>13500000</v>
      </c>
      <c r="EL59" s="423">
        <f t="shared" ref="EL59:EL60" si="1475">DH59+DR59+EB59</f>
        <v>2</v>
      </c>
      <c r="EM59" s="296">
        <f t="shared" ref="EM59:EM60" si="1476">DI59+DS59+EC59</f>
        <v>27000000</v>
      </c>
      <c r="EN59" s="300">
        <f t="shared" ref="EN59:EN60" si="1477">DJ59+DT59+ED59</f>
        <v>6750000</v>
      </c>
      <c r="EO59" s="154">
        <f t="shared" ref="EO59:EO60" si="1478">DK59+DU59+EE59</f>
        <v>1</v>
      </c>
      <c r="EP59" s="304">
        <f t="shared" ref="EP59" si="1479">DL59+DV59+EF59</f>
        <v>107976084</v>
      </c>
      <c r="EQ59" s="314">
        <f t="shared" ref="EQ59:ER59" si="1480">DM59+DW59+EG59</f>
        <v>27660913</v>
      </c>
      <c r="ER59" s="324">
        <f t="shared" si="1480"/>
        <v>3129913</v>
      </c>
      <c r="ES59" s="158">
        <f t="shared" ref="ES59" si="1481">DO59+DY59+EI59</f>
        <v>4</v>
      </c>
      <c r="ET59" s="28" cm="1">
        <f t="array" ref="ET59">_xlfn.XLOOKUP($D59&amp;ET$2&amp;ET$3,事業計画集計2025[営業所]&amp;事業計画集計2025[月]&amp;事業計画集計2025[受着完],事業計画集計2025[(当月)計画 請負金額],0,0)</f>
        <v>0</v>
      </c>
      <c r="EU59" s="28" cm="1">
        <f t="array" ref="EU59">_xlfn.XLOOKUP($D59&amp;ET$2&amp;ET$3,事業計画集計2025[営業所]&amp;事業計画集計2025[月]&amp;事業計画集計2025[受着完],事業計画集計2025[(当月)計画 利益額],0,0)</f>
        <v>0</v>
      </c>
      <c r="EV59" s="149" cm="1">
        <f t="array" ref="EV59">_xlfn.XLOOKUP($D59&amp;ET$2&amp;ET$3,事業計画集計2025[営業所]&amp;事業計画集計2025[月]&amp;事業計画集計2025[受着完],事業計画集計2025[(当月)計画 棟数],0,0)</f>
        <v>0</v>
      </c>
      <c r="EW59" s="28" cm="1">
        <f t="array" ref="EW59">_xlfn.XLOOKUP($D59&amp;EW$2&amp;EW$3,事業計画集計2025[営業所]&amp;事業計画集計2025[月]&amp;事業計画集計2025[受着完],事業計画集計2025[(当月)計画 請負金額],0,0)</f>
        <v>27000000</v>
      </c>
      <c r="EX59" s="28" cm="1">
        <f t="array" ref="EX59">_xlfn.XLOOKUP($D59&amp;EW$2&amp;EW$3,事業計画集計2025[営業所]&amp;事業計画集計2025[月]&amp;事業計画集計2025[受着完],事業計画集計2025[(当月)計画 利益額],0,0)</f>
        <v>6750000</v>
      </c>
      <c r="EY59" s="149" cm="1">
        <f t="array" ref="EY59">_xlfn.XLOOKUP($D59&amp;EW$2&amp;EW$3,事業計画集計2025[営業所]&amp;事業計画集計2025[月]&amp;事業計画集計2025[受着完],事業計画集計2025[(当月)計画 棟数],0,0)</f>
        <v>1</v>
      </c>
      <c r="EZ59" s="28" cm="1">
        <f t="array" ref="EZ59">_xlfn.XLOOKUP($D59&amp;EZ$2&amp;EZ$3,事業計画集計2025[営業所]&amp;事業計画集計2025[月]&amp;事業計画集計2025[受着完],事業計画集計2025[(当月)計画 請負金額],0,0)</f>
        <v>70156250</v>
      </c>
      <c r="FA59" s="28" cm="1">
        <f t="array" ref="FA59">_xlfn.XLOOKUP($D59&amp;EZ$2&amp;EZ$3,事業計画集計2025[営業所]&amp;事業計画集計2025[月]&amp;事業計画集計2025[受着完],事業計画集計2025[(当月)計画 利益額],0,0)</f>
        <v>17724857</v>
      </c>
      <c r="FB59" s="29">
        <f>FA59-($Q59*1000)</f>
        <v>9547857</v>
      </c>
      <c r="FC59" s="149" cm="1">
        <f t="array" ref="FC59">_xlfn.XLOOKUP($D59&amp;EZ$2&amp;EZ$3,事業計画集計2025[営業所]&amp;事業計画集計2025[月]&amp;事業計画集計2025[受着完],事業計画集計2025[(当月)計画 棟数],0,0)</f>
        <v>3</v>
      </c>
      <c r="FD59" s="28" cm="1">
        <f t="array" ref="FD59">_xlfn.XLOOKUP($D59&amp;FD$2&amp;FD$3,事業計画集計2025[営業所]&amp;事業計画集計2025[月]&amp;事業計画集計2025[受着完],事業計画集計2025[(当月)計画 請負金額],0,0)</f>
        <v>27000000</v>
      </c>
      <c r="FE59" s="28" cm="1">
        <f t="array" ref="FE59">_xlfn.XLOOKUP($D59&amp;FD$2&amp;FD$3,事業計画集計2025[営業所]&amp;事業計画集計2025[月]&amp;事業計画集計2025[受着完],事業計画集計2025[(当月)計画 利益額],0,0)</f>
        <v>6750000</v>
      </c>
      <c r="FF59" s="149" cm="1">
        <f t="array" ref="FF59">_xlfn.XLOOKUP($D59&amp;FD$2&amp;FD$3,事業計画集計2025[営業所]&amp;事業計画集計2025[月]&amp;事業計画集計2025[受着完],事業計画集計2025[(当月)計画 棟数],0,0)</f>
        <v>1</v>
      </c>
      <c r="FG59" s="28" cm="1">
        <f t="array" ref="FG59">_xlfn.XLOOKUP($D59&amp;FG$2&amp;FG$3,事業計画集計2025[営業所]&amp;事業計画集計2025[月]&amp;事業計画集計2025[受着完],事業計画集計2025[(当月)計画 請負金額],0,0)</f>
        <v>27000000</v>
      </c>
      <c r="FH59" s="28" cm="1">
        <f t="array" ref="FH59">_xlfn.XLOOKUP($D59&amp;FG$2&amp;FG$3,事業計画集計2025[営業所]&amp;事業計画集計2025[月]&amp;事業計画集計2025[受着完],事業計画集計2025[(当月)計画 利益額],0,0)</f>
        <v>6750000</v>
      </c>
      <c r="FI59" s="149" cm="1">
        <f t="array" ref="FI59">_xlfn.XLOOKUP($D59&amp;FG$2&amp;FG$3,事業計画集計2025[営業所]&amp;事業計画集計2025[月]&amp;事業計画集計2025[受着完],事業計画集計2025[(当月)計画 棟数],0,0)</f>
        <v>1</v>
      </c>
      <c r="FJ59" s="28" cm="1">
        <f t="array" ref="FJ59">_xlfn.XLOOKUP($D59&amp;FJ$2&amp;FJ$3,事業計画集計2025[営業所]&amp;事業計画集計2025[月]&amp;事業計画集計2025[受着完],事業計画集計2025[(当月)計画 請負金額],0,0)</f>
        <v>0</v>
      </c>
      <c r="FK59" s="28" cm="1">
        <f t="array" ref="FK59">_xlfn.XLOOKUP($D59&amp;FJ$2&amp;FJ$3,事業計画集計2025[営業所]&amp;事業計画集計2025[月]&amp;事業計画集計2025[受着完],事業計画集計2025[(当月)計画 利益額],0,0)</f>
        <v>0</v>
      </c>
      <c r="FL59" s="29">
        <f>FK59-($Q59*1000)</f>
        <v>-8177000</v>
      </c>
      <c r="FM59" s="149" cm="1">
        <f t="array" ref="FM59">_xlfn.XLOOKUP($D59&amp;FJ$2&amp;FJ$3,事業計画集計2025[営業所]&amp;事業計画集計2025[月]&amp;事業計画集計2025[受着完],事業計画集計2025[(当月)計画 棟数],0,0)</f>
        <v>0</v>
      </c>
      <c r="FN59" s="28" cm="1">
        <f t="array" ref="FN59">_xlfn.XLOOKUP($D59&amp;FN$2&amp;FN$3,事業計画集計2025[営業所]&amp;事業計画集計2025[月]&amp;事業計画集計2025[受着完],事業計画集計2025[(当月)計画 請負金額],0,0)</f>
        <v>27000000</v>
      </c>
      <c r="FO59" s="28" cm="1">
        <f t="array" ref="FO59">_xlfn.XLOOKUP($D59&amp;FN$2&amp;FN$3,事業計画集計2025[営業所]&amp;事業計画集計2025[月]&amp;事業計画集計2025[受着完],事業計画集計2025[(当月)計画 利益額],0,0)</f>
        <v>6750000</v>
      </c>
      <c r="FP59" s="149" cm="1">
        <f t="array" ref="FP59">_xlfn.XLOOKUP($D59&amp;FN$2&amp;FN$3,事業計画集計2025[営業所]&amp;事業計画集計2025[月]&amp;事業計画集計2025[受着完],事業計画集計2025[(当月)計画 棟数],0,0)</f>
        <v>1</v>
      </c>
      <c r="FQ59" s="28" cm="1">
        <f t="array" ref="FQ59">_xlfn.XLOOKUP($D59&amp;FQ$2&amp;FQ$3,事業計画集計2025[営業所]&amp;事業計画集計2025[月]&amp;事業計画集計2025[受着完],事業計画集計2025[(当月)計画 請負金額],0,0)</f>
        <v>0</v>
      </c>
      <c r="FR59" s="28" cm="1">
        <f t="array" ref="FR59">_xlfn.XLOOKUP($D59&amp;FQ$2&amp;FQ$3,事業計画集計2025[営業所]&amp;事業計画集計2025[月]&amp;事業計画集計2025[受着完],事業計画集計2025[(当月)計画 利益額],0,0)</f>
        <v>0</v>
      </c>
      <c r="FS59" s="149" cm="1">
        <f t="array" ref="FS59">_xlfn.XLOOKUP($D59&amp;FQ$2&amp;FQ$3,事業計画集計2025[営業所]&amp;事業計画集計2025[月]&amp;事業計画集計2025[受着完],事業計画集計2025[(当月)計画 棟数],0,0)</f>
        <v>0</v>
      </c>
      <c r="FT59" s="28" cm="1">
        <f t="array" ref="FT59">_xlfn.XLOOKUP($D59&amp;FT$2&amp;FT$3,事業計画集計2025[営業所]&amp;事業計画集計2025[月]&amp;事業計画集計2025[受着完],事業計画集計2025[(当月)計画 請負金額],0,0)</f>
        <v>0</v>
      </c>
      <c r="FU59" s="28" cm="1">
        <f t="array" ref="FU59">_xlfn.XLOOKUP($D59&amp;FT$2&amp;FT$3,事業計画集計2025[営業所]&amp;事業計画集計2025[月]&amp;事業計画集計2025[受着完],事業計画集計2025[(当月)計画 利益額],0,0)</f>
        <v>0</v>
      </c>
      <c r="FV59" s="29">
        <f>FU59-($Q59*1000)</f>
        <v>-8177000</v>
      </c>
      <c r="FW59" s="142" cm="1">
        <f t="array" ref="FW59">_xlfn.XLOOKUP($D59&amp;FT$2&amp;FT$3,事業計画集計2025[営業所]&amp;事業計画集計2025[月]&amp;事業計画集計2025[受着完],事業計画集計2025[(当月)計画 棟数],0,0)</f>
        <v>0</v>
      </c>
      <c r="FX59" s="421">
        <f t="shared" ref="FX59:FX60" si="1482">ET59+FD59+FN59</f>
        <v>54000000</v>
      </c>
      <c r="FY59" s="422">
        <f t="shared" ref="FY59:FY60" si="1483">EU59+FE59+FO59</f>
        <v>13500000</v>
      </c>
      <c r="FZ59" s="423">
        <f t="shared" ref="FZ59:FZ60" si="1484">EV59+FF59+FP59</f>
        <v>2</v>
      </c>
      <c r="GA59" s="296">
        <f t="shared" ref="GA59:GA60" si="1485">EW59+FG59+FQ59</f>
        <v>54000000</v>
      </c>
      <c r="GB59" s="300">
        <f t="shared" ref="GB59:GB60" si="1486">EX59+FH59+FR59</f>
        <v>13500000</v>
      </c>
      <c r="GC59" s="154">
        <f t="shared" ref="GC59:GC60" si="1487">EY59+FI59+FS59</f>
        <v>2</v>
      </c>
      <c r="GD59" s="304">
        <f t="shared" ref="GD59" si="1488">EZ59+FJ59+FT59</f>
        <v>70156250</v>
      </c>
      <c r="GE59" s="314">
        <f t="shared" ref="GE59:GF59" si="1489">FA59+FK59+FU59</f>
        <v>17724857</v>
      </c>
      <c r="GF59" s="324">
        <f t="shared" si="1489"/>
        <v>-6806143</v>
      </c>
      <c r="GG59" s="158">
        <f t="shared" ref="GG59" si="1490">FC59+FM59+FW59</f>
        <v>3</v>
      </c>
      <c r="GH59" s="333">
        <f t="shared" ref="GH59:GH60" si="1491">EJ59+FX59</f>
        <v>108000000</v>
      </c>
      <c r="GI59" s="334">
        <f t="shared" ref="GI59:GI60" si="1492">EK59+FY59</f>
        <v>27000000</v>
      </c>
      <c r="GJ59" s="162">
        <f t="shared" ref="GJ59:GJ60" si="1493">EL59+FZ59</f>
        <v>4</v>
      </c>
      <c r="GK59" s="354">
        <f t="shared" ref="GK59:GK60" si="1494">EM59+GA59</f>
        <v>81000000</v>
      </c>
      <c r="GL59" s="355">
        <f t="shared" ref="GL59:GL60" si="1495">EN59+GB59</f>
        <v>20250000</v>
      </c>
      <c r="GM59" s="166">
        <f t="shared" ref="GM59:GM60" si="1496">EO59+GC59</f>
        <v>3</v>
      </c>
      <c r="GN59" s="479">
        <f t="shared" ref="GN59:GN60" si="1497">EP59+GD59</f>
        <v>178132334</v>
      </c>
      <c r="GO59" s="480">
        <f t="shared" ref="GO59:GO60" si="1498">EQ59+GE59</f>
        <v>45385770</v>
      </c>
      <c r="GP59" s="481">
        <f t="shared" ref="GP59:GP60" si="1499">ER59+GF59</f>
        <v>-3676230</v>
      </c>
      <c r="GQ59" s="482">
        <f t="shared" ref="GQ59:GQ60" si="1500">ES59+GG59</f>
        <v>7</v>
      </c>
      <c r="GR59" s="390">
        <f t="shared" ref="GR59:GR60" si="1501">CV59+GH59</f>
        <v>270000000</v>
      </c>
      <c r="GS59" s="391">
        <f t="shared" ref="GS59:GS60" si="1502">CW59+GI59</f>
        <v>67500000</v>
      </c>
      <c r="GT59" s="170">
        <f t="shared" ref="GT59:GT60" si="1503">CX59+GJ59</f>
        <v>10</v>
      </c>
      <c r="GU59" s="390">
        <f t="shared" ref="GU59:GU60" si="1504">CY59+GK59</f>
        <v>233774704</v>
      </c>
      <c r="GV59" s="391">
        <f t="shared" ref="GV59:GV60" si="1505">CZ59+GL59</f>
        <v>58858748</v>
      </c>
      <c r="GW59" s="170">
        <f t="shared" ref="GW59:GW60" si="1506">DA59+GM59</f>
        <v>9</v>
      </c>
      <c r="GX59" s="390">
        <f t="shared" ref="GX59:GX60" si="1507">DB59+GN59</f>
        <v>324589399</v>
      </c>
      <c r="GY59" s="391">
        <f t="shared" ref="GY59:GY60" si="1508">DC59+GO59</f>
        <v>82996565</v>
      </c>
      <c r="GZ59" s="409">
        <f t="shared" ref="GZ59:GZ60" si="1509">DD59+GP59</f>
        <v>-15127435</v>
      </c>
      <c r="HA59" s="256">
        <f t="shared" ref="HA59:HA60" si="1510">DE59+GQ59</f>
        <v>13</v>
      </c>
      <c r="HB59" s="31"/>
      <c r="HC59" s="30" t="s">
        <v>137</v>
      </c>
      <c r="HD59" s="30" t="s">
        <v>77</v>
      </c>
      <c r="HE59" s="516" t="s">
        <v>248</v>
      </c>
      <c r="HF59" s="30" t="s">
        <v>250</v>
      </c>
      <c r="HG59" s="30"/>
    </row>
    <row r="60" spans="1:215" s="25" customFormat="1" ht="21">
      <c r="A60" s="24"/>
      <c r="B60" s="51" t="s">
        <v>448</v>
      </c>
      <c r="C60" s="509"/>
      <c r="D60" s="510"/>
      <c r="E60" s="196"/>
      <c r="F60" s="196"/>
      <c r="G60" s="196"/>
      <c r="H60" s="196"/>
      <c r="I60" s="196"/>
      <c r="J60" s="196"/>
      <c r="K60" s="197">
        <f>K59</f>
        <v>1300</v>
      </c>
      <c r="L60" s="197">
        <f t="shared" ref="L60" si="1511">L59</f>
        <v>834</v>
      </c>
      <c r="M60" s="197">
        <f t="shared" ref="M60" si="1512">M59</f>
        <v>109</v>
      </c>
      <c r="N60" s="197">
        <f t="shared" ref="N60" si="1513">N59</f>
        <v>792</v>
      </c>
      <c r="O60" s="197">
        <f t="shared" ref="O60" si="1514">O59</f>
        <v>4142</v>
      </c>
      <c r="P60" s="197">
        <f t="shared" ref="P60" si="1515">P59</f>
        <v>1000</v>
      </c>
      <c r="Q60" s="197">
        <f t="shared" ref="Q60" si="1516">Q59</f>
        <v>8177</v>
      </c>
      <c r="R60" s="196"/>
      <c r="S60" s="26" t="s">
        <v>138</v>
      </c>
      <c r="T60" s="27" cm="1">
        <f t="array" ref="T60">_xlfn.XLOOKUP($D59&amp;T$2&amp;T$3,事業計画集計2025[営業所]&amp;事業計画集計2025[月]&amp;事業計画集計2025[受着完],事業計画集計2025[(当月)実績 請負金額],0,0)</f>
        <v>0</v>
      </c>
      <c r="U60" s="28" cm="1">
        <f t="array" ref="U60">_xlfn.XLOOKUP($D59&amp;T$2&amp;T$3,事業計画集計2025[営業所]&amp;事業計画集計2025[月]&amp;事業計画集計2025[受着完],事業計画集計2025[(当月)実績 利益額],0,0)</f>
        <v>0</v>
      </c>
      <c r="V60" s="142" cm="1">
        <f t="array" ref="V60">_xlfn.XLOOKUP($D59&amp;T$2&amp;T$3,事業計画集計2025[営業所]&amp;事業計画集計2025[月]&amp;事業計画集計2025[受着完],事業計画集計2025[(当月)実績 棟数],0,0)</f>
        <v>0</v>
      </c>
      <c r="W60" s="27" cm="1">
        <f t="array" ref="W60">_xlfn.XLOOKUP($D59&amp;W$2&amp;W$3,事業計画集計2025[営業所]&amp;事業計画集計2025[月]&amp;事業計画集計2025[受着完],事業計画集計2025[(当月)実績 請負金額],0,0)</f>
        <v>29040983</v>
      </c>
      <c r="X60" s="28" cm="1">
        <f t="array" ref="X60">_xlfn.XLOOKUP($D59&amp;W$2&amp;W$3,事業計画集計2025[営業所]&amp;事業計画集計2025[月]&amp;事業計画集計2025[受着完],事業計画集計2025[(当月)実績 利益額],0,0)</f>
        <v>7428261</v>
      </c>
      <c r="Y60" s="149" cm="1">
        <f t="array" ref="Y60">_xlfn.XLOOKUP($D59&amp;W$2&amp;W$3,事業計画集計2025[営業所]&amp;事業計画集計2025[月]&amp;事業計画集計2025[受着完],事業計画集計2025[(当月)実績 棟数],0,0)</f>
        <v>1</v>
      </c>
      <c r="Z60" s="28" cm="1">
        <f t="array" ref="Z60">_xlfn.XLOOKUP($D59&amp;Z$2&amp;Z$3,事業計画集計2025[営業所]&amp;事業計画集計2025[月]&amp;事業計画集計2025[受着完],事業計画集計2025[(当月)実績 請負金額],0,0)</f>
        <v>0</v>
      </c>
      <c r="AA60" s="28" cm="1">
        <f t="array" ref="AA60">_xlfn.XLOOKUP($D59&amp;Z$2&amp;Z$3,事業計画集計2025[営業所]&amp;事業計画集計2025[月]&amp;事業計画集計2025[受着完],事業計画集計2025[(当月)実績 利益額],0,0)</f>
        <v>0</v>
      </c>
      <c r="AB60" s="133">
        <f>AA60-($Q59*1000)</f>
        <v>-8177000</v>
      </c>
      <c r="AC60" s="142" cm="1">
        <f t="array" ref="AC60">_xlfn.XLOOKUP($D59&amp;Z$2&amp;Z$3,事業計画集計2025[営業所]&amp;事業計画集計2025[月]&amp;事業計画集計2025[受着完],事業計画集計2025[(当月)実績 棟数],0,0)</f>
        <v>0</v>
      </c>
      <c r="AD60" s="27" cm="1">
        <f t="array" ref="AD60">_xlfn.XLOOKUP($D59&amp;AD$2&amp;AD$3,事業計画集計2025[営業所]&amp;事業計画集計2025[月]&amp;事業計画集計2025[受着完],事業計画集計2025[(当月)実績 請負金額],0,0)</f>
        <v>0</v>
      </c>
      <c r="AE60" s="28" cm="1">
        <f t="array" ref="AE60">_xlfn.XLOOKUP($D59&amp;AD$2&amp;AD$3,事業計画集計2025[営業所]&amp;事業計画集計2025[月]&amp;事業計画集計2025[受着完],事業計画集計2025[(当月)実績 利益額],0,0)</f>
        <v>0</v>
      </c>
      <c r="AF60" s="149" cm="1">
        <f t="array" ref="AF60">_xlfn.XLOOKUP($D59&amp;AD$2&amp;AD$3,事業計画集計2025[営業所]&amp;事業計画集計2025[月]&amp;事業計画集計2025[受着完],事業計画集計2025[(当月)実績 棟数],0,0)</f>
        <v>0</v>
      </c>
      <c r="AG60" s="28" cm="1">
        <f t="array" ref="AG60">_xlfn.XLOOKUP($D59&amp;AG$2&amp;AG$3,事業計画集計2025[営業所]&amp;事業計画集計2025[月]&amp;事業計画集計2025[受着完],事業計画集計2025[(当月)実績 請負金額],0,0)</f>
        <v>29418454</v>
      </c>
      <c r="AH60" s="28" cm="1">
        <f t="array" ref="AH60">_xlfn.XLOOKUP($D59&amp;AG$2&amp;AG$3,事業計画集計2025[営業所]&amp;事業計画集計2025[月]&amp;事業計画集計2025[受着完],事業計画集計2025[(当月)実績 利益額],0,0)</f>
        <v>7534641</v>
      </c>
      <c r="AI60" s="149" cm="1">
        <f t="array" ref="AI60">_xlfn.XLOOKUP($D59&amp;AG$2&amp;AG$3,事業計画集計2025[営業所]&amp;事業計画集計2025[月]&amp;事業計画集計2025[受着完],事業計画集計2025[(当月)実績 棟数],0,0)</f>
        <v>1</v>
      </c>
      <c r="AJ60" s="28" cm="1">
        <f t="array" ref="AJ60">_xlfn.XLOOKUP($D59&amp;AJ$2&amp;AJ$3,事業計画集計2025[営業所]&amp;事業計画集計2025[月]&amp;事業計画集計2025[受着完],事業計画集計2025[(当月)実績 請負金額],0,0)</f>
        <v>12643700</v>
      </c>
      <c r="AK60" s="28" cm="1">
        <f t="array" ref="AK60">_xlfn.XLOOKUP($D59&amp;AJ$2&amp;AJ$3,事業計画集計2025[営業所]&amp;事業計画集計2025[月]&amp;事業計画集計2025[受着完],事業計画集計2025[(当月)実績 利益額],0,0)</f>
        <v>3067810</v>
      </c>
      <c r="AL60" s="133">
        <f>AK60-($Q59*1000)</f>
        <v>-5109190</v>
      </c>
      <c r="AM60" s="149" cm="1">
        <f t="array" ref="AM60">_xlfn.XLOOKUP($D59&amp;AJ$2&amp;AJ$3,事業計画集計2025[営業所]&amp;事業計画集計2025[月]&amp;事業計画集計2025[受着完],事業計画集計2025[(当月)実績 棟数],0,0)</f>
        <v>1</v>
      </c>
      <c r="AN60" s="28" cm="1">
        <f t="array" ref="AN60">_xlfn.XLOOKUP($D59&amp;AN$2&amp;AN$3,事業計画集計2025[営業所]&amp;事業計画集計2025[月]&amp;事業計画集計2025[受着完],事業計画集計2025[(当月)実績 請負金額],0,0)</f>
        <v>0</v>
      </c>
      <c r="AO60" s="28" cm="1">
        <f t="array" ref="AO60">_xlfn.XLOOKUP($D59&amp;AN$2&amp;AN$3,事業計画集計2025[営業所]&amp;事業計画集計2025[月]&amp;事業計画集計2025[受着完],事業計画集計2025[(当月)実績 利益額],0,0)</f>
        <v>0</v>
      </c>
      <c r="AP60" s="149" cm="1">
        <f t="array" ref="AP60">_xlfn.XLOOKUP($D59&amp;AN$2&amp;AN$3,事業計画集計2025[営業所]&amp;事業計画集計2025[月]&amp;事業計画集計2025[受着完],事業計画集計2025[(当月)実績 棟数],0,0)</f>
        <v>0</v>
      </c>
      <c r="AQ60" s="28" cm="1">
        <f t="array" ref="AQ60">_xlfn.XLOOKUP($D59&amp;AQ$2&amp;AQ$3,事業計画集計2025[営業所]&amp;事業計画集計2025[月]&amp;事業計画集計2025[受着完],事業計画集計2025[(当月)実績 請負金額],0,0)</f>
        <v>0</v>
      </c>
      <c r="AR60" s="28" cm="1">
        <f t="array" ref="AR60">_xlfn.XLOOKUP($D59&amp;AQ$2&amp;AQ$3,事業計画集計2025[営業所]&amp;事業計画集計2025[月]&amp;事業計画集計2025[受着完],事業計画集計2025[(当月)実績 利益額],0,0)</f>
        <v>0</v>
      </c>
      <c r="AS60" s="149" cm="1">
        <f t="array" ref="AS60">_xlfn.XLOOKUP($D59&amp;AQ$2&amp;AQ$3,事業計画集計2025[営業所]&amp;事業計画集計2025[月]&amp;事業計画集計2025[受着完],事業計画集計2025[(当月)実績 棟数],0,0)</f>
        <v>0</v>
      </c>
      <c r="AT60" s="28" cm="1">
        <f t="array" ref="AT60">_xlfn.XLOOKUP($D59&amp;AT$2&amp;AT$3,事業計画集計2025[営業所]&amp;事業計画集計2025[月]&amp;事業計画集計2025[受着完],事業計画集計2025[(当月)実績 請負金額],0,0)</f>
        <v>24007800</v>
      </c>
      <c r="AU60" s="28" cm="1">
        <f t="array" ref="AU60">_xlfn.XLOOKUP($D59&amp;AT$2&amp;AT$3,事業計画集計2025[営業所]&amp;事業計画集計2025[月]&amp;事業計画集計2025[受着完],事業計画集計2025[(当月)実績 利益額],0,0)</f>
        <v>5751950</v>
      </c>
      <c r="AV60" s="29">
        <f>AU60-($Q59*1000)</f>
        <v>-2425050</v>
      </c>
      <c r="AW60" s="142" cm="1">
        <f t="array" ref="AW60">_xlfn.XLOOKUP($D59&amp;AT$2&amp;AT$3,事業計画集計2025[営業所]&amp;事業計画集計2025[月]&amp;事業計画集計2025[受着完],事業計画集計2025[(当月)実績 棟数],0,0)</f>
        <v>1</v>
      </c>
      <c r="AX60" s="421">
        <f t="shared" si="1444"/>
        <v>0</v>
      </c>
      <c r="AY60" s="422">
        <f t="shared" si="1445"/>
        <v>0</v>
      </c>
      <c r="AZ60" s="423">
        <f t="shared" si="1446"/>
        <v>0</v>
      </c>
      <c r="BA60" s="296">
        <f t="shared" si="1447"/>
        <v>58459437</v>
      </c>
      <c r="BB60" s="300">
        <f t="shared" si="1448"/>
        <v>14962902</v>
      </c>
      <c r="BC60" s="154">
        <f t="shared" si="1449"/>
        <v>2</v>
      </c>
      <c r="BD60" s="304">
        <f>Z60+AJ60+AT60</f>
        <v>36651500</v>
      </c>
      <c r="BE60" s="314">
        <f>AA60+AK60+AU60</f>
        <v>8819760</v>
      </c>
      <c r="BF60" s="409">
        <f>BE60*(1+BF61)-(($Q59*1000)*3)</f>
        <v>-15711240</v>
      </c>
      <c r="BG60" s="158">
        <f>AC60+AM60+AW60</f>
        <v>2</v>
      </c>
      <c r="BH60" s="28" cm="1">
        <f t="array" ref="BH60">_xlfn.XLOOKUP($D59&amp;BH$2&amp;BH$3,事業計画集計2025[営業所]&amp;事業計画集計2025[月]&amp;事業計画集計2025[受着完],事業計画集計2025[(当月)実績 請負金額],0,0)</f>
        <v>22577153</v>
      </c>
      <c r="BI60" s="28" cm="1">
        <f t="array" ref="BI60">_xlfn.XLOOKUP($D59&amp;BH$2&amp;BH$3,事業計画集計2025[営業所]&amp;事業計画集計2025[月]&amp;事業計画集計2025[受着完],事業計画集計2025[(当月)実績 利益額],0,0)</f>
        <v>4354560</v>
      </c>
      <c r="BJ60" s="149" cm="1">
        <f t="array" ref="BJ60">_xlfn.XLOOKUP($D59&amp;BH$2&amp;BH$3,事業計画集計2025[営業所]&amp;事業計画集計2025[月]&amp;事業計画集計2025[受着完],事業計画集計2025[(当月)実績 棟数],0,0)</f>
        <v>1</v>
      </c>
      <c r="BK60" s="28" cm="1">
        <f t="array" ref="BK60">_xlfn.XLOOKUP($D59&amp;BK$2&amp;BK$3,事業計画集計2025[営業所]&amp;事業計画集計2025[月]&amp;事業計画集計2025[受着完],事業計画集計2025[(当月)実績 請負金額],0,0)</f>
        <v>0</v>
      </c>
      <c r="BL60" s="28" cm="1">
        <f t="array" ref="BL60">_xlfn.XLOOKUP($D59&amp;BK$2&amp;BK$3,事業計画集計2025[営業所]&amp;事業計画集計2025[月]&amp;事業計画集計2025[受着完],事業計画集計2025[(当月)実績 利益額],0,0)</f>
        <v>0</v>
      </c>
      <c r="BM60" s="149" cm="1">
        <f t="array" ref="BM60">_xlfn.XLOOKUP($D59&amp;BK$2&amp;BK$3,事業計画集計2025[営業所]&amp;事業計画集計2025[月]&amp;事業計画集計2025[受着完],事業計画集計2025[(当月)実績 棟数],0,0)</f>
        <v>0</v>
      </c>
      <c r="BN60" s="28" cm="1">
        <f t="array" ref="BN60">_xlfn.XLOOKUP($D59&amp;BN$2&amp;BN$3,事業計画集計2025[営業所]&amp;事業計画集計2025[月]&amp;事業計画集計2025[受着完],事業計画集計2025[(当月)実績 請負金額],0,0)</f>
        <v>49338832</v>
      </c>
      <c r="BO60" s="28" cm="1">
        <f t="array" ref="BO60">_xlfn.XLOOKUP($D59&amp;BN$2&amp;BN$3,事業計画集計2025[営業所]&amp;事業計画集計2025[月]&amp;事業計画集計2025[受着完],事業計画集計2025[(当月)実績 利益額],0,0)</f>
        <v>12419008</v>
      </c>
      <c r="BP60" s="133">
        <f>BO60-($Q59*1000)</f>
        <v>4242008</v>
      </c>
      <c r="BQ60" s="149" cm="1">
        <f t="array" ref="BQ60">_xlfn.XLOOKUP($D59&amp;BN$2&amp;BN$3,事業計画集計2025[営業所]&amp;事業計画集計2025[月]&amp;事業計画集計2025[受着完],事業計画集計2025[(当月)実績 棟数],0,0)</f>
        <v>2</v>
      </c>
      <c r="BR60" s="28" cm="1">
        <f t="array" ref="BR60">_xlfn.XLOOKUP($D59&amp;BR$2&amp;BR$3,事業計画集計2025[営業所]&amp;事業計画集計2025[月]&amp;事業計画集計2025[受着完],事業計画集計2025[(当月)実績 請負金額],0,0)</f>
        <v>0</v>
      </c>
      <c r="BS60" s="28" cm="1">
        <f t="array" ref="BS60">_xlfn.XLOOKUP($D59&amp;BR$2&amp;BR$3,事業計画集計2025[営業所]&amp;事業計画集計2025[月]&amp;事業計画集計2025[受着完],事業計画集計2025[(当月)実績 利益額],0,0)</f>
        <v>0</v>
      </c>
      <c r="BT60" s="149" cm="1">
        <f t="array" ref="BT60">_xlfn.XLOOKUP($D59&amp;BR$2&amp;BR$3,事業計画集計2025[営業所]&amp;事業計画集計2025[月]&amp;事業計画集計2025[受着完],事業計画集計2025[(当月)実績 棟数],0,0)</f>
        <v>0</v>
      </c>
      <c r="BU60" s="28" cm="1">
        <f t="array" ref="BU60">_xlfn.XLOOKUP($D59&amp;BU$2&amp;BU$3,事業計画集計2025[営業所]&amp;事業計画集計2025[月]&amp;事業計画集計2025[受着完],事業計画集計2025[(当月)実績 請負金額],0,0)</f>
        <v>0</v>
      </c>
      <c r="BV60" s="28" cm="1">
        <f t="array" ref="BV60">_xlfn.XLOOKUP($D59&amp;BU$2&amp;BU$3,事業計画集計2025[営業所]&amp;事業計画集計2025[月]&amp;事業計画集計2025[受着完],事業計画集計2025[(当月)実績 利益額],0,0)</f>
        <v>0</v>
      </c>
      <c r="BW60" s="149" cm="1">
        <f t="array" ref="BW60">_xlfn.XLOOKUP($D59&amp;BU$2&amp;BU$3,事業計画集計2025[営業所]&amp;事業計画集計2025[月]&amp;事業計画集計2025[受着完],事業計画集計2025[(当月)実績 棟数],0,0)</f>
        <v>0</v>
      </c>
      <c r="BX60" s="28" cm="1">
        <f t="array" ref="BX60">_xlfn.XLOOKUP($D59&amp;BX$2&amp;BX$3,事業計画集計2025[営業所]&amp;事業計画集計2025[月]&amp;事業計画集計2025[受着完],事業計画集計2025[(当月)実績 請負金額],0,0)</f>
        <v>25276890</v>
      </c>
      <c r="BY60" s="28" cm="1">
        <f t="array" ref="BY60">_xlfn.XLOOKUP($D59&amp;BX$2&amp;BX$3,事業計画集計2025[営業所]&amp;事業計画集計2025[月]&amp;事業計画集計2025[受着完],事業計画集計2025[(当月)実績 利益額],0,0)</f>
        <v>6315564</v>
      </c>
      <c r="BZ60" s="133">
        <f>BY60-($Q59*1000)</f>
        <v>-1861436</v>
      </c>
      <c r="CA60" s="149" cm="1">
        <f t="array" ref="CA60">_xlfn.XLOOKUP($D59&amp;BX$2&amp;BX$3,事業計画集計2025[営業所]&amp;事業計画集計2025[月]&amp;事業計画集計2025[受着完],事業計画集計2025[(当月)実績 棟数],0,0)</f>
        <v>1</v>
      </c>
      <c r="CB60" s="28" cm="1">
        <f t="array" ref="CB60">_xlfn.XLOOKUP($D59&amp;CB$2&amp;CB$3,事業計画集計2025[営業所]&amp;事業計画集計2025[月]&amp;事業計画集計2025[受着完],事業計画集計2025[(当月)実績 請負金額],0,0)</f>
        <v>45738696</v>
      </c>
      <c r="CC60" s="28" cm="1">
        <f t="array" ref="CC60">_xlfn.XLOOKUP($D59&amp;CB$2&amp;CB$3,事業計画集計2025[営業所]&amp;事業計画集計2025[月]&amp;事業計画集計2025[受着完],事業計画集計2025[(当月)実績 利益額],0,0)</f>
        <v>11404562</v>
      </c>
      <c r="CD60" s="149" cm="1">
        <f t="array" ref="CD60">_xlfn.XLOOKUP($D59&amp;CB$2&amp;CB$3,事業計画集計2025[営業所]&amp;事業計画集計2025[月]&amp;事業計画集計2025[受着完],事業計画集計2025[(当月)実績 棟数],0,0)</f>
        <v>2</v>
      </c>
      <c r="CE60" s="28" cm="1">
        <f t="array" ref="CE60">_xlfn.XLOOKUP($D59&amp;CE$2&amp;CE$3,事業計画集計2025[営業所]&amp;事業計画集計2025[月]&amp;事業計画集計2025[受着完],事業計画集計2025[(当月)実績 請負金額],0,0)</f>
        <v>0</v>
      </c>
      <c r="CF60" s="28" cm="1">
        <f t="array" ref="CF60">_xlfn.XLOOKUP($D59&amp;CE$2&amp;CE$3,事業計画集計2025[営業所]&amp;事業計画集計2025[月]&amp;事業計画集計2025[受着完],事業計画集計2025[(当月)実績 利益額],0,0)</f>
        <v>0</v>
      </c>
      <c r="CG60" s="149" cm="1">
        <f t="array" ref="CG60">_xlfn.XLOOKUP($D59&amp;CE$2&amp;CE$3,事業計画集計2025[営業所]&amp;事業計画集計2025[月]&amp;事業計画集計2025[受着完],事業計画集計2025[(当月)実績 棟数],0,0)</f>
        <v>0</v>
      </c>
      <c r="CH60" s="28" cm="1">
        <f t="array" ref="CH60">_xlfn.XLOOKUP($D59&amp;CH$2&amp;CH$3,事業計画集計2025[営業所]&amp;事業計画集計2025[月]&amp;事業計画集計2025[受着完],事業計画集計2025[(当月)実績 請負金額],0,0)</f>
        <v>29040983</v>
      </c>
      <c r="CI60" s="28" cm="1">
        <f t="array" ref="CI60">_xlfn.XLOOKUP($D59&amp;CH$2&amp;CH$3,事業計画集計2025[営業所]&amp;事業計画集計2025[月]&amp;事業計画集計2025[受着完],事業計画集計2025[(当月)実績 利益額],0,0)</f>
        <v>7428261</v>
      </c>
      <c r="CJ60" s="133">
        <f>CI60-($Q59*1000)</f>
        <v>-748739</v>
      </c>
      <c r="CK60" s="142" cm="1">
        <f t="array" ref="CK60">_xlfn.XLOOKUP($D59&amp;CH$2&amp;CH$3,事業計画集計2025[営業所]&amp;事業計画集計2025[月]&amp;事業計画集計2025[受着完],事業計画集計2025[(当月)実績 棟数],0,0)</f>
        <v>1</v>
      </c>
      <c r="CL60" s="421">
        <f t="shared" si="1454"/>
        <v>68315849</v>
      </c>
      <c r="CM60" s="422">
        <f t="shared" si="1455"/>
        <v>15759122</v>
      </c>
      <c r="CN60" s="423">
        <f t="shared" si="1456"/>
        <v>3</v>
      </c>
      <c r="CO60" s="296">
        <f t="shared" si="1457"/>
        <v>0</v>
      </c>
      <c r="CP60" s="300">
        <f t="shared" si="1458"/>
        <v>0</v>
      </c>
      <c r="CQ60" s="154">
        <f t="shared" si="1459"/>
        <v>0</v>
      </c>
      <c r="CR60" s="304">
        <f>BN60+BX60+CH60</f>
        <v>103656705</v>
      </c>
      <c r="CS60" s="314">
        <f>BO60+BY60+CI60</f>
        <v>26162833</v>
      </c>
      <c r="CT60" s="409">
        <f>CS60*(1+CT61)-(($Q59*1000)*3)</f>
        <v>1631833</v>
      </c>
      <c r="CU60" s="158">
        <f>BQ60+CA60+CK60</f>
        <v>4</v>
      </c>
      <c r="CV60" s="333">
        <f t="shared" si="1463"/>
        <v>68315849</v>
      </c>
      <c r="CW60" s="334">
        <f t="shared" si="1464"/>
        <v>15759122</v>
      </c>
      <c r="CX60" s="162">
        <f t="shared" si="1465"/>
        <v>3</v>
      </c>
      <c r="CY60" s="354">
        <f t="shared" si="1466"/>
        <v>58459437</v>
      </c>
      <c r="CZ60" s="355">
        <f t="shared" si="1467"/>
        <v>14962902</v>
      </c>
      <c r="DA60" s="166">
        <f t="shared" si="1468"/>
        <v>2</v>
      </c>
      <c r="DB60" s="479">
        <f t="shared" si="1469"/>
        <v>140308205</v>
      </c>
      <c r="DC60" s="480">
        <f t="shared" si="1470"/>
        <v>34982593</v>
      </c>
      <c r="DD60" s="409">
        <f t="shared" si="1471"/>
        <v>-14079407</v>
      </c>
      <c r="DE60" s="482">
        <f t="shared" si="1472"/>
        <v>6</v>
      </c>
      <c r="DF60" s="28" cm="1">
        <f t="array" ref="DF60">_xlfn.XLOOKUP($D59&amp;DF$2&amp;DF$3,事業計画集計2025[営業所]&amp;事業計画集計2025[月]&amp;事業計画集計2025[受着完],事業計画集計2025[(当月)実績 請負金額],0,0)</f>
        <v>26753966</v>
      </c>
      <c r="DG60" s="28" cm="1">
        <f t="array" ref="DG60">_xlfn.XLOOKUP($D59&amp;DF$2&amp;DF$3,事業計画集計2025[営業所]&amp;事業計画集計2025[月]&amp;事業計画集計2025[受着完],事業計画集計2025[(当月)実績 利益額],0,0)</f>
        <v>6726032</v>
      </c>
      <c r="DH60" s="149" cm="1">
        <f t="array" ref="DH60">_xlfn.XLOOKUP($D59&amp;DF$2&amp;DF$3,事業計画集計2025[営業所]&amp;事業計画集計2025[月]&amp;事業計画集計2025[受着完],事業計画集計2025[(当月)実績 棟数],0,0)</f>
        <v>1</v>
      </c>
      <c r="DI60" s="28" cm="1">
        <f t="array" ref="DI60">_xlfn.XLOOKUP($D59&amp;DI$2&amp;DI$3,事業計画集計2025[営業所]&amp;事業計画集計2025[月]&amp;事業計画集計2025[受着完],事業計画集計2025[(当月)実績 請負金額],0,0)</f>
        <v>0</v>
      </c>
      <c r="DJ60" s="28" cm="1">
        <f t="array" ref="DJ60">_xlfn.XLOOKUP($D59&amp;DI$2&amp;DI$3,事業計画集計2025[営業所]&amp;事業計画集計2025[月]&amp;事業計画集計2025[受着完],事業計画集計2025[(当月)実績 利益額],0,0)</f>
        <v>0</v>
      </c>
      <c r="DK60" s="149" cm="1">
        <f t="array" ref="DK60">_xlfn.XLOOKUP($D59&amp;DI$2&amp;DI$3,事業計画集計2025[営業所]&amp;事業計画集計2025[月]&amp;事業計画集計2025[受着完],事業計画集計2025[(当月)実績 棟数],0,0)</f>
        <v>0</v>
      </c>
      <c r="DL60" s="28" cm="1">
        <f t="array" ref="DL60">_xlfn.XLOOKUP($D59&amp;DL$2&amp;DL$3,事業計画集計2025[営業所]&amp;事業計画集計2025[月]&amp;事業計画集計2025[受着完],事業計画集計2025[(当月)実績 請負金額],0,0)</f>
        <v>0</v>
      </c>
      <c r="DM60" s="28" cm="1">
        <f t="array" ref="DM60">_xlfn.XLOOKUP($D59&amp;DL$2&amp;DL$3,事業計画集計2025[営業所]&amp;事業計画集計2025[月]&amp;事業計画集計2025[受着完],事業計画集計2025[(当月)実績 利益額],0,0)</f>
        <v>0</v>
      </c>
      <c r="DN60" s="133">
        <f>DM60-($Q59*1000)</f>
        <v>-8177000</v>
      </c>
      <c r="DO60" s="149" cm="1">
        <f t="array" ref="DO60">_xlfn.XLOOKUP($D59&amp;DL$2&amp;DL$3,事業計画集計2025[営業所]&amp;事業計画集計2025[月]&amp;事業計画集計2025[受着完],事業計画集計2025[(当月)実績 棟数],0,0)</f>
        <v>0</v>
      </c>
      <c r="DP60" s="28" cm="1">
        <f t="array" ref="DP60">_xlfn.XLOOKUP($D59&amp;DP$2&amp;DP$3,事業計画集計2025[営業所]&amp;事業計画集計2025[月]&amp;事業計画集計2025[受着完],事業計画集計2025[(当月)実績 請負金額],0,0)</f>
        <v>0</v>
      </c>
      <c r="DQ60" s="28" cm="1">
        <f t="array" ref="DQ60">_xlfn.XLOOKUP($D59&amp;DP$2&amp;DP$3,事業計画集計2025[営業所]&amp;事業計画集計2025[月]&amp;事業計画集計2025[受着完],事業計画集計2025[(当月)実績 利益額],0,0)</f>
        <v>0</v>
      </c>
      <c r="DR60" s="149" cm="1">
        <f t="array" ref="DR60">_xlfn.XLOOKUP($D59&amp;DP$2&amp;DP$3,事業計画集計2025[営業所]&amp;事業計画集計2025[月]&amp;事業計画集計2025[受着完],事業計画集計2025[(当月)実績 棟数],0,0)</f>
        <v>0</v>
      </c>
      <c r="DS60" s="28" cm="1">
        <f t="array" ref="DS60">_xlfn.XLOOKUP($D59&amp;DS$2&amp;DS$3,事業計画集計2025[営業所]&amp;事業計画集計2025[月]&amp;事業計画集計2025[受着完],事業計画集計2025[(当月)実績 請負金額],0,0)</f>
        <v>0</v>
      </c>
      <c r="DT60" s="28" cm="1">
        <f t="array" ref="DT60">_xlfn.XLOOKUP($D59&amp;DS$2&amp;DS$3,事業計画集計2025[営業所]&amp;事業計画集計2025[月]&amp;事業計画集計2025[受着完],事業計画集計2025[(当月)実績 利益額],0,0)</f>
        <v>0</v>
      </c>
      <c r="DU60" s="149" cm="1">
        <f t="array" ref="DU60">_xlfn.XLOOKUP($D59&amp;DS$2&amp;DS$3,事業計画集計2025[営業所]&amp;事業計画集計2025[月]&amp;事業計画集計2025[受着完],事業計画集計2025[(当月)実績 棟数],0,0)</f>
        <v>0</v>
      </c>
      <c r="DV60" s="28" cm="1">
        <f t="array" ref="DV60">_xlfn.XLOOKUP($D59&amp;DV$2&amp;DV$3,事業計画集計2025[営業所]&amp;事業計画集計2025[月]&amp;事業計画集計2025[受着完],事業計画集計2025[(当月)実績 請負金額],0,0)</f>
        <v>29418454</v>
      </c>
      <c r="DW60" s="28" cm="1">
        <f t="array" ref="DW60">_xlfn.XLOOKUP($D59&amp;DV$2&amp;DV$3,事業計画集計2025[営業所]&amp;事業計画集計2025[月]&amp;事業計画集計2025[受着完],事業計画集計2025[(当月)実績 利益額],0,0)</f>
        <v>7534641</v>
      </c>
      <c r="DX60" s="133">
        <f>DW60-($Q59*1000)</f>
        <v>-642359</v>
      </c>
      <c r="DY60" s="149" cm="1">
        <f t="array" ref="DY60">_xlfn.XLOOKUP($D59&amp;DV$2&amp;DV$3,事業計画集計2025[営業所]&amp;事業計画集計2025[月]&amp;事業計画集計2025[受着完],事業計画集計2025[(当月)実績 棟数],0,0)</f>
        <v>1</v>
      </c>
      <c r="DZ60" s="28" cm="1">
        <f t="array" ref="DZ60">_xlfn.XLOOKUP($D59&amp;DZ$2&amp;DZ$3,事業計画集計2025[営業所]&amp;事業計画集計2025[月]&amp;事業計画集計2025[受着完],事業計画集計2025[(当月)実績 請負金額],0,0)</f>
        <v>0</v>
      </c>
      <c r="EA60" s="28" cm="1">
        <f t="array" ref="EA60">_xlfn.XLOOKUP($D59&amp;DZ$2&amp;DZ$3,事業計画集計2025[営業所]&amp;事業計画集計2025[月]&amp;事業計画集計2025[受着完],事業計画集計2025[(当月)実績 利益額],0,0)</f>
        <v>0</v>
      </c>
      <c r="EB60" s="149" cm="1">
        <f t="array" ref="EB60">_xlfn.XLOOKUP($D59&amp;DZ$2&amp;DZ$3,事業計画集計2025[営業所]&amp;事業計画集計2025[月]&amp;事業計画集計2025[受着完],事業計画集計2025[(当月)実績 棟数],0,0)</f>
        <v>0</v>
      </c>
      <c r="EC60" s="28" cm="1">
        <f t="array" ref="EC60">_xlfn.XLOOKUP($D59&amp;EC$2&amp;EC$3,事業計画集計2025[営業所]&amp;事業計画集計2025[月]&amp;事業計画集計2025[受着完],事業計画集計2025[(当月)実績 請負金額],0,0)</f>
        <v>0</v>
      </c>
      <c r="ED60" s="28" cm="1">
        <f t="array" ref="ED60">_xlfn.XLOOKUP($D59&amp;EC$2&amp;EC$3,事業計画集計2025[営業所]&amp;事業計画集計2025[月]&amp;事業計画集計2025[受着完],事業計画集計2025[(当月)実績 利益額],0,0)</f>
        <v>0</v>
      </c>
      <c r="EE60" s="149" cm="1">
        <f t="array" ref="EE60">_xlfn.XLOOKUP($D59&amp;EC$2&amp;EC$3,事業計画集計2025[営業所]&amp;事業計画集計2025[月]&amp;事業計画集計2025[受着完],事業計画集計2025[(当月)実績 棟数],0,0)</f>
        <v>0</v>
      </c>
      <c r="EF60" s="28" cm="1">
        <f t="array" ref="EF60">_xlfn.XLOOKUP($D59&amp;EF$2&amp;EF$3,事業計画集計2025[営業所]&amp;事業計画集計2025[月]&amp;事業計画集計2025[受着完],事業計画集計2025[(当月)実績 請負金額],0,0)</f>
        <v>0</v>
      </c>
      <c r="EG60" s="28" cm="1">
        <f t="array" ref="EG60">_xlfn.XLOOKUP($D59&amp;EF$2&amp;EF$3,事業計画集計2025[営業所]&amp;事業計画集計2025[月]&amp;事業計画集計2025[受着完],事業計画集計2025[(当月)実績 利益額],0,0)</f>
        <v>0</v>
      </c>
      <c r="EH60" s="133">
        <f>EG60-($Q59*1000)</f>
        <v>-8177000</v>
      </c>
      <c r="EI60" s="142" cm="1">
        <f t="array" ref="EI60">_xlfn.XLOOKUP($D59&amp;EF$2&amp;EF$3,事業計画集計2025[営業所]&amp;事業計画集計2025[月]&amp;事業計画集計2025[受着完],事業計画集計2025[(当月)実績 棟数],0,0)</f>
        <v>0</v>
      </c>
      <c r="EJ60" s="421">
        <f t="shared" si="1473"/>
        <v>26753966</v>
      </c>
      <c r="EK60" s="422">
        <f t="shared" si="1474"/>
        <v>6726032</v>
      </c>
      <c r="EL60" s="423">
        <f t="shared" si="1475"/>
        <v>1</v>
      </c>
      <c r="EM60" s="296">
        <f t="shared" si="1476"/>
        <v>0</v>
      </c>
      <c r="EN60" s="300">
        <f t="shared" si="1477"/>
        <v>0</v>
      </c>
      <c r="EO60" s="154">
        <f t="shared" si="1478"/>
        <v>0</v>
      </c>
      <c r="EP60" s="304">
        <f>DL60+DV60+EF60</f>
        <v>29418454</v>
      </c>
      <c r="EQ60" s="314">
        <f>DM60+DW60+EG60</f>
        <v>7534641</v>
      </c>
      <c r="ER60" s="409">
        <f>EQ60*(1+ER61)-(($Q59*1000)*3)</f>
        <v>-16996359</v>
      </c>
      <c r="ES60" s="158">
        <f>DO60+DY60+EI60</f>
        <v>1</v>
      </c>
      <c r="ET60" s="28" cm="1">
        <f t="array" ref="ET60">_xlfn.XLOOKUP($D59&amp;ET$2&amp;ET$3,事業計画集計2025[営業所]&amp;事業計画集計2025[月]&amp;事業計画集計2025[受着完],事業計画集計2025[(当月)実績 請負金額],0,0)</f>
        <v>0</v>
      </c>
      <c r="EU60" s="28" cm="1">
        <f t="array" ref="EU60">_xlfn.XLOOKUP($D59&amp;ET$2&amp;ET$3,事業計画集計2025[営業所]&amp;事業計画集計2025[月]&amp;事業計画集計2025[受着完],事業計画集計2025[(当月)実績 利益額],0,0)</f>
        <v>0</v>
      </c>
      <c r="EV60" s="149" cm="1">
        <f t="array" ref="EV60">_xlfn.XLOOKUP($D59&amp;ET$2&amp;ET$3,事業計画集計2025[営業所]&amp;事業計画集計2025[月]&amp;事業計画集計2025[受着完],事業計画集計2025[(当月)実績 棟数],0,0)</f>
        <v>0</v>
      </c>
      <c r="EW60" s="28" cm="1">
        <f t="array" ref="EW60">_xlfn.XLOOKUP($D59&amp;EW$2&amp;EW$3,事業計画集計2025[営業所]&amp;事業計画集計2025[月]&amp;事業計画集計2025[受着完],事業計画集計2025[(当月)実績 請負金額],0,0)</f>
        <v>0</v>
      </c>
      <c r="EX60" s="28" cm="1">
        <f t="array" ref="EX60">_xlfn.XLOOKUP($D59&amp;EW$2&amp;EW$3,事業計画集計2025[営業所]&amp;事業計画集計2025[月]&amp;事業計画集計2025[受着完],事業計画集計2025[(当月)実績 利益額],0,0)</f>
        <v>0</v>
      </c>
      <c r="EY60" s="149" cm="1">
        <f t="array" ref="EY60">_xlfn.XLOOKUP($D59&amp;EW$2&amp;EW$3,事業計画集計2025[営業所]&amp;事業計画集計2025[月]&amp;事業計画集計2025[受着完],事業計画集計2025[(当月)実績 棟数],0,0)</f>
        <v>0</v>
      </c>
      <c r="EZ60" s="28" cm="1">
        <f t="array" ref="EZ60">_xlfn.XLOOKUP($D59&amp;EZ$2&amp;EZ$3,事業計画集計2025[営業所]&amp;事業計画集計2025[月]&amp;事業計画集計2025[受着完],事業計画集計2025[(当月)実績 請負金額],0,0)</f>
        <v>0</v>
      </c>
      <c r="FA60" s="28" cm="1">
        <f t="array" ref="FA60">_xlfn.XLOOKUP($D59&amp;EZ$2&amp;EZ$3,事業計画集計2025[営業所]&amp;事業計画集計2025[月]&amp;事業計画集計2025[受着完],事業計画集計2025[(当月)実績 利益額],0,0)</f>
        <v>0</v>
      </c>
      <c r="FB60" s="133">
        <f>FA60-($Q59*1000)</f>
        <v>-8177000</v>
      </c>
      <c r="FC60" s="149" cm="1">
        <f t="array" ref="FC60">_xlfn.XLOOKUP($D59&amp;EZ$2&amp;EZ$3,事業計画集計2025[営業所]&amp;事業計画集計2025[月]&amp;事業計画集計2025[受着完],事業計画集計2025[(当月)実績 棟数],0,0)</f>
        <v>0</v>
      </c>
      <c r="FD60" s="28" cm="1">
        <f t="array" ref="FD60">_xlfn.XLOOKUP($D59&amp;FD$2&amp;FD$3,事業計画集計2025[営業所]&amp;事業計画集計2025[月]&amp;事業計画集計2025[受着完],事業計画集計2025[(当月)実績 請負金額],0,0)</f>
        <v>0</v>
      </c>
      <c r="FE60" s="28" cm="1">
        <f t="array" ref="FE60">_xlfn.XLOOKUP($D59&amp;FD$2&amp;FD$3,事業計画集計2025[営業所]&amp;事業計画集計2025[月]&amp;事業計画集計2025[受着完],事業計画集計2025[(当月)実績 利益額],0,0)</f>
        <v>0</v>
      </c>
      <c r="FF60" s="149" cm="1">
        <f t="array" ref="FF60">_xlfn.XLOOKUP($D59&amp;FD$2&amp;FD$3,事業計画集計2025[営業所]&amp;事業計画集計2025[月]&amp;事業計画集計2025[受着完],事業計画集計2025[(当月)実績 棟数],0,0)</f>
        <v>0</v>
      </c>
      <c r="FG60" s="28" cm="1">
        <f t="array" ref="FG60">_xlfn.XLOOKUP($D59&amp;FG$2&amp;FG$3,事業計画集計2025[営業所]&amp;事業計画集計2025[月]&amp;事業計画集計2025[受着完],事業計画集計2025[(当月)実績 請負金額],0,0)</f>
        <v>0</v>
      </c>
      <c r="FH60" s="28" cm="1">
        <f t="array" ref="FH60">_xlfn.XLOOKUP($D59&amp;FG$2&amp;FG$3,事業計画集計2025[営業所]&amp;事業計画集計2025[月]&amp;事業計画集計2025[受着完],事業計画集計2025[(当月)実績 利益額],0,0)</f>
        <v>0</v>
      </c>
      <c r="FI60" s="149" cm="1">
        <f t="array" ref="FI60">_xlfn.XLOOKUP($D59&amp;FG$2&amp;FG$3,事業計画集計2025[営業所]&amp;事業計画集計2025[月]&amp;事業計画集計2025[受着完],事業計画集計2025[(当月)実績 棟数],0,0)</f>
        <v>0</v>
      </c>
      <c r="FJ60" s="28" cm="1">
        <f t="array" ref="FJ60">_xlfn.XLOOKUP($D59&amp;FJ$2&amp;FJ$3,事業計画集計2025[営業所]&amp;事業計画集計2025[月]&amp;事業計画集計2025[受着完],事業計画集計2025[(当月)実績 請負金額],0,0)</f>
        <v>0</v>
      </c>
      <c r="FK60" s="28" cm="1">
        <f t="array" ref="FK60">_xlfn.XLOOKUP($D59&amp;FJ$2&amp;FJ$3,事業計画集計2025[営業所]&amp;事業計画集計2025[月]&amp;事業計画集計2025[受着完],事業計画集計2025[(当月)実績 利益額],0,0)</f>
        <v>0</v>
      </c>
      <c r="FL60" s="133">
        <f>FK60-($Q59*1000)</f>
        <v>-8177000</v>
      </c>
      <c r="FM60" s="149" cm="1">
        <f t="array" ref="FM60">_xlfn.XLOOKUP($D59&amp;FJ$2&amp;FJ$3,事業計画集計2025[営業所]&amp;事業計画集計2025[月]&amp;事業計画集計2025[受着完],事業計画集計2025[(当月)実績 棟数],0,0)</f>
        <v>0</v>
      </c>
      <c r="FN60" s="28" cm="1">
        <f t="array" ref="FN60">_xlfn.XLOOKUP($D59&amp;FN$2&amp;FN$3,事業計画集計2025[営業所]&amp;事業計画集計2025[月]&amp;事業計画集計2025[受着完],事業計画集計2025[(当月)実績 請負金額],0,0)</f>
        <v>0</v>
      </c>
      <c r="FO60" s="28" cm="1">
        <f t="array" ref="FO60">_xlfn.XLOOKUP($D59&amp;FN$2&amp;FN$3,事業計画集計2025[営業所]&amp;事業計画集計2025[月]&amp;事業計画集計2025[受着完],事業計画集計2025[(当月)実績 利益額],0,0)</f>
        <v>0</v>
      </c>
      <c r="FP60" s="149" cm="1">
        <f t="array" ref="FP60">_xlfn.XLOOKUP($D59&amp;FN$2&amp;FN$3,事業計画集計2025[営業所]&amp;事業計画集計2025[月]&amp;事業計画集計2025[受着完],事業計画集計2025[(当月)実績 棟数],0,0)</f>
        <v>0</v>
      </c>
      <c r="FQ60" s="28" cm="1">
        <f t="array" ref="FQ60">_xlfn.XLOOKUP($D59&amp;FQ$2&amp;FQ$3,事業計画集計2025[営業所]&amp;事業計画集計2025[月]&amp;事業計画集計2025[受着完],事業計画集計2025[(当月)実績 請負金額],0,0)</f>
        <v>0</v>
      </c>
      <c r="FR60" s="28" cm="1">
        <f t="array" ref="FR60">_xlfn.XLOOKUP($D59&amp;FQ$2&amp;FQ$3,事業計画集計2025[営業所]&amp;事業計画集計2025[月]&amp;事業計画集計2025[受着完],事業計画集計2025[(当月)実績 利益額],0,0)</f>
        <v>0</v>
      </c>
      <c r="FS60" s="149" cm="1">
        <f t="array" ref="FS60">_xlfn.XLOOKUP($D59&amp;FQ$2&amp;FQ$3,事業計画集計2025[営業所]&amp;事業計画集計2025[月]&amp;事業計画集計2025[受着完],事業計画集計2025[(当月)実績 棟数],0,0)</f>
        <v>0</v>
      </c>
      <c r="FT60" s="28" cm="1">
        <f t="array" ref="FT60">_xlfn.XLOOKUP($D59&amp;FT$2&amp;FT$3,事業計画集計2025[営業所]&amp;事業計画集計2025[月]&amp;事業計画集計2025[受着完],事業計画集計2025[(当月)実績 請負金額],0,0)</f>
        <v>0</v>
      </c>
      <c r="FU60" s="28" cm="1">
        <f t="array" ref="FU60">_xlfn.XLOOKUP($D59&amp;FT$2&amp;FT$3,事業計画集計2025[営業所]&amp;事業計画集計2025[月]&amp;事業計画集計2025[受着完],事業計画集計2025[(当月)実績 利益額],0,0)</f>
        <v>0</v>
      </c>
      <c r="FV60" s="133">
        <f>FU60-($Q59*1000)</f>
        <v>-8177000</v>
      </c>
      <c r="FW60" s="142" cm="1">
        <f t="array" ref="FW60">_xlfn.XLOOKUP($D59&amp;FT$2&amp;FT$3,事業計画集計2025[営業所]&amp;事業計画集計2025[月]&amp;事業計画集計2025[受着完],事業計画集計2025[(当月)実績 棟数],0,0)</f>
        <v>0</v>
      </c>
      <c r="FX60" s="421">
        <f t="shared" si="1482"/>
        <v>0</v>
      </c>
      <c r="FY60" s="422">
        <f t="shared" si="1483"/>
        <v>0</v>
      </c>
      <c r="FZ60" s="423">
        <f t="shared" si="1484"/>
        <v>0</v>
      </c>
      <c r="GA60" s="296">
        <f t="shared" si="1485"/>
        <v>0</v>
      </c>
      <c r="GB60" s="300">
        <f t="shared" si="1486"/>
        <v>0</v>
      </c>
      <c r="GC60" s="154">
        <f t="shared" si="1487"/>
        <v>0</v>
      </c>
      <c r="GD60" s="304">
        <f>EZ60+FJ60+FT60</f>
        <v>0</v>
      </c>
      <c r="GE60" s="314">
        <f>FA60+FK60+FU60</f>
        <v>0</v>
      </c>
      <c r="GF60" s="409">
        <f>GE60*(1+GF61)-(($Q59*1000)*3)</f>
        <v>-24531000</v>
      </c>
      <c r="GG60" s="158">
        <f>FC60+FM60+FW60</f>
        <v>0</v>
      </c>
      <c r="GH60" s="333">
        <f t="shared" si="1491"/>
        <v>26753966</v>
      </c>
      <c r="GI60" s="334">
        <f t="shared" si="1492"/>
        <v>6726032</v>
      </c>
      <c r="GJ60" s="162">
        <f t="shared" si="1493"/>
        <v>1</v>
      </c>
      <c r="GK60" s="354">
        <f t="shared" si="1494"/>
        <v>0</v>
      </c>
      <c r="GL60" s="355">
        <f t="shared" si="1495"/>
        <v>0</v>
      </c>
      <c r="GM60" s="166">
        <f t="shared" si="1496"/>
        <v>0</v>
      </c>
      <c r="GN60" s="479">
        <f t="shared" si="1497"/>
        <v>29418454</v>
      </c>
      <c r="GO60" s="480">
        <f t="shared" si="1498"/>
        <v>7534641</v>
      </c>
      <c r="GP60" s="409">
        <f t="shared" si="1499"/>
        <v>-41527359</v>
      </c>
      <c r="GQ60" s="482">
        <f t="shared" si="1500"/>
        <v>1</v>
      </c>
      <c r="GR60" s="390">
        <f t="shared" si="1501"/>
        <v>95069815</v>
      </c>
      <c r="GS60" s="391">
        <f t="shared" si="1502"/>
        <v>22485154</v>
      </c>
      <c r="GT60" s="170">
        <f t="shared" si="1503"/>
        <v>4</v>
      </c>
      <c r="GU60" s="390">
        <f t="shared" si="1504"/>
        <v>58459437</v>
      </c>
      <c r="GV60" s="391">
        <f t="shared" si="1505"/>
        <v>14962902</v>
      </c>
      <c r="GW60" s="170">
        <f t="shared" si="1506"/>
        <v>2</v>
      </c>
      <c r="GX60" s="390">
        <f t="shared" si="1507"/>
        <v>169726659</v>
      </c>
      <c r="GY60" s="391">
        <f t="shared" si="1508"/>
        <v>42517234</v>
      </c>
      <c r="GZ60" s="409">
        <f t="shared" si="1509"/>
        <v>-55606766</v>
      </c>
      <c r="HA60" s="256">
        <f t="shared" si="1510"/>
        <v>7</v>
      </c>
      <c r="HB60" s="31"/>
      <c r="HC60" s="30" t="s">
        <v>138</v>
      </c>
      <c r="HD60" s="30" t="s">
        <v>77</v>
      </c>
      <c r="HE60" s="516" t="s">
        <v>248</v>
      </c>
      <c r="HF60" s="30" t="s">
        <v>250</v>
      </c>
      <c r="HG60" s="30"/>
    </row>
    <row r="61" spans="1:215" s="38" customFormat="1" ht="21">
      <c r="A61" s="32"/>
      <c r="B61" s="599" t="s">
        <v>448</v>
      </c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139</v>
      </c>
      <c r="T61" s="35" t="str">
        <f t="shared" ref="T61:AA61" si="1517">IF(AND(T59&gt;0,T60&gt;0),ROUNDDOWN(T60/T59,4),"")</f>
        <v/>
      </c>
      <c r="U61" s="36" t="str">
        <f t="shared" si="1517"/>
        <v/>
      </c>
      <c r="V61" s="143" t="str">
        <f t="shared" si="1517"/>
        <v/>
      </c>
      <c r="W61" s="35" t="str">
        <f t="shared" si="1517"/>
        <v/>
      </c>
      <c r="X61" s="36" t="str">
        <f t="shared" si="1517"/>
        <v/>
      </c>
      <c r="Y61" s="150" t="str">
        <f t="shared" si="1517"/>
        <v/>
      </c>
      <c r="Z61" s="36" t="str">
        <f t="shared" si="1517"/>
        <v/>
      </c>
      <c r="AA61" s="36" t="str">
        <f t="shared" si="1517"/>
        <v/>
      </c>
      <c r="AB61" s="37">
        <f>IF(AB60&gt;0,AB60/AB59,0)</f>
        <v>0</v>
      </c>
      <c r="AC61" s="143" t="str">
        <f t="shared" ref="AC61:AK61" si="1518">IF(AND(AC59&gt;0,AC60&gt;0),ROUNDDOWN(AC60/AC59,4),"")</f>
        <v/>
      </c>
      <c r="AD61" s="35" t="str">
        <f t="shared" si="1518"/>
        <v/>
      </c>
      <c r="AE61" s="36" t="str">
        <f t="shared" si="1518"/>
        <v/>
      </c>
      <c r="AF61" s="150" t="str">
        <f t="shared" si="1518"/>
        <v/>
      </c>
      <c r="AG61" s="36">
        <f t="shared" si="1518"/>
        <v>1.0279</v>
      </c>
      <c r="AH61" s="36">
        <f t="shared" si="1518"/>
        <v>1.0204</v>
      </c>
      <c r="AI61" s="150">
        <f t="shared" si="1518"/>
        <v>1</v>
      </c>
      <c r="AJ61" s="36" t="str">
        <f t="shared" si="1518"/>
        <v/>
      </c>
      <c r="AK61" s="36" t="str">
        <f t="shared" si="1518"/>
        <v/>
      </c>
      <c r="AL61" s="37">
        <f>IF(AL60&gt;0,AL60/AL59,0)</f>
        <v>0</v>
      </c>
      <c r="AM61" s="150" t="str">
        <f t="shared" ref="AM61:AU61" si="1519">IF(AND(AM59&gt;0,AM60&gt;0),ROUNDDOWN(AM60/AM59,4),"")</f>
        <v/>
      </c>
      <c r="AN61" s="36" t="str">
        <f t="shared" si="1519"/>
        <v/>
      </c>
      <c r="AO61" s="36" t="str">
        <f t="shared" si="1519"/>
        <v/>
      </c>
      <c r="AP61" s="150" t="str">
        <f t="shared" si="1519"/>
        <v/>
      </c>
      <c r="AQ61" s="36" t="str">
        <f t="shared" si="1519"/>
        <v/>
      </c>
      <c r="AR61" s="36" t="str">
        <f t="shared" si="1519"/>
        <v/>
      </c>
      <c r="AS61" s="150" t="str">
        <f t="shared" si="1519"/>
        <v/>
      </c>
      <c r="AT61" s="36">
        <f t="shared" si="1519"/>
        <v>0.47760000000000002</v>
      </c>
      <c r="AU61" s="36">
        <f t="shared" si="1519"/>
        <v>0.4652</v>
      </c>
      <c r="AV61" s="37">
        <f>IF(AV60&gt;0,AV60/AV59,0)</f>
        <v>0</v>
      </c>
      <c r="AW61" s="143">
        <f>IF(AND(AW59&gt;0,AW60&gt;0),ROUNDDOWN(AW60/AW59,4),"")</f>
        <v>0.5</v>
      </c>
      <c r="AX61" s="424" t="str">
        <f t="shared" ref="AX61:BE61" si="1520">IF(AND(AX59&gt;0,AX60&gt;0),ROUNDDOWN(AX60/AX59,4),"")</f>
        <v/>
      </c>
      <c r="AY61" s="425" t="str">
        <f t="shared" si="1520"/>
        <v/>
      </c>
      <c r="AZ61" s="426" t="str">
        <f t="shared" si="1520"/>
        <v/>
      </c>
      <c r="BA61" s="297">
        <f t="shared" si="1520"/>
        <v>2.0427</v>
      </c>
      <c r="BB61" s="301">
        <f t="shared" si="1520"/>
        <v>2.0264000000000002</v>
      </c>
      <c r="BC61" s="155">
        <f t="shared" si="1520"/>
        <v>2</v>
      </c>
      <c r="BD61" s="305">
        <f t="shared" si="1520"/>
        <v>0.72919999999999996</v>
      </c>
      <c r="BE61" s="315">
        <f t="shared" si="1520"/>
        <v>0.71330000000000005</v>
      </c>
      <c r="BF61" s="325"/>
      <c r="BG61" s="159">
        <f t="shared" ref="BG61:BO61" si="1521">IF(AND(BG59&gt;0,BG60&gt;0),ROUNDDOWN(BG60/BG59,4),"")</f>
        <v>1</v>
      </c>
      <c r="BH61" s="36" t="str">
        <f t="shared" si="1521"/>
        <v/>
      </c>
      <c r="BI61" s="36" t="str">
        <f t="shared" si="1521"/>
        <v/>
      </c>
      <c r="BJ61" s="150" t="str">
        <f t="shared" si="1521"/>
        <v/>
      </c>
      <c r="BK61" s="36" t="str">
        <f t="shared" si="1521"/>
        <v/>
      </c>
      <c r="BL61" s="36" t="str">
        <f t="shared" si="1521"/>
        <v/>
      </c>
      <c r="BM61" s="150" t="str">
        <f t="shared" si="1521"/>
        <v/>
      </c>
      <c r="BN61" s="36">
        <f t="shared" si="1521"/>
        <v>1.0788</v>
      </c>
      <c r="BO61" s="36">
        <f t="shared" si="1521"/>
        <v>1.0605</v>
      </c>
      <c r="BP61" s="37">
        <f>IF(BP60&gt;0,BP60/BP59,0)</f>
        <v>1.2005048789875252</v>
      </c>
      <c r="BQ61" s="150">
        <f t="shared" ref="BQ61:BY61" si="1522">IF(AND(BQ59&gt;0,BQ60&gt;0),ROUNDDOWN(BQ60/BQ59,4),"")</f>
        <v>1</v>
      </c>
      <c r="BR61" s="36" t="str">
        <f t="shared" si="1522"/>
        <v/>
      </c>
      <c r="BS61" s="36" t="str">
        <f t="shared" si="1522"/>
        <v/>
      </c>
      <c r="BT61" s="150" t="str">
        <f t="shared" si="1522"/>
        <v/>
      </c>
      <c r="BU61" s="36" t="str">
        <f t="shared" si="1522"/>
        <v/>
      </c>
      <c r="BV61" s="36" t="str">
        <f t="shared" si="1522"/>
        <v/>
      </c>
      <c r="BW61" s="150" t="str">
        <f t="shared" si="1522"/>
        <v/>
      </c>
      <c r="BX61" s="36">
        <f t="shared" si="1522"/>
        <v>0.90269999999999995</v>
      </c>
      <c r="BY61" s="36">
        <f t="shared" si="1522"/>
        <v>0.87470000000000003</v>
      </c>
      <c r="BZ61" s="37">
        <f>IF(BZ60&gt;0,BZ60/BZ59,0)</f>
        <v>0</v>
      </c>
      <c r="CA61" s="150">
        <f t="shared" ref="CA61:CI61" si="1523">IF(AND(CA59&gt;0,CA60&gt;0),ROUNDDOWN(CA60/CA59,4),"")</f>
        <v>1</v>
      </c>
      <c r="CB61" s="36">
        <f t="shared" si="1523"/>
        <v>1.694</v>
      </c>
      <c r="CC61" s="36">
        <f t="shared" si="1523"/>
        <v>1.6895</v>
      </c>
      <c r="CD61" s="150">
        <f t="shared" si="1523"/>
        <v>2</v>
      </c>
      <c r="CE61" s="36" t="str">
        <f t="shared" si="1523"/>
        <v/>
      </c>
      <c r="CF61" s="36" t="str">
        <f t="shared" si="1523"/>
        <v/>
      </c>
      <c r="CG61" s="150" t="str">
        <f t="shared" si="1523"/>
        <v/>
      </c>
      <c r="CH61" s="36">
        <f t="shared" si="1523"/>
        <v>1.2927</v>
      </c>
      <c r="CI61" s="36">
        <f t="shared" si="1523"/>
        <v>1.1760999999999999</v>
      </c>
      <c r="CJ61" s="37">
        <f>IF(CJ60&gt;0,CJ60/CJ59,0)</f>
        <v>0</v>
      </c>
      <c r="CK61" s="143">
        <f>IF(AND(CK59&gt;0,CK60&gt;0),ROUNDDOWN(CK60/CK59,4),"")</f>
        <v>1</v>
      </c>
      <c r="CL61" s="424">
        <f t="shared" ref="CL61:CS61" si="1524">IF(AND(CL59&gt;0,CL60&gt;0),ROUNDDOWN(CL60/CL59,4),"")</f>
        <v>1.2650999999999999</v>
      </c>
      <c r="CM61" s="425">
        <f t="shared" si="1524"/>
        <v>1.1673</v>
      </c>
      <c r="CN61" s="426">
        <f t="shared" si="1524"/>
        <v>1.5</v>
      </c>
      <c r="CO61" s="297" t="str">
        <f t="shared" si="1524"/>
        <v/>
      </c>
      <c r="CP61" s="301" t="str">
        <f t="shared" si="1524"/>
        <v/>
      </c>
      <c r="CQ61" s="155" t="str">
        <f t="shared" si="1524"/>
        <v/>
      </c>
      <c r="CR61" s="305">
        <f t="shared" si="1524"/>
        <v>1.0774999999999999</v>
      </c>
      <c r="CS61" s="315">
        <f t="shared" si="1524"/>
        <v>1.0363</v>
      </c>
      <c r="CT61" s="325"/>
      <c r="CU61" s="159">
        <f>IF(AND(CU59&gt;0,CU60&gt;0),ROUNDDOWN(CU60/CU59,4),"")</f>
        <v>1</v>
      </c>
      <c r="CV61" s="335">
        <f>IF(AND(CV59&gt;0,CV60&gt;0),ROUNDDOWN(CV60/CV59,4),"")</f>
        <v>0.42170000000000002</v>
      </c>
      <c r="CW61" s="336">
        <f t="shared" ref="CW61:CX61" si="1525">IF(AND(CW59&gt;0,CW60&gt;0),ROUNDDOWN(CW60/CW59,4),"")</f>
        <v>0.3891</v>
      </c>
      <c r="CX61" s="163">
        <f t="shared" si="1525"/>
        <v>0.5</v>
      </c>
      <c r="CY61" s="356">
        <f>IF(AND(CY59&gt;0,CY60&gt;0),ROUNDDOWN(CY60/CY59,4),"")</f>
        <v>0.3826</v>
      </c>
      <c r="CZ61" s="357">
        <f>IF(AND(CZ59&gt;0,CZ60&gt;0),ROUNDDOWN(CZ60/CZ59,4),"")</f>
        <v>0.38750000000000001</v>
      </c>
      <c r="DA61" s="167">
        <f>IF(AND(DA59&gt;0,DA60&gt;0),ROUNDDOWN(DA60/DA59,4),"")</f>
        <v>0.33329999999999999</v>
      </c>
      <c r="DB61" s="483">
        <f t="shared" ref="DB61:DE61" si="1526">IF(AND(DB59&gt;0,DB60&gt;0),ROUNDDOWN(DB60/DB59,4),"")</f>
        <v>0.95799999999999996</v>
      </c>
      <c r="DC61" s="484">
        <f t="shared" si="1526"/>
        <v>0.93010000000000004</v>
      </c>
      <c r="DD61" s="485"/>
      <c r="DE61" s="486">
        <f t="shared" si="1526"/>
        <v>1</v>
      </c>
      <c r="DF61" s="36">
        <f t="shared" ref="DF61:DM61" si="1527">IF(AND(DF59&gt;0,DF60&gt;0),ROUNDDOWN(DF60/DF59,4),"")</f>
        <v>0.99080000000000001</v>
      </c>
      <c r="DG61" s="36">
        <f t="shared" si="1527"/>
        <v>0.99639999999999995</v>
      </c>
      <c r="DH61" s="150">
        <f t="shared" si="1527"/>
        <v>1</v>
      </c>
      <c r="DI61" s="36" t="str">
        <f t="shared" si="1527"/>
        <v/>
      </c>
      <c r="DJ61" s="36" t="str">
        <f t="shared" si="1527"/>
        <v/>
      </c>
      <c r="DK61" s="150" t="str">
        <f t="shared" si="1527"/>
        <v/>
      </c>
      <c r="DL61" s="36" t="str">
        <f t="shared" si="1527"/>
        <v/>
      </c>
      <c r="DM61" s="36" t="str">
        <f t="shared" si="1527"/>
        <v/>
      </c>
      <c r="DN61" s="37">
        <f>IF(DN60&gt;0,DN60/DN59,0)</f>
        <v>0</v>
      </c>
      <c r="DO61" s="150" t="str">
        <f t="shared" ref="DO61:DW61" si="1528">IF(AND(DO59&gt;0,DO60&gt;0),ROUNDDOWN(DO60/DO59,4),"")</f>
        <v/>
      </c>
      <c r="DP61" s="36" t="str">
        <f t="shared" si="1528"/>
        <v/>
      </c>
      <c r="DQ61" s="36" t="str">
        <f t="shared" si="1528"/>
        <v/>
      </c>
      <c r="DR61" s="150" t="str">
        <f t="shared" si="1528"/>
        <v/>
      </c>
      <c r="DS61" s="36" t="str">
        <f t="shared" si="1528"/>
        <v/>
      </c>
      <c r="DT61" s="36" t="str">
        <f t="shared" si="1528"/>
        <v/>
      </c>
      <c r="DU61" s="150" t="str">
        <f t="shared" si="1528"/>
        <v/>
      </c>
      <c r="DV61" s="36">
        <f t="shared" si="1528"/>
        <v>1.0894999999999999</v>
      </c>
      <c r="DW61" s="36">
        <f t="shared" si="1528"/>
        <v>1.1162000000000001</v>
      </c>
      <c r="DX61" s="37">
        <f>IF(DX60&gt;0,DX60/DX59,0)</f>
        <v>0</v>
      </c>
      <c r="DY61" s="150">
        <f t="shared" ref="DY61:EG61" si="1529">IF(AND(DY59&gt;0,DY60&gt;0),ROUNDDOWN(DY60/DY59,4),"")</f>
        <v>1</v>
      </c>
      <c r="DZ61" s="36" t="str">
        <f t="shared" si="1529"/>
        <v/>
      </c>
      <c r="EA61" s="36" t="str">
        <f t="shared" si="1529"/>
        <v/>
      </c>
      <c r="EB61" s="150" t="str">
        <f t="shared" si="1529"/>
        <v/>
      </c>
      <c r="EC61" s="36" t="str">
        <f t="shared" si="1529"/>
        <v/>
      </c>
      <c r="ED61" s="36" t="str">
        <f t="shared" si="1529"/>
        <v/>
      </c>
      <c r="EE61" s="150" t="str">
        <f t="shared" si="1529"/>
        <v/>
      </c>
      <c r="EF61" s="36" t="str">
        <f t="shared" si="1529"/>
        <v/>
      </c>
      <c r="EG61" s="36" t="str">
        <f t="shared" si="1529"/>
        <v/>
      </c>
      <c r="EH61" s="37">
        <f>IF(EH60&gt;0,EH60/EH59,0)</f>
        <v>0</v>
      </c>
      <c r="EI61" s="143" t="str">
        <f>IF(AND(EI59&gt;0,EI60&gt;0),ROUNDDOWN(EI60/EI59,4),"")</f>
        <v/>
      </c>
      <c r="EJ61" s="424">
        <f t="shared" ref="EJ61:EQ61" si="1530">IF(AND(EJ59&gt;0,EJ60&gt;0),ROUNDDOWN(EJ60/EJ59,4),"")</f>
        <v>0.49540000000000001</v>
      </c>
      <c r="EK61" s="425">
        <f t="shared" si="1530"/>
        <v>0.49819999999999998</v>
      </c>
      <c r="EL61" s="426">
        <f t="shared" si="1530"/>
        <v>0.5</v>
      </c>
      <c r="EM61" s="297" t="str">
        <f t="shared" si="1530"/>
        <v/>
      </c>
      <c r="EN61" s="301" t="str">
        <f t="shared" si="1530"/>
        <v/>
      </c>
      <c r="EO61" s="155" t="str">
        <f t="shared" si="1530"/>
        <v/>
      </c>
      <c r="EP61" s="305">
        <f t="shared" si="1530"/>
        <v>0.27239999999999998</v>
      </c>
      <c r="EQ61" s="315">
        <f t="shared" si="1530"/>
        <v>0.27229999999999999</v>
      </c>
      <c r="ER61" s="325"/>
      <c r="ES61" s="159">
        <f t="shared" ref="ES61:FA61" si="1531">IF(AND(ES59&gt;0,ES60&gt;0),ROUNDDOWN(ES60/ES59,4),"")</f>
        <v>0.25</v>
      </c>
      <c r="ET61" s="36" t="str">
        <f t="shared" si="1531"/>
        <v/>
      </c>
      <c r="EU61" s="36" t="str">
        <f t="shared" si="1531"/>
        <v/>
      </c>
      <c r="EV61" s="150" t="str">
        <f t="shared" si="1531"/>
        <v/>
      </c>
      <c r="EW61" s="36" t="str">
        <f t="shared" si="1531"/>
        <v/>
      </c>
      <c r="EX61" s="36" t="str">
        <f t="shared" si="1531"/>
        <v/>
      </c>
      <c r="EY61" s="150" t="str">
        <f t="shared" si="1531"/>
        <v/>
      </c>
      <c r="EZ61" s="36" t="str">
        <f t="shared" si="1531"/>
        <v/>
      </c>
      <c r="FA61" s="36" t="str">
        <f t="shared" si="1531"/>
        <v/>
      </c>
      <c r="FB61" s="37">
        <f>IF(FB60&gt;0,FB60/FB59,0)</f>
        <v>0</v>
      </c>
      <c r="FC61" s="150" t="str">
        <f t="shared" ref="FC61:FK61" si="1532">IF(AND(FC59&gt;0,FC60&gt;0),ROUNDDOWN(FC60/FC59,4),"")</f>
        <v/>
      </c>
      <c r="FD61" s="36" t="str">
        <f t="shared" si="1532"/>
        <v/>
      </c>
      <c r="FE61" s="36" t="str">
        <f t="shared" si="1532"/>
        <v/>
      </c>
      <c r="FF61" s="150" t="str">
        <f t="shared" si="1532"/>
        <v/>
      </c>
      <c r="FG61" s="36" t="str">
        <f t="shared" si="1532"/>
        <v/>
      </c>
      <c r="FH61" s="36" t="str">
        <f t="shared" si="1532"/>
        <v/>
      </c>
      <c r="FI61" s="150" t="str">
        <f t="shared" si="1532"/>
        <v/>
      </c>
      <c r="FJ61" s="36" t="str">
        <f t="shared" si="1532"/>
        <v/>
      </c>
      <c r="FK61" s="36" t="str">
        <f t="shared" si="1532"/>
        <v/>
      </c>
      <c r="FL61" s="37">
        <f>IF(FL60&gt;0,FL60/FL59,0)</f>
        <v>0</v>
      </c>
      <c r="FM61" s="150" t="str">
        <f t="shared" ref="FM61:FU61" si="1533">IF(AND(FM59&gt;0,FM60&gt;0),ROUNDDOWN(FM60/FM59,4),"")</f>
        <v/>
      </c>
      <c r="FN61" s="36" t="str">
        <f t="shared" si="1533"/>
        <v/>
      </c>
      <c r="FO61" s="36" t="str">
        <f t="shared" si="1533"/>
        <v/>
      </c>
      <c r="FP61" s="150" t="str">
        <f t="shared" si="1533"/>
        <v/>
      </c>
      <c r="FQ61" s="36" t="str">
        <f t="shared" si="1533"/>
        <v/>
      </c>
      <c r="FR61" s="36" t="str">
        <f t="shared" si="1533"/>
        <v/>
      </c>
      <c r="FS61" s="150" t="str">
        <f t="shared" si="1533"/>
        <v/>
      </c>
      <c r="FT61" s="36" t="str">
        <f t="shared" si="1533"/>
        <v/>
      </c>
      <c r="FU61" s="36" t="str">
        <f t="shared" si="1533"/>
        <v/>
      </c>
      <c r="FV61" s="37">
        <f>IF(FV60&gt;0,FV60/FV59,0)</f>
        <v>0</v>
      </c>
      <c r="FW61" s="143" t="str">
        <f>IF(AND(FW59&gt;0,FW60&gt;0),ROUNDDOWN(FW60/FW59,4),"")</f>
        <v/>
      </c>
      <c r="FX61" s="424" t="str">
        <f t="shared" ref="FX61:GE61" si="1534">IF(AND(FX59&gt;0,FX60&gt;0),ROUNDDOWN(FX60/FX59,4),"")</f>
        <v/>
      </c>
      <c r="FY61" s="425" t="str">
        <f t="shared" si="1534"/>
        <v/>
      </c>
      <c r="FZ61" s="426" t="str">
        <f t="shared" si="1534"/>
        <v/>
      </c>
      <c r="GA61" s="297" t="str">
        <f t="shared" si="1534"/>
        <v/>
      </c>
      <c r="GB61" s="301" t="str">
        <f t="shared" si="1534"/>
        <v/>
      </c>
      <c r="GC61" s="155" t="str">
        <f t="shared" si="1534"/>
        <v/>
      </c>
      <c r="GD61" s="305" t="str">
        <f t="shared" si="1534"/>
        <v/>
      </c>
      <c r="GE61" s="315" t="str">
        <f t="shared" si="1534"/>
        <v/>
      </c>
      <c r="GF61" s="325"/>
      <c r="GG61" s="159" t="str">
        <f>IF(AND(GG59&gt;0,GG60&gt;0),ROUNDDOWN(GG60/GG59,4),"")</f>
        <v/>
      </c>
      <c r="GH61" s="335">
        <f>IF(AND(GH59&gt;0,GH60&gt;0),ROUNDDOWN(GH60/GH59,4),"")</f>
        <v>0.2477</v>
      </c>
      <c r="GI61" s="336">
        <f t="shared" ref="GI61:GJ61" si="1535">IF(AND(GI59&gt;0,GI60&gt;0),ROUNDDOWN(GI60/GI59,4),"")</f>
        <v>0.24909999999999999</v>
      </c>
      <c r="GJ61" s="163">
        <f t="shared" si="1535"/>
        <v>0.25</v>
      </c>
      <c r="GK61" s="356" t="str">
        <f>IF(AND(GK59&gt;0,GK60&gt;0),ROUNDDOWN(GK60/GK59,4),"")</f>
        <v/>
      </c>
      <c r="GL61" s="357" t="str">
        <f>IF(AND(GL59&gt;0,GL60&gt;0),ROUNDDOWN(GL60/GL59,4),"")</f>
        <v/>
      </c>
      <c r="GM61" s="167" t="str">
        <f>IF(AND(GM59&gt;0,GM60&gt;0),ROUNDDOWN(GM60/GM59,4),"")</f>
        <v/>
      </c>
      <c r="GN61" s="483">
        <f t="shared" ref="GN61:HA61" si="1536">IF(AND(GN59&gt;0,GN60&gt;0),ROUNDDOWN(GN60/GN59,4),"")</f>
        <v>0.1651</v>
      </c>
      <c r="GO61" s="484">
        <f t="shared" si="1536"/>
        <v>0.16600000000000001</v>
      </c>
      <c r="GP61" s="485" t="str">
        <f t="shared" si="1536"/>
        <v/>
      </c>
      <c r="GQ61" s="486">
        <f t="shared" si="1536"/>
        <v>0.14280000000000001</v>
      </c>
      <c r="GR61" s="392">
        <f t="shared" si="1536"/>
        <v>0.35210000000000002</v>
      </c>
      <c r="GS61" s="393">
        <f t="shared" si="1536"/>
        <v>0.33310000000000001</v>
      </c>
      <c r="GT61" s="172">
        <f t="shared" si="1536"/>
        <v>0.4</v>
      </c>
      <c r="GU61" s="392">
        <f t="shared" si="1536"/>
        <v>0.25</v>
      </c>
      <c r="GV61" s="393">
        <f t="shared" si="1536"/>
        <v>0.25419999999999998</v>
      </c>
      <c r="GW61" s="172">
        <f t="shared" si="1536"/>
        <v>0.22220000000000001</v>
      </c>
      <c r="GX61" s="392">
        <f t="shared" si="1536"/>
        <v>0.52280000000000004</v>
      </c>
      <c r="GY61" s="393">
        <f t="shared" si="1536"/>
        <v>0.51219999999999999</v>
      </c>
      <c r="GZ61" s="374"/>
      <c r="HA61" s="171">
        <f t="shared" si="1536"/>
        <v>0.53839999999999999</v>
      </c>
      <c r="HB61" s="40"/>
      <c r="HC61" s="39" t="s">
        <v>139</v>
      </c>
      <c r="HD61" s="39"/>
      <c r="HE61" s="39"/>
      <c r="HF61" s="39"/>
      <c r="HG61" s="39"/>
    </row>
    <row r="62" spans="1:215" s="25" customFormat="1" ht="21">
      <c r="A62" s="24"/>
      <c r="B62" s="51" t="s">
        <v>448</v>
      </c>
      <c r="C62" s="509" t="str">
        <f>_xlfn.XLOOKUP(D62,事業計画2025[営業所],事業計画2025[エリア],"",0)</f>
        <v>千葉</v>
      </c>
      <c r="D62" s="510" t="s">
        <v>200</v>
      </c>
      <c r="E62" s="196"/>
      <c r="F62" s="196"/>
      <c r="G62" s="196" t="str">
        <f>_xlfn.XLOOKUP(D62,事業計画2025[営業所],事業計画2025[所長],"",0)</f>
        <v>有賀 健太郎</v>
      </c>
      <c r="H62" s="196" t="str">
        <f>_xlfn.XLOOKUP(D62,事業計画2025[営業所],事業計画2025[担当役員],"",0)</f>
        <v>刈込 美智子</v>
      </c>
      <c r="I62" s="196" t="str">
        <f>_xlfn.XLOOKUP(D62,事業計画2025[営業所],事業計画2025[主要ブランド],"",0)</f>
        <v>クレバリーホーム</v>
      </c>
      <c r="J62" s="196"/>
      <c r="K62" s="197">
        <f>_xlfn.XLOOKUP(D62,事業計画2025[営業所],事業計画2025[人件費],"",0)</f>
        <v>2675</v>
      </c>
      <c r="L62" s="197">
        <f>_xlfn.XLOOKUP(D62,事業計画2025[営業所],事業計画2025[販売費],"",0)</f>
        <v>50</v>
      </c>
      <c r="M62" s="197">
        <f>_xlfn.XLOOKUP(D62,事業計画2025[営業所],事業計画2025[減価償却費],"",0)</f>
        <v>17</v>
      </c>
      <c r="N62" s="197">
        <f>_xlfn.XLOOKUP(D62,事業計画2025[営業所],事業計画2025[地代・家賃],"",0)</f>
        <v>242</v>
      </c>
      <c r="O62" s="197">
        <f>_xlfn.XLOOKUP(D62,事業計画2025[営業所],事業計画2025[その他経費],"",0)</f>
        <v>6362</v>
      </c>
      <c r="P62" s="197">
        <f>_xlfn.XLOOKUP(D62,事業計画2025[営業所],事業計画2025[本社経費],"",0)</f>
        <v>4000</v>
      </c>
      <c r="Q62" s="197">
        <f>SUM(K62:P62)</f>
        <v>13346</v>
      </c>
      <c r="R62" s="196"/>
      <c r="S62" s="26" t="s">
        <v>137</v>
      </c>
      <c r="T62" s="27" cm="1">
        <f t="array" ref="T62">_xlfn.XLOOKUP($D62&amp;T$2&amp;T$3,事業計画集計2025[営業所]&amp;事業計画集計2025[月]&amp;事業計画集計2025[受着完],事業計画集計2025[(当月)計画 請負金額],0,0)</f>
        <v>56000000</v>
      </c>
      <c r="U62" s="28" cm="1">
        <f t="array" ref="U62">_xlfn.XLOOKUP($D62&amp;T$2&amp;T$3,事業計画集計2025[営業所]&amp;事業計画集計2025[月]&amp;事業計画集計2025[受着完],事業計画集計2025[(当月)計画 利益額],0,0)</f>
        <v>13000000</v>
      </c>
      <c r="V62" s="142" cm="1">
        <f t="array" ref="V62">_xlfn.XLOOKUP($D62&amp;T$2&amp;T$3,事業計画集計2025[営業所]&amp;事業計画集計2025[月]&amp;事業計画集計2025[受着完],事業計画集計2025[(当月)計画 棟数],0,0)</f>
        <v>2</v>
      </c>
      <c r="W62" s="27" cm="1">
        <f t="array" ref="W62">_xlfn.XLOOKUP($D62&amp;W$2&amp;W$3,事業計画集計2025[営業所]&amp;事業計画集計2025[月]&amp;事業計画集計2025[受着完],事業計画集計2025[(当月)計画 請負金額],0,0)</f>
        <v>0</v>
      </c>
      <c r="X62" s="28" cm="1">
        <f t="array" ref="X62">_xlfn.XLOOKUP($D62&amp;W$2&amp;W$3,事業計画集計2025[営業所]&amp;事業計画集計2025[月]&amp;事業計画集計2025[受着完],事業計画集計2025[(当月)計画 利益額],0,0)</f>
        <v>0</v>
      </c>
      <c r="Y62" s="149" cm="1">
        <f t="array" ref="Y62">_xlfn.XLOOKUP($D62&amp;W$2&amp;W$3,事業計画集計2025[営業所]&amp;事業計画集計2025[月]&amp;事業計画集計2025[受着完],事業計画集計2025[(当月)計画 棟数],0,0)</f>
        <v>0</v>
      </c>
      <c r="Z62" s="28" cm="1">
        <f t="array" ref="Z62">_xlfn.XLOOKUP($D62&amp;Z$2&amp;Z$3,事業計画集計2025[営業所]&amp;事業計画集計2025[月]&amp;事業計画集計2025[受着完],事業計画集計2025[(当月)計画 請負金額],0,0)</f>
        <v>0</v>
      </c>
      <c r="AA62" s="28" cm="1">
        <f t="array" ref="AA62">_xlfn.XLOOKUP($D62&amp;Z$2&amp;Z$3,事業計画集計2025[営業所]&amp;事業計画集計2025[月]&amp;事業計画集計2025[受着完],事業計画集計2025[(当月)計画 利益額],0,0)</f>
        <v>0</v>
      </c>
      <c r="AB62" s="29">
        <f>AA62-($Q62*1000)</f>
        <v>-13346000</v>
      </c>
      <c r="AC62" s="142" cm="1">
        <f t="array" ref="AC62">_xlfn.XLOOKUP($D62&amp;Z$2&amp;Z$3,事業計画集計2025[営業所]&amp;事業計画集計2025[月]&amp;事業計画集計2025[受着完],事業計画集計2025[(当月)計画 棟数],0,0)</f>
        <v>0</v>
      </c>
      <c r="AD62" s="27" cm="1">
        <f t="array" ref="AD62">_xlfn.XLOOKUP($D62&amp;AD$2&amp;AD$3,事業計画集計2025[営業所]&amp;事業計画集計2025[月]&amp;事業計画集計2025[受着完],事業計画集計2025[(当月)計画 請負金額],0,0)</f>
        <v>84000000</v>
      </c>
      <c r="AE62" s="28" cm="1">
        <f t="array" ref="AE62">_xlfn.XLOOKUP($D62&amp;AD$2&amp;AD$3,事業計画集計2025[営業所]&amp;事業計画集計2025[月]&amp;事業計画集計2025[受着完],事業計画集計2025[(当月)計画 利益額],0,0)</f>
        <v>19500000</v>
      </c>
      <c r="AF62" s="149" cm="1">
        <f t="array" ref="AF62">_xlfn.XLOOKUP($D62&amp;AD$2&amp;AD$3,事業計画集計2025[営業所]&amp;事業計画集計2025[月]&amp;事業計画集計2025[受着完],事業計画集計2025[(当月)計画 棟数],0,0)</f>
        <v>3</v>
      </c>
      <c r="AG62" s="28" cm="1">
        <f t="array" ref="AG62">_xlfn.XLOOKUP($D62&amp;AG$2&amp;AG$3,事業計画集計2025[営業所]&amp;事業計画集計2025[月]&amp;事業計画集計2025[受着完],事業計画集計2025[(当月)計画 請負金額],0,0)</f>
        <v>0</v>
      </c>
      <c r="AH62" s="28" cm="1">
        <f t="array" ref="AH62">_xlfn.XLOOKUP($D62&amp;AG$2&amp;AG$3,事業計画集計2025[営業所]&amp;事業計画集計2025[月]&amp;事業計画集計2025[受着完],事業計画集計2025[(当月)計画 利益額],0,0)</f>
        <v>0</v>
      </c>
      <c r="AI62" s="149" cm="1">
        <f t="array" ref="AI62">_xlfn.XLOOKUP($D62&amp;AG$2&amp;AG$3,事業計画集計2025[営業所]&amp;事業計画集計2025[月]&amp;事業計画集計2025[受着完],事業計画集計2025[(当月)計画 棟数],0,0)</f>
        <v>0</v>
      </c>
      <c r="AJ62" s="28" cm="1">
        <f t="array" ref="AJ62">_xlfn.XLOOKUP($D62&amp;AJ$2&amp;AJ$3,事業計画集計2025[営業所]&amp;事業計画集計2025[月]&amp;事業計画集計2025[受着完],事業計画集計2025[(当月)計画 請負金額],0,0)</f>
        <v>24909431</v>
      </c>
      <c r="AK62" s="28" cm="1">
        <f t="array" ref="AK62">_xlfn.XLOOKUP($D62&amp;AJ$2&amp;AJ$3,事業計画集計2025[営業所]&amp;事業計画集計2025[月]&amp;事業計画集計2025[受着完],事業計画集計2025[(当月)計画 利益額],0,0)</f>
        <v>5082573</v>
      </c>
      <c r="AL62" s="29">
        <f>AK62-($Q62*1000)</f>
        <v>-8263427</v>
      </c>
      <c r="AM62" s="149" cm="1">
        <f t="array" ref="AM62">_xlfn.XLOOKUP($D62&amp;AJ$2&amp;AJ$3,事業計画集計2025[営業所]&amp;事業計画集計2025[月]&amp;事業計画集計2025[受着完],事業計画集計2025[(当月)計画 棟数],0,0)</f>
        <v>1</v>
      </c>
      <c r="AN62" s="28" cm="1">
        <f t="array" ref="AN62">_xlfn.XLOOKUP($D62&amp;AN$2&amp;AN$3,事業計画集計2025[営業所]&amp;事業計画集計2025[月]&amp;事業計画集計2025[受着完],事業計画集計2025[(当月)計画 請負金額],0,0)</f>
        <v>56000000</v>
      </c>
      <c r="AO62" s="28" cm="1">
        <f t="array" ref="AO62">_xlfn.XLOOKUP($D62&amp;AN$2&amp;AN$3,事業計画集計2025[営業所]&amp;事業計画集計2025[月]&amp;事業計画集計2025[受着完],事業計画集計2025[(当月)計画 利益額],0,0)</f>
        <v>13000000</v>
      </c>
      <c r="AP62" s="149" cm="1">
        <f t="array" ref="AP62">_xlfn.XLOOKUP($D62&amp;AN$2&amp;AN$3,事業計画集計2025[営業所]&amp;事業計画集計2025[月]&amp;事業計画集計2025[受着完],事業計画集計2025[(当月)計画 棟数],0,0)</f>
        <v>2</v>
      </c>
      <c r="AQ62" s="28" cm="1">
        <f t="array" ref="AQ62">_xlfn.XLOOKUP($D62&amp;AQ$2&amp;AQ$3,事業計画集計2025[営業所]&amp;事業計画集計2025[月]&amp;事業計画集計2025[受着完],事業計画集計2025[(当月)計画 請負金額],0,0)</f>
        <v>28232596</v>
      </c>
      <c r="AR62" s="28" cm="1">
        <f t="array" ref="AR62">_xlfn.XLOOKUP($D62&amp;AQ$2&amp;AQ$3,事業計画集計2025[営業所]&amp;事業計画集計2025[月]&amp;事業計画集計2025[受着完],事業計画集計2025[(当月)計画 利益額],0,0)</f>
        <v>6175089</v>
      </c>
      <c r="AS62" s="149" cm="1">
        <f t="array" ref="AS62">_xlfn.XLOOKUP($D62&amp;AQ$2&amp;AQ$3,事業計画集計2025[営業所]&amp;事業計画集計2025[月]&amp;事業計画集計2025[受着完],事業計画集計2025[(当月)計画 棟数],0,0)</f>
        <v>1</v>
      </c>
      <c r="AT62" s="28" cm="1">
        <f t="array" ref="AT62">_xlfn.XLOOKUP($D62&amp;AT$2&amp;AT$3,事業計画集計2025[営業所]&amp;事業計画集計2025[月]&amp;事業計画集計2025[受着完],事業計画集計2025[(当月)計画 請負金額],0,0)</f>
        <v>0</v>
      </c>
      <c r="AU62" s="28" cm="1">
        <f t="array" ref="AU62">_xlfn.XLOOKUP($D62&amp;AT$2&amp;AT$3,事業計画集計2025[営業所]&amp;事業計画集計2025[月]&amp;事業計画集計2025[受着完],事業計画集計2025[(当月)計画 利益額],0,0)</f>
        <v>0</v>
      </c>
      <c r="AV62" s="29">
        <f>AU62-($Q62*1000)</f>
        <v>-13346000</v>
      </c>
      <c r="AW62" s="142" cm="1">
        <f t="array" ref="AW62">_xlfn.XLOOKUP($D62&amp;AT$2&amp;AT$3,事業計画集計2025[営業所]&amp;事業計画集計2025[月]&amp;事業計画集計2025[受着完],事業計画集計2025[(当月)計画 棟数],0,0)</f>
        <v>0</v>
      </c>
      <c r="AX62" s="421">
        <f t="shared" ref="AX62:AX63" si="1537">T62+AD62+AN62</f>
        <v>196000000</v>
      </c>
      <c r="AY62" s="422">
        <f t="shared" ref="AY62:AY63" si="1538">U62+AE62+AO62</f>
        <v>45500000</v>
      </c>
      <c r="AZ62" s="423">
        <f t="shared" ref="AZ62:AZ63" si="1539">V62+AF62+AP62</f>
        <v>7</v>
      </c>
      <c r="BA62" s="296">
        <f t="shared" ref="BA62:BA63" si="1540">W62+AG62+AQ62</f>
        <v>28232596</v>
      </c>
      <c r="BB62" s="300">
        <f t="shared" ref="BB62:BB63" si="1541">X62+AH62+AR62</f>
        <v>6175089</v>
      </c>
      <c r="BC62" s="154">
        <f t="shared" ref="BC62:BC63" si="1542">Y62+AI62+AS62</f>
        <v>1</v>
      </c>
      <c r="BD62" s="304">
        <f t="shared" ref="BD62" si="1543">Z62+AJ62+AT62</f>
        <v>24909431</v>
      </c>
      <c r="BE62" s="314">
        <f t="shared" ref="BE62" si="1544">AA62+AK62+AU62</f>
        <v>5082573</v>
      </c>
      <c r="BF62" s="324">
        <f t="shared" ref="BF62" si="1545">AB62+AL62+AV62</f>
        <v>-34955427</v>
      </c>
      <c r="BG62" s="158">
        <f t="shared" ref="BG62" si="1546">AC62+AM62+AW62</f>
        <v>1</v>
      </c>
      <c r="BH62" s="28" cm="1">
        <f t="array" ref="BH62">_xlfn.XLOOKUP($D62&amp;BH$2&amp;BH$3,事業計画集計2025[営業所]&amp;事業計画集計2025[月]&amp;事業計画集計2025[受着完],事業計画集計2025[(当月)計画 請負金額],0,0)</f>
        <v>56000000</v>
      </c>
      <c r="BI62" s="28" cm="1">
        <f t="array" ref="BI62">_xlfn.XLOOKUP($D62&amp;BH$2&amp;BH$3,事業計画集計2025[営業所]&amp;事業計画集計2025[月]&amp;事業計画集計2025[受着完],事業計画集計2025[(当月)計画 利益額],0,0)</f>
        <v>13000000</v>
      </c>
      <c r="BJ62" s="149" cm="1">
        <f t="array" ref="BJ62">_xlfn.XLOOKUP($D62&amp;BH$2&amp;BH$3,事業計画集計2025[営業所]&amp;事業計画集計2025[月]&amp;事業計画集計2025[受着完],事業計画集計2025[(当月)計画 棟数],0,0)</f>
        <v>2</v>
      </c>
      <c r="BK62" s="28" cm="1">
        <f t="array" ref="BK62">_xlfn.XLOOKUP($D62&amp;BK$2&amp;BK$3,事業計画集計2025[営業所]&amp;事業計画集計2025[月]&amp;事業計画集計2025[受着完],事業計画集計2025[(当月)計画 請負金額],0,0)</f>
        <v>32425779</v>
      </c>
      <c r="BL62" s="28" cm="1">
        <f t="array" ref="BL62">_xlfn.XLOOKUP($D62&amp;BK$2&amp;BK$3,事業計画集計2025[営業所]&amp;事業計画集計2025[月]&amp;事業計画集計2025[受着完],事業計画集計2025[(当月)計画 利益額],0,0)</f>
        <v>6974496</v>
      </c>
      <c r="BM62" s="149" cm="1">
        <f t="array" ref="BM62">_xlfn.XLOOKUP($D62&amp;BK$2&amp;BK$3,事業計画集計2025[営業所]&amp;事業計画集計2025[月]&amp;事業計画集計2025[受着完],事業計画集計2025[(当月)計画 棟数],0,0)</f>
        <v>1</v>
      </c>
      <c r="BN62" s="28" cm="1">
        <f t="array" ref="BN62">_xlfn.XLOOKUP($D62&amp;BN$2&amp;BN$3,事業計画集計2025[営業所]&amp;事業計画集計2025[月]&amp;事業計画集計2025[受着完],事業計画集計2025[(当月)計画 請負金額],0,0)</f>
        <v>0</v>
      </c>
      <c r="BO62" s="28" cm="1">
        <f t="array" ref="BO62">_xlfn.XLOOKUP($D62&amp;BN$2&amp;BN$3,事業計画集計2025[営業所]&amp;事業計画集計2025[月]&amp;事業計画集計2025[受着完],事業計画集計2025[(当月)計画 利益額],0,0)</f>
        <v>0</v>
      </c>
      <c r="BP62" s="29">
        <f>BO62-($Q62*1000)</f>
        <v>-13346000</v>
      </c>
      <c r="BQ62" s="149" cm="1">
        <f t="array" ref="BQ62">_xlfn.XLOOKUP($D62&amp;BN$2&amp;BN$3,事業計画集計2025[営業所]&amp;事業計画集計2025[月]&amp;事業計画集計2025[受着完],事業計画集計2025[(当月)計画 棟数],0,0)</f>
        <v>0</v>
      </c>
      <c r="BR62" s="28" cm="1">
        <f t="array" ref="BR62">_xlfn.XLOOKUP($D62&amp;BR$2&amp;BR$3,事業計画集計2025[営業所]&amp;事業計画集計2025[月]&amp;事業計画集計2025[受着完],事業計画集計2025[(当月)計画 請負金額],0,0)</f>
        <v>28000000</v>
      </c>
      <c r="BS62" s="28" cm="1">
        <f t="array" ref="BS62">_xlfn.XLOOKUP($D62&amp;BR$2&amp;BR$3,事業計画集計2025[営業所]&amp;事業計画集計2025[月]&amp;事業計画集計2025[受着完],事業計画集計2025[(当月)計画 利益額],0,0)</f>
        <v>6500000</v>
      </c>
      <c r="BT62" s="149" cm="1">
        <f t="array" ref="BT62">_xlfn.XLOOKUP($D62&amp;BR$2&amp;BR$3,事業計画集計2025[営業所]&amp;事業計画集計2025[月]&amp;事業計画集計2025[受着完],事業計画集計2025[(当月)計画 棟数],0,0)</f>
        <v>1</v>
      </c>
      <c r="BU62" s="28" cm="1">
        <f t="array" ref="BU62">_xlfn.XLOOKUP($D62&amp;BU$2&amp;BU$3,事業計画集計2025[営業所]&amp;事業計画集計2025[月]&amp;事業計画集計2025[受着完],事業計画集計2025[(当月)計画 請負金額],0,0)</f>
        <v>117517873</v>
      </c>
      <c r="BV62" s="28" cm="1">
        <f t="array" ref="BV62">_xlfn.XLOOKUP($D62&amp;BU$2&amp;BU$3,事業計画集計2025[営業所]&amp;事業計画集計2025[月]&amp;事業計画集計2025[受着完],事業計画集計2025[(当月)計画 利益額],0,0)</f>
        <v>26509336</v>
      </c>
      <c r="BW62" s="149" cm="1">
        <f t="array" ref="BW62">_xlfn.XLOOKUP($D62&amp;BU$2&amp;BU$3,事業計画集計2025[営業所]&amp;事業計画集計2025[月]&amp;事業計画集計2025[受着完],事業計画集計2025[(当月)計画 棟数],0,0)</f>
        <v>4</v>
      </c>
      <c r="BX62" s="28" cm="1">
        <f t="array" ref="BX62">_xlfn.XLOOKUP($D62&amp;BX$2&amp;BX$3,事業計画集計2025[営業所]&amp;事業計画集計2025[月]&amp;事業計画集計2025[受着完],事業計画集計2025[(当月)計画 請負金額],0,0)</f>
        <v>23240311</v>
      </c>
      <c r="BY62" s="28" cm="1">
        <f t="array" ref="BY62">_xlfn.XLOOKUP($D62&amp;BX$2&amp;BX$3,事業計画集計2025[営業所]&amp;事業計画集計2025[月]&amp;事業計画集計2025[受着完],事業計画集計2025[(当月)計画 利益額],0,0)</f>
        <v>4254318</v>
      </c>
      <c r="BZ62" s="29">
        <f>BY62-($Q62*1000)</f>
        <v>-9091682</v>
      </c>
      <c r="CA62" s="149" cm="1">
        <f t="array" ref="CA62">_xlfn.XLOOKUP($D62&amp;BX$2&amp;BX$3,事業計画集計2025[営業所]&amp;事業計画集計2025[月]&amp;事業計画集計2025[受着完],事業計画集計2025[(当月)計画 棟数],0,0)</f>
        <v>1</v>
      </c>
      <c r="CB62" s="28" cm="1">
        <f t="array" ref="CB62">_xlfn.XLOOKUP($D62&amp;CB$2&amp;CB$3,事業計画集計2025[営業所]&amp;事業計画集計2025[月]&amp;事業計画集計2025[受着完],事業計画集計2025[(当月)計画 請負金額],0,0)</f>
        <v>56000000</v>
      </c>
      <c r="CC62" s="28" cm="1">
        <f t="array" ref="CC62">_xlfn.XLOOKUP($D62&amp;CB$2&amp;CB$3,事業計画集計2025[営業所]&amp;事業計画集計2025[月]&amp;事業計画集計2025[受着完],事業計画集計2025[(当月)計画 利益額],0,0)</f>
        <v>13000000</v>
      </c>
      <c r="CD62" s="149" cm="1">
        <f t="array" ref="CD62">_xlfn.XLOOKUP($D62&amp;CB$2&amp;CB$3,事業計画集計2025[営業所]&amp;事業計画集計2025[月]&amp;事業計画集計2025[受着完],事業計画集計2025[(当月)計画 棟数],0,0)</f>
        <v>2</v>
      </c>
      <c r="CE62" s="28" cm="1">
        <f t="array" ref="CE62">_xlfn.XLOOKUP($D62&amp;CE$2&amp;CE$3,事業計画集計2025[営業所]&amp;事業計画集計2025[月]&amp;事業計画集計2025[受着完],事業計画集計2025[(当月)計画 請負金額],0,0)</f>
        <v>55165426</v>
      </c>
      <c r="CF62" s="28" cm="1">
        <f t="array" ref="CF62">_xlfn.XLOOKUP($D62&amp;CE$2&amp;CE$3,事業計画集計2025[営業所]&amp;事業計画集計2025[月]&amp;事業計画集計2025[受着完],事業計画集計2025[(当月)計画 利益額],0,0)</f>
        <v>11933086</v>
      </c>
      <c r="CG62" s="149" cm="1">
        <f t="array" ref="CG62">_xlfn.XLOOKUP($D62&amp;CE$2&amp;CE$3,事業計画集計2025[営業所]&amp;事業計画集計2025[月]&amp;事業計画集計2025[受着完],事業計画集計2025[(当月)計画 棟数],0,0)</f>
        <v>2</v>
      </c>
      <c r="CH62" s="28" cm="1">
        <f t="array" ref="CH62">_xlfn.XLOOKUP($D62&amp;CH$2&amp;CH$3,事業計画集計2025[営業所]&amp;事業計画集計2025[月]&amp;事業計画集計2025[受着完],事業計画集計2025[(当月)計画 請負金額],0,0)</f>
        <v>27847724</v>
      </c>
      <c r="CI62" s="28" cm="1">
        <f t="array" ref="CI62">_xlfn.XLOOKUP($D62&amp;CH$2&amp;CH$3,事業計画集計2025[営業所]&amp;事業計画集計2025[月]&amp;事業計画集計2025[受着完],事業計画集計2025[(当月)計画 利益額],0,0)</f>
        <v>5710211</v>
      </c>
      <c r="CJ62" s="29">
        <f>CI62-($Q62*1000)</f>
        <v>-7635789</v>
      </c>
      <c r="CK62" s="142" cm="1">
        <f t="array" ref="CK62">_xlfn.XLOOKUP($D62&amp;CH$2&amp;CH$3,事業計画集計2025[営業所]&amp;事業計画集計2025[月]&amp;事業計画集計2025[受着完],事業計画集計2025[(当月)計画 棟数],0,0)</f>
        <v>1</v>
      </c>
      <c r="CL62" s="421">
        <f t="shared" ref="CL62:CL63" si="1547">BH62+BR62+CB62</f>
        <v>140000000</v>
      </c>
      <c r="CM62" s="422">
        <f t="shared" ref="CM62:CM63" si="1548">BI62+BS62+CC62</f>
        <v>32500000</v>
      </c>
      <c r="CN62" s="423">
        <f t="shared" ref="CN62:CN63" si="1549">BJ62+BT62+CD62</f>
        <v>5</v>
      </c>
      <c r="CO62" s="296">
        <f t="shared" ref="CO62:CO63" si="1550">BK62+BU62+CE62</f>
        <v>205109078</v>
      </c>
      <c r="CP62" s="300">
        <f t="shared" ref="CP62:CP63" si="1551">BL62+BV62+CF62</f>
        <v>45416918</v>
      </c>
      <c r="CQ62" s="154">
        <f t="shared" ref="CQ62:CQ63" si="1552">BM62+BW62+CG62</f>
        <v>7</v>
      </c>
      <c r="CR62" s="304">
        <f t="shared" ref="CR62" si="1553">BN62+BX62+CH62</f>
        <v>51088035</v>
      </c>
      <c r="CS62" s="314">
        <f t="shared" ref="CS62:CT62" si="1554">BO62+BY62+CI62</f>
        <v>9964529</v>
      </c>
      <c r="CT62" s="324">
        <f t="shared" si="1554"/>
        <v>-30073471</v>
      </c>
      <c r="CU62" s="158">
        <f t="shared" ref="CU62" si="1555">BQ62+CA62+CK62</f>
        <v>2</v>
      </c>
      <c r="CV62" s="333">
        <f t="shared" ref="CV62:CV63" si="1556">AX62+CL62</f>
        <v>336000000</v>
      </c>
      <c r="CW62" s="334">
        <f t="shared" ref="CW62:CW63" si="1557">AY62+CM62</f>
        <v>78000000</v>
      </c>
      <c r="CX62" s="162">
        <f t="shared" ref="CX62:CX63" si="1558">AZ62+CN62</f>
        <v>12</v>
      </c>
      <c r="CY62" s="354">
        <f t="shared" ref="CY62:CY63" si="1559">BA62+CO62</f>
        <v>233341674</v>
      </c>
      <c r="CZ62" s="355">
        <f t="shared" ref="CZ62:CZ63" si="1560">BB62+CP62</f>
        <v>51592007</v>
      </c>
      <c r="DA62" s="166">
        <f t="shared" ref="DA62:DA63" si="1561">BC62+CQ62</f>
        <v>8</v>
      </c>
      <c r="DB62" s="479">
        <f t="shared" ref="DB62:DB63" si="1562">BD62+CR62</f>
        <v>75997466</v>
      </c>
      <c r="DC62" s="480">
        <f t="shared" ref="DC62:DC63" si="1563">BE62+CS62</f>
        <v>15047102</v>
      </c>
      <c r="DD62" s="481">
        <f t="shared" ref="DD62:DD63" si="1564">BF62+CT62</f>
        <v>-65028898</v>
      </c>
      <c r="DE62" s="482">
        <f t="shared" ref="DE62:DE63" si="1565">BG62+CU62</f>
        <v>3</v>
      </c>
      <c r="DF62" s="28" cm="1">
        <f t="array" ref="DF62">_xlfn.XLOOKUP($D62&amp;DF$2&amp;DF$3,事業計画集計2025[営業所]&amp;事業計画集計2025[月]&amp;事業計画集計2025[受着完],事業計画集計2025[(当月)計画 請負金額],0,0)</f>
        <v>56000000</v>
      </c>
      <c r="DG62" s="28" cm="1">
        <f t="array" ref="DG62">_xlfn.XLOOKUP($D62&amp;DF$2&amp;DF$3,事業計画集計2025[営業所]&amp;事業計画集計2025[月]&amp;事業計画集計2025[受着完],事業計画集計2025[(当月)計画 利益額],0,0)</f>
        <v>13000000</v>
      </c>
      <c r="DH62" s="149" cm="1">
        <f t="array" ref="DH62">_xlfn.XLOOKUP($D62&amp;DF$2&amp;DF$3,事業計画集計2025[営業所]&amp;事業計画集計2025[月]&amp;事業計画集計2025[受着完],事業計画集計2025[(当月)計画 棟数],0,0)</f>
        <v>2</v>
      </c>
      <c r="DI62" s="28" cm="1">
        <f t="array" ref="DI62">_xlfn.XLOOKUP($D62&amp;DI$2&amp;DI$3,事業計画集計2025[営業所]&amp;事業計画集計2025[月]&amp;事業計画集計2025[受着完],事業計画集計2025[(当月)計画 請負金額],0,0)</f>
        <v>28000000</v>
      </c>
      <c r="DJ62" s="28" cm="1">
        <f t="array" ref="DJ62">_xlfn.XLOOKUP($D62&amp;DI$2&amp;DI$3,事業計画集計2025[営業所]&amp;事業計画集計2025[月]&amp;事業計画集計2025[受着完],事業計画集計2025[(当月)計画 利益額],0,0)</f>
        <v>6500000</v>
      </c>
      <c r="DK62" s="149" cm="1">
        <f t="array" ref="DK62">_xlfn.XLOOKUP($D62&amp;DI$2&amp;DI$3,事業計画集計2025[営業所]&amp;事業計画集計2025[月]&amp;事業計画集計2025[受着完],事業計画集計2025[(当月)計画 棟数],0,0)</f>
        <v>1</v>
      </c>
      <c r="DL62" s="28" cm="1">
        <f t="array" ref="DL62">_xlfn.XLOOKUP($D62&amp;DL$2&amp;DL$3,事業計画集計2025[営業所]&amp;事業計画集計2025[月]&amp;事業計画集計2025[受着完],事業計画集計2025[(当月)計画 請負金額],0,0)</f>
        <v>28232596</v>
      </c>
      <c r="DM62" s="28" cm="1">
        <f t="array" ref="DM62">_xlfn.XLOOKUP($D62&amp;DL$2&amp;DL$3,事業計画集計2025[営業所]&amp;事業計画集計2025[月]&amp;事業計画集計2025[受着完],事業計画集計2025[(当月)計画 利益額],0,0)</f>
        <v>6175089</v>
      </c>
      <c r="DN62" s="29">
        <f>DM62-($Q62*1000)</f>
        <v>-7170911</v>
      </c>
      <c r="DO62" s="149" cm="1">
        <f t="array" ref="DO62">_xlfn.XLOOKUP($D62&amp;DL$2&amp;DL$3,事業計画集計2025[営業所]&amp;事業計画集計2025[月]&amp;事業計画集計2025[受着完],事業計画集計2025[(当月)計画 棟数],0,0)</f>
        <v>1</v>
      </c>
      <c r="DP62" s="28" cm="1">
        <f t="array" ref="DP62">_xlfn.XLOOKUP($D62&amp;DP$2&amp;DP$3,事業計画集計2025[営業所]&amp;事業計画集計2025[月]&amp;事業計画集計2025[受着完],事業計画集計2025[(当月)計画 請負金額],0,0)</f>
        <v>56000000</v>
      </c>
      <c r="DQ62" s="28" cm="1">
        <f t="array" ref="DQ62">_xlfn.XLOOKUP($D62&amp;DP$2&amp;DP$3,事業計画集計2025[営業所]&amp;事業計画集計2025[月]&amp;事業計画集計2025[受着完],事業計画集計2025[(当月)計画 利益額],0,0)</f>
        <v>13000000</v>
      </c>
      <c r="DR62" s="149" cm="1">
        <f t="array" ref="DR62">_xlfn.XLOOKUP($D62&amp;DP$2&amp;DP$3,事業計画集計2025[営業所]&amp;事業計画集計2025[月]&amp;事業計画集計2025[受着完],事業計画集計2025[(当月)計画 棟数],0,0)</f>
        <v>2</v>
      </c>
      <c r="DS62" s="28" cm="1">
        <f t="array" ref="DS62">_xlfn.XLOOKUP($D62&amp;DS$2&amp;DS$3,事業計画集計2025[営業所]&amp;事業計画集計2025[月]&amp;事業計画集計2025[受着完],事業計画集計2025[(当月)計画 請負金額],0,0)</f>
        <v>84000000</v>
      </c>
      <c r="DT62" s="28" cm="1">
        <f t="array" ref="DT62">_xlfn.XLOOKUP($D62&amp;DS$2&amp;DS$3,事業計画集計2025[営業所]&amp;事業計画集計2025[月]&amp;事業計画集計2025[受着完],事業計画集計2025[(当月)計画 利益額],0,0)</f>
        <v>19500000</v>
      </c>
      <c r="DU62" s="149" cm="1">
        <f t="array" ref="DU62">_xlfn.XLOOKUP($D62&amp;DS$2&amp;DS$3,事業計画集計2025[営業所]&amp;事業計画集計2025[月]&amp;事業計画集計2025[受着完],事業計画集計2025[(当月)計画 棟数],0,0)</f>
        <v>3</v>
      </c>
      <c r="DV62" s="28" cm="1">
        <f t="array" ref="DV62">_xlfn.XLOOKUP($D62&amp;DV$2&amp;DV$3,事業計画集計2025[営業所]&amp;事業計画集計2025[月]&amp;事業計画集計2025[受着完],事業計画集計2025[(当月)計画 請負金額],0,0)</f>
        <v>28000000</v>
      </c>
      <c r="DW62" s="28" cm="1">
        <f t="array" ref="DW62">_xlfn.XLOOKUP($D62&amp;DV$2&amp;DV$3,事業計画集計2025[営業所]&amp;事業計画集計2025[月]&amp;事業計画集計2025[受着完],事業計画集計2025[(当月)計画 利益額],0,0)</f>
        <v>6500000</v>
      </c>
      <c r="DX62" s="29">
        <f>DW62-($Q62*1000)</f>
        <v>-6846000</v>
      </c>
      <c r="DY62" s="149" cm="1">
        <f t="array" ref="DY62">_xlfn.XLOOKUP($D62&amp;DV$2&amp;DV$3,事業計画集計2025[営業所]&amp;事業計画集計2025[月]&amp;事業計画集計2025[受着完],事業計画集計2025[(当月)計画 棟数],0,0)</f>
        <v>1</v>
      </c>
      <c r="DZ62" s="28" cm="1">
        <f t="array" ref="DZ62">_xlfn.XLOOKUP($D62&amp;DZ$2&amp;DZ$3,事業計画集計2025[営業所]&amp;事業計画集計2025[月]&amp;事業計画集計2025[受着完],事業計画集計2025[(当月)計画 請負金額],0,0)</f>
        <v>28000000</v>
      </c>
      <c r="EA62" s="28" cm="1">
        <f t="array" ref="EA62">_xlfn.XLOOKUP($D62&amp;DZ$2&amp;DZ$3,事業計画集計2025[営業所]&amp;事業計画集計2025[月]&amp;事業計画集計2025[受着完],事業計画集計2025[(当月)計画 利益額],0,0)</f>
        <v>6500000</v>
      </c>
      <c r="EB62" s="149" cm="1">
        <f t="array" ref="EB62">_xlfn.XLOOKUP($D62&amp;DZ$2&amp;DZ$3,事業計画集計2025[営業所]&amp;事業計画集計2025[月]&amp;事業計画集計2025[受着完],事業計画集計2025[(当月)計画 棟数],0,0)</f>
        <v>1</v>
      </c>
      <c r="EC62" s="28" cm="1">
        <f t="array" ref="EC62">_xlfn.XLOOKUP($D62&amp;EC$2&amp;EC$3,事業計画集計2025[営業所]&amp;事業計画集計2025[月]&amp;事業計画集計2025[受着完],事業計画集計2025[(当月)計画 請負金額],0,0)</f>
        <v>84000000</v>
      </c>
      <c r="ED62" s="28" cm="1">
        <f t="array" ref="ED62">_xlfn.XLOOKUP($D62&amp;EC$2&amp;EC$3,事業計画集計2025[営業所]&amp;事業計画集計2025[月]&amp;事業計画集計2025[受着完],事業計画集計2025[(当月)計画 利益額],0,0)</f>
        <v>19500000</v>
      </c>
      <c r="EE62" s="149" cm="1">
        <f t="array" ref="EE62">_xlfn.XLOOKUP($D62&amp;EC$2&amp;EC$3,事業計画集計2025[営業所]&amp;事業計画集計2025[月]&amp;事業計画集計2025[受着完],事業計画集計2025[(当月)計画 棟数],0,0)</f>
        <v>3</v>
      </c>
      <c r="EF62" s="28" cm="1">
        <f t="array" ref="EF62">_xlfn.XLOOKUP($D62&amp;EF$2&amp;EF$3,事業計画集計2025[営業所]&amp;事業計画集計2025[月]&amp;事業計画集計2025[受着完],事業計画集計2025[(当月)計画 請負金額],0,0)</f>
        <v>120520098</v>
      </c>
      <c r="EG62" s="28" cm="1">
        <f t="array" ref="EG62">_xlfn.XLOOKUP($D62&amp;EF$2&amp;EF$3,事業計画集計2025[営業所]&amp;事業計画集計2025[月]&amp;事業計画集計2025[受着完],事業計画集計2025[(当月)計画 利益額],0,0)</f>
        <v>27035356</v>
      </c>
      <c r="EH62" s="29">
        <f>EG62-($Q62*1000)</f>
        <v>13689356</v>
      </c>
      <c r="EI62" s="142" cm="1">
        <f t="array" ref="EI62">_xlfn.XLOOKUP($D62&amp;EF$2&amp;EF$3,事業計画集計2025[営業所]&amp;事業計画集計2025[月]&amp;事業計画集計2025[受着完],事業計画集計2025[(当月)計画 棟数],0,0)</f>
        <v>4</v>
      </c>
      <c r="EJ62" s="421">
        <f t="shared" ref="EJ62:EJ63" si="1566">DF62+DP62+DZ62</f>
        <v>140000000</v>
      </c>
      <c r="EK62" s="422">
        <f t="shared" ref="EK62:EK63" si="1567">DG62+DQ62+EA62</f>
        <v>32500000</v>
      </c>
      <c r="EL62" s="423">
        <f t="shared" ref="EL62:EL63" si="1568">DH62+DR62+EB62</f>
        <v>5</v>
      </c>
      <c r="EM62" s="296">
        <f t="shared" ref="EM62:EM63" si="1569">DI62+DS62+EC62</f>
        <v>196000000</v>
      </c>
      <c r="EN62" s="300">
        <f t="shared" ref="EN62:EN63" si="1570">DJ62+DT62+ED62</f>
        <v>45500000</v>
      </c>
      <c r="EO62" s="154">
        <f t="shared" ref="EO62:EO63" si="1571">DK62+DU62+EE62</f>
        <v>7</v>
      </c>
      <c r="EP62" s="304">
        <f t="shared" ref="EP62" si="1572">DL62+DV62+EF62</f>
        <v>176752694</v>
      </c>
      <c r="EQ62" s="314">
        <f t="shared" ref="EQ62:ER62" si="1573">DM62+DW62+EG62</f>
        <v>39710445</v>
      </c>
      <c r="ER62" s="324">
        <f t="shared" si="1573"/>
        <v>-327555</v>
      </c>
      <c r="ES62" s="158">
        <f t="shared" ref="ES62" si="1574">DO62+DY62+EI62</f>
        <v>6</v>
      </c>
      <c r="ET62" s="28" cm="1">
        <f t="array" ref="ET62">_xlfn.XLOOKUP($D62&amp;ET$2&amp;ET$3,事業計画集計2025[営業所]&amp;事業計画集計2025[月]&amp;事業計画集計2025[受着完],事業計画集計2025[(当月)計画 請負金額],0,0)</f>
        <v>28000000</v>
      </c>
      <c r="EU62" s="28" cm="1">
        <f t="array" ref="EU62">_xlfn.XLOOKUP($D62&amp;ET$2&amp;ET$3,事業計画集計2025[営業所]&amp;事業計画集計2025[月]&amp;事業計画集計2025[受着完],事業計画集計2025[(当月)計画 利益額],0,0)</f>
        <v>6500000</v>
      </c>
      <c r="EV62" s="149" cm="1">
        <f t="array" ref="EV62">_xlfn.XLOOKUP($D62&amp;ET$2&amp;ET$3,事業計画集計2025[営業所]&amp;事業計画集計2025[月]&amp;事業計画集計2025[受着完],事業計画集計2025[(当月)計画 棟数],0,0)</f>
        <v>1</v>
      </c>
      <c r="EW62" s="28" cm="1">
        <f t="array" ref="EW62">_xlfn.XLOOKUP($D62&amp;EW$2&amp;EW$3,事業計画集計2025[営業所]&amp;事業計画集計2025[月]&amp;事業計画集計2025[受着完],事業計画集計2025[(当月)計画 請負金額],0,0)</f>
        <v>56000000</v>
      </c>
      <c r="EX62" s="28" cm="1">
        <f t="array" ref="EX62">_xlfn.XLOOKUP($D62&amp;EW$2&amp;EW$3,事業計画集計2025[営業所]&amp;事業計画集計2025[月]&amp;事業計画集計2025[受着完],事業計画集計2025[(当月)計画 利益額],0,0)</f>
        <v>13000000</v>
      </c>
      <c r="EY62" s="149" cm="1">
        <f t="array" ref="EY62">_xlfn.XLOOKUP($D62&amp;EW$2&amp;EW$3,事業計画集計2025[営業所]&amp;事業計画集計2025[月]&amp;事業計画集計2025[受着完],事業計画集計2025[(当月)計画 棟数],0,0)</f>
        <v>2</v>
      </c>
      <c r="EZ62" s="28" cm="1">
        <f t="array" ref="EZ62">_xlfn.XLOOKUP($D62&amp;EZ$2&amp;EZ$3,事業計画集計2025[営業所]&amp;事業計画集計2025[月]&amp;事業計画集計2025[受着完],事業計画集計2025[(当月)計画 請負金額],0,0)</f>
        <v>112588484</v>
      </c>
      <c r="FA62" s="28" cm="1">
        <f t="array" ref="FA62">_xlfn.XLOOKUP($D62&amp;EZ$2&amp;EZ$3,事業計画集計2025[営業所]&amp;事業計画集計2025[月]&amp;事業計画集計2025[受着完],事業計画集計2025[(当月)計画 利益額],0,0)</f>
        <v>24881562</v>
      </c>
      <c r="FB62" s="29">
        <f>FA62-($Q62*1000)</f>
        <v>11535562</v>
      </c>
      <c r="FC62" s="149" cm="1">
        <f t="array" ref="FC62">_xlfn.XLOOKUP($D62&amp;EZ$2&amp;EZ$3,事業計画集計2025[営業所]&amp;事業計画集計2025[月]&amp;事業計画集計2025[受着完],事業計画集計2025[(当月)計画 棟数],0,0)</f>
        <v>4</v>
      </c>
      <c r="FD62" s="28" cm="1">
        <f t="array" ref="FD62">_xlfn.XLOOKUP($D62&amp;FD$2&amp;FD$3,事業計画集計2025[営業所]&amp;事業計画集計2025[月]&amp;事業計画集計2025[受着完],事業計画集計2025[(当月)計画 請負金額],0,0)</f>
        <v>84000000</v>
      </c>
      <c r="FE62" s="28" cm="1">
        <f t="array" ref="FE62">_xlfn.XLOOKUP($D62&amp;FD$2&amp;FD$3,事業計画集計2025[営業所]&amp;事業計画集計2025[月]&amp;事業計画集計2025[受着完],事業計画集計2025[(当月)計画 利益額],0,0)</f>
        <v>19500000</v>
      </c>
      <c r="FF62" s="149" cm="1">
        <f t="array" ref="FF62">_xlfn.XLOOKUP($D62&amp;FD$2&amp;FD$3,事業計画集計2025[営業所]&amp;事業計画集計2025[月]&amp;事業計画集計2025[受着完],事業計画集計2025[(当月)計画 棟数],0,0)</f>
        <v>3</v>
      </c>
      <c r="FG62" s="28" cm="1">
        <f t="array" ref="FG62">_xlfn.XLOOKUP($D62&amp;FG$2&amp;FG$3,事業計画集計2025[営業所]&amp;事業計画集計2025[月]&amp;事業計画集計2025[受着完],事業計画集計2025[(当月)計画 請負金額],0,0)</f>
        <v>56000000</v>
      </c>
      <c r="FH62" s="28" cm="1">
        <f t="array" ref="FH62">_xlfn.XLOOKUP($D62&amp;FG$2&amp;FG$3,事業計画集計2025[営業所]&amp;事業計画集計2025[月]&amp;事業計画集計2025[受着完],事業計画集計2025[(当月)計画 利益額],0,0)</f>
        <v>13000000</v>
      </c>
      <c r="FI62" s="149" cm="1">
        <f t="array" ref="FI62">_xlfn.XLOOKUP($D62&amp;FG$2&amp;FG$3,事業計画集計2025[営業所]&amp;事業計画集計2025[月]&amp;事業計画集計2025[受着完],事業計画集計2025[(当月)計画 棟数],0,0)</f>
        <v>2</v>
      </c>
      <c r="FJ62" s="28" cm="1">
        <f t="array" ref="FJ62">_xlfn.XLOOKUP($D62&amp;FJ$2&amp;FJ$3,事業計画集計2025[営業所]&amp;事業計画集計2025[月]&amp;事業計画集計2025[受着完],事業計画集計2025[(当月)計画 請負金額],0,0)</f>
        <v>56000000</v>
      </c>
      <c r="FK62" s="28" cm="1">
        <f t="array" ref="FK62">_xlfn.XLOOKUP($D62&amp;FJ$2&amp;FJ$3,事業計画集計2025[営業所]&amp;事業計画集計2025[月]&amp;事業計画集計2025[受着完],事業計画集計2025[(当月)計画 利益額],0,0)</f>
        <v>13000000</v>
      </c>
      <c r="FL62" s="29">
        <f>FK62-($Q62*1000)</f>
        <v>-346000</v>
      </c>
      <c r="FM62" s="149" cm="1">
        <f t="array" ref="FM62">_xlfn.XLOOKUP($D62&amp;FJ$2&amp;FJ$3,事業計画集計2025[営業所]&amp;事業計画集計2025[月]&amp;事業計画集計2025[受着完],事業計画集計2025[(当月)計画 棟数],0,0)</f>
        <v>2</v>
      </c>
      <c r="FN62" s="28" cm="1">
        <f t="array" ref="FN62">_xlfn.XLOOKUP($D62&amp;FN$2&amp;FN$3,事業計画集計2025[営業所]&amp;事業計画集計2025[月]&amp;事業計画集計2025[受着完],事業計画集計2025[(当月)計画 請負金額],0,0)</f>
        <v>56000000</v>
      </c>
      <c r="FO62" s="28" cm="1">
        <f t="array" ref="FO62">_xlfn.XLOOKUP($D62&amp;FN$2&amp;FN$3,事業計画集計2025[営業所]&amp;事業計画集計2025[月]&amp;事業計画集計2025[受着完],事業計画集計2025[(当月)計画 利益額],0,0)</f>
        <v>13000000</v>
      </c>
      <c r="FP62" s="149" cm="1">
        <f t="array" ref="FP62">_xlfn.XLOOKUP($D62&amp;FN$2&amp;FN$3,事業計画集計2025[営業所]&amp;事業計画集計2025[月]&amp;事業計画集計2025[受着完],事業計画集計2025[(当月)計画 棟数],0,0)</f>
        <v>2</v>
      </c>
      <c r="FQ62" s="28" cm="1">
        <f t="array" ref="FQ62">_xlfn.XLOOKUP($D62&amp;FQ$2&amp;FQ$3,事業計画集計2025[営業所]&amp;事業計画集計2025[月]&amp;事業計画集計2025[受着完],事業計画集計2025[(当月)計画 請負金額],0,0)</f>
        <v>56000000</v>
      </c>
      <c r="FR62" s="28" cm="1">
        <f t="array" ref="FR62">_xlfn.XLOOKUP($D62&amp;FQ$2&amp;FQ$3,事業計画集計2025[営業所]&amp;事業計画集計2025[月]&amp;事業計画集計2025[受着完],事業計画集計2025[(当月)計画 利益額],0,0)</f>
        <v>13000000</v>
      </c>
      <c r="FS62" s="149" cm="1">
        <f t="array" ref="FS62">_xlfn.XLOOKUP($D62&amp;FQ$2&amp;FQ$3,事業計画集計2025[営業所]&amp;事業計画集計2025[月]&amp;事業計画集計2025[受着完],事業計画集計2025[(当月)計画 棟数],0,0)</f>
        <v>2</v>
      </c>
      <c r="FT62" s="28" cm="1">
        <f t="array" ref="FT62">_xlfn.XLOOKUP($D62&amp;FT$2&amp;FT$3,事業計画集計2025[営業所]&amp;事業計画集計2025[月]&amp;事業計画集計2025[受着完],事業計画集計2025[(当月)計画 請負金額],0,0)</f>
        <v>56000000</v>
      </c>
      <c r="FU62" s="28" cm="1">
        <f t="array" ref="FU62">_xlfn.XLOOKUP($D62&amp;FT$2&amp;FT$3,事業計画集計2025[営業所]&amp;事業計画集計2025[月]&amp;事業計画集計2025[受着完],事業計画集計2025[(当月)計画 利益額],0,0)</f>
        <v>13000000</v>
      </c>
      <c r="FV62" s="29">
        <f>FU62-($Q62*1000)</f>
        <v>-346000</v>
      </c>
      <c r="FW62" s="142" cm="1">
        <f t="array" ref="FW62">_xlfn.XLOOKUP($D62&amp;FT$2&amp;FT$3,事業計画集計2025[営業所]&amp;事業計画集計2025[月]&amp;事業計画集計2025[受着完],事業計画集計2025[(当月)計画 棟数],0,0)</f>
        <v>2</v>
      </c>
      <c r="FX62" s="421">
        <f t="shared" ref="FX62:FX63" si="1575">ET62+FD62+FN62</f>
        <v>168000000</v>
      </c>
      <c r="FY62" s="422">
        <f t="shared" ref="FY62:FY63" si="1576">EU62+FE62+FO62</f>
        <v>39000000</v>
      </c>
      <c r="FZ62" s="423">
        <f t="shared" ref="FZ62:FZ63" si="1577">EV62+FF62+FP62</f>
        <v>6</v>
      </c>
      <c r="GA62" s="296">
        <f t="shared" ref="GA62:GA63" si="1578">EW62+FG62+FQ62</f>
        <v>168000000</v>
      </c>
      <c r="GB62" s="300">
        <f t="shared" ref="GB62:GB63" si="1579">EX62+FH62+FR62</f>
        <v>39000000</v>
      </c>
      <c r="GC62" s="154">
        <f t="shared" ref="GC62:GC63" si="1580">EY62+FI62+FS62</f>
        <v>6</v>
      </c>
      <c r="GD62" s="304">
        <f t="shared" ref="GD62" si="1581">EZ62+FJ62+FT62</f>
        <v>224588484</v>
      </c>
      <c r="GE62" s="314">
        <f t="shared" ref="GE62:GF62" si="1582">FA62+FK62+FU62</f>
        <v>50881562</v>
      </c>
      <c r="GF62" s="324">
        <f t="shared" si="1582"/>
        <v>10843562</v>
      </c>
      <c r="GG62" s="158">
        <f t="shared" ref="GG62" si="1583">FC62+FM62+FW62</f>
        <v>8</v>
      </c>
      <c r="GH62" s="333">
        <f t="shared" ref="GH62:GH63" si="1584">EJ62+FX62</f>
        <v>308000000</v>
      </c>
      <c r="GI62" s="334">
        <f t="shared" ref="GI62:GI63" si="1585">EK62+FY62</f>
        <v>71500000</v>
      </c>
      <c r="GJ62" s="162">
        <f t="shared" ref="GJ62:GJ63" si="1586">EL62+FZ62</f>
        <v>11</v>
      </c>
      <c r="GK62" s="354">
        <f t="shared" ref="GK62:GK63" si="1587">EM62+GA62</f>
        <v>364000000</v>
      </c>
      <c r="GL62" s="355">
        <f t="shared" ref="GL62:GL63" si="1588">EN62+GB62</f>
        <v>84500000</v>
      </c>
      <c r="GM62" s="166">
        <f t="shared" ref="GM62:GM63" si="1589">EO62+GC62</f>
        <v>13</v>
      </c>
      <c r="GN62" s="479">
        <f t="shared" ref="GN62:GN63" si="1590">EP62+GD62</f>
        <v>401341178</v>
      </c>
      <c r="GO62" s="480">
        <f t="shared" ref="GO62:GO63" si="1591">EQ62+GE62</f>
        <v>90592007</v>
      </c>
      <c r="GP62" s="481">
        <f t="shared" ref="GP62:GP63" si="1592">ER62+GF62</f>
        <v>10516007</v>
      </c>
      <c r="GQ62" s="482">
        <f t="shared" ref="GQ62:GQ63" si="1593">ES62+GG62</f>
        <v>14</v>
      </c>
      <c r="GR62" s="390">
        <f t="shared" ref="GR62:GR63" si="1594">CV62+GH62</f>
        <v>644000000</v>
      </c>
      <c r="GS62" s="391">
        <f t="shared" ref="GS62:GS63" si="1595">CW62+GI62</f>
        <v>149500000</v>
      </c>
      <c r="GT62" s="170">
        <f t="shared" ref="GT62:GT63" si="1596">CX62+GJ62</f>
        <v>23</v>
      </c>
      <c r="GU62" s="390">
        <f t="shared" ref="GU62:GU63" si="1597">CY62+GK62</f>
        <v>597341674</v>
      </c>
      <c r="GV62" s="391">
        <f t="shared" ref="GV62:GV63" si="1598">CZ62+GL62</f>
        <v>136092007</v>
      </c>
      <c r="GW62" s="170">
        <f t="shared" ref="GW62:GW63" si="1599">DA62+GM62</f>
        <v>21</v>
      </c>
      <c r="GX62" s="390">
        <f t="shared" ref="GX62:GX63" si="1600">DB62+GN62</f>
        <v>477338644</v>
      </c>
      <c r="GY62" s="391">
        <f t="shared" ref="GY62:GY63" si="1601">DC62+GO62</f>
        <v>105639109</v>
      </c>
      <c r="GZ62" s="409">
        <f t="shared" ref="GZ62:GZ63" si="1602">DD62+GP62</f>
        <v>-54512891</v>
      </c>
      <c r="HA62" s="256">
        <f t="shared" ref="HA62:HA63" si="1603">DE62+GQ62</f>
        <v>17</v>
      </c>
      <c r="HB62" s="31"/>
      <c r="HC62" s="30" t="s">
        <v>137</v>
      </c>
      <c r="HD62" s="30" t="s">
        <v>77</v>
      </c>
      <c r="HE62" s="516" t="s">
        <v>248</v>
      </c>
      <c r="HF62" s="30" t="s">
        <v>250</v>
      </c>
      <c r="HG62" s="30"/>
    </row>
    <row r="63" spans="1:215" s="25" customFormat="1" ht="21">
      <c r="A63" s="24"/>
      <c r="B63" s="51" t="s">
        <v>448</v>
      </c>
      <c r="C63" s="509"/>
      <c r="D63" s="513"/>
      <c r="E63" s="196"/>
      <c r="F63" s="196"/>
      <c r="G63" s="196"/>
      <c r="H63" s="196"/>
      <c r="I63" s="196"/>
      <c r="J63" s="196"/>
      <c r="K63" s="197">
        <f>K62</f>
        <v>2675</v>
      </c>
      <c r="L63" s="197">
        <f t="shared" ref="L63" si="1604">L62</f>
        <v>50</v>
      </c>
      <c r="M63" s="197">
        <f t="shared" ref="M63" si="1605">M62</f>
        <v>17</v>
      </c>
      <c r="N63" s="197">
        <f t="shared" ref="N63" si="1606">N62</f>
        <v>242</v>
      </c>
      <c r="O63" s="197">
        <f t="shared" ref="O63" si="1607">O62</f>
        <v>6362</v>
      </c>
      <c r="P63" s="197">
        <f t="shared" ref="P63" si="1608">P62</f>
        <v>4000</v>
      </c>
      <c r="Q63" s="197">
        <f t="shared" ref="Q63" si="1609">Q62</f>
        <v>13346</v>
      </c>
      <c r="R63" s="196"/>
      <c r="S63" s="26" t="s">
        <v>138</v>
      </c>
      <c r="T63" s="27" cm="1">
        <f t="array" ref="T63">_xlfn.XLOOKUP($D62&amp;T$2&amp;T$3,事業計画集計2025[営業所]&amp;事業計画集計2025[月]&amp;事業計画集計2025[受着完],事業計画集計2025[(当月)実績 請負金額],0,0)</f>
        <v>0</v>
      </c>
      <c r="U63" s="28" cm="1">
        <f t="array" ref="U63">_xlfn.XLOOKUP($D62&amp;T$2&amp;T$3,事業計画集計2025[営業所]&amp;事業計画集計2025[月]&amp;事業計画集計2025[受着完],事業計画集計2025[(当月)実績 利益額],0,0)</f>
        <v>0</v>
      </c>
      <c r="V63" s="142" cm="1">
        <f t="array" ref="V63">_xlfn.XLOOKUP($D62&amp;T$2&amp;T$3,事業計画集計2025[営業所]&amp;事業計画集計2025[月]&amp;事業計画集計2025[受着完],事業計画集計2025[(当月)実績 棟数],0,0)</f>
        <v>0</v>
      </c>
      <c r="W63" s="27" cm="1">
        <f t="array" ref="W63">_xlfn.XLOOKUP($D62&amp;W$2&amp;W$3,事業計画集計2025[営業所]&amp;事業計画集計2025[月]&amp;事業計画集計2025[受着完],事業計画集計2025[(当月)実績 請負金額],0,0)</f>
        <v>0</v>
      </c>
      <c r="X63" s="28" cm="1">
        <f t="array" ref="X63">_xlfn.XLOOKUP($D62&amp;W$2&amp;W$3,事業計画集計2025[営業所]&amp;事業計画集計2025[月]&amp;事業計画集計2025[受着完],事業計画集計2025[(当月)実績 利益額],0,0)</f>
        <v>0</v>
      </c>
      <c r="Y63" s="149" cm="1">
        <f t="array" ref="Y63">_xlfn.XLOOKUP($D62&amp;W$2&amp;W$3,事業計画集計2025[営業所]&amp;事業計画集計2025[月]&amp;事業計画集計2025[受着完],事業計画集計2025[(当月)実績 棟数],0,0)</f>
        <v>0</v>
      </c>
      <c r="Z63" s="28" cm="1">
        <f t="array" ref="Z63">_xlfn.XLOOKUP($D62&amp;Z$2&amp;Z$3,事業計画集計2025[営業所]&amp;事業計画集計2025[月]&amp;事業計画集計2025[受着完],事業計画集計2025[(当月)実績 請負金額],0,0)</f>
        <v>0</v>
      </c>
      <c r="AA63" s="28" cm="1">
        <f t="array" ref="AA63">_xlfn.XLOOKUP($D62&amp;Z$2&amp;Z$3,事業計画集計2025[営業所]&amp;事業計画集計2025[月]&amp;事業計画集計2025[受着完],事業計画集計2025[(当月)実績 利益額],0,0)</f>
        <v>0</v>
      </c>
      <c r="AB63" s="133">
        <f>AA63-($Q62*1000)</f>
        <v>-13346000</v>
      </c>
      <c r="AC63" s="142" cm="1">
        <f t="array" ref="AC63">_xlfn.XLOOKUP($D62&amp;Z$2&amp;Z$3,事業計画集計2025[営業所]&amp;事業計画集計2025[月]&amp;事業計画集計2025[受着完],事業計画集計2025[(当月)実績 棟数],0,0)</f>
        <v>0</v>
      </c>
      <c r="AD63" s="27" cm="1">
        <f t="array" ref="AD63">_xlfn.XLOOKUP($D62&amp;AD$2&amp;AD$3,事業計画集計2025[営業所]&amp;事業計画集計2025[月]&amp;事業計画集計2025[受着完],事業計画集計2025[(当月)実績 請負金額],0,0)</f>
        <v>0</v>
      </c>
      <c r="AE63" s="28" cm="1">
        <f t="array" ref="AE63">_xlfn.XLOOKUP($D62&amp;AD$2&amp;AD$3,事業計画集計2025[営業所]&amp;事業計画集計2025[月]&amp;事業計画集計2025[受着完],事業計画集計2025[(当月)実績 利益額],0,0)</f>
        <v>0</v>
      </c>
      <c r="AF63" s="149" cm="1">
        <f t="array" ref="AF63">_xlfn.XLOOKUP($D62&amp;AD$2&amp;AD$3,事業計画集計2025[営業所]&amp;事業計画集計2025[月]&amp;事業計画集計2025[受着完],事業計画集計2025[(当月)実績 棟数],0,0)</f>
        <v>0</v>
      </c>
      <c r="AG63" s="28" cm="1">
        <f t="array" ref="AG63">_xlfn.XLOOKUP($D62&amp;AG$2&amp;AG$3,事業計画集計2025[営業所]&amp;事業計画集計2025[月]&amp;事業計画集計2025[受着完],事業計画集計2025[(当月)実績 請負金額],0,0)</f>
        <v>0</v>
      </c>
      <c r="AH63" s="28" cm="1">
        <f t="array" ref="AH63">_xlfn.XLOOKUP($D62&amp;AG$2&amp;AG$3,事業計画集計2025[営業所]&amp;事業計画集計2025[月]&amp;事業計画集計2025[受着完],事業計画集計2025[(当月)実績 利益額],0,0)</f>
        <v>0</v>
      </c>
      <c r="AI63" s="149" cm="1">
        <f t="array" ref="AI63">_xlfn.XLOOKUP($D62&amp;AG$2&amp;AG$3,事業計画集計2025[営業所]&amp;事業計画集計2025[月]&amp;事業計画集計2025[受着完],事業計画集計2025[(当月)実績 棟数],0,0)</f>
        <v>0</v>
      </c>
      <c r="AJ63" s="28" cm="1">
        <f t="array" ref="AJ63">_xlfn.XLOOKUP($D62&amp;AJ$2&amp;AJ$3,事業計画集計2025[営業所]&amp;事業計画集計2025[月]&amp;事業計画集計2025[受着完],事業計画集計2025[(当月)実績 請負金額],0,0)</f>
        <v>0</v>
      </c>
      <c r="AK63" s="28" cm="1">
        <f t="array" ref="AK63">_xlfn.XLOOKUP($D62&amp;AJ$2&amp;AJ$3,事業計画集計2025[営業所]&amp;事業計画集計2025[月]&amp;事業計画集計2025[受着完],事業計画集計2025[(当月)実績 利益額],0,0)</f>
        <v>0</v>
      </c>
      <c r="AL63" s="133">
        <f>AK63-($Q62*1000)</f>
        <v>-13346000</v>
      </c>
      <c r="AM63" s="149" cm="1">
        <f t="array" ref="AM63">_xlfn.XLOOKUP($D62&amp;AJ$2&amp;AJ$3,事業計画集計2025[営業所]&amp;事業計画集計2025[月]&amp;事業計画集計2025[受着完],事業計画集計2025[(当月)実績 棟数],0,0)</f>
        <v>0</v>
      </c>
      <c r="AN63" s="28" cm="1">
        <f t="array" ref="AN63">_xlfn.XLOOKUP($D62&amp;AN$2&amp;AN$3,事業計画集計2025[営業所]&amp;事業計画集計2025[月]&amp;事業計画集計2025[受着完],事業計画集計2025[(当月)実績 請負金額],0,0)</f>
        <v>102654183</v>
      </c>
      <c r="AO63" s="28" cm="1">
        <f t="array" ref="AO63">_xlfn.XLOOKUP($D62&amp;AN$2&amp;AN$3,事業計画集計2025[営業所]&amp;事業計画集計2025[月]&amp;事業計画集計2025[受着完],事業計画集計2025[(当月)実績 利益額],0,0)</f>
        <v>21390061</v>
      </c>
      <c r="AP63" s="149" cm="1">
        <f t="array" ref="AP63">_xlfn.XLOOKUP($D62&amp;AN$2&amp;AN$3,事業計画集計2025[営業所]&amp;事業計画集計2025[月]&amp;事業計画集計2025[受着完],事業計画集計2025[(当月)実績 棟数],0,0)</f>
        <v>4</v>
      </c>
      <c r="AQ63" s="28" cm="1">
        <f t="array" ref="AQ63">_xlfn.XLOOKUP($D62&amp;AQ$2&amp;AQ$3,事業計画集計2025[営業所]&amp;事業計画集計2025[月]&amp;事業計画集計2025[受着完],事業計画集計2025[(当月)実績 請負金額],0,0)</f>
        <v>30620937</v>
      </c>
      <c r="AR63" s="28" cm="1">
        <f t="array" ref="AR63">_xlfn.XLOOKUP($D62&amp;AQ$2&amp;AQ$3,事業計画集計2025[営業所]&amp;事業計画集計2025[月]&amp;事業計画集計2025[受着完],事業計画集計2025[(当月)実績 利益額],0,0)</f>
        <v>6144615</v>
      </c>
      <c r="AS63" s="149" cm="1">
        <f t="array" ref="AS63">_xlfn.XLOOKUP($D62&amp;AQ$2&amp;AQ$3,事業計画集計2025[営業所]&amp;事業計画集計2025[月]&amp;事業計画集計2025[受着完],事業計画集計2025[(当月)実績 棟数],0,0)</f>
        <v>1</v>
      </c>
      <c r="AT63" s="28" cm="1">
        <f t="array" ref="AT63">_xlfn.XLOOKUP($D62&amp;AT$2&amp;AT$3,事業計画集計2025[営業所]&amp;事業計画集計2025[月]&amp;事業計画集計2025[受着完],事業計画集計2025[(当月)実績 請負金額],0,0)</f>
        <v>24909431</v>
      </c>
      <c r="AU63" s="28" cm="1">
        <f t="array" ref="AU63">_xlfn.XLOOKUP($D62&amp;AT$2&amp;AT$3,事業計画集計2025[営業所]&amp;事業計画集計2025[月]&amp;事業計画集計2025[受着完],事業計画集計2025[(当月)実績 利益額],0,0)</f>
        <v>5082573</v>
      </c>
      <c r="AV63" s="29">
        <f>AU63-($Q62*1000)</f>
        <v>-8263427</v>
      </c>
      <c r="AW63" s="142" cm="1">
        <f t="array" ref="AW63">_xlfn.XLOOKUP($D62&amp;AT$2&amp;AT$3,事業計画集計2025[営業所]&amp;事業計画集計2025[月]&amp;事業計画集計2025[受着完],事業計画集計2025[(当月)実績 棟数],0,0)</f>
        <v>1</v>
      </c>
      <c r="AX63" s="421">
        <f t="shared" si="1537"/>
        <v>102654183</v>
      </c>
      <c r="AY63" s="422">
        <f t="shared" si="1538"/>
        <v>21390061</v>
      </c>
      <c r="AZ63" s="423">
        <f t="shared" si="1539"/>
        <v>4</v>
      </c>
      <c r="BA63" s="296">
        <f t="shared" si="1540"/>
        <v>30620937</v>
      </c>
      <c r="BB63" s="300">
        <f t="shared" si="1541"/>
        <v>6144615</v>
      </c>
      <c r="BC63" s="154">
        <f t="shared" si="1542"/>
        <v>1</v>
      </c>
      <c r="BD63" s="304">
        <f>Z63+AJ63+AT63</f>
        <v>24909431</v>
      </c>
      <c r="BE63" s="314">
        <f>AA63+AK63+AU63</f>
        <v>5082573</v>
      </c>
      <c r="BF63" s="409">
        <f>BE63*(1+BF64)-(($Q62*1000)*3)</f>
        <v>-34955427</v>
      </c>
      <c r="BG63" s="158">
        <f>AC63+AM63+AW63</f>
        <v>1</v>
      </c>
      <c r="BH63" s="28" cm="1">
        <f t="array" ref="BH63">_xlfn.XLOOKUP($D62&amp;BH$2&amp;BH$3,事業計画集計2025[営業所]&amp;事業計画集計2025[月]&amp;事業計画集計2025[受着完],事業計画集計2025[(当月)実績 請負金額],0,0)</f>
        <v>0</v>
      </c>
      <c r="BI63" s="28" cm="1">
        <f t="array" ref="BI63">_xlfn.XLOOKUP($D62&amp;BH$2&amp;BH$3,事業計画集計2025[営業所]&amp;事業計画集計2025[月]&amp;事業計画集計2025[受着完],事業計画集計2025[(当月)実績 利益額],0,0)</f>
        <v>0</v>
      </c>
      <c r="BJ63" s="149" cm="1">
        <f t="array" ref="BJ63">_xlfn.XLOOKUP($D62&amp;BH$2&amp;BH$3,事業計画集計2025[営業所]&amp;事業計画集計2025[月]&amp;事業計画集計2025[受着完],事業計画集計2025[(当月)実績 棟数],0,0)</f>
        <v>0</v>
      </c>
      <c r="BK63" s="28" cm="1">
        <f t="array" ref="BK63">_xlfn.XLOOKUP($D62&amp;BK$2&amp;BK$3,事業計画集計2025[営業所]&amp;事業計画集計2025[月]&amp;事業計画集計2025[受着完],事業計画集計2025[(当月)実績 請負金額],0,0)</f>
        <v>28334948</v>
      </c>
      <c r="BL63" s="28" cm="1">
        <f t="array" ref="BL63">_xlfn.XLOOKUP($D62&amp;BK$2&amp;BK$3,事業計画集計2025[営業所]&amp;事業計画集計2025[月]&amp;事業計画集計2025[受着完],事業計画集計2025[(当月)実績 利益額],0,0)</f>
        <v>6002147</v>
      </c>
      <c r="BM63" s="149" cm="1">
        <f t="array" ref="BM63">_xlfn.XLOOKUP($D62&amp;BK$2&amp;BK$3,事業計画集計2025[営業所]&amp;事業計画集計2025[月]&amp;事業計画集計2025[受着完],事業計画集計2025[(当月)実績 棟数],0,0)</f>
        <v>1</v>
      </c>
      <c r="BN63" s="28" cm="1">
        <f t="array" ref="BN63">_xlfn.XLOOKUP($D62&amp;BN$2&amp;BN$3,事業計画集計2025[営業所]&amp;事業計画集計2025[月]&amp;事業計画集計2025[受着完],事業計画集計2025[(当月)実績 請負金額],0,0)</f>
        <v>0</v>
      </c>
      <c r="BO63" s="28" cm="1">
        <f t="array" ref="BO63">_xlfn.XLOOKUP($D62&amp;BN$2&amp;BN$3,事業計画集計2025[営業所]&amp;事業計画集計2025[月]&amp;事業計画集計2025[受着完],事業計画集計2025[(当月)実績 利益額],0,0)</f>
        <v>0</v>
      </c>
      <c r="BP63" s="133">
        <f>BO63-($Q62*1000)</f>
        <v>-13346000</v>
      </c>
      <c r="BQ63" s="149" cm="1">
        <f t="array" ref="BQ63">_xlfn.XLOOKUP($D62&amp;BN$2&amp;BN$3,事業計画集計2025[営業所]&amp;事業計画集計2025[月]&amp;事業計画集計2025[受着完],事業計画集計2025[(当月)実績 棟数],0,0)</f>
        <v>0</v>
      </c>
      <c r="BR63" s="28" cm="1">
        <f t="array" ref="BR63">_xlfn.XLOOKUP($D62&amp;BR$2&amp;BR$3,事業計画集計2025[営業所]&amp;事業計画集計2025[月]&amp;事業計画集計2025[受着完],事業計画集計2025[(当月)実績 請負金額],0,0)</f>
        <v>0</v>
      </c>
      <c r="BS63" s="28" cm="1">
        <f t="array" ref="BS63">_xlfn.XLOOKUP($D62&amp;BR$2&amp;BR$3,事業計画集計2025[営業所]&amp;事業計画集計2025[月]&amp;事業計画集計2025[受着完],事業計画集計2025[(当月)実績 利益額],0,0)</f>
        <v>0</v>
      </c>
      <c r="BT63" s="149" cm="1">
        <f t="array" ref="BT63">_xlfn.XLOOKUP($D62&amp;BR$2&amp;BR$3,事業計画集計2025[営業所]&amp;事業計画集計2025[月]&amp;事業計画集計2025[受着完],事業計画集計2025[(当月)実績 棟数],0,0)</f>
        <v>0</v>
      </c>
      <c r="BU63" s="28" cm="1">
        <f t="array" ref="BU63">_xlfn.XLOOKUP($D62&amp;BU$2&amp;BU$3,事業計画集計2025[営業所]&amp;事業計画集計2025[月]&amp;事業計画集計2025[受着完],事業計画集計2025[(当月)実績 請負金額],0,0)</f>
        <v>0</v>
      </c>
      <c r="BV63" s="28" cm="1">
        <f t="array" ref="BV63">_xlfn.XLOOKUP($D62&amp;BU$2&amp;BU$3,事業計画集計2025[営業所]&amp;事業計画集計2025[月]&amp;事業計画集計2025[受着完],事業計画集計2025[(当月)実績 利益額],0,0)</f>
        <v>0</v>
      </c>
      <c r="BW63" s="149" cm="1">
        <f t="array" ref="BW63">_xlfn.XLOOKUP($D62&amp;BU$2&amp;BU$3,事業計画集計2025[営業所]&amp;事業計画集計2025[月]&amp;事業計画集計2025[受着完],事業計画集計2025[(当月)実績 棟数],0,0)</f>
        <v>0</v>
      </c>
      <c r="BX63" s="28" cm="1">
        <f t="array" ref="BX63">_xlfn.XLOOKUP($D62&amp;BX$2&amp;BX$3,事業計画集計2025[営業所]&amp;事業計画集計2025[月]&amp;事業計画集計2025[受着完],事業計画集計2025[(当月)実績 請負金額],0,0)</f>
        <v>0</v>
      </c>
      <c r="BY63" s="28" cm="1">
        <f t="array" ref="BY63">_xlfn.XLOOKUP($D62&amp;BX$2&amp;BX$3,事業計画集計2025[営業所]&amp;事業計画集計2025[月]&amp;事業計画集計2025[受着完],事業計画集計2025[(当月)実績 利益額],0,0)</f>
        <v>0</v>
      </c>
      <c r="BZ63" s="133">
        <f>BY63-($Q62*1000)</f>
        <v>-13346000</v>
      </c>
      <c r="CA63" s="149" cm="1">
        <f t="array" ref="CA63">_xlfn.XLOOKUP($D62&amp;BX$2&amp;BX$3,事業計画集計2025[営業所]&amp;事業計画集計2025[月]&amp;事業計画集計2025[受着完],事業計画集計2025[(当月)実績 棟数],0,0)</f>
        <v>0</v>
      </c>
      <c r="CB63" s="28" cm="1">
        <f t="array" ref="CB63">_xlfn.XLOOKUP($D62&amp;CB$2&amp;CB$3,事業計画集計2025[営業所]&amp;事業計画集計2025[月]&amp;事業計画集計2025[受着完],事業計画集計2025[(当月)実績 請負金額],0,0)</f>
        <v>101659496</v>
      </c>
      <c r="CC63" s="28" cm="1">
        <f t="array" ref="CC63">_xlfn.XLOOKUP($D62&amp;CB$2&amp;CB$3,事業計画集計2025[営業所]&amp;事業計画集計2025[月]&amp;事業計画集計2025[受着完],事業計画集計2025[(当月)実績 利益額],0,0)</f>
        <v>21540280</v>
      </c>
      <c r="CD63" s="149" cm="1">
        <f t="array" ref="CD63">_xlfn.XLOOKUP($D62&amp;CB$2&amp;CB$3,事業計画集計2025[営業所]&amp;事業計画集計2025[月]&amp;事業計画集計2025[受着完],事業計画集計2025[(当月)実績 棟数],0,0)</f>
        <v>4</v>
      </c>
      <c r="CE63" s="28" cm="1">
        <f t="array" ref="CE63">_xlfn.XLOOKUP($D62&amp;CE$2&amp;CE$3,事業計画集計2025[営業所]&amp;事業計画集計2025[月]&amp;事業計画集計2025[受着完],事業計画集計2025[(当月)実績 請負金額],0,0)</f>
        <v>0</v>
      </c>
      <c r="CF63" s="28" cm="1">
        <f t="array" ref="CF63">_xlfn.XLOOKUP($D62&amp;CE$2&amp;CE$3,事業計画集計2025[営業所]&amp;事業計画集計2025[月]&amp;事業計画集計2025[受着完],事業計画集計2025[(当月)実績 利益額],0,0)</f>
        <v>0</v>
      </c>
      <c r="CG63" s="149" cm="1">
        <f t="array" ref="CG63">_xlfn.XLOOKUP($D62&amp;CE$2&amp;CE$3,事業計画集計2025[営業所]&amp;事業計画集計2025[月]&amp;事業計画集計2025[受着完],事業計画集計2025[(当月)実績 棟数],0,0)</f>
        <v>0</v>
      </c>
      <c r="CH63" s="28" cm="1">
        <f t="array" ref="CH63">_xlfn.XLOOKUP($D62&amp;CH$2&amp;CH$3,事業計画集計2025[営業所]&amp;事業計画集計2025[月]&amp;事業計画集計2025[受着完],事業計画集計2025[(当月)実績 請負金額],0,0)</f>
        <v>24168698</v>
      </c>
      <c r="CI63" s="28" cm="1">
        <f t="array" ref="CI63">_xlfn.XLOOKUP($D62&amp;CH$2&amp;CH$3,事業計画集計2025[営業所]&amp;事業計画集計2025[月]&amp;事業計画集計2025[受着完],事業計画集計2025[(当月)実績 利益額],0,0)</f>
        <v>4756294</v>
      </c>
      <c r="CJ63" s="133">
        <f>CI63-($Q62*1000)</f>
        <v>-8589706</v>
      </c>
      <c r="CK63" s="142" cm="1">
        <f t="array" ref="CK63">_xlfn.XLOOKUP($D62&amp;CH$2&amp;CH$3,事業計画集計2025[営業所]&amp;事業計画集計2025[月]&amp;事業計画集計2025[受着完],事業計画集計2025[(当月)実績 棟数],0,0)</f>
        <v>1</v>
      </c>
      <c r="CL63" s="421">
        <f t="shared" si="1547"/>
        <v>101659496</v>
      </c>
      <c r="CM63" s="422">
        <f t="shared" si="1548"/>
        <v>21540280</v>
      </c>
      <c r="CN63" s="423">
        <f t="shared" si="1549"/>
        <v>4</v>
      </c>
      <c r="CO63" s="296">
        <f t="shared" si="1550"/>
        <v>28334948</v>
      </c>
      <c r="CP63" s="300">
        <f t="shared" si="1551"/>
        <v>6002147</v>
      </c>
      <c r="CQ63" s="154">
        <f t="shared" si="1552"/>
        <v>1</v>
      </c>
      <c r="CR63" s="304">
        <f>BN63+BX63+CH63</f>
        <v>24168698</v>
      </c>
      <c r="CS63" s="314">
        <f>BO63+BY63+CI63</f>
        <v>4756294</v>
      </c>
      <c r="CT63" s="409">
        <f>CS63*(1+CT64)-(($Q62*1000)*3)</f>
        <v>-35281706</v>
      </c>
      <c r="CU63" s="158">
        <f>BQ63+CA63+CK63</f>
        <v>1</v>
      </c>
      <c r="CV63" s="333">
        <f t="shared" si="1556"/>
        <v>204313679</v>
      </c>
      <c r="CW63" s="334">
        <f t="shared" si="1557"/>
        <v>42930341</v>
      </c>
      <c r="CX63" s="162">
        <f t="shared" si="1558"/>
        <v>8</v>
      </c>
      <c r="CY63" s="354">
        <f t="shared" si="1559"/>
        <v>58955885</v>
      </c>
      <c r="CZ63" s="355">
        <f t="shared" si="1560"/>
        <v>12146762</v>
      </c>
      <c r="DA63" s="166">
        <f t="shared" si="1561"/>
        <v>2</v>
      </c>
      <c r="DB63" s="479">
        <f t="shared" si="1562"/>
        <v>49078129</v>
      </c>
      <c r="DC63" s="480">
        <f t="shared" si="1563"/>
        <v>9838867</v>
      </c>
      <c r="DD63" s="409">
        <f t="shared" si="1564"/>
        <v>-70237133</v>
      </c>
      <c r="DE63" s="482">
        <f t="shared" si="1565"/>
        <v>2</v>
      </c>
      <c r="DF63" s="28" cm="1">
        <f t="array" ref="DF63">_xlfn.XLOOKUP($D62&amp;DF$2&amp;DF$3,事業計画集計2025[営業所]&amp;事業計画集計2025[月]&amp;事業計画集計2025[受着完],事業計画集計2025[(当月)実績 請負金額],0,0)</f>
        <v>0</v>
      </c>
      <c r="DG63" s="28" cm="1">
        <f t="array" ref="DG63">_xlfn.XLOOKUP($D62&amp;DF$2&amp;DF$3,事業計画集計2025[営業所]&amp;事業計画集計2025[月]&amp;事業計画集計2025[受着完],事業計画集計2025[(当月)実績 利益額],0,0)</f>
        <v>0</v>
      </c>
      <c r="DH63" s="149" cm="1">
        <f t="array" ref="DH63">_xlfn.XLOOKUP($D62&amp;DF$2&amp;DF$3,事業計画集計2025[営業所]&amp;事業計画集計2025[月]&amp;事業計画集計2025[受着完],事業計画集計2025[(当月)実績 棟数],0,0)</f>
        <v>0</v>
      </c>
      <c r="DI63" s="28" cm="1">
        <f t="array" ref="DI63">_xlfn.XLOOKUP($D62&amp;DI$2&amp;DI$3,事業計画集計2025[営業所]&amp;事業計画集計2025[月]&amp;事業計画集計2025[受着完],事業計画集計2025[(当月)実績 請負金額],0,0)</f>
        <v>29026724</v>
      </c>
      <c r="DJ63" s="28" cm="1">
        <f t="array" ref="DJ63">_xlfn.XLOOKUP($D62&amp;DI$2&amp;DI$3,事業計画集計2025[営業所]&amp;事業計画集計2025[月]&amp;事業計画集計2025[受着完],事業計画集計2025[(当月)実績 利益額],0,0)</f>
        <v>6335489</v>
      </c>
      <c r="DK63" s="149" cm="1">
        <f t="array" ref="DK63">_xlfn.XLOOKUP($D62&amp;DI$2&amp;DI$3,事業計画集計2025[営業所]&amp;事業計画集計2025[月]&amp;事業計画集計2025[受着完],事業計画集計2025[(当月)実績 棟数],0,0)</f>
        <v>1</v>
      </c>
      <c r="DL63" s="28" cm="1">
        <f t="array" ref="DL63">_xlfn.XLOOKUP($D62&amp;DL$2&amp;DL$3,事業計画集計2025[営業所]&amp;事業計画集計2025[月]&amp;事業計画集計2025[受着完],事業計画集計2025[(当月)実績 請負金額],0,0)</f>
        <v>30620937</v>
      </c>
      <c r="DM63" s="28" cm="1">
        <f t="array" ref="DM63">_xlfn.XLOOKUP($D62&amp;DL$2&amp;DL$3,事業計画集計2025[営業所]&amp;事業計画集計2025[月]&amp;事業計画集計2025[受着完],事業計画集計2025[(当月)実績 利益額],0,0)</f>
        <v>6144615</v>
      </c>
      <c r="DN63" s="133">
        <f>DM63-($Q62*1000)</f>
        <v>-7201385</v>
      </c>
      <c r="DO63" s="149" cm="1">
        <f t="array" ref="DO63">_xlfn.XLOOKUP($D62&amp;DL$2&amp;DL$3,事業計画集計2025[営業所]&amp;事業計画集計2025[月]&amp;事業計画集計2025[受着完],事業計画集計2025[(当月)実績 棟数],0,0)</f>
        <v>1</v>
      </c>
      <c r="DP63" s="28" cm="1">
        <f t="array" ref="DP63">_xlfn.XLOOKUP($D62&amp;DP$2&amp;DP$3,事業計画集計2025[営業所]&amp;事業計画集計2025[月]&amp;事業計画集計2025[受着完],事業計画集計2025[(当月)実績 請負金額],0,0)</f>
        <v>0</v>
      </c>
      <c r="DQ63" s="28" cm="1">
        <f t="array" ref="DQ63">_xlfn.XLOOKUP($D62&amp;DP$2&amp;DP$3,事業計画集計2025[営業所]&amp;事業計画集計2025[月]&amp;事業計画集計2025[受着完],事業計画集計2025[(当月)実績 利益額],0,0)</f>
        <v>0</v>
      </c>
      <c r="DR63" s="149" cm="1">
        <f t="array" ref="DR63">_xlfn.XLOOKUP($D62&amp;DP$2&amp;DP$3,事業計画集計2025[営業所]&amp;事業計画集計2025[月]&amp;事業計画集計2025[受着完],事業計画集計2025[(当月)実績 棟数],0,0)</f>
        <v>0</v>
      </c>
      <c r="DS63" s="28" cm="1">
        <f t="array" ref="DS63">_xlfn.XLOOKUP($D62&amp;DS$2&amp;DS$3,事業計画集計2025[営業所]&amp;事業計画集計2025[月]&amp;事業計画集計2025[受着完],事業計画集計2025[(当月)実績 請負金額],0,0)</f>
        <v>0</v>
      </c>
      <c r="DT63" s="28" cm="1">
        <f t="array" ref="DT63">_xlfn.XLOOKUP($D62&amp;DS$2&amp;DS$3,事業計画集計2025[営業所]&amp;事業計画集計2025[月]&amp;事業計画集計2025[受着完],事業計画集計2025[(当月)実績 利益額],0,0)</f>
        <v>0</v>
      </c>
      <c r="DU63" s="149" cm="1">
        <f t="array" ref="DU63">_xlfn.XLOOKUP($D62&amp;DS$2&amp;DS$3,事業計画集計2025[営業所]&amp;事業計画集計2025[月]&amp;事業計画集計2025[受着完],事業計画集計2025[(当月)実績 棟数],0,0)</f>
        <v>0</v>
      </c>
      <c r="DV63" s="28" cm="1">
        <f t="array" ref="DV63">_xlfn.XLOOKUP($D62&amp;DV$2&amp;DV$3,事業計画集計2025[営業所]&amp;事業計画集計2025[月]&amp;事業計画集計2025[受着完],事業計画集計2025[(当月)実績 請負金額],0,0)</f>
        <v>28334948</v>
      </c>
      <c r="DW63" s="28" cm="1">
        <f t="array" ref="DW63">_xlfn.XLOOKUP($D62&amp;DV$2&amp;DV$3,事業計画集計2025[営業所]&amp;事業計画集計2025[月]&amp;事業計画集計2025[受着完],事業計画集計2025[(当月)実績 利益額],0,0)</f>
        <v>6002147</v>
      </c>
      <c r="DX63" s="133">
        <f>DW63-($Q62*1000)</f>
        <v>-7343853</v>
      </c>
      <c r="DY63" s="149" cm="1">
        <f t="array" ref="DY63">_xlfn.XLOOKUP($D62&amp;DV$2&amp;DV$3,事業計画集計2025[営業所]&amp;事業計画集計2025[月]&amp;事業計画集計2025[受着完],事業計画集計2025[(当月)実績 棟数],0,0)</f>
        <v>1</v>
      </c>
      <c r="DZ63" s="28" cm="1">
        <f t="array" ref="DZ63">_xlfn.XLOOKUP($D62&amp;DZ$2&amp;DZ$3,事業計画集計2025[営業所]&amp;事業計画集計2025[月]&amp;事業計画集計2025[受着完],事業計画集計2025[(当月)実績 請負金額],0,0)</f>
        <v>0</v>
      </c>
      <c r="EA63" s="28" cm="1">
        <f t="array" ref="EA63">_xlfn.XLOOKUP($D62&amp;DZ$2&amp;DZ$3,事業計画集計2025[営業所]&amp;事業計画集計2025[月]&amp;事業計画集計2025[受着完],事業計画集計2025[(当月)実績 利益額],0,0)</f>
        <v>0</v>
      </c>
      <c r="EB63" s="149" cm="1">
        <f t="array" ref="EB63">_xlfn.XLOOKUP($D62&amp;DZ$2&amp;DZ$3,事業計画集計2025[営業所]&amp;事業計画集計2025[月]&amp;事業計画集計2025[受着完],事業計画集計2025[(当月)実績 棟数],0,0)</f>
        <v>0</v>
      </c>
      <c r="EC63" s="28" cm="1">
        <f t="array" ref="EC63">_xlfn.XLOOKUP($D62&amp;EC$2&amp;EC$3,事業計画集計2025[営業所]&amp;事業計画集計2025[月]&amp;事業計画集計2025[受着完],事業計画集計2025[(当月)実績 請負金額],0,0)</f>
        <v>0</v>
      </c>
      <c r="ED63" s="28" cm="1">
        <f t="array" ref="ED63">_xlfn.XLOOKUP($D62&amp;EC$2&amp;EC$3,事業計画集計2025[営業所]&amp;事業計画集計2025[月]&amp;事業計画集計2025[受着完],事業計画集計2025[(当月)実績 利益額],0,0)</f>
        <v>0</v>
      </c>
      <c r="EE63" s="149" cm="1">
        <f t="array" ref="EE63">_xlfn.XLOOKUP($D62&amp;EC$2&amp;EC$3,事業計画集計2025[営業所]&amp;事業計画集計2025[月]&amp;事業計画集計2025[受着完],事業計画集計2025[(当月)実績 棟数],0,0)</f>
        <v>0</v>
      </c>
      <c r="EF63" s="28" cm="1">
        <f t="array" ref="EF63">_xlfn.XLOOKUP($D62&amp;EF$2&amp;EF$3,事業計画集計2025[営業所]&amp;事業計画集計2025[月]&amp;事業計画集計2025[受着完],事業計画集計2025[(当月)実績 請負金額],0,0)</f>
        <v>0</v>
      </c>
      <c r="EG63" s="28" cm="1">
        <f t="array" ref="EG63">_xlfn.XLOOKUP($D62&amp;EF$2&amp;EF$3,事業計画集計2025[営業所]&amp;事業計画集計2025[月]&amp;事業計画集計2025[受着完],事業計画集計2025[(当月)実績 利益額],0,0)</f>
        <v>0</v>
      </c>
      <c r="EH63" s="133">
        <f>EG63-($Q62*1000)</f>
        <v>-13346000</v>
      </c>
      <c r="EI63" s="142" cm="1">
        <f t="array" ref="EI63">_xlfn.XLOOKUP($D62&amp;EF$2&amp;EF$3,事業計画集計2025[営業所]&amp;事業計画集計2025[月]&amp;事業計画集計2025[受着完],事業計画集計2025[(当月)実績 棟数],0,0)</f>
        <v>0</v>
      </c>
      <c r="EJ63" s="421">
        <f t="shared" si="1566"/>
        <v>0</v>
      </c>
      <c r="EK63" s="422">
        <f t="shared" si="1567"/>
        <v>0</v>
      </c>
      <c r="EL63" s="423">
        <f t="shared" si="1568"/>
        <v>0</v>
      </c>
      <c r="EM63" s="296">
        <f t="shared" si="1569"/>
        <v>29026724</v>
      </c>
      <c r="EN63" s="300">
        <f t="shared" si="1570"/>
        <v>6335489</v>
      </c>
      <c r="EO63" s="154">
        <f t="shared" si="1571"/>
        <v>1</v>
      </c>
      <c r="EP63" s="304">
        <f>DL63+DV63+EF63</f>
        <v>58955885</v>
      </c>
      <c r="EQ63" s="314">
        <f>DM63+DW63+EG63</f>
        <v>12146762</v>
      </c>
      <c r="ER63" s="409">
        <f>EQ63*(1+ER64)-(($Q62*1000)*3)</f>
        <v>-27891238</v>
      </c>
      <c r="ES63" s="158">
        <f>DO63+DY63+EI63</f>
        <v>2</v>
      </c>
      <c r="ET63" s="28" cm="1">
        <f t="array" ref="ET63">_xlfn.XLOOKUP($D62&amp;ET$2&amp;ET$3,事業計画集計2025[営業所]&amp;事業計画集計2025[月]&amp;事業計画集計2025[受着完],事業計画集計2025[(当月)実績 請負金額],0,0)</f>
        <v>0</v>
      </c>
      <c r="EU63" s="28" cm="1">
        <f t="array" ref="EU63">_xlfn.XLOOKUP($D62&amp;ET$2&amp;ET$3,事業計画集計2025[営業所]&amp;事業計画集計2025[月]&amp;事業計画集計2025[受着完],事業計画集計2025[(当月)実績 利益額],0,0)</f>
        <v>0</v>
      </c>
      <c r="EV63" s="149" cm="1">
        <f t="array" ref="EV63">_xlfn.XLOOKUP($D62&amp;ET$2&amp;ET$3,事業計画集計2025[営業所]&amp;事業計画集計2025[月]&amp;事業計画集計2025[受着完],事業計画集計2025[(当月)実績 棟数],0,0)</f>
        <v>0</v>
      </c>
      <c r="EW63" s="28" cm="1">
        <f t="array" ref="EW63">_xlfn.XLOOKUP($D62&amp;EW$2&amp;EW$3,事業計画集計2025[営業所]&amp;事業計画集計2025[月]&amp;事業計画集計2025[受着完],事業計画集計2025[(当月)実績 請負金額],0,0)</f>
        <v>0</v>
      </c>
      <c r="EX63" s="28" cm="1">
        <f t="array" ref="EX63">_xlfn.XLOOKUP($D62&amp;EW$2&amp;EW$3,事業計画集計2025[営業所]&amp;事業計画集計2025[月]&amp;事業計画集計2025[受着完],事業計画集計2025[(当月)実績 利益額],0,0)</f>
        <v>0</v>
      </c>
      <c r="EY63" s="149" cm="1">
        <f t="array" ref="EY63">_xlfn.XLOOKUP($D62&amp;EW$2&amp;EW$3,事業計画集計2025[営業所]&amp;事業計画集計2025[月]&amp;事業計画集計2025[受着完],事業計画集計2025[(当月)実績 棟数],0,0)</f>
        <v>0</v>
      </c>
      <c r="EZ63" s="28" cm="1">
        <f t="array" ref="EZ63">_xlfn.XLOOKUP($D62&amp;EZ$2&amp;EZ$3,事業計画集計2025[営業所]&amp;事業計画集計2025[月]&amp;事業計画集計2025[受着完],事業計画集計2025[(当月)実績 請負金額],0,0)</f>
        <v>0</v>
      </c>
      <c r="FA63" s="28" cm="1">
        <f t="array" ref="FA63">_xlfn.XLOOKUP($D62&amp;EZ$2&amp;EZ$3,事業計画集計2025[営業所]&amp;事業計画集計2025[月]&amp;事業計画集計2025[受着完],事業計画集計2025[(当月)実績 利益額],0,0)</f>
        <v>0</v>
      </c>
      <c r="FB63" s="133">
        <f>FA63-($Q62*1000)</f>
        <v>-13346000</v>
      </c>
      <c r="FC63" s="149" cm="1">
        <f t="array" ref="FC63">_xlfn.XLOOKUP($D62&amp;EZ$2&amp;EZ$3,事業計画集計2025[営業所]&amp;事業計画集計2025[月]&amp;事業計画集計2025[受着完],事業計画集計2025[(当月)実績 棟数],0,0)</f>
        <v>0</v>
      </c>
      <c r="FD63" s="28" cm="1">
        <f t="array" ref="FD63">_xlfn.XLOOKUP($D62&amp;FD$2&amp;FD$3,事業計画集計2025[営業所]&amp;事業計画集計2025[月]&amp;事業計画集計2025[受着完],事業計画集計2025[(当月)実績 請負金額],0,0)</f>
        <v>0</v>
      </c>
      <c r="FE63" s="28" cm="1">
        <f t="array" ref="FE63">_xlfn.XLOOKUP($D62&amp;FD$2&amp;FD$3,事業計画集計2025[営業所]&amp;事業計画集計2025[月]&amp;事業計画集計2025[受着完],事業計画集計2025[(当月)実績 利益額],0,0)</f>
        <v>0</v>
      </c>
      <c r="FF63" s="149" cm="1">
        <f t="array" ref="FF63">_xlfn.XLOOKUP($D62&amp;FD$2&amp;FD$3,事業計画集計2025[営業所]&amp;事業計画集計2025[月]&amp;事業計画集計2025[受着完],事業計画集計2025[(当月)実績 棟数],0,0)</f>
        <v>0</v>
      </c>
      <c r="FG63" s="28" cm="1">
        <f t="array" ref="FG63">_xlfn.XLOOKUP($D62&amp;FG$2&amp;FG$3,事業計画集計2025[営業所]&amp;事業計画集計2025[月]&amp;事業計画集計2025[受着完],事業計画集計2025[(当月)実績 請負金額],0,0)</f>
        <v>24045360</v>
      </c>
      <c r="FH63" s="28" cm="1">
        <f t="array" ref="FH63">_xlfn.XLOOKUP($D62&amp;FG$2&amp;FG$3,事業計画集計2025[営業所]&amp;事業計画集計2025[月]&amp;事業計画集計2025[受着完],事業計画集計2025[(当月)実績 利益額],0,0)</f>
        <v>5049526</v>
      </c>
      <c r="FI63" s="149" cm="1">
        <f t="array" ref="FI63">_xlfn.XLOOKUP($D62&amp;FG$2&amp;FG$3,事業計画集計2025[営業所]&amp;事業計画集計2025[月]&amp;事業計画集計2025[受着完],事業計画集計2025[(当月)実績 棟数],0,0)</f>
        <v>1</v>
      </c>
      <c r="FJ63" s="28" cm="1">
        <f t="array" ref="FJ63">_xlfn.XLOOKUP($D62&amp;FJ$2&amp;FJ$3,事業計画集計2025[営業所]&amp;事業計画集計2025[月]&amp;事業計画集計2025[受着完],事業計画集計2025[(当月)実績 請負金額],0,0)</f>
        <v>29026724</v>
      </c>
      <c r="FK63" s="28" cm="1">
        <f t="array" ref="FK63">_xlfn.XLOOKUP($D62&amp;FJ$2&amp;FJ$3,事業計画集計2025[営業所]&amp;事業計画集計2025[月]&amp;事業計画集計2025[受着完],事業計画集計2025[(当月)実績 利益額],0,0)</f>
        <v>6335489</v>
      </c>
      <c r="FL63" s="133">
        <f>FK63-($Q62*1000)</f>
        <v>-7010511</v>
      </c>
      <c r="FM63" s="149" cm="1">
        <f t="array" ref="FM63">_xlfn.XLOOKUP($D62&amp;FJ$2&amp;FJ$3,事業計画集計2025[営業所]&amp;事業計画集計2025[月]&amp;事業計画集計2025[受着完],事業計画集計2025[(当月)実績 棟数],0,0)</f>
        <v>1</v>
      </c>
      <c r="FN63" s="28" cm="1">
        <f t="array" ref="FN63">_xlfn.XLOOKUP($D62&amp;FN$2&amp;FN$3,事業計画集計2025[営業所]&amp;事業計画集計2025[月]&amp;事業計画集計2025[受着完],事業計画集計2025[(当月)実績 請負金額],0,0)</f>
        <v>0</v>
      </c>
      <c r="FO63" s="28" cm="1">
        <f t="array" ref="FO63">_xlfn.XLOOKUP($D62&amp;FN$2&amp;FN$3,事業計画集計2025[営業所]&amp;事業計画集計2025[月]&amp;事業計画集計2025[受着完],事業計画集計2025[(当月)実績 利益額],0,0)</f>
        <v>0</v>
      </c>
      <c r="FP63" s="149" cm="1">
        <f t="array" ref="FP63">_xlfn.XLOOKUP($D62&amp;FN$2&amp;FN$3,事業計画集計2025[営業所]&amp;事業計画集計2025[月]&amp;事業計画集計2025[受着完],事業計画集計2025[(当月)実績 棟数],0,0)</f>
        <v>0</v>
      </c>
      <c r="FQ63" s="28" cm="1">
        <f t="array" ref="FQ63">_xlfn.XLOOKUP($D62&amp;FQ$2&amp;FQ$3,事業計画集計2025[営業所]&amp;事業計画集計2025[月]&amp;事業計画集計2025[受着完],事業計画集計2025[(当月)実績 請負金額],0,0)</f>
        <v>0</v>
      </c>
      <c r="FR63" s="28" cm="1">
        <f t="array" ref="FR63">_xlfn.XLOOKUP($D62&amp;FQ$2&amp;FQ$3,事業計画集計2025[営業所]&amp;事業計画集計2025[月]&amp;事業計画集計2025[受着完],事業計画集計2025[(当月)実績 利益額],0,0)</f>
        <v>0</v>
      </c>
      <c r="FS63" s="149" cm="1">
        <f t="array" ref="FS63">_xlfn.XLOOKUP($D62&amp;FQ$2&amp;FQ$3,事業計画集計2025[営業所]&amp;事業計画集計2025[月]&amp;事業計画集計2025[受着完],事業計画集計2025[(当月)実績 棟数],0,0)</f>
        <v>0</v>
      </c>
      <c r="FT63" s="28" cm="1">
        <f t="array" ref="FT63">_xlfn.XLOOKUP($D62&amp;FT$2&amp;FT$3,事業計画集計2025[営業所]&amp;事業計画集計2025[月]&amp;事業計画集計2025[受着完],事業計画集計2025[(当月)実績 請負金額],0,0)</f>
        <v>0</v>
      </c>
      <c r="FU63" s="28" cm="1">
        <f t="array" ref="FU63">_xlfn.XLOOKUP($D62&amp;FT$2&amp;FT$3,事業計画集計2025[営業所]&amp;事業計画集計2025[月]&amp;事業計画集計2025[受着完],事業計画集計2025[(当月)実績 利益額],0,0)</f>
        <v>0</v>
      </c>
      <c r="FV63" s="133">
        <f>FU63-($Q62*1000)</f>
        <v>-13346000</v>
      </c>
      <c r="FW63" s="142" cm="1">
        <f t="array" ref="FW63">_xlfn.XLOOKUP($D62&amp;FT$2&amp;FT$3,事業計画集計2025[営業所]&amp;事業計画集計2025[月]&amp;事業計画集計2025[受着完],事業計画集計2025[(当月)実績 棟数],0,0)</f>
        <v>0</v>
      </c>
      <c r="FX63" s="421">
        <f t="shared" si="1575"/>
        <v>0</v>
      </c>
      <c r="FY63" s="422">
        <f t="shared" si="1576"/>
        <v>0</v>
      </c>
      <c r="FZ63" s="423">
        <f t="shared" si="1577"/>
        <v>0</v>
      </c>
      <c r="GA63" s="296">
        <f t="shared" si="1578"/>
        <v>24045360</v>
      </c>
      <c r="GB63" s="300">
        <f t="shared" si="1579"/>
        <v>5049526</v>
      </c>
      <c r="GC63" s="154">
        <f t="shared" si="1580"/>
        <v>1</v>
      </c>
      <c r="GD63" s="304">
        <f>EZ63+FJ63+FT63</f>
        <v>29026724</v>
      </c>
      <c r="GE63" s="314">
        <f>FA63+FK63+FU63</f>
        <v>6335489</v>
      </c>
      <c r="GF63" s="409">
        <f>GE63*(1+GF64)-(($Q62*1000)*3)</f>
        <v>-33702511</v>
      </c>
      <c r="GG63" s="158">
        <f>FC63+FM63+FW63</f>
        <v>1</v>
      </c>
      <c r="GH63" s="333">
        <f t="shared" si="1584"/>
        <v>0</v>
      </c>
      <c r="GI63" s="334">
        <f t="shared" si="1585"/>
        <v>0</v>
      </c>
      <c r="GJ63" s="162">
        <f t="shared" si="1586"/>
        <v>0</v>
      </c>
      <c r="GK63" s="354">
        <f t="shared" si="1587"/>
        <v>53072084</v>
      </c>
      <c r="GL63" s="355">
        <f t="shared" si="1588"/>
        <v>11385015</v>
      </c>
      <c r="GM63" s="166">
        <f t="shared" si="1589"/>
        <v>2</v>
      </c>
      <c r="GN63" s="479">
        <f t="shared" si="1590"/>
        <v>87982609</v>
      </c>
      <c r="GO63" s="480">
        <f t="shared" si="1591"/>
        <v>18482251</v>
      </c>
      <c r="GP63" s="409">
        <f t="shared" si="1592"/>
        <v>-61593749</v>
      </c>
      <c r="GQ63" s="482">
        <f t="shared" si="1593"/>
        <v>3</v>
      </c>
      <c r="GR63" s="390">
        <f t="shared" si="1594"/>
        <v>204313679</v>
      </c>
      <c r="GS63" s="391">
        <f t="shared" si="1595"/>
        <v>42930341</v>
      </c>
      <c r="GT63" s="170">
        <f t="shared" si="1596"/>
        <v>8</v>
      </c>
      <c r="GU63" s="390">
        <f t="shared" si="1597"/>
        <v>112027969</v>
      </c>
      <c r="GV63" s="391">
        <f t="shared" si="1598"/>
        <v>23531777</v>
      </c>
      <c r="GW63" s="170">
        <f t="shared" si="1599"/>
        <v>4</v>
      </c>
      <c r="GX63" s="390">
        <f t="shared" si="1600"/>
        <v>137060738</v>
      </c>
      <c r="GY63" s="391">
        <f t="shared" si="1601"/>
        <v>28321118</v>
      </c>
      <c r="GZ63" s="409">
        <f t="shared" si="1602"/>
        <v>-131830882</v>
      </c>
      <c r="HA63" s="256">
        <f t="shared" si="1603"/>
        <v>5</v>
      </c>
      <c r="HB63" s="31"/>
      <c r="HC63" s="30" t="s">
        <v>138</v>
      </c>
      <c r="HD63" s="30" t="s">
        <v>77</v>
      </c>
      <c r="HE63" s="516" t="s">
        <v>248</v>
      </c>
      <c r="HF63" s="30" t="s">
        <v>250</v>
      </c>
      <c r="HG63" s="30"/>
    </row>
    <row r="64" spans="1:215" s="38" customFormat="1" ht="21">
      <c r="A64" s="32"/>
      <c r="B64" s="599" t="s">
        <v>448</v>
      </c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139</v>
      </c>
      <c r="T64" s="35" t="str">
        <f t="shared" ref="T64:AA64" si="1610">IF(AND(T62&gt;0,T63&gt;0),ROUNDDOWN(T63/T62,4),"")</f>
        <v/>
      </c>
      <c r="U64" s="36" t="str">
        <f t="shared" si="1610"/>
        <v/>
      </c>
      <c r="V64" s="143" t="str">
        <f t="shared" si="1610"/>
        <v/>
      </c>
      <c r="W64" s="35" t="str">
        <f t="shared" si="1610"/>
        <v/>
      </c>
      <c r="X64" s="36" t="str">
        <f t="shared" si="1610"/>
        <v/>
      </c>
      <c r="Y64" s="150" t="str">
        <f t="shared" si="1610"/>
        <v/>
      </c>
      <c r="Z64" s="36" t="str">
        <f t="shared" si="1610"/>
        <v/>
      </c>
      <c r="AA64" s="36" t="str">
        <f t="shared" si="1610"/>
        <v/>
      </c>
      <c r="AB64" s="37">
        <f>IF(AB63&gt;0,AB63/AB62,0)</f>
        <v>0</v>
      </c>
      <c r="AC64" s="143" t="str">
        <f t="shared" ref="AC64:AK64" si="1611">IF(AND(AC62&gt;0,AC63&gt;0),ROUNDDOWN(AC63/AC62,4),"")</f>
        <v/>
      </c>
      <c r="AD64" s="35" t="str">
        <f t="shared" si="1611"/>
        <v/>
      </c>
      <c r="AE64" s="36" t="str">
        <f t="shared" si="1611"/>
        <v/>
      </c>
      <c r="AF64" s="150" t="str">
        <f t="shared" si="1611"/>
        <v/>
      </c>
      <c r="AG64" s="36" t="str">
        <f t="shared" si="1611"/>
        <v/>
      </c>
      <c r="AH64" s="36" t="str">
        <f t="shared" si="1611"/>
        <v/>
      </c>
      <c r="AI64" s="150" t="str">
        <f t="shared" si="1611"/>
        <v/>
      </c>
      <c r="AJ64" s="36" t="str">
        <f t="shared" si="1611"/>
        <v/>
      </c>
      <c r="AK64" s="36" t="str">
        <f t="shared" si="1611"/>
        <v/>
      </c>
      <c r="AL64" s="37">
        <f>IF(AL63&gt;0,AL63/AL62,0)</f>
        <v>0</v>
      </c>
      <c r="AM64" s="150" t="str">
        <f t="shared" ref="AM64:AU64" si="1612">IF(AND(AM62&gt;0,AM63&gt;0),ROUNDDOWN(AM63/AM62,4),"")</f>
        <v/>
      </c>
      <c r="AN64" s="36">
        <f t="shared" si="1612"/>
        <v>1.8331</v>
      </c>
      <c r="AO64" s="36">
        <f t="shared" si="1612"/>
        <v>1.6453</v>
      </c>
      <c r="AP64" s="150">
        <f t="shared" si="1612"/>
        <v>2</v>
      </c>
      <c r="AQ64" s="36">
        <f t="shared" si="1612"/>
        <v>1.0845</v>
      </c>
      <c r="AR64" s="36">
        <f t="shared" si="1612"/>
        <v>0.995</v>
      </c>
      <c r="AS64" s="150">
        <f t="shared" si="1612"/>
        <v>1</v>
      </c>
      <c r="AT64" s="36" t="str">
        <f t="shared" si="1612"/>
        <v/>
      </c>
      <c r="AU64" s="36" t="str">
        <f t="shared" si="1612"/>
        <v/>
      </c>
      <c r="AV64" s="37">
        <f>IF(AV63&gt;0,AV63/AV62,0)</f>
        <v>0</v>
      </c>
      <c r="AW64" s="143" t="str">
        <f>IF(AND(AW62&gt;0,AW63&gt;0),ROUNDDOWN(AW63/AW62,4),"")</f>
        <v/>
      </c>
      <c r="AX64" s="424">
        <f t="shared" ref="AX64:BE64" si="1613">IF(AND(AX62&gt;0,AX63&gt;0),ROUNDDOWN(AX63/AX62,4),"")</f>
        <v>0.52370000000000005</v>
      </c>
      <c r="AY64" s="425">
        <f t="shared" si="1613"/>
        <v>0.47010000000000002</v>
      </c>
      <c r="AZ64" s="426">
        <f t="shared" si="1613"/>
        <v>0.57140000000000002</v>
      </c>
      <c r="BA64" s="297">
        <f t="shared" si="1613"/>
        <v>1.0845</v>
      </c>
      <c r="BB64" s="301">
        <f t="shared" si="1613"/>
        <v>0.995</v>
      </c>
      <c r="BC64" s="155">
        <f t="shared" si="1613"/>
        <v>1</v>
      </c>
      <c r="BD64" s="305">
        <f t="shared" si="1613"/>
        <v>1</v>
      </c>
      <c r="BE64" s="315">
        <f t="shared" si="1613"/>
        <v>1</v>
      </c>
      <c r="BF64" s="325"/>
      <c r="BG64" s="159">
        <f t="shared" ref="BG64:BO64" si="1614">IF(AND(BG62&gt;0,BG63&gt;0),ROUNDDOWN(BG63/BG62,4),"")</f>
        <v>1</v>
      </c>
      <c r="BH64" s="36" t="str">
        <f t="shared" si="1614"/>
        <v/>
      </c>
      <c r="BI64" s="36" t="str">
        <f t="shared" si="1614"/>
        <v/>
      </c>
      <c r="BJ64" s="150" t="str">
        <f t="shared" si="1614"/>
        <v/>
      </c>
      <c r="BK64" s="36">
        <f t="shared" si="1614"/>
        <v>0.87380000000000002</v>
      </c>
      <c r="BL64" s="36">
        <f t="shared" si="1614"/>
        <v>0.86050000000000004</v>
      </c>
      <c r="BM64" s="150">
        <f t="shared" si="1614"/>
        <v>1</v>
      </c>
      <c r="BN64" s="36" t="str">
        <f t="shared" si="1614"/>
        <v/>
      </c>
      <c r="BO64" s="36" t="str">
        <f t="shared" si="1614"/>
        <v/>
      </c>
      <c r="BP64" s="37">
        <f>IF(BP63&gt;0,BP63/BP62,0)</f>
        <v>0</v>
      </c>
      <c r="BQ64" s="150" t="str">
        <f t="shared" ref="BQ64:BY64" si="1615">IF(AND(BQ62&gt;0,BQ63&gt;0),ROUNDDOWN(BQ63/BQ62,4),"")</f>
        <v/>
      </c>
      <c r="BR64" s="36" t="str">
        <f t="shared" si="1615"/>
        <v/>
      </c>
      <c r="BS64" s="36" t="str">
        <f t="shared" si="1615"/>
        <v/>
      </c>
      <c r="BT64" s="150" t="str">
        <f t="shared" si="1615"/>
        <v/>
      </c>
      <c r="BU64" s="36" t="str">
        <f t="shared" si="1615"/>
        <v/>
      </c>
      <c r="BV64" s="36" t="str">
        <f t="shared" si="1615"/>
        <v/>
      </c>
      <c r="BW64" s="150" t="str">
        <f t="shared" si="1615"/>
        <v/>
      </c>
      <c r="BX64" s="36" t="str">
        <f t="shared" si="1615"/>
        <v/>
      </c>
      <c r="BY64" s="36" t="str">
        <f t="shared" si="1615"/>
        <v/>
      </c>
      <c r="BZ64" s="37">
        <f>IF(BZ63&gt;0,BZ63/BZ62,0)</f>
        <v>0</v>
      </c>
      <c r="CA64" s="150" t="str">
        <f t="shared" ref="CA64:CI64" si="1616">IF(AND(CA62&gt;0,CA63&gt;0),ROUNDDOWN(CA63/CA62,4),"")</f>
        <v/>
      </c>
      <c r="CB64" s="36">
        <f t="shared" si="1616"/>
        <v>1.8152999999999999</v>
      </c>
      <c r="CC64" s="36">
        <f t="shared" si="1616"/>
        <v>1.6569</v>
      </c>
      <c r="CD64" s="150">
        <f t="shared" si="1616"/>
        <v>2</v>
      </c>
      <c r="CE64" s="36" t="str">
        <f t="shared" si="1616"/>
        <v/>
      </c>
      <c r="CF64" s="36" t="str">
        <f t="shared" si="1616"/>
        <v/>
      </c>
      <c r="CG64" s="150" t="str">
        <f t="shared" si="1616"/>
        <v/>
      </c>
      <c r="CH64" s="36">
        <f t="shared" si="1616"/>
        <v>0.86780000000000002</v>
      </c>
      <c r="CI64" s="36">
        <f t="shared" si="1616"/>
        <v>0.83289999999999997</v>
      </c>
      <c r="CJ64" s="37">
        <f>IF(CJ63&gt;0,CJ63/CJ62,0)</f>
        <v>0</v>
      </c>
      <c r="CK64" s="143">
        <f>IF(AND(CK62&gt;0,CK63&gt;0),ROUNDDOWN(CK63/CK62,4),"")</f>
        <v>1</v>
      </c>
      <c r="CL64" s="424">
        <f t="shared" ref="CL64:CS64" si="1617">IF(AND(CL62&gt;0,CL63&gt;0),ROUNDDOWN(CL63/CL62,4),"")</f>
        <v>0.72609999999999997</v>
      </c>
      <c r="CM64" s="425">
        <f t="shared" si="1617"/>
        <v>0.66269999999999996</v>
      </c>
      <c r="CN64" s="426">
        <f t="shared" si="1617"/>
        <v>0.8</v>
      </c>
      <c r="CO64" s="297">
        <f t="shared" si="1617"/>
        <v>0.1381</v>
      </c>
      <c r="CP64" s="301">
        <f t="shared" si="1617"/>
        <v>0.1321</v>
      </c>
      <c r="CQ64" s="155">
        <f t="shared" si="1617"/>
        <v>0.14280000000000001</v>
      </c>
      <c r="CR64" s="305">
        <f t="shared" si="1617"/>
        <v>0.47299999999999998</v>
      </c>
      <c r="CS64" s="315">
        <f t="shared" si="1617"/>
        <v>0.4773</v>
      </c>
      <c r="CT64" s="325"/>
      <c r="CU64" s="159">
        <f>IF(AND(CU62&gt;0,CU63&gt;0),ROUNDDOWN(CU63/CU62,4),"")</f>
        <v>0.5</v>
      </c>
      <c r="CV64" s="335">
        <f>IF(AND(CV62&gt;0,CV63&gt;0),ROUNDDOWN(CV63/CV62,4),"")</f>
        <v>0.60799999999999998</v>
      </c>
      <c r="CW64" s="336">
        <f t="shared" ref="CW64:CX64" si="1618">IF(AND(CW62&gt;0,CW63&gt;0),ROUNDDOWN(CW63/CW62,4),"")</f>
        <v>0.55030000000000001</v>
      </c>
      <c r="CX64" s="163">
        <f t="shared" si="1618"/>
        <v>0.66659999999999997</v>
      </c>
      <c r="CY64" s="356">
        <f>IF(AND(CY62&gt;0,CY63&gt;0),ROUNDDOWN(CY63/CY62,4),"")</f>
        <v>0.25259999999999999</v>
      </c>
      <c r="CZ64" s="357">
        <f>IF(AND(CZ62&gt;0,CZ63&gt;0),ROUNDDOWN(CZ63/CZ62,4),"")</f>
        <v>0.2354</v>
      </c>
      <c r="DA64" s="167">
        <f>IF(AND(DA62&gt;0,DA63&gt;0),ROUNDDOWN(DA63/DA62,4),"")</f>
        <v>0.25</v>
      </c>
      <c r="DB64" s="483">
        <f t="shared" ref="DB64:DE64" si="1619">IF(AND(DB62&gt;0,DB63&gt;0),ROUNDDOWN(DB63/DB62,4),"")</f>
        <v>0.64570000000000005</v>
      </c>
      <c r="DC64" s="484">
        <f t="shared" si="1619"/>
        <v>0.65380000000000005</v>
      </c>
      <c r="DD64" s="485"/>
      <c r="DE64" s="486">
        <f t="shared" si="1619"/>
        <v>0.66659999999999997</v>
      </c>
      <c r="DF64" s="36" t="str">
        <f t="shared" ref="DF64:DM64" si="1620">IF(AND(DF62&gt;0,DF63&gt;0),ROUNDDOWN(DF63/DF62,4),"")</f>
        <v/>
      </c>
      <c r="DG64" s="36" t="str">
        <f t="shared" si="1620"/>
        <v/>
      </c>
      <c r="DH64" s="150" t="str">
        <f t="shared" si="1620"/>
        <v/>
      </c>
      <c r="DI64" s="36">
        <f t="shared" si="1620"/>
        <v>1.0366</v>
      </c>
      <c r="DJ64" s="36">
        <f t="shared" si="1620"/>
        <v>0.97460000000000002</v>
      </c>
      <c r="DK64" s="150">
        <f t="shared" si="1620"/>
        <v>1</v>
      </c>
      <c r="DL64" s="36">
        <f t="shared" si="1620"/>
        <v>1.0845</v>
      </c>
      <c r="DM64" s="36">
        <f t="shared" si="1620"/>
        <v>0.995</v>
      </c>
      <c r="DN64" s="37">
        <f>IF(DN63&gt;0,DN63/DN62,0)</f>
        <v>0</v>
      </c>
      <c r="DO64" s="150">
        <f t="shared" ref="DO64:DW64" si="1621">IF(AND(DO62&gt;0,DO63&gt;0),ROUNDDOWN(DO63/DO62,4),"")</f>
        <v>1</v>
      </c>
      <c r="DP64" s="36" t="str">
        <f t="shared" si="1621"/>
        <v/>
      </c>
      <c r="DQ64" s="36" t="str">
        <f t="shared" si="1621"/>
        <v/>
      </c>
      <c r="DR64" s="150" t="str">
        <f t="shared" si="1621"/>
        <v/>
      </c>
      <c r="DS64" s="36" t="str">
        <f t="shared" si="1621"/>
        <v/>
      </c>
      <c r="DT64" s="36" t="str">
        <f t="shared" si="1621"/>
        <v/>
      </c>
      <c r="DU64" s="150" t="str">
        <f t="shared" si="1621"/>
        <v/>
      </c>
      <c r="DV64" s="36">
        <f t="shared" si="1621"/>
        <v>1.0119</v>
      </c>
      <c r="DW64" s="36">
        <f t="shared" si="1621"/>
        <v>0.9234</v>
      </c>
      <c r="DX64" s="37">
        <f>IF(DX63&gt;0,DX63/DX62,0)</f>
        <v>0</v>
      </c>
      <c r="DY64" s="150">
        <f t="shared" ref="DY64:EG64" si="1622">IF(AND(DY62&gt;0,DY63&gt;0),ROUNDDOWN(DY63/DY62,4),"")</f>
        <v>1</v>
      </c>
      <c r="DZ64" s="36" t="str">
        <f t="shared" si="1622"/>
        <v/>
      </c>
      <c r="EA64" s="36" t="str">
        <f t="shared" si="1622"/>
        <v/>
      </c>
      <c r="EB64" s="150" t="str">
        <f t="shared" si="1622"/>
        <v/>
      </c>
      <c r="EC64" s="36" t="str">
        <f t="shared" si="1622"/>
        <v/>
      </c>
      <c r="ED64" s="36" t="str">
        <f t="shared" si="1622"/>
        <v/>
      </c>
      <c r="EE64" s="150" t="str">
        <f t="shared" si="1622"/>
        <v/>
      </c>
      <c r="EF64" s="36" t="str">
        <f t="shared" si="1622"/>
        <v/>
      </c>
      <c r="EG64" s="36" t="str">
        <f t="shared" si="1622"/>
        <v/>
      </c>
      <c r="EH64" s="37">
        <f>IF(EH63&gt;0,EH63/EH62,0)</f>
        <v>0</v>
      </c>
      <c r="EI64" s="143" t="str">
        <f>IF(AND(EI62&gt;0,EI63&gt;0),ROUNDDOWN(EI63/EI62,4),"")</f>
        <v/>
      </c>
      <c r="EJ64" s="424" t="str">
        <f t="shared" ref="EJ64:EQ64" si="1623">IF(AND(EJ62&gt;0,EJ63&gt;0),ROUNDDOWN(EJ63/EJ62,4),"")</f>
        <v/>
      </c>
      <c r="EK64" s="425" t="str">
        <f t="shared" si="1623"/>
        <v/>
      </c>
      <c r="EL64" s="426" t="str">
        <f t="shared" si="1623"/>
        <v/>
      </c>
      <c r="EM64" s="297">
        <f t="shared" si="1623"/>
        <v>0.14799999999999999</v>
      </c>
      <c r="EN64" s="301">
        <f t="shared" si="1623"/>
        <v>0.13919999999999999</v>
      </c>
      <c r="EO64" s="155">
        <f t="shared" si="1623"/>
        <v>0.14280000000000001</v>
      </c>
      <c r="EP64" s="305">
        <f t="shared" si="1623"/>
        <v>0.33350000000000002</v>
      </c>
      <c r="EQ64" s="315">
        <f t="shared" si="1623"/>
        <v>0.30580000000000002</v>
      </c>
      <c r="ER64" s="325"/>
      <c r="ES64" s="159">
        <f t="shared" ref="ES64:FA64" si="1624">IF(AND(ES62&gt;0,ES63&gt;0),ROUNDDOWN(ES63/ES62,4),"")</f>
        <v>0.33329999999999999</v>
      </c>
      <c r="ET64" s="36" t="str">
        <f t="shared" si="1624"/>
        <v/>
      </c>
      <c r="EU64" s="36" t="str">
        <f t="shared" si="1624"/>
        <v/>
      </c>
      <c r="EV64" s="150" t="str">
        <f t="shared" si="1624"/>
        <v/>
      </c>
      <c r="EW64" s="36" t="str">
        <f t="shared" si="1624"/>
        <v/>
      </c>
      <c r="EX64" s="36" t="str">
        <f t="shared" si="1624"/>
        <v/>
      </c>
      <c r="EY64" s="150" t="str">
        <f t="shared" si="1624"/>
        <v/>
      </c>
      <c r="EZ64" s="36" t="str">
        <f t="shared" si="1624"/>
        <v/>
      </c>
      <c r="FA64" s="36" t="str">
        <f t="shared" si="1624"/>
        <v/>
      </c>
      <c r="FB64" s="37">
        <f>IF(FB63&gt;0,FB63/FB62,0)</f>
        <v>0</v>
      </c>
      <c r="FC64" s="150" t="str">
        <f t="shared" ref="FC64:FK64" si="1625">IF(AND(FC62&gt;0,FC63&gt;0),ROUNDDOWN(FC63/FC62,4),"")</f>
        <v/>
      </c>
      <c r="FD64" s="36" t="str">
        <f t="shared" si="1625"/>
        <v/>
      </c>
      <c r="FE64" s="36" t="str">
        <f t="shared" si="1625"/>
        <v/>
      </c>
      <c r="FF64" s="150" t="str">
        <f t="shared" si="1625"/>
        <v/>
      </c>
      <c r="FG64" s="36">
        <f t="shared" si="1625"/>
        <v>0.42930000000000001</v>
      </c>
      <c r="FH64" s="36">
        <f t="shared" si="1625"/>
        <v>0.38840000000000002</v>
      </c>
      <c r="FI64" s="150">
        <f t="shared" si="1625"/>
        <v>0.5</v>
      </c>
      <c r="FJ64" s="36">
        <f t="shared" si="1625"/>
        <v>0.51829999999999998</v>
      </c>
      <c r="FK64" s="36">
        <f t="shared" si="1625"/>
        <v>0.48730000000000001</v>
      </c>
      <c r="FL64" s="37">
        <f>IF(FL63&gt;0,FL63/FL62,0)</f>
        <v>0</v>
      </c>
      <c r="FM64" s="150">
        <f t="shared" ref="FM64:FU64" si="1626">IF(AND(FM62&gt;0,FM63&gt;0),ROUNDDOWN(FM63/FM62,4),"")</f>
        <v>0.5</v>
      </c>
      <c r="FN64" s="36" t="str">
        <f t="shared" si="1626"/>
        <v/>
      </c>
      <c r="FO64" s="36" t="str">
        <f t="shared" si="1626"/>
        <v/>
      </c>
      <c r="FP64" s="150" t="str">
        <f t="shared" si="1626"/>
        <v/>
      </c>
      <c r="FQ64" s="36" t="str">
        <f t="shared" si="1626"/>
        <v/>
      </c>
      <c r="FR64" s="36" t="str">
        <f t="shared" si="1626"/>
        <v/>
      </c>
      <c r="FS64" s="150" t="str">
        <f t="shared" si="1626"/>
        <v/>
      </c>
      <c r="FT64" s="36" t="str">
        <f t="shared" si="1626"/>
        <v/>
      </c>
      <c r="FU64" s="36" t="str">
        <f t="shared" si="1626"/>
        <v/>
      </c>
      <c r="FV64" s="37">
        <f>IF(FV63&gt;0,FV63/FV62,0)</f>
        <v>0</v>
      </c>
      <c r="FW64" s="143" t="str">
        <f>IF(AND(FW62&gt;0,FW63&gt;0),ROUNDDOWN(FW63/FW62,4),"")</f>
        <v/>
      </c>
      <c r="FX64" s="424" t="str">
        <f t="shared" ref="FX64:GE64" si="1627">IF(AND(FX62&gt;0,FX63&gt;0),ROUNDDOWN(FX63/FX62,4),"")</f>
        <v/>
      </c>
      <c r="FY64" s="425" t="str">
        <f t="shared" si="1627"/>
        <v/>
      </c>
      <c r="FZ64" s="426" t="str">
        <f t="shared" si="1627"/>
        <v/>
      </c>
      <c r="GA64" s="297">
        <f t="shared" si="1627"/>
        <v>0.1431</v>
      </c>
      <c r="GB64" s="301">
        <f t="shared" si="1627"/>
        <v>0.12939999999999999</v>
      </c>
      <c r="GC64" s="155">
        <f t="shared" si="1627"/>
        <v>0.1666</v>
      </c>
      <c r="GD64" s="305">
        <f t="shared" si="1627"/>
        <v>0.12920000000000001</v>
      </c>
      <c r="GE64" s="315">
        <f t="shared" si="1627"/>
        <v>0.1245</v>
      </c>
      <c r="GF64" s="325"/>
      <c r="GG64" s="159">
        <f>IF(AND(GG62&gt;0,GG63&gt;0),ROUNDDOWN(GG63/GG62,4),"")</f>
        <v>0.125</v>
      </c>
      <c r="GH64" s="335" t="str">
        <f>IF(AND(GH62&gt;0,GH63&gt;0),ROUNDDOWN(GH63/GH62,4),"")</f>
        <v/>
      </c>
      <c r="GI64" s="336" t="str">
        <f t="shared" ref="GI64:GJ64" si="1628">IF(AND(GI62&gt;0,GI63&gt;0),ROUNDDOWN(GI63/GI62,4),"")</f>
        <v/>
      </c>
      <c r="GJ64" s="163" t="str">
        <f t="shared" si="1628"/>
        <v/>
      </c>
      <c r="GK64" s="356">
        <f>IF(AND(GK62&gt;0,GK63&gt;0),ROUNDDOWN(GK63/GK62,4),"")</f>
        <v>0.14580000000000001</v>
      </c>
      <c r="GL64" s="357">
        <f>IF(AND(GL62&gt;0,GL63&gt;0),ROUNDDOWN(GL63/GL62,4),"")</f>
        <v>0.13469999999999999</v>
      </c>
      <c r="GM64" s="167">
        <f>IF(AND(GM62&gt;0,GM63&gt;0),ROUNDDOWN(GM63/GM62,4),"")</f>
        <v>0.15379999999999999</v>
      </c>
      <c r="GN64" s="483">
        <f t="shared" ref="GN64:HA64" si="1629">IF(AND(GN62&gt;0,GN63&gt;0),ROUNDDOWN(GN63/GN62,4),"")</f>
        <v>0.21920000000000001</v>
      </c>
      <c r="GO64" s="484">
        <f t="shared" si="1629"/>
        <v>0.20399999999999999</v>
      </c>
      <c r="GP64" s="485" t="str">
        <f t="shared" si="1629"/>
        <v/>
      </c>
      <c r="GQ64" s="486">
        <f t="shared" si="1629"/>
        <v>0.2142</v>
      </c>
      <c r="GR64" s="392">
        <f t="shared" si="1629"/>
        <v>0.31719999999999998</v>
      </c>
      <c r="GS64" s="393">
        <f t="shared" si="1629"/>
        <v>0.28710000000000002</v>
      </c>
      <c r="GT64" s="172">
        <f t="shared" si="1629"/>
        <v>0.3478</v>
      </c>
      <c r="GU64" s="392">
        <f t="shared" si="1629"/>
        <v>0.1875</v>
      </c>
      <c r="GV64" s="393">
        <f t="shared" si="1629"/>
        <v>0.1729</v>
      </c>
      <c r="GW64" s="172">
        <f t="shared" si="1629"/>
        <v>0.19040000000000001</v>
      </c>
      <c r="GX64" s="392">
        <f t="shared" si="1629"/>
        <v>0.28710000000000002</v>
      </c>
      <c r="GY64" s="393">
        <f t="shared" si="1629"/>
        <v>0.26800000000000002</v>
      </c>
      <c r="GZ64" s="374"/>
      <c r="HA64" s="171">
        <f t="shared" si="1629"/>
        <v>0.29409999999999997</v>
      </c>
      <c r="HB64" s="40"/>
      <c r="HC64" s="39" t="s">
        <v>139</v>
      </c>
      <c r="HD64" s="39"/>
      <c r="HE64" s="39"/>
      <c r="HF64" s="39"/>
      <c r="HG64" s="39"/>
    </row>
    <row r="65" spans="1:215" s="42" customFormat="1" ht="21">
      <c r="A65" s="41"/>
      <c r="B65" s="51"/>
      <c r="C65" s="43" t="s">
        <v>208</v>
      </c>
      <c r="D65" s="44" t="s">
        <v>207</v>
      </c>
      <c r="E65" s="200"/>
      <c r="F65" s="201"/>
      <c r="G65" s="201"/>
      <c r="H65" s="201"/>
      <c r="I65" s="201"/>
      <c r="J65" s="201"/>
      <c r="K65" s="202"/>
      <c r="L65" s="202"/>
      <c r="M65" s="202"/>
      <c r="N65" s="202"/>
      <c r="O65" s="202"/>
      <c r="P65" s="202"/>
      <c r="Q65" s="202"/>
      <c r="R65" s="201"/>
      <c r="S65" s="45" t="s">
        <v>137</v>
      </c>
      <c r="T65" s="46">
        <f t="shared" ref="T65:AC66" si="1630">SUMIFS(T:T,$S:$S,$S65,$HD:$HD,$D65)</f>
        <v>239000000</v>
      </c>
      <c r="U65" s="47">
        <f t="shared" si="1630"/>
        <v>58750000</v>
      </c>
      <c r="V65" s="144">
        <f t="shared" si="1630"/>
        <v>9</v>
      </c>
      <c r="W65" s="46">
        <f t="shared" si="1630"/>
        <v>26856700</v>
      </c>
      <c r="X65" s="47">
        <f t="shared" si="1630"/>
        <v>7251309</v>
      </c>
      <c r="Y65" s="144">
        <f t="shared" si="1630"/>
        <v>1</v>
      </c>
      <c r="Z65" s="46">
        <f t="shared" si="1630"/>
        <v>22000000</v>
      </c>
      <c r="AA65" s="47">
        <f t="shared" si="1630"/>
        <v>4000000</v>
      </c>
      <c r="AB65" s="48">
        <f t="shared" si="1630"/>
        <v>-42757000</v>
      </c>
      <c r="AC65" s="144">
        <f t="shared" si="1630"/>
        <v>1</v>
      </c>
      <c r="AD65" s="46">
        <f t="shared" ref="AD65:AM66" si="1631">SUMIFS(AD:AD,$S:$S,$S65,$HD:$HD,$D65)</f>
        <v>213000000</v>
      </c>
      <c r="AE65" s="47">
        <f t="shared" si="1631"/>
        <v>51750000</v>
      </c>
      <c r="AF65" s="144">
        <f t="shared" si="1631"/>
        <v>8</v>
      </c>
      <c r="AG65" s="46">
        <f t="shared" si="1631"/>
        <v>69876580</v>
      </c>
      <c r="AH65" s="47">
        <f t="shared" si="1631"/>
        <v>18317295</v>
      </c>
      <c r="AI65" s="144">
        <f t="shared" si="1631"/>
        <v>3</v>
      </c>
      <c r="AJ65" s="46">
        <f t="shared" si="1631"/>
        <v>96766426</v>
      </c>
      <c r="AK65" s="47">
        <f t="shared" si="1631"/>
        <v>22982591</v>
      </c>
      <c r="AL65" s="48">
        <f t="shared" si="1631"/>
        <v>-23774409</v>
      </c>
      <c r="AM65" s="144">
        <f t="shared" si="1631"/>
        <v>4</v>
      </c>
      <c r="AN65" s="46">
        <f t="shared" ref="AN65:AW66" si="1632">SUMIFS(AN:AN,$S:$S,$S65,$HD:$HD,$D65)</f>
        <v>245000000</v>
      </c>
      <c r="AO65" s="47">
        <f t="shared" si="1632"/>
        <v>60250000</v>
      </c>
      <c r="AP65" s="144">
        <f t="shared" si="1632"/>
        <v>9</v>
      </c>
      <c r="AQ65" s="46">
        <f t="shared" si="1632"/>
        <v>163546292</v>
      </c>
      <c r="AR65" s="47">
        <f t="shared" si="1632"/>
        <v>41579362</v>
      </c>
      <c r="AS65" s="144">
        <f t="shared" si="1632"/>
        <v>6</v>
      </c>
      <c r="AT65" s="46">
        <f t="shared" si="1632"/>
        <v>50257800</v>
      </c>
      <c r="AU65" s="47">
        <f t="shared" si="1632"/>
        <v>12364450</v>
      </c>
      <c r="AV65" s="48">
        <f t="shared" si="1632"/>
        <v>-34392550</v>
      </c>
      <c r="AW65" s="144">
        <f t="shared" si="1632"/>
        <v>2</v>
      </c>
      <c r="AX65" s="427">
        <f t="shared" ref="AX65:BG66" si="1633">SUMIFS(AX:AX,$S:$S,$S65,$HD:$HD,$D65)</f>
        <v>697000000</v>
      </c>
      <c r="AY65" s="428">
        <f t="shared" si="1633"/>
        <v>170750000</v>
      </c>
      <c r="AZ65" s="429">
        <f t="shared" si="1633"/>
        <v>26</v>
      </c>
      <c r="BA65" s="298">
        <f t="shared" si="1633"/>
        <v>260279572</v>
      </c>
      <c r="BB65" s="302">
        <f t="shared" si="1633"/>
        <v>67147966</v>
      </c>
      <c r="BC65" s="156">
        <f t="shared" si="1633"/>
        <v>10</v>
      </c>
      <c r="BD65" s="306">
        <f t="shared" si="1633"/>
        <v>169024226</v>
      </c>
      <c r="BE65" s="316">
        <f t="shared" si="1633"/>
        <v>39347041</v>
      </c>
      <c r="BF65" s="326">
        <f t="shared" si="1633"/>
        <v>-100923959</v>
      </c>
      <c r="BG65" s="160">
        <f t="shared" si="1633"/>
        <v>7</v>
      </c>
      <c r="BH65" s="47">
        <f t="shared" ref="BH65:BQ66" si="1634">SUMIFS(BH:BH,$S:$S,$S65,$HD:$HD,$D65)</f>
        <v>164000000</v>
      </c>
      <c r="BI65" s="47">
        <f t="shared" si="1634"/>
        <v>40000000</v>
      </c>
      <c r="BJ65" s="144">
        <f t="shared" si="1634"/>
        <v>6</v>
      </c>
      <c r="BK65" s="46">
        <f t="shared" si="1634"/>
        <v>306333369</v>
      </c>
      <c r="BL65" s="47">
        <f t="shared" si="1634"/>
        <v>76062938</v>
      </c>
      <c r="BM65" s="144">
        <f t="shared" si="1634"/>
        <v>11</v>
      </c>
      <c r="BN65" s="46">
        <f t="shared" si="1634"/>
        <v>124483301</v>
      </c>
      <c r="BO65" s="47">
        <f t="shared" si="1634"/>
        <v>30910090</v>
      </c>
      <c r="BP65" s="48">
        <f t="shared" si="1634"/>
        <v>-15846910</v>
      </c>
      <c r="BQ65" s="144">
        <f t="shared" si="1634"/>
        <v>5</v>
      </c>
      <c r="BR65" s="46">
        <f t="shared" ref="BR65:CA66" si="1635">SUMIFS(BR:BR,$S:$S,$S65,$HD:$HD,$D65)</f>
        <v>205000000</v>
      </c>
      <c r="BS65" s="47">
        <f t="shared" si="1635"/>
        <v>50750000</v>
      </c>
      <c r="BT65" s="144">
        <f t="shared" si="1635"/>
        <v>8</v>
      </c>
      <c r="BU65" s="46">
        <f t="shared" si="1635"/>
        <v>266700654</v>
      </c>
      <c r="BV65" s="47">
        <f t="shared" si="1635"/>
        <v>62803997</v>
      </c>
      <c r="BW65" s="144">
        <f t="shared" si="1635"/>
        <v>10</v>
      </c>
      <c r="BX65" s="46">
        <f t="shared" si="1635"/>
        <v>135028637</v>
      </c>
      <c r="BY65" s="47">
        <f t="shared" si="1635"/>
        <v>31032861</v>
      </c>
      <c r="BZ65" s="48">
        <f t="shared" si="1635"/>
        <v>-15724139</v>
      </c>
      <c r="CA65" s="144">
        <f t="shared" si="1635"/>
        <v>6</v>
      </c>
      <c r="CB65" s="46">
        <f t="shared" ref="CB65:CK66" si="1636">SUMIFS(CB:CB,$S:$S,$S65,$HD:$HD,$D65)</f>
        <v>314000000</v>
      </c>
      <c r="CC65" s="47">
        <f t="shared" si="1636"/>
        <v>77500000</v>
      </c>
      <c r="CD65" s="144">
        <f t="shared" si="1636"/>
        <v>12</v>
      </c>
      <c r="CE65" s="46">
        <f t="shared" si="1636"/>
        <v>288159733</v>
      </c>
      <c r="CF65" s="47">
        <f t="shared" si="1636"/>
        <v>70057671</v>
      </c>
      <c r="CG65" s="144">
        <f t="shared" si="1636"/>
        <v>11</v>
      </c>
      <c r="CH65" s="46">
        <f t="shared" si="1636"/>
        <v>92943719</v>
      </c>
      <c r="CI65" s="47">
        <f t="shared" si="1636"/>
        <v>23200151</v>
      </c>
      <c r="CJ65" s="48">
        <f t="shared" si="1636"/>
        <v>-23556849</v>
      </c>
      <c r="CK65" s="144">
        <f t="shared" si="1636"/>
        <v>4</v>
      </c>
      <c r="CL65" s="427">
        <f t="shared" ref="CL65:CU66" si="1637">SUMIFS(CL:CL,$S:$S,$S65,$HD:$HD,$D65)</f>
        <v>683000000</v>
      </c>
      <c r="CM65" s="428">
        <f t="shared" si="1637"/>
        <v>168250000</v>
      </c>
      <c r="CN65" s="429">
        <f t="shared" si="1637"/>
        <v>26</v>
      </c>
      <c r="CO65" s="298">
        <f t="shared" si="1637"/>
        <v>861193756</v>
      </c>
      <c r="CP65" s="302">
        <f t="shared" si="1637"/>
        <v>208924606</v>
      </c>
      <c r="CQ65" s="156">
        <f t="shared" si="1637"/>
        <v>32</v>
      </c>
      <c r="CR65" s="306">
        <f t="shared" si="1637"/>
        <v>352455657</v>
      </c>
      <c r="CS65" s="316">
        <f t="shared" si="1637"/>
        <v>85143102</v>
      </c>
      <c r="CT65" s="326">
        <f t="shared" si="1637"/>
        <v>-55127898</v>
      </c>
      <c r="CU65" s="160">
        <f t="shared" si="1637"/>
        <v>15</v>
      </c>
      <c r="CV65" s="337">
        <f t="shared" ref="CV65:DE66" si="1638">SUMIFS(CV:CV,$S:$S,$S65,$HD:$HD,$D65)</f>
        <v>1380000000</v>
      </c>
      <c r="CW65" s="338">
        <f t="shared" si="1638"/>
        <v>339000000</v>
      </c>
      <c r="CX65" s="164">
        <f t="shared" si="1638"/>
        <v>52</v>
      </c>
      <c r="CY65" s="358">
        <f t="shared" si="1638"/>
        <v>1121473328</v>
      </c>
      <c r="CZ65" s="359">
        <f t="shared" si="1638"/>
        <v>276072572</v>
      </c>
      <c r="DA65" s="168">
        <f t="shared" si="1638"/>
        <v>42</v>
      </c>
      <c r="DB65" s="487">
        <f t="shared" si="1638"/>
        <v>521479883</v>
      </c>
      <c r="DC65" s="488">
        <f t="shared" si="1638"/>
        <v>124490143</v>
      </c>
      <c r="DD65" s="489">
        <f t="shared" si="1638"/>
        <v>-156051857</v>
      </c>
      <c r="DE65" s="490">
        <f t="shared" si="1638"/>
        <v>22</v>
      </c>
      <c r="DF65" s="47">
        <f t="shared" ref="DF65:DO66" si="1639">SUMIFS(DF:DF,$S:$S,$S65,$HD:$HD,$D65)</f>
        <v>185000000</v>
      </c>
      <c r="DG65" s="47">
        <f t="shared" si="1639"/>
        <v>45250000</v>
      </c>
      <c r="DH65" s="144">
        <f t="shared" si="1639"/>
        <v>7</v>
      </c>
      <c r="DI65" s="46">
        <f t="shared" si="1639"/>
        <v>136000000</v>
      </c>
      <c r="DJ65" s="47">
        <f t="shared" si="1639"/>
        <v>33500000</v>
      </c>
      <c r="DK65" s="144">
        <f t="shared" si="1639"/>
        <v>5</v>
      </c>
      <c r="DL65" s="46">
        <f t="shared" si="1639"/>
        <v>148586721</v>
      </c>
      <c r="DM65" s="47">
        <f t="shared" si="1639"/>
        <v>37726184</v>
      </c>
      <c r="DN65" s="48">
        <f t="shared" si="1639"/>
        <v>-9030816</v>
      </c>
      <c r="DO65" s="144">
        <f t="shared" si="1639"/>
        <v>6</v>
      </c>
      <c r="DP65" s="46">
        <f t="shared" ref="DP65:DY66" si="1640">SUMIFS(DP:DP,$S:$S,$S65,$HD:$HD,$D65)</f>
        <v>260000000</v>
      </c>
      <c r="DQ65" s="47">
        <f t="shared" si="1640"/>
        <v>64000000</v>
      </c>
      <c r="DR65" s="144">
        <f t="shared" si="1640"/>
        <v>10</v>
      </c>
      <c r="DS65" s="46">
        <f t="shared" si="1640"/>
        <v>192000000</v>
      </c>
      <c r="DT65" s="47">
        <f t="shared" si="1640"/>
        <v>46500000</v>
      </c>
      <c r="DU65" s="144">
        <f t="shared" si="1640"/>
        <v>7</v>
      </c>
      <c r="DV65" s="46">
        <f t="shared" si="1640"/>
        <v>223760424</v>
      </c>
      <c r="DW65" s="47">
        <f t="shared" si="1640"/>
        <v>56959489</v>
      </c>
      <c r="DX65" s="48">
        <f t="shared" si="1640"/>
        <v>10202489</v>
      </c>
      <c r="DY65" s="144">
        <f t="shared" si="1640"/>
        <v>8</v>
      </c>
      <c r="DZ65" s="46">
        <f t="shared" ref="DZ65:EI66" si="1641">SUMIFS(DZ:DZ,$S:$S,$S65,$HD:$HD,$D65)</f>
        <v>205000000</v>
      </c>
      <c r="EA65" s="47">
        <f t="shared" si="1641"/>
        <v>50750000</v>
      </c>
      <c r="EB65" s="144">
        <f t="shared" si="1641"/>
        <v>8</v>
      </c>
      <c r="EC65" s="46">
        <f t="shared" si="1641"/>
        <v>288000000</v>
      </c>
      <c r="ED65" s="47">
        <f t="shared" si="1641"/>
        <v>70500000</v>
      </c>
      <c r="EE65" s="144">
        <f t="shared" si="1641"/>
        <v>11</v>
      </c>
      <c r="EF65" s="46">
        <f t="shared" si="1641"/>
        <v>384621784</v>
      </c>
      <c r="EG65" s="47">
        <f t="shared" si="1641"/>
        <v>93921254</v>
      </c>
      <c r="EH65" s="48">
        <f t="shared" si="1641"/>
        <v>47164254</v>
      </c>
      <c r="EI65" s="144">
        <f t="shared" si="1641"/>
        <v>14</v>
      </c>
      <c r="EJ65" s="427">
        <f t="shared" ref="EJ65:ES66" si="1642">SUMIFS(EJ:EJ,$S:$S,$S65,$HD:$HD,$D65)</f>
        <v>650000000</v>
      </c>
      <c r="EK65" s="428">
        <f t="shared" si="1642"/>
        <v>160000000</v>
      </c>
      <c r="EL65" s="429">
        <f t="shared" si="1642"/>
        <v>25</v>
      </c>
      <c r="EM65" s="298">
        <f t="shared" si="1642"/>
        <v>616000000</v>
      </c>
      <c r="EN65" s="302">
        <f t="shared" si="1642"/>
        <v>150500000</v>
      </c>
      <c r="EO65" s="156">
        <f t="shared" si="1642"/>
        <v>23</v>
      </c>
      <c r="EP65" s="306">
        <f t="shared" si="1642"/>
        <v>756968929</v>
      </c>
      <c r="EQ65" s="316">
        <f t="shared" si="1642"/>
        <v>188606927</v>
      </c>
      <c r="ER65" s="326">
        <f t="shared" si="1642"/>
        <v>48335927</v>
      </c>
      <c r="ES65" s="160">
        <f t="shared" si="1642"/>
        <v>28</v>
      </c>
      <c r="ET65" s="47">
        <f t="shared" ref="ET65:FC66" si="1643">SUMIFS(ET:ET,$S:$S,$S65,$HD:$HD,$D65)</f>
        <v>184000000</v>
      </c>
      <c r="EU65" s="47">
        <f t="shared" si="1643"/>
        <v>45500000</v>
      </c>
      <c r="EV65" s="144">
        <f t="shared" si="1643"/>
        <v>7</v>
      </c>
      <c r="EW65" s="46">
        <f t="shared" si="1643"/>
        <v>233000000</v>
      </c>
      <c r="EX65" s="47">
        <f t="shared" si="1643"/>
        <v>57250000</v>
      </c>
      <c r="EY65" s="144">
        <f t="shared" si="1643"/>
        <v>9</v>
      </c>
      <c r="EZ65" s="46">
        <f t="shared" si="1643"/>
        <v>310927515</v>
      </c>
      <c r="FA65" s="47">
        <f t="shared" si="1643"/>
        <v>73651080</v>
      </c>
      <c r="FB65" s="48">
        <f t="shared" si="1643"/>
        <v>26894080</v>
      </c>
      <c r="FC65" s="144">
        <f t="shared" si="1643"/>
        <v>12</v>
      </c>
      <c r="FD65" s="46">
        <f t="shared" ref="FD65:FM66" si="1644">SUMIFS(FD:FD,$S:$S,$S65,$HD:$HD,$D65)</f>
        <v>234000000</v>
      </c>
      <c r="FE65" s="47">
        <f t="shared" si="1644"/>
        <v>57000000</v>
      </c>
      <c r="FF65" s="144">
        <f t="shared" si="1644"/>
        <v>9</v>
      </c>
      <c r="FG65" s="46">
        <f t="shared" si="1644"/>
        <v>212000000</v>
      </c>
      <c r="FH65" s="47">
        <f t="shared" si="1644"/>
        <v>52000000</v>
      </c>
      <c r="FI65" s="144">
        <f t="shared" si="1644"/>
        <v>8</v>
      </c>
      <c r="FJ65" s="46">
        <f t="shared" si="1644"/>
        <v>191838057</v>
      </c>
      <c r="FK65" s="47">
        <f t="shared" si="1644"/>
        <v>46649728</v>
      </c>
      <c r="FL65" s="48">
        <f t="shared" si="1644"/>
        <v>-107272</v>
      </c>
      <c r="FM65" s="144">
        <f t="shared" si="1644"/>
        <v>7</v>
      </c>
      <c r="FN65" s="46">
        <f t="shared" ref="FN65:FW66" si="1645">SUMIFS(FN:FN,$S:$S,$S65,$HD:$HD,$D65)</f>
        <v>287000000</v>
      </c>
      <c r="FO65" s="47">
        <f t="shared" si="1645"/>
        <v>70750000</v>
      </c>
      <c r="FP65" s="144">
        <f t="shared" si="1645"/>
        <v>11</v>
      </c>
      <c r="FQ65" s="46">
        <f t="shared" si="1645"/>
        <v>233000000</v>
      </c>
      <c r="FR65" s="47">
        <f t="shared" si="1645"/>
        <v>57250000</v>
      </c>
      <c r="FS65" s="144">
        <f t="shared" si="1645"/>
        <v>9</v>
      </c>
      <c r="FT65" s="46">
        <f t="shared" si="1645"/>
        <v>131000000</v>
      </c>
      <c r="FU65" s="47">
        <f t="shared" si="1645"/>
        <v>31750000</v>
      </c>
      <c r="FV65" s="48">
        <f t="shared" si="1645"/>
        <v>-15007000</v>
      </c>
      <c r="FW65" s="144">
        <f t="shared" si="1645"/>
        <v>5</v>
      </c>
      <c r="FX65" s="427">
        <f t="shared" ref="FX65:GG66" si="1646">SUMIFS(FX:FX,$S:$S,$S65,$HD:$HD,$D65)</f>
        <v>705000000</v>
      </c>
      <c r="FY65" s="428">
        <f t="shared" si="1646"/>
        <v>173250000</v>
      </c>
      <c r="FZ65" s="429">
        <f t="shared" si="1646"/>
        <v>27</v>
      </c>
      <c r="GA65" s="298">
        <f t="shared" si="1646"/>
        <v>678000000</v>
      </c>
      <c r="GB65" s="302">
        <f t="shared" si="1646"/>
        <v>166500000</v>
      </c>
      <c r="GC65" s="156">
        <f t="shared" si="1646"/>
        <v>26</v>
      </c>
      <c r="GD65" s="306">
        <f t="shared" si="1646"/>
        <v>633765572</v>
      </c>
      <c r="GE65" s="316">
        <f t="shared" si="1646"/>
        <v>152050808</v>
      </c>
      <c r="GF65" s="326">
        <f t="shared" si="1646"/>
        <v>11779808</v>
      </c>
      <c r="GG65" s="160">
        <f t="shared" si="1646"/>
        <v>24</v>
      </c>
      <c r="GH65" s="337">
        <f t="shared" ref="GH65:GQ66" si="1647">SUMIFS(GH:GH,$S:$S,$S65,$HD:$HD,$D65)</f>
        <v>1355000000</v>
      </c>
      <c r="GI65" s="338">
        <f t="shared" si="1647"/>
        <v>333250000</v>
      </c>
      <c r="GJ65" s="164">
        <f t="shared" si="1647"/>
        <v>52</v>
      </c>
      <c r="GK65" s="358">
        <f t="shared" si="1647"/>
        <v>1294000000</v>
      </c>
      <c r="GL65" s="359">
        <f t="shared" si="1647"/>
        <v>317000000</v>
      </c>
      <c r="GM65" s="168">
        <f t="shared" si="1647"/>
        <v>49</v>
      </c>
      <c r="GN65" s="487">
        <f t="shared" si="1647"/>
        <v>1390734501</v>
      </c>
      <c r="GO65" s="488">
        <f t="shared" si="1647"/>
        <v>340657735</v>
      </c>
      <c r="GP65" s="489">
        <f t="shared" si="1647"/>
        <v>60115735</v>
      </c>
      <c r="GQ65" s="490">
        <f t="shared" si="1647"/>
        <v>52</v>
      </c>
      <c r="GR65" s="394">
        <f t="shared" ref="GR65:HA66" si="1648">SUMIFS(GR:GR,$S:$S,$S65,$HD:$HD,$D65)</f>
        <v>2735000000</v>
      </c>
      <c r="GS65" s="395">
        <f t="shared" si="1648"/>
        <v>672250000</v>
      </c>
      <c r="GT65" s="173">
        <f t="shared" si="1648"/>
        <v>104</v>
      </c>
      <c r="GU65" s="396">
        <f t="shared" si="1648"/>
        <v>2415473328</v>
      </c>
      <c r="GV65" s="395">
        <f t="shared" si="1648"/>
        <v>593072572</v>
      </c>
      <c r="GW65" s="173">
        <f t="shared" si="1648"/>
        <v>91</v>
      </c>
      <c r="GX65" s="396">
        <f t="shared" si="1648"/>
        <v>1912214384</v>
      </c>
      <c r="GY65" s="395">
        <f t="shared" si="1648"/>
        <v>465147878</v>
      </c>
      <c r="GZ65" s="410">
        <f t="shared" si="1648"/>
        <v>-95936122</v>
      </c>
      <c r="HA65" s="257">
        <f t="shared" si="1648"/>
        <v>74</v>
      </c>
      <c r="HB65" s="49"/>
      <c r="HC65" s="30"/>
      <c r="HD65" s="52"/>
      <c r="HE65" s="52"/>
      <c r="HF65" s="52"/>
      <c r="HG65" s="52"/>
    </row>
    <row r="66" spans="1:215" s="42" customFormat="1" ht="21">
      <c r="A66" s="41"/>
      <c r="B66" s="51"/>
      <c r="C66" s="50" t="str">
        <f>C65</f>
        <v>小計</v>
      </c>
      <c r="D66" s="51" t="str">
        <f>D65</f>
        <v>君津住宅</v>
      </c>
      <c r="E66" s="203"/>
      <c r="F66" s="204"/>
      <c r="G66" s="204"/>
      <c r="H66" s="204"/>
      <c r="I66" s="204"/>
      <c r="J66" s="204"/>
      <c r="K66" s="205"/>
      <c r="L66" s="205"/>
      <c r="M66" s="205"/>
      <c r="N66" s="205"/>
      <c r="O66" s="205"/>
      <c r="P66" s="205"/>
      <c r="Q66" s="205"/>
      <c r="R66" s="204"/>
      <c r="S66" s="52" t="s">
        <v>138</v>
      </c>
      <c r="T66" s="27">
        <f t="shared" si="1630"/>
        <v>109149494</v>
      </c>
      <c r="U66" s="53">
        <f t="shared" si="1630"/>
        <v>26122199</v>
      </c>
      <c r="V66" s="145">
        <f t="shared" si="1630"/>
        <v>4</v>
      </c>
      <c r="W66" s="27">
        <f t="shared" si="1630"/>
        <v>55897683</v>
      </c>
      <c r="X66" s="53">
        <f t="shared" si="1630"/>
        <v>14495770</v>
      </c>
      <c r="Y66" s="145">
        <f t="shared" si="1630"/>
        <v>2</v>
      </c>
      <c r="Z66" s="27">
        <f t="shared" si="1630"/>
        <v>22372913</v>
      </c>
      <c r="AA66" s="53">
        <f t="shared" si="1630"/>
        <v>5713724</v>
      </c>
      <c r="AB66" s="133">
        <f t="shared" si="1630"/>
        <v>-41043276</v>
      </c>
      <c r="AC66" s="145">
        <f t="shared" si="1630"/>
        <v>1</v>
      </c>
      <c r="AD66" s="27">
        <f t="shared" si="1631"/>
        <v>78930565</v>
      </c>
      <c r="AE66" s="53">
        <f t="shared" si="1631"/>
        <v>18026067</v>
      </c>
      <c r="AF66" s="145">
        <f t="shared" si="1631"/>
        <v>3</v>
      </c>
      <c r="AG66" s="27">
        <f t="shared" si="1631"/>
        <v>72913659</v>
      </c>
      <c r="AH66" s="53">
        <f t="shared" si="1631"/>
        <v>18703347</v>
      </c>
      <c r="AI66" s="145">
        <f t="shared" si="1631"/>
        <v>3</v>
      </c>
      <c r="AJ66" s="27">
        <f t="shared" si="1631"/>
        <v>84500695</v>
      </c>
      <c r="AK66" s="53">
        <f t="shared" si="1631"/>
        <v>21260603</v>
      </c>
      <c r="AL66" s="133">
        <f t="shared" si="1631"/>
        <v>-25496397</v>
      </c>
      <c r="AM66" s="145">
        <f t="shared" si="1631"/>
        <v>4</v>
      </c>
      <c r="AN66" s="27">
        <f t="shared" si="1632"/>
        <v>154927482</v>
      </c>
      <c r="AO66" s="53">
        <f t="shared" si="1632"/>
        <v>33945880</v>
      </c>
      <c r="AP66" s="145">
        <f t="shared" si="1632"/>
        <v>6</v>
      </c>
      <c r="AQ66" s="27">
        <f t="shared" si="1632"/>
        <v>78948002</v>
      </c>
      <c r="AR66" s="53">
        <f t="shared" si="1632"/>
        <v>18130965</v>
      </c>
      <c r="AS66" s="145">
        <f t="shared" si="1632"/>
        <v>3</v>
      </c>
      <c r="AT66" s="27">
        <f t="shared" si="1632"/>
        <v>48917231</v>
      </c>
      <c r="AU66" s="53">
        <f t="shared" si="1632"/>
        <v>10834523</v>
      </c>
      <c r="AV66" s="29">
        <f t="shared" si="1632"/>
        <v>-35922477</v>
      </c>
      <c r="AW66" s="145">
        <f t="shared" si="1632"/>
        <v>2</v>
      </c>
      <c r="AX66" s="430">
        <f t="shared" si="1633"/>
        <v>343007541</v>
      </c>
      <c r="AY66" s="428">
        <f t="shared" si="1633"/>
        <v>78094146</v>
      </c>
      <c r="AZ66" s="429">
        <f t="shared" si="1633"/>
        <v>13</v>
      </c>
      <c r="BA66" s="298">
        <f t="shared" si="1633"/>
        <v>207759344</v>
      </c>
      <c r="BB66" s="302">
        <f t="shared" si="1633"/>
        <v>51330082</v>
      </c>
      <c r="BC66" s="156">
        <f t="shared" si="1633"/>
        <v>8</v>
      </c>
      <c r="BD66" s="306">
        <f t="shared" si="1633"/>
        <v>155790839</v>
      </c>
      <c r="BE66" s="316">
        <f t="shared" si="1633"/>
        <v>37808850</v>
      </c>
      <c r="BF66" s="410">
        <f t="shared" si="1633"/>
        <v>-102462150</v>
      </c>
      <c r="BG66" s="160">
        <f t="shared" si="1633"/>
        <v>7</v>
      </c>
      <c r="BH66" s="53">
        <f t="shared" si="1634"/>
        <v>92004344</v>
      </c>
      <c r="BI66" s="53">
        <f t="shared" si="1634"/>
        <v>21656300</v>
      </c>
      <c r="BJ66" s="145">
        <f t="shared" si="1634"/>
        <v>4</v>
      </c>
      <c r="BK66" s="27">
        <f t="shared" si="1634"/>
        <v>139657981</v>
      </c>
      <c r="BL66" s="53">
        <f t="shared" si="1634"/>
        <v>32798598</v>
      </c>
      <c r="BM66" s="145">
        <f t="shared" si="1634"/>
        <v>5</v>
      </c>
      <c r="BN66" s="27">
        <f t="shared" si="1634"/>
        <v>175354391</v>
      </c>
      <c r="BO66" s="53">
        <f t="shared" si="1634"/>
        <v>43988640</v>
      </c>
      <c r="BP66" s="133">
        <f t="shared" si="1634"/>
        <v>-2768360</v>
      </c>
      <c r="BQ66" s="145">
        <f t="shared" si="1634"/>
        <v>7</v>
      </c>
      <c r="BR66" s="27">
        <f t="shared" si="1635"/>
        <v>48364569</v>
      </c>
      <c r="BS66" s="53">
        <f t="shared" si="1635"/>
        <v>11163788</v>
      </c>
      <c r="BT66" s="145">
        <f t="shared" si="1635"/>
        <v>2</v>
      </c>
      <c r="BU66" s="27">
        <f t="shared" si="1635"/>
        <v>28933466</v>
      </c>
      <c r="BV66" s="53">
        <f t="shared" si="1635"/>
        <v>7406356</v>
      </c>
      <c r="BW66" s="145">
        <f t="shared" si="1635"/>
        <v>1</v>
      </c>
      <c r="BX66" s="27">
        <f t="shared" si="1635"/>
        <v>99121061</v>
      </c>
      <c r="BY66" s="53">
        <f t="shared" si="1635"/>
        <v>24654569</v>
      </c>
      <c r="BZ66" s="133">
        <f t="shared" si="1635"/>
        <v>-22102431</v>
      </c>
      <c r="CA66" s="145">
        <f t="shared" si="1635"/>
        <v>4</v>
      </c>
      <c r="CB66" s="27">
        <f t="shared" si="1636"/>
        <v>219895851</v>
      </c>
      <c r="CC66" s="53">
        <f t="shared" si="1636"/>
        <v>49848703</v>
      </c>
      <c r="CD66" s="145">
        <f t="shared" si="1636"/>
        <v>9</v>
      </c>
      <c r="CE66" s="27">
        <f t="shared" si="1636"/>
        <v>162718691</v>
      </c>
      <c r="CF66" s="53">
        <f t="shared" si="1636"/>
        <v>38283427</v>
      </c>
      <c r="CG66" s="145">
        <f t="shared" si="1636"/>
        <v>6</v>
      </c>
      <c r="CH66" s="27">
        <f t="shared" si="1636"/>
        <v>149489788</v>
      </c>
      <c r="CI66" s="53">
        <f t="shared" si="1636"/>
        <v>36298079</v>
      </c>
      <c r="CJ66" s="133">
        <f t="shared" si="1636"/>
        <v>-10458921</v>
      </c>
      <c r="CK66" s="145">
        <f t="shared" si="1636"/>
        <v>6</v>
      </c>
      <c r="CL66" s="430">
        <f t="shared" si="1637"/>
        <v>360264764</v>
      </c>
      <c r="CM66" s="428">
        <f t="shared" si="1637"/>
        <v>82668791</v>
      </c>
      <c r="CN66" s="429">
        <f t="shared" si="1637"/>
        <v>15</v>
      </c>
      <c r="CO66" s="298">
        <f t="shared" si="1637"/>
        <v>331310138</v>
      </c>
      <c r="CP66" s="302">
        <f t="shared" si="1637"/>
        <v>78488381</v>
      </c>
      <c r="CQ66" s="156">
        <f t="shared" si="1637"/>
        <v>12</v>
      </c>
      <c r="CR66" s="306">
        <f t="shared" si="1637"/>
        <v>423965240</v>
      </c>
      <c r="CS66" s="316">
        <f t="shared" si="1637"/>
        <v>104941288</v>
      </c>
      <c r="CT66" s="410">
        <f t="shared" si="1637"/>
        <v>-35329712</v>
      </c>
      <c r="CU66" s="160">
        <f t="shared" si="1637"/>
        <v>17</v>
      </c>
      <c r="CV66" s="339">
        <f t="shared" si="1638"/>
        <v>703272305</v>
      </c>
      <c r="CW66" s="338">
        <f t="shared" si="1638"/>
        <v>160762937</v>
      </c>
      <c r="CX66" s="164">
        <f t="shared" si="1638"/>
        <v>28</v>
      </c>
      <c r="CY66" s="358">
        <f t="shared" si="1638"/>
        <v>539069482</v>
      </c>
      <c r="CZ66" s="359">
        <f t="shared" si="1638"/>
        <v>129818463</v>
      </c>
      <c r="DA66" s="168">
        <f t="shared" si="1638"/>
        <v>20</v>
      </c>
      <c r="DB66" s="487">
        <f t="shared" si="1638"/>
        <v>579756079</v>
      </c>
      <c r="DC66" s="488">
        <f t="shared" si="1638"/>
        <v>142750138</v>
      </c>
      <c r="DD66" s="410">
        <f t="shared" si="1638"/>
        <v>-137791862</v>
      </c>
      <c r="DE66" s="490">
        <f t="shared" si="1638"/>
        <v>24</v>
      </c>
      <c r="DF66" s="53">
        <f t="shared" si="1639"/>
        <v>101140596</v>
      </c>
      <c r="DG66" s="53">
        <f t="shared" si="1639"/>
        <v>22300749</v>
      </c>
      <c r="DH66" s="145">
        <f t="shared" si="1639"/>
        <v>4</v>
      </c>
      <c r="DI66" s="27">
        <f t="shared" si="1639"/>
        <v>174508060</v>
      </c>
      <c r="DJ66" s="53">
        <f t="shared" si="1639"/>
        <v>40263961</v>
      </c>
      <c r="DK66" s="145">
        <f t="shared" si="1639"/>
        <v>6</v>
      </c>
      <c r="DL66" s="27">
        <f t="shared" si="1639"/>
        <v>50992187</v>
      </c>
      <c r="DM66" s="53">
        <f t="shared" si="1639"/>
        <v>11677522</v>
      </c>
      <c r="DN66" s="133">
        <f t="shared" si="1639"/>
        <v>-35079478</v>
      </c>
      <c r="DO66" s="145">
        <f t="shared" si="1639"/>
        <v>2</v>
      </c>
      <c r="DP66" s="27">
        <f t="shared" si="1640"/>
        <v>33751058</v>
      </c>
      <c r="DQ66" s="53">
        <f t="shared" si="1640"/>
        <v>7180993</v>
      </c>
      <c r="DR66" s="145">
        <f t="shared" si="1640"/>
        <v>1</v>
      </c>
      <c r="DS66" s="27">
        <f t="shared" si="1640"/>
        <v>0</v>
      </c>
      <c r="DT66" s="53">
        <f t="shared" si="1640"/>
        <v>0</v>
      </c>
      <c r="DU66" s="145">
        <f t="shared" si="1640"/>
        <v>0</v>
      </c>
      <c r="DV66" s="27">
        <f t="shared" si="1640"/>
        <v>111921929</v>
      </c>
      <c r="DW66" s="53">
        <f t="shared" si="1640"/>
        <v>25997398</v>
      </c>
      <c r="DX66" s="133">
        <f t="shared" si="1640"/>
        <v>-20759602</v>
      </c>
      <c r="DY66" s="145">
        <f t="shared" si="1640"/>
        <v>4</v>
      </c>
      <c r="DZ66" s="27">
        <f t="shared" si="1641"/>
        <v>76989882</v>
      </c>
      <c r="EA66" s="53">
        <f t="shared" si="1641"/>
        <v>16181370</v>
      </c>
      <c r="EB66" s="145">
        <f t="shared" si="1641"/>
        <v>2</v>
      </c>
      <c r="EC66" s="27">
        <f t="shared" si="1641"/>
        <v>0</v>
      </c>
      <c r="ED66" s="53">
        <f t="shared" si="1641"/>
        <v>0</v>
      </c>
      <c r="EE66" s="145">
        <f t="shared" si="1641"/>
        <v>0</v>
      </c>
      <c r="EF66" s="27">
        <f t="shared" si="1641"/>
        <v>22063436</v>
      </c>
      <c r="EG66" s="53">
        <f t="shared" si="1641"/>
        <v>5745261</v>
      </c>
      <c r="EH66" s="133">
        <f t="shared" si="1641"/>
        <v>-41011739</v>
      </c>
      <c r="EI66" s="145">
        <f t="shared" si="1641"/>
        <v>1</v>
      </c>
      <c r="EJ66" s="430">
        <f t="shared" si="1642"/>
        <v>211881536</v>
      </c>
      <c r="EK66" s="428">
        <f t="shared" si="1642"/>
        <v>45663112</v>
      </c>
      <c r="EL66" s="429">
        <f t="shared" si="1642"/>
        <v>7</v>
      </c>
      <c r="EM66" s="298">
        <f t="shared" si="1642"/>
        <v>174508060</v>
      </c>
      <c r="EN66" s="302">
        <f t="shared" si="1642"/>
        <v>40263961</v>
      </c>
      <c r="EO66" s="156">
        <f t="shared" si="1642"/>
        <v>6</v>
      </c>
      <c r="EP66" s="306">
        <f t="shared" si="1642"/>
        <v>184977552</v>
      </c>
      <c r="EQ66" s="316">
        <f t="shared" si="1642"/>
        <v>43420181</v>
      </c>
      <c r="ER66" s="410">
        <f t="shared" si="1642"/>
        <v>-96850819</v>
      </c>
      <c r="ES66" s="160">
        <f t="shared" si="1642"/>
        <v>7</v>
      </c>
      <c r="ET66" s="53">
        <f t="shared" si="1643"/>
        <v>0</v>
      </c>
      <c r="EU66" s="53">
        <f t="shared" si="1643"/>
        <v>0</v>
      </c>
      <c r="EV66" s="145">
        <f t="shared" si="1643"/>
        <v>0</v>
      </c>
      <c r="EW66" s="27">
        <f t="shared" si="1643"/>
        <v>88786066</v>
      </c>
      <c r="EX66" s="53">
        <f t="shared" si="1643"/>
        <v>20194612</v>
      </c>
      <c r="EY66" s="145">
        <f t="shared" si="1643"/>
        <v>4</v>
      </c>
      <c r="EZ66" s="27">
        <f t="shared" si="1643"/>
        <v>28933466</v>
      </c>
      <c r="FA66" s="53">
        <f t="shared" si="1643"/>
        <v>7406356</v>
      </c>
      <c r="FB66" s="133">
        <f t="shared" si="1643"/>
        <v>-39350644</v>
      </c>
      <c r="FC66" s="145">
        <f t="shared" si="1643"/>
        <v>1</v>
      </c>
      <c r="FD66" s="27">
        <f t="shared" si="1644"/>
        <v>0</v>
      </c>
      <c r="FE66" s="53">
        <f t="shared" si="1644"/>
        <v>0</v>
      </c>
      <c r="FF66" s="145">
        <f t="shared" si="1644"/>
        <v>0</v>
      </c>
      <c r="FG66" s="27">
        <f t="shared" si="1644"/>
        <v>98649612</v>
      </c>
      <c r="FH66" s="53">
        <f t="shared" si="1644"/>
        <v>23926534</v>
      </c>
      <c r="FI66" s="145">
        <f t="shared" si="1644"/>
        <v>4</v>
      </c>
      <c r="FJ66" s="27">
        <f t="shared" si="1644"/>
        <v>128838766</v>
      </c>
      <c r="FK66" s="53">
        <f t="shared" si="1644"/>
        <v>27678809</v>
      </c>
      <c r="FL66" s="133">
        <f t="shared" si="1644"/>
        <v>-19078191</v>
      </c>
      <c r="FM66" s="145">
        <f t="shared" si="1644"/>
        <v>5</v>
      </c>
      <c r="FN66" s="27">
        <f t="shared" si="1645"/>
        <v>0</v>
      </c>
      <c r="FO66" s="53">
        <f t="shared" si="1645"/>
        <v>0</v>
      </c>
      <c r="FP66" s="145">
        <f t="shared" si="1645"/>
        <v>0</v>
      </c>
      <c r="FQ66" s="27">
        <f t="shared" si="1645"/>
        <v>0</v>
      </c>
      <c r="FR66" s="53">
        <f t="shared" si="1645"/>
        <v>0</v>
      </c>
      <c r="FS66" s="145">
        <f t="shared" si="1645"/>
        <v>0</v>
      </c>
      <c r="FT66" s="27">
        <f t="shared" si="1645"/>
        <v>0</v>
      </c>
      <c r="FU66" s="53">
        <f t="shared" si="1645"/>
        <v>0</v>
      </c>
      <c r="FV66" s="133">
        <f t="shared" si="1645"/>
        <v>-46757000</v>
      </c>
      <c r="FW66" s="145">
        <f t="shared" si="1645"/>
        <v>0</v>
      </c>
      <c r="FX66" s="430">
        <f t="shared" si="1646"/>
        <v>0</v>
      </c>
      <c r="FY66" s="428">
        <f t="shared" si="1646"/>
        <v>0</v>
      </c>
      <c r="FZ66" s="429">
        <f t="shared" si="1646"/>
        <v>0</v>
      </c>
      <c r="GA66" s="298">
        <f t="shared" si="1646"/>
        <v>187435678</v>
      </c>
      <c r="GB66" s="302">
        <f t="shared" si="1646"/>
        <v>44121146</v>
      </c>
      <c r="GC66" s="156">
        <f t="shared" si="1646"/>
        <v>8</v>
      </c>
      <c r="GD66" s="306">
        <f t="shared" si="1646"/>
        <v>157772232</v>
      </c>
      <c r="GE66" s="316">
        <f t="shared" si="1646"/>
        <v>35085165</v>
      </c>
      <c r="GF66" s="410">
        <f t="shared" si="1646"/>
        <v>-105185835</v>
      </c>
      <c r="GG66" s="160">
        <f t="shared" si="1646"/>
        <v>6</v>
      </c>
      <c r="GH66" s="339">
        <f t="shared" si="1647"/>
        <v>211881536</v>
      </c>
      <c r="GI66" s="338">
        <f t="shared" si="1647"/>
        <v>45663112</v>
      </c>
      <c r="GJ66" s="164">
        <f t="shared" si="1647"/>
        <v>7</v>
      </c>
      <c r="GK66" s="358">
        <f t="shared" si="1647"/>
        <v>361943738</v>
      </c>
      <c r="GL66" s="359">
        <f t="shared" si="1647"/>
        <v>84385107</v>
      </c>
      <c r="GM66" s="168">
        <f t="shared" si="1647"/>
        <v>14</v>
      </c>
      <c r="GN66" s="487">
        <f t="shared" si="1647"/>
        <v>342749784</v>
      </c>
      <c r="GO66" s="488">
        <f t="shared" si="1647"/>
        <v>78505346</v>
      </c>
      <c r="GP66" s="410">
        <f t="shared" si="1647"/>
        <v>-202036654</v>
      </c>
      <c r="GQ66" s="490">
        <f t="shared" si="1647"/>
        <v>13</v>
      </c>
      <c r="GR66" s="396">
        <f t="shared" si="1648"/>
        <v>915153841</v>
      </c>
      <c r="GS66" s="395">
        <f t="shared" si="1648"/>
        <v>206426049</v>
      </c>
      <c r="GT66" s="173">
        <f t="shared" si="1648"/>
        <v>35</v>
      </c>
      <c r="GU66" s="396">
        <f t="shared" si="1648"/>
        <v>901013220</v>
      </c>
      <c r="GV66" s="395">
        <f t="shared" si="1648"/>
        <v>214203570</v>
      </c>
      <c r="GW66" s="173">
        <f t="shared" si="1648"/>
        <v>34</v>
      </c>
      <c r="GX66" s="396">
        <f t="shared" si="1648"/>
        <v>922505863</v>
      </c>
      <c r="GY66" s="395">
        <f t="shared" si="1648"/>
        <v>221255484</v>
      </c>
      <c r="GZ66" s="410">
        <f t="shared" si="1648"/>
        <v>-339828516</v>
      </c>
      <c r="HA66" s="257">
        <f t="shared" si="1648"/>
        <v>37</v>
      </c>
      <c r="HB66" s="49"/>
      <c r="HC66" s="30"/>
      <c r="HD66" s="52"/>
      <c r="HE66" s="52"/>
      <c r="HF66" s="52"/>
      <c r="HG66" s="52"/>
    </row>
    <row r="67" spans="1:215" s="110" customFormat="1" ht="21.75" thickBot="1">
      <c r="A67" s="109"/>
      <c r="B67" s="112"/>
      <c r="C67" s="111" t="str">
        <f>C66</f>
        <v>小計</v>
      </c>
      <c r="D67" s="112"/>
      <c r="E67" s="206"/>
      <c r="F67" s="207"/>
      <c r="G67" s="207"/>
      <c r="H67" s="207"/>
      <c r="I67" s="207"/>
      <c r="J67" s="207"/>
      <c r="K67" s="208"/>
      <c r="L67" s="208"/>
      <c r="M67" s="208"/>
      <c r="N67" s="208"/>
      <c r="O67" s="208"/>
      <c r="P67" s="208"/>
      <c r="Q67" s="208"/>
      <c r="R67" s="207"/>
      <c r="S67" s="113" t="s">
        <v>139</v>
      </c>
      <c r="T67" s="104">
        <f t="shared" ref="T67:AA67" si="1649">IF(AND(T65&gt;0,T66&gt;0),ROUNDDOWN(T66/T65,4),"")</f>
        <v>0.45660000000000001</v>
      </c>
      <c r="U67" s="105">
        <f t="shared" si="1649"/>
        <v>0.4446</v>
      </c>
      <c r="V67" s="146">
        <f t="shared" si="1649"/>
        <v>0.44440000000000002</v>
      </c>
      <c r="W67" s="104">
        <f t="shared" si="1649"/>
        <v>2.0813000000000001</v>
      </c>
      <c r="X67" s="105">
        <f t="shared" si="1649"/>
        <v>1.9990000000000001</v>
      </c>
      <c r="Y67" s="146">
        <f t="shared" si="1649"/>
        <v>2</v>
      </c>
      <c r="Z67" s="104">
        <f t="shared" si="1649"/>
        <v>1.0168999999999999</v>
      </c>
      <c r="AA67" s="105">
        <f t="shared" si="1649"/>
        <v>1.4283999999999999</v>
      </c>
      <c r="AB67" s="106"/>
      <c r="AC67" s="146">
        <f t="shared" ref="AC67:AK67" si="1650">IF(AND(AC65&gt;0,AC66&gt;0),ROUNDDOWN(AC66/AC65,4),"")</f>
        <v>1</v>
      </c>
      <c r="AD67" s="104">
        <f t="shared" si="1650"/>
        <v>0.3705</v>
      </c>
      <c r="AE67" s="105">
        <f t="shared" si="1650"/>
        <v>0.3483</v>
      </c>
      <c r="AF67" s="146">
        <f t="shared" si="1650"/>
        <v>0.375</v>
      </c>
      <c r="AG67" s="104">
        <f t="shared" si="1650"/>
        <v>1.0434000000000001</v>
      </c>
      <c r="AH67" s="105">
        <f t="shared" si="1650"/>
        <v>1.0209999999999999</v>
      </c>
      <c r="AI67" s="146">
        <f t="shared" si="1650"/>
        <v>1</v>
      </c>
      <c r="AJ67" s="104">
        <f t="shared" si="1650"/>
        <v>0.87319999999999998</v>
      </c>
      <c r="AK67" s="105">
        <f t="shared" si="1650"/>
        <v>0.92500000000000004</v>
      </c>
      <c r="AL67" s="106"/>
      <c r="AM67" s="146">
        <f t="shared" ref="AM67:AU67" si="1651">IF(AND(AM65&gt;0,AM66&gt;0),ROUNDDOWN(AM66/AM65,4),"")</f>
        <v>1</v>
      </c>
      <c r="AN67" s="104">
        <f t="shared" si="1651"/>
        <v>0.63229999999999997</v>
      </c>
      <c r="AO67" s="105">
        <f t="shared" si="1651"/>
        <v>0.56340000000000001</v>
      </c>
      <c r="AP67" s="146">
        <f t="shared" si="1651"/>
        <v>0.66659999999999997</v>
      </c>
      <c r="AQ67" s="104">
        <f t="shared" si="1651"/>
        <v>0.48270000000000002</v>
      </c>
      <c r="AR67" s="105">
        <f t="shared" si="1651"/>
        <v>0.436</v>
      </c>
      <c r="AS67" s="146">
        <f t="shared" si="1651"/>
        <v>0.5</v>
      </c>
      <c r="AT67" s="104">
        <f t="shared" si="1651"/>
        <v>0.97330000000000005</v>
      </c>
      <c r="AU67" s="105">
        <f t="shared" si="1651"/>
        <v>0.87619999999999998</v>
      </c>
      <c r="AV67" s="106"/>
      <c r="AW67" s="146">
        <f t="shared" ref="AW67:BE67" si="1652">IF(AND(AW65&gt;0,AW66&gt;0),ROUNDDOWN(AW66/AW65,4),"")</f>
        <v>1</v>
      </c>
      <c r="AX67" s="431">
        <f t="shared" si="1652"/>
        <v>0.49209999999999998</v>
      </c>
      <c r="AY67" s="432">
        <f t="shared" si="1652"/>
        <v>0.45729999999999998</v>
      </c>
      <c r="AZ67" s="433">
        <f t="shared" si="1652"/>
        <v>0.5</v>
      </c>
      <c r="BA67" s="299">
        <f t="shared" si="1652"/>
        <v>0.79820000000000002</v>
      </c>
      <c r="BB67" s="303">
        <f t="shared" si="1652"/>
        <v>0.76439999999999997</v>
      </c>
      <c r="BC67" s="157">
        <f t="shared" si="1652"/>
        <v>0.8</v>
      </c>
      <c r="BD67" s="307">
        <f t="shared" si="1652"/>
        <v>0.92169999999999996</v>
      </c>
      <c r="BE67" s="317">
        <f t="shared" si="1652"/>
        <v>0.96089999999999998</v>
      </c>
      <c r="BF67" s="327"/>
      <c r="BG67" s="161">
        <f t="shared" ref="BG67:BO67" si="1653">IF(AND(BG65&gt;0,BG66&gt;0),ROUNDDOWN(BG66/BG65,4),"")</f>
        <v>1</v>
      </c>
      <c r="BH67" s="105">
        <f t="shared" si="1653"/>
        <v>0.56100000000000005</v>
      </c>
      <c r="BI67" s="105">
        <f t="shared" si="1653"/>
        <v>0.54139999999999999</v>
      </c>
      <c r="BJ67" s="146">
        <f t="shared" si="1653"/>
        <v>0.66659999999999997</v>
      </c>
      <c r="BK67" s="104">
        <f t="shared" si="1653"/>
        <v>0.45590000000000003</v>
      </c>
      <c r="BL67" s="105">
        <f t="shared" si="1653"/>
        <v>0.43120000000000003</v>
      </c>
      <c r="BM67" s="146">
        <f t="shared" si="1653"/>
        <v>0.45450000000000002</v>
      </c>
      <c r="BN67" s="104">
        <f t="shared" si="1653"/>
        <v>1.4086000000000001</v>
      </c>
      <c r="BO67" s="105">
        <f t="shared" si="1653"/>
        <v>1.4231</v>
      </c>
      <c r="BP67" s="106"/>
      <c r="BQ67" s="146">
        <f t="shared" ref="BQ67:BY67" si="1654">IF(AND(BQ65&gt;0,BQ66&gt;0),ROUNDDOWN(BQ66/BQ65,4),"")</f>
        <v>1.4</v>
      </c>
      <c r="BR67" s="104">
        <f t="shared" si="1654"/>
        <v>0.2359</v>
      </c>
      <c r="BS67" s="105">
        <f t="shared" si="1654"/>
        <v>0.21990000000000001</v>
      </c>
      <c r="BT67" s="146">
        <f t="shared" si="1654"/>
        <v>0.25</v>
      </c>
      <c r="BU67" s="104">
        <f t="shared" si="1654"/>
        <v>0.1084</v>
      </c>
      <c r="BV67" s="105">
        <f t="shared" si="1654"/>
        <v>0.1179</v>
      </c>
      <c r="BW67" s="146">
        <f t="shared" si="1654"/>
        <v>0.1</v>
      </c>
      <c r="BX67" s="104">
        <f t="shared" si="1654"/>
        <v>0.73399999999999999</v>
      </c>
      <c r="BY67" s="105">
        <f t="shared" si="1654"/>
        <v>0.7944</v>
      </c>
      <c r="BZ67" s="106"/>
      <c r="CA67" s="146">
        <f t="shared" ref="CA67:CI67" si="1655">IF(AND(CA65&gt;0,CA66&gt;0),ROUNDDOWN(CA66/CA65,4),"")</f>
        <v>0.66659999999999997</v>
      </c>
      <c r="CB67" s="104">
        <f t="shared" si="1655"/>
        <v>0.70030000000000003</v>
      </c>
      <c r="CC67" s="105">
        <f t="shared" si="1655"/>
        <v>0.64319999999999999</v>
      </c>
      <c r="CD67" s="146">
        <f t="shared" si="1655"/>
        <v>0.75</v>
      </c>
      <c r="CE67" s="104">
        <f t="shared" si="1655"/>
        <v>0.56459999999999999</v>
      </c>
      <c r="CF67" s="105">
        <f t="shared" si="1655"/>
        <v>0.5464</v>
      </c>
      <c r="CG67" s="146">
        <f t="shared" si="1655"/>
        <v>0.5454</v>
      </c>
      <c r="CH67" s="104">
        <f t="shared" si="1655"/>
        <v>1.6083000000000001</v>
      </c>
      <c r="CI67" s="105">
        <f t="shared" si="1655"/>
        <v>1.5645</v>
      </c>
      <c r="CJ67" s="106"/>
      <c r="CK67" s="146">
        <f t="shared" ref="CK67:CS67" si="1656">IF(AND(CK65&gt;0,CK66&gt;0),ROUNDDOWN(CK66/CK65,4),"")</f>
        <v>1.5</v>
      </c>
      <c r="CL67" s="431">
        <f t="shared" si="1656"/>
        <v>0.52739999999999998</v>
      </c>
      <c r="CM67" s="432">
        <f t="shared" si="1656"/>
        <v>0.49130000000000001</v>
      </c>
      <c r="CN67" s="433">
        <f t="shared" si="1656"/>
        <v>0.57689999999999997</v>
      </c>
      <c r="CO67" s="299">
        <f t="shared" si="1656"/>
        <v>0.38469999999999999</v>
      </c>
      <c r="CP67" s="303">
        <f t="shared" si="1656"/>
        <v>0.37559999999999999</v>
      </c>
      <c r="CQ67" s="157">
        <f t="shared" si="1656"/>
        <v>0.375</v>
      </c>
      <c r="CR67" s="307">
        <f t="shared" si="1656"/>
        <v>1.2028000000000001</v>
      </c>
      <c r="CS67" s="317">
        <f t="shared" si="1656"/>
        <v>1.2324999999999999</v>
      </c>
      <c r="CT67" s="327"/>
      <c r="CU67" s="161">
        <f t="shared" ref="CU67:DC67" si="1657">IF(AND(CU65&gt;0,CU66&gt;0),ROUNDDOWN(CU66/CU65,4),"")</f>
        <v>1.1333</v>
      </c>
      <c r="CV67" s="340">
        <f t="shared" si="1657"/>
        <v>0.50960000000000005</v>
      </c>
      <c r="CW67" s="341">
        <f t="shared" si="1657"/>
        <v>0.47420000000000001</v>
      </c>
      <c r="CX67" s="165">
        <f t="shared" si="1657"/>
        <v>0.53839999999999999</v>
      </c>
      <c r="CY67" s="360">
        <f t="shared" si="1657"/>
        <v>0.48060000000000003</v>
      </c>
      <c r="CZ67" s="361">
        <f t="shared" si="1657"/>
        <v>0.47020000000000001</v>
      </c>
      <c r="DA67" s="169">
        <f t="shared" si="1657"/>
        <v>0.47610000000000002</v>
      </c>
      <c r="DB67" s="491">
        <f t="shared" si="1657"/>
        <v>1.1116999999999999</v>
      </c>
      <c r="DC67" s="492">
        <f t="shared" si="1657"/>
        <v>1.1466000000000001</v>
      </c>
      <c r="DD67" s="493"/>
      <c r="DE67" s="494">
        <f t="shared" ref="DE67:DM67" si="1658">IF(AND(DE65&gt;0,DE66&gt;0),ROUNDDOWN(DE66/DE65,4),"")</f>
        <v>1.0909</v>
      </c>
      <c r="DF67" s="105">
        <f t="shared" si="1658"/>
        <v>0.54669999999999996</v>
      </c>
      <c r="DG67" s="105">
        <f t="shared" si="1658"/>
        <v>0.49280000000000002</v>
      </c>
      <c r="DH67" s="146">
        <f t="shared" si="1658"/>
        <v>0.57140000000000002</v>
      </c>
      <c r="DI67" s="104">
        <f t="shared" si="1658"/>
        <v>1.2830999999999999</v>
      </c>
      <c r="DJ67" s="105">
        <f t="shared" si="1658"/>
        <v>1.2019</v>
      </c>
      <c r="DK67" s="146">
        <f t="shared" si="1658"/>
        <v>1.2</v>
      </c>
      <c r="DL67" s="104">
        <f t="shared" si="1658"/>
        <v>0.34310000000000002</v>
      </c>
      <c r="DM67" s="105">
        <f t="shared" si="1658"/>
        <v>0.3095</v>
      </c>
      <c r="DN67" s="106"/>
      <c r="DO67" s="146">
        <f t="shared" ref="DO67:DW67" si="1659">IF(AND(DO65&gt;0,DO66&gt;0),ROUNDDOWN(DO66/DO65,4),"")</f>
        <v>0.33329999999999999</v>
      </c>
      <c r="DP67" s="104">
        <f t="shared" si="1659"/>
        <v>0.1298</v>
      </c>
      <c r="DQ67" s="105">
        <f t="shared" si="1659"/>
        <v>0.11219999999999999</v>
      </c>
      <c r="DR67" s="146">
        <f t="shared" si="1659"/>
        <v>0.1</v>
      </c>
      <c r="DS67" s="104" t="str">
        <f t="shared" si="1659"/>
        <v/>
      </c>
      <c r="DT67" s="105" t="str">
        <f t="shared" si="1659"/>
        <v/>
      </c>
      <c r="DU67" s="146" t="str">
        <f t="shared" si="1659"/>
        <v/>
      </c>
      <c r="DV67" s="104">
        <f t="shared" si="1659"/>
        <v>0.50009999999999999</v>
      </c>
      <c r="DW67" s="105">
        <f t="shared" si="1659"/>
        <v>0.45639999999999997</v>
      </c>
      <c r="DX67" s="106"/>
      <c r="DY67" s="146">
        <f t="shared" ref="DY67:EG67" si="1660">IF(AND(DY65&gt;0,DY66&gt;0),ROUNDDOWN(DY66/DY65,4),"")</f>
        <v>0.5</v>
      </c>
      <c r="DZ67" s="104">
        <f t="shared" si="1660"/>
        <v>0.3755</v>
      </c>
      <c r="EA67" s="105">
        <f t="shared" si="1660"/>
        <v>0.31879999999999997</v>
      </c>
      <c r="EB67" s="146">
        <f t="shared" si="1660"/>
        <v>0.25</v>
      </c>
      <c r="EC67" s="104" t="str">
        <f t="shared" si="1660"/>
        <v/>
      </c>
      <c r="ED67" s="105" t="str">
        <f t="shared" si="1660"/>
        <v/>
      </c>
      <c r="EE67" s="146" t="str">
        <f t="shared" si="1660"/>
        <v/>
      </c>
      <c r="EF67" s="104">
        <f t="shared" si="1660"/>
        <v>5.7299999999999997E-2</v>
      </c>
      <c r="EG67" s="105">
        <f t="shared" si="1660"/>
        <v>6.1100000000000002E-2</v>
      </c>
      <c r="EH67" s="106"/>
      <c r="EI67" s="146">
        <f t="shared" ref="EI67:EQ67" si="1661">IF(AND(EI65&gt;0,EI66&gt;0),ROUNDDOWN(EI66/EI65,4),"")</f>
        <v>7.1400000000000005E-2</v>
      </c>
      <c r="EJ67" s="431">
        <f t="shared" si="1661"/>
        <v>0.32590000000000002</v>
      </c>
      <c r="EK67" s="432">
        <f t="shared" si="1661"/>
        <v>0.2853</v>
      </c>
      <c r="EL67" s="433">
        <f t="shared" si="1661"/>
        <v>0.28000000000000003</v>
      </c>
      <c r="EM67" s="299">
        <f t="shared" si="1661"/>
        <v>0.28320000000000001</v>
      </c>
      <c r="EN67" s="303">
        <f t="shared" si="1661"/>
        <v>0.26750000000000002</v>
      </c>
      <c r="EO67" s="157">
        <f t="shared" si="1661"/>
        <v>0.26079999999999998</v>
      </c>
      <c r="EP67" s="307">
        <f t="shared" si="1661"/>
        <v>0.24429999999999999</v>
      </c>
      <c r="EQ67" s="317">
        <f t="shared" si="1661"/>
        <v>0.23019999999999999</v>
      </c>
      <c r="ER67" s="327"/>
      <c r="ES67" s="161">
        <f t="shared" ref="ES67:FA67" si="1662">IF(AND(ES65&gt;0,ES66&gt;0),ROUNDDOWN(ES66/ES65,4),"")</f>
        <v>0.25</v>
      </c>
      <c r="ET67" s="105" t="str">
        <f t="shared" si="1662"/>
        <v/>
      </c>
      <c r="EU67" s="105" t="str">
        <f t="shared" si="1662"/>
        <v/>
      </c>
      <c r="EV67" s="146" t="str">
        <f t="shared" si="1662"/>
        <v/>
      </c>
      <c r="EW67" s="104">
        <f t="shared" si="1662"/>
        <v>0.38100000000000001</v>
      </c>
      <c r="EX67" s="105">
        <f t="shared" si="1662"/>
        <v>0.35270000000000001</v>
      </c>
      <c r="EY67" s="146">
        <f t="shared" si="1662"/>
        <v>0.44440000000000002</v>
      </c>
      <c r="EZ67" s="104">
        <f t="shared" si="1662"/>
        <v>9.2999999999999999E-2</v>
      </c>
      <c r="FA67" s="105">
        <f t="shared" si="1662"/>
        <v>0.10050000000000001</v>
      </c>
      <c r="FB67" s="106"/>
      <c r="FC67" s="146">
        <f t="shared" ref="FC67:FK67" si="1663">IF(AND(FC65&gt;0,FC66&gt;0),ROUNDDOWN(FC66/FC65,4),"")</f>
        <v>8.3299999999999999E-2</v>
      </c>
      <c r="FD67" s="104" t="str">
        <f t="shared" si="1663"/>
        <v/>
      </c>
      <c r="FE67" s="105" t="str">
        <f t="shared" si="1663"/>
        <v/>
      </c>
      <c r="FF67" s="146" t="str">
        <f t="shared" si="1663"/>
        <v/>
      </c>
      <c r="FG67" s="104">
        <f t="shared" si="1663"/>
        <v>0.46529999999999999</v>
      </c>
      <c r="FH67" s="105">
        <f t="shared" si="1663"/>
        <v>0.46010000000000001</v>
      </c>
      <c r="FI67" s="146">
        <f t="shared" si="1663"/>
        <v>0.5</v>
      </c>
      <c r="FJ67" s="104">
        <f t="shared" si="1663"/>
        <v>0.67159999999999997</v>
      </c>
      <c r="FK67" s="105">
        <f t="shared" si="1663"/>
        <v>0.59330000000000005</v>
      </c>
      <c r="FL67" s="106"/>
      <c r="FM67" s="146">
        <f t="shared" ref="FM67:FU67" si="1664">IF(AND(FM65&gt;0,FM66&gt;0),ROUNDDOWN(FM66/FM65,4),"")</f>
        <v>0.71419999999999995</v>
      </c>
      <c r="FN67" s="104" t="str">
        <f t="shared" si="1664"/>
        <v/>
      </c>
      <c r="FO67" s="105" t="str">
        <f t="shared" si="1664"/>
        <v/>
      </c>
      <c r="FP67" s="146" t="str">
        <f t="shared" si="1664"/>
        <v/>
      </c>
      <c r="FQ67" s="104" t="str">
        <f t="shared" si="1664"/>
        <v/>
      </c>
      <c r="FR67" s="105" t="str">
        <f t="shared" si="1664"/>
        <v/>
      </c>
      <c r="FS67" s="146" t="str">
        <f t="shared" si="1664"/>
        <v/>
      </c>
      <c r="FT67" s="104" t="str">
        <f t="shared" si="1664"/>
        <v/>
      </c>
      <c r="FU67" s="105" t="str">
        <f t="shared" si="1664"/>
        <v/>
      </c>
      <c r="FV67" s="106"/>
      <c r="FW67" s="146" t="str">
        <f t="shared" ref="FW67:GE67" si="1665">IF(AND(FW65&gt;0,FW66&gt;0),ROUNDDOWN(FW66/FW65,4),"")</f>
        <v/>
      </c>
      <c r="FX67" s="431" t="str">
        <f t="shared" si="1665"/>
        <v/>
      </c>
      <c r="FY67" s="432" t="str">
        <f t="shared" si="1665"/>
        <v/>
      </c>
      <c r="FZ67" s="433" t="str">
        <f t="shared" si="1665"/>
        <v/>
      </c>
      <c r="GA67" s="299">
        <f t="shared" si="1665"/>
        <v>0.27639999999999998</v>
      </c>
      <c r="GB67" s="303">
        <f t="shared" si="1665"/>
        <v>0.26490000000000002</v>
      </c>
      <c r="GC67" s="157">
        <f t="shared" si="1665"/>
        <v>0.30759999999999998</v>
      </c>
      <c r="GD67" s="307">
        <f t="shared" si="1665"/>
        <v>0.24890000000000001</v>
      </c>
      <c r="GE67" s="317">
        <f t="shared" si="1665"/>
        <v>0.23069999999999999</v>
      </c>
      <c r="GF67" s="327"/>
      <c r="GG67" s="161">
        <f t="shared" ref="GG67:GO67" si="1666">IF(AND(GG65&gt;0,GG66&gt;0),ROUNDDOWN(GG66/GG65,4),"")</f>
        <v>0.25</v>
      </c>
      <c r="GH67" s="340">
        <f t="shared" si="1666"/>
        <v>0.15629999999999999</v>
      </c>
      <c r="GI67" s="341">
        <f t="shared" si="1666"/>
        <v>0.13700000000000001</v>
      </c>
      <c r="GJ67" s="165">
        <f t="shared" si="1666"/>
        <v>0.1346</v>
      </c>
      <c r="GK67" s="360">
        <f t="shared" si="1666"/>
        <v>0.2797</v>
      </c>
      <c r="GL67" s="361">
        <f t="shared" si="1666"/>
        <v>0.2661</v>
      </c>
      <c r="GM67" s="169">
        <f t="shared" si="1666"/>
        <v>0.28570000000000001</v>
      </c>
      <c r="GN67" s="491">
        <f t="shared" si="1666"/>
        <v>0.24640000000000001</v>
      </c>
      <c r="GO67" s="492">
        <f t="shared" si="1666"/>
        <v>0.23039999999999999</v>
      </c>
      <c r="GP67" s="493"/>
      <c r="GQ67" s="494">
        <f t="shared" ref="GQ67:GY67" si="1667">IF(AND(GQ65&gt;0,GQ66&gt;0),ROUNDDOWN(GQ66/GQ65,4),"")</f>
        <v>0.25</v>
      </c>
      <c r="GR67" s="397">
        <f t="shared" si="1667"/>
        <v>0.33460000000000001</v>
      </c>
      <c r="GS67" s="398">
        <f t="shared" si="1667"/>
        <v>0.307</v>
      </c>
      <c r="GT67" s="175">
        <f t="shared" si="1667"/>
        <v>0.33650000000000002</v>
      </c>
      <c r="GU67" s="397">
        <f t="shared" si="1667"/>
        <v>0.373</v>
      </c>
      <c r="GV67" s="398">
        <f t="shared" si="1667"/>
        <v>0.36109999999999998</v>
      </c>
      <c r="GW67" s="175">
        <f t="shared" si="1667"/>
        <v>0.37359999999999999</v>
      </c>
      <c r="GX67" s="397">
        <f t="shared" si="1667"/>
        <v>0.4824</v>
      </c>
      <c r="GY67" s="398">
        <f t="shared" si="1667"/>
        <v>0.47560000000000002</v>
      </c>
      <c r="GZ67" s="375"/>
      <c r="HA67" s="174">
        <f>IF(AND(HA65&gt;0,HA66&gt;0),ROUNDDOWN(HA66/HA65,4),"")</f>
        <v>0.5</v>
      </c>
      <c r="HB67" s="114"/>
      <c r="HC67" s="107"/>
      <c r="HD67" s="113"/>
      <c r="HE67" s="113"/>
      <c r="HF67" s="113"/>
      <c r="HG67" s="113"/>
    </row>
    <row r="68" spans="1:215" s="25" customFormat="1" ht="21.75" thickTop="1">
      <c r="A68" s="24"/>
      <c r="B68" s="51"/>
      <c r="C68" s="62" t="str">
        <f>_xlfn.XLOOKUP(D68,事業計画2025[営業所],事業計画2025[エリア],"",0)</f>
        <v>熊本</v>
      </c>
      <c r="D68" s="63" t="s">
        <v>201</v>
      </c>
      <c r="E68" s="209"/>
      <c r="F68" s="196"/>
      <c r="G68" s="196" t="str">
        <f>_xlfn.XLOOKUP(D68,事業計画2025[営業所],事業計画2025[所長],"",0)</f>
        <v>中村 敏文</v>
      </c>
      <c r="H68" s="196" t="str">
        <f>_xlfn.XLOOKUP(D68,事業計画2025[営業所],事業計画2025[担当役員],"",0)</f>
        <v>佐藤 宏幸</v>
      </c>
      <c r="I68" s="196" t="str">
        <f>_xlfn.XLOOKUP(D68,事業計画2025[営業所],事業計画2025[主要ブランド],"",0)</f>
        <v>Graph</v>
      </c>
      <c r="J68" s="196"/>
      <c r="K68" s="197">
        <f>_xlfn.XLOOKUP(D68,事業計画2025[営業所],事業計画2025[人件費],"",0)</f>
        <v>2500</v>
      </c>
      <c r="L68" s="197">
        <f>_xlfn.XLOOKUP(D68,事業計画2025[営業所],事業計画2025[販売費],"",0)</f>
        <v>17</v>
      </c>
      <c r="M68" s="197">
        <f>_xlfn.XLOOKUP(D68,事業計画2025[営業所],事業計画2025[減価償却費],"",0)</f>
        <v>67</v>
      </c>
      <c r="N68" s="197">
        <f>_xlfn.XLOOKUP(D68,事業計画2025[営業所],事業計画2025[地代・家賃],"",0)</f>
        <v>267</v>
      </c>
      <c r="O68" s="197">
        <f>_xlfn.XLOOKUP(D68,事業計画2025[営業所],事業計画2025[その他経費],"",0)</f>
        <v>164</v>
      </c>
      <c r="P68" s="197">
        <f>_xlfn.XLOOKUP(D68,事業計画2025[営業所],事業計画2025[本社経費],"",0)</f>
        <v>2040</v>
      </c>
      <c r="Q68" s="197">
        <f>SUM(K68:P68)</f>
        <v>5055</v>
      </c>
      <c r="R68" s="196"/>
      <c r="S68" s="26" t="s">
        <v>137</v>
      </c>
      <c r="T68" s="27" cm="1">
        <f t="array" ref="T68">_xlfn.XLOOKUP($D68&amp;T$2&amp;T$3,事業計画集計2025[営業所]&amp;事業計画集計2025[月]&amp;事業計画集計2025[受着完],事業計画集計2025[(当月)計画 請負金額],0,0)</f>
        <v>25000000</v>
      </c>
      <c r="U68" s="28" cm="1">
        <f t="array" ref="U68">_xlfn.XLOOKUP($D68&amp;T$2&amp;T$3,事業計画集計2025[営業所]&amp;事業計画集計2025[月]&amp;事業計画集計2025[受着完],事業計画集計2025[(当月)計画 利益額],0,0)</f>
        <v>6250000</v>
      </c>
      <c r="V68" s="142" cm="1">
        <f t="array" ref="V68">_xlfn.XLOOKUP($D68&amp;T$2&amp;T$3,事業計画集計2025[営業所]&amp;事業計画集計2025[月]&amp;事業計画集計2025[受着完],事業計画集計2025[(当月)計画 棟数],0,0)</f>
        <v>1</v>
      </c>
      <c r="W68" s="27" cm="1">
        <f t="array" ref="W68">_xlfn.XLOOKUP($D68&amp;W$2&amp;W$3,事業計画集計2025[営業所]&amp;事業計画集計2025[月]&amp;事業計画集計2025[受着完],事業計画集計2025[(当月)計画 請負金額],0,0)</f>
        <v>0</v>
      </c>
      <c r="X68" s="28" cm="1">
        <f t="array" ref="X68">_xlfn.XLOOKUP($D68&amp;W$2&amp;W$3,事業計画集計2025[営業所]&amp;事業計画集計2025[月]&amp;事業計画集計2025[受着完],事業計画集計2025[(当月)計画 利益額],0,0)</f>
        <v>0</v>
      </c>
      <c r="Y68" s="149" cm="1">
        <f t="array" ref="Y68">_xlfn.XLOOKUP($D68&amp;W$2&amp;W$3,事業計画集計2025[営業所]&amp;事業計画集計2025[月]&amp;事業計画集計2025[受着完],事業計画集計2025[(当月)計画 棟数],0,0)</f>
        <v>0</v>
      </c>
      <c r="Z68" s="28" cm="1">
        <f t="array" ref="Z68">_xlfn.XLOOKUP($D68&amp;Z$2&amp;Z$3,事業計画集計2025[営業所]&amp;事業計画集計2025[月]&amp;事業計画集計2025[受着完],事業計画集計2025[(当月)計画 請負金額],0,0)</f>
        <v>0</v>
      </c>
      <c r="AA68" s="28" cm="1">
        <f t="array" ref="AA68">_xlfn.XLOOKUP($D68&amp;Z$2&amp;Z$3,事業計画集計2025[営業所]&amp;事業計画集計2025[月]&amp;事業計画集計2025[受着完],事業計画集計2025[(当月)計画 利益額],0,0)</f>
        <v>0</v>
      </c>
      <c r="AB68" s="29">
        <f>AA68-($Q68*1000)</f>
        <v>-5055000</v>
      </c>
      <c r="AC68" s="142" cm="1">
        <f t="array" ref="AC68">_xlfn.XLOOKUP($D68&amp;Z$2&amp;Z$3,事業計画集計2025[営業所]&amp;事業計画集計2025[月]&amp;事業計画集計2025[受着完],事業計画集計2025[(当月)計画 棟数],0,0)</f>
        <v>0</v>
      </c>
      <c r="AD68" s="27" cm="1">
        <f t="array" ref="AD68">_xlfn.XLOOKUP($D68&amp;AD$2&amp;AD$3,事業計画集計2025[営業所]&amp;事業計画集計2025[月]&amp;事業計画集計2025[受着完],事業計画集計2025[(当月)計画 請負金額],0,0)</f>
        <v>25000000</v>
      </c>
      <c r="AE68" s="28" cm="1">
        <f t="array" ref="AE68">_xlfn.XLOOKUP($D68&amp;AD$2&amp;AD$3,事業計画集計2025[営業所]&amp;事業計画集計2025[月]&amp;事業計画集計2025[受着完],事業計画集計2025[(当月)計画 利益額],0,0)</f>
        <v>6250000</v>
      </c>
      <c r="AF68" s="149" cm="1">
        <f t="array" ref="AF68">_xlfn.XLOOKUP($D68&amp;AD$2&amp;AD$3,事業計画集計2025[営業所]&amp;事業計画集計2025[月]&amp;事業計画集計2025[受着完],事業計画集計2025[(当月)計画 棟数],0,0)</f>
        <v>1</v>
      </c>
      <c r="AG68" s="28" cm="1">
        <f t="array" ref="AG68">_xlfn.XLOOKUP($D68&amp;AG$2&amp;AG$3,事業計画集計2025[営業所]&amp;事業計画集計2025[月]&amp;事業計画集計2025[受着完],事業計画集計2025[(当月)計画 請負金額],0,0)</f>
        <v>0</v>
      </c>
      <c r="AH68" s="28" cm="1">
        <f t="array" ref="AH68">_xlfn.XLOOKUP($D68&amp;AG$2&amp;AG$3,事業計画集計2025[営業所]&amp;事業計画集計2025[月]&amp;事業計画集計2025[受着完],事業計画集計2025[(当月)計画 利益額],0,0)</f>
        <v>0</v>
      </c>
      <c r="AI68" s="149" cm="1">
        <f t="array" ref="AI68">_xlfn.XLOOKUP($D68&amp;AG$2&amp;AG$3,事業計画集計2025[営業所]&amp;事業計画集計2025[月]&amp;事業計画集計2025[受着完],事業計画集計2025[(当月)計画 棟数],0,0)</f>
        <v>0</v>
      </c>
      <c r="AJ68" s="28" cm="1">
        <f t="array" ref="AJ68">_xlfn.XLOOKUP($D68&amp;AJ$2&amp;AJ$3,事業計画集計2025[営業所]&amp;事業計画集計2025[月]&amp;事業計画集計2025[受着完],事業計画集計2025[(当月)計画 請負金額],0,0)</f>
        <v>0</v>
      </c>
      <c r="AK68" s="28" cm="1">
        <f t="array" ref="AK68">_xlfn.XLOOKUP($D68&amp;AJ$2&amp;AJ$3,事業計画集計2025[営業所]&amp;事業計画集計2025[月]&amp;事業計画集計2025[受着完],事業計画集計2025[(当月)計画 利益額],0,0)</f>
        <v>0</v>
      </c>
      <c r="AL68" s="29">
        <f>AK68-($Q68*1000)</f>
        <v>-5055000</v>
      </c>
      <c r="AM68" s="149" cm="1">
        <f t="array" ref="AM68">_xlfn.XLOOKUP($D68&amp;AJ$2&amp;AJ$3,事業計画集計2025[営業所]&amp;事業計画集計2025[月]&amp;事業計画集計2025[受着完],事業計画集計2025[(当月)計画 棟数],0,0)</f>
        <v>0</v>
      </c>
      <c r="AN68" s="28" cm="1">
        <f t="array" ref="AN68">_xlfn.XLOOKUP($D68&amp;AN$2&amp;AN$3,事業計画集計2025[営業所]&amp;事業計画集計2025[月]&amp;事業計画集計2025[受着完],事業計画集計2025[(当月)計画 請負金額],0,0)</f>
        <v>50000000</v>
      </c>
      <c r="AO68" s="28" cm="1">
        <f t="array" ref="AO68">_xlfn.XLOOKUP($D68&amp;AN$2&amp;AN$3,事業計画集計2025[営業所]&amp;事業計画集計2025[月]&amp;事業計画集計2025[受着完],事業計画集計2025[(当月)計画 利益額],0,0)</f>
        <v>12500000</v>
      </c>
      <c r="AP68" s="149" cm="1">
        <f t="array" ref="AP68">_xlfn.XLOOKUP($D68&amp;AN$2&amp;AN$3,事業計画集計2025[営業所]&amp;事業計画集計2025[月]&amp;事業計画集計2025[受着完],事業計画集計2025[(当月)計画 棟数],0,0)</f>
        <v>2</v>
      </c>
      <c r="AQ68" s="28" cm="1">
        <f t="array" ref="AQ68">_xlfn.XLOOKUP($D68&amp;AQ$2&amp;AQ$3,事業計画集計2025[営業所]&amp;事業計画集計2025[月]&amp;事業計画集計2025[受着完],事業計画集計2025[(当月)計画 請負金額],0,0)</f>
        <v>43905662</v>
      </c>
      <c r="AR68" s="28" cm="1">
        <f t="array" ref="AR68">_xlfn.XLOOKUP($D68&amp;AQ$2&amp;AQ$3,事業計画集計2025[営業所]&amp;事業計画集計2025[月]&amp;事業計画集計2025[受着完],事業計画集計2025[(当月)計画 利益額],0,0)</f>
        <v>11346983</v>
      </c>
      <c r="AS68" s="149" cm="1">
        <f t="array" ref="AS68">_xlfn.XLOOKUP($D68&amp;AQ$2&amp;AQ$3,事業計画集計2025[営業所]&amp;事業計画集計2025[月]&amp;事業計画集計2025[受着完],事業計画集計2025[(当月)計画 棟数],0,0)</f>
        <v>2</v>
      </c>
      <c r="AT68" s="28" cm="1">
        <f t="array" ref="AT68">_xlfn.XLOOKUP($D68&amp;AT$2&amp;AT$3,事業計画集計2025[営業所]&amp;事業計画集計2025[月]&amp;事業計画集計2025[受着完],事業計画集計2025[(当月)計画 請負金額],0,0)</f>
        <v>0</v>
      </c>
      <c r="AU68" s="28" cm="1">
        <f t="array" ref="AU68">_xlfn.XLOOKUP($D68&amp;AT$2&amp;AT$3,事業計画集計2025[営業所]&amp;事業計画集計2025[月]&amp;事業計画集計2025[受着完],事業計画集計2025[(当月)計画 利益額],0,0)</f>
        <v>0</v>
      </c>
      <c r="AV68" s="29">
        <f>AU68-($Q68*1000)</f>
        <v>-5055000</v>
      </c>
      <c r="AW68" s="142" cm="1">
        <f t="array" ref="AW68">_xlfn.XLOOKUP($D68&amp;AT$2&amp;AT$3,事業計画集計2025[営業所]&amp;事業計画集計2025[月]&amp;事業計画集計2025[受着完],事業計画集計2025[(当月)計画 棟数],0,0)</f>
        <v>0</v>
      </c>
      <c r="AX68" s="421">
        <f t="shared" ref="AX68:AX69" si="1668">T68+AD68+AN68</f>
        <v>100000000</v>
      </c>
      <c r="AY68" s="422">
        <f t="shared" ref="AY68:AY69" si="1669">U68+AE68+AO68</f>
        <v>25000000</v>
      </c>
      <c r="AZ68" s="423">
        <f t="shared" ref="AZ68:AZ69" si="1670">V68+AF68+AP68</f>
        <v>4</v>
      </c>
      <c r="BA68" s="296">
        <f t="shared" ref="BA68:BA69" si="1671">W68+AG68+AQ68</f>
        <v>43905662</v>
      </c>
      <c r="BB68" s="300">
        <f t="shared" ref="BB68:BB69" si="1672">X68+AH68+AR68</f>
        <v>11346983</v>
      </c>
      <c r="BC68" s="154">
        <f t="shared" ref="BC68:BC69" si="1673">Y68+AI68+AS68</f>
        <v>2</v>
      </c>
      <c r="BD68" s="304">
        <f t="shared" ref="BD68" si="1674">Z68+AJ68+AT68</f>
        <v>0</v>
      </c>
      <c r="BE68" s="314">
        <f t="shared" ref="BE68" si="1675">AA68+AK68+AU68</f>
        <v>0</v>
      </c>
      <c r="BF68" s="324">
        <f t="shared" ref="BF68" si="1676">AB68+AL68+AV68</f>
        <v>-15165000</v>
      </c>
      <c r="BG68" s="158">
        <f t="shared" ref="BG68" si="1677">AC68+AM68+AW68</f>
        <v>0</v>
      </c>
      <c r="BH68" s="28" cm="1">
        <f t="array" ref="BH68">_xlfn.XLOOKUP($D68&amp;BH$2&amp;BH$3,事業計画集計2025[営業所]&amp;事業計画集計2025[月]&amp;事業計画集計2025[受着完],事業計画集計2025[(当月)計画 請負金額],0,0)</f>
        <v>50000000</v>
      </c>
      <c r="BI68" s="28" cm="1">
        <f t="array" ref="BI68">_xlfn.XLOOKUP($D68&amp;BH$2&amp;BH$3,事業計画集計2025[営業所]&amp;事業計画集計2025[月]&amp;事業計画集計2025[受着完],事業計画集計2025[(当月)計画 利益額],0,0)</f>
        <v>12500000</v>
      </c>
      <c r="BJ68" s="149" cm="1">
        <f t="array" ref="BJ68">_xlfn.XLOOKUP($D68&amp;BH$2&amp;BH$3,事業計画集計2025[営業所]&amp;事業計画集計2025[月]&amp;事業計画集計2025[受着完],事業計画集計2025[(当月)計画 棟数],0,0)</f>
        <v>2</v>
      </c>
      <c r="BK68" s="28" cm="1">
        <f t="array" ref="BK68">_xlfn.XLOOKUP($D68&amp;BK$2&amp;BK$3,事業計画集計2025[営業所]&amp;事業計画集計2025[月]&amp;事業計画集計2025[受着完],事業計画集計2025[(当月)計画 請負金額],0,0)</f>
        <v>25090625</v>
      </c>
      <c r="BL68" s="28" cm="1">
        <f t="array" ref="BL68">_xlfn.XLOOKUP($D68&amp;BK$2&amp;BK$3,事業計画集計2025[営業所]&amp;事業計画集計2025[月]&amp;事業計画集計2025[受着完],事業計画集計2025[(当月)計画 利益額],0,0)</f>
        <v>6523562</v>
      </c>
      <c r="BM68" s="149" cm="1">
        <f t="array" ref="BM68">_xlfn.XLOOKUP($D68&amp;BK$2&amp;BK$3,事業計画集計2025[営業所]&amp;事業計画集計2025[月]&amp;事業計画集計2025[受着完],事業計画集計2025[(当月)計画 棟数],0,0)</f>
        <v>1</v>
      </c>
      <c r="BN68" s="28" cm="1">
        <f t="array" ref="BN68">_xlfn.XLOOKUP($D68&amp;BN$2&amp;BN$3,事業計画集計2025[営業所]&amp;事業計画集計2025[月]&amp;事業計画集計2025[受着完],事業計画集計2025[(当月)計画 請負金額],0,0)</f>
        <v>0</v>
      </c>
      <c r="BO68" s="28" cm="1">
        <f t="array" ref="BO68">_xlfn.XLOOKUP($D68&amp;BN$2&amp;BN$3,事業計画集計2025[営業所]&amp;事業計画集計2025[月]&amp;事業計画集計2025[受着完],事業計画集計2025[(当月)計画 利益額],0,0)</f>
        <v>0</v>
      </c>
      <c r="BP68" s="29">
        <f>BO68-($Q68*1000)</f>
        <v>-5055000</v>
      </c>
      <c r="BQ68" s="149" cm="1">
        <f t="array" ref="BQ68">_xlfn.XLOOKUP($D68&amp;BN$2&amp;BN$3,事業計画集計2025[営業所]&amp;事業計画集計2025[月]&amp;事業計画集計2025[受着完],事業計画集計2025[(当月)計画 棟数],0,0)</f>
        <v>0</v>
      </c>
      <c r="BR68" s="28" cm="1">
        <f t="array" ref="BR68">_xlfn.XLOOKUP($D68&amp;BR$2&amp;BR$3,事業計画集計2025[営業所]&amp;事業計画集計2025[月]&amp;事業計画集計2025[受着完],事業計画集計2025[(当月)計画 請負金額],0,0)</f>
        <v>25000000</v>
      </c>
      <c r="BS68" s="28" cm="1">
        <f t="array" ref="BS68">_xlfn.XLOOKUP($D68&amp;BR$2&amp;BR$3,事業計画集計2025[営業所]&amp;事業計画集計2025[月]&amp;事業計画集計2025[受着完],事業計画集計2025[(当月)計画 利益額],0,0)</f>
        <v>6250000</v>
      </c>
      <c r="BT68" s="149" cm="1">
        <f t="array" ref="BT68">_xlfn.XLOOKUP($D68&amp;BR$2&amp;BR$3,事業計画集計2025[営業所]&amp;事業計画集計2025[月]&amp;事業計画集計2025[受着完],事業計画集計2025[(当月)計画 棟数],0,0)</f>
        <v>1</v>
      </c>
      <c r="BU68" s="28" cm="1">
        <f t="array" ref="BU68">_xlfn.XLOOKUP($D68&amp;BU$2&amp;BU$3,事業計画集計2025[営業所]&amp;事業計画集計2025[月]&amp;事業計画集計2025[受着完],事業計画集計2025[(当月)計画 請負金額],0,0)</f>
        <v>53424500</v>
      </c>
      <c r="BV68" s="28" cm="1">
        <f t="array" ref="BV68">_xlfn.XLOOKUP($D68&amp;BU$2&amp;BU$3,事業計画集計2025[営業所]&amp;事業計画集計2025[月]&amp;事業計画集計2025[受着完],事業計画集計2025[(当月)計画 利益額],0,0)</f>
        <v>12269154</v>
      </c>
      <c r="BW68" s="149" cm="1">
        <f t="array" ref="BW68">_xlfn.XLOOKUP($D68&amp;BU$2&amp;BU$3,事業計画集計2025[営業所]&amp;事業計画集計2025[月]&amp;事業計画集計2025[受着完],事業計画集計2025[(当月)計画 棟数],0,0)</f>
        <v>2</v>
      </c>
      <c r="BX68" s="28" cm="1">
        <f t="array" ref="BX68">_xlfn.XLOOKUP($D68&amp;BX$2&amp;BX$3,事業計画集計2025[営業所]&amp;事業計画集計2025[月]&amp;事業計画集計2025[受着完],事業計画集計2025[(当月)計画 請負金額],0,0)</f>
        <v>54048750</v>
      </c>
      <c r="BY68" s="28" cm="1">
        <f t="array" ref="BY68">_xlfn.XLOOKUP($D68&amp;BX$2&amp;BX$3,事業計画集計2025[営業所]&amp;事業計画集計2025[月]&amp;事業計画集計2025[受着完],事業計画集計2025[(当月)計画 利益額],0,0)</f>
        <v>13682957</v>
      </c>
      <c r="BZ68" s="29">
        <f>BY68-($Q68*1000)</f>
        <v>8627957</v>
      </c>
      <c r="CA68" s="149" cm="1">
        <f t="array" ref="CA68">_xlfn.XLOOKUP($D68&amp;BX$2&amp;BX$3,事業計画集計2025[営業所]&amp;事業計画集計2025[月]&amp;事業計画集計2025[受着完],事業計画集計2025[(当月)計画 棟数],0,0)</f>
        <v>2</v>
      </c>
      <c r="CB68" s="28" cm="1">
        <f t="array" ref="CB68">_xlfn.XLOOKUP($D68&amp;CB$2&amp;CB$3,事業計画集計2025[営業所]&amp;事業計画集計2025[月]&amp;事業計画集計2025[受着完],事業計画集計2025[(当月)計画 請負金額],0,0)</f>
        <v>25000000</v>
      </c>
      <c r="CC68" s="28" cm="1">
        <f t="array" ref="CC68">_xlfn.XLOOKUP($D68&amp;CB$2&amp;CB$3,事業計画集計2025[営業所]&amp;事業計画集計2025[月]&amp;事業計画集計2025[受着完],事業計画集計2025[(当月)計画 利益額],0,0)</f>
        <v>6250000</v>
      </c>
      <c r="CD68" s="149" cm="1">
        <f t="array" ref="CD68">_xlfn.XLOOKUP($D68&amp;CB$2&amp;CB$3,事業計画集計2025[営業所]&amp;事業計画集計2025[月]&amp;事業計画集計2025[受着完],事業計画集計2025[(当月)計画 棟数],0,0)</f>
        <v>1</v>
      </c>
      <c r="CE68" s="28" cm="1">
        <f t="array" ref="CE68">_xlfn.XLOOKUP($D68&amp;CE$2&amp;CE$3,事業計画集計2025[営業所]&amp;事業計画集計2025[月]&amp;事業計画集計2025[受着完],事業計画集計2025[(当月)計画 請負金額],0,0)</f>
        <v>49787000</v>
      </c>
      <c r="CF68" s="28" cm="1">
        <f t="array" ref="CF68">_xlfn.XLOOKUP($D68&amp;CE$2&amp;CE$3,事業計画集計2025[営業所]&amp;事業計画集計2025[月]&amp;事業計画集計2025[受着完],事業計画集計2025[(当月)計画 利益額],0,0)</f>
        <v>11355829</v>
      </c>
      <c r="CG68" s="149" cm="1">
        <f t="array" ref="CG68">_xlfn.XLOOKUP($D68&amp;CE$2&amp;CE$3,事業計画集計2025[営業所]&amp;事業計画集計2025[月]&amp;事業計画集計2025[受着完],事業計画集計2025[(当月)計画 棟数],0,0)</f>
        <v>2</v>
      </c>
      <c r="CH68" s="28" cm="1">
        <f t="array" ref="CH68">_xlfn.XLOOKUP($D68&amp;CH$2&amp;CH$3,事業計画集計2025[営業所]&amp;事業計画集計2025[月]&amp;事業計画集計2025[受着完],事業計画集計2025[(当月)計画 請負金額],0,0)</f>
        <v>0</v>
      </c>
      <c r="CI68" s="28" cm="1">
        <f t="array" ref="CI68">_xlfn.XLOOKUP($D68&amp;CH$2&amp;CH$3,事業計画集計2025[営業所]&amp;事業計画集計2025[月]&amp;事業計画集計2025[受着完],事業計画集計2025[(当月)計画 利益額],0,0)</f>
        <v>0</v>
      </c>
      <c r="CJ68" s="29">
        <f>CI68-($Q68*1000)</f>
        <v>-5055000</v>
      </c>
      <c r="CK68" s="142" cm="1">
        <f t="array" ref="CK68">_xlfn.XLOOKUP($D68&amp;CH$2&amp;CH$3,事業計画集計2025[営業所]&amp;事業計画集計2025[月]&amp;事業計画集計2025[受着完],事業計画集計2025[(当月)計画 棟数],0,0)</f>
        <v>0</v>
      </c>
      <c r="CL68" s="421">
        <f t="shared" ref="CL68:CL69" si="1678">BH68+BR68+CB68</f>
        <v>100000000</v>
      </c>
      <c r="CM68" s="422">
        <f t="shared" ref="CM68:CM69" si="1679">BI68+BS68+CC68</f>
        <v>25000000</v>
      </c>
      <c r="CN68" s="423">
        <f t="shared" ref="CN68:CN69" si="1680">BJ68+BT68+CD68</f>
        <v>4</v>
      </c>
      <c r="CO68" s="296">
        <f t="shared" ref="CO68:CO69" si="1681">BK68+BU68+CE68</f>
        <v>128302125</v>
      </c>
      <c r="CP68" s="300">
        <f t="shared" ref="CP68:CP69" si="1682">BL68+BV68+CF68</f>
        <v>30148545</v>
      </c>
      <c r="CQ68" s="154">
        <f t="shared" ref="CQ68:CQ69" si="1683">BM68+BW68+CG68</f>
        <v>5</v>
      </c>
      <c r="CR68" s="304">
        <f t="shared" ref="CR68" si="1684">BN68+BX68+CH68</f>
        <v>54048750</v>
      </c>
      <c r="CS68" s="314">
        <f t="shared" ref="CS68:CT68" si="1685">BO68+BY68+CI68</f>
        <v>13682957</v>
      </c>
      <c r="CT68" s="324">
        <f t="shared" si="1685"/>
        <v>-1482043</v>
      </c>
      <c r="CU68" s="158">
        <f t="shared" ref="CU68" si="1686">BQ68+CA68+CK68</f>
        <v>2</v>
      </c>
      <c r="CV68" s="333">
        <f t="shared" ref="CV68:CV69" si="1687">AX68+CL68</f>
        <v>200000000</v>
      </c>
      <c r="CW68" s="334">
        <f t="shared" ref="CW68:CW69" si="1688">AY68+CM68</f>
        <v>50000000</v>
      </c>
      <c r="CX68" s="162">
        <f t="shared" ref="CX68:CX69" si="1689">AZ68+CN68</f>
        <v>8</v>
      </c>
      <c r="CY68" s="354">
        <f t="shared" ref="CY68:CY69" si="1690">BA68+CO68</f>
        <v>172207787</v>
      </c>
      <c r="CZ68" s="355">
        <f t="shared" ref="CZ68:CZ69" si="1691">BB68+CP68</f>
        <v>41495528</v>
      </c>
      <c r="DA68" s="166">
        <f t="shared" ref="DA68:DA69" si="1692">BC68+CQ68</f>
        <v>7</v>
      </c>
      <c r="DB68" s="479">
        <f t="shared" ref="DB68:DB69" si="1693">BD68+CR68</f>
        <v>54048750</v>
      </c>
      <c r="DC68" s="480">
        <f t="shared" ref="DC68:DC69" si="1694">BE68+CS68</f>
        <v>13682957</v>
      </c>
      <c r="DD68" s="481">
        <f t="shared" ref="DD68:DD69" si="1695">BF68+CT68</f>
        <v>-16647043</v>
      </c>
      <c r="DE68" s="482">
        <f t="shared" ref="DE68:DE69" si="1696">BG68+CU68</f>
        <v>2</v>
      </c>
      <c r="DF68" s="28" cm="1">
        <f t="array" ref="DF68">_xlfn.XLOOKUP($D68&amp;DF$2&amp;DF$3,事業計画集計2025[営業所]&amp;事業計画集計2025[月]&amp;事業計画集計2025[受着完],事業計画集計2025[(当月)計画 請負金額],0,0)</f>
        <v>25000000</v>
      </c>
      <c r="DG68" s="28" cm="1">
        <f t="array" ref="DG68">_xlfn.XLOOKUP($D68&amp;DF$2&amp;DF$3,事業計画集計2025[営業所]&amp;事業計画集計2025[月]&amp;事業計画集計2025[受着完],事業計画集計2025[(当月)計画 利益額],0,0)</f>
        <v>6250000</v>
      </c>
      <c r="DH68" s="149" cm="1">
        <f t="array" ref="DH68">_xlfn.XLOOKUP($D68&amp;DF$2&amp;DF$3,事業計画集計2025[営業所]&amp;事業計画集計2025[月]&amp;事業計画集計2025[受着完],事業計画集計2025[(当月)計画 棟数],0,0)</f>
        <v>1</v>
      </c>
      <c r="DI68" s="28" cm="1">
        <f t="array" ref="DI68">_xlfn.XLOOKUP($D68&amp;DI$2&amp;DI$3,事業計画集計2025[営業所]&amp;事業計画集計2025[月]&amp;事業計画集計2025[受着完],事業計画集計2025[(当月)計画 請負金額],0,0)</f>
        <v>50000000</v>
      </c>
      <c r="DJ68" s="28" cm="1">
        <f t="array" ref="DJ68">_xlfn.XLOOKUP($D68&amp;DI$2&amp;DI$3,事業計画集計2025[営業所]&amp;事業計画集計2025[月]&amp;事業計画集計2025[受着完],事業計画集計2025[(当月)計画 利益額],0,0)</f>
        <v>12500000</v>
      </c>
      <c r="DK68" s="149" cm="1">
        <f t="array" ref="DK68">_xlfn.XLOOKUP($D68&amp;DI$2&amp;DI$3,事業計画集計2025[営業所]&amp;事業計画集計2025[月]&amp;事業計画集計2025[受着完],事業計画集計2025[(当月)計画 棟数],0,0)</f>
        <v>2</v>
      </c>
      <c r="DL68" s="28" cm="1">
        <f t="array" ref="DL68">_xlfn.XLOOKUP($D68&amp;DL$2&amp;DL$3,事業計画集計2025[営業所]&amp;事業計画集計2025[月]&amp;事業計画集計2025[受着完],事業計画集計2025[(当月)計画 請負金額],0,0)</f>
        <v>43905662</v>
      </c>
      <c r="DM68" s="28" cm="1">
        <f t="array" ref="DM68">_xlfn.XLOOKUP($D68&amp;DL$2&amp;DL$3,事業計画集計2025[営業所]&amp;事業計画集計2025[月]&amp;事業計画集計2025[受着完],事業計画集計2025[(当月)計画 利益額],0,0)</f>
        <v>11346983</v>
      </c>
      <c r="DN68" s="29">
        <f>DM68-($Q68*1000)</f>
        <v>6291983</v>
      </c>
      <c r="DO68" s="149" cm="1">
        <f t="array" ref="DO68">_xlfn.XLOOKUP($D68&amp;DL$2&amp;DL$3,事業計画集計2025[営業所]&amp;事業計画集計2025[月]&amp;事業計画集計2025[受着完],事業計画集計2025[(当月)計画 棟数],0,0)</f>
        <v>2</v>
      </c>
      <c r="DP68" s="28" cm="1">
        <f t="array" ref="DP68">_xlfn.XLOOKUP($D68&amp;DP$2&amp;DP$3,事業計画集計2025[営業所]&amp;事業計画集計2025[月]&amp;事業計画集計2025[受着完],事業計画集計2025[(当月)計画 請負金額],0,0)</f>
        <v>25000000</v>
      </c>
      <c r="DQ68" s="28" cm="1">
        <f t="array" ref="DQ68">_xlfn.XLOOKUP($D68&amp;DP$2&amp;DP$3,事業計画集計2025[営業所]&amp;事業計画集計2025[月]&amp;事業計画集計2025[受着完],事業計画集計2025[(当月)計画 利益額],0,0)</f>
        <v>6250000</v>
      </c>
      <c r="DR68" s="149" cm="1">
        <f t="array" ref="DR68">_xlfn.XLOOKUP($D68&amp;DP$2&amp;DP$3,事業計画集計2025[営業所]&amp;事業計画集計2025[月]&amp;事業計画集計2025[受着完],事業計画集計2025[(当月)計画 棟数],0,0)</f>
        <v>1</v>
      </c>
      <c r="DS68" s="28" cm="1">
        <f t="array" ref="DS68">_xlfn.XLOOKUP($D68&amp;DS$2&amp;DS$3,事業計画集計2025[営業所]&amp;事業計画集計2025[月]&amp;事業計画集計2025[受着完],事業計画集計2025[(当月)計画 請負金額],0,0)</f>
        <v>50000000</v>
      </c>
      <c r="DT68" s="28" cm="1">
        <f t="array" ref="DT68">_xlfn.XLOOKUP($D68&amp;DS$2&amp;DS$3,事業計画集計2025[営業所]&amp;事業計画集計2025[月]&amp;事業計画集計2025[受着完],事業計画集計2025[(当月)計画 利益額],0,0)</f>
        <v>12500000</v>
      </c>
      <c r="DU68" s="149" cm="1">
        <f t="array" ref="DU68">_xlfn.XLOOKUP($D68&amp;DS$2&amp;DS$3,事業計画集計2025[営業所]&amp;事業計画集計2025[月]&amp;事業計画集計2025[受着完],事業計画集計2025[(当月)計画 棟数],0,0)</f>
        <v>2</v>
      </c>
      <c r="DV68" s="28" cm="1">
        <f t="array" ref="DV68">_xlfn.XLOOKUP($D68&amp;DV$2&amp;DV$3,事業計画集計2025[営業所]&amp;事業計画集計2025[月]&amp;事業計画集計2025[受着完],事業計画集計2025[(当月)計画 請負金額],0,0)</f>
        <v>0</v>
      </c>
      <c r="DW68" s="28" cm="1">
        <f t="array" ref="DW68">_xlfn.XLOOKUP($D68&amp;DV$2&amp;DV$3,事業計画集計2025[営業所]&amp;事業計画集計2025[月]&amp;事業計画集計2025[受着完],事業計画集計2025[(当月)計画 利益額],0,0)</f>
        <v>0</v>
      </c>
      <c r="DX68" s="29">
        <f>DW68-($Q68*1000)</f>
        <v>-5055000</v>
      </c>
      <c r="DY68" s="149" cm="1">
        <f t="array" ref="DY68">_xlfn.XLOOKUP($D68&amp;DV$2&amp;DV$3,事業計画集計2025[営業所]&amp;事業計画集計2025[月]&amp;事業計画集計2025[受着完],事業計画集計2025[(当月)計画 棟数],0,0)</f>
        <v>0</v>
      </c>
      <c r="DZ68" s="28" cm="1">
        <f t="array" ref="DZ68">_xlfn.XLOOKUP($D68&amp;DZ$2&amp;DZ$3,事業計画集計2025[営業所]&amp;事業計画集計2025[月]&amp;事業計画集計2025[受着完],事業計画集計2025[(当月)計画 請負金額],0,0)</f>
        <v>25000000</v>
      </c>
      <c r="EA68" s="28" cm="1">
        <f t="array" ref="EA68">_xlfn.XLOOKUP($D68&amp;DZ$2&amp;DZ$3,事業計画集計2025[営業所]&amp;事業計画集計2025[月]&amp;事業計画集計2025[受着完],事業計画集計2025[(当月)計画 利益額],0,0)</f>
        <v>6250000</v>
      </c>
      <c r="EB68" s="149" cm="1">
        <f t="array" ref="EB68">_xlfn.XLOOKUP($D68&amp;DZ$2&amp;DZ$3,事業計画集計2025[営業所]&amp;事業計画集計2025[月]&amp;事業計画集計2025[受着完],事業計画集計2025[(当月)計画 棟数],0,0)</f>
        <v>1</v>
      </c>
      <c r="EC68" s="28" cm="1">
        <f t="array" ref="EC68">_xlfn.XLOOKUP($D68&amp;EC$2&amp;EC$3,事業計画集計2025[営業所]&amp;事業計画集計2025[月]&amp;事業計画集計2025[受着完],事業計画集計2025[(当月)計画 請負金額],0,0)</f>
        <v>120800000</v>
      </c>
      <c r="ED68" s="28" cm="1">
        <f t="array" ref="ED68">_xlfn.XLOOKUP($D68&amp;EC$2&amp;EC$3,事業計画集計2025[営業所]&amp;事業計画集計2025[月]&amp;事業計画集計2025[受着完],事業計画集計2025[(当月)計画 利益額],0,0)</f>
        <v>46538278</v>
      </c>
      <c r="EE68" s="149" cm="1">
        <f t="array" ref="EE68">_xlfn.XLOOKUP($D68&amp;EC$2&amp;EC$3,事業計画集計2025[営業所]&amp;事業計画集計2025[月]&amp;事業計画集計2025[受着完],事業計画集計2025[(当月)計画 棟数],0,0)</f>
        <v>3</v>
      </c>
      <c r="EF68" s="28" cm="1">
        <f t="array" ref="EF68">_xlfn.XLOOKUP($D68&amp;EF$2&amp;EF$3,事業計画集計2025[営業所]&amp;事業計画集計2025[月]&amp;事業計画集計2025[受着完],事業計画集計2025[(当月)計画 請負金額],0,0)</f>
        <v>50090625</v>
      </c>
      <c r="EG68" s="28" cm="1">
        <f t="array" ref="EG68">_xlfn.XLOOKUP($D68&amp;EF$2&amp;EF$3,事業計画集計2025[営業所]&amp;事業計画集計2025[月]&amp;事業計画集計2025[受着完],事業計画集計2025[(当月)計画 利益額],0,0)</f>
        <v>12773562</v>
      </c>
      <c r="EH68" s="29">
        <f>EG68-($Q68*1000)</f>
        <v>7718562</v>
      </c>
      <c r="EI68" s="142" cm="1">
        <f t="array" ref="EI68">_xlfn.XLOOKUP($D68&amp;EF$2&amp;EF$3,事業計画集計2025[営業所]&amp;事業計画集計2025[月]&amp;事業計画集計2025[受着完],事業計画集計2025[(当月)計画 棟数],0,0)</f>
        <v>2</v>
      </c>
      <c r="EJ68" s="421">
        <f t="shared" ref="EJ68:EJ69" si="1697">DF68+DP68+DZ68</f>
        <v>75000000</v>
      </c>
      <c r="EK68" s="422">
        <f t="shared" ref="EK68:EK69" si="1698">DG68+DQ68+EA68</f>
        <v>18750000</v>
      </c>
      <c r="EL68" s="423">
        <f t="shared" ref="EL68:EL69" si="1699">DH68+DR68+EB68</f>
        <v>3</v>
      </c>
      <c r="EM68" s="296">
        <f t="shared" ref="EM68:EM69" si="1700">DI68+DS68+EC68</f>
        <v>220800000</v>
      </c>
      <c r="EN68" s="300">
        <f t="shared" ref="EN68:EN69" si="1701">DJ68+DT68+ED68</f>
        <v>71538278</v>
      </c>
      <c r="EO68" s="154">
        <f t="shared" ref="EO68:EO69" si="1702">DK68+DU68+EE68</f>
        <v>7</v>
      </c>
      <c r="EP68" s="304">
        <f t="shared" ref="EP68" si="1703">DL68+DV68+EF68</f>
        <v>93996287</v>
      </c>
      <c r="EQ68" s="314">
        <f t="shared" ref="EQ68:ER68" si="1704">DM68+DW68+EG68</f>
        <v>24120545</v>
      </c>
      <c r="ER68" s="324">
        <f t="shared" si="1704"/>
        <v>8955545</v>
      </c>
      <c r="ES68" s="158">
        <f t="shared" ref="ES68" si="1705">DO68+DY68+EI68</f>
        <v>4</v>
      </c>
      <c r="ET68" s="28" cm="1">
        <f t="array" ref="ET68">_xlfn.XLOOKUP($D68&amp;ET$2&amp;ET$3,事業計画集計2025[営業所]&amp;事業計画集計2025[月]&amp;事業計画集計2025[受着完],事業計画集計2025[(当月)計画 請負金額],0,0)</f>
        <v>25000000</v>
      </c>
      <c r="EU68" s="28" cm="1">
        <f t="array" ref="EU68">_xlfn.XLOOKUP($D68&amp;ET$2&amp;ET$3,事業計画集計2025[営業所]&amp;事業計画集計2025[月]&amp;事業計画集計2025[受着完],事業計画集計2025[(当月)計画 利益額],0,0)</f>
        <v>6250000</v>
      </c>
      <c r="EV68" s="149" cm="1">
        <f t="array" ref="EV68">_xlfn.XLOOKUP($D68&amp;ET$2&amp;ET$3,事業計画集計2025[営業所]&amp;事業計画集計2025[月]&amp;事業計画集計2025[受着完],事業計画集計2025[(当月)計画 棟数],0,0)</f>
        <v>1</v>
      </c>
      <c r="EW68" s="28" cm="1">
        <f t="array" ref="EW68">_xlfn.XLOOKUP($D68&amp;EW$2&amp;EW$3,事業計画集計2025[営業所]&amp;事業計画集計2025[月]&amp;事業計画集計2025[受着完],事業計画集計2025[(当月)計画 請負金額],0,0)</f>
        <v>25000000</v>
      </c>
      <c r="EX68" s="28" cm="1">
        <f t="array" ref="EX68">_xlfn.XLOOKUP($D68&amp;EW$2&amp;EW$3,事業計画集計2025[営業所]&amp;事業計画集計2025[月]&amp;事業計画集計2025[受着完],事業計画集計2025[(当月)計画 利益額],0,0)</f>
        <v>6250000</v>
      </c>
      <c r="EY68" s="149" cm="1">
        <f t="array" ref="EY68">_xlfn.XLOOKUP($D68&amp;EW$2&amp;EW$3,事業計画集計2025[営業所]&amp;事業計画集計2025[月]&amp;事業計画集計2025[受着完],事業計画集計2025[(当月)計画 棟数],0,0)</f>
        <v>1</v>
      </c>
      <c r="EZ68" s="28" cm="1">
        <f t="array" ref="EZ68">_xlfn.XLOOKUP($D68&amp;EZ$2&amp;EZ$3,事業計画集計2025[営業所]&amp;事業計画集計2025[月]&amp;事業計画集計2025[受着完],事業計画集計2025[(当月)計画 請負金額],0,0)</f>
        <v>53424500</v>
      </c>
      <c r="FA68" s="28" cm="1">
        <f t="array" ref="FA68">_xlfn.XLOOKUP($D68&amp;EZ$2&amp;EZ$3,事業計画集計2025[営業所]&amp;事業計画集計2025[月]&amp;事業計画集計2025[受着完],事業計画集計2025[(当月)計画 利益額],0,0)</f>
        <v>12269154</v>
      </c>
      <c r="FB68" s="29">
        <f>FA68-($Q68*1000)</f>
        <v>7214154</v>
      </c>
      <c r="FC68" s="149" cm="1">
        <f t="array" ref="FC68">_xlfn.XLOOKUP($D68&amp;EZ$2&amp;EZ$3,事業計画集計2025[営業所]&amp;事業計画集計2025[月]&amp;事業計画集計2025[受着完],事業計画集計2025[(当月)計画 棟数],0,0)</f>
        <v>2</v>
      </c>
      <c r="FD68" s="28" cm="1">
        <f t="array" ref="FD68">_xlfn.XLOOKUP($D68&amp;FD$2&amp;FD$3,事業計画集計2025[営業所]&amp;事業計画集計2025[月]&amp;事業計画集計2025[受着完],事業計画集計2025[(当月)計画 請負金額],0,0)</f>
        <v>25000000</v>
      </c>
      <c r="FE68" s="28" cm="1">
        <f t="array" ref="FE68">_xlfn.XLOOKUP($D68&amp;FD$2&amp;FD$3,事業計画集計2025[営業所]&amp;事業計画集計2025[月]&amp;事業計画集計2025[受着完],事業計画集計2025[(当月)計画 利益額],0,0)</f>
        <v>6250000</v>
      </c>
      <c r="FF68" s="149" cm="1">
        <f t="array" ref="FF68">_xlfn.XLOOKUP($D68&amp;FD$2&amp;FD$3,事業計画集計2025[営業所]&amp;事業計画集計2025[月]&amp;事業計画集計2025[受着完],事業計画集計2025[(当月)計画 棟数],0,0)</f>
        <v>1</v>
      </c>
      <c r="FG68" s="28" cm="1">
        <f t="array" ref="FG68">_xlfn.XLOOKUP($D68&amp;FG$2&amp;FG$3,事業計画集計2025[営業所]&amp;事業計画集計2025[月]&amp;事業計画集計2025[受着完],事業計画集計2025[(当月)計画 請負金額],0,0)</f>
        <v>25000000</v>
      </c>
      <c r="FH68" s="28" cm="1">
        <f t="array" ref="FH68">_xlfn.XLOOKUP($D68&amp;FG$2&amp;FG$3,事業計画集計2025[営業所]&amp;事業計画集計2025[月]&amp;事業計画集計2025[受着完],事業計画集計2025[(当月)計画 利益額],0,0)</f>
        <v>6250000</v>
      </c>
      <c r="FI68" s="149" cm="1">
        <f t="array" ref="FI68">_xlfn.XLOOKUP($D68&amp;FG$2&amp;FG$3,事業計画集計2025[営業所]&amp;事業計画集計2025[月]&amp;事業計画集計2025[受着完],事業計画集計2025[(当月)計画 棟数],0,0)</f>
        <v>1</v>
      </c>
      <c r="FJ68" s="28" cm="1">
        <f t="array" ref="FJ68">_xlfn.XLOOKUP($D68&amp;FJ$2&amp;FJ$3,事業計画集計2025[営業所]&amp;事業計画集計2025[月]&amp;事業計画集計2025[受着完],事業計画集計2025[(当月)計画 請負金額],0,0)</f>
        <v>74787000</v>
      </c>
      <c r="FK68" s="28" cm="1">
        <f t="array" ref="FK68">_xlfn.XLOOKUP($D68&amp;FJ$2&amp;FJ$3,事業計画集計2025[営業所]&amp;事業計画集計2025[月]&amp;事業計画集計2025[受着完],事業計画集計2025[(当月)計画 利益額],0,0)</f>
        <v>17605829</v>
      </c>
      <c r="FL68" s="29">
        <f>FK68-($Q68*1000)</f>
        <v>12550829</v>
      </c>
      <c r="FM68" s="149" cm="1">
        <f t="array" ref="FM68">_xlfn.XLOOKUP($D68&amp;FJ$2&amp;FJ$3,事業計画集計2025[営業所]&amp;事業計画集計2025[月]&amp;事業計画集計2025[受着完],事業計画集計2025[(当月)計画 棟数],0,0)</f>
        <v>3</v>
      </c>
      <c r="FN68" s="28" cm="1">
        <f t="array" ref="FN68">_xlfn.XLOOKUP($D68&amp;FN$2&amp;FN$3,事業計画集計2025[営業所]&amp;事業計画集計2025[月]&amp;事業計画集計2025[受着完],事業計画集計2025[(当月)計画 請負金額],0,0)</f>
        <v>50000000</v>
      </c>
      <c r="FO68" s="28" cm="1">
        <f t="array" ref="FO68">_xlfn.XLOOKUP($D68&amp;FN$2&amp;FN$3,事業計画集計2025[営業所]&amp;事業計画集計2025[月]&amp;事業計画集計2025[受着完],事業計画集計2025[(当月)計画 利益額],0,0)</f>
        <v>12500000</v>
      </c>
      <c r="FP68" s="149" cm="1">
        <f t="array" ref="FP68">_xlfn.XLOOKUP($D68&amp;FN$2&amp;FN$3,事業計画集計2025[営業所]&amp;事業計画集計2025[月]&amp;事業計画集計2025[受着完],事業計画集計2025[(当月)計画 棟数],0,0)</f>
        <v>2</v>
      </c>
      <c r="FQ68" s="28" cm="1">
        <f t="array" ref="FQ68">_xlfn.XLOOKUP($D68&amp;FQ$2&amp;FQ$3,事業計画集計2025[営業所]&amp;事業計画集計2025[月]&amp;事業計画集計2025[受着完],事業計画集計2025[(当月)計画 請負金額],0,0)</f>
        <v>25000000</v>
      </c>
      <c r="FR68" s="28" cm="1">
        <f t="array" ref="FR68">_xlfn.XLOOKUP($D68&amp;FQ$2&amp;FQ$3,事業計画集計2025[営業所]&amp;事業計画集計2025[月]&amp;事業計画集計2025[受着完],事業計画集計2025[(当月)計画 利益額],0,0)</f>
        <v>6250000</v>
      </c>
      <c r="FS68" s="149" cm="1">
        <f t="array" ref="FS68">_xlfn.XLOOKUP($D68&amp;FQ$2&amp;FQ$3,事業計画集計2025[営業所]&amp;事業計画集計2025[月]&amp;事業計画集計2025[受着完],事業計画集計2025[(当月)計画 棟数],0,0)</f>
        <v>1</v>
      </c>
      <c r="FT68" s="28" cm="1">
        <f t="array" ref="FT68">_xlfn.XLOOKUP($D68&amp;FT$2&amp;FT$3,事業計画集計2025[営業所]&amp;事業計画集計2025[月]&amp;事業計画集計2025[受着完],事業計画集計2025[(当月)計画 請負金額],0,0)</f>
        <v>50000000</v>
      </c>
      <c r="FU68" s="28" cm="1">
        <f t="array" ref="FU68">_xlfn.XLOOKUP($D68&amp;FT$2&amp;FT$3,事業計画集計2025[営業所]&amp;事業計画集計2025[月]&amp;事業計画集計2025[受着完],事業計画集計2025[(当月)計画 利益額],0,0)</f>
        <v>12500000</v>
      </c>
      <c r="FV68" s="29">
        <f>FU68-($Q68*1000)</f>
        <v>7445000</v>
      </c>
      <c r="FW68" s="142" cm="1">
        <f t="array" ref="FW68">_xlfn.XLOOKUP($D68&amp;FT$2&amp;FT$3,事業計画集計2025[営業所]&amp;事業計画集計2025[月]&amp;事業計画集計2025[受着完],事業計画集計2025[(当月)計画 棟数],0,0)</f>
        <v>2</v>
      </c>
      <c r="FX68" s="421">
        <f t="shared" ref="FX68:FX69" si="1706">ET68+FD68+FN68</f>
        <v>100000000</v>
      </c>
      <c r="FY68" s="422">
        <f t="shared" ref="FY68:FY69" si="1707">EU68+FE68+FO68</f>
        <v>25000000</v>
      </c>
      <c r="FZ68" s="423">
        <f t="shared" ref="FZ68:FZ69" si="1708">EV68+FF68+FP68</f>
        <v>4</v>
      </c>
      <c r="GA68" s="296">
        <f t="shared" ref="GA68:GA69" si="1709">EW68+FG68+FQ68</f>
        <v>75000000</v>
      </c>
      <c r="GB68" s="300">
        <f t="shared" ref="GB68:GB69" si="1710">EX68+FH68+FR68</f>
        <v>18750000</v>
      </c>
      <c r="GC68" s="154">
        <f t="shared" ref="GC68:GC69" si="1711">EY68+FI68+FS68</f>
        <v>3</v>
      </c>
      <c r="GD68" s="304">
        <f t="shared" ref="GD68" si="1712">EZ68+FJ68+FT68</f>
        <v>178211500</v>
      </c>
      <c r="GE68" s="314">
        <f t="shared" ref="GE68:GF68" si="1713">FA68+FK68+FU68</f>
        <v>42374983</v>
      </c>
      <c r="GF68" s="324">
        <f t="shared" si="1713"/>
        <v>27209983</v>
      </c>
      <c r="GG68" s="158">
        <f t="shared" ref="GG68" si="1714">FC68+FM68+FW68</f>
        <v>7</v>
      </c>
      <c r="GH68" s="333">
        <f t="shared" ref="GH68:GH69" si="1715">EJ68+FX68</f>
        <v>175000000</v>
      </c>
      <c r="GI68" s="334">
        <f t="shared" ref="GI68:GI69" si="1716">EK68+FY68</f>
        <v>43750000</v>
      </c>
      <c r="GJ68" s="162">
        <f t="shared" ref="GJ68:GJ69" si="1717">EL68+FZ68</f>
        <v>7</v>
      </c>
      <c r="GK68" s="354">
        <f t="shared" ref="GK68:GK69" si="1718">EM68+GA68</f>
        <v>295800000</v>
      </c>
      <c r="GL68" s="355">
        <f t="shared" ref="GL68:GL69" si="1719">EN68+GB68</f>
        <v>90288278</v>
      </c>
      <c r="GM68" s="166">
        <f t="shared" ref="GM68:GM69" si="1720">EO68+GC68</f>
        <v>10</v>
      </c>
      <c r="GN68" s="479">
        <f t="shared" ref="GN68:GN69" si="1721">EP68+GD68</f>
        <v>272207787</v>
      </c>
      <c r="GO68" s="480">
        <f t="shared" ref="GO68:GO69" si="1722">EQ68+GE68</f>
        <v>66495528</v>
      </c>
      <c r="GP68" s="481">
        <f t="shared" ref="GP68:GP69" si="1723">ER68+GF68</f>
        <v>36165528</v>
      </c>
      <c r="GQ68" s="482">
        <f t="shared" ref="GQ68:GQ69" si="1724">ES68+GG68</f>
        <v>11</v>
      </c>
      <c r="GR68" s="390">
        <f t="shared" ref="GR68:GR69" si="1725">CV68+GH68</f>
        <v>375000000</v>
      </c>
      <c r="GS68" s="391">
        <f t="shared" ref="GS68:GS69" si="1726">CW68+GI68</f>
        <v>93750000</v>
      </c>
      <c r="GT68" s="170">
        <f t="shared" ref="GT68:GT69" si="1727">CX68+GJ68</f>
        <v>15</v>
      </c>
      <c r="GU68" s="390">
        <f t="shared" ref="GU68:GU69" si="1728">CY68+GK68</f>
        <v>468007787</v>
      </c>
      <c r="GV68" s="391">
        <f t="shared" ref="GV68:GV69" si="1729">CZ68+GL68</f>
        <v>131783806</v>
      </c>
      <c r="GW68" s="170">
        <f t="shared" ref="GW68:GW69" si="1730">DA68+GM68</f>
        <v>17</v>
      </c>
      <c r="GX68" s="390">
        <f t="shared" ref="GX68:GX69" si="1731">DB68+GN68</f>
        <v>326256537</v>
      </c>
      <c r="GY68" s="391">
        <f t="shared" ref="GY68:GY69" si="1732">DC68+GO68</f>
        <v>80178485</v>
      </c>
      <c r="GZ68" s="409">
        <f t="shared" ref="GZ68:GZ69" si="1733">DD68+GP68</f>
        <v>19518485</v>
      </c>
      <c r="HA68" s="256">
        <f t="shared" ref="HA68:HA69" si="1734">DE68+GQ68</f>
        <v>13</v>
      </c>
      <c r="HB68" s="31"/>
      <c r="HC68" s="30" t="s">
        <v>137</v>
      </c>
      <c r="HD68" s="30" t="s">
        <v>50</v>
      </c>
      <c r="HE68" s="517" t="s">
        <v>252</v>
      </c>
      <c r="HF68" s="30"/>
      <c r="HG68" s="30"/>
    </row>
    <row r="69" spans="1:215" s="25" customFormat="1" ht="21">
      <c r="A69" s="24"/>
      <c r="B69" s="51"/>
      <c r="C69" s="62"/>
      <c r="D69" s="63"/>
      <c r="E69" s="209"/>
      <c r="F69" s="196"/>
      <c r="G69" s="196"/>
      <c r="H69" s="196"/>
      <c r="I69" s="196"/>
      <c r="J69" s="196"/>
      <c r="K69" s="197">
        <f>K68</f>
        <v>2500</v>
      </c>
      <c r="L69" s="197">
        <f t="shared" ref="L69" si="1735">L68</f>
        <v>17</v>
      </c>
      <c r="M69" s="197">
        <f t="shared" ref="M69" si="1736">M68</f>
        <v>67</v>
      </c>
      <c r="N69" s="197">
        <f t="shared" ref="N69" si="1737">N68</f>
        <v>267</v>
      </c>
      <c r="O69" s="197">
        <f t="shared" ref="O69" si="1738">O68</f>
        <v>164</v>
      </c>
      <c r="P69" s="197">
        <f t="shared" ref="P69" si="1739">P68</f>
        <v>2040</v>
      </c>
      <c r="Q69" s="197">
        <f t="shared" ref="Q69" si="1740">Q68</f>
        <v>5055</v>
      </c>
      <c r="R69" s="196"/>
      <c r="S69" s="26" t="s">
        <v>138</v>
      </c>
      <c r="T69" s="27" cm="1">
        <f t="array" ref="T69">_xlfn.XLOOKUP($D68&amp;T$2&amp;T$3,事業計画集計2025[営業所]&amp;事業計画集計2025[月]&amp;事業計画集計2025[受着完],事業計画集計2025[(当月)実績 請負金額],0,0)</f>
        <v>0</v>
      </c>
      <c r="U69" s="28" cm="1">
        <f t="array" ref="U69">_xlfn.XLOOKUP($D68&amp;T$2&amp;T$3,事業計画集計2025[営業所]&amp;事業計画集計2025[月]&amp;事業計画集計2025[受着完],事業計画集計2025[(当月)実績 利益額],0,0)</f>
        <v>0</v>
      </c>
      <c r="V69" s="142" cm="1">
        <f t="array" ref="V69">_xlfn.XLOOKUP($D68&amp;T$2&amp;T$3,事業計画集計2025[営業所]&amp;事業計画集計2025[月]&amp;事業計画集計2025[受着完],事業計画集計2025[(当月)実績 棟数],0,0)</f>
        <v>0</v>
      </c>
      <c r="W69" s="27" cm="1">
        <f t="array" ref="W69">_xlfn.XLOOKUP($D68&amp;W$2&amp;W$3,事業計画集計2025[営業所]&amp;事業計画集計2025[月]&amp;事業計画集計2025[受着完],事業計画集計2025[(当月)実績 請負金額],0,0)</f>
        <v>0</v>
      </c>
      <c r="X69" s="28" cm="1">
        <f t="array" ref="X69">_xlfn.XLOOKUP($D68&amp;W$2&amp;W$3,事業計画集計2025[営業所]&amp;事業計画集計2025[月]&amp;事業計画集計2025[受着完],事業計画集計2025[(当月)実績 利益額],0,0)</f>
        <v>0</v>
      </c>
      <c r="Y69" s="149" cm="1">
        <f t="array" ref="Y69">_xlfn.XLOOKUP($D68&amp;W$2&amp;W$3,事業計画集計2025[営業所]&amp;事業計画集計2025[月]&amp;事業計画集計2025[受着完],事業計画集計2025[(当月)実績 棟数],0,0)</f>
        <v>0</v>
      </c>
      <c r="Z69" s="28" cm="1">
        <f t="array" ref="Z69">_xlfn.XLOOKUP($D68&amp;Z$2&amp;Z$3,事業計画集計2025[営業所]&amp;事業計画集計2025[月]&amp;事業計画集計2025[受着完],事業計画集計2025[(当月)実績 請負金額],0,0)</f>
        <v>0</v>
      </c>
      <c r="AA69" s="28" cm="1">
        <f t="array" ref="AA69">_xlfn.XLOOKUP($D68&amp;Z$2&amp;Z$3,事業計画集計2025[営業所]&amp;事業計画集計2025[月]&amp;事業計画集計2025[受着完],事業計画集計2025[(当月)実績 利益額],0,0)</f>
        <v>0</v>
      </c>
      <c r="AB69" s="133">
        <f>AA69-($Q68*1000)</f>
        <v>-5055000</v>
      </c>
      <c r="AC69" s="142" cm="1">
        <f t="array" ref="AC69">_xlfn.XLOOKUP($D68&amp;Z$2&amp;Z$3,事業計画集計2025[営業所]&amp;事業計画集計2025[月]&amp;事業計画集計2025[受着完],事業計画集計2025[(当月)実績 棟数],0,0)</f>
        <v>0</v>
      </c>
      <c r="AD69" s="27" cm="1">
        <f t="array" ref="AD69">_xlfn.XLOOKUP($D68&amp;AD$2&amp;AD$3,事業計画集計2025[営業所]&amp;事業計画集計2025[月]&amp;事業計画集計2025[受着完],事業計画集計2025[(当月)実績 請負金額],0,0)</f>
        <v>54125000</v>
      </c>
      <c r="AE69" s="28" cm="1">
        <f t="array" ref="AE69">_xlfn.XLOOKUP($D68&amp;AD$2&amp;AD$3,事業計画集計2025[営業所]&amp;事業計画集計2025[月]&amp;事業計画集計2025[受着完],事業計画集計2025[(当月)実績 利益額],0,0)</f>
        <v>13385551</v>
      </c>
      <c r="AF69" s="149" cm="1">
        <f t="array" ref="AF69">_xlfn.XLOOKUP($D68&amp;AD$2&amp;AD$3,事業計画集計2025[営業所]&amp;事業計画集計2025[月]&amp;事業計画集計2025[受着完],事業計画集計2025[(当月)実績 棟数],0,0)</f>
        <v>2</v>
      </c>
      <c r="AG69" s="28" cm="1">
        <f t="array" ref="AG69">_xlfn.XLOOKUP($D68&amp;AG$2&amp;AG$3,事業計画集計2025[営業所]&amp;事業計画集計2025[月]&amp;事業計画集計2025[受着完],事業計画集計2025[(当月)実績 請負金額],0,0)</f>
        <v>0</v>
      </c>
      <c r="AH69" s="28" cm="1">
        <f t="array" ref="AH69">_xlfn.XLOOKUP($D68&amp;AG$2&amp;AG$3,事業計画集計2025[営業所]&amp;事業計画集計2025[月]&amp;事業計画集計2025[受着完],事業計画集計2025[(当月)実績 利益額],0,0)</f>
        <v>0</v>
      </c>
      <c r="AI69" s="149" cm="1">
        <f t="array" ref="AI69">_xlfn.XLOOKUP($D68&amp;AG$2&amp;AG$3,事業計画集計2025[営業所]&amp;事業計画集計2025[月]&amp;事業計画集計2025[受着完],事業計画集計2025[(当月)実績 棟数],0,0)</f>
        <v>0</v>
      </c>
      <c r="AJ69" s="28" cm="1">
        <f t="array" ref="AJ69">_xlfn.XLOOKUP($D68&amp;AJ$2&amp;AJ$3,事業計画集計2025[営業所]&amp;事業計画集計2025[月]&amp;事業計画集計2025[受着完],事業計画集計2025[(当月)実績 請負金額],0,0)</f>
        <v>0</v>
      </c>
      <c r="AK69" s="28" cm="1">
        <f t="array" ref="AK69">_xlfn.XLOOKUP($D68&amp;AJ$2&amp;AJ$3,事業計画集計2025[営業所]&amp;事業計画集計2025[月]&amp;事業計画集計2025[受着完],事業計画集計2025[(当月)実績 利益額],0,0)</f>
        <v>0</v>
      </c>
      <c r="AL69" s="133">
        <f>AK69-($Q68*1000)</f>
        <v>-5055000</v>
      </c>
      <c r="AM69" s="149" cm="1">
        <f t="array" ref="AM69">_xlfn.XLOOKUP($D68&amp;AJ$2&amp;AJ$3,事業計画集計2025[営業所]&amp;事業計画集計2025[月]&amp;事業計画集計2025[受着完],事業計画集計2025[(当月)実績 棟数],0,0)</f>
        <v>0</v>
      </c>
      <c r="AN69" s="28" cm="1">
        <f t="array" ref="AN69">_xlfn.XLOOKUP($D68&amp;AN$2&amp;AN$3,事業計画集計2025[営業所]&amp;事業計画集計2025[月]&amp;事業計画集計2025[受着完],事業計画集計2025[(当月)実績 請負金額],0,0)</f>
        <v>0</v>
      </c>
      <c r="AO69" s="28" cm="1">
        <f t="array" ref="AO69">_xlfn.XLOOKUP($D68&amp;AN$2&amp;AN$3,事業計画集計2025[営業所]&amp;事業計画集計2025[月]&amp;事業計画集計2025[受着完],事業計画集計2025[(当月)実績 利益額],0,0)</f>
        <v>0</v>
      </c>
      <c r="AP69" s="149" cm="1">
        <f t="array" ref="AP69">_xlfn.XLOOKUP($D68&amp;AN$2&amp;AN$3,事業計画集計2025[営業所]&amp;事業計画集計2025[月]&amp;事業計画集計2025[受着完],事業計画集計2025[(当月)実績 棟数],0,0)</f>
        <v>0</v>
      </c>
      <c r="AQ69" s="28" cm="1">
        <f t="array" ref="AQ69">_xlfn.XLOOKUP($D68&amp;AQ$2&amp;AQ$3,事業計画集計2025[営業所]&amp;事業計画集計2025[月]&amp;事業計画集計2025[受着完],事業計画集計2025[(当月)実績 請負金額],0,0)</f>
        <v>0</v>
      </c>
      <c r="AR69" s="28" cm="1">
        <f t="array" ref="AR69">_xlfn.XLOOKUP($D68&amp;AQ$2&amp;AQ$3,事業計画集計2025[営業所]&amp;事業計画集計2025[月]&amp;事業計画集計2025[受着完],事業計画集計2025[(当月)実績 利益額],0,0)</f>
        <v>0</v>
      </c>
      <c r="AS69" s="149" cm="1">
        <f t="array" ref="AS69">_xlfn.XLOOKUP($D68&amp;AQ$2&amp;AQ$3,事業計画集計2025[営業所]&amp;事業計画集計2025[月]&amp;事業計画集計2025[受着完],事業計画集計2025[(当月)実績 棟数],0,0)</f>
        <v>0</v>
      </c>
      <c r="AT69" s="28" cm="1">
        <f t="array" ref="AT69">_xlfn.XLOOKUP($D68&amp;AT$2&amp;AT$3,事業計画集計2025[営業所]&amp;事業計画集計2025[月]&amp;事業計画集計2025[受着完],事業計画集計2025[(当月)実績 請負金額],0,0)</f>
        <v>0</v>
      </c>
      <c r="AU69" s="28" cm="1">
        <f t="array" ref="AU69">_xlfn.XLOOKUP($D68&amp;AT$2&amp;AT$3,事業計画集計2025[営業所]&amp;事業計画集計2025[月]&amp;事業計画集計2025[受着完],事業計画集計2025[(当月)実績 利益額],0,0)</f>
        <v>0</v>
      </c>
      <c r="AV69" s="29">
        <f>AU69-($Q68*1000)</f>
        <v>-5055000</v>
      </c>
      <c r="AW69" s="142" cm="1">
        <f t="array" ref="AW69">_xlfn.XLOOKUP($D68&amp;AT$2&amp;AT$3,事業計画集計2025[営業所]&amp;事業計画集計2025[月]&amp;事業計画集計2025[受着完],事業計画集計2025[(当月)実績 棟数],0,0)</f>
        <v>0</v>
      </c>
      <c r="AX69" s="421">
        <f t="shared" si="1668"/>
        <v>54125000</v>
      </c>
      <c r="AY69" s="422">
        <f t="shared" si="1669"/>
        <v>13385551</v>
      </c>
      <c r="AZ69" s="423">
        <f t="shared" si="1670"/>
        <v>2</v>
      </c>
      <c r="BA69" s="296">
        <f t="shared" si="1671"/>
        <v>0</v>
      </c>
      <c r="BB69" s="300">
        <f t="shared" si="1672"/>
        <v>0</v>
      </c>
      <c r="BC69" s="154">
        <f t="shared" si="1673"/>
        <v>0</v>
      </c>
      <c r="BD69" s="304">
        <f>Z69+AJ69+AT69</f>
        <v>0</v>
      </c>
      <c r="BE69" s="314">
        <f>AA69+AK69+AU69</f>
        <v>0</v>
      </c>
      <c r="BF69" s="409">
        <f>BE69*(1+BF70)-(($Q68*1000)*3)</f>
        <v>-15165000</v>
      </c>
      <c r="BG69" s="158">
        <f>AC69+AM69+AW69</f>
        <v>0</v>
      </c>
      <c r="BH69" s="28" cm="1">
        <f t="array" ref="BH69">_xlfn.XLOOKUP($D68&amp;BH$2&amp;BH$3,事業計画集計2025[営業所]&amp;事業計画集計2025[月]&amp;事業計画集計2025[受着完],事業計画集計2025[(当月)実績 請負金額],0,0)</f>
        <v>31492200</v>
      </c>
      <c r="BI69" s="28" cm="1">
        <f t="array" ref="BI69">_xlfn.XLOOKUP($D68&amp;BH$2&amp;BH$3,事業計画集計2025[営業所]&amp;事業計画集計2025[月]&amp;事業計画集計2025[受着完],事業計画集計2025[(当月)実績 利益額],0,0)</f>
        <v>6095472</v>
      </c>
      <c r="BJ69" s="149" cm="1">
        <f t="array" ref="BJ69">_xlfn.XLOOKUP($D68&amp;BH$2&amp;BH$3,事業計画集計2025[営業所]&amp;事業計画集計2025[月]&amp;事業計画集計2025[受着完],事業計画集計2025[(当月)実績 棟数],0,0)</f>
        <v>1</v>
      </c>
      <c r="BK69" s="28" cm="1">
        <f t="array" ref="BK69">_xlfn.XLOOKUP($D68&amp;BK$2&amp;BK$3,事業計画集計2025[営業所]&amp;事業計画集計2025[月]&amp;事業計画集計2025[受着完],事業計画集計2025[(当月)実績 請負金額],0,0)</f>
        <v>0</v>
      </c>
      <c r="BL69" s="28" cm="1">
        <f t="array" ref="BL69">_xlfn.XLOOKUP($D68&amp;BK$2&amp;BK$3,事業計画集計2025[営業所]&amp;事業計画集計2025[月]&amp;事業計画集計2025[受着完],事業計画集計2025[(当月)実績 利益額],0,0)</f>
        <v>0</v>
      </c>
      <c r="BM69" s="149" cm="1">
        <f t="array" ref="BM69">_xlfn.XLOOKUP($D68&amp;BK$2&amp;BK$3,事業計画集計2025[営業所]&amp;事業計画集計2025[月]&amp;事業計画集計2025[受着完],事業計画集計2025[(当月)実績 棟数],0,0)</f>
        <v>0</v>
      </c>
      <c r="BN69" s="28" cm="1">
        <f t="array" ref="BN69">_xlfn.XLOOKUP($D68&amp;BN$2&amp;BN$3,事業計画集計2025[営業所]&amp;事業計画集計2025[月]&amp;事業計画集計2025[受着完],事業計画集計2025[(当月)実績 請負金額],0,0)</f>
        <v>31320000</v>
      </c>
      <c r="BO69" s="28" cm="1">
        <f t="array" ref="BO69">_xlfn.XLOOKUP($D68&amp;BN$2&amp;BN$3,事業計画集計2025[営業所]&amp;事業計画集計2025[月]&amp;事業計画集計2025[受着完],事業計画集計2025[(当月)実績 利益額],0,0)</f>
        <v>7787188</v>
      </c>
      <c r="BP69" s="133">
        <f>BO69-($Q68*1000)</f>
        <v>2732188</v>
      </c>
      <c r="BQ69" s="149" cm="1">
        <f t="array" ref="BQ69">_xlfn.XLOOKUP($D68&amp;BN$2&amp;BN$3,事業計画集計2025[営業所]&amp;事業計画集計2025[月]&amp;事業計画集計2025[受着完],事業計画集計2025[(当月)実績 棟数],0,0)</f>
        <v>1</v>
      </c>
      <c r="BR69" s="28" cm="1">
        <f t="array" ref="BR69">_xlfn.XLOOKUP($D68&amp;BR$2&amp;BR$3,事業計画集計2025[営業所]&amp;事業計画集計2025[月]&amp;事業計画集計2025[受着完],事業計画集計2025[(当月)実績 請負金額],0,0)</f>
        <v>27625000</v>
      </c>
      <c r="BS69" s="28" cm="1">
        <f t="array" ref="BS69">_xlfn.XLOOKUP($D68&amp;BR$2&amp;BR$3,事業計画集計2025[営業所]&amp;事業計画集計2025[月]&amp;事業計画集計2025[受着完],事業計画集計2025[(当月)実績 利益額],0,0)</f>
        <v>5671850</v>
      </c>
      <c r="BT69" s="149" cm="1">
        <f t="array" ref="BT69">_xlfn.XLOOKUP($D68&amp;BR$2&amp;BR$3,事業計画集計2025[営業所]&amp;事業計画集計2025[月]&amp;事業計画集計2025[受着完],事業計画集計2025[(当月)実績 棟数],0,0)</f>
        <v>1</v>
      </c>
      <c r="BU69" s="28" cm="1">
        <f t="array" ref="BU69">_xlfn.XLOOKUP($D68&amp;BU$2&amp;BU$3,事業計画集計2025[営業所]&amp;事業計画集計2025[月]&amp;事業計画集計2025[受着完],事業計画集計2025[(当月)実績 請負金額],0,0)</f>
        <v>0</v>
      </c>
      <c r="BV69" s="28" cm="1">
        <f t="array" ref="BV69">_xlfn.XLOOKUP($D68&amp;BU$2&amp;BU$3,事業計画集計2025[営業所]&amp;事業計画集計2025[月]&amp;事業計画集計2025[受着完],事業計画集計2025[(当月)実績 利益額],0,0)</f>
        <v>0</v>
      </c>
      <c r="BW69" s="149" cm="1">
        <f t="array" ref="BW69">_xlfn.XLOOKUP($D68&amp;BU$2&amp;BU$3,事業計画集計2025[営業所]&amp;事業計画集計2025[月]&amp;事業計画集計2025[受着完],事業計画集計2025[(当月)実績 棟数],0,0)</f>
        <v>0</v>
      </c>
      <c r="BX69" s="28" cm="1">
        <f t="array" ref="BX69">_xlfn.XLOOKUP($D68&amp;BX$2&amp;BX$3,事業計画集計2025[営業所]&amp;事業計画集計2025[月]&amp;事業計画集計2025[受着完],事業計画集計2025[(当月)実績 請負金額],0,0)</f>
        <v>0</v>
      </c>
      <c r="BY69" s="28" cm="1">
        <f t="array" ref="BY69">_xlfn.XLOOKUP($D68&amp;BX$2&amp;BX$3,事業計画集計2025[営業所]&amp;事業計画集計2025[月]&amp;事業計画集計2025[受着完],事業計画集計2025[(当月)実績 利益額],0,0)</f>
        <v>0</v>
      </c>
      <c r="BZ69" s="133">
        <f>BY69-($Q68*1000)</f>
        <v>-5055000</v>
      </c>
      <c r="CA69" s="149" cm="1">
        <f t="array" ref="CA69">_xlfn.XLOOKUP($D68&amp;BX$2&amp;BX$3,事業計画集計2025[営業所]&amp;事業計画集計2025[月]&amp;事業計画集計2025[受着完],事業計画集計2025[(当月)実績 棟数],0,0)</f>
        <v>0</v>
      </c>
      <c r="CB69" s="28" cm="1">
        <f t="array" ref="CB69">_xlfn.XLOOKUP($D68&amp;CB$2&amp;CB$3,事業計画集計2025[営業所]&amp;事業計画集計2025[月]&amp;事業計画集計2025[受着完],事業計画集計2025[(当月)実績 請負金額],0,0)</f>
        <v>38225700</v>
      </c>
      <c r="CC69" s="28" cm="1">
        <f t="array" ref="CC69">_xlfn.XLOOKUP($D68&amp;CB$2&amp;CB$3,事業計画集計2025[営業所]&amp;事業計画集計2025[月]&amp;事業計画集計2025[受着完],事業計画集計2025[(当月)実績 利益額],0,0)</f>
        <v>9960420</v>
      </c>
      <c r="CD69" s="149" cm="1">
        <f t="array" ref="CD69">_xlfn.XLOOKUP($D68&amp;CB$2&amp;CB$3,事業計画集計2025[営業所]&amp;事業計画集計2025[月]&amp;事業計画集計2025[受着完],事業計画集計2025[(当月)実績 棟数],0,0)</f>
        <v>2</v>
      </c>
      <c r="CE69" s="28" cm="1">
        <f t="array" ref="CE69">_xlfn.XLOOKUP($D68&amp;CE$2&amp;CE$3,事業計画集計2025[営業所]&amp;事業計画集計2025[月]&amp;事業計画集計2025[受着完],事業計画集計2025[(当月)実績 請負金額],0,0)</f>
        <v>31820000</v>
      </c>
      <c r="CF69" s="28" cm="1">
        <f t="array" ref="CF69">_xlfn.XLOOKUP($D68&amp;CE$2&amp;CE$3,事業計画集計2025[営業所]&amp;事業計画集計2025[月]&amp;事業計画集計2025[受着完],事業計画集計2025[(当月)実績 利益額],0,0)</f>
        <v>6375168</v>
      </c>
      <c r="CG69" s="149" cm="1">
        <f t="array" ref="CG69">_xlfn.XLOOKUP($D68&amp;CE$2&amp;CE$3,事業計画集計2025[営業所]&amp;事業計画集計2025[月]&amp;事業計画集計2025[受着完],事業計画集計2025[(当月)実績 棟数],0,0)</f>
        <v>1</v>
      </c>
      <c r="CH69" s="28" cm="1">
        <f t="array" ref="CH69">_xlfn.XLOOKUP($D68&amp;CH$2&amp;CH$3,事業計画集計2025[営業所]&amp;事業計画集計2025[月]&amp;事業計画集計2025[受着完],事業計画集計2025[(当月)実績 請負金額],0,0)</f>
        <v>0</v>
      </c>
      <c r="CI69" s="28" cm="1">
        <f t="array" ref="CI69">_xlfn.XLOOKUP($D68&amp;CH$2&amp;CH$3,事業計画集計2025[営業所]&amp;事業計画集計2025[月]&amp;事業計画集計2025[受着完],事業計画集計2025[(当月)実績 利益額],0,0)</f>
        <v>0</v>
      </c>
      <c r="CJ69" s="133">
        <f>CI69-($Q68*1000)</f>
        <v>-5055000</v>
      </c>
      <c r="CK69" s="142" cm="1">
        <f t="array" ref="CK69">_xlfn.XLOOKUP($D68&amp;CH$2&amp;CH$3,事業計画集計2025[営業所]&amp;事業計画集計2025[月]&amp;事業計画集計2025[受着完],事業計画集計2025[(当月)実績 棟数],0,0)</f>
        <v>0</v>
      </c>
      <c r="CL69" s="421">
        <f t="shared" si="1678"/>
        <v>97342900</v>
      </c>
      <c r="CM69" s="422">
        <f t="shared" si="1679"/>
        <v>21727742</v>
      </c>
      <c r="CN69" s="423">
        <f t="shared" si="1680"/>
        <v>4</v>
      </c>
      <c r="CO69" s="296">
        <f t="shared" si="1681"/>
        <v>31820000</v>
      </c>
      <c r="CP69" s="300">
        <f t="shared" si="1682"/>
        <v>6375168</v>
      </c>
      <c r="CQ69" s="154">
        <f t="shared" si="1683"/>
        <v>1</v>
      </c>
      <c r="CR69" s="304">
        <f>BN69+BX69+CH69</f>
        <v>31320000</v>
      </c>
      <c r="CS69" s="314">
        <f>BO69+BY69+CI69</f>
        <v>7787188</v>
      </c>
      <c r="CT69" s="409">
        <f>CS69*(1+CT70)-(($Q68*1000)*3)</f>
        <v>-7377812</v>
      </c>
      <c r="CU69" s="158">
        <f>BQ69+CA69+CK69</f>
        <v>1</v>
      </c>
      <c r="CV69" s="333">
        <f t="shared" si="1687"/>
        <v>151467900</v>
      </c>
      <c r="CW69" s="334">
        <f t="shared" si="1688"/>
        <v>35113293</v>
      </c>
      <c r="CX69" s="162">
        <f t="shared" si="1689"/>
        <v>6</v>
      </c>
      <c r="CY69" s="354">
        <f t="shared" si="1690"/>
        <v>31820000</v>
      </c>
      <c r="CZ69" s="355">
        <f t="shared" si="1691"/>
        <v>6375168</v>
      </c>
      <c r="DA69" s="166">
        <f t="shared" si="1692"/>
        <v>1</v>
      </c>
      <c r="DB69" s="479">
        <f t="shared" si="1693"/>
        <v>31320000</v>
      </c>
      <c r="DC69" s="480">
        <f t="shared" si="1694"/>
        <v>7787188</v>
      </c>
      <c r="DD69" s="409">
        <f t="shared" si="1695"/>
        <v>-22542812</v>
      </c>
      <c r="DE69" s="482">
        <f t="shared" si="1696"/>
        <v>1</v>
      </c>
      <c r="DF69" s="28" cm="1">
        <f t="array" ref="DF69">_xlfn.XLOOKUP($D68&amp;DF$2&amp;DF$3,事業計画集計2025[営業所]&amp;事業計画集計2025[月]&amp;事業計画集計2025[受着完],事業計画集計2025[(当月)実績 請負金額],0,0)</f>
        <v>0</v>
      </c>
      <c r="DG69" s="28" cm="1">
        <f t="array" ref="DG69">_xlfn.XLOOKUP($D68&amp;DF$2&amp;DF$3,事業計画集計2025[営業所]&amp;事業計画集計2025[月]&amp;事業計画集計2025[受着完],事業計画集計2025[(当月)実績 利益額],0,0)</f>
        <v>0</v>
      </c>
      <c r="DH69" s="149" cm="1">
        <f t="array" ref="DH69">_xlfn.XLOOKUP($D68&amp;DF$2&amp;DF$3,事業計画集計2025[営業所]&amp;事業計画集計2025[月]&amp;事業計画集計2025[受着完],事業計画集計2025[(当月)実績 棟数],0,0)</f>
        <v>0</v>
      </c>
      <c r="DI69" s="28" cm="1">
        <f t="array" ref="DI69">_xlfn.XLOOKUP($D68&amp;DI$2&amp;DI$3,事業計画集計2025[営業所]&amp;事業計画集計2025[月]&amp;事業計画集計2025[受着完],事業計画集計2025[(当月)実績 請負金額],0,0)</f>
        <v>0</v>
      </c>
      <c r="DJ69" s="28" cm="1">
        <f t="array" ref="DJ69">_xlfn.XLOOKUP($D68&amp;DI$2&amp;DI$3,事業計画集計2025[営業所]&amp;事業計画集計2025[月]&amp;事業計画集計2025[受着完],事業計画集計2025[(当月)実績 利益額],0,0)</f>
        <v>0</v>
      </c>
      <c r="DK69" s="149" cm="1">
        <f t="array" ref="DK69">_xlfn.XLOOKUP($D68&amp;DI$2&amp;DI$3,事業計画集計2025[営業所]&amp;事業計画集計2025[月]&amp;事業計画集計2025[受着完],事業計画集計2025[(当月)実績 棟数],0,0)</f>
        <v>0</v>
      </c>
      <c r="DL69" s="28" cm="1">
        <f t="array" ref="DL69">_xlfn.XLOOKUP($D68&amp;DL$2&amp;DL$3,事業計画集計2025[営業所]&amp;事業計画集計2025[月]&amp;事業計画集計2025[受着完],事業計画集計2025[(当月)実績 請負金額],0,0)</f>
        <v>0</v>
      </c>
      <c r="DM69" s="28" cm="1">
        <f t="array" ref="DM69">_xlfn.XLOOKUP($D68&amp;DL$2&amp;DL$3,事業計画集計2025[営業所]&amp;事業計画集計2025[月]&amp;事業計画集計2025[受着完],事業計画集計2025[(当月)実績 利益額],0,0)</f>
        <v>0</v>
      </c>
      <c r="DN69" s="133">
        <f>DM69-($Q68*1000)</f>
        <v>-5055000</v>
      </c>
      <c r="DO69" s="149" cm="1">
        <f t="array" ref="DO69">_xlfn.XLOOKUP($D68&amp;DL$2&amp;DL$3,事業計画集計2025[営業所]&amp;事業計画集計2025[月]&amp;事業計画集計2025[受着完],事業計画集計2025[(当月)実績 棟数],0,0)</f>
        <v>0</v>
      </c>
      <c r="DP69" s="28" cm="1">
        <f t="array" ref="DP69">_xlfn.XLOOKUP($D68&amp;DP$2&amp;DP$3,事業計画集計2025[営業所]&amp;事業計画集計2025[月]&amp;事業計画集計2025[受着完],事業計画集計2025[(当月)実績 請負金額],0,0)</f>
        <v>0</v>
      </c>
      <c r="DQ69" s="28" cm="1">
        <f t="array" ref="DQ69">_xlfn.XLOOKUP($D68&amp;DP$2&amp;DP$3,事業計画集計2025[営業所]&amp;事業計画集計2025[月]&amp;事業計画集計2025[受着完],事業計画集計2025[(当月)実績 利益額],0,0)</f>
        <v>0</v>
      </c>
      <c r="DR69" s="149" cm="1">
        <f t="array" ref="DR69">_xlfn.XLOOKUP($D68&amp;DP$2&amp;DP$3,事業計画集計2025[営業所]&amp;事業計画集計2025[月]&amp;事業計画集計2025[受着完],事業計画集計2025[(当月)実績 棟数],0,0)</f>
        <v>0</v>
      </c>
      <c r="DS69" s="28" cm="1">
        <f t="array" ref="DS69">_xlfn.XLOOKUP($D68&amp;DS$2&amp;DS$3,事業計画集計2025[営業所]&amp;事業計画集計2025[月]&amp;事業計画集計2025[受着完],事業計画集計2025[(当月)実績 請負金額],0,0)</f>
        <v>0</v>
      </c>
      <c r="DT69" s="28" cm="1">
        <f t="array" ref="DT69">_xlfn.XLOOKUP($D68&amp;DS$2&amp;DS$3,事業計画集計2025[営業所]&amp;事業計画集計2025[月]&amp;事業計画集計2025[受着完],事業計画集計2025[(当月)実績 利益額],0,0)</f>
        <v>0</v>
      </c>
      <c r="DU69" s="149" cm="1">
        <f t="array" ref="DU69">_xlfn.XLOOKUP($D68&amp;DS$2&amp;DS$3,事業計画集計2025[営業所]&amp;事業計画集計2025[月]&amp;事業計画集計2025[受着完],事業計画集計2025[(当月)実績 棟数],0,0)</f>
        <v>0</v>
      </c>
      <c r="DV69" s="28" cm="1">
        <f t="array" ref="DV69">_xlfn.XLOOKUP($D68&amp;DV$2&amp;DV$3,事業計画集計2025[営業所]&amp;事業計画集計2025[月]&amp;事業計画集計2025[受着完],事業計画集計2025[(当月)実績 請負金額],0,0)</f>
        <v>0</v>
      </c>
      <c r="DW69" s="28" cm="1">
        <f t="array" ref="DW69">_xlfn.XLOOKUP($D68&amp;DV$2&amp;DV$3,事業計画集計2025[営業所]&amp;事業計画集計2025[月]&amp;事業計画集計2025[受着完],事業計画集計2025[(当月)実績 利益額],0,0)</f>
        <v>0</v>
      </c>
      <c r="DX69" s="133">
        <f>DW69-($Q68*1000)</f>
        <v>-5055000</v>
      </c>
      <c r="DY69" s="149" cm="1">
        <f t="array" ref="DY69">_xlfn.XLOOKUP($D68&amp;DV$2&amp;DV$3,事業計画集計2025[営業所]&amp;事業計画集計2025[月]&amp;事業計画集計2025[受着完],事業計画集計2025[(当月)実績 棟数],0,0)</f>
        <v>0</v>
      </c>
      <c r="DZ69" s="28" cm="1">
        <f t="array" ref="DZ69">_xlfn.XLOOKUP($D68&amp;DZ$2&amp;DZ$3,事業計画集計2025[営業所]&amp;事業計画集計2025[月]&amp;事業計画集計2025[受着完],事業計画集計2025[(当月)実績 請負金額],0,0)</f>
        <v>0</v>
      </c>
      <c r="EA69" s="28" cm="1">
        <f t="array" ref="EA69">_xlfn.XLOOKUP($D68&amp;DZ$2&amp;DZ$3,事業計画集計2025[営業所]&amp;事業計画集計2025[月]&amp;事業計画集計2025[受着完],事業計画集計2025[(当月)実績 利益額],0,0)</f>
        <v>0</v>
      </c>
      <c r="EB69" s="149" cm="1">
        <f t="array" ref="EB69">_xlfn.XLOOKUP($D68&amp;DZ$2&amp;DZ$3,事業計画集計2025[営業所]&amp;事業計画集計2025[月]&amp;事業計画集計2025[受着完],事業計画集計2025[(当月)実績 棟数],0,0)</f>
        <v>0</v>
      </c>
      <c r="EC69" s="28" cm="1">
        <f t="array" ref="EC69">_xlfn.XLOOKUP($D68&amp;EC$2&amp;EC$3,事業計画集計2025[営業所]&amp;事業計画集計2025[月]&amp;事業計画集計2025[受着完],事業計画集計2025[(当月)実績 請負金額],0,0)</f>
        <v>0</v>
      </c>
      <c r="ED69" s="28" cm="1">
        <f t="array" ref="ED69">_xlfn.XLOOKUP($D68&amp;EC$2&amp;EC$3,事業計画集計2025[営業所]&amp;事業計画集計2025[月]&amp;事業計画集計2025[受着完],事業計画集計2025[(当月)実績 利益額],0,0)</f>
        <v>0</v>
      </c>
      <c r="EE69" s="149" cm="1">
        <f t="array" ref="EE69">_xlfn.XLOOKUP($D68&amp;EC$2&amp;EC$3,事業計画集計2025[営業所]&amp;事業計画集計2025[月]&amp;事業計画集計2025[受着完],事業計画集計2025[(当月)実績 棟数],0,0)</f>
        <v>0</v>
      </c>
      <c r="EF69" s="28" cm="1">
        <f t="array" ref="EF69">_xlfn.XLOOKUP($D68&amp;EF$2&amp;EF$3,事業計画集計2025[営業所]&amp;事業計画集計2025[月]&amp;事業計画集計2025[受着完],事業計画集計2025[(当月)実績 請負金額],0,0)</f>
        <v>0</v>
      </c>
      <c r="EG69" s="28" cm="1">
        <f t="array" ref="EG69">_xlfn.XLOOKUP($D68&amp;EF$2&amp;EF$3,事業計画集計2025[営業所]&amp;事業計画集計2025[月]&amp;事業計画集計2025[受着完],事業計画集計2025[(当月)実績 利益額],0,0)</f>
        <v>0</v>
      </c>
      <c r="EH69" s="133">
        <f>EG69-($Q68*1000)</f>
        <v>-5055000</v>
      </c>
      <c r="EI69" s="142" cm="1">
        <f t="array" ref="EI69">_xlfn.XLOOKUP($D68&amp;EF$2&amp;EF$3,事業計画集計2025[営業所]&amp;事業計画集計2025[月]&amp;事業計画集計2025[受着完],事業計画集計2025[(当月)実績 棟数],0,0)</f>
        <v>0</v>
      </c>
      <c r="EJ69" s="421">
        <f t="shared" si="1697"/>
        <v>0</v>
      </c>
      <c r="EK69" s="422">
        <f t="shared" si="1698"/>
        <v>0</v>
      </c>
      <c r="EL69" s="423">
        <f t="shared" si="1699"/>
        <v>0</v>
      </c>
      <c r="EM69" s="296">
        <f t="shared" si="1700"/>
        <v>0</v>
      </c>
      <c r="EN69" s="300">
        <f t="shared" si="1701"/>
        <v>0</v>
      </c>
      <c r="EO69" s="154">
        <f t="shared" si="1702"/>
        <v>0</v>
      </c>
      <c r="EP69" s="304">
        <f>DL69+DV69+EF69</f>
        <v>0</v>
      </c>
      <c r="EQ69" s="314">
        <f>DM69+DW69+EG69</f>
        <v>0</v>
      </c>
      <c r="ER69" s="409">
        <f>EQ69*(1+ER70)-(($Q68*1000)*3)</f>
        <v>-15165000</v>
      </c>
      <c r="ES69" s="158">
        <f>DO69+DY69+EI69</f>
        <v>0</v>
      </c>
      <c r="ET69" s="28" cm="1">
        <f t="array" ref="ET69">_xlfn.XLOOKUP($D68&amp;ET$2&amp;ET$3,事業計画集計2025[営業所]&amp;事業計画集計2025[月]&amp;事業計画集計2025[受着完],事業計画集計2025[(当月)実績 請負金額],0,0)</f>
        <v>0</v>
      </c>
      <c r="EU69" s="28" cm="1">
        <f t="array" ref="EU69">_xlfn.XLOOKUP($D68&amp;ET$2&amp;ET$3,事業計画集計2025[営業所]&amp;事業計画集計2025[月]&amp;事業計画集計2025[受着完],事業計画集計2025[(当月)実績 利益額],0,0)</f>
        <v>0</v>
      </c>
      <c r="EV69" s="149" cm="1">
        <f t="array" ref="EV69">_xlfn.XLOOKUP($D68&amp;ET$2&amp;ET$3,事業計画集計2025[営業所]&amp;事業計画集計2025[月]&amp;事業計画集計2025[受着完],事業計画集計2025[(当月)実績 棟数],0,0)</f>
        <v>0</v>
      </c>
      <c r="EW69" s="28" cm="1">
        <f t="array" ref="EW69">_xlfn.XLOOKUP($D68&amp;EW$2&amp;EW$3,事業計画集計2025[営業所]&amp;事業計画集計2025[月]&amp;事業計画集計2025[受着完],事業計画集計2025[(当月)実績 請負金額],0,0)</f>
        <v>0</v>
      </c>
      <c r="EX69" s="28" cm="1">
        <f t="array" ref="EX69">_xlfn.XLOOKUP($D68&amp;EW$2&amp;EW$3,事業計画集計2025[営業所]&amp;事業計画集計2025[月]&amp;事業計画集計2025[受着完],事業計画集計2025[(当月)実績 利益額],0,0)</f>
        <v>0</v>
      </c>
      <c r="EY69" s="149" cm="1">
        <f t="array" ref="EY69">_xlfn.XLOOKUP($D68&amp;EW$2&amp;EW$3,事業計画集計2025[営業所]&amp;事業計画集計2025[月]&amp;事業計画集計2025[受着完],事業計画集計2025[(当月)実績 棟数],0,0)</f>
        <v>0</v>
      </c>
      <c r="EZ69" s="28" cm="1">
        <f t="array" ref="EZ69">_xlfn.XLOOKUP($D68&amp;EZ$2&amp;EZ$3,事業計画集計2025[営業所]&amp;事業計画集計2025[月]&amp;事業計画集計2025[受着完],事業計画集計2025[(当月)実績 請負金額],0,0)</f>
        <v>0</v>
      </c>
      <c r="FA69" s="28" cm="1">
        <f t="array" ref="FA69">_xlfn.XLOOKUP($D68&amp;EZ$2&amp;EZ$3,事業計画集計2025[営業所]&amp;事業計画集計2025[月]&amp;事業計画集計2025[受着完],事業計画集計2025[(当月)実績 利益額],0,0)</f>
        <v>0</v>
      </c>
      <c r="FB69" s="133">
        <f>FA69-($Q68*1000)</f>
        <v>-5055000</v>
      </c>
      <c r="FC69" s="149" cm="1">
        <f t="array" ref="FC69">_xlfn.XLOOKUP($D68&amp;EZ$2&amp;EZ$3,事業計画集計2025[営業所]&amp;事業計画集計2025[月]&amp;事業計画集計2025[受着完],事業計画集計2025[(当月)実績 棟数],0,0)</f>
        <v>0</v>
      </c>
      <c r="FD69" s="28" cm="1">
        <f t="array" ref="FD69">_xlfn.XLOOKUP($D68&amp;FD$2&amp;FD$3,事業計画集計2025[営業所]&amp;事業計画集計2025[月]&amp;事業計画集計2025[受着完],事業計画集計2025[(当月)実績 請負金額],0,0)</f>
        <v>0</v>
      </c>
      <c r="FE69" s="28" cm="1">
        <f t="array" ref="FE69">_xlfn.XLOOKUP($D68&amp;FD$2&amp;FD$3,事業計画集計2025[営業所]&amp;事業計画集計2025[月]&amp;事業計画集計2025[受着完],事業計画集計2025[(当月)実績 利益額],0,0)</f>
        <v>0</v>
      </c>
      <c r="FF69" s="149" cm="1">
        <f t="array" ref="FF69">_xlfn.XLOOKUP($D68&amp;FD$2&amp;FD$3,事業計画集計2025[営業所]&amp;事業計画集計2025[月]&amp;事業計画集計2025[受着完],事業計画集計2025[(当月)実績 棟数],0,0)</f>
        <v>0</v>
      </c>
      <c r="FG69" s="28" cm="1">
        <f t="array" ref="FG69">_xlfn.XLOOKUP($D68&amp;FG$2&amp;FG$3,事業計画集計2025[営業所]&amp;事業計画集計2025[月]&amp;事業計画集計2025[受着完],事業計画集計2025[(当月)実績 請負金額],0,0)</f>
        <v>0</v>
      </c>
      <c r="FH69" s="28" cm="1">
        <f t="array" ref="FH69">_xlfn.XLOOKUP($D68&amp;FG$2&amp;FG$3,事業計画集計2025[営業所]&amp;事業計画集計2025[月]&amp;事業計画集計2025[受着完],事業計画集計2025[(当月)実績 利益額],0,0)</f>
        <v>0</v>
      </c>
      <c r="FI69" s="149" cm="1">
        <f t="array" ref="FI69">_xlfn.XLOOKUP($D68&amp;FG$2&amp;FG$3,事業計画集計2025[営業所]&amp;事業計画集計2025[月]&amp;事業計画集計2025[受着完],事業計画集計2025[(当月)実績 棟数],0,0)</f>
        <v>0</v>
      </c>
      <c r="FJ69" s="28" cm="1">
        <f t="array" ref="FJ69">_xlfn.XLOOKUP($D68&amp;FJ$2&amp;FJ$3,事業計画集計2025[営業所]&amp;事業計画集計2025[月]&amp;事業計画集計2025[受着完],事業計画集計2025[(当月)実績 請負金額],0,0)</f>
        <v>0</v>
      </c>
      <c r="FK69" s="28" cm="1">
        <f t="array" ref="FK69">_xlfn.XLOOKUP($D68&amp;FJ$2&amp;FJ$3,事業計画集計2025[営業所]&amp;事業計画集計2025[月]&amp;事業計画集計2025[受着完],事業計画集計2025[(当月)実績 利益額],0,0)</f>
        <v>0</v>
      </c>
      <c r="FL69" s="133">
        <f>FK69-($Q68*1000)</f>
        <v>-5055000</v>
      </c>
      <c r="FM69" s="149" cm="1">
        <f t="array" ref="FM69">_xlfn.XLOOKUP($D68&amp;FJ$2&amp;FJ$3,事業計画集計2025[営業所]&amp;事業計画集計2025[月]&amp;事業計画集計2025[受着完],事業計画集計2025[(当月)実績 棟数],0,0)</f>
        <v>0</v>
      </c>
      <c r="FN69" s="28" cm="1">
        <f t="array" ref="FN69">_xlfn.XLOOKUP($D68&amp;FN$2&amp;FN$3,事業計画集計2025[営業所]&amp;事業計画集計2025[月]&amp;事業計画集計2025[受着完],事業計画集計2025[(当月)実績 請負金額],0,0)</f>
        <v>0</v>
      </c>
      <c r="FO69" s="28" cm="1">
        <f t="array" ref="FO69">_xlfn.XLOOKUP($D68&amp;FN$2&amp;FN$3,事業計画集計2025[営業所]&amp;事業計画集計2025[月]&amp;事業計画集計2025[受着完],事業計画集計2025[(当月)実績 利益額],0,0)</f>
        <v>0</v>
      </c>
      <c r="FP69" s="149" cm="1">
        <f t="array" ref="FP69">_xlfn.XLOOKUP($D68&amp;FN$2&amp;FN$3,事業計画集計2025[営業所]&amp;事業計画集計2025[月]&amp;事業計画集計2025[受着完],事業計画集計2025[(当月)実績 棟数],0,0)</f>
        <v>0</v>
      </c>
      <c r="FQ69" s="28" cm="1">
        <f t="array" ref="FQ69">_xlfn.XLOOKUP($D68&amp;FQ$2&amp;FQ$3,事業計画集計2025[営業所]&amp;事業計画集計2025[月]&amp;事業計画集計2025[受着完],事業計画集計2025[(当月)実績 請負金額],0,0)</f>
        <v>0</v>
      </c>
      <c r="FR69" s="28" cm="1">
        <f t="array" ref="FR69">_xlfn.XLOOKUP($D68&amp;FQ$2&amp;FQ$3,事業計画集計2025[営業所]&amp;事業計画集計2025[月]&amp;事業計画集計2025[受着完],事業計画集計2025[(当月)実績 利益額],0,0)</f>
        <v>0</v>
      </c>
      <c r="FS69" s="149" cm="1">
        <f t="array" ref="FS69">_xlfn.XLOOKUP($D68&amp;FQ$2&amp;FQ$3,事業計画集計2025[営業所]&amp;事業計画集計2025[月]&amp;事業計画集計2025[受着完],事業計画集計2025[(当月)実績 棟数],0,0)</f>
        <v>0</v>
      </c>
      <c r="FT69" s="28" cm="1">
        <f t="array" ref="FT69">_xlfn.XLOOKUP($D68&amp;FT$2&amp;FT$3,事業計画集計2025[営業所]&amp;事業計画集計2025[月]&amp;事業計画集計2025[受着完],事業計画集計2025[(当月)実績 請負金額],0,0)</f>
        <v>0</v>
      </c>
      <c r="FU69" s="28" cm="1">
        <f t="array" ref="FU69">_xlfn.XLOOKUP($D68&amp;FT$2&amp;FT$3,事業計画集計2025[営業所]&amp;事業計画集計2025[月]&amp;事業計画集計2025[受着完],事業計画集計2025[(当月)実績 利益額],0,0)</f>
        <v>0</v>
      </c>
      <c r="FV69" s="133">
        <f>FU69-($Q68*1000)</f>
        <v>-5055000</v>
      </c>
      <c r="FW69" s="142" cm="1">
        <f t="array" ref="FW69">_xlfn.XLOOKUP($D68&amp;FT$2&amp;FT$3,事業計画集計2025[営業所]&amp;事業計画集計2025[月]&amp;事業計画集計2025[受着完],事業計画集計2025[(当月)実績 棟数],0,0)</f>
        <v>0</v>
      </c>
      <c r="FX69" s="421">
        <f t="shared" si="1706"/>
        <v>0</v>
      </c>
      <c r="FY69" s="422">
        <f t="shared" si="1707"/>
        <v>0</v>
      </c>
      <c r="FZ69" s="423">
        <f t="shared" si="1708"/>
        <v>0</v>
      </c>
      <c r="GA69" s="296">
        <f t="shared" si="1709"/>
        <v>0</v>
      </c>
      <c r="GB69" s="300">
        <f t="shared" si="1710"/>
        <v>0</v>
      </c>
      <c r="GC69" s="154">
        <f t="shared" si="1711"/>
        <v>0</v>
      </c>
      <c r="GD69" s="304">
        <f>EZ69+FJ69+FT69</f>
        <v>0</v>
      </c>
      <c r="GE69" s="314">
        <f>FA69+FK69+FU69</f>
        <v>0</v>
      </c>
      <c r="GF69" s="409">
        <f>GE69*(1+GF70)-(($Q68*1000)*3)</f>
        <v>-15165000</v>
      </c>
      <c r="GG69" s="158">
        <f>FC69+FM69+FW69</f>
        <v>0</v>
      </c>
      <c r="GH69" s="333">
        <f t="shared" si="1715"/>
        <v>0</v>
      </c>
      <c r="GI69" s="334">
        <f t="shared" si="1716"/>
        <v>0</v>
      </c>
      <c r="GJ69" s="162">
        <f t="shared" si="1717"/>
        <v>0</v>
      </c>
      <c r="GK69" s="354">
        <f t="shared" si="1718"/>
        <v>0</v>
      </c>
      <c r="GL69" s="355">
        <f t="shared" si="1719"/>
        <v>0</v>
      </c>
      <c r="GM69" s="166">
        <f t="shared" si="1720"/>
        <v>0</v>
      </c>
      <c r="GN69" s="479">
        <f t="shared" si="1721"/>
        <v>0</v>
      </c>
      <c r="GO69" s="480">
        <f t="shared" si="1722"/>
        <v>0</v>
      </c>
      <c r="GP69" s="409">
        <f t="shared" si="1723"/>
        <v>-30330000</v>
      </c>
      <c r="GQ69" s="482">
        <f t="shared" si="1724"/>
        <v>0</v>
      </c>
      <c r="GR69" s="390">
        <f t="shared" si="1725"/>
        <v>151467900</v>
      </c>
      <c r="GS69" s="391">
        <f t="shared" si="1726"/>
        <v>35113293</v>
      </c>
      <c r="GT69" s="170">
        <f t="shared" si="1727"/>
        <v>6</v>
      </c>
      <c r="GU69" s="390">
        <f t="shared" si="1728"/>
        <v>31820000</v>
      </c>
      <c r="GV69" s="391">
        <f t="shared" si="1729"/>
        <v>6375168</v>
      </c>
      <c r="GW69" s="170">
        <f t="shared" si="1730"/>
        <v>1</v>
      </c>
      <c r="GX69" s="390">
        <f t="shared" si="1731"/>
        <v>31320000</v>
      </c>
      <c r="GY69" s="391">
        <f t="shared" si="1732"/>
        <v>7787188</v>
      </c>
      <c r="GZ69" s="409">
        <f t="shared" si="1733"/>
        <v>-52872812</v>
      </c>
      <c r="HA69" s="256">
        <f t="shared" si="1734"/>
        <v>1</v>
      </c>
      <c r="HB69" s="31"/>
      <c r="HC69" s="30" t="s">
        <v>138</v>
      </c>
      <c r="HD69" s="30" t="s">
        <v>50</v>
      </c>
      <c r="HE69" s="517" t="s">
        <v>252</v>
      </c>
      <c r="HF69" s="30"/>
      <c r="HG69" s="30"/>
    </row>
    <row r="70" spans="1:215" s="38" customFormat="1" ht="21">
      <c r="A70" s="32"/>
      <c r="B70" s="599"/>
      <c r="C70" s="64"/>
      <c r="D70" s="65"/>
      <c r="E70" s="198"/>
      <c r="F70" s="198"/>
      <c r="G70" s="198"/>
      <c r="H70" s="198"/>
      <c r="I70" s="198"/>
      <c r="J70" s="198"/>
      <c r="K70" s="199"/>
      <c r="L70" s="199"/>
      <c r="M70" s="199"/>
      <c r="N70" s="199"/>
      <c r="O70" s="199"/>
      <c r="P70" s="199"/>
      <c r="Q70" s="199"/>
      <c r="R70" s="198"/>
      <c r="S70" s="34" t="s">
        <v>139</v>
      </c>
      <c r="T70" s="35" t="str">
        <f t="shared" ref="T70:AA70" si="1741">IF(AND(T68&gt;0,T69&gt;0),ROUNDDOWN(T69/T68,4),"")</f>
        <v/>
      </c>
      <c r="U70" s="36" t="str">
        <f t="shared" si="1741"/>
        <v/>
      </c>
      <c r="V70" s="143" t="str">
        <f t="shared" si="1741"/>
        <v/>
      </c>
      <c r="W70" s="35" t="str">
        <f t="shared" si="1741"/>
        <v/>
      </c>
      <c r="X70" s="36" t="str">
        <f t="shared" si="1741"/>
        <v/>
      </c>
      <c r="Y70" s="150" t="str">
        <f t="shared" si="1741"/>
        <v/>
      </c>
      <c r="Z70" s="36" t="str">
        <f t="shared" si="1741"/>
        <v/>
      </c>
      <c r="AA70" s="36" t="str">
        <f t="shared" si="1741"/>
        <v/>
      </c>
      <c r="AB70" s="37">
        <f>IF(AB69&gt;0,AB69/AB68,0)</f>
        <v>0</v>
      </c>
      <c r="AC70" s="143" t="str">
        <f t="shared" ref="AC70:AK70" si="1742">IF(AND(AC68&gt;0,AC69&gt;0),ROUNDDOWN(AC69/AC68,4),"")</f>
        <v/>
      </c>
      <c r="AD70" s="35">
        <f t="shared" si="1742"/>
        <v>2.165</v>
      </c>
      <c r="AE70" s="36">
        <f t="shared" si="1742"/>
        <v>2.1415999999999999</v>
      </c>
      <c r="AF70" s="150">
        <f t="shared" si="1742"/>
        <v>2</v>
      </c>
      <c r="AG70" s="36" t="str">
        <f t="shared" si="1742"/>
        <v/>
      </c>
      <c r="AH70" s="36" t="str">
        <f t="shared" si="1742"/>
        <v/>
      </c>
      <c r="AI70" s="150" t="str">
        <f t="shared" si="1742"/>
        <v/>
      </c>
      <c r="AJ70" s="36" t="str">
        <f t="shared" si="1742"/>
        <v/>
      </c>
      <c r="AK70" s="36" t="str">
        <f t="shared" si="1742"/>
        <v/>
      </c>
      <c r="AL70" s="37">
        <f>IF(AL69&gt;0,AL69/AL68,0)</f>
        <v>0</v>
      </c>
      <c r="AM70" s="150" t="str">
        <f t="shared" ref="AM70:AU70" si="1743">IF(AND(AM68&gt;0,AM69&gt;0),ROUNDDOWN(AM69/AM68,4),"")</f>
        <v/>
      </c>
      <c r="AN70" s="36" t="str">
        <f t="shared" si="1743"/>
        <v/>
      </c>
      <c r="AO70" s="36" t="str">
        <f t="shared" si="1743"/>
        <v/>
      </c>
      <c r="AP70" s="150" t="str">
        <f t="shared" si="1743"/>
        <v/>
      </c>
      <c r="AQ70" s="36" t="str">
        <f t="shared" si="1743"/>
        <v/>
      </c>
      <c r="AR70" s="36" t="str">
        <f t="shared" si="1743"/>
        <v/>
      </c>
      <c r="AS70" s="150" t="str">
        <f t="shared" si="1743"/>
        <v/>
      </c>
      <c r="AT70" s="36" t="str">
        <f t="shared" si="1743"/>
        <v/>
      </c>
      <c r="AU70" s="36" t="str">
        <f t="shared" si="1743"/>
        <v/>
      </c>
      <c r="AV70" s="37">
        <f>IF(AV69&gt;0,AV69/AV68,0)</f>
        <v>0</v>
      </c>
      <c r="AW70" s="143" t="str">
        <f>IF(AND(AW68&gt;0,AW69&gt;0),ROUNDDOWN(AW69/AW68,4),"")</f>
        <v/>
      </c>
      <c r="AX70" s="424">
        <f t="shared" ref="AX70:BE70" si="1744">IF(AND(AX68&gt;0,AX69&gt;0),ROUNDDOWN(AX69/AX68,4),"")</f>
        <v>0.54120000000000001</v>
      </c>
      <c r="AY70" s="425">
        <f t="shared" si="1744"/>
        <v>0.53539999999999999</v>
      </c>
      <c r="AZ70" s="426">
        <f t="shared" si="1744"/>
        <v>0.5</v>
      </c>
      <c r="BA70" s="297" t="str">
        <f t="shared" si="1744"/>
        <v/>
      </c>
      <c r="BB70" s="301" t="str">
        <f t="shared" si="1744"/>
        <v/>
      </c>
      <c r="BC70" s="155" t="str">
        <f t="shared" si="1744"/>
        <v/>
      </c>
      <c r="BD70" s="305" t="str">
        <f t="shared" si="1744"/>
        <v/>
      </c>
      <c r="BE70" s="315" t="str">
        <f t="shared" si="1744"/>
        <v/>
      </c>
      <c r="BF70" s="325"/>
      <c r="BG70" s="159" t="str">
        <f t="shared" ref="BG70:BO70" si="1745">IF(AND(BG68&gt;0,BG69&gt;0),ROUNDDOWN(BG69/BG68,4),"")</f>
        <v/>
      </c>
      <c r="BH70" s="36">
        <f t="shared" si="1745"/>
        <v>0.62980000000000003</v>
      </c>
      <c r="BI70" s="36">
        <f t="shared" si="1745"/>
        <v>0.48759999999999998</v>
      </c>
      <c r="BJ70" s="150">
        <f t="shared" si="1745"/>
        <v>0.5</v>
      </c>
      <c r="BK70" s="36" t="str">
        <f t="shared" si="1745"/>
        <v/>
      </c>
      <c r="BL70" s="36" t="str">
        <f t="shared" si="1745"/>
        <v/>
      </c>
      <c r="BM70" s="150" t="str">
        <f t="shared" si="1745"/>
        <v/>
      </c>
      <c r="BN70" s="36" t="str">
        <f t="shared" si="1745"/>
        <v/>
      </c>
      <c r="BO70" s="36" t="str">
        <f t="shared" si="1745"/>
        <v/>
      </c>
      <c r="BP70" s="37">
        <f>IF(BP69&gt;0,BP69/BP68,0)</f>
        <v>-0.54049218595450055</v>
      </c>
      <c r="BQ70" s="150" t="str">
        <f t="shared" ref="BQ70:BY70" si="1746">IF(AND(BQ68&gt;0,BQ69&gt;0),ROUNDDOWN(BQ69/BQ68,4),"")</f>
        <v/>
      </c>
      <c r="BR70" s="36">
        <f t="shared" si="1746"/>
        <v>1.105</v>
      </c>
      <c r="BS70" s="36">
        <f t="shared" si="1746"/>
        <v>0.90739999999999998</v>
      </c>
      <c r="BT70" s="150">
        <f t="shared" si="1746"/>
        <v>1</v>
      </c>
      <c r="BU70" s="36" t="str">
        <f t="shared" si="1746"/>
        <v/>
      </c>
      <c r="BV70" s="36" t="str">
        <f t="shared" si="1746"/>
        <v/>
      </c>
      <c r="BW70" s="150" t="str">
        <f t="shared" si="1746"/>
        <v/>
      </c>
      <c r="BX70" s="36" t="str">
        <f t="shared" si="1746"/>
        <v/>
      </c>
      <c r="BY70" s="36" t="str">
        <f t="shared" si="1746"/>
        <v/>
      </c>
      <c r="BZ70" s="37">
        <f>IF(BZ69&gt;0,BZ69/BZ68,0)</f>
        <v>0</v>
      </c>
      <c r="CA70" s="150" t="str">
        <f t="shared" ref="CA70:CI70" si="1747">IF(AND(CA68&gt;0,CA69&gt;0),ROUNDDOWN(CA69/CA68,4),"")</f>
        <v/>
      </c>
      <c r="CB70" s="36">
        <f t="shared" si="1747"/>
        <v>1.5289999999999999</v>
      </c>
      <c r="CC70" s="36">
        <f t="shared" si="1747"/>
        <v>1.5935999999999999</v>
      </c>
      <c r="CD70" s="150">
        <f t="shared" si="1747"/>
        <v>2</v>
      </c>
      <c r="CE70" s="36">
        <f t="shared" si="1747"/>
        <v>0.6391</v>
      </c>
      <c r="CF70" s="36">
        <f t="shared" si="1747"/>
        <v>0.56140000000000001</v>
      </c>
      <c r="CG70" s="150">
        <f t="shared" si="1747"/>
        <v>0.5</v>
      </c>
      <c r="CH70" s="36" t="str">
        <f t="shared" si="1747"/>
        <v/>
      </c>
      <c r="CI70" s="36" t="str">
        <f t="shared" si="1747"/>
        <v/>
      </c>
      <c r="CJ70" s="37">
        <f>IF(CJ69&gt;0,CJ69/CJ68,0)</f>
        <v>0</v>
      </c>
      <c r="CK70" s="143" t="str">
        <f>IF(AND(CK68&gt;0,CK69&gt;0),ROUNDDOWN(CK69/CK68,4),"")</f>
        <v/>
      </c>
      <c r="CL70" s="424">
        <f t="shared" ref="CL70:CS70" si="1748">IF(AND(CL68&gt;0,CL69&gt;0),ROUNDDOWN(CL69/CL68,4),"")</f>
        <v>0.97340000000000004</v>
      </c>
      <c r="CM70" s="425">
        <f t="shared" si="1748"/>
        <v>0.86909999999999998</v>
      </c>
      <c r="CN70" s="426">
        <f t="shared" si="1748"/>
        <v>1</v>
      </c>
      <c r="CO70" s="297">
        <f t="shared" si="1748"/>
        <v>0.248</v>
      </c>
      <c r="CP70" s="301">
        <f t="shared" si="1748"/>
        <v>0.2114</v>
      </c>
      <c r="CQ70" s="155">
        <f t="shared" si="1748"/>
        <v>0.2</v>
      </c>
      <c r="CR70" s="305">
        <f t="shared" si="1748"/>
        <v>0.57940000000000003</v>
      </c>
      <c r="CS70" s="315">
        <f t="shared" si="1748"/>
        <v>0.56910000000000005</v>
      </c>
      <c r="CT70" s="325"/>
      <c r="CU70" s="159">
        <f>IF(AND(CU68&gt;0,CU69&gt;0),ROUNDDOWN(CU69/CU68,4),"")</f>
        <v>0.5</v>
      </c>
      <c r="CV70" s="335">
        <f>IF(AND(CV68&gt;0,CV69&gt;0),ROUNDDOWN(CV69/CV68,4),"")</f>
        <v>0.75729999999999997</v>
      </c>
      <c r="CW70" s="336">
        <f t="shared" ref="CW70:CX70" si="1749">IF(AND(CW68&gt;0,CW69&gt;0),ROUNDDOWN(CW69/CW68,4),"")</f>
        <v>0.70220000000000005</v>
      </c>
      <c r="CX70" s="163">
        <f t="shared" si="1749"/>
        <v>0.75</v>
      </c>
      <c r="CY70" s="356">
        <f>IF(AND(CY68&gt;0,CY69&gt;0),ROUNDDOWN(CY69/CY68,4),"")</f>
        <v>0.1847</v>
      </c>
      <c r="CZ70" s="357">
        <f>IF(AND(CZ68&gt;0,CZ69&gt;0),ROUNDDOWN(CZ69/CZ68,4),"")</f>
        <v>0.15359999999999999</v>
      </c>
      <c r="DA70" s="167">
        <f>IF(AND(DA68&gt;0,DA69&gt;0),ROUNDDOWN(DA69/DA68,4),"")</f>
        <v>0.14280000000000001</v>
      </c>
      <c r="DB70" s="483">
        <f t="shared" ref="DB70:DE70" si="1750">IF(AND(DB68&gt;0,DB69&gt;0),ROUNDDOWN(DB69/DB68,4),"")</f>
        <v>0.57940000000000003</v>
      </c>
      <c r="DC70" s="484">
        <f t="shared" si="1750"/>
        <v>0.56910000000000005</v>
      </c>
      <c r="DD70" s="485"/>
      <c r="DE70" s="486">
        <f t="shared" si="1750"/>
        <v>0.5</v>
      </c>
      <c r="DF70" s="36" t="str">
        <f t="shared" ref="DF70:DM70" si="1751">IF(AND(DF68&gt;0,DF69&gt;0),ROUNDDOWN(DF69/DF68,4),"")</f>
        <v/>
      </c>
      <c r="DG70" s="36" t="str">
        <f t="shared" si="1751"/>
        <v/>
      </c>
      <c r="DH70" s="150" t="str">
        <f t="shared" si="1751"/>
        <v/>
      </c>
      <c r="DI70" s="36" t="str">
        <f t="shared" si="1751"/>
        <v/>
      </c>
      <c r="DJ70" s="36" t="str">
        <f t="shared" si="1751"/>
        <v/>
      </c>
      <c r="DK70" s="150" t="str">
        <f t="shared" si="1751"/>
        <v/>
      </c>
      <c r="DL70" s="36" t="str">
        <f t="shared" si="1751"/>
        <v/>
      </c>
      <c r="DM70" s="36" t="str">
        <f t="shared" si="1751"/>
        <v/>
      </c>
      <c r="DN70" s="37">
        <f>IF(DN69&gt;0,DN69/DN68,0)</f>
        <v>0</v>
      </c>
      <c r="DO70" s="150" t="str">
        <f t="shared" ref="DO70:DW70" si="1752">IF(AND(DO68&gt;0,DO69&gt;0),ROUNDDOWN(DO69/DO68,4),"")</f>
        <v/>
      </c>
      <c r="DP70" s="36" t="str">
        <f t="shared" si="1752"/>
        <v/>
      </c>
      <c r="DQ70" s="36" t="str">
        <f t="shared" si="1752"/>
        <v/>
      </c>
      <c r="DR70" s="150" t="str">
        <f t="shared" si="1752"/>
        <v/>
      </c>
      <c r="DS70" s="36" t="str">
        <f t="shared" si="1752"/>
        <v/>
      </c>
      <c r="DT70" s="36" t="str">
        <f t="shared" si="1752"/>
        <v/>
      </c>
      <c r="DU70" s="150" t="str">
        <f t="shared" si="1752"/>
        <v/>
      </c>
      <c r="DV70" s="36" t="str">
        <f t="shared" si="1752"/>
        <v/>
      </c>
      <c r="DW70" s="36" t="str">
        <f t="shared" si="1752"/>
        <v/>
      </c>
      <c r="DX70" s="37">
        <f>IF(DX69&gt;0,DX69/DX68,0)</f>
        <v>0</v>
      </c>
      <c r="DY70" s="150" t="str">
        <f t="shared" ref="DY70:EG70" si="1753">IF(AND(DY68&gt;0,DY69&gt;0),ROUNDDOWN(DY69/DY68,4),"")</f>
        <v/>
      </c>
      <c r="DZ70" s="36" t="str">
        <f t="shared" si="1753"/>
        <v/>
      </c>
      <c r="EA70" s="36" t="str">
        <f t="shared" si="1753"/>
        <v/>
      </c>
      <c r="EB70" s="150" t="str">
        <f t="shared" si="1753"/>
        <v/>
      </c>
      <c r="EC70" s="36" t="str">
        <f t="shared" si="1753"/>
        <v/>
      </c>
      <c r="ED70" s="36" t="str">
        <f t="shared" si="1753"/>
        <v/>
      </c>
      <c r="EE70" s="150" t="str">
        <f t="shared" si="1753"/>
        <v/>
      </c>
      <c r="EF70" s="36" t="str">
        <f t="shared" si="1753"/>
        <v/>
      </c>
      <c r="EG70" s="36" t="str">
        <f t="shared" si="1753"/>
        <v/>
      </c>
      <c r="EH70" s="37">
        <f>IF(EH69&gt;0,EH69/EH68,0)</f>
        <v>0</v>
      </c>
      <c r="EI70" s="143" t="str">
        <f>IF(AND(EI68&gt;0,EI69&gt;0),ROUNDDOWN(EI69/EI68,4),"")</f>
        <v/>
      </c>
      <c r="EJ70" s="424" t="str">
        <f t="shared" ref="EJ70:EQ70" si="1754">IF(AND(EJ68&gt;0,EJ69&gt;0),ROUNDDOWN(EJ69/EJ68,4),"")</f>
        <v/>
      </c>
      <c r="EK70" s="425" t="str">
        <f t="shared" si="1754"/>
        <v/>
      </c>
      <c r="EL70" s="426" t="str">
        <f t="shared" si="1754"/>
        <v/>
      </c>
      <c r="EM70" s="297" t="str">
        <f t="shared" si="1754"/>
        <v/>
      </c>
      <c r="EN70" s="301" t="str">
        <f t="shared" si="1754"/>
        <v/>
      </c>
      <c r="EO70" s="155" t="str">
        <f t="shared" si="1754"/>
        <v/>
      </c>
      <c r="EP70" s="305" t="str">
        <f t="shared" si="1754"/>
        <v/>
      </c>
      <c r="EQ70" s="315" t="str">
        <f t="shared" si="1754"/>
        <v/>
      </c>
      <c r="ER70" s="325"/>
      <c r="ES70" s="159" t="str">
        <f t="shared" ref="ES70:FA70" si="1755">IF(AND(ES68&gt;0,ES69&gt;0),ROUNDDOWN(ES69/ES68,4),"")</f>
        <v/>
      </c>
      <c r="ET70" s="36" t="str">
        <f t="shared" si="1755"/>
        <v/>
      </c>
      <c r="EU70" s="36" t="str">
        <f t="shared" si="1755"/>
        <v/>
      </c>
      <c r="EV70" s="150" t="str">
        <f t="shared" si="1755"/>
        <v/>
      </c>
      <c r="EW70" s="36" t="str">
        <f t="shared" si="1755"/>
        <v/>
      </c>
      <c r="EX70" s="36" t="str">
        <f t="shared" si="1755"/>
        <v/>
      </c>
      <c r="EY70" s="150" t="str">
        <f t="shared" si="1755"/>
        <v/>
      </c>
      <c r="EZ70" s="36" t="str">
        <f t="shared" si="1755"/>
        <v/>
      </c>
      <c r="FA70" s="36" t="str">
        <f t="shared" si="1755"/>
        <v/>
      </c>
      <c r="FB70" s="37">
        <f>IF(FB69&gt;0,FB69/FB68,0)</f>
        <v>0</v>
      </c>
      <c r="FC70" s="150" t="str">
        <f t="shared" ref="FC70:FK70" si="1756">IF(AND(FC68&gt;0,FC69&gt;0),ROUNDDOWN(FC69/FC68,4),"")</f>
        <v/>
      </c>
      <c r="FD70" s="36" t="str">
        <f t="shared" si="1756"/>
        <v/>
      </c>
      <c r="FE70" s="36" t="str">
        <f t="shared" si="1756"/>
        <v/>
      </c>
      <c r="FF70" s="150" t="str">
        <f t="shared" si="1756"/>
        <v/>
      </c>
      <c r="FG70" s="36" t="str">
        <f t="shared" si="1756"/>
        <v/>
      </c>
      <c r="FH70" s="36" t="str">
        <f t="shared" si="1756"/>
        <v/>
      </c>
      <c r="FI70" s="150" t="str">
        <f t="shared" si="1756"/>
        <v/>
      </c>
      <c r="FJ70" s="36" t="str">
        <f t="shared" si="1756"/>
        <v/>
      </c>
      <c r="FK70" s="36" t="str">
        <f t="shared" si="1756"/>
        <v/>
      </c>
      <c r="FL70" s="37">
        <f>IF(FL69&gt;0,FL69/FL68,0)</f>
        <v>0</v>
      </c>
      <c r="FM70" s="150" t="str">
        <f t="shared" ref="FM70:FU70" si="1757">IF(AND(FM68&gt;0,FM69&gt;0),ROUNDDOWN(FM69/FM68,4),"")</f>
        <v/>
      </c>
      <c r="FN70" s="36" t="str">
        <f t="shared" si="1757"/>
        <v/>
      </c>
      <c r="FO70" s="36" t="str">
        <f t="shared" si="1757"/>
        <v/>
      </c>
      <c r="FP70" s="150" t="str">
        <f t="shared" si="1757"/>
        <v/>
      </c>
      <c r="FQ70" s="36" t="str">
        <f t="shared" si="1757"/>
        <v/>
      </c>
      <c r="FR70" s="36" t="str">
        <f t="shared" si="1757"/>
        <v/>
      </c>
      <c r="FS70" s="150" t="str">
        <f t="shared" si="1757"/>
        <v/>
      </c>
      <c r="FT70" s="36" t="str">
        <f t="shared" si="1757"/>
        <v/>
      </c>
      <c r="FU70" s="36" t="str">
        <f t="shared" si="1757"/>
        <v/>
      </c>
      <c r="FV70" s="37">
        <f>IF(FV69&gt;0,FV69/FV68,0)</f>
        <v>0</v>
      </c>
      <c r="FW70" s="143" t="str">
        <f>IF(AND(FW68&gt;0,FW69&gt;0),ROUNDDOWN(FW69/FW68,4),"")</f>
        <v/>
      </c>
      <c r="FX70" s="424" t="str">
        <f t="shared" ref="FX70:GE70" si="1758">IF(AND(FX68&gt;0,FX69&gt;0),ROUNDDOWN(FX69/FX68,4),"")</f>
        <v/>
      </c>
      <c r="FY70" s="425" t="str">
        <f t="shared" si="1758"/>
        <v/>
      </c>
      <c r="FZ70" s="426" t="str">
        <f t="shared" si="1758"/>
        <v/>
      </c>
      <c r="GA70" s="297" t="str">
        <f t="shared" si="1758"/>
        <v/>
      </c>
      <c r="GB70" s="301" t="str">
        <f t="shared" si="1758"/>
        <v/>
      </c>
      <c r="GC70" s="155" t="str">
        <f t="shared" si="1758"/>
        <v/>
      </c>
      <c r="GD70" s="305" t="str">
        <f t="shared" si="1758"/>
        <v/>
      </c>
      <c r="GE70" s="315" t="str">
        <f t="shared" si="1758"/>
        <v/>
      </c>
      <c r="GF70" s="325"/>
      <c r="GG70" s="159" t="str">
        <f>IF(AND(GG68&gt;0,GG69&gt;0),ROUNDDOWN(GG69/GG68,4),"")</f>
        <v/>
      </c>
      <c r="GH70" s="335" t="str">
        <f>IF(AND(GH68&gt;0,GH69&gt;0),ROUNDDOWN(GH69/GH68,4),"")</f>
        <v/>
      </c>
      <c r="GI70" s="336" t="str">
        <f t="shared" ref="GI70:GJ70" si="1759">IF(AND(GI68&gt;0,GI69&gt;0),ROUNDDOWN(GI69/GI68,4),"")</f>
        <v/>
      </c>
      <c r="GJ70" s="163" t="str">
        <f t="shared" si="1759"/>
        <v/>
      </c>
      <c r="GK70" s="356" t="str">
        <f>IF(AND(GK68&gt;0,GK69&gt;0),ROUNDDOWN(GK69/GK68,4),"")</f>
        <v/>
      </c>
      <c r="GL70" s="357" t="str">
        <f>IF(AND(GL68&gt;0,GL69&gt;0),ROUNDDOWN(GL69/GL68,4),"")</f>
        <v/>
      </c>
      <c r="GM70" s="167" t="str">
        <f>IF(AND(GM68&gt;0,GM69&gt;0),ROUNDDOWN(GM69/GM68,4),"")</f>
        <v/>
      </c>
      <c r="GN70" s="483" t="str">
        <f t="shared" ref="GN70:HA70" si="1760">IF(AND(GN68&gt;0,GN69&gt;0),ROUNDDOWN(GN69/GN68,4),"")</f>
        <v/>
      </c>
      <c r="GO70" s="484" t="str">
        <f t="shared" si="1760"/>
        <v/>
      </c>
      <c r="GP70" s="485" t="str">
        <f t="shared" si="1760"/>
        <v/>
      </c>
      <c r="GQ70" s="486" t="str">
        <f t="shared" si="1760"/>
        <v/>
      </c>
      <c r="GR70" s="392">
        <f t="shared" si="1760"/>
        <v>0.40389999999999998</v>
      </c>
      <c r="GS70" s="393">
        <f t="shared" si="1760"/>
        <v>0.3745</v>
      </c>
      <c r="GT70" s="172">
        <f t="shared" si="1760"/>
        <v>0.4</v>
      </c>
      <c r="GU70" s="392">
        <f t="shared" si="1760"/>
        <v>6.7900000000000002E-2</v>
      </c>
      <c r="GV70" s="393">
        <f t="shared" si="1760"/>
        <v>4.8300000000000003E-2</v>
      </c>
      <c r="GW70" s="172">
        <f t="shared" si="1760"/>
        <v>5.8799999999999998E-2</v>
      </c>
      <c r="GX70" s="392">
        <f t="shared" si="1760"/>
        <v>9.5899999999999999E-2</v>
      </c>
      <c r="GY70" s="393">
        <f t="shared" si="1760"/>
        <v>9.7100000000000006E-2</v>
      </c>
      <c r="GZ70" s="374"/>
      <c r="HA70" s="171">
        <f t="shared" si="1760"/>
        <v>7.6899999999999996E-2</v>
      </c>
      <c r="HB70" s="40"/>
      <c r="HC70" s="39" t="s">
        <v>139</v>
      </c>
      <c r="HD70" s="39"/>
      <c r="HE70" s="39"/>
      <c r="HF70" s="39"/>
      <c r="HG70" s="39"/>
    </row>
    <row r="71" spans="1:215" s="25" customFormat="1" ht="21">
      <c r="A71" s="24"/>
      <c r="B71" s="51"/>
      <c r="C71" s="66" t="str">
        <f>_xlfn.XLOOKUP(D71,事業計画2025[営業所],事業計画2025[エリア],"",0)</f>
        <v>静岡</v>
      </c>
      <c r="D71" s="67" t="s">
        <v>56</v>
      </c>
      <c r="E71" s="209"/>
      <c r="F71" s="196"/>
      <c r="G71" s="196" t="str">
        <f>_xlfn.XLOOKUP(D71,事業計画2025[営業所],事業計画2025[所長],"",0)</f>
        <v>森下 恭行</v>
      </c>
      <c r="H71" s="196" t="str">
        <f>_xlfn.XLOOKUP(D71,事業計画2025[営業所],事業計画2025[担当役員],"",0)</f>
        <v>遠藤 晃太</v>
      </c>
      <c r="I71" s="196" t="str">
        <f>_xlfn.XLOOKUP(D71,事業計画2025[営業所],事業計画2025[主要ブランド],"",0)</f>
        <v>クレバリーホーム</v>
      </c>
      <c r="J71" s="196"/>
      <c r="K71" s="197">
        <f>_xlfn.XLOOKUP(D71,事業計画2025[営業所],事業計画2025[人件費],"",0)</f>
        <v>3242</v>
      </c>
      <c r="L71" s="197">
        <f>_xlfn.XLOOKUP(D71,事業計画2025[営業所],事業計画2025[販売費],"",0)</f>
        <v>435</v>
      </c>
      <c r="M71" s="197">
        <f>_xlfn.XLOOKUP(D71,事業計画2025[営業所],事業計画2025[減価償却費],"",0)</f>
        <v>25</v>
      </c>
      <c r="N71" s="197">
        <f>_xlfn.XLOOKUP(D71,事業計画2025[営業所],事業計画2025[地代・家賃],"",0)</f>
        <v>642</v>
      </c>
      <c r="O71" s="197">
        <f>_xlfn.XLOOKUP(D71,事業計画2025[営業所],事業計画2025[その他経費],"",0)</f>
        <v>245</v>
      </c>
      <c r="P71" s="197">
        <f>_xlfn.XLOOKUP(D71,事業計画2025[営業所],事業計画2025[本社経費],"",0)</f>
        <v>5000</v>
      </c>
      <c r="Q71" s="197">
        <f>SUM(K71:P71)</f>
        <v>9589</v>
      </c>
      <c r="R71" s="196"/>
      <c r="S71" s="26" t="s">
        <v>137</v>
      </c>
      <c r="T71" s="27" cm="1">
        <f t="array" ref="T71">_xlfn.XLOOKUP($D71&amp;T$2&amp;T$3,事業計画集計2025[営業所]&amp;事業計画集計2025[月]&amp;事業計画集計2025[受着完],事業計画集計2025[(当月)計画 請負金額],0,0)</f>
        <v>28000000</v>
      </c>
      <c r="U71" s="28" cm="1">
        <f t="array" ref="U71">_xlfn.XLOOKUP($D71&amp;T$2&amp;T$3,事業計画集計2025[営業所]&amp;事業計画集計2025[月]&amp;事業計画集計2025[受着完],事業計画集計2025[(当月)計画 利益額],0,0)</f>
        <v>6500000</v>
      </c>
      <c r="V71" s="142" cm="1">
        <f t="array" ref="V71">_xlfn.XLOOKUP($D71&amp;T$2&amp;T$3,事業計画集計2025[営業所]&amp;事業計画集計2025[月]&amp;事業計画集計2025[受着完],事業計画集計2025[(当月)計画 棟数],0,0)</f>
        <v>1</v>
      </c>
      <c r="W71" s="27" cm="1">
        <f t="array" ref="W71">_xlfn.XLOOKUP($D71&amp;W$2&amp;W$3,事業計画集計2025[営業所]&amp;事業計画集計2025[月]&amp;事業計画集計2025[受着完],事業計画集計2025[(当月)計画 請負金額],0,0)</f>
        <v>60999708</v>
      </c>
      <c r="X71" s="28" cm="1">
        <f t="array" ref="X71">_xlfn.XLOOKUP($D71&amp;W$2&amp;W$3,事業計画集計2025[営業所]&amp;事業計画集計2025[月]&amp;事業計画集計2025[受着完],事業計画集計2025[(当月)計画 利益額],0,0)</f>
        <v>12063931</v>
      </c>
      <c r="Y71" s="149" cm="1">
        <f t="array" ref="Y71">_xlfn.XLOOKUP($D71&amp;W$2&amp;W$3,事業計画集計2025[営業所]&amp;事業計画集計2025[月]&amp;事業計画集計2025[受着完],事業計画集計2025[(当月)計画 棟数],0,0)</f>
        <v>2</v>
      </c>
      <c r="Z71" s="28" cm="1">
        <f t="array" ref="Z71">_xlfn.XLOOKUP($D71&amp;Z$2&amp;Z$3,事業計画集計2025[営業所]&amp;事業計画集計2025[月]&amp;事業計画集計2025[受着完],事業計画集計2025[(当月)計画 請負金額],0,0)</f>
        <v>49539842</v>
      </c>
      <c r="AA71" s="28" cm="1">
        <f t="array" ref="AA71">_xlfn.XLOOKUP($D71&amp;Z$2&amp;Z$3,事業計画集計2025[営業所]&amp;事業計画集計2025[月]&amp;事業計画集計2025[受着完],事業計画集計2025[(当月)計画 利益額],0,0)</f>
        <v>9599167</v>
      </c>
      <c r="AB71" s="29">
        <f>AA71-($Q71*1000)</f>
        <v>10167</v>
      </c>
      <c r="AC71" s="142" cm="1">
        <f t="array" ref="AC71">_xlfn.XLOOKUP($D71&amp;Z$2&amp;Z$3,事業計画集計2025[営業所]&amp;事業計画集計2025[月]&amp;事業計画集計2025[受着完],事業計画集計2025[(当月)計画 棟数],0,0)</f>
        <v>2</v>
      </c>
      <c r="AD71" s="27" cm="1">
        <f t="array" ref="AD71">_xlfn.XLOOKUP($D71&amp;AD$2&amp;AD$3,事業計画集計2025[営業所]&amp;事業計画集計2025[月]&amp;事業計画集計2025[受着完],事業計画集計2025[(当月)計画 請負金額],0,0)</f>
        <v>56000000</v>
      </c>
      <c r="AE71" s="28" cm="1">
        <f t="array" ref="AE71">_xlfn.XLOOKUP($D71&amp;AD$2&amp;AD$3,事業計画集計2025[営業所]&amp;事業計画集計2025[月]&amp;事業計画集計2025[受着完],事業計画集計2025[(当月)計画 利益額],0,0)</f>
        <v>13000000</v>
      </c>
      <c r="AF71" s="149" cm="1">
        <f t="array" ref="AF71">_xlfn.XLOOKUP($D71&amp;AD$2&amp;AD$3,事業計画集計2025[営業所]&amp;事業計画集計2025[月]&amp;事業計画集計2025[受着完],事業計画集計2025[(当月)計画 棟数],0,0)</f>
        <v>2</v>
      </c>
      <c r="AG71" s="28" cm="1">
        <f t="array" ref="AG71">_xlfn.XLOOKUP($D71&amp;AG$2&amp;AG$3,事業計画集計2025[営業所]&amp;事業計画集計2025[月]&amp;事業計画集計2025[受着完],事業計画集計2025[(当月)計画 請負金額],0,0)</f>
        <v>72124711</v>
      </c>
      <c r="AH71" s="28" cm="1">
        <f t="array" ref="AH71">_xlfn.XLOOKUP($D71&amp;AG$2&amp;AG$3,事業計画集計2025[営業所]&amp;事業計画集計2025[月]&amp;事業計画集計2025[受着完],事業計画集計2025[(当月)計画 利益額],0,0)</f>
        <v>13020795</v>
      </c>
      <c r="AI71" s="149" cm="1">
        <f t="array" ref="AI71">_xlfn.XLOOKUP($D71&amp;AG$2&amp;AG$3,事業計画集計2025[営業所]&amp;事業計画集計2025[月]&amp;事業計画集計2025[受着完],事業計画集計2025[(当月)計画 棟数],0,0)</f>
        <v>2</v>
      </c>
      <c r="AJ71" s="28" cm="1">
        <f t="array" ref="AJ71">_xlfn.XLOOKUP($D71&amp;AJ$2&amp;AJ$3,事業計画集計2025[営業所]&amp;事業計画集計2025[月]&amp;事業計画集計2025[受着完],事業計画集計2025[(当月)計画 請負金額],0,0)</f>
        <v>56832611</v>
      </c>
      <c r="AK71" s="28" cm="1">
        <f t="array" ref="AK71">_xlfn.XLOOKUP($D71&amp;AJ$2&amp;AJ$3,事業計画集計2025[営業所]&amp;事業計画集計2025[月]&amp;事業計画集計2025[受着完],事業計画集計2025[(当月)計画 利益額],0,0)</f>
        <v>12155488</v>
      </c>
      <c r="AL71" s="29">
        <f>AK71-($Q71*1000)</f>
        <v>2566488</v>
      </c>
      <c r="AM71" s="149" cm="1">
        <f t="array" ref="AM71">_xlfn.XLOOKUP($D71&amp;AJ$2&amp;AJ$3,事業計画集計2025[営業所]&amp;事業計画集計2025[月]&amp;事業計画集計2025[受着完],事業計画集計2025[(当月)計画 棟数],0,0)</f>
        <v>2</v>
      </c>
      <c r="AN71" s="28" cm="1">
        <f t="array" ref="AN71">_xlfn.XLOOKUP($D71&amp;AN$2&amp;AN$3,事業計画集計2025[営業所]&amp;事業計画集計2025[月]&amp;事業計画集計2025[受着完],事業計画集計2025[(当月)計画 請負金額],0,0)</f>
        <v>56000000</v>
      </c>
      <c r="AO71" s="28" cm="1">
        <f t="array" ref="AO71">_xlfn.XLOOKUP($D71&amp;AN$2&amp;AN$3,事業計画集計2025[営業所]&amp;事業計画集計2025[月]&amp;事業計画集計2025[受着完],事業計画集計2025[(当月)計画 利益額],0,0)</f>
        <v>13000000</v>
      </c>
      <c r="AP71" s="149" cm="1">
        <f t="array" ref="AP71">_xlfn.XLOOKUP($D71&amp;AN$2&amp;AN$3,事業計画集計2025[営業所]&amp;事業計画集計2025[月]&amp;事業計画集計2025[受着完],事業計画集計2025[(当月)計画 棟数],0,0)</f>
        <v>2</v>
      </c>
      <c r="AQ71" s="28" cm="1">
        <f t="array" ref="AQ71">_xlfn.XLOOKUP($D71&amp;AQ$2&amp;AQ$3,事業計画集計2025[営業所]&amp;事業計画集計2025[月]&amp;事業計画集計2025[受着完],事業計画集計2025[(当月)計画 請負金額],0,0)</f>
        <v>44108900</v>
      </c>
      <c r="AR71" s="28" cm="1">
        <f t="array" ref="AR71">_xlfn.XLOOKUP($D71&amp;AQ$2&amp;AQ$3,事業計画集計2025[営業所]&amp;事業計画集計2025[月]&amp;事業計画集計2025[受着完],事業計画集計2025[(当月)計画 利益額],0,0)</f>
        <v>9252222</v>
      </c>
      <c r="AS71" s="149" cm="1">
        <f t="array" ref="AS71">_xlfn.XLOOKUP($D71&amp;AQ$2&amp;AQ$3,事業計画集計2025[営業所]&amp;事業計画集計2025[月]&amp;事業計画集計2025[受着完],事業計画集計2025[(当月)計画 棟数],0,0)</f>
        <v>1</v>
      </c>
      <c r="AT71" s="28" cm="1">
        <f t="array" ref="AT71">_xlfn.XLOOKUP($D71&amp;AT$2&amp;AT$3,事業計画集計2025[営業所]&amp;事業計画集計2025[月]&amp;事業計画集計2025[受着完],事業計画集計2025[(当月)計画 請負金額],0,0)</f>
        <v>41717056</v>
      </c>
      <c r="AU71" s="28" cm="1">
        <f t="array" ref="AU71">_xlfn.XLOOKUP($D71&amp;AT$2&amp;AT$3,事業計画集計2025[営業所]&amp;事業計画集計2025[月]&amp;事業計画集計2025[受着完],事業計画集計2025[(当月)計画 利益額],0,0)</f>
        <v>10429264</v>
      </c>
      <c r="AV71" s="29">
        <f>AU71-($Q71*1000)</f>
        <v>840264</v>
      </c>
      <c r="AW71" s="142" cm="1">
        <f t="array" ref="AW71">_xlfn.XLOOKUP($D71&amp;AT$2&amp;AT$3,事業計画集計2025[営業所]&amp;事業計画集計2025[月]&amp;事業計画集計2025[受着完],事業計画集計2025[(当月)計画 棟数],0,0)</f>
        <v>1</v>
      </c>
      <c r="AX71" s="421">
        <f t="shared" ref="AX71:AX72" si="1761">T71+AD71+AN71</f>
        <v>140000000</v>
      </c>
      <c r="AY71" s="422">
        <f t="shared" ref="AY71:AY72" si="1762">U71+AE71+AO71</f>
        <v>32500000</v>
      </c>
      <c r="AZ71" s="423">
        <f t="shared" ref="AZ71:AZ72" si="1763">V71+AF71+AP71</f>
        <v>5</v>
      </c>
      <c r="BA71" s="296">
        <f t="shared" ref="BA71:BA72" si="1764">W71+AG71+AQ71</f>
        <v>177233319</v>
      </c>
      <c r="BB71" s="300">
        <f t="shared" ref="BB71:BB72" si="1765">X71+AH71+AR71</f>
        <v>34336948</v>
      </c>
      <c r="BC71" s="154">
        <f t="shared" ref="BC71:BC72" si="1766">Y71+AI71+AS71</f>
        <v>5</v>
      </c>
      <c r="BD71" s="304">
        <f t="shared" ref="BD71" si="1767">Z71+AJ71+AT71</f>
        <v>148089509</v>
      </c>
      <c r="BE71" s="314">
        <f t="shared" ref="BE71" si="1768">AA71+AK71+AU71</f>
        <v>32183919</v>
      </c>
      <c r="BF71" s="324">
        <f t="shared" ref="BF71" si="1769">AB71+AL71+AV71</f>
        <v>3416919</v>
      </c>
      <c r="BG71" s="158">
        <f t="shared" ref="BG71" si="1770">AC71+AM71+AW71</f>
        <v>5</v>
      </c>
      <c r="BH71" s="28" cm="1">
        <f t="array" ref="BH71">_xlfn.XLOOKUP($D71&amp;BH$2&amp;BH$3,事業計画集計2025[営業所]&amp;事業計画集計2025[月]&amp;事業計画集計2025[受着完],事業計画集計2025[(当月)計画 請負金額],0,0)</f>
        <v>56000000</v>
      </c>
      <c r="BI71" s="28" cm="1">
        <f t="array" ref="BI71">_xlfn.XLOOKUP($D71&amp;BH$2&amp;BH$3,事業計画集計2025[営業所]&amp;事業計画集計2025[月]&amp;事業計画集計2025[受着完],事業計画集計2025[(当月)計画 利益額],0,0)</f>
        <v>13000000</v>
      </c>
      <c r="BJ71" s="149" cm="1">
        <f t="array" ref="BJ71">_xlfn.XLOOKUP($D71&amp;BH$2&amp;BH$3,事業計画集計2025[営業所]&amp;事業計画集計2025[月]&amp;事業計画集計2025[受着完],事業計画集計2025[(当月)計画 棟数],0,0)</f>
        <v>2</v>
      </c>
      <c r="BK71" s="28" cm="1">
        <f t="array" ref="BK71">_xlfn.XLOOKUP($D71&amp;BK$2&amp;BK$3,事業計画集計2025[営業所]&amp;事業計画集計2025[月]&amp;事業計画集計2025[受着完],事業計画集計2025[(当月)計画 請負金額],0,0)</f>
        <v>49393565</v>
      </c>
      <c r="BL71" s="28" cm="1">
        <f t="array" ref="BL71">_xlfn.XLOOKUP($D71&amp;BK$2&amp;BK$3,事業計画集計2025[営業所]&amp;事業計画集計2025[月]&amp;事業計画集計2025[受着完],事業計画集計2025[(当月)計画 利益額],0,0)</f>
        <v>14500000</v>
      </c>
      <c r="BM71" s="149" cm="1">
        <f t="array" ref="BM71">_xlfn.XLOOKUP($D71&amp;BK$2&amp;BK$3,事業計画集計2025[営業所]&amp;事業計画集計2025[月]&amp;事業計画集計2025[受着完],事業計画集計2025[(当月)計画 棟数],0,0)</f>
        <v>2</v>
      </c>
      <c r="BN71" s="28" cm="1">
        <f t="array" ref="BN71">_xlfn.XLOOKUP($D71&amp;BN$2&amp;BN$3,事業計画集計2025[営業所]&amp;事業計画集計2025[月]&amp;事業計画集計2025[受着完],事業計画集計2025[(当月)計画 請負金額],0,0)</f>
        <v>0</v>
      </c>
      <c r="BO71" s="28" cm="1">
        <f t="array" ref="BO71">_xlfn.XLOOKUP($D71&amp;BN$2&amp;BN$3,事業計画集計2025[営業所]&amp;事業計画集計2025[月]&amp;事業計画集計2025[受着完],事業計画集計2025[(当月)計画 利益額],0,0)</f>
        <v>0</v>
      </c>
      <c r="BP71" s="29">
        <f>BO71-($Q71*1000)</f>
        <v>-9589000</v>
      </c>
      <c r="BQ71" s="149" cm="1">
        <f t="array" ref="BQ71">_xlfn.XLOOKUP($D71&amp;BN$2&amp;BN$3,事業計画集計2025[営業所]&amp;事業計画集計2025[月]&amp;事業計画集計2025[受着完],事業計画集計2025[(当月)計画 棟数],0,0)</f>
        <v>0</v>
      </c>
      <c r="BR71" s="28" cm="1">
        <f t="array" ref="BR71">_xlfn.XLOOKUP($D71&amp;BR$2&amp;BR$3,事業計画集計2025[営業所]&amp;事業計画集計2025[月]&amp;事業計画集計2025[受着完],事業計画集計2025[(当月)計画 請負金額],0,0)</f>
        <v>56000000</v>
      </c>
      <c r="BS71" s="28" cm="1">
        <f t="array" ref="BS71">_xlfn.XLOOKUP($D71&amp;BR$2&amp;BR$3,事業計画集計2025[営業所]&amp;事業計画集計2025[月]&amp;事業計画集計2025[受着完],事業計画集計2025[(当月)計画 利益額],0,0)</f>
        <v>13000000</v>
      </c>
      <c r="BT71" s="149" cm="1">
        <f t="array" ref="BT71">_xlfn.XLOOKUP($D71&amp;BR$2&amp;BR$3,事業計画集計2025[営業所]&amp;事業計画集計2025[月]&amp;事業計画集計2025[受着完],事業計画集計2025[(当月)計画 棟数],0,0)</f>
        <v>2</v>
      </c>
      <c r="BU71" s="28" cm="1">
        <f t="array" ref="BU71">_xlfn.XLOOKUP($D71&amp;BU$2&amp;BU$3,事業計画集計2025[営業所]&amp;事業計画集計2025[月]&amp;事業計画集計2025[受着完],事業計画集計2025[(当月)計画 請負金額],0,0)</f>
        <v>28000000</v>
      </c>
      <c r="BV71" s="28" cm="1">
        <f t="array" ref="BV71">_xlfn.XLOOKUP($D71&amp;BU$2&amp;BU$3,事業計画集計2025[営業所]&amp;事業計画集計2025[月]&amp;事業計画集計2025[受着完],事業計画集計2025[(当月)計画 利益額],0,0)</f>
        <v>6500000</v>
      </c>
      <c r="BW71" s="149" cm="1">
        <f t="array" ref="BW71">_xlfn.XLOOKUP($D71&amp;BU$2&amp;BU$3,事業計画集計2025[営業所]&amp;事業計画集計2025[月]&amp;事業計画集計2025[受着完],事業計画集計2025[(当月)計画 棟数],0,0)</f>
        <v>1</v>
      </c>
      <c r="BX71" s="28" cm="1">
        <f t="array" ref="BX71">_xlfn.XLOOKUP($D71&amp;BX$2&amp;BX$3,事業計画集計2025[営業所]&amp;事業計画集計2025[月]&amp;事業計画集計2025[受着完],事業計画集計2025[(当月)計画 請負金額],0,0)</f>
        <v>26679031</v>
      </c>
      <c r="BY71" s="28" cm="1">
        <f t="array" ref="BY71">_xlfn.XLOOKUP($D71&amp;BX$2&amp;BX$3,事業計画集計2025[営業所]&amp;事業計画集計2025[月]&amp;事業計画集計2025[受着完],事業計画集計2025[(当月)計画 利益額],0,0)</f>
        <v>6034849</v>
      </c>
      <c r="BZ71" s="29">
        <f>BY71-($Q71*1000)</f>
        <v>-3554151</v>
      </c>
      <c r="CA71" s="149" cm="1">
        <f t="array" ref="CA71">_xlfn.XLOOKUP($D71&amp;BX$2&amp;BX$3,事業計画集計2025[営業所]&amp;事業計画集計2025[月]&amp;事業計画集計2025[受着完],事業計画集計2025[(当月)計画 棟数],0,0)</f>
        <v>1</v>
      </c>
      <c r="CB71" s="28" cm="1">
        <f t="array" ref="CB71">_xlfn.XLOOKUP($D71&amp;CB$2&amp;CB$3,事業計画集計2025[営業所]&amp;事業計画集計2025[月]&amp;事業計画集計2025[受着完],事業計画集計2025[(当月)計画 請負金額],0,0)</f>
        <v>84000000</v>
      </c>
      <c r="CC71" s="28" cm="1">
        <f t="array" ref="CC71">_xlfn.XLOOKUP($D71&amp;CB$2&amp;CB$3,事業計画集計2025[営業所]&amp;事業計画集計2025[月]&amp;事業計画集計2025[受着完],事業計画集計2025[(当月)計画 利益額],0,0)</f>
        <v>19500000</v>
      </c>
      <c r="CD71" s="149" cm="1">
        <f t="array" ref="CD71">_xlfn.XLOOKUP($D71&amp;CB$2&amp;CB$3,事業計画集計2025[営業所]&amp;事業計画集計2025[月]&amp;事業計画集計2025[受着完],事業計画集計2025[(当月)計画 棟数],0,0)</f>
        <v>3</v>
      </c>
      <c r="CE71" s="28" cm="1">
        <f t="array" ref="CE71">_xlfn.XLOOKUP($D71&amp;CE$2&amp;CE$3,事業計画集計2025[営業所]&amp;事業計画集計2025[月]&amp;事業計画集計2025[受着完],事業計画集計2025[(当月)計画 請負金額],0,0)</f>
        <v>56000000</v>
      </c>
      <c r="CF71" s="28" cm="1">
        <f t="array" ref="CF71">_xlfn.XLOOKUP($D71&amp;CE$2&amp;CE$3,事業計画集計2025[営業所]&amp;事業計画集計2025[月]&amp;事業計画集計2025[受着完],事業計画集計2025[(当月)計画 利益額],0,0)</f>
        <v>13000000</v>
      </c>
      <c r="CG71" s="149" cm="1">
        <f t="array" ref="CG71">_xlfn.XLOOKUP($D71&amp;CE$2&amp;CE$3,事業計画集計2025[営業所]&amp;事業計画集計2025[月]&amp;事業計画集計2025[受着完],事業計画集計2025[(当月)計画 棟数],0,0)</f>
        <v>2</v>
      </c>
      <c r="CH71" s="28" cm="1">
        <f t="array" ref="CH71">_xlfn.XLOOKUP($D71&amp;CH$2&amp;CH$3,事業計画集計2025[営業所]&amp;事業計画集計2025[月]&amp;事業計画集計2025[受着完],事業計画集計2025[(当月)計画 請負金額],0,0)</f>
        <v>60999708</v>
      </c>
      <c r="CI71" s="28" cm="1">
        <f t="array" ref="CI71">_xlfn.XLOOKUP($D71&amp;CH$2&amp;CH$3,事業計画集計2025[営業所]&amp;事業計画集計2025[月]&amp;事業計画集計2025[受着完],事業計画集計2025[(当月)計画 利益額],0,0)</f>
        <v>12063931</v>
      </c>
      <c r="CJ71" s="29">
        <f>CI71-($Q71*1000)</f>
        <v>2474931</v>
      </c>
      <c r="CK71" s="142" cm="1">
        <f t="array" ref="CK71">_xlfn.XLOOKUP($D71&amp;CH$2&amp;CH$3,事業計画集計2025[営業所]&amp;事業計画集計2025[月]&amp;事業計画集計2025[受着完],事業計画集計2025[(当月)計画 棟数],0,0)</f>
        <v>2</v>
      </c>
      <c r="CL71" s="421">
        <f t="shared" ref="CL71:CL72" si="1771">BH71+BR71+CB71</f>
        <v>196000000</v>
      </c>
      <c r="CM71" s="422">
        <f t="shared" ref="CM71:CM72" si="1772">BI71+BS71+CC71</f>
        <v>45500000</v>
      </c>
      <c r="CN71" s="423">
        <f t="shared" ref="CN71:CN72" si="1773">BJ71+BT71+CD71</f>
        <v>7</v>
      </c>
      <c r="CO71" s="296">
        <f t="shared" ref="CO71:CO72" si="1774">BK71+BU71+CE71</f>
        <v>133393565</v>
      </c>
      <c r="CP71" s="300">
        <f t="shared" ref="CP71:CP72" si="1775">BL71+BV71+CF71</f>
        <v>34000000</v>
      </c>
      <c r="CQ71" s="154">
        <f t="shared" ref="CQ71:CQ72" si="1776">BM71+BW71+CG71</f>
        <v>5</v>
      </c>
      <c r="CR71" s="304">
        <f t="shared" ref="CR71" si="1777">BN71+BX71+CH71</f>
        <v>87678739</v>
      </c>
      <c r="CS71" s="314">
        <f t="shared" ref="CS71:CT71" si="1778">BO71+BY71+CI71</f>
        <v>18098780</v>
      </c>
      <c r="CT71" s="324">
        <f t="shared" si="1778"/>
        <v>-10668220</v>
      </c>
      <c r="CU71" s="158">
        <f t="shared" ref="CU71" si="1779">BQ71+CA71+CK71</f>
        <v>3</v>
      </c>
      <c r="CV71" s="333">
        <f t="shared" ref="CV71:CV72" si="1780">AX71+CL71</f>
        <v>336000000</v>
      </c>
      <c r="CW71" s="334">
        <f t="shared" ref="CW71:CW72" si="1781">AY71+CM71</f>
        <v>78000000</v>
      </c>
      <c r="CX71" s="162">
        <f t="shared" ref="CX71:CX72" si="1782">AZ71+CN71</f>
        <v>12</v>
      </c>
      <c r="CY71" s="354">
        <f t="shared" ref="CY71:CY72" si="1783">BA71+CO71</f>
        <v>310626884</v>
      </c>
      <c r="CZ71" s="355">
        <f t="shared" ref="CZ71:CZ72" si="1784">BB71+CP71</f>
        <v>68336948</v>
      </c>
      <c r="DA71" s="166">
        <f t="shared" ref="DA71:DA72" si="1785">BC71+CQ71</f>
        <v>10</v>
      </c>
      <c r="DB71" s="479">
        <f t="shared" ref="DB71:DB72" si="1786">BD71+CR71</f>
        <v>235768248</v>
      </c>
      <c r="DC71" s="480">
        <f t="shared" ref="DC71:DC72" si="1787">BE71+CS71</f>
        <v>50282699</v>
      </c>
      <c r="DD71" s="481">
        <f t="shared" ref="DD71:DD72" si="1788">BF71+CT71</f>
        <v>-7251301</v>
      </c>
      <c r="DE71" s="482">
        <f t="shared" ref="DE71:DE72" si="1789">BG71+CU71</f>
        <v>8</v>
      </c>
      <c r="DF71" s="28" cm="1">
        <f t="array" ref="DF71">_xlfn.XLOOKUP($D71&amp;DF$2&amp;DF$3,事業計画集計2025[営業所]&amp;事業計画集計2025[月]&amp;事業計画集計2025[受着完],事業計画集計2025[(当月)計画 請負金額],0,0)</f>
        <v>56000000</v>
      </c>
      <c r="DG71" s="28" cm="1">
        <f t="array" ref="DG71">_xlfn.XLOOKUP($D71&amp;DF$2&amp;DF$3,事業計画集計2025[営業所]&amp;事業計画集計2025[月]&amp;事業計画集計2025[受着完],事業計画集計2025[(当月)計画 利益額],0,0)</f>
        <v>13000000</v>
      </c>
      <c r="DH71" s="149" cm="1">
        <f t="array" ref="DH71">_xlfn.XLOOKUP($D71&amp;DF$2&amp;DF$3,事業計画集計2025[営業所]&amp;事業計画集計2025[月]&amp;事業計画集計2025[受着完],事業計画集計2025[(当月)計画 棟数],0,0)</f>
        <v>2</v>
      </c>
      <c r="DI71" s="28" cm="1">
        <f t="array" ref="DI71">_xlfn.XLOOKUP($D71&amp;DI$2&amp;DI$3,事業計画集計2025[営業所]&amp;事業計画集計2025[月]&amp;事業計画集計2025[受着完],事業計画集計2025[(当月)計画 請負金額],0,0)</f>
        <v>56000000</v>
      </c>
      <c r="DJ71" s="28" cm="1">
        <f t="array" ref="DJ71">_xlfn.XLOOKUP($D71&amp;DI$2&amp;DI$3,事業計画集計2025[営業所]&amp;事業計画集計2025[月]&amp;事業計画集計2025[受着完],事業計画集計2025[(当月)計画 利益額],0,0)</f>
        <v>13000000</v>
      </c>
      <c r="DK71" s="149" cm="1">
        <f t="array" ref="DK71">_xlfn.XLOOKUP($D71&amp;DI$2&amp;DI$3,事業計画集計2025[営業所]&amp;事業計画集計2025[月]&amp;事業計画集計2025[受着完],事業計画集計2025[(当月)計画 棟数],0,0)</f>
        <v>2</v>
      </c>
      <c r="DL71" s="28" cm="1">
        <f t="array" ref="DL71">_xlfn.XLOOKUP($D71&amp;DL$2&amp;DL$3,事業計画集計2025[営業所]&amp;事業計画集計2025[月]&amp;事業計画集計2025[受着完],事業計画集計2025[(当月)計画 請負金額],0,0)</f>
        <v>72124713</v>
      </c>
      <c r="DM71" s="28" cm="1">
        <f t="array" ref="DM71">_xlfn.XLOOKUP($D71&amp;DL$2&amp;DL$3,事業計画集計2025[営業所]&amp;事業計画集計2025[月]&amp;事業計画集計2025[受着完],事業計画集計2025[(当月)計画 利益額],0,0)</f>
        <v>13516145</v>
      </c>
      <c r="DN71" s="29">
        <f>DM71-($Q71*1000)</f>
        <v>3927145</v>
      </c>
      <c r="DO71" s="149" cm="1">
        <f t="array" ref="DO71">_xlfn.XLOOKUP($D71&amp;DL$2&amp;DL$3,事業計画集計2025[営業所]&amp;事業計画集計2025[月]&amp;事業計画集計2025[受着完],事業計画集計2025[(当月)計画 棟数],0,0)</f>
        <v>2</v>
      </c>
      <c r="DP71" s="28" cm="1">
        <f t="array" ref="DP71">_xlfn.XLOOKUP($D71&amp;DP$2&amp;DP$3,事業計画集計2025[営業所]&amp;事業計画集計2025[月]&amp;事業計画集計2025[受着完],事業計画集計2025[(当月)計画 請負金額],0,0)</f>
        <v>84000000</v>
      </c>
      <c r="DQ71" s="28" cm="1">
        <f t="array" ref="DQ71">_xlfn.XLOOKUP($D71&amp;DP$2&amp;DP$3,事業計画集計2025[営業所]&amp;事業計画集計2025[月]&amp;事業計画集計2025[受着完],事業計画集計2025[(当月)計画 利益額],0,0)</f>
        <v>19500000</v>
      </c>
      <c r="DR71" s="149" cm="1">
        <f t="array" ref="DR71">_xlfn.XLOOKUP($D71&amp;DP$2&amp;DP$3,事業計画集計2025[営業所]&amp;事業計画集計2025[月]&amp;事業計画集計2025[受着完],事業計画集計2025[(当月)計画 棟数],0,0)</f>
        <v>3</v>
      </c>
      <c r="DS71" s="28" cm="1">
        <f t="array" ref="DS71">_xlfn.XLOOKUP($D71&amp;DS$2&amp;DS$3,事業計画集計2025[営業所]&amp;事業計画集計2025[月]&amp;事業計画集計2025[受着完],事業計画集計2025[(当月)計画 請負金額],0,0)</f>
        <v>56000000</v>
      </c>
      <c r="DT71" s="28" cm="1">
        <f t="array" ref="DT71">_xlfn.XLOOKUP($D71&amp;DS$2&amp;DS$3,事業計画集計2025[営業所]&amp;事業計画集計2025[月]&amp;事業計画集計2025[受着完],事業計画集計2025[(当月)計画 利益額],0,0)</f>
        <v>13000000</v>
      </c>
      <c r="DU71" s="149" cm="1">
        <f t="array" ref="DU71">_xlfn.XLOOKUP($D71&amp;DS$2&amp;DS$3,事業計画集計2025[営業所]&amp;事業計画集計2025[月]&amp;事業計画集計2025[受着完],事業計画集計2025[(当月)計画 棟数],0,0)</f>
        <v>2</v>
      </c>
      <c r="DV71" s="28" cm="1">
        <f t="array" ref="DV71">_xlfn.XLOOKUP($D71&amp;DV$2&amp;DV$3,事業計画集計2025[営業所]&amp;事業計画集計2025[月]&amp;事業計画集計2025[受着完],事業計画集計2025[(当月)計画 請負金額],0,0)</f>
        <v>44108909</v>
      </c>
      <c r="DW71" s="28" cm="1">
        <f t="array" ref="DW71">_xlfn.XLOOKUP($D71&amp;DV$2&amp;DV$3,事業計画集計2025[営業所]&amp;事業計画集計2025[月]&amp;事業計画集計2025[受着完],事業計画集計2025[(当月)計画 利益額],0,0)</f>
        <v>9252222</v>
      </c>
      <c r="DX71" s="29">
        <f>DW71-($Q71*1000)</f>
        <v>-336778</v>
      </c>
      <c r="DY71" s="149" cm="1">
        <f t="array" ref="DY71">_xlfn.XLOOKUP($D71&amp;DV$2&amp;DV$3,事業計画集計2025[営業所]&amp;事業計画集計2025[月]&amp;事業計画集計2025[受着完],事業計画集計2025[(当月)計画 棟数],0,0)</f>
        <v>1</v>
      </c>
      <c r="DZ71" s="28" cm="1">
        <f t="array" ref="DZ71">_xlfn.XLOOKUP($D71&amp;DZ$2&amp;DZ$3,事業計画集計2025[営業所]&amp;事業計画集計2025[月]&amp;事業計画集計2025[受着完],事業計画集計2025[(当月)計画 請負金額],0,0)</f>
        <v>56000000</v>
      </c>
      <c r="EA71" s="28" cm="1">
        <f t="array" ref="EA71">_xlfn.XLOOKUP($D71&amp;DZ$2&amp;DZ$3,事業計画集計2025[営業所]&amp;事業計画集計2025[月]&amp;事業計画集計2025[受着完],事業計画集計2025[(当月)計画 利益額],0,0)</f>
        <v>13000000</v>
      </c>
      <c r="EB71" s="149" cm="1">
        <f t="array" ref="EB71">_xlfn.XLOOKUP($D71&amp;DZ$2&amp;DZ$3,事業計画集計2025[営業所]&amp;事業計画集計2025[月]&amp;事業計画集計2025[受着完],事業計画集計2025[(当月)計画 棟数],0,0)</f>
        <v>2</v>
      </c>
      <c r="EC71" s="28" cm="1">
        <f t="array" ref="EC71">_xlfn.XLOOKUP($D71&amp;EC$2&amp;EC$3,事業計画集計2025[営業所]&amp;事業計画集計2025[月]&amp;事業計画集計2025[受着完],事業計画集計2025[(当月)計画 請負金額],0,0)</f>
        <v>56000000</v>
      </c>
      <c r="ED71" s="28" cm="1">
        <f t="array" ref="ED71">_xlfn.XLOOKUP($D71&amp;EC$2&amp;EC$3,事業計画集計2025[営業所]&amp;事業計画集計2025[月]&amp;事業計画集計2025[受着完],事業計画集計2025[(当月)計画 利益額],0,0)</f>
        <v>13000000</v>
      </c>
      <c r="EE71" s="149" cm="1">
        <f t="array" ref="EE71">_xlfn.XLOOKUP($D71&amp;EC$2&amp;EC$3,事業計画集計2025[営業所]&amp;事業計画集計2025[月]&amp;事業計画集計2025[受着完],事業計画集計2025[(当月)計画 棟数],0,0)</f>
        <v>2</v>
      </c>
      <c r="EF71" s="28" cm="1">
        <f t="array" ref="EF71">_xlfn.XLOOKUP($D71&amp;EF$2&amp;EF$3,事業計画集計2025[営業所]&amp;事業計画集計2025[月]&amp;事業計画集計2025[受着完],事業計画集計2025[(当月)計画 請負金額],0,0)</f>
        <v>81611965</v>
      </c>
      <c r="EG71" s="28" cm="1">
        <f t="array" ref="EG71">_xlfn.XLOOKUP($D71&amp;EF$2&amp;EF$3,事業計画集計2025[営業所]&amp;事業計画集計2025[月]&amp;事業計画集計2025[受着完],事業計画集計2025[(当月)計画 利益額],0,0)</f>
        <v>18437083</v>
      </c>
      <c r="EH71" s="29">
        <f>EG71-($Q71*1000)</f>
        <v>8848083</v>
      </c>
      <c r="EI71" s="142" cm="1">
        <f t="array" ref="EI71">_xlfn.XLOOKUP($D71&amp;EF$2&amp;EF$3,事業計画集計2025[営業所]&amp;事業計画集計2025[月]&amp;事業計画集計2025[受着完],事業計画集計2025[(当月)計画 棟数],0,0)</f>
        <v>3</v>
      </c>
      <c r="EJ71" s="421">
        <f t="shared" ref="EJ71:EJ72" si="1790">DF71+DP71+DZ71</f>
        <v>196000000</v>
      </c>
      <c r="EK71" s="422">
        <f t="shared" ref="EK71:EK72" si="1791">DG71+DQ71+EA71</f>
        <v>45500000</v>
      </c>
      <c r="EL71" s="423">
        <f t="shared" ref="EL71:EL72" si="1792">DH71+DR71+EB71</f>
        <v>7</v>
      </c>
      <c r="EM71" s="296">
        <f t="shared" ref="EM71:EM72" si="1793">DI71+DS71+EC71</f>
        <v>168000000</v>
      </c>
      <c r="EN71" s="300">
        <f t="shared" ref="EN71:EN72" si="1794">DJ71+DT71+ED71</f>
        <v>39000000</v>
      </c>
      <c r="EO71" s="154">
        <f t="shared" ref="EO71:EO72" si="1795">DK71+DU71+EE71</f>
        <v>6</v>
      </c>
      <c r="EP71" s="304">
        <f t="shared" ref="EP71" si="1796">DL71+DV71+EF71</f>
        <v>197845587</v>
      </c>
      <c r="EQ71" s="314">
        <f t="shared" ref="EQ71:ER71" si="1797">DM71+DW71+EG71</f>
        <v>41205450</v>
      </c>
      <c r="ER71" s="324">
        <f t="shared" si="1797"/>
        <v>12438450</v>
      </c>
      <c r="ES71" s="158">
        <f t="shared" ref="ES71" si="1798">DO71+DY71+EI71</f>
        <v>6</v>
      </c>
      <c r="ET71" s="28" cm="1">
        <f t="array" ref="ET71">_xlfn.XLOOKUP($D71&amp;ET$2&amp;ET$3,事業計画集計2025[営業所]&amp;事業計画集計2025[月]&amp;事業計画集計2025[受着完],事業計画集計2025[(当月)計画 請負金額],0,0)</f>
        <v>84000000</v>
      </c>
      <c r="EU71" s="28" cm="1">
        <f t="array" ref="EU71">_xlfn.XLOOKUP($D71&amp;ET$2&amp;ET$3,事業計画集計2025[営業所]&amp;事業計画集計2025[月]&amp;事業計画集計2025[受着完],事業計画集計2025[(当月)計画 利益額],0,0)</f>
        <v>19500000</v>
      </c>
      <c r="EV71" s="149" cm="1">
        <f t="array" ref="EV71">_xlfn.XLOOKUP($D71&amp;ET$2&amp;ET$3,事業計画集計2025[営業所]&amp;事業計画集計2025[月]&amp;事業計画集計2025[受着完],事業計画集計2025[(当月)計画 棟数],0,0)</f>
        <v>3</v>
      </c>
      <c r="EW71" s="28" cm="1">
        <f t="array" ref="EW71">_xlfn.XLOOKUP($D71&amp;EW$2&amp;EW$3,事業計画集計2025[営業所]&amp;事業計画集計2025[月]&amp;事業計画集計2025[受着完],事業計画集計2025[(当月)計画 請負金額],0,0)</f>
        <v>84000000</v>
      </c>
      <c r="EX71" s="28" cm="1">
        <f t="array" ref="EX71">_xlfn.XLOOKUP($D71&amp;EW$2&amp;EW$3,事業計画集計2025[営業所]&amp;事業計画集計2025[月]&amp;事業計画集計2025[受着完],事業計画集計2025[(当月)計画 利益額],0,0)</f>
        <v>19500000</v>
      </c>
      <c r="EY71" s="149" cm="1">
        <f t="array" ref="EY71">_xlfn.XLOOKUP($D71&amp;EW$2&amp;EW$3,事業計画集計2025[営業所]&amp;事業計画集計2025[月]&amp;事業計画集計2025[受着完],事業計画集計2025[(当月)計画 棟数],0,0)</f>
        <v>3</v>
      </c>
      <c r="EZ71" s="28" cm="1">
        <f t="array" ref="EZ71">_xlfn.XLOOKUP($D71&amp;EZ$2&amp;EZ$3,事業計画集計2025[営業所]&amp;事業計画集計2025[月]&amp;事業計画集計2025[受着完],事業計画集計2025[(当月)計画 請負金額],0,0)</f>
        <v>56000000</v>
      </c>
      <c r="FA71" s="28" cm="1">
        <f t="array" ref="FA71">_xlfn.XLOOKUP($D71&amp;EZ$2&amp;EZ$3,事業計画集計2025[営業所]&amp;事業計画集計2025[月]&amp;事業計画集計2025[受着完],事業計画集計2025[(当月)計画 利益額],0,0)</f>
        <v>13000000</v>
      </c>
      <c r="FB71" s="29">
        <f>FA71-($Q71*1000)</f>
        <v>3411000</v>
      </c>
      <c r="FC71" s="149" cm="1">
        <f t="array" ref="FC71">_xlfn.XLOOKUP($D71&amp;EZ$2&amp;EZ$3,事業計画集計2025[営業所]&amp;事業計画集計2025[月]&amp;事業計画集計2025[受着完],事業計画集計2025[(当月)計画 棟数],0,0)</f>
        <v>2</v>
      </c>
      <c r="FD71" s="28" cm="1">
        <f t="array" ref="FD71">_xlfn.XLOOKUP($D71&amp;FD$2&amp;FD$3,事業計画集計2025[営業所]&amp;事業計画集計2025[月]&amp;事業計画集計2025[受着完],事業計画集計2025[(当月)計画 請負金額],0,0)</f>
        <v>56000000</v>
      </c>
      <c r="FE71" s="28" cm="1">
        <f t="array" ref="FE71">_xlfn.XLOOKUP($D71&amp;FD$2&amp;FD$3,事業計画集計2025[営業所]&amp;事業計画集計2025[月]&amp;事業計画集計2025[受着完],事業計画集計2025[(当月)計画 利益額],0,0)</f>
        <v>13000000</v>
      </c>
      <c r="FF71" s="149" cm="1">
        <f t="array" ref="FF71">_xlfn.XLOOKUP($D71&amp;FD$2&amp;FD$3,事業計画集計2025[営業所]&amp;事業計画集計2025[月]&amp;事業計画集計2025[受着完],事業計画集計2025[(当月)計画 棟数],0,0)</f>
        <v>2</v>
      </c>
      <c r="FG71" s="28" cm="1">
        <f t="array" ref="FG71">_xlfn.XLOOKUP($D71&amp;FG$2&amp;FG$3,事業計画集計2025[営業所]&amp;事業計画集計2025[月]&amp;事業計画集計2025[受着完],事業計画集計2025[(当月)計画 請負金額],0,0)</f>
        <v>56000000</v>
      </c>
      <c r="FH71" s="28" cm="1">
        <f t="array" ref="FH71">_xlfn.XLOOKUP($D71&amp;FG$2&amp;FG$3,事業計画集計2025[営業所]&amp;事業計画集計2025[月]&amp;事業計画集計2025[受着完],事業計画集計2025[(当月)計画 利益額],0,0)</f>
        <v>13000000</v>
      </c>
      <c r="FI71" s="149" cm="1">
        <f t="array" ref="FI71">_xlfn.XLOOKUP($D71&amp;FG$2&amp;FG$3,事業計画集計2025[営業所]&amp;事業計画集計2025[月]&amp;事業計画集計2025[受着完],事業計画集計2025[(当月)計画 棟数],0,0)</f>
        <v>2</v>
      </c>
      <c r="FJ71" s="28" cm="1">
        <f t="array" ref="FJ71">_xlfn.XLOOKUP($D71&amp;FJ$2&amp;FJ$3,事業計画集計2025[営業所]&amp;事業計画集計2025[月]&amp;事業計画集計2025[受着完],事業計画集計2025[(当月)計画 請負金額],0,0)</f>
        <v>56000000</v>
      </c>
      <c r="FK71" s="28" cm="1">
        <f t="array" ref="FK71">_xlfn.XLOOKUP($D71&amp;FJ$2&amp;FJ$3,事業計画集計2025[営業所]&amp;事業計画集計2025[月]&amp;事業計画集計2025[受着完],事業計画集計2025[(当月)計画 利益額],0,0)</f>
        <v>13000000</v>
      </c>
      <c r="FL71" s="29">
        <f>FK71-($Q71*1000)</f>
        <v>3411000</v>
      </c>
      <c r="FM71" s="149" cm="1">
        <f t="array" ref="FM71">_xlfn.XLOOKUP($D71&amp;FJ$2&amp;FJ$3,事業計画集計2025[営業所]&amp;事業計画集計2025[月]&amp;事業計画集計2025[受着完],事業計画集計2025[(当月)計画 棟数],0,0)</f>
        <v>2</v>
      </c>
      <c r="FN71" s="28" cm="1">
        <f t="array" ref="FN71">_xlfn.XLOOKUP($D71&amp;FN$2&amp;FN$3,事業計画集計2025[営業所]&amp;事業計画集計2025[月]&amp;事業計画集計2025[受着完],事業計画集計2025[(当月)計画 請負金額],0,0)</f>
        <v>56000000</v>
      </c>
      <c r="FO71" s="28" cm="1">
        <f t="array" ref="FO71">_xlfn.XLOOKUP($D71&amp;FN$2&amp;FN$3,事業計画集計2025[営業所]&amp;事業計画集計2025[月]&amp;事業計画集計2025[受着完],事業計画集計2025[(当月)計画 利益額],0,0)</f>
        <v>13000000</v>
      </c>
      <c r="FP71" s="149" cm="1">
        <f t="array" ref="FP71">_xlfn.XLOOKUP($D71&amp;FN$2&amp;FN$3,事業計画集計2025[営業所]&amp;事業計画集計2025[月]&amp;事業計画集計2025[受着完],事業計画集計2025[(当月)計画 棟数],0,0)</f>
        <v>2</v>
      </c>
      <c r="FQ71" s="28" cm="1">
        <f t="array" ref="FQ71">_xlfn.XLOOKUP($D71&amp;FQ$2&amp;FQ$3,事業計画集計2025[営業所]&amp;事業計画集計2025[月]&amp;事業計画集計2025[受着完],事業計画集計2025[(当月)計画 請負金額],0,0)</f>
        <v>84000000</v>
      </c>
      <c r="FR71" s="28" cm="1">
        <f t="array" ref="FR71">_xlfn.XLOOKUP($D71&amp;FQ$2&amp;FQ$3,事業計画集計2025[営業所]&amp;事業計画集計2025[月]&amp;事業計画集計2025[受着完],事業計画集計2025[(当月)計画 利益額],0,0)</f>
        <v>19500000</v>
      </c>
      <c r="FS71" s="149" cm="1">
        <f t="array" ref="FS71">_xlfn.XLOOKUP($D71&amp;FQ$2&amp;FQ$3,事業計画集計2025[営業所]&amp;事業計画集計2025[月]&amp;事業計画集計2025[受着完],事業計画集計2025[(当月)計画 棟数],0,0)</f>
        <v>3</v>
      </c>
      <c r="FT71" s="28" cm="1">
        <f t="array" ref="FT71">_xlfn.XLOOKUP($D71&amp;FT$2&amp;FT$3,事業計画集計2025[営業所]&amp;事業計画集計2025[月]&amp;事業計画集計2025[受着完],事業計画集計2025[(当月)計画 請負金額],0,0)</f>
        <v>56000000</v>
      </c>
      <c r="FU71" s="28" cm="1">
        <f t="array" ref="FU71">_xlfn.XLOOKUP($D71&amp;FT$2&amp;FT$3,事業計画集計2025[営業所]&amp;事業計画集計2025[月]&amp;事業計画集計2025[受着完],事業計画集計2025[(当月)計画 利益額],0,0)</f>
        <v>13000000</v>
      </c>
      <c r="FV71" s="29">
        <f>FU71-($Q71*1000)</f>
        <v>3411000</v>
      </c>
      <c r="FW71" s="142" cm="1">
        <f t="array" ref="FW71">_xlfn.XLOOKUP($D71&amp;FT$2&amp;FT$3,事業計画集計2025[営業所]&amp;事業計画集計2025[月]&amp;事業計画集計2025[受着完],事業計画集計2025[(当月)計画 棟数],0,0)</f>
        <v>2</v>
      </c>
      <c r="FX71" s="421">
        <f t="shared" ref="FX71:FX72" si="1799">ET71+FD71+FN71</f>
        <v>196000000</v>
      </c>
      <c r="FY71" s="422">
        <f t="shared" ref="FY71:FY72" si="1800">EU71+FE71+FO71</f>
        <v>45500000</v>
      </c>
      <c r="FZ71" s="423">
        <f t="shared" ref="FZ71:FZ72" si="1801">EV71+FF71+FP71</f>
        <v>7</v>
      </c>
      <c r="GA71" s="296">
        <f t="shared" ref="GA71:GA72" si="1802">EW71+FG71+FQ71</f>
        <v>224000000</v>
      </c>
      <c r="GB71" s="300">
        <f t="shared" ref="GB71:GB72" si="1803">EX71+FH71+FR71</f>
        <v>52000000</v>
      </c>
      <c r="GC71" s="154">
        <f t="shared" ref="GC71:GC72" si="1804">EY71+FI71+FS71</f>
        <v>8</v>
      </c>
      <c r="GD71" s="304">
        <f t="shared" ref="GD71" si="1805">EZ71+FJ71+FT71</f>
        <v>168000000</v>
      </c>
      <c r="GE71" s="314">
        <f t="shared" ref="GE71:GF71" si="1806">FA71+FK71+FU71</f>
        <v>39000000</v>
      </c>
      <c r="GF71" s="324">
        <f t="shared" si="1806"/>
        <v>10233000</v>
      </c>
      <c r="GG71" s="158">
        <f t="shared" ref="GG71" si="1807">FC71+FM71+FW71</f>
        <v>6</v>
      </c>
      <c r="GH71" s="333">
        <f t="shared" ref="GH71:GH72" si="1808">EJ71+FX71</f>
        <v>392000000</v>
      </c>
      <c r="GI71" s="334">
        <f t="shared" ref="GI71:GI72" si="1809">EK71+FY71</f>
        <v>91000000</v>
      </c>
      <c r="GJ71" s="162">
        <f t="shared" ref="GJ71:GJ72" si="1810">EL71+FZ71</f>
        <v>14</v>
      </c>
      <c r="GK71" s="354">
        <f t="shared" ref="GK71:GK72" si="1811">EM71+GA71</f>
        <v>392000000</v>
      </c>
      <c r="GL71" s="355">
        <f t="shared" ref="GL71:GL72" si="1812">EN71+GB71</f>
        <v>91000000</v>
      </c>
      <c r="GM71" s="166">
        <f t="shared" ref="GM71:GM72" si="1813">EO71+GC71</f>
        <v>14</v>
      </c>
      <c r="GN71" s="479">
        <f t="shared" ref="GN71:GN72" si="1814">EP71+GD71</f>
        <v>365845587</v>
      </c>
      <c r="GO71" s="480">
        <f t="shared" ref="GO71:GO72" si="1815">EQ71+GE71</f>
        <v>80205450</v>
      </c>
      <c r="GP71" s="481">
        <f t="shared" ref="GP71:GP72" si="1816">ER71+GF71</f>
        <v>22671450</v>
      </c>
      <c r="GQ71" s="482">
        <f t="shared" ref="GQ71:GQ72" si="1817">ES71+GG71</f>
        <v>12</v>
      </c>
      <c r="GR71" s="390">
        <f t="shared" ref="GR71:GR72" si="1818">CV71+GH71</f>
        <v>728000000</v>
      </c>
      <c r="GS71" s="391">
        <f t="shared" ref="GS71:GS72" si="1819">CW71+GI71</f>
        <v>169000000</v>
      </c>
      <c r="GT71" s="170">
        <f t="shared" ref="GT71:GT72" si="1820">CX71+GJ71</f>
        <v>26</v>
      </c>
      <c r="GU71" s="390">
        <f t="shared" ref="GU71:GU72" si="1821">CY71+GK71</f>
        <v>702626884</v>
      </c>
      <c r="GV71" s="391">
        <f t="shared" ref="GV71:GV72" si="1822">CZ71+GL71</f>
        <v>159336948</v>
      </c>
      <c r="GW71" s="170">
        <f t="shared" ref="GW71:GW72" si="1823">DA71+GM71</f>
        <v>24</v>
      </c>
      <c r="GX71" s="390">
        <f t="shared" ref="GX71:GX72" si="1824">DB71+GN71</f>
        <v>601613835</v>
      </c>
      <c r="GY71" s="391">
        <f t="shared" ref="GY71:GY72" si="1825">DC71+GO71</f>
        <v>130488149</v>
      </c>
      <c r="GZ71" s="409">
        <f t="shared" ref="GZ71:GZ72" si="1826">DD71+GP71</f>
        <v>15420149</v>
      </c>
      <c r="HA71" s="256">
        <f t="shared" ref="HA71:HA72" si="1827">DE71+GQ71</f>
        <v>20</v>
      </c>
      <c r="HB71" s="31"/>
      <c r="HC71" s="30" t="s">
        <v>137</v>
      </c>
      <c r="HD71" s="30" t="s">
        <v>202</v>
      </c>
      <c r="HE71" s="518" t="s">
        <v>254</v>
      </c>
      <c r="HF71" s="30"/>
      <c r="HG71" s="30"/>
    </row>
    <row r="72" spans="1:215" s="25" customFormat="1" ht="21">
      <c r="A72" s="24"/>
      <c r="B72" s="51"/>
      <c r="C72" s="66"/>
      <c r="D72" s="67"/>
      <c r="E72" s="209"/>
      <c r="F72" s="196"/>
      <c r="G72" s="196"/>
      <c r="H72" s="196"/>
      <c r="I72" s="196"/>
      <c r="J72" s="196"/>
      <c r="K72" s="197">
        <f>K71</f>
        <v>3242</v>
      </c>
      <c r="L72" s="197">
        <f t="shared" ref="L72" si="1828">L71</f>
        <v>435</v>
      </c>
      <c r="M72" s="197">
        <f t="shared" ref="M72" si="1829">M71</f>
        <v>25</v>
      </c>
      <c r="N72" s="197">
        <f t="shared" ref="N72" si="1830">N71</f>
        <v>642</v>
      </c>
      <c r="O72" s="197">
        <f t="shared" ref="O72" si="1831">O71</f>
        <v>245</v>
      </c>
      <c r="P72" s="197">
        <f t="shared" ref="P72" si="1832">P71</f>
        <v>5000</v>
      </c>
      <c r="Q72" s="197">
        <f t="shared" ref="Q72" si="1833">Q71</f>
        <v>9589</v>
      </c>
      <c r="R72" s="196"/>
      <c r="S72" s="26" t="s">
        <v>138</v>
      </c>
      <c r="T72" s="27" cm="1">
        <f t="array" ref="T72">_xlfn.XLOOKUP($D71&amp;T$2&amp;T$3,事業計画集計2025[営業所]&amp;事業計画集計2025[月]&amp;事業計画集計2025[受着完],事業計画集計2025[(当月)実績 請負金額],0,0)</f>
        <v>0</v>
      </c>
      <c r="U72" s="28" cm="1">
        <f t="array" ref="U72">_xlfn.XLOOKUP($D71&amp;T$2&amp;T$3,事業計画集計2025[営業所]&amp;事業計画集計2025[月]&amp;事業計画集計2025[受着完],事業計画集計2025[(当月)実績 利益額],0,0)</f>
        <v>0</v>
      </c>
      <c r="V72" s="142" cm="1">
        <f t="array" ref="V72">_xlfn.XLOOKUP($D71&amp;T$2&amp;T$3,事業計画集計2025[営業所]&amp;事業計画集計2025[月]&amp;事業計画集計2025[受着完],事業計画集計2025[(当月)実績 棟数],0,0)</f>
        <v>0</v>
      </c>
      <c r="W72" s="27" cm="1">
        <f t="array" ref="W72">_xlfn.XLOOKUP($D71&amp;W$2&amp;W$3,事業計画集計2025[営業所]&amp;事業計画集計2025[月]&amp;事業計画集計2025[受着完],事業計画集計2025[(当月)実績 請負金額],0,0)</f>
        <v>0</v>
      </c>
      <c r="X72" s="28" cm="1">
        <f t="array" ref="X72">_xlfn.XLOOKUP($D71&amp;W$2&amp;W$3,事業計画集計2025[営業所]&amp;事業計画集計2025[月]&amp;事業計画集計2025[受着完],事業計画集計2025[(当月)実績 利益額],0,0)</f>
        <v>0</v>
      </c>
      <c r="Y72" s="149" cm="1">
        <f t="array" ref="Y72">_xlfn.XLOOKUP($D71&amp;W$2&amp;W$3,事業計画集計2025[営業所]&amp;事業計画集計2025[月]&amp;事業計画集計2025[受着完],事業計画集計2025[(当月)実績 棟数],0,0)</f>
        <v>0</v>
      </c>
      <c r="Z72" s="28" cm="1">
        <f t="array" ref="Z72">_xlfn.XLOOKUP($D71&amp;Z$2&amp;Z$3,事業計画集計2025[営業所]&amp;事業計画集計2025[月]&amp;事業計画集計2025[受着完],事業計画集計2025[(当月)実績 請負金額],0,0)</f>
        <v>23537880</v>
      </c>
      <c r="AA72" s="28" cm="1">
        <f t="array" ref="AA72">_xlfn.XLOOKUP($D71&amp;Z$2&amp;Z$3,事業計画集計2025[営業所]&amp;事業計画集計2025[月]&amp;事業計画集計2025[受着完],事業計画集計2025[(当月)実績 利益額],0,0)</f>
        <v>4118836</v>
      </c>
      <c r="AB72" s="133">
        <f>AA72-($Q71*1000)</f>
        <v>-5470164</v>
      </c>
      <c r="AC72" s="142" cm="1">
        <f t="array" ref="AC72">_xlfn.XLOOKUP($D71&amp;Z$2&amp;Z$3,事業計画集計2025[営業所]&amp;事業計画集計2025[月]&amp;事業計画集計2025[受着完],事業計画集計2025[(当月)実績 棟数],0,0)</f>
        <v>1</v>
      </c>
      <c r="AD72" s="27" cm="1">
        <f t="array" ref="AD72">_xlfn.XLOOKUP($D71&amp;AD$2&amp;AD$3,事業計画集計2025[営業所]&amp;事業計画集計2025[月]&amp;事業計画集計2025[受着完],事業計画集計2025[(当月)実績 請負金額],0,0)</f>
        <v>57703692</v>
      </c>
      <c r="AE72" s="28" cm="1">
        <f t="array" ref="AE72">_xlfn.XLOOKUP($D71&amp;AD$2&amp;AD$3,事業計画集計2025[営業所]&amp;事業計画集計2025[月]&amp;事業計画集計2025[受着完],事業計画集計2025[(当月)実績 利益額],0,0)</f>
        <v>11016621</v>
      </c>
      <c r="AF72" s="149" cm="1">
        <f t="array" ref="AF72">_xlfn.XLOOKUP($D71&amp;AD$2&amp;AD$3,事業計画集計2025[営業所]&amp;事業計画集計2025[月]&amp;事業計画集計2025[受着完],事業計画集計2025[(当月)実績 棟数],0,0)</f>
        <v>2</v>
      </c>
      <c r="AG72" s="28" cm="1">
        <f t="array" ref="AG72">_xlfn.XLOOKUP($D71&amp;AG$2&amp;AG$3,事業計画集計2025[営業所]&amp;事業計画集計2025[月]&amp;事業計画集計2025[受着完],事業計画集計2025[(当月)実績 請負金額],0,0)</f>
        <v>29691189</v>
      </c>
      <c r="AH72" s="28" cm="1">
        <f t="array" ref="AH72">_xlfn.XLOOKUP($D71&amp;AG$2&amp;AG$3,事業計画集計2025[営業所]&amp;事業計画集計2025[月]&amp;事業計画集計2025[受着完],事業計画集計2025[(当月)実績 利益額],0,0)</f>
        <v>5716221</v>
      </c>
      <c r="AI72" s="149" cm="1">
        <f t="array" ref="AI72">_xlfn.XLOOKUP($D71&amp;AG$2&amp;AG$3,事業計画集計2025[営業所]&amp;事業計画集計2025[月]&amp;事業計画集計2025[受着完],事業計画集計2025[(当月)実績 棟数],0,0)</f>
        <v>1</v>
      </c>
      <c r="AJ72" s="28" cm="1">
        <f t="array" ref="AJ72">_xlfn.XLOOKUP($D71&amp;AJ$2&amp;AJ$3,事業計画集計2025[営業所]&amp;事業計画集計2025[月]&amp;事業計画集計2025[受着完],事業計画集計2025[(当月)実績 請負金額],0,0)</f>
        <v>51403716</v>
      </c>
      <c r="AK72" s="28" cm="1">
        <f t="array" ref="AK72">_xlfn.XLOOKUP($D71&amp;AJ$2&amp;AJ$3,事業計画集計2025[営業所]&amp;事業計画集計2025[月]&amp;事業計画集計2025[受着完],事業計画集計2025[(当月)実績 利益額],0,0)</f>
        <v>10741588</v>
      </c>
      <c r="AL72" s="133">
        <f>AK72-($Q71*1000)</f>
        <v>1152588</v>
      </c>
      <c r="AM72" s="149" cm="1">
        <f t="array" ref="AM72">_xlfn.XLOOKUP($D71&amp;AJ$2&amp;AJ$3,事業計画集計2025[営業所]&amp;事業計画集計2025[月]&amp;事業計画集計2025[受着完],事業計画集計2025[(当月)実績 棟数],0,0)</f>
        <v>2</v>
      </c>
      <c r="AN72" s="28" cm="1">
        <f t="array" ref="AN72">_xlfn.XLOOKUP($D71&amp;AN$2&amp;AN$3,事業計画集計2025[営業所]&amp;事業計画集計2025[月]&amp;事業計画集計2025[受着完],事業計画集計2025[(当月)実績 請負金額],0,0)</f>
        <v>28026415</v>
      </c>
      <c r="AO72" s="28" cm="1">
        <f t="array" ref="AO72">_xlfn.XLOOKUP($D71&amp;AN$2&amp;AN$3,事業計画集計2025[営業所]&amp;事業計画集計2025[月]&amp;事業計画集計2025[受着完],事業計画集計2025[(当月)実績 利益額],0,0)</f>
        <v>6164936</v>
      </c>
      <c r="AP72" s="149" cm="1">
        <f t="array" ref="AP72">_xlfn.XLOOKUP($D71&amp;AN$2&amp;AN$3,事業計画集計2025[営業所]&amp;事業計画集計2025[月]&amp;事業計画集計2025[受着完],事業計画集計2025[(当月)実績 棟数],0,0)</f>
        <v>1</v>
      </c>
      <c r="AQ72" s="28" cm="1">
        <f t="array" ref="AQ72">_xlfn.XLOOKUP($D71&amp;AQ$2&amp;AQ$3,事業計画集計2025[営業所]&amp;事業計画集計2025[月]&amp;事業計画集計2025[受着完],事業計画集計2025[(当月)実績 請負金額],0,0)</f>
        <v>24899084</v>
      </c>
      <c r="AR72" s="28" cm="1">
        <f t="array" ref="AR72">_xlfn.XLOOKUP($D71&amp;AQ$2&amp;AQ$3,事業計画集計2025[営業所]&amp;事業計画集計2025[月]&amp;事業計画集計2025[受着完],事業計画集計2025[(当月)実績 利益額],0,0)</f>
        <v>4927873</v>
      </c>
      <c r="AS72" s="149" cm="1">
        <f t="array" ref="AS72">_xlfn.XLOOKUP($D71&amp;AQ$2&amp;AQ$3,事業計画集計2025[営業所]&amp;事業計画集計2025[月]&amp;事業計画集計2025[受着完],事業計画集計2025[(当月)実績 棟数],0,0)</f>
        <v>1</v>
      </c>
      <c r="AT72" s="28" cm="1">
        <f t="array" ref="AT72">_xlfn.XLOOKUP($D71&amp;AT$2&amp;AT$3,事業計画集計2025[営業所]&amp;事業計画集計2025[月]&amp;事業計画集計2025[受着完],事業計画集計2025[(当月)実績 請負金額],0,0)</f>
        <v>31430857</v>
      </c>
      <c r="AU72" s="28" cm="1">
        <f t="array" ref="AU72">_xlfn.XLOOKUP($D71&amp;AT$2&amp;AT$3,事業計画集計2025[営業所]&amp;事業計画集計2025[月]&amp;事業計画集計2025[受着完],事業計画集計2025[(当月)実績 利益額],0,0)</f>
        <v>6894231</v>
      </c>
      <c r="AV72" s="29">
        <f>AU72-($Q71*1000)</f>
        <v>-2694769</v>
      </c>
      <c r="AW72" s="142" cm="1">
        <f t="array" ref="AW72">_xlfn.XLOOKUP($D71&amp;AT$2&amp;AT$3,事業計画集計2025[営業所]&amp;事業計画集計2025[月]&amp;事業計画集計2025[受着完],事業計画集計2025[(当月)実績 棟数],0,0)</f>
        <v>1</v>
      </c>
      <c r="AX72" s="421">
        <f t="shared" si="1761"/>
        <v>85730107</v>
      </c>
      <c r="AY72" s="422">
        <f t="shared" si="1762"/>
        <v>17181557</v>
      </c>
      <c r="AZ72" s="423">
        <f t="shared" si="1763"/>
        <v>3</v>
      </c>
      <c r="BA72" s="296">
        <f t="shared" si="1764"/>
        <v>54590273</v>
      </c>
      <c r="BB72" s="300">
        <f t="shared" si="1765"/>
        <v>10644094</v>
      </c>
      <c r="BC72" s="154">
        <f t="shared" si="1766"/>
        <v>2</v>
      </c>
      <c r="BD72" s="304">
        <f>Z72+AJ72+AT72</f>
        <v>106372453</v>
      </c>
      <c r="BE72" s="314">
        <f>AA72+AK72+AU72</f>
        <v>21754655</v>
      </c>
      <c r="BF72" s="409">
        <f>BE72*(1+BF73)-(($Q71*1000)*3)</f>
        <v>-7012345</v>
      </c>
      <c r="BG72" s="158">
        <f>AC72+AM72+AW72</f>
        <v>4</v>
      </c>
      <c r="BH72" s="28" cm="1">
        <f t="array" ref="BH72">_xlfn.XLOOKUP($D71&amp;BH$2&amp;BH$3,事業計画集計2025[営業所]&amp;事業計画集計2025[月]&amp;事業計画集計2025[受着完],事業計画集計2025[(当月)実績 請負金額],0,0)</f>
        <v>31580172</v>
      </c>
      <c r="BI72" s="28" cm="1">
        <f t="array" ref="BI72">_xlfn.XLOOKUP($D71&amp;BH$2&amp;BH$3,事業計画集計2025[営業所]&amp;事業計画集計2025[月]&amp;事業計画集計2025[受着完],事業計画集計2025[(当月)実績 利益額],0,0)</f>
        <v>6654117</v>
      </c>
      <c r="BJ72" s="149" cm="1">
        <f t="array" ref="BJ72">_xlfn.XLOOKUP($D71&amp;BH$2&amp;BH$3,事業計画集計2025[営業所]&amp;事業計画集計2025[月]&amp;事業計画集計2025[受着完],事業計画集計2025[(当月)実績 棟数],0,0)</f>
        <v>1</v>
      </c>
      <c r="BK72" s="28" cm="1">
        <f t="array" ref="BK72">_xlfn.XLOOKUP($D71&amp;BK$2&amp;BK$3,事業計画集計2025[営業所]&amp;事業計画集計2025[月]&amp;事業計画集計2025[受着完],事業計画集計2025[(当月)実績 請負金額],0,0)</f>
        <v>81938064</v>
      </c>
      <c r="BL72" s="28" cm="1">
        <f t="array" ref="BL72">_xlfn.XLOOKUP($D71&amp;BK$2&amp;BK$3,事業計画集計2025[営業所]&amp;事業計画集計2025[月]&amp;事業計画集計2025[受着完],事業計画集計2025[(当月)実績 利益額],0,0)</f>
        <v>15267528</v>
      </c>
      <c r="BM72" s="149" cm="1">
        <f t="array" ref="BM72">_xlfn.XLOOKUP($D71&amp;BK$2&amp;BK$3,事業計画集計2025[営業所]&amp;事業計画集計2025[月]&amp;事業計画集計2025[受着完],事業計画集計2025[(当月)実績 棟数],0,0)</f>
        <v>2</v>
      </c>
      <c r="BN72" s="28" cm="1">
        <f t="array" ref="BN72">_xlfn.XLOOKUP($D71&amp;BN$2&amp;BN$3,事業計画集計2025[営業所]&amp;事業計画集計2025[月]&amp;事業計画集計2025[受着完],事業計画集計2025[(当月)実績 請負金額],0,0)</f>
        <v>43254493</v>
      </c>
      <c r="BO72" s="28" cm="1">
        <f t="array" ref="BO72">_xlfn.XLOOKUP($D71&amp;BN$2&amp;BN$3,事業計画集計2025[営業所]&amp;事業計画集計2025[月]&amp;事業計画集計2025[受着完],事業計画集計2025[(当月)実績 利益額],0,0)</f>
        <v>9089059</v>
      </c>
      <c r="BP72" s="133">
        <f>BO72-($Q71*1000)</f>
        <v>-499941</v>
      </c>
      <c r="BQ72" s="149" cm="1">
        <f t="array" ref="BQ72">_xlfn.XLOOKUP($D71&amp;BN$2&amp;BN$3,事業計画集計2025[営業所]&amp;事業計画集計2025[月]&amp;事業計画集計2025[受着完],事業計画集計2025[(当月)実績 棟数],0,0)</f>
        <v>2</v>
      </c>
      <c r="BR72" s="28" cm="1">
        <f t="array" ref="BR72">_xlfn.XLOOKUP($D71&amp;BR$2&amp;BR$3,事業計画集計2025[営業所]&amp;事業計画集計2025[月]&amp;事業計画集計2025[受着完],事業計画集計2025[(当月)実績 請負金額],0,0)</f>
        <v>51955240</v>
      </c>
      <c r="BS72" s="28" cm="1">
        <f t="array" ref="BS72">_xlfn.XLOOKUP($D71&amp;BR$2&amp;BR$3,事業計画集計2025[営業所]&amp;事業計画集計2025[月]&amp;事業計画集計2025[受着完],事業計画集計2025[(当月)実績 利益額],0,0)</f>
        <v>10829761</v>
      </c>
      <c r="BT72" s="149" cm="1">
        <f t="array" ref="BT72">_xlfn.XLOOKUP($D71&amp;BR$2&amp;BR$3,事業計画集計2025[営業所]&amp;事業計画集計2025[月]&amp;事業計画集計2025[受着完],事業計画集計2025[(当月)実績 棟数],0,0)</f>
        <v>2</v>
      </c>
      <c r="BU72" s="28" cm="1">
        <f t="array" ref="BU72">_xlfn.XLOOKUP($D71&amp;BU$2&amp;BU$3,事業計画集計2025[営業所]&amp;事業計画集計2025[月]&amp;事業計画集計2025[受着完],事業計画集計2025[(当月)実績 請負金額],0,0)</f>
        <v>36930600</v>
      </c>
      <c r="BV72" s="28" cm="1">
        <f t="array" ref="BV72">_xlfn.XLOOKUP($D71&amp;BU$2&amp;BU$3,事業計画集計2025[営業所]&amp;事業計画集計2025[月]&amp;事業計画集計2025[受着完],事業計画集計2025[(当月)実績 利益額],0,0)</f>
        <v>7745349</v>
      </c>
      <c r="BW72" s="149" cm="1">
        <f t="array" ref="BW72">_xlfn.XLOOKUP($D71&amp;BU$2&amp;BU$3,事業計画集計2025[営業所]&amp;事業計画集計2025[月]&amp;事業計画集計2025[受着完],事業計画集計2025[(当月)実績 棟数],0,0)</f>
        <v>1</v>
      </c>
      <c r="BX72" s="28" cm="1">
        <f t="array" ref="BX72">_xlfn.XLOOKUP($D71&amp;BX$2&amp;BX$3,事業計画集計2025[営業所]&amp;事業計画集計2025[月]&amp;事業計画集計2025[受着完],事業計画集計2025[(当月)実績 請負金額],0,0)</f>
        <v>0</v>
      </c>
      <c r="BY72" s="28" cm="1">
        <f t="array" ref="BY72">_xlfn.XLOOKUP($D71&amp;BX$2&amp;BX$3,事業計画集計2025[営業所]&amp;事業計画集計2025[月]&amp;事業計画集計2025[受着完],事業計画集計2025[(当月)実績 利益額],0,0)</f>
        <v>0</v>
      </c>
      <c r="BZ72" s="133">
        <f>BY72-($Q71*1000)</f>
        <v>-9589000</v>
      </c>
      <c r="CA72" s="149" cm="1">
        <f t="array" ref="CA72">_xlfn.XLOOKUP($D71&amp;BX$2&amp;BX$3,事業計画集計2025[営業所]&amp;事業計画集計2025[月]&amp;事業計画集計2025[受着完],事業計画集計2025[(当月)実績 棟数],0,0)</f>
        <v>0</v>
      </c>
      <c r="CB72" s="28" cm="1">
        <f t="array" ref="CB72">_xlfn.XLOOKUP($D71&amp;CB$2&amp;CB$3,事業計画集計2025[営業所]&amp;事業計画集計2025[月]&amp;事業計画集計2025[受着完],事業計画集計2025[(当月)実績 請負金額],0,0)</f>
        <v>32974817</v>
      </c>
      <c r="CC72" s="28" cm="1">
        <f t="array" ref="CC72">_xlfn.XLOOKUP($D71&amp;CB$2&amp;CB$3,事業計画集計2025[営業所]&amp;事業計画集計2025[月]&amp;事業計画集計2025[受着完],事業計画集計2025[(当月)実績 利益額],0,0)</f>
        <v>7523820</v>
      </c>
      <c r="CD72" s="149" cm="1">
        <f t="array" ref="CD72">_xlfn.XLOOKUP($D71&amp;CB$2&amp;CB$3,事業計画集計2025[営業所]&amp;事業計画集計2025[月]&amp;事業計画集計2025[受着完],事業計画集計2025[(当月)実績 棟数],0,0)</f>
        <v>1</v>
      </c>
      <c r="CE72" s="28" cm="1">
        <f t="array" ref="CE72">_xlfn.XLOOKUP($D71&amp;CE$2&amp;CE$3,事業計画集計2025[営業所]&amp;事業計画集計2025[月]&amp;事業計画集計2025[受着完],事業計画集計2025[(当月)実績 請負金額],0,0)</f>
        <v>31308519</v>
      </c>
      <c r="CF72" s="28" cm="1">
        <f t="array" ref="CF72">_xlfn.XLOOKUP($D71&amp;CE$2&amp;CE$3,事業計画集計2025[営業所]&amp;事業計画集計2025[月]&amp;事業計画集計2025[受着完],事業計画集計2025[(当月)実績 利益額],0,0)</f>
        <v>6347710</v>
      </c>
      <c r="CG72" s="149" cm="1">
        <f t="array" ref="CG72">_xlfn.XLOOKUP($D71&amp;CE$2&amp;CE$3,事業計画集計2025[営業所]&amp;事業計画集計2025[月]&amp;事業計画集計2025[受着完],事業計画集計2025[(当月)実績 棟数],0,0)</f>
        <v>1</v>
      </c>
      <c r="CH72" s="28" cm="1">
        <f t="array" ref="CH72">_xlfn.XLOOKUP($D71&amp;CH$2&amp;CH$3,事業計画集計2025[営業所]&amp;事業計画集計2025[月]&amp;事業計画集計2025[受着完],事業計画集計2025[(当月)実績 請負金額],0,0)</f>
        <v>29691189</v>
      </c>
      <c r="CI72" s="28" cm="1">
        <f t="array" ref="CI72">_xlfn.XLOOKUP($D71&amp;CH$2&amp;CH$3,事業計画集計2025[営業所]&amp;事業計画集計2025[月]&amp;事業計画集計2025[受着完],事業計画集計2025[(当月)実績 利益額],0,0)</f>
        <v>5716221</v>
      </c>
      <c r="CJ72" s="133">
        <f>CI72-($Q71*1000)</f>
        <v>-3872779</v>
      </c>
      <c r="CK72" s="142" cm="1">
        <f t="array" ref="CK72">_xlfn.XLOOKUP($D71&amp;CH$2&amp;CH$3,事業計画集計2025[営業所]&amp;事業計画集計2025[月]&amp;事業計画集計2025[受着完],事業計画集計2025[(当月)実績 棟数],0,0)</f>
        <v>1</v>
      </c>
      <c r="CL72" s="421">
        <f t="shared" si="1771"/>
        <v>116510229</v>
      </c>
      <c r="CM72" s="422">
        <f t="shared" si="1772"/>
        <v>25007698</v>
      </c>
      <c r="CN72" s="423">
        <f t="shared" si="1773"/>
        <v>4</v>
      </c>
      <c r="CO72" s="296">
        <f t="shared" si="1774"/>
        <v>150177183</v>
      </c>
      <c r="CP72" s="300">
        <f t="shared" si="1775"/>
        <v>29360587</v>
      </c>
      <c r="CQ72" s="154">
        <f t="shared" si="1776"/>
        <v>4</v>
      </c>
      <c r="CR72" s="304">
        <f>BN72+BX72+CH72</f>
        <v>72945682</v>
      </c>
      <c r="CS72" s="314">
        <f>BO72+BY72+CI72</f>
        <v>14805280</v>
      </c>
      <c r="CT72" s="409">
        <f>CS72*(1+CT73)-(($Q71*1000)*3)</f>
        <v>-13961720</v>
      </c>
      <c r="CU72" s="158">
        <f>BQ72+CA72+CK72</f>
        <v>3</v>
      </c>
      <c r="CV72" s="333">
        <f t="shared" si="1780"/>
        <v>202240336</v>
      </c>
      <c r="CW72" s="334">
        <f t="shared" si="1781"/>
        <v>42189255</v>
      </c>
      <c r="CX72" s="162">
        <f t="shared" si="1782"/>
        <v>7</v>
      </c>
      <c r="CY72" s="354">
        <f t="shared" si="1783"/>
        <v>204767456</v>
      </c>
      <c r="CZ72" s="355">
        <f t="shared" si="1784"/>
        <v>40004681</v>
      </c>
      <c r="DA72" s="166">
        <f t="shared" si="1785"/>
        <v>6</v>
      </c>
      <c r="DB72" s="479">
        <f t="shared" si="1786"/>
        <v>179318135</v>
      </c>
      <c r="DC72" s="480">
        <f t="shared" si="1787"/>
        <v>36559935</v>
      </c>
      <c r="DD72" s="409">
        <f t="shared" si="1788"/>
        <v>-20974065</v>
      </c>
      <c r="DE72" s="482">
        <f t="shared" si="1789"/>
        <v>7</v>
      </c>
      <c r="DF72" s="28" cm="1">
        <f t="array" ref="DF72">_xlfn.XLOOKUP($D71&amp;DF$2&amp;DF$3,事業計画集計2025[営業所]&amp;事業計画集計2025[月]&amp;事業計画集計2025[受着完],事業計画集計2025[(当月)実績 請負金額],0,0)</f>
        <v>26713509</v>
      </c>
      <c r="DG72" s="28" cm="1">
        <f t="array" ref="DG72">_xlfn.XLOOKUP($D71&amp;DF$2&amp;DF$3,事業計画集計2025[営業所]&amp;事業計画集計2025[月]&amp;事業計画集計2025[受着完],事業計画集計2025[(当月)実績 利益額],0,0)</f>
        <v>5582383</v>
      </c>
      <c r="DH72" s="149" cm="1">
        <f t="array" ref="DH72">_xlfn.XLOOKUP($D71&amp;DF$2&amp;DF$3,事業計画集計2025[営業所]&amp;事業計画集計2025[月]&amp;事業計画集計2025[受着完],事業計画集計2025[(当月)実績 棟数],0,0)</f>
        <v>1</v>
      </c>
      <c r="DI72" s="28" cm="1">
        <f t="array" ref="DI72">_xlfn.XLOOKUP($D71&amp;DI$2&amp;DI$3,事業計画集計2025[営業所]&amp;事業計画集計2025[月]&amp;事業計画集計2025[受着完],事業計画集計2025[(当月)実績 請負金額],0,0)</f>
        <v>0</v>
      </c>
      <c r="DJ72" s="28" cm="1">
        <f t="array" ref="DJ72">_xlfn.XLOOKUP($D71&amp;DI$2&amp;DI$3,事業計画集計2025[営業所]&amp;事業計画集計2025[月]&amp;事業計画集計2025[受着完],事業計画集計2025[(当月)実績 利益額],0,0)</f>
        <v>0</v>
      </c>
      <c r="DK72" s="149" cm="1">
        <f t="array" ref="DK72">_xlfn.XLOOKUP($D71&amp;DI$2&amp;DI$3,事業計画集計2025[営業所]&amp;事業計画集計2025[月]&amp;事業計画集計2025[受着完],事業計画集計2025[(当月)実績 棟数],0,0)</f>
        <v>0</v>
      </c>
      <c r="DL72" s="28" cm="1">
        <f t="array" ref="DL72">_xlfn.XLOOKUP($D71&amp;DL$2&amp;DL$3,事業計画集計2025[営業所]&amp;事業計画集計2025[月]&amp;事業計画集計2025[受着完],事業計画集計2025[(当月)実績 請負金額],0,0)</f>
        <v>0</v>
      </c>
      <c r="DM72" s="28" cm="1">
        <f t="array" ref="DM72">_xlfn.XLOOKUP($D71&amp;DL$2&amp;DL$3,事業計画集計2025[営業所]&amp;事業計画集計2025[月]&amp;事業計画集計2025[受着完],事業計画集計2025[(当月)実績 利益額],0,0)</f>
        <v>0</v>
      </c>
      <c r="DN72" s="133">
        <f>DM72-($Q71*1000)</f>
        <v>-9589000</v>
      </c>
      <c r="DO72" s="149" cm="1">
        <f t="array" ref="DO72">_xlfn.XLOOKUP($D71&amp;DL$2&amp;DL$3,事業計画集計2025[営業所]&amp;事業計画集計2025[月]&amp;事業計画集計2025[受着完],事業計画集計2025[(当月)実績 棟数],0,0)</f>
        <v>0</v>
      </c>
      <c r="DP72" s="28" cm="1">
        <f t="array" ref="DP72">_xlfn.XLOOKUP($D71&amp;DP$2&amp;DP$3,事業計画集計2025[営業所]&amp;事業計画集計2025[月]&amp;事業計画集計2025[受着完],事業計画集計2025[(当月)実績 請負金額],0,0)</f>
        <v>25559852</v>
      </c>
      <c r="DQ72" s="28" cm="1">
        <f t="array" ref="DQ72">_xlfn.XLOOKUP($D71&amp;DP$2&amp;DP$3,事業計画集計2025[営業所]&amp;事業計画集計2025[月]&amp;事業計画集計2025[受着完],事業計画集計2025[(当月)実績 利益額],0,0)</f>
        <v>4691976</v>
      </c>
      <c r="DR72" s="149" cm="1">
        <f t="array" ref="DR72">_xlfn.XLOOKUP($D71&amp;DP$2&amp;DP$3,事業計画集計2025[営業所]&amp;事業計画集計2025[月]&amp;事業計画集計2025[受着完],事業計画集計2025[(当月)実績 棟数],0,0)</f>
        <v>1</v>
      </c>
      <c r="DS72" s="28" cm="1">
        <f t="array" ref="DS72">_xlfn.XLOOKUP($D71&amp;DS$2&amp;DS$3,事業計画集計2025[営業所]&amp;事業計画集計2025[月]&amp;事業計画集計2025[受着完],事業計画集計2025[(当月)実績 請負金額],0,0)</f>
        <v>49904701</v>
      </c>
      <c r="DT72" s="28" cm="1">
        <f t="array" ref="DT72">_xlfn.XLOOKUP($D71&amp;DS$2&amp;DS$3,事業計画集計2025[営業所]&amp;事業計画集計2025[月]&amp;事業計画集計2025[受着完],事業計画集計2025[(当月)実績 利益額],0,0)</f>
        <v>11177836</v>
      </c>
      <c r="DU72" s="149" cm="1">
        <f t="array" ref="DU72">_xlfn.XLOOKUP($D71&amp;DS$2&amp;DS$3,事業計画集計2025[営業所]&amp;事業計画集計2025[月]&amp;事業計画集計2025[受着完],事業計画集計2025[(当月)実績 棟数],0,0)</f>
        <v>2</v>
      </c>
      <c r="DV72" s="28" cm="1">
        <f t="array" ref="DV72">_xlfn.XLOOKUP($D71&amp;DV$2&amp;DV$3,事業計画集計2025[営業所]&amp;事業計画集計2025[月]&amp;事業計画集計2025[受着完],事業計画集計2025[(当月)実績 請負金額],0,0)</f>
        <v>24899084</v>
      </c>
      <c r="DW72" s="28" cm="1">
        <f t="array" ref="DW72">_xlfn.XLOOKUP($D71&amp;DV$2&amp;DV$3,事業計画集計2025[営業所]&amp;事業計画集計2025[月]&amp;事業計画集計2025[受着完],事業計画集計2025[(当月)実績 利益額],0,0)</f>
        <v>4927873</v>
      </c>
      <c r="DX72" s="133">
        <f>DW72-($Q71*1000)</f>
        <v>-4661127</v>
      </c>
      <c r="DY72" s="149" cm="1">
        <f t="array" ref="DY72">_xlfn.XLOOKUP($D71&amp;DV$2&amp;DV$3,事業計画集計2025[営業所]&amp;事業計画集計2025[月]&amp;事業計画集計2025[受着完],事業計画集計2025[(当月)実績 棟数],0,0)</f>
        <v>1</v>
      </c>
      <c r="DZ72" s="28" cm="1">
        <f t="array" ref="DZ72">_xlfn.XLOOKUP($D71&amp;DZ$2&amp;DZ$3,事業計画集計2025[営業所]&amp;事業計画集計2025[月]&amp;事業計画集計2025[受着完],事業計画集計2025[(当月)実績 請負金額],0,0)</f>
        <v>0</v>
      </c>
      <c r="EA72" s="28" cm="1">
        <f t="array" ref="EA72">_xlfn.XLOOKUP($D71&amp;DZ$2&amp;DZ$3,事業計画集計2025[営業所]&amp;事業計画集計2025[月]&amp;事業計画集計2025[受着完],事業計画集計2025[(当月)実績 利益額],0,0)</f>
        <v>0</v>
      </c>
      <c r="EB72" s="149" cm="1">
        <f t="array" ref="EB72">_xlfn.XLOOKUP($D71&amp;DZ$2&amp;DZ$3,事業計画集計2025[営業所]&amp;事業計画集計2025[月]&amp;事業計画集計2025[受着完],事業計画集計2025[(当月)実績 棟数],0,0)</f>
        <v>0</v>
      </c>
      <c r="EC72" s="28" cm="1">
        <f t="array" ref="EC72">_xlfn.XLOOKUP($D71&amp;EC$2&amp;EC$3,事業計画集計2025[営業所]&amp;事業計画集計2025[月]&amp;事業計画集計2025[受着完],事業計画集計2025[(当月)実績 請負金額],0,0)</f>
        <v>28026415</v>
      </c>
      <c r="ED72" s="28" cm="1">
        <f t="array" ref="ED72">_xlfn.XLOOKUP($D71&amp;EC$2&amp;EC$3,事業計画集計2025[営業所]&amp;事業計画集計2025[月]&amp;事業計画集計2025[受着完],事業計画集計2025[(当月)実績 利益額],0,0)</f>
        <v>6164936</v>
      </c>
      <c r="EE72" s="149" cm="1">
        <f t="array" ref="EE72">_xlfn.XLOOKUP($D71&amp;EC$2&amp;EC$3,事業計画集計2025[営業所]&amp;事業計画集計2025[月]&amp;事業計画集計2025[受着完],事業計画集計2025[(当月)実績 棟数],0,0)</f>
        <v>1</v>
      </c>
      <c r="EF72" s="28" cm="1">
        <f t="array" ref="EF72">_xlfn.XLOOKUP($D71&amp;EF$2&amp;EF$3,事業計画集計2025[営業所]&amp;事業計画集計2025[月]&amp;事業計画集計2025[受着完],事業計画集計2025[(当月)実績 請負金額],0,0)</f>
        <v>37829155</v>
      </c>
      <c r="EG72" s="28" cm="1">
        <f t="array" ref="EG72">_xlfn.XLOOKUP($D71&amp;EF$2&amp;EF$3,事業計画集計2025[営業所]&amp;事業計画集計2025[月]&amp;事業計画集計2025[受着完],事業計画集計2025[(当月)実績 利益額],0,0)</f>
        <v>6015306</v>
      </c>
      <c r="EH72" s="133">
        <f>EG72-($Q71*1000)</f>
        <v>-3573694</v>
      </c>
      <c r="EI72" s="142" cm="1">
        <f t="array" ref="EI72">_xlfn.XLOOKUP($D71&amp;EF$2&amp;EF$3,事業計画集計2025[営業所]&amp;事業計画集計2025[月]&amp;事業計画集計2025[受着完],事業計画集計2025[(当月)実績 棟数],0,0)</f>
        <v>1</v>
      </c>
      <c r="EJ72" s="421">
        <f t="shared" si="1790"/>
        <v>52273361</v>
      </c>
      <c r="EK72" s="422">
        <f t="shared" si="1791"/>
        <v>10274359</v>
      </c>
      <c r="EL72" s="423">
        <f t="shared" si="1792"/>
        <v>2</v>
      </c>
      <c r="EM72" s="296">
        <f t="shared" si="1793"/>
        <v>77931116</v>
      </c>
      <c r="EN72" s="300">
        <f t="shared" si="1794"/>
        <v>17342772</v>
      </c>
      <c r="EO72" s="154">
        <f t="shared" si="1795"/>
        <v>3</v>
      </c>
      <c r="EP72" s="304">
        <f>DL72+DV72+EF72</f>
        <v>62728239</v>
      </c>
      <c r="EQ72" s="314">
        <f>DM72+DW72+EG72</f>
        <v>10943179</v>
      </c>
      <c r="ER72" s="409">
        <f>EQ72*(1+ER73)-(($Q71*1000)*3)</f>
        <v>-17823821</v>
      </c>
      <c r="ES72" s="158">
        <f>DO72+DY72+EI72</f>
        <v>2</v>
      </c>
      <c r="ET72" s="28" cm="1">
        <f t="array" ref="ET72">_xlfn.XLOOKUP($D71&amp;ET$2&amp;ET$3,事業計画集計2025[営業所]&amp;事業計画集計2025[月]&amp;事業計画集計2025[受着完],事業計画集計2025[(当月)実績 請負金額],0,0)</f>
        <v>0</v>
      </c>
      <c r="EU72" s="28" cm="1">
        <f t="array" ref="EU72">_xlfn.XLOOKUP($D71&amp;ET$2&amp;ET$3,事業計画集計2025[営業所]&amp;事業計画集計2025[月]&amp;事業計画集計2025[受着完],事業計画集計2025[(当月)実績 利益額],0,0)</f>
        <v>0</v>
      </c>
      <c r="EV72" s="149" cm="1">
        <f t="array" ref="EV72">_xlfn.XLOOKUP($D71&amp;ET$2&amp;ET$3,事業計画集計2025[営業所]&amp;事業計画集計2025[月]&amp;事業計画集計2025[受着完],事業計画集計2025[(当月)実績 棟数],0,0)</f>
        <v>0</v>
      </c>
      <c r="EW72" s="28" cm="1">
        <f t="array" ref="EW72">_xlfn.XLOOKUP($D71&amp;EW$2&amp;EW$3,事業計画集計2025[営業所]&amp;事業計画集計2025[月]&amp;事業計画集計2025[受着完],事業計画集計2025[(当月)実績 請負金額],0,0)</f>
        <v>27277367</v>
      </c>
      <c r="EX72" s="28" cm="1">
        <f t="array" ref="EX72">_xlfn.XLOOKUP($D71&amp;EW$2&amp;EW$3,事業計画集計2025[営業所]&amp;事業計画集計2025[月]&amp;事業計画集計2025[受着完],事業計画集計2025[(当月)実績 利益額],0,0)</f>
        <v>5088604</v>
      </c>
      <c r="EY72" s="149" cm="1">
        <f t="array" ref="EY72">_xlfn.XLOOKUP($D71&amp;EW$2&amp;EW$3,事業計画集計2025[営業所]&amp;事業計画集計2025[月]&amp;事業計画集計2025[受着完],事業計画集計2025[(当月)実績 棟数],0,0)</f>
        <v>1</v>
      </c>
      <c r="EZ72" s="28" cm="1">
        <f t="array" ref="EZ72">_xlfn.XLOOKUP($D71&amp;EZ$2&amp;EZ$3,事業計画集計2025[営業所]&amp;事業計画集計2025[月]&amp;事業計画集計2025[受着完],事業計画集計2025[(当月)実績 請負金額],0,0)</f>
        <v>75417428</v>
      </c>
      <c r="FA72" s="28" cm="1">
        <f t="array" ref="FA72">_xlfn.XLOOKUP($D71&amp;EZ$2&amp;EZ$3,事業計画集計2025[営業所]&amp;事業計画集計2025[月]&amp;事業計画集計2025[受着完],事業計画集計2025[(当月)実績 利益額],0,0)</f>
        <v>15599932</v>
      </c>
      <c r="FB72" s="133">
        <f>FA72-($Q71*1000)</f>
        <v>6010932</v>
      </c>
      <c r="FC72" s="149" cm="1">
        <f t="array" ref="FC72">_xlfn.XLOOKUP($D71&amp;EZ$2&amp;EZ$3,事業計画集計2025[営業所]&amp;事業計画集計2025[月]&amp;事業計画集計2025[受着完],事業計画集計2025[(当月)実績 棟数],0,0)</f>
        <v>2</v>
      </c>
      <c r="FD72" s="28" cm="1">
        <f t="array" ref="FD72">_xlfn.XLOOKUP($D71&amp;FD$2&amp;FD$3,事業計画集計2025[営業所]&amp;事業計画集計2025[月]&amp;事業計画集計2025[受着完],事業計画集計2025[(当月)実績 請負金額],0,0)</f>
        <v>0</v>
      </c>
      <c r="FE72" s="28" cm="1">
        <f t="array" ref="FE72">_xlfn.XLOOKUP($D71&amp;FD$2&amp;FD$3,事業計画集計2025[営業所]&amp;事業計画集計2025[月]&amp;事業計画集計2025[受着完],事業計画集計2025[(当月)実績 利益額],0,0)</f>
        <v>0</v>
      </c>
      <c r="FF72" s="149" cm="1">
        <f t="array" ref="FF72">_xlfn.XLOOKUP($D71&amp;FD$2&amp;FD$3,事業計画集計2025[営業所]&amp;事業計画集計2025[月]&amp;事業計画集計2025[受着完],事業計画集計2025[(当月)実績 棟数],0,0)</f>
        <v>0</v>
      </c>
      <c r="FG72" s="28" cm="1">
        <f t="array" ref="FG72">_xlfn.XLOOKUP($D71&amp;FG$2&amp;FG$3,事業計画集計2025[営業所]&amp;事業計画集計2025[月]&amp;事業計画集計2025[受着完],事業計画集計2025[(当月)実績 請負金額],0,0)</f>
        <v>56839552</v>
      </c>
      <c r="FH72" s="28" cm="1">
        <f t="array" ref="FH72">_xlfn.XLOOKUP($D71&amp;FG$2&amp;FG$3,事業計画集計2025[営業所]&amp;事業計画集計2025[月]&amp;事業計画集計2025[受着完],事業計画集計2025[(当月)実績 利益額],0,0)</f>
        <v>12238066</v>
      </c>
      <c r="FI72" s="149" cm="1">
        <f t="array" ref="FI72">_xlfn.XLOOKUP($D71&amp;FG$2&amp;FG$3,事業計画集計2025[営業所]&amp;事業計画集計2025[月]&amp;事業計画集計2025[受着完],事業計画集計2025[(当月)実績 棟数],0,0)</f>
        <v>2</v>
      </c>
      <c r="FJ72" s="28" cm="1">
        <f t="array" ref="FJ72">_xlfn.XLOOKUP($D71&amp;FJ$2&amp;FJ$3,事業計画集計2025[営業所]&amp;事業計画集計2025[月]&amp;事業計画集計2025[受着完],事業計画集計2025[(当月)実績 請負金額],0,0)</f>
        <v>36930600</v>
      </c>
      <c r="FK72" s="28" cm="1">
        <f t="array" ref="FK72">_xlfn.XLOOKUP($D71&amp;FJ$2&amp;FJ$3,事業計画集計2025[営業所]&amp;事業計画集計2025[月]&amp;事業計画集計2025[受着完],事業計画集計2025[(当月)実績 利益額],0,0)</f>
        <v>7745349</v>
      </c>
      <c r="FL72" s="133">
        <f>FK72-($Q71*1000)</f>
        <v>-1843651</v>
      </c>
      <c r="FM72" s="149" cm="1">
        <f t="array" ref="FM72">_xlfn.XLOOKUP($D71&amp;FJ$2&amp;FJ$3,事業計画集計2025[営業所]&amp;事業計画集計2025[月]&amp;事業計画集計2025[受着完],事業計画集計2025[(当月)実績 棟数],0,0)</f>
        <v>1</v>
      </c>
      <c r="FN72" s="28" cm="1">
        <f t="array" ref="FN72">_xlfn.XLOOKUP($D71&amp;FN$2&amp;FN$3,事業計画集計2025[営業所]&amp;事業計画集計2025[月]&amp;事業計画集計2025[受着完],事業計画集計2025[(当月)実績 請負金額],0,0)</f>
        <v>0</v>
      </c>
      <c r="FO72" s="28" cm="1">
        <f t="array" ref="FO72">_xlfn.XLOOKUP($D71&amp;FN$2&amp;FN$3,事業計画集計2025[営業所]&amp;事業計画集計2025[月]&amp;事業計画集計2025[受着完],事業計画集計2025[(当月)実績 利益額],0,0)</f>
        <v>0</v>
      </c>
      <c r="FP72" s="149" cm="1">
        <f t="array" ref="FP72">_xlfn.XLOOKUP($D71&amp;FN$2&amp;FN$3,事業計画集計2025[営業所]&amp;事業計画集計2025[月]&amp;事業計画集計2025[受着完],事業計画集計2025[(当月)実績 棟数],0,0)</f>
        <v>0</v>
      </c>
      <c r="FQ72" s="28" cm="1">
        <f t="array" ref="FQ72">_xlfn.XLOOKUP($D71&amp;FQ$2&amp;FQ$3,事業計画集計2025[営業所]&amp;事業計画集計2025[月]&amp;事業計画集計2025[受着完],事業計画集計2025[(当月)実績 請負金額],0,0)</f>
        <v>0</v>
      </c>
      <c r="FR72" s="28" cm="1">
        <f t="array" ref="FR72">_xlfn.XLOOKUP($D71&amp;FQ$2&amp;FQ$3,事業計画集計2025[営業所]&amp;事業計画集計2025[月]&amp;事業計画集計2025[受着完],事業計画集計2025[(当月)実績 利益額],0,0)</f>
        <v>0</v>
      </c>
      <c r="FS72" s="149" cm="1">
        <f t="array" ref="FS72">_xlfn.XLOOKUP($D71&amp;FQ$2&amp;FQ$3,事業計画集計2025[営業所]&amp;事業計画集計2025[月]&amp;事業計画集計2025[受着完],事業計画集計2025[(当月)実績 棟数],0,0)</f>
        <v>0</v>
      </c>
      <c r="FT72" s="28" cm="1">
        <f t="array" ref="FT72">_xlfn.XLOOKUP($D71&amp;FT$2&amp;FT$3,事業計画集計2025[営業所]&amp;事業計画集計2025[月]&amp;事業計画集計2025[受着完],事業計画集計2025[(当月)実績 請負金額],0,0)</f>
        <v>0</v>
      </c>
      <c r="FU72" s="28" cm="1">
        <f t="array" ref="FU72">_xlfn.XLOOKUP($D71&amp;FT$2&amp;FT$3,事業計画集計2025[営業所]&amp;事業計画集計2025[月]&amp;事業計画集計2025[受着完],事業計画集計2025[(当月)実績 利益額],0,0)</f>
        <v>0</v>
      </c>
      <c r="FV72" s="133">
        <f>FU72-($Q71*1000)</f>
        <v>-9589000</v>
      </c>
      <c r="FW72" s="142" cm="1">
        <f t="array" ref="FW72">_xlfn.XLOOKUP($D71&amp;FT$2&amp;FT$3,事業計画集計2025[営業所]&amp;事業計画集計2025[月]&amp;事業計画集計2025[受着完],事業計画集計2025[(当月)実績 棟数],0,0)</f>
        <v>0</v>
      </c>
      <c r="FX72" s="421">
        <f t="shared" si="1799"/>
        <v>0</v>
      </c>
      <c r="FY72" s="422">
        <f t="shared" si="1800"/>
        <v>0</v>
      </c>
      <c r="FZ72" s="423">
        <f t="shared" si="1801"/>
        <v>0</v>
      </c>
      <c r="GA72" s="296">
        <f t="shared" si="1802"/>
        <v>84116919</v>
      </c>
      <c r="GB72" s="300">
        <f t="shared" si="1803"/>
        <v>17326670</v>
      </c>
      <c r="GC72" s="154">
        <f t="shared" si="1804"/>
        <v>3</v>
      </c>
      <c r="GD72" s="304">
        <f>EZ72+FJ72+FT72</f>
        <v>112348028</v>
      </c>
      <c r="GE72" s="314">
        <f>FA72+FK72+FU72</f>
        <v>23345281</v>
      </c>
      <c r="GF72" s="409">
        <f>GE72*(1+GF73)-(($Q71*1000)*3)</f>
        <v>-5421719</v>
      </c>
      <c r="GG72" s="158">
        <f>FC72+FM72+FW72</f>
        <v>3</v>
      </c>
      <c r="GH72" s="333">
        <f t="shared" si="1808"/>
        <v>52273361</v>
      </c>
      <c r="GI72" s="334">
        <f t="shared" si="1809"/>
        <v>10274359</v>
      </c>
      <c r="GJ72" s="162">
        <f t="shared" si="1810"/>
        <v>2</v>
      </c>
      <c r="GK72" s="354">
        <f t="shared" si="1811"/>
        <v>162048035</v>
      </c>
      <c r="GL72" s="355">
        <f t="shared" si="1812"/>
        <v>34669442</v>
      </c>
      <c r="GM72" s="166">
        <f t="shared" si="1813"/>
        <v>6</v>
      </c>
      <c r="GN72" s="479">
        <f t="shared" si="1814"/>
        <v>175076267</v>
      </c>
      <c r="GO72" s="480">
        <f t="shared" si="1815"/>
        <v>34288460</v>
      </c>
      <c r="GP72" s="409">
        <f t="shared" si="1816"/>
        <v>-23245540</v>
      </c>
      <c r="GQ72" s="482">
        <f t="shared" si="1817"/>
        <v>5</v>
      </c>
      <c r="GR72" s="390">
        <f t="shared" si="1818"/>
        <v>254513697</v>
      </c>
      <c r="GS72" s="391">
        <f t="shared" si="1819"/>
        <v>52463614</v>
      </c>
      <c r="GT72" s="170">
        <f t="shared" si="1820"/>
        <v>9</v>
      </c>
      <c r="GU72" s="390">
        <f t="shared" si="1821"/>
        <v>366815491</v>
      </c>
      <c r="GV72" s="391">
        <f t="shared" si="1822"/>
        <v>74674123</v>
      </c>
      <c r="GW72" s="170">
        <f t="shared" si="1823"/>
        <v>12</v>
      </c>
      <c r="GX72" s="390">
        <f t="shared" si="1824"/>
        <v>354394402</v>
      </c>
      <c r="GY72" s="391">
        <f t="shared" si="1825"/>
        <v>70848395</v>
      </c>
      <c r="GZ72" s="409">
        <f t="shared" si="1826"/>
        <v>-44219605</v>
      </c>
      <c r="HA72" s="256">
        <f t="shared" si="1827"/>
        <v>12</v>
      </c>
      <c r="HB72" s="31"/>
      <c r="HC72" s="30" t="s">
        <v>138</v>
      </c>
      <c r="HD72" s="30" t="s">
        <v>202</v>
      </c>
      <c r="HE72" s="518" t="s">
        <v>254</v>
      </c>
      <c r="HF72" s="30"/>
      <c r="HG72" s="30"/>
    </row>
    <row r="73" spans="1:215" s="38" customFormat="1" ht="21">
      <c r="A73" s="32"/>
      <c r="B73" s="599"/>
      <c r="C73" s="68"/>
      <c r="D73" s="69"/>
      <c r="E73" s="210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139</v>
      </c>
      <c r="T73" s="35" t="str">
        <f t="shared" ref="T73:AA73" si="1834">IF(AND(T71&gt;0,T72&gt;0),ROUNDDOWN(T72/T71,4),"")</f>
        <v/>
      </c>
      <c r="U73" s="36" t="str">
        <f t="shared" si="1834"/>
        <v/>
      </c>
      <c r="V73" s="143" t="str">
        <f t="shared" si="1834"/>
        <v/>
      </c>
      <c r="W73" s="35" t="str">
        <f t="shared" si="1834"/>
        <v/>
      </c>
      <c r="X73" s="36" t="str">
        <f t="shared" si="1834"/>
        <v/>
      </c>
      <c r="Y73" s="150" t="str">
        <f t="shared" si="1834"/>
        <v/>
      </c>
      <c r="Z73" s="36">
        <f t="shared" si="1834"/>
        <v>0.47510000000000002</v>
      </c>
      <c r="AA73" s="36">
        <f t="shared" si="1834"/>
        <v>0.42899999999999999</v>
      </c>
      <c r="AB73" s="37">
        <f>IF(AB72&gt;0,AB72/AB71,0)</f>
        <v>0</v>
      </c>
      <c r="AC73" s="143">
        <f t="shared" ref="AC73:AK73" si="1835">IF(AND(AC71&gt;0,AC72&gt;0),ROUNDDOWN(AC72/AC71,4),"")</f>
        <v>0.5</v>
      </c>
      <c r="AD73" s="35">
        <f t="shared" si="1835"/>
        <v>1.0304</v>
      </c>
      <c r="AE73" s="36">
        <f t="shared" si="1835"/>
        <v>0.84740000000000004</v>
      </c>
      <c r="AF73" s="150">
        <f t="shared" si="1835"/>
        <v>1</v>
      </c>
      <c r="AG73" s="36">
        <f t="shared" si="1835"/>
        <v>0.41160000000000002</v>
      </c>
      <c r="AH73" s="36">
        <f t="shared" si="1835"/>
        <v>0.439</v>
      </c>
      <c r="AI73" s="150">
        <f t="shared" si="1835"/>
        <v>0.5</v>
      </c>
      <c r="AJ73" s="36">
        <f t="shared" si="1835"/>
        <v>0.90439999999999998</v>
      </c>
      <c r="AK73" s="36">
        <f t="shared" si="1835"/>
        <v>0.88360000000000005</v>
      </c>
      <c r="AL73" s="37">
        <f>IF(AL72&gt;0,AL72/AL71,0)</f>
        <v>0.44909152117601953</v>
      </c>
      <c r="AM73" s="150">
        <f t="shared" ref="AM73:AU73" si="1836">IF(AND(AM71&gt;0,AM72&gt;0),ROUNDDOWN(AM72/AM71,4),"")</f>
        <v>1</v>
      </c>
      <c r="AN73" s="36">
        <f t="shared" si="1836"/>
        <v>0.50039999999999996</v>
      </c>
      <c r="AO73" s="36">
        <f t="shared" si="1836"/>
        <v>0.47420000000000001</v>
      </c>
      <c r="AP73" s="150">
        <f t="shared" si="1836"/>
        <v>0.5</v>
      </c>
      <c r="AQ73" s="36">
        <f t="shared" si="1836"/>
        <v>0.56440000000000001</v>
      </c>
      <c r="AR73" s="36">
        <f t="shared" si="1836"/>
        <v>0.53259999999999996</v>
      </c>
      <c r="AS73" s="150">
        <f t="shared" si="1836"/>
        <v>1</v>
      </c>
      <c r="AT73" s="36">
        <f t="shared" si="1836"/>
        <v>0.75339999999999996</v>
      </c>
      <c r="AU73" s="36">
        <f t="shared" si="1836"/>
        <v>0.66100000000000003</v>
      </c>
      <c r="AV73" s="37">
        <f>IF(AV72&gt;0,AV72/AV71,0)</f>
        <v>0</v>
      </c>
      <c r="AW73" s="143">
        <f>IF(AND(AW71&gt;0,AW72&gt;0),ROUNDDOWN(AW72/AW71,4),"")</f>
        <v>1</v>
      </c>
      <c r="AX73" s="424">
        <f t="shared" ref="AX73:BE73" si="1837">IF(AND(AX71&gt;0,AX72&gt;0),ROUNDDOWN(AX72/AX71,4),"")</f>
        <v>0.61229999999999996</v>
      </c>
      <c r="AY73" s="425">
        <f t="shared" si="1837"/>
        <v>0.52859999999999996</v>
      </c>
      <c r="AZ73" s="426">
        <f t="shared" si="1837"/>
        <v>0.6</v>
      </c>
      <c r="BA73" s="297">
        <f t="shared" si="1837"/>
        <v>0.308</v>
      </c>
      <c r="BB73" s="301">
        <f t="shared" si="1837"/>
        <v>0.30990000000000001</v>
      </c>
      <c r="BC73" s="155">
        <f t="shared" si="1837"/>
        <v>0.4</v>
      </c>
      <c r="BD73" s="305">
        <f t="shared" si="1837"/>
        <v>0.71819999999999995</v>
      </c>
      <c r="BE73" s="315">
        <f t="shared" si="1837"/>
        <v>0.67589999999999995</v>
      </c>
      <c r="BF73" s="325"/>
      <c r="BG73" s="159">
        <f t="shared" ref="BG73:BO73" si="1838">IF(AND(BG71&gt;0,BG72&gt;0),ROUNDDOWN(BG72/BG71,4),"")</f>
        <v>0.8</v>
      </c>
      <c r="BH73" s="36">
        <f t="shared" si="1838"/>
        <v>0.56389999999999996</v>
      </c>
      <c r="BI73" s="36">
        <f t="shared" si="1838"/>
        <v>0.51180000000000003</v>
      </c>
      <c r="BJ73" s="150">
        <f t="shared" si="1838"/>
        <v>0.5</v>
      </c>
      <c r="BK73" s="36">
        <f t="shared" si="1838"/>
        <v>1.6588000000000001</v>
      </c>
      <c r="BL73" s="36">
        <f t="shared" si="1838"/>
        <v>1.0528999999999999</v>
      </c>
      <c r="BM73" s="150">
        <f t="shared" si="1838"/>
        <v>1</v>
      </c>
      <c r="BN73" s="36" t="str">
        <f t="shared" si="1838"/>
        <v/>
      </c>
      <c r="BO73" s="36" t="str">
        <f t="shared" si="1838"/>
        <v/>
      </c>
      <c r="BP73" s="37">
        <f>IF(BP72&gt;0,BP72/BP71,0)</f>
        <v>0</v>
      </c>
      <c r="BQ73" s="150" t="str">
        <f t="shared" ref="BQ73:BY73" si="1839">IF(AND(BQ71&gt;0,BQ72&gt;0),ROUNDDOWN(BQ72/BQ71,4),"")</f>
        <v/>
      </c>
      <c r="BR73" s="36">
        <f t="shared" si="1839"/>
        <v>0.92769999999999997</v>
      </c>
      <c r="BS73" s="36">
        <f t="shared" si="1839"/>
        <v>0.83299999999999996</v>
      </c>
      <c r="BT73" s="150">
        <f t="shared" si="1839"/>
        <v>1</v>
      </c>
      <c r="BU73" s="36">
        <f t="shared" si="1839"/>
        <v>1.3189</v>
      </c>
      <c r="BV73" s="36">
        <f t="shared" si="1839"/>
        <v>1.1915</v>
      </c>
      <c r="BW73" s="150">
        <f t="shared" si="1839"/>
        <v>1</v>
      </c>
      <c r="BX73" s="36" t="str">
        <f t="shared" si="1839"/>
        <v/>
      </c>
      <c r="BY73" s="36" t="str">
        <f t="shared" si="1839"/>
        <v/>
      </c>
      <c r="BZ73" s="37">
        <f>IF(BZ72&gt;0,BZ72/BZ71,0)</f>
        <v>0</v>
      </c>
      <c r="CA73" s="150" t="str">
        <f t="shared" ref="CA73:CI73" si="1840">IF(AND(CA71&gt;0,CA72&gt;0),ROUNDDOWN(CA72/CA71,4),"")</f>
        <v/>
      </c>
      <c r="CB73" s="36">
        <f t="shared" si="1840"/>
        <v>0.39250000000000002</v>
      </c>
      <c r="CC73" s="36">
        <f t="shared" si="1840"/>
        <v>0.38579999999999998</v>
      </c>
      <c r="CD73" s="150">
        <f t="shared" si="1840"/>
        <v>0.33329999999999999</v>
      </c>
      <c r="CE73" s="36">
        <f t="shared" si="1840"/>
        <v>0.55900000000000005</v>
      </c>
      <c r="CF73" s="36">
        <f t="shared" si="1840"/>
        <v>0.48820000000000002</v>
      </c>
      <c r="CG73" s="150">
        <f t="shared" si="1840"/>
        <v>0.5</v>
      </c>
      <c r="CH73" s="36">
        <f t="shared" si="1840"/>
        <v>0.48670000000000002</v>
      </c>
      <c r="CI73" s="36">
        <f t="shared" si="1840"/>
        <v>0.4738</v>
      </c>
      <c r="CJ73" s="37">
        <f>IF(CJ72&gt;0,CJ72/CJ71,0)</f>
        <v>0</v>
      </c>
      <c r="CK73" s="143">
        <f>IF(AND(CK71&gt;0,CK72&gt;0),ROUNDDOWN(CK72/CK71,4),"")</f>
        <v>0.5</v>
      </c>
      <c r="CL73" s="424">
        <f t="shared" ref="CL73:CS73" si="1841">IF(AND(CL71&gt;0,CL72&gt;0),ROUNDDOWN(CL72/CL71,4),"")</f>
        <v>0.59440000000000004</v>
      </c>
      <c r="CM73" s="425">
        <f t="shared" si="1841"/>
        <v>0.54959999999999998</v>
      </c>
      <c r="CN73" s="426">
        <f t="shared" si="1841"/>
        <v>0.57140000000000002</v>
      </c>
      <c r="CO73" s="297">
        <f t="shared" si="1841"/>
        <v>1.1257999999999999</v>
      </c>
      <c r="CP73" s="301">
        <f t="shared" si="1841"/>
        <v>0.86350000000000005</v>
      </c>
      <c r="CQ73" s="155">
        <f t="shared" si="1841"/>
        <v>0.8</v>
      </c>
      <c r="CR73" s="305">
        <f t="shared" si="1841"/>
        <v>0.83189999999999997</v>
      </c>
      <c r="CS73" s="315">
        <f t="shared" si="1841"/>
        <v>0.81799999999999995</v>
      </c>
      <c r="CT73" s="325"/>
      <c r="CU73" s="159">
        <f>IF(AND(CU71&gt;0,CU72&gt;0),ROUNDDOWN(CU72/CU71,4),"")</f>
        <v>1</v>
      </c>
      <c r="CV73" s="335">
        <f>IF(AND(CV71&gt;0,CV72&gt;0),ROUNDDOWN(CV72/CV71,4),"")</f>
        <v>0.60189999999999999</v>
      </c>
      <c r="CW73" s="336">
        <f t="shared" ref="CW73:CX73" si="1842">IF(AND(CW71&gt;0,CW72&gt;0),ROUNDDOWN(CW72/CW71,4),"")</f>
        <v>0.54079999999999995</v>
      </c>
      <c r="CX73" s="163">
        <f t="shared" si="1842"/>
        <v>0.58330000000000004</v>
      </c>
      <c r="CY73" s="356">
        <f>IF(AND(CY71&gt;0,CY72&gt;0),ROUNDDOWN(CY72/CY71,4),"")</f>
        <v>0.65920000000000001</v>
      </c>
      <c r="CZ73" s="357">
        <f>IF(AND(CZ71&gt;0,CZ72&gt;0),ROUNDDOWN(CZ72/CZ71,4),"")</f>
        <v>0.58540000000000003</v>
      </c>
      <c r="DA73" s="167">
        <f>IF(AND(DA71&gt;0,DA72&gt;0),ROUNDDOWN(DA72/DA71,4),"")</f>
        <v>0.6</v>
      </c>
      <c r="DB73" s="483">
        <f t="shared" ref="DB73:DE73" si="1843">IF(AND(DB71&gt;0,DB72&gt;0),ROUNDDOWN(DB72/DB71,4),"")</f>
        <v>0.76049999999999995</v>
      </c>
      <c r="DC73" s="484">
        <f t="shared" si="1843"/>
        <v>0.72699999999999998</v>
      </c>
      <c r="DD73" s="485"/>
      <c r="DE73" s="486">
        <f t="shared" si="1843"/>
        <v>0.875</v>
      </c>
      <c r="DF73" s="36">
        <f t="shared" ref="DF73:DM73" si="1844">IF(AND(DF71&gt;0,DF72&gt;0),ROUNDDOWN(DF72/DF71,4),"")</f>
        <v>0.47699999999999998</v>
      </c>
      <c r="DG73" s="36">
        <f t="shared" si="1844"/>
        <v>0.4294</v>
      </c>
      <c r="DH73" s="150">
        <f t="shared" si="1844"/>
        <v>0.5</v>
      </c>
      <c r="DI73" s="36" t="str">
        <f t="shared" si="1844"/>
        <v/>
      </c>
      <c r="DJ73" s="36" t="str">
        <f t="shared" si="1844"/>
        <v/>
      </c>
      <c r="DK73" s="150" t="str">
        <f t="shared" si="1844"/>
        <v/>
      </c>
      <c r="DL73" s="36" t="str">
        <f t="shared" si="1844"/>
        <v/>
      </c>
      <c r="DM73" s="36" t="str">
        <f t="shared" si="1844"/>
        <v/>
      </c>
      <c r="DN73" s="37">
        <f>IF(DN72&gt;0,DN72/DN71,0)</f>
        <v>0</v>
      </c>
      <c r="DO73" s="150" t="str">
        <f t="shared" ref="DO73:DW73" si="1845">IF(AND(DO71&gt;0,DO72&gt;0),ROUNDDOWN(DO72/DO71,4),"")</f>
        <v/>
      </c>
      <c r="DP73" s="36">
        <f t="shared" si="1845"/>
        <v>0.30420000000000003</v>
      </c>
      <c r="DQ73" s="36">
        <f t="shared" si="1845"/>
        <v>0.24060000000000001</v>
      </c>
      <c r="DR73" s="150">
        <f t="shared" si="1845"/>
        <v>0.33329999999999999</v>
      </c>
      <c r="DS73" s="36">
        <f t="shared" si="1845"/>
        <v>0.8911</v>
      </c>
      <c r="DT73" s="36">
        <f t="shared" si="1845"/>
        <v>0.85980000000000001</v>
      </c>
      <c r="DU73" s="150">
        <f t="shared" si="1845"/>
        <v>1</v>
      </c>
      <c r="DV73" s="36">
        <f t="shared" si="1845"/>
        <v>0.56440000000000001</v>
      </c>
      <c r="DW73" s="36">
        <f t="shared" si="1845"/>
        <v>0.53259999999999996</v>
      </c>
      <c r="DX73" s="37">
        <f>IF(DX72&gt;0,DX72/DX71,0)</f>
        <v>0</v>
      </c>
      <c r="DY73" s="150">
        <f t="shared" ref="DY73:EG73" si="1846">IF(AND(DY71&gt;0,DY72&gt;0),ROUNDDOWN(DY72/DY71,4),"")</f>
        <v>1</v>
      </c>
      <c r="DZ73" s="36" t="str">
        <f t="shared" si="1846"/>
        <v/>
      </c>
      <c r="EA73" s="36" t="str">
        <f t="shared" si="1846"/>
        <v/>
      </c>
      <c r="EB73" s="150" t="str">
        <f t="shared" si="1846"/>
        <v/>
      </c>
      <c r="EC73" s="36">
        <f t="shared" si="1846"/>
        <v>0.50039999999999996</v>
      </c>
      <c r="ED73" s="36">
        <f t="shared" si="1846"/>
        <v>0.47420000000000001</v>
      </c>
      <c r="EE73" s="150">
        <f t="shared" si="1846"/>
        <v>0.5</v>
      </c>
      <c r="EF73" s="36">
        <f t="shared" si="1846"/>
        <v>0.46350000000000002</v>
      </c>
      <c r="EG73" s="36">
        <f t="shared" si="1846"/>
        <v>0.32619999999999999</v>
      </c>
      <c r="EH73" s="37">
        <f>IF(EH72&gt;0,EH72/EH71,0)</f>
        <v>0</v>
      </c>
      <c r="EI73" s="143">
        <f>IF(AND(EI71&gt;0,EI72&gt;0),ROUNDDOWN(EI72/EI71,4),"")</f>
        <v>0.33329999999999999</v>
      </c>
      <c r="EJ73" s="424">
        <f t="shared" ref="EJ73:EQ73" si="1847">IF(AND(EJ71&gt;0,EJ72&gt;0),ROUNDDOWN(EJ72/EJ71,4),"")</f>
        <v>0.26669999999999999</v>
      </c>
      <c r="EK73" s="425">
        <f t="shared" si="1847"/>
        <v>0.2258</v>
      </c>
      <c r="EL73" s="426">
        <f t="shared" si="1847"/>
        <v>0.28570000000000001</v>
      </c>
      <c r="EM73" s="297">
        <f t="shared" si="1847"/>
        <v>0.46379999999999999</v>
      </c>
      <c r="EN73" s="301">
        <f t="shared" si="1847"/>
        <v>0.4446</v>
      </c>
      <c r="EO73" s="155">
        <f t="shared" si="1847"/>
        <v>0.5</v>
      </c>
      <c r="EP73" s="305">
        <f t="shared" si="1847"/>
        <v>0.317</v>
      </c>
      <c r="EQ73" s="315">
        <f t="shared" si="1847"/>
        <v>0.26550000000000001</v>
      </c>
      <c r="ER73" s="325"/>
      <c r="ES73" s="159">
        <f t="shared" ref="ES73:FA73" si="1848">IF(AND(ES71&gt;0,ES72&gt;0),ROUNDDOWN(ES72/ES71,4),"")</f>
        <v>0.33329999999999999</v>
      </c>
      <c r="ET73" s="36" t="str">
        <f t="shared" si="1848"/>
        <v/>
      </c>
      <c r="EU73" s="36" t="str">
        <f t="shared" si="1848"/>
        <v/>
      </c>
      <c r="EV73" s="150" t="str">
        <f t="shared" si="1848"/>
        <v/>
      </c>
      <c r="EW73" s="36">
        <f t="shared" si="1848"/>
        <v>0.32469999999999999</v>
      </c>
      <c r="EX73" s="36">
        <f t="shared" si="1848"/>
        <v>0.26090000000000002</v>
      </c>
      <c r="EY73" s="150">
        <f t="shared" si="1848"/>
        <v>0.33329999999999999</v>
      </c>
      <c r="EZ73" s="36">
        <f t="shared" si="1848"/>
        <v>1.3467</v>
      </c>
      <c r="FA73" s="36">
        <f t="shared" si="1848"/>
        <v>1.1999</v>
      </c>
      <c r="FB73" s="37">
        <f>IF(FB72&gt;0,FB72/FB71,0)</f>
        <v>1.7622198768689534</v>
      </c>
      <c r="FC73" s="150">
        <f t="shared" ref="FC73:FK73" si="1849">IF(AND(FC71&gt;0,FC72&gt;0),ROUNDDOWN(FC72/FC71,4),"")</f>
        <v>1</v>
      </c>
      <c r="FD73" s="36" t="str">
        <f t="shared" si="1849"/>
        <v/>
      </c>
      <c r="FE73" s="36" t="str">
        <f t="shared" si="1849"/>
        <v/>
      </c>
      <c r="FF73" s="150" t="str">
        <f t="shared" si="1849"/>
        <v/>
      </c>
      <c r="FG73" s="36">
        <f t="shared" si="1849"/>
        <v>1.0148999999999999</v>
      </c>
      <c r="FH73" s="36">
        <f t="shared" si="1849"/>
        <v>0.94130000000000003</v>
      </c>
      <c r="FI73" s="150">
        <f t="shared" si="1849"/>
        <v>1</v>
      </c>
      <c r="FJ73" s="36">
        <f t="shared" si="1849"/>
        <v>0.65939999999999999</v>
      </c>
      <c r="FK73" s="36">
        <f t="shared" si="1849"/>
        <v>0.59570000000000001</v>
      </c>
      <c r="FL73" s="37">
        <f>IF(FL72&gt;0,FL72/FL71,0)</f>
        <v>0</v>
      </c>
      <c r="FM73" s="150">
        <f t="shared" ref="FM73:FU73" si="1850">IF(AND(FM71&gt;0,FM72&gt;0),ROUNDDOWN(FM72/FM71,4),"")</f>
        <v>0.5</v>
      </c>
      <c r="FN73" s="36" t="str">
        <f t="shared" si="1850"/>
        <v/>
      </c>
      <c r="FO73" s="36" t="str">
        <f t="shared" si="1850"/>
        <v/>
      </c>
      <c r="FP73" s="150" t="str">
        <f t="shared" si="1850"/>
        <v/>
      </c>
      <c r="FQ73" s="36" t="str">
        <f t="shared" si="1850"/>
        <v/>
      </c>
      <c r="FR73" s="36" t="str">
        <f t="shared" si="1850"/>
        <v/>
      </c>
      <c r="FS73" s="150" t="str">
        <f t="shared" si="1850"/>
        <v/>
      </c>
      <c r="FT73" s="36" t="str">
        <f t="shared" si="1850"/>
        <v/>
      </c>
      <c r="FU73" s="36" t="str">
        <f t="shared" si="1850"/>
        <v/>
      </c>
      <c r="FV73" s="37">
        <f>IF(FV72&gt;0,FV72/FV71,0)</f>
        <v>0</v>
      </c>
      <c r="FW73" s="143" t="str">
        <f>IF(AND(FW71&gt;0,FW72&gt;0),ROUNDDOWN(FW72/FW71,4),"")</f>
        <v/>
      </c>
      <c r="FX73" s="424" t="str">
        <f t="shared" ref="FX73:GE73" si="1851">IF(AND(FX71&gt;0,FX72&gt;0),ROUNDDOWN(FX72/FX71,4),"")</f>
        <v/>
      </c>
      <c r="FY73" s="425" t="str">
        <f t="shared" si="1851"/>
        <v/>
      </c>
      <c r="FZ73" s="426" t="str">
        <f t="shared" si="1851"/>
        <v/>
      </c>
      <c r="GA73" s="297">
        <f t="shared" si="1851"/>
        <v>0.3755</v>
      </c>
      <c r="GB73" s="301">
        <f t="shared" si="1851"/>
        <v>0.3332</v>
      </c>
      <c r="GC73" s="155">
        <f t="shared" si="1851"/>
        <v>0.375</v>
      </c>
      <c r="GD73" s="305">
        <f t="shared" si="1851"/>
        <v>0.66869999999999996</v>
      </c>
      <c r="GE73" s="315">
        <f t="shared" si="1851"/>
        <v>0.59850000000000003</v>
      </c>
      <c r="GF73" s="325"/>
      <c r="GG73" s="159">
        <f>IF(AND(GG71&gt;0,GG72&gt;0),ROUNDDOWN(GG72/GG71,4),"")</f>
        <v>0.5</v>
      </c>
      <c r="GH73" s="335">
        <f>IF(AND(GH71&gt;0,GH72&gt;0),ROUNDDOWN(GH72/GH71,4),"")</f>
        <v>0.1333</v>
      </c>
      <c r="GI73" s="336">
        <f t="shared" ref="GI73:GJ73" si="1852">IF(AND(GI71&gt;0,GI72&gt;0),ROUNDDOWN(GI72/GI71,4),"")</f>
        <v>0.1129</v>
      </c>
      <c r="GJ73" s="163">
        <f t="shared" si="1852"/>
        <v>0.14280000000000001</v>
      </c>
      <c r="GK73" s="356">
        <f>IF(AND(GK71&gt;0,GK72&gt;0),ROUNDDOWN(GK72/GK71,4),"")</f>
        <v>0.4133</v>
      </c>
      <c r="GL73" s="357">
        <f>IF(AND(GL71&gt;0,GL72&gt;0),ROUNDDOWN(GL72/GL71,4),"")</f>
        <v>0.38090000000000002</v>
      </c>
      <c r="GM73" s="167">
        <f>IF(AND(GM71&gt;0,GM72&gt;0),ROUNDDOWN(GM72/GM71,4),"")</f>
        <v>0.42849999999999999</v>
      </c>
      <c r="GN73" s="483">
        <f t="shared" ref="GN73:HA73" si="1853">IF(AND(GN71&gt;0,GN72&gt;0),ROUNDDOWN(GN72/GN71,4),"")</f>
        <v>0.47849999999999998</v>
      </c>
      <c r="GO73" s="484">
        <f t="shared" si="1853"/>
        <v>0.42749999999999999</v>
      </c>
      <c r="GP73" s="485" t="str">
        <f t="shared" si="1853"/>
        <v/>
      </c>
      <c r="GQ73" s="486">
        <f t="shared" si="1853"/>
        <v>0.41660000000000003</v>
      </c>
      <c r="GR73" s="392">
        <f t="shared" si="1853"/>
        <v>0.34960000000000002</v>
      </c>
      <c r="GS73" s="393">
        <f t="shared" si="1853"/>
        <v>0.31040000000000001</v>
      </c>
      <c r="GT73" s="172">
        <f t="shared" si="1853"/>
        <v>0.34610000000000002</v>
      </c>
      <c r="GU73" s="392">
        <f t="shared" si="1853"/>
        <v>0.52200000000000002</v>
      </c>
      <c r="GV73" s="393">
        <f t="shared" si="1853"/>
        <v>0.46860000000000002</v>
      </c>
      <c r="GW73" s="172">
        <f t="shared" si="1853"/>
        <v>0.5</v>
      </c>
      <c r="GX73" s="392">
        <f t="shared" si="1853"/>
        <v>0.58899999999999997</v>
      </c>
      <c r="GY73" s="393">
        <f t="shared" si="1853"/>
        <v>0.54290000000000005</v>
      </c>
      <c r="GZ73" s="374"/>
      <c r="HA73" s="171">
        <f t="shared" si="1853"/>
        <v>0.6</v>
      </c>
      <c r="HB73" s="40"/>
      <c r="HC73" s="39" t="s">
        <v>139</v>
      </c>
      <c r="HD73" s="39"/>
      <c r="HE73" s="39"/>
      <c r="HF73" s="39"/>
      <c r="HG73" s="39"/>
    </row>
    <row r="74" spans="1:215" s="25" customFormat="1" ht="21">
      <c r="A74" s="24"/>
      <c r="B74" s="51"/>
      <c r="C74" s="70" t="str">
        <f>_xlfn.XLOOKUP(D74,事業計画2025[営業所],事業計画2025[エリア],"",0)</f>
        <v>東京</v>
      </c>
      <c r="D74" s="71" t="s">
        <v>110</v>
      </c>
      <c r="E74" s="196"/>
      <c r="F74" s="196"/>
      <c r="G74" s="196" t="str">
        <f>_xlfn.XLOOKUP(D74,事業計画2025[営業所],事業計画2025[所長],"",0)</f>
        <v>渡部 直輝</v>
      </c>
      <c r="H74" s="196" t="str">
        <f>_xlfn.XLOOKUP(D74,事業計画2025[営業所],事業計画2025[担当役員],"",0)</f>
        <v>杉山 康弘</v>
      </c>
      <c r="I74" s="196">
        <f>_xlfn.XLOOKUP(D74,事業計画2025[営業所],事業計画2025[主要ブランド],"",0)</f>
        <v>0</v>
      </c>
      <c r="J74" s="196"/>
      <c r="K74" s="197">
        <f>_xlfn.XLOOKUP(D74,事業計画2025[営業所],事業計画2025[人件費],"",0)</f>
        <v>3342</v>
      </c>
      <c r="L74" s="197">
        <f>_xlfn.XLOOKUP(D74,事業計画2025[営業所],事業計画2025[販売費],"",0)</f>
        <v>540</v>
      </c>
      <c r="M74" s="197">
        <f>_xlfn.XLOOKUP(D74,事業計画2025[営業所],事業計画2025[減価償却費],"",0)</f>
        <v>75</v>
      </c>
      <c r="N74" s="197">
        <f>_xlfn.XLOOKUP(D74,事業計画2025[営業所],事業計画2025[地代・家賃],"",0)</f>
        <v>483</v>
      </c>
      <c r="O74" s="197">
        <f>_xlfn.XLOOKUP(D74,事業計画2025[営業所],事業計画2025[その他経費],"",0)</f>
        <v>770</v>
      </c>
      <c r="P74" s="197">
        <f>_xlfn.XLOOKUP(D74,事業計画2025[営業所],事業計画2025[本社経費],"",0)</f>
        <v>3040</v>
      </c>
      <c r="Q74" s="197">
        <f>SUM(K74:P74)</f>
        <v>8250</v>
      </c>
      <c r="R74" s="196"/>
      <c r="S74" s="26" t="s">
        <v>137</v>
      </c>
      <c r="T74" s="27" cm="1">
        <f t="array" ref="T74">_xlfn.XLOOKUP($D74&amp;T$2&amp;T$3,事業計画集計2025[営業所]&amp;事業計画集計2025[月]&amp;事業計画集計2025[受着完],事業計画集計2025[(当月)計画 請負金額],0,0)</f>
        <v>29000000</v>
      </c>
      <c r="U74" s="28" cm="1">
        <f t="array" ref="U74">_xlfn.XLOOKUP($D74&amp;T$2&amp;T$3,事業計画集計2025[営業所]&amp;事業計画集計2025[月]&amp;事業計画集計2025[受着完],事業計画集計2025[(当月)計画 利益額],0,0)</f>
        <v>8700000</v>
      </c>
      <c r="V74" s="142" cm="1">
        <f t="array" ref="V74">_xlfn.XLOOKUP($D74&amp;T$2&amp;T$3,事業計画集計2025[営業所]&amp;事業計画集計2025[月]&amp;事業計画集計2025[受着完],事業計画集計2025[(当月)計画 棟数],0,0)</f>
        <v>5</v>
      </c>
      <c r="W74" s="27" cm="1">
        <f t="array" ref="W74">_xlfn.XLOOKUP($D74&amp;W$2&amp;W$3,事業計画集計2025[営業所]&amp;事業計画集計2025[月]&amp;事業計画集計2025[受着完],事業計画集計2025[(当月)計画 請負金額],0,0)</f>
        <v>0</v>
      </c>
      <c r="X74" s="28" cm="1">
        <f t="array" ref="X74">_xlfn.XLOOKUP($D74&amp;W$2&amp;W$3,事業計画集計2025[営業所]&amp;事業計画集計2025[月]&amp;事業計画集計2025[受着完],事業計画集計2025[(当月)計画 利益額],0,0)</f>
        <v>0</v>
      </c>
      <c r="Y74" s="149" cm="1">
        <f t="array" ref="Y74">_xlfn.XLOOKUP($D74&amp;W$2&amp;W$3,事業計画集計2025[営業所]&amp;事業計画集計2025[月]&amp;事業計画集計2025[受着完],事業計画集計2025[(当月)計画 棟数],0,0)</f>
        <v>0</v>
      </c>
      <c r="Z74" s="28" cm="1">
        <f t="array" ref="Z74">_xlfn.XLOOKUP($D74&amp;Z$2&amp;Z$3,事業計画集計2025[営業所]&amp;事業計画集計2025[月]&amp;事業計画集計2025[受着完],事業計画集計2025[(当月)計画 請負金額],0,0)</f>
        <v>29000000</v>
      </c>
      <c r="AA74" s="28" cm="1">
        <f t="array" ref="AA74">_xlfn.XLOOKUP($D74&amp;Z$2&amp;Z$3,事業計画集計2025[営業所]&amp;事業計画集計2025[月]&amp;事業計画集計2025[受着完],事業計画集計2025[(当月)計画 利益額],0,0)</f>
        <v>8700000</v>
      </c>
      <c r="AB74" s="29">
        <f>AA74-($Q74*1000)</f>
        <v>450000</v>
      </c>
      <c r="AC74" s="142" cm="1">
        <f t="array" ref="AC74">_xlfn.XLOOKUP($D74&amp;Z$2&amp;Z$3,事業計画集計2025[営業所]&amp;事業計画集計2025[月]&amp;事業計画集計2025[受着完],事業計画集計2025[(当月)計画 棟数],0,0)</f>
        <v>5</v>
      </c>
      <c r="AD74" s="27" cm="1">
        <f t="array" ref="AD74">_xlfn.XLOOKUP($D74&amp;AD$2&amp;AD$3,事業計画集計2025[営業所]&amp;事業計画集計2025[月]&amp;事業計画集計2025[受着完],事業計画集計2025[(当月)計画 請負金額],0,0)</f>
        <v>29000000</v>
      </c>
      <c r="AE74" s="28" cm="1">
        <f t="array" ref="AE74">_xlfn.XLOOKUP($D74&amp;AD$2&amp;AD$3,事業計画集計2025[営業所]&amp;事業計画集計2025[月]&amp;事業計画集計2025[受着完],事業計画集計2025[(当月)計画 利益額],0,0)</f>
        <v>8700000</v>
      </c>
      <c r="AF74" s="149" cm="1">
        <f t="array" ref="AF74">_xlfn.XLOOKUP($D74&amp;AD$2&amp;AD$3,事業計画集計2025[営業所]&amp;事業計画集計2025[月]&amp;事業計画集計2025[受着完],事業計画集計2025[(当月)計画 棟数],0,0)</f>
        <v>5</v>
      </c>
      <c r="AG74" s="28" cm="1">
        <f t="array" ref="AG74">_xlfn.XLOOKUP($D74&amp;AG$2&amp;AG$3,事業計画集計2025[営業所]&amp;事業計画集計2025[月]&amp;事業計画集計2025[受着完],事業計画集計2025[(当月)計画 請負金額],0,0)</f>
        <v>0</v>
      </c>
      <c r="AH74" s="28" cm="1">
        <f t="array" ref="AH74">_xlfn.XLOOKUP($D74&amp;AG$2&amp;AG$3,事業計画集計2025[営業所]&amp;事業計画集計2025[月]&amp;事業計画集計2025[受着完],事業計画集計2025[(当月)計画 利益額],0,0)</f>
        <v>0</v>
      </c>
      <c r="AI74" s="149" cm="1">
        <f t="array" ref="AI74">_xlfn.XLOOKUP($D74&amp;AG$2&amp;AG$3,事業計画集計2025[営業所]&amp;事業計画集計2025[月]&amp;事業計画集計2025[受着完],事業計画集計2025[(当月)計画 棟数],0,0)</f>
        <v>0</v>
      </c>
      <c r="AJ74" s="28" cm="1">
        <f t="array" ref="AJ74">_xlfn.XLOOKUP($D74&amp;AJ$2&amp;AJ$3,事業計画集計2025[営業所]&amp;事業計画集計2025[月]&amp;事業計画集計2025[受着完],事業計画集計2025[(当月)計画 請負金額],0,0)</f>
        <v>29000000</v>
      </c>
      <c r="AK74" s="28" cm="1">
        <f t="array" ref="AK74">_xlfn.XLOOKUP($D74&amp;AJ$2&amp;AJ$3,事業計画集計2025[営業所]&amp;事業計画集計2025[月]&amp;事業計画集計2025[受着完],事業計画集計2025[(当月)計画 利益額],0,0)</f>
        <v>8700000</v>
      </c>
      <c r="AL74" s="29">
        <f>AK74-($Q74*1000)</f>
        <v>450000</v>
      </c>
      <c r="AM74" s="149" cm="1">
        <f t="array" ref="AM74">_xlfn.XLOOKUP($D74&amp;AJ$2&amp;AJ$3,事業計画集計2025[営業所]&amp;事業計画集計2025[月]&amp;事業計画集計2025[受着完],事業計画集計2025[(当月)計画 棟数],0,0)</f>
        <v>5</v>
      </c>
      <c r="AN74" s="28" cm="1">
        <f t="array" ref="AN74">_xlfn.XLOOKUP($D74&amp;AN$2&amp;AN$3,事業計画集計2025[営業所]&amp;事業計画集計2025[月]&amp;事業計画集計2025[受着完],事業計画集計2025[(当月)計画 請負金額],0,0)</f>
        <v>29000000</v>
      </c>
      <c r="AO74" s="28" cm="1">
        <f t="array" ref="AO74">_xlfn.XLOOKUP($D74&amp;AN$2&amp;AN$3,事業計画集計2025[営業所]&amp;事業計画集計2025[月]&amp;事業計画集計2025[受着完],事業計画集計2025[(当月)計画 利益額],0,0)</f>
        <v>8700000</v>
      </c>
      <c r="AP74" s="149" cm="1">
        <f t="array" ref="AP74">_xlfn.XLOOKUP($D74&amp;AN$2&amp;AN$3,事業計画集計2025[営業所]&amp;事業計画集計2025[月]&amp;事業計画集計2025[受着完],事業計画集計2025[(当月)計画 棟数],0,0)</f>
        <v>5</v>
      </c>
      <c r="AQ74" s="28" cm="1">
        <f t="array" ref="AQ74">_xlfn.XLOOKUP($D74&amp;AQ$2&amp;AQ$3,事業計画集計2025[営業所]&amp;事業計画集計2025[月]&amp;事業計画集計2025[受着完],事業計画集計2025[(当月)計画 請負金額],0,0)</f>
        <v>0</v>
      </c>
      <c r="AR74" s="28" cm="1">
        <f t="array" ref="AR74">_xlfn.XLOOKUP($D74&amp;AQ$2&amp;AQ$3,事業計画集計2025[営業所]&amp;事業計画集計2025[月]&amp;事業計画集計2025[受着完],事業計画集計2025[(当月)計画 利益額],0,0)</f>
        <v>0</v>
      </c>
      <c r="AS74" s="149" cm="1">
        <f t="array" ref="AS74">_xlfn.XLOOKUP($D74&amp;AQ$2&amp;AQ$3,事業計画集計2025[営業所]&amp;事業計画集計2025[月]&amp;事業計画集計2025[受着完],事業計画集計2025[(当月)計画 棟数],0,0)</f>
        <v>0</v>
      </c>
      <c r="AT74" s="28" cm="1">
        <f t="array" ref="AT74">_xlfn.XLOOKUP($D74&amp;AT$2&amp;AT$3,事業計画集計2025[営業所]&amp;事業計画集計2025[月]&amp;事業計画集計2025[受着完],事業計画集計2025[(当月)計画 請負金額],0,0)</f>
        <v>29000000</v>
      </c>
      <c r="AU74" s="28" cm="1">
        <f t="array" ref="AU74">_xlfn.XLOOKUP($D74&amp;AT$2&amp;AT$3,事業計画集計2025[営業所]&amp;事業計画集計2025[月]&amp;事業計画集計2025[受着完],事業計画集計2025[(当月)計画 利益額],0,0)</f>
        <v>8700000</v>
      </c>
      <c r="AV74" s="29">
        <f>AU74-($Q74*1000)</f>
        <v>450000</v>
      </c>
      <c r="AW74" s="142" cm="1">
        <f t="array" ref="AW74">_xlfn.XLOOKUP($D74&amp;AT$2&amp;AT$3,事業計画集計2025[営業所]&amp;事業計画集計2025[月]&amp;事業計画集計2025[受着完],事業計画集計2025[(当月)計画 棟数],0,0)</f>
        <v>5</v>
      </c>
      <c r="AX74" s="421">
        <f t="shared" ref="AX74:AX75" si="1854">T74+AD74+AN74</f>
        <v>87000000</v>
      </c>
      <c r="AY74" s="422">
        <f t="shared" ref="AY74:AY75" si="1855">U74+AE74+AO74</f>
        <v>26100000</v>
      </c>
      <c r="AZ74" s="423">
        <f t="shared" ref="AZ74:AZ75" si="1856">V74+AF74+AP74</f>
        <v>15</v>
      </c>
      <c r="BA74" s="296">
        <f t="shared" ref="BA74:BA75" si="1857">W74+AG74+AQ74</f>
        <v>0</v>
      </c>
      <c r="BB74" s="300">
        <f t="shared" ref="BB74:BB75" si="1858">X74+AH74+AR74</f>
        <v>0</v>
      </c>
      <c r="BC74" s="154">
        <f t="shared" ref="BC74:BC75" si="1859">Y74+AI74+AS74</f>
        <v>0</v>
      </c>
      <c r="BD74" s="304">
        <f t="shared" ref="BD74" si="1860">Z74+AJ74+AT74</f>
        <v>87000000</v>
      </c>
      <c r="BE74" s="314">
        <f t="shared" ref="BE74" si="1861">AA74+AK74+AU74</f>
        <v>26100000</v>
      </c>
      <c r="BF74" s="324">
        <f t="shared" ref="BF74" si="1862">AB74+AL74+AV74</f>
        <v>1350000</v>
      </c>
      <c r="BG74" s="158">
        <f t="shared" ref="BG74" si="1863">AC74+AM74+AW74</f>
        <v>15</v>
      </c>
      <c r="BH74" s="28" cm="1">
        <f t="array" ref="BH74">_xlfn.XLOOKUP($D74&amp;BH$2&amp;BH$3,事業計画集計2025[営業所]&amp;事業計画集計2025[月]&amp;事業計画集計2025[受着完],事業計画集計2025[(当月)計画 請負金額],0,0)</f>
        <v>29000000</v>
      </c>
      <c r="BI74" s="28" cm="1">
        <f t="array" ref="BI74">_xlfn.XLOOKUP($D74&amp;BH$2&amp;BH$3,事業計画集計2025[営業所]&amp;事業計画集計2025[月]&amp;事業計画集計2025[受着完],事業計画集計2025[(当月)計画 利益額],0,0)</f>
        <v>8700000</v>
      </c>
      <c r="BJ74" s="149" cm="1">
        <f t="array" ref="BJ74">_xlfn.XLOOKUP($D74&amp;BH$2&amp;BH$3,事業計画集計2025[営業所]&amp;事業計画集計2025[月]&amp;事業計画集計2025[受着完],事業計画集計2025[(当月)計画 棟数],0,0)</f>
        <v>5</v>
      </c>
      <c r="BK74" s="28" cm="1">
        <f t="array" ref="BK74">_xlfn.XLOOKUP($D74&amp;BK$2&amp;BK$3,事業計画集計2025[営業所]&amp;事業計画集計2025[月]&amp;事業計画集計2025[受着完],事業計画集計2025[(当月)計画 請負金額],0,0)</f>
        <v>0</v>
      </c>
      <c r="BL74" s="28" cm="1">
        <f t="array" ref="BL74">_xlfn.XLOOKUP($D74&amp;BK$2&amp;BK$3,事業計画集計2025[営業所]&amp;事業計画集計2025[月]&amp;事業計画集計2025[受着完],事業計画集計2025[(当月)計画 利益額],0,0)</f>
        <v>0</v>
      </c>
      <c r="BM74" s="149" cm="1">
        <f t="array" ref="BM74">_xlfn.XLOOKUP($D74&amp;BK$2&amp;BK$3,事業計画集計2025[営業所]&amp;事業計画集計2025[月]&amp;事業計画集計2025[受着完],事業計画集計2025[(当月)計画 棟数],0,0)</f>
        <v>0</v>
      </c>
      <c r="BN74" s="28" cm="1">
        <f t="array" ref="BN74">_xlfn.XLOOKUP($D74&amp;BN$2&amp;BN$3,事業計画集計2025[営業所]&amp;事業計画集計2025[月]&amp;事業計画集計2025[受着完],事業計画集計2025[(当月)計画 請負金額],0,0)</f>
        <v>29000000</v>
      </c>
      <c r="BO74" s="28" cm="1">
        <f t="array" ref="BO74">_xlfn.XLOOKUP($D74&amp;BN$2&amp;BN$3,事業計画集計2025[営業所]&amp;事業計画集計2025[月]&amp;事業計画集計2025[受着完],事業計画集計2025[(当月)計画 利益額],0,0)</f>
        <v>8700000</v>
      </c>
      <c r="BP74" s="29">
        <f>BO74-($Q74*1000)</f>
        <v>450000</v>
      </c>
      <c r="BQ74" s="149" cm="1">
        <f t="array" ref="BQ74">_xlfn.XLOOKUP($D74&amp;BN$2&amp;BN$3,事業計画集計2025[営業所]&amp;事業計画集計2025[月]&amp;事業計画集計2025[受着完],事業計画集計2025[(当月)計画 棟数],0,0)</f>
        <v>5</v>
      </c>
      <c r="BR74" s="28" cm="1">
        <f t="array" ref="BR74">_xlfn.XLOOKUP($D74&amp;BR$2&amp;BR$3,事業計画集計2025[営業所]&amp;事業計画集計2025[月]&amp;事業計画集計2025[受着完],事業計画集計2025[(当月)計画 請負金額],0,0)</f>
        <v>29000000</v>
      </c>
      <c r="BS74" s="28" cm="1">
        <f t="array" ref="BS74">_xlfn.XLOOKUP($D74&amp;BR$2&amp;BR$3,事業計画集計2025[営業所]&amp;事業計画集計2025[月]&amp;事業計画集計2025[受着完],事業計画集計2025[(当月)計画 利益額],0,0)</f>
        <v>8700000</v>
      </c>
      <c r="BT74" s="149" cm="1">
        <f t="array" ref="BT74">_xlfn.XLOOKUP($D74&amp;BR$2&amp;BR$3,事業計画集計2025[営業所]&amp;事業計画集計2025[月]&amp;事業計画集計2025[受着完],事業計画集計2025[(当月)計画 棟数],0,0)</f>
        <v>5</v>
      </c>
      <c r="BU74" s="28" cm="1">
        <f t="array" ref="BU74">_xlfn.XLOOKUP($D74&amp;BU$2&amp;BU$3,事業計画集計2025[営業所]&amp;事業計画集計2025[月]&amp;事業計画集計2025[受着完],事業計画集計2025[(当月)計画 請負金額],0,0)</f>
        <v>0</v>
      </c>
      <c r="BV74" s="28" cm="1">
        <f t="array" ref="BV74">_xlfn.XLOOKUP($D74&amp;BU$2&amp;BU$3,事業計画集計2025[営業所]&amp;事業計画集計2025[月]&amp;事業計画集計2025[受着完],事業計画集計2025[(当月)計画 利益額],0,0)</f>
        <v>0</v>
      </c>
      <c r="BW74" s="149" cm="1">
        <f t="array" ref="BW74">_xlfn.XLOOKUP($D74&amp;BU$2&amp;BU$3,事業計画集計2025[営業所]&amp;事業計画集計2025[月]&amp;事業計画集計2025[受着完],事業計画集計2025[(当月)計画 棟数],0,0)</f>
        <v>0</v>
      </c>
      <c r="BX74" s="28" cm="1">
        <f t="array" ref="BX74">_xlfn.XLOOKUP($D74&amp;BX$2&amp;BX$3,事業計画集計2025[営業所]&amp;事業計画集計2025[月]&amp;事業計画集計2025[受着完],事業計画集計2025[(当月)計画 請負金額],0,0)</f>
        <v>29000000</v>
      </c>
      <c r="BY74" s="28" cm="1">
        <f t="array" ref="BY74">_xlfn.XLOOKUP($D74&amp;BX$2&amp;BX$3,事業計画集計2025[営業所]&amp;事業計画集計2025[月]&amp;事業計画集計2025[受着完],事業計画集計2025[(当月)計画 利益額],0,0)</f>
        <v>8700000</v>
      </c>
      <c r="BZ74" s="29">
        <f>BY74-($Q74*1000)</f>
        <v>450000</v>
      </c>
      <c r="CA74" s="149" cm="1">
        <f t="array" ref="CA74">_xlfn.XLOOKUP($D74&amp;BX$2&amp;BX$3,事業計画集計2025[営業所]&amp;事業計画集計2025[月]&amp;事業計画集計2025[受着完],事業計画集計2025[(当月)計画 棟数],0,0)</f>
        <v>5</v>
      </c>
      <c r="CB74" s="28" cm="1">
        <f t="array" ref="CB74">_xlfn.XLOOKUP($D74&amp;CB$2&amp;CB$3,事業計画集計2025[営業所]&amp;事業計画集計2025[月]&amp;事業計画集計2025[受着完],事業計画集計2025[(当月)計画 請負金額],0,0)</f>
        <v>29000000</v>
      </c>
      <c r="CC74" s="28" cm="1">
        <f t="array" ref="CC74">_xlfn.XLOOKUP($D74&amp;CB$2&amp;CB$3,事業計画集計2025[営業所]&amp;事業計画集計2025[月]&amp;事業計画集計2025[受着完],事業計画集計2025[(当月)計画 利益額],0,0)</f>
        <v>8700000</v>
      </c>
      <c r="CD74" s="149" cm="1">
        <f t="array" ref="CD74">_xlfn.XLOOKUP($D74&amp;CB$2&amp;CB$3,事業計画集計2025[営業所]&amp;事業計画集計2025[月]&amp;事業計画集計2025[受着完],事業計画集計2025[(当月)計画 棟数],0,0)</f>
        <v>5</v>
      </c>
      <c r="CE74" s="28" cm="1">
        <f t="array" ref="CE74">_xlfn.XLOOKUP($D74&amp;CE$2&amp;CE$3,事業計画集計2025[営業所]&amp;事業計画集計2025[月]&amp;事業計画集計2025[受着完],事業計画集計2025[(当月)計画 請負金額],0,0)</f>
        <v>0</v>
      </c>
      <c r="CF74" s="28" cm="1">
        <f t="array" ref="CF74">_xlfn.XLOOKUP($D74&amp;CE$2&amp;CE$3,事業計画集計2025[営業所]&amp;事業計画集計2025[月]&amp;事業計画集計2025[受着完],事業計画集計2025[(当月)計画 利益額],0,0)</f>
        <v>0</v>
      </c>
      <c r="CG74" s="149" cm="1">
        <f t="array" ref="CG74">_xlfn.XLOOKUP($D74&amp;CE$2&amp;CE$3,事業計画集計2025[営業所]&amp;事業計画集計2025[月]&amp;事業計画集計2025[受着完],事業計画集計2025[(当月)計画 棟数],0,0)</f>
        <v>0</v>
      </c>
      <c r="CH74" s="28" cm="1">
        <f t="array" ref="CH74">_xlfn.XLOOKUP($D74&amp;CH$2&amp;CH$3,事業計画集計2025[営業所]&amp;事業計画集計2025[月]&amp;事業計画集計2025[受着完],事業計画集計2025[(当月)計画 請負金額],0,0)</f>
        <v>29000000</v>
      </c>
      <c r="CI74" s="28" cm="1">
        <f t="array" ref="CI74">_xlfn.XLOOKUP($D74&amp;CH$2&amp;CH$3,事業計画集計2025[営業所]&amp;事業計画集計2025[月]&amp;事業計画集計2025[受着完],事業計画集計2025[(当月)計画 利益額],0,0)</f>
        <v>8700000</v>
      </c>
      <c r="CJ74" s="29">
        <f>CI74-($Q74*1000)</f>
        <v>450000</v>
      </c>
      <c r="CK74" s="142" cm="1">
        <f t="array" ref="CK74">_xlfn.XLOOKUP($D74&amp;CH$2&amp;CH$3,事業計画集計2025[営業所]&amp;事業計画集計2025[月]&amp;事業計画集計2025[受着完],事業計画集計2025[(当月)計画 棟数],0,0)</f>
        <v>5</v>
      </c>
      <c r="CL74" s="421">
        <f t="shared" ref="CL74:CL75" si="1864">BH74+BR74+CB74</f>
        <v>87000000</v>
      </c>
      <c r="CM74" s="422">
        <f t="shared" ref="CM74:CM75" si="1865">BI74+BS74+CC74</f>
        <v>26100000</v>
      </c>
      <c r="CN74" s="423">
        <f t="shared" ref="CN74:CN75" si="1866">BJ74+BT74+CD74</f>
        <v>15</v>
      </c>
      <c r="CO74" s="296">
        <f t="shared" ref="CO74:CO75" si="1867">BK74+BU74+CE74</f>
        <v>0</v>
      </c>
      <c r="CP74" s="300">
        <f t="shared" ref="CP74:CP75" si="1868">BL74+BV74+CF74</f>
        <v>0</v>
      </c>
      <c r="CQ74" s="154">
        <f t="shared" ref="CQ74:CQ75" si="1869">BM74+BW74+CG74</f>
        <v>0</v>
      </c>
      <c r="CR74" s="304">
        <f t="shared" ref="CR74" si="1870">BN74+BX74+CH74</f>
        <v>87000000</v>
      </c>
      <c r="CS74" s="314">
        <f t="shared" ref="CS74:CT74" si="1871">BO74+BY74+CI74</f>
        <v>26100000</v>
      </c>
      <c r="CT74" s="324">
        <f t="shared" si="1871"/>
        <v>1350000</v>
      </c>
      <c r="CU74" s="158">
        <f t="shared" ref="CU74" si="1872">BQ74+CA74+CK74</f>
        <v>15</v>
      </c>
      <c r="CV74" s="333">
        <f t="shared" ref="CV74:CV75" si="1873">AX74+CL74</f>
        <v>174000000</v>
      </c>
      <c r="CW74" s="334">
        <f t="shared" ref="CW74:CW75" si="1874">AY74+CM74</f>
        <v>52200000</v>
      </c>
      <c r="CX74" s="162">
        <f t="shared" ref="CX74:CX75" si="1875">AZ74+CN74</f>
        <v>30</v>
      </c>
      <c r="CY74" s="354">
        <f t="shared" ref="CY74:CY75" si="1876">BA74+CO74</f>
        <v>0</v>
      </c>
      <c r="CZ74" s="355">
        <f t="shared" ref="CZ74:CZ75" si="1877">BB74+CP74</f>
        <v>0</v>
      </c>
      <c r="DA74" s="166">
        <f t="shared" ref="DA74:DA75" si="1878">BC74+CQ74</f>
        <v>0</v>
      </c>
      <c r="DB74" s="479">
        <f t="shared" ref="DB74:DB75" si="1879">BD74+CR74</f>
        <v>174000000</v>
      </c>
      <c r="DC74" s="480">
        <f t="shared" ref="DC74:DC75" si="1880">BE74+CS74</f>
        <v>52200000</v>
      </c>
      <c r="DD74" s="481">
        <f t="shared" ref="DD74:DD75" si="1881">BF74+CT74</f>
        <v>2700000</v>
      </c>
      <c r="DE74" s="482">
        <f t="shared" ref="DE74:DE75" si="1882">BG74+CU74</f>
        <v>30</v>
      </c>
      <c r="DF74" s="28" cm="1">
        <f t="array" ref="DF74">_xlfn.XLOOKUP($D74&amp;DF$2&amp;DF$3,事業計画集計2025[営業所]&amp;事業計画集計2025[月]&amp;事業計画集計2025[受着完],事業計画集計2025[(当月)計画 請負金額],0,0)</f>
        <v>29000000</v>
      </c>
      <c r="DG74" s="28" cm="1">
        <f t="array" ref="DG74">_xlfn.XLOOKUP($D74&amp;DF$2&amp;DF$3,事業計画集計2025[営業所]&amp;事業計画集計2025[月]&amp;事業計画集計2025[受着完],事業計画集計2025[(当月)計画 利益額],0,0)</f>
        <v>8700000</v>
      </c>
      <c r="DH74" s="149" cm="1">
        <f t="array" ref="DH74">_xlfn.XLOOKUP($D74&amp;DF$2&amp;DF$3,事業計画集計2025[営業所]&amp;事業計画集計2025[月]&amp;事業計画集計2025[受着完],事業計画集計2025[(当月)計画 棟数],0,0)</f>
        <v>5</v>
      </c>
      <c r="DI74" s="28" cm="1">
        <f t="array" ref="DI74">_xlfn.XLOOKUP($D74&amp;DI$2&amp;DI$3,事業計画集計2025[営業所]&amp;事業計画集計2025[月]&amp;事業計画集計2025[受着完],事業計画集計2025[(当月)計画 請負金額],0,0)</f>
        <v>0</v>
      </c>
      <c r="DJ74" s="28" cm="1">
        <f t="array" ref="DJ74">_xlfn.XLOOKUP($D74&amp;DI$2&amp;DI$3,事業計画集計2025[営業所]&amp;事業計画集計2025[月]&amp;事業計画集計2025[受着完],事業計画集計2025[(当月)計画 利益額],0,0)</f>
        <v>0</v>
      </c>
      <c r="DK74" s="149" cm="1">
        <f t="array" ref="DK74">_xlfn.XLOOKUP($D74&amp;DI$2&amp;DI$3,事業計画集計2025[営業所]&amp;事業計画集計2025[月]&amp;事業計画集計2025[受着完],事業計画集計2025[(当月)計画 棟数],0,0)</f>
        <v>0</v>
      </c>
      <c r="DL74" s="28" cm="1">
        <f t="array" ref="DL74">_xlfn.XLOOKUP($D74&amp;DL$2&amp;DL$3,事業計画集計2025[営業所]&amp;事業計画集計2025[月]&amp;事業計画集計2025[受着完],事業計画集計2025[(当月)計画 請負金額],0,0)</f>
        <v>29000000</v>
      </c>
      <c r="DM74" s="28" cm="1">
        <f t="array" ref="DM74">_xlfn.XLOOKUP($D74&amp;DL$2&amp;DL$3,事業計画集計2025[営業所]&amp;事業計画集計2025[月]&amp;事業計画集計2025[受着完],事業計画集計2025[(当月)計画 利益額],0,0)</f>
        <v>8700000</v>
      </c>
      <c r="DN74" s="29">
        <f>DM74-($Q74*1000)</f>
        <v>450000</v>
      </c>
      <c r="DO74" s="149" cm="1">
        <f t="array" ref="DO74">_xlfn.XLOOKUP($D74&amp;DL$2&amp;DL$3,事業計画集計2025[営業所]&amp;事業計画集計2025[月]&amp;事業計画集計2025[受着完],事業計画集計2025[(当月)計画 棟数],0,0)</f>
        <v>5</v>
      </c>
      <c r="DP74" s="28" cm="1">
        <f t="array" ref="DP74">_xlfn.XLOOKUP($D74&amp;DP$2&amp;DP$3,事業計画集計2025[営業所]&amp;事業計画集計2025[月]&amp;事業計画集計2025[受着完],事業計画集計2025[(当月)計画 請負金額],0,0)</f>
        <v>29000000</v>
      </c>
      <c r="DQ74" s="28" cm="1">
        <f t="array" ref="DQ74">_xlfn.XLOOKUP($D74&amp;DP$2&amp;DP$3,事業計画集計2025[営業所]&amp;事業計画集計2025[月]&amp;事業計画集計2025[受着完],事業計画集計2025[(当月)計画 利益額],0,0)</f>
        <v>8700000</v>
      </c>
      <c r="DR74" s="149" cm="1">
        <f t="array" ref="DR74">_xlfn.XLOOKUP($D74&amp;DP$2&amp;DP$3,事業計画集計2025[営業所]&amp;事業計画集計2025[月]&amp;事業計画集計2025[受着完],事業計画集計2025[(当月)計画 棟数],0,0)</f>
        <v>5</v>
      </c>
      <c r="DS74" s="28" cm="1">
        <f t="array" ref="DS74">_xlfn.XLOOKUP($D74&amp;DS$2&amp;DS$3,事業計画集計2025[営業所]&amp;事業計画集計2025[月]&amp;事業計画集計2025[受着完],事業計画集計2025[(当月)計画 請負金額],0,0)</f>
        <v>0</v>
      </c>
      <c r="DT74" s="28" cm="1">
        <f t="array" ref="DT74">_xlfn.XLOOKUP($D74&amp;DS$2&amp;DS$3,事業計画集計2025[営業所]&amp;事業計画集計2025[月]&amp;事業計画集計2025[受着完],事業計画集計2025[(当月)計画 利益額],0,0)</f>
        <v>0</v>
      </c>
      <c r="DU74" s="149" cm="1">
        <f t="array" ref="DU74">_xlfn.XLOOKUP($D74&amp;DS$2&amp;DS$3,事業計画集計2025[営業所]&amp;事業計画集計2025[月]&amp;事業計画集計2025[受着完],事業計画集計2025[(当月)計画 棟数],0,0)</f>
        <v>0</v>
      </c>
      <c r="DV74" s="28" cm="1">
        <f t="array" ref="DV74">_xlfn.XLOOKUP($D74&amp;DV$2&amp;DV$3,事業計画集計2025[営業所]&amp;事業計画集計2025[月]&amp;事業計画集計2025[受着完],事業計画集計2025[(当月)計画 請負金額],0,0)</f>
        <v>29000000</v>
      </c>
      <c r="DW74" s="28" cm="1">
        <f t="array" ref="DW74">_xlfn.XLOOKUP($D74&amp;DV$2&amp;DV$3,事業計画集計2025[営業所]&amp;事業計画集計2025[月]&amp;事業計画集計2025[受着完],事業計画集計2025[(当月)計画 利益額],0,0)</f>
        <v>8700000</v>
      </c>
      <c r="DX74" s="29">
        <f>DW74-($Q74*1000)</f>
        <v>450000</v>
      </c>
      <c r="DY74" s="149" cm="1">
        <f t="array" ref="DY74">_xlfn.XLOOKUP($D74&amp;DV$2&amp;DV$3,事業計画集計2025[営業所]&amp;事業計画集計2025[月]&amp;事業計画集計2025[受着完],事業計画集計2025[(当月)計画 棟数],0,0)</f>
        <v>5</v>
      </c>
      <c r="DZ74" s="28" cm="1">
        <f t="array" ref="DZ74">_xlfn.XLOOKUP($D74&amp;DZ$2&amp;DZ$3,事業計画集計2025[営業所]&amp;事業計画集計2025[月]&amp;事業計画集計2025[受着完],事業計画集計2025[(当月)計画 請負金額],0,0)</f>
        <v>29000000</v>
      </c>
      <c r="EA74" s="28" cm="1">
        <f t="array" ref="EA74">_xlfn.XLOOKUP($D74&amp;DZ$2&amp;DZ$3,事業計画集計2025[営業所]&amp;事業計画集計2025[月]&amp;事業計画集計2025[受着完],事業計画集計2025[(当月)計画 利益額],0,0)</f>
        <v>8700000</v>
      </c>
      <c r="EB74" s="149" cm="1">
        <f t="array" ref="EB74">_xlfn.XLOOKUP($D74&amp;DZ$2&amp;DZ$3,事業計画集計2025[営業所]&amp;事業計画集計2025[月]&amp;事業計画集計2025[受着完],事業計画集計2025[(当月)計画 棟数],0,0)</f>
        <v>5</v>
      </c>
      <c r="EC74" s="28" cm="1">
        <f t="array" ref="EC74">_xlfn.XLOOKUP($D74&amp;EC$2&amp;EC$3,事業計画集計2025[営業所]&amp;事業計画集計2025[月]&amp;事業計画集計2025[受着完],事業計画集計2025[(当月)計画 請負金額],0,0)</f>
        <v>0</v>
      </c>
      <c r="ED74" s="28" cm="1">
        <f t="array" ref="ED74">_xlfn.XLOOKUP($D74&amp;EC$2&amp;EC$3,事業計画集計2025[営業所]&amp;事業計画集計2025[月]&amp;事業計画集計2025[受着完],事業計画集計2025[(当月)計画 利益額],0,0)</f>
        <v>0</v>
      </c>
      <c r="EE74" s="149" cm="1">
        <f t="array" ref="EE74">_xlfn.XLOOKUP($D74&amp;EC$2&amp;EC$3,事業計画集計2025[営業所]&amp;事業計画集計2025[月]&amp;事業計画集計2025[受着完],事業計画集計2025[(当月)計画 棟数],0,0)</f>
        <v>0</v>
      </c>
      <c r="EF74" s="28" cm="1">
        <f t="array" ref="EF74">_xlfn.XLOOKUP($D74&amp;EF$2&amp;EF$3,事業計画集計2025[営業所]&amp;事業計画集計2025[月]&amp;事業計画集計2025[受着完],事業計画集計2025[(当月)計画 請負金額],0,0)</f>
        <v>29000000</v>
      </c>
      <c r="EG74" s="28" cm="1">
        <f t="array" ref="EG74">_xlfn.XLOOKUP($D74&amp;EF$2&amp;EF$3,事業計画集計2025[営業所]&amp;事業計画集計2025[月]&amp;事業計画集計2025[受着完],事業計画集計2025[(当月)計画 利益額],0,0)</f>
        <v>8700000</v>
      </c>
      <c r="EH74" s="29">
        <f>EG74-($Q74*1000)</f>
        <v>450000</v>
      </c>
      <c r="EI74" s="142" cm="1">
        <f t="array" ref="EI74">_xlfn.XLOOKUP($D74&amp;EF$2&amp;EF$3,事業計画集計2025[営業所]&amp;事業計画集計2025[月]&amp;事業計画集計2025[受着完],事業計画集計2025[(当月)計画 棟数],0,0)</f>
        <v>5</v>
      </c>
      <c r="EJ74" s="421">
        <f t="shared" ref="EJ74:EJ75" si="1883">DF74+DP74+DZ74</f>
        <v>87000000</v>
      </c>
      <c r="EK74" s="422">
        <f t="shared" ref="EK74:EK75" si="1884">DG74+DQ74+EA74</f>
        <v>26100000</v>
      </c>
      <c r="EL74" s="423">
        <f t="shared" ref="EL74:EL75" si="1885">DH74+DR74+EB74</f>
        <v>15</v>
      </c>
      <c r="EM74" s="296">
        <f t="shared" ref="EM74:EM75" si="1886">DI74+DS74+EC74</f>
        <v>0</v>
      </c>
      <c r="EN74" s="300">
        <f t="shared" ref="EN74:EN75" si="1887">DJ74+DT74+ED74</f>
        <v>0</v>
      </c>
      <c r="EO74" s="154">
        <f t="shared" ref="EO74:EO75" si="1888">DK74+DU74+EE74</f>
        <v>0</v>
      </c>
      <c r="EP74" s="304">
        <f t="shared" ref="EP74" si="1889">DL74+DV74+EF74</f>
        <v>87000000</v>
      </c>
      <c r="EQ74" s="314">
        <f t="shared" ref="EQ74:ER74" si="1890">DM74+DW74+EG74</f>
        <v>26100000</v>
      </c>
      <c r="ER74" s="324">
        <f t="shared" si="1890"/>
        <v>1350000</v>
      </c>
      <c r="ES74" s="158">
        <f t="shared" ref="ES74" si="1891">DO74+DY74+EI74</f>
        <v>15</v>
      </c>
      <c r="ET74" s="28" cm="1">
        <f t="array" ref="ET74">_xlfn.XLOOKUP($D74&amp;ET$2&amp;ET$3,事業計画集計2025[営業所]&amp;事業計画集計2025[月]&amp;事業計画集計2025[受着完],事業計画集計2025[(当月)計画 請負金額],0,0)</f>
        <v>29000000</v>
      </c>
      <c r="EU74" s="28" cm="1">
        <f t="array" ref="EU74">_xlfn.XLOOKUP($D74&amp;ET$2&amp;ET$3,事業計画集計2025[営業所]&amp;事業計画集計2025[月]&amp;事業計画集計2025[受着完],事業計画集計2025[(当月)計画 利益額],0,0)</f>
        <v>8700000</v>
      </c>
      <c r="EV74" s="149" cm="1">
        <f t="array" ref="EV74">_xlfn.XLOOKUP($D74&amp;ET$2&amp;ET$3,事業計画集計2025[営業所]&amp;事業計画集計2025[月]&amp;事業計画集計2025[受着完],事業計画集計2025[(当月)計画 棟数],0,0)</f>
        <v>5</v>
      </c>
      <c r="EW74" s="28" cm="1">
        <f t="array" ref="EW74">_xlfn.XLOOKUP($D74&amp;EW$2&amp;EW$3,事業計画集計2025[営業所]&amp;事業計画集計2025[月]&amp;事業計画集計2025[受着完],事業計画集計2025[(当月)計画 請負金額],0,0)</f>
        <v>0</v>
      </c>
      <c r="EX74" s="28" cm="1">
        <f t="array" ref="EX74">_xlfn.XLOOKUP($D74&amp;EW$2&amp;EW$3,事業計画集計2025[営業所]&amp;事業計画集計2025[月]&amp;事業計画集計2025[受着完],事業計画集計2025[(当月)計画 利益額],0,0)</f>
        <v>0</v>
      </c>
      <c r="EY74" s="149" cm="1">
        <f t="array" ref="EY74">_xlfn.XLOOKUP($D74&amp;EW$2&amp;EW$3,事業計画集計2025[営業所]&amp;事業計画集計2025[月]&amp;事業計画集計2025[受着完],事業計画集計2025[(当月)計画 棟数],0,0)</f>
        <v>0</v>
      </c>
      <c r="EZ74" s="28" cm="1">
        <f t="array" ref="EZ74">_xlfn.XLOOKUP($D74&amp;EZ$2&amp;EZ$3,事業計画集計2025[営業所]&amp;事業計画集計2025[月]&amp;事業計画集計2025[受着完],事業計画集計2025[(当月)計画 請負金額],0,0)</f>
        <v>29000000</v>
      </c>
      <c r="FA74" s="28" cm="1">
        <f t="array" ref="FA74">_xlfn.XLOOKUP($D74&amp;EZ$2&amp;EZ$3,事業計画集計2025[営業所]&amp;事業計画集計2025[月]&amp;事業計画集計2025[受着完],事業計画集計2025[(当月)計画 利益額],0,0)</f>
        <v>8700000</v>
      </c>
      <c r="FB74" s="29">
        <f>FA74-($Q74*1000)</f>
        <v>450000</v>
      </c>
      <c r="FC74" s="149" cm="1">
        <f t="array" ref="FC74">_xlfn.XLOOKUP($D74&amp;EZ$2&amp;EZ$3,事業計画集計2025[営業所]&amp;事業計画集計2025[月]&amp;事業計画集計2025[受着完],事業計画集計2025[(当月)計画 棟数],0,0)</f>
        <v>5</v>
      </c>
      <c r="FD74" s="28" cm="1">
        <f t="array" ref="FD74">_xlfn.XLOOKUP($D74&amp;FD$2&amp;FD$3,事業計画集計2025[営業所]&amp;事業計画集計2025[月]&amp;事業計画集計2025[受着完],事業計画集計2025[(当月)計画 請負金額],0,0)</f>
        <v>29000000</v>
      </c>
      <c r="FE74" s="28" cm="1">
        <f t="array" ref="FE74">_xlfn.XLOOKUP($D74&amp;FD$2&amp;FD$3,事業計画集計2025[営業所]&amp;事業計画集計2025[月]&amp;事業計画集計2025[受着完],事業計画集計2025[(当月)計画 利益額],0,0)</f>
        <v>8700000</v>
      </c>
      <c r="FF74" s="149" cm="1">
        <f t="array" ref="FF74">_xlfn.XLOOKUP($D74&amp;FD$2&amp;FD$3,事業計画集計2025[営業所]&amp;事業計画集計2025[月]&amp;事業計画集計2025[受着完],事業計画集計2025[(当月)計画 棟数],0,0)</f>
        <v>5</v>
      </c>
      <c r="FG74" s="28" cm="1">
        <f t="array" ref="FG74">_xlfn.XLOOKUP($D74&amp;FG$2&amp;FG$3,事業計画集計2025[営業所]&amp;事業計画集計2025[月]&amp;事業計画集計2025[受着完],事業計画集計2025[(当月)計画 請負金額],0,0)</f>
        <v>0</v>
      </c>
      <c r="FH74" s="28" cm="1">
        <f t="array" ref="FH74">_xlfn.XLOOKUP($D74&amp;FG$2&amp;FG$3,事業計画集計2025[営業所]&amp;事業計画集計2025[月]&amp;事業計画集計2025[受着完],事業計画集計2025[(当月)計画 利益額],0,0)</f>
        <v>0</v>
      </c>
      <c r="FI74" s="149" cm="1">
        <f t="array" ref="FI74">_xlfn.XLOOKUP($D74&amp;FG$2&amp;FG$3,事業計画集計2025[営業所]&amp;事業計画集計2025[月]&amp;事業計画集計2025[受着完],事業計画集計2025[(当月)計画 棟数],0,0)</f>
        <v>0</v>
      </c>
      <c r="FJ74" s="28" cm="1">
        <f t="array" ref="FJ74">_xlfn.XLOOKUP($D74&amp;FJ$2&amp;FJ$3,事業計画集計2025[営業所]&amp;事業計画集計2025[月]&amp;事業計画集計2025[受着完],事業計画集計2025[(当月)計画 請負金額],0,0)</f>
        <v>29000000</v>
      </c>
      <c r="FK74" s="28" cm="1">
        <f t="array" ref="FK74">_xlfn.XLOOKUP($D74&amp;FJ$2&amp;FJ$3,事業計画集計2025[営業所]&amp;事業計画集計2025[月]&amp;事業計画集計2025[受着完],事業計画集計2025[(当月)計画 利益額],0,0)</f>
        <v>8700000</v>
      </c>
      <c r="FL74" s="29">
        <f>FK74-($Q74*1000)</f>
        <v>450000</v>
      </c>
      <c r="FM74" s="149" cm="1">
        <f t="array" ref="FM74">_xlfn.XLOOKUP($D74&amp;FJ$2&amp;FJ$3,事業計画集計2025[営業所]&amp;事業計画集計2025[月]&amp;事業計画集計2025[受着完],事業計画集計2025[(当月)計画 棟数],0,0)</f>
        <v>5</v>
      </c>
      <c r="FN74" s="28" cm="1">
        <f t="array" ref="FN74">_xlfn.XLOOKUP($D74&amp;FN$2&amp;FN$3,事業計画集計2025[営業所]&amp;事業計画集計2025[月]&amp;事業計画集計2025[受着完],事業計画集計2025[(当月)計画 請負金額],0,0)</f>
        <v>29000000</v>
      </c>
      <c r="FO74" s="28" cm="1">
        <f t="array" ref="FO74">_xlfn.XLOOKUP($D74&amp;FN$2&amp;FN$3,事業計画集計2025[営業所]&amp;事業計画集計2025[月]&amp;事業計画集計2025[受着完],事業計画集計2025[(当月)計画 利益額],0,0)</f>
        <v>8700000</v>
      </c>
      <c r="FP74" s="149" cm="1">
        <f t="array" ref="FP74">_xlfn.XLOOKUP($D74&amp;FN$2&amp;FN$3,事業計画集計2025[営業所]&amp;事業計画集計2025[月]&amp;事業計画集計2025[受着完],事業計画集計2025[(当月)計画 棟数],0,0)</f>
        <v>5</v>
      </c>
      <c r="FQ74" s="28" cm="1">
        <f t="array" ref="FQ74">_xlfn.XLOOKUP($D74&amp;FQ$2&amp;FQ$3,事業計画集計2025[営業所]&amp;事業計画集計2025[月]&amp;事業計画集計2025[受着完],事業計画集計2025[(当月)計画 請負金額],0,0)</f>
        <v>0</v>
      </c>
      <c r="FR74" s="28" cm="1">
        <f t="array" ref="FR74">_xlfn.XLOOKUP($D74&amp;FQ$2&amp;FQ$3,事業計画集計2025[営業所]&amp;事業計画集計2025[月]&amp;事業計画集計2025[受着完],事業計画集計2025[(当月)計画 利益額],0,0)</f>
        <v>0</v>
      </c>
      <c r="FS74" s="149" cm="1">
        <f t="array" ref="FS74">_xlfn.XLOOKUP($D74&amp;FQ$2&amp;FQ$3,事業計画集計2025[営業所]&amp;事業計画集計2025[月]&amp;事業計画集計2025[受着完],事業計画集計2025[(当月)計画 棟数],0,0)</f>
        <v>0</v>
      </c>
      <c r="FT74" s="28" cm="1">
        <f t="array" ref="FT74">_xlfn.XLOOKUP($D74&amp;FT$2&amp;FT$3,事業計画集計2025[営業所]&amp;事業計画集計2025[月]&amp;事業計画集計2025[受着完],事業計画集計2025[(当月)計画 請負金額],0,0)</f>
        <v>29000000</v>
      </c>
      <c r="FU74" s="28" cm="1">
        <f t="array" ref="FU74">_xlfn.XLOOKUP($D74&amp;FT$2&amp;FT$3,事業計画集計2025[営業所]&amp;事業計画集計2025[月]&amp;事業計画集計2025[受着完],事業計画集計2025[(当月)計画 利益額],0,0)</f>
        <v>8700000</v>
      </c>
      <c r="FV74" s="29">
        <f>FU74-($Q74*1000)</f>
        <v>450000</v>
      </c>
      <c r="FW74" s="142" cm="1">
        <f t="array" ref="FW74">_xlfn.XLOOKUP($D74&amp;FT$2&amp;FT$3,事業計画集計2025[営業所]&amp;事業計画集計2025[月]&amp;事業計画集計2025[受着完],事業計画集計2025[(当月)計画 棟数],0,0)</f>
        <v>5</v>
      </c>
      <c r="FX74" s="421">
        <f t="shared" ref="FX74:FX75" si="1892">ET74+FD74+FN74</f>
        <v>87000000</v>
      </c>
      <c r="FY74" s="422">
        <f t="shared" ref="FY74:FY75" si="1893">EU74+FE74+FO74</f>
        <v>26100000</v>
      </c>
      <c r="FZ74" s="423">
        <f t="shared" ref="FZ74:FZ75" si="1894">EV74+FF74+FP74</f>
        <v>15</v>
      </c>
      <c r="GA74" s="296">
        <f t="shared" ref="GA74:GA75" si="1895">EW74+FG74+FQ74</f>
        <v>0</v>
      </c>
      <c r="GB74" s="300">
        <f t="shared" ref="GB74:GB75" si="1896">EX74+FH74+FR74</f>
        <v>0</v>
      </c>
      <c r="GC74" s="154">
        <f t="shared" ref="GC74:GC75" si="1897">EY74+FI74+FS74</f>
        <v>0</v>
      </c>
      <c r="GD74" s="304">
        <f t="shared" ref="GD74" si="1898">EZ74+FJ74+FT74</f>
        <v>87000000</v>
      </c>
      <c r="GE74" s="314">
        <f t="shared" ref="GE74:GF74" si="1899">FA74+FK74+FU74</f>
        <v>26100000</v>
      </c>
      <c r="GF74" s="324">
        <f t="shared" si="1899"/>
        <v>1350000</v>
      </c>
      <c r="GG74" s="158">
        <f t="shared" ref="GG74" si="1900">FC74+FM74+FW74</f>
        <v>15</v>
      </c>
      <c r="GH74" s="333">
        <f t="shared" ref="GH74:GH75" si="1901">EJ74+FX74</f>
        <v>174000000</v>
      </c>
      <c r="GI74" s="334">
        <f t="shared" ref="GI74:GI75" si="1902">EK74+FY74</f>
        <v>52200000</v>
      </c>
      <c r="GJ74" s="162">
        <f t="shared" ref="GJ74:GJ75" si="1903">EL74+FZ74</f>
        <v>30</v>
      </c>
      <c r="GK74" s="354">
        <f t="shared" ref="GK74:GK75" si="1904">EM74+GA74</f>
        <v>0</v>
      </c>
      <c r="GL74" s="355">
        <f t="shared" ref="GL74:GL75" si="1905">EN74+GB74</f>
        <v>0</v>
      </c>
      <c r="GM74" s="166">
        <f t="shared" ref="GM74:GM75" si="1906">EO74+GC74</f>
        <v>0</v>
      </c>
      <c r="GN74" s="479">
        <f t="shared" ref="GN74:GN75" si="1907">EP74+GD74</f>
        <v>174000000</v>
      </c>
      <c r="GO74" s="480">
        <f t="shared" ref="GO74:GO75" si="1908">EQ74+GE74</f>
        <v>52200000</v>
      </c>
      <c r="GP74" s="481">
        <f t="shared" ref="GP74:GP75" si="1909">ER74+GF74</f>
        <v>2700000</v>
      </c>
      <c r="GQ74" s="482">
        <f t="shared" ref="GQ74:GQ75" si="1910">ES74+GG74</f>
        <v>30</v>
      </c>
      <c r="GR74" s="390">
        <f t="shared" ref="GR74:GR75" si="1911">CV74+GH74</f>
        <v>348000000</v>
      </c>
      <c r="GS74" s="391">
        <f t="shared" ref="GS74:GS75" si="1912">CW74+GI74</f>
        <v>104400000</v>
      </c>
      <c r="GT74" s="170">
        <f t="shared" ref="GT74:GT75" si="1913">CX74+GJ74</f>
        <v>60</v>
      </c>
      <c r="GU74" s="390">
        <f t="shared" ref="GU74:GU75" si="1914">CY74+GK74</f>
        <v>0</v>
      </c>
      <c r="GV74" s="391">
        <f t="shared" ref="GV74:GV75" si="1915">CZ74+GL74</f>
        <v>0</v>
      </c>
      <c r="GW74" s="170">
        <f t="shared" ref="GW74:GW75" si="1916">DA74+GM74</f>
        <v>0</v>
      </c>
      <c r="GX74" s="390">
        <f t="shared" ref="GX74:GX75" si="1917">DB74+GN74</f>
        <v>348000000</v>
      </c>
      <c r="GY74" s="391">
        <f t="shared" ref="GY74:GY75" si="1918">DC74+GO74</f>
        <v>104400000</v>
      </c>
      <c r="GZ74" s="409">
        <f t="shared" ref="GZ74:GZ75" si="1919">DD74+GP74</f>
        <v>5400000</v>
      </c>
      <c r="HA74" s="256">
        <f t="shared" ref="HA74:HA75" si="1920">DE74+GQ74</f>
        <v>60</v>
      </c>
      <c r="HB74" s="31"/>
      <c r="HC74" s="30" t="s">
        <v>137</v>
      </c>
      <c r="HD74" s="30" t="s">
        <v>110</v>
      </c>
      <c r="HE74" s="30" t="s">
        <v>261</v>
      </c>
      <c r="HF74" s="30"/>
      <c r="HG74" s="30"/>
    </row>
    <row r="75" spans="1:215" s="25" customFormat="1" ht="21">
      <c r="A75" s="24"/>
      <c r="B75" s="51"/>
      <c r="C75" s="70"/>
      <c r="D75" s="71"/>
      <c r="E75" s="196"/>
      <c r="F75" s="196"/>
      <c r="G75" s="196"/>
      <c r="H75" s="196"/>
      <c r="I75" s="196"/>
      <c r="J75" s="196"/>
      <c r="K75" s="197">
        <f>K74</f>
        <v>3342</v>
      </c>
      <c r="L75" s="197">
        <f t="shared" ref="L75" si="1921">L74</f>
        <v>540</v>
      </c>
      <c r="M75" s="197">
        <f t="shared" ref="M75" si="1922">M74</f>
        <v>75</v>
      </c>
      <c r="N75" s="197">
        <f t="shared" ref="N75" si="1923">N74</f>
        <v>483</v>
      </c>
      <c r="O75" s="197">
        <f t="shared" ref="O75" si="1924">O74</f>
        <v>770</v>
      </c>
      <c r="P75" s="197">
        <f t="shared" ref="P75" si="1925">P74</f>
        <v>3040</v>
      </c>
      <c r="Q75" s="197">
        <f t="shared" ref="Q75" si="1926">Q74</f>
        <v>8250</v>
      </c>
      <c r="R75" s="196"/>
      <c r="S75" s="26" t="s">
        <v>138</v>
      </c>
      <c r="T75" s="27" cm="1">
        <f t="array" ref="T75">_xlfn.XLOOKUP($D74&amp;T$2&amp;T$3,事業計画集計2025[営業所]&amp;事業計画集計2025[月]&amp;事業計画集計2025[受着完],事業計画集計2025[(当月)実績 請負金額],0,0)</f>
        <v>31235346</v>
      </c>
      <c r="U75" s="28" cm="1">
        <f t="array" ref="U75">_xlfn.XLOOKUP($D74&amp;T$2&amp;T$3,事業計画集計2025[営業所]&amp;事業計画集計2025[月]&amp;事業計画集計2025[受着完],事業計画集計2025[(当月)実績 利益額],0,0)</f>
        <v>8223511</v>
      </c>
      <c r="V75" s="142" cm="1">
        <f t="array" ref="V75">_xlfn.XLOOKUP($D74&amp;T$2&amp;T$3,事業計画集計2025[営業所]&amp;事業計画集計2025[月]&amp;事業計画集計2025[受着完],事業計画集計2025[(当月)実績 棟数],0,0)</f>
        <v>3</v>
      </c>
      <c r="W75" s="27" cm="1">
        <f t="array" ref="W75">_xlfn.XLOOKUP($D74&amp;W$2&amp;W$3,事業計画集計2025[営業所]&amp;事業計画集計2025[月]&amp;事業計画集計2025[受着完],事業計画集計2025[(当月)実績 請負金額],0,0)</f>
        <v>0</v>
      </c>
      <c r="X75" s="28" cm="1">
        <f t="array" ref="X75">_xlfn.XLOOKUP($D74&amp;W$2&amp;W$3,事業計画集計2025[営業所]&amp;事業計画集計2025[月]&amp;事業計画集計2025[受着完],事業計画集計2025[(当月)実績 利益額],0,0)</f>
        <v>0</v>
      </c>
      <c r="Y75" s="149" cm="1">
        <f t="array" ref="Y75">_xlfn.XLOOKUP($D74&amp;W$2&amp;W$3,事業計画集計2025[営業所]&amp;事業計画集計2025[月]&amp;事業計画集計2025[受着完],事業計画集計2025[(当月)実績 棟数],0,0)</f>
        <v>0</v>
      </c>
      <c r="Z75" s="28" cm="1">
        <f t="array" ref="Z75">_xlfn.XLOOKUP($D74&amp;Z$2&amp;Z$3,事業計画集計2025[営業所]&amp;事業計画集計2025[月]&amp;事業計画集計2025[受着完],事業計画集計2025[(当月)実績 請負金額],0,0)</f>
        <v>70200172</v>
      </c>
      <c r="AA75" s="28" cm="1">
        <f t="array" ref="AA75">_xlfn.XLOOKUP($D74&amp;Z$2&amp;Z$3,事業計画集計2025[営業所]&amp;事業計画集計2025[月]&amp;事業計画集計2025[受着完],事業計画集計2025[(当月)実績 利益額],0,0)</f>
        <v>18250584</v>
      </c>
      <c r="AB75" s="133">
        <f>AA75-($Q74*1000)</f>
        <v>10000584</v>
      </c>
      <c r="AC75" s="142" cm="1">
        <f t="array" ref="AC75">_xlfn.XLOOKUP($D74&amp;Z$2&amp;Z$3,事業計画集計2025[営業所]&amp;事業計画集計2025[月]&amp;事業計画集計2025[受着完],事業計画集計2025[(当月)実績 棟数],0,0)</f>
        <v>4</v>
      </c>
      <c r="AD75" s="27" cm="1">
        <f t="array" ref="AD75">_xlfn.XLOOKUP($D74&amp;AD$2&amp;AD$3,事業計画集計2025[営業所]&amp;事業計画集計2025[月]&amp;事業計画集計2025[受着完],事業計画集計2025[(当月)実績 請負金額],0,0)</f>
        <v>34921657</v>
      </c>
      <c r="AE75" s="28" cm="1">
        <f t="array" ref="AE75">_xlfn.XLOOKUP($D74&amp;AD$2&amp;AD$3,事業計画集計2025[営業所]&amp;事業計画集計2025[月]&amp;事業計画集計2025[受着完],事業計画集計2025[(当月)実績 利益額],0,0)</f>
        <v>9314609</v>
      </c>
      <c r="AF75" s="149" cm="1">
        <f t="array" ref="AF75">_xlfn.XLOOKUP($D74&amp;AD$2&amp;AD$3,事業計画集計2025[営業所]&amp;事業計画集計2025[月]&amp;事業計画集計2025[受着完],事業計画集計2025[(当月)実績 棟数],0,0)</f>
        <v>4</v>
      </c>
      <c r="AG75" s="28" cm="1">
        <f t="array" ref="AG75">_xlfn.XLOOKUP($D74&amp;AG$2&amp;AG$3,事業計画集計2025[営業所]&amp;事業計画集計2025[月]&amp;事業計画集計2025[受着完],事業計画集計2025[(当月)実績 請負金額],0,0)</f>
        <v>0</v>
      </c>
      <c r="AH75" s="28" cm="1">
        <f t="array" ref="AH75">_xlfn.XLOOKUP($D74&amp;AG$2&amp;AG$3,事業計画集計2025[営業所]&amp;事業計画集計2025[月]&amp;事業計画集計2025[受着完],事業計画集計2025[(当月)実績 利益額],0,0)</f>
        <v>0</v>
      </c>
      <c r="AI75" s="149" cm="1">
        <f t="array" ref="AI75">_xlfn.XLOOKUP($D74&amp;AG$2&amp;AG$3,事業計画集計2025[営業所]&amp;事業計画集計2025[月]&amp;事業計画集計2025[受着完],事業計画集計2025[(当月)実績 棟数],0,0)</f>
        <v>0</v>
      </c>
      <c r="AJ75" s="28" cm="1">
        <f t="array" ref="AJ75">_xlfn.XLOOKUP($D74&amp;AJ$2&amp;AJ$3,事業計画集計2025[営業所]&amp;事業計画集計2025[月]&amp;事業計画集計2025[受着完],事業計画集計2025[(当月)実績 請負金額],0,0)</f>
        <v>5686320</v>
      </c>
      <c r="AK75" s="28" cm="1">
        <f t="array" ref="AK75">_xlfn.XLOOKUP($D74&amp;AJ$2&amp;AJ$3,事業計画集計2025[営業所]&amp;事業計画集計2025[月]&amp;事業計画集計2025[受着完],事業計画集計2025[(当月)実績 利益額],0,0)</f>
        <v>1562352</v>
      </c>
      <c r="AL75" s="133">
        <f>AK75-($Q74*1000)</f>
        <v>-6687648</v>
      </c>
      <c r="AM75" s="149" cm="1">
        <f t="array" ref="AM75">_xlfn.XLOOKUP($D74&amp;AJ$2&amp;AJ$3,事業計画集計2025[営業所]&amp;事業計画集計2025[月]&amp;事業計画集計2025[受着完],事業計画集計2025[(当月)実績 棟数],0,0)</f>
        <v>4</v>
      </c>
      <c r="AN75" s="28" cm="1">
        <f t="array" ref="AN75">_xlfn.XLOOKUP($D74&amp;AN$2&amp;AN$3,事業計画集計2025[営業所]&amp;事業計画集計2025[月]&amp;事業計画集計2025[受着完],事業計画集計2025[(当月)実績 請負金額],0,0)</f>
        <v>25198676</v>
      </c>
      <c r="AO75" s="28" cm="1">
        <f t="array" ref="AO75">_xlfn.XLOOKUP($D74&amp;AN$2&amp;AN$3,事業計画集計2025[営業所]&amp;事業計画集計2025[月]&amp;事業計画集計2025[受着完],事業計画集計2025[(当月)実績 利益額],0,0)</f>
        <v>6836414</v>
      </c>
      <c r="AP75" s="149" cm="1">
        <f t="array" ref="AP75">_xlfn.XLOOKUP($D74&amp;AN$2&amp;AN$3,事業計画集計2025[営業所]&amp;事業計画集計2025[月]&amp;事業計画集計2025[受着完],事業計画集計2025[(当月)実績 棟数],0,0)</f>
        <v>5</v>
      </c>
      <c r="AQ75" s="28" cm="1">
        <f t="array" ref="AQ75">_xlfn.XLOOKUP($D74&amp;AQ$2&amp;AQ$3,事業計画集計2025[営業所]&amp;事業計画集計2025[月]&amp;事業計画集計2025[受着完],事業計画集計2025[(当月)実績 請負金額],0,0)</f>
        <v>0</v>
      </c>
      <c r="AR75" s="28" cm="1">
        <f t="array" ref="AR75">_xlfn.XLOOKUP($D74&amp;AQ$2&amp;AQ$3,事業計画集計2025[営業所]&amp;事業計画集計2025[月]&amp;事業計画集計2025[受着完],事業計画集計2025[(当月)実績 利益額],0,0)</f>
        <v>0</v>
      </c>
      <c r="AS75" s="149" cm="1">
        <f t="array" ref="AS75">_xlfn.XLOOKUP($D74&amp;AQ$2&amp;AQ$3,事業計画集計2025[営業所]&amp;事業計画集計2025[月]&amp;事業計画集計2025[受着完],事業計画集計2025[(当月)実績 棟数],0,0)</f>
        <v>0</v>
      </c>
      <c r="AT75" s="28" cm="1">
        <f t="array" ref="AT75">_xlfn.XLOOKUP($D74&amp;AT$2&amp;AT$3,事業計画集計2025[営業所]&amp;事業計画集計2025[月]&amp;事業計画集計2025[受着完],事業計画集計2025[(当月)実績 請負金額],0,0)</f>
        <v>681404</v>
      </c>
      <c r="AU75" s="28" cm="1">
        <f t="array" ref="AU75">_xlfn.XLOOKUP($D74&amp;AT$2&amp;AT$3,事業計画集計2025[営業所]&amp;事業計画集計2025[月]&amp;事業計画集計2025[受着完],事業計画集計2025[(当月)実績 利益額],0,0)</f>
        <v>196465</v>
      </c>
      <c r="AV75" s="29">
        <f>AU75-($Q74*1000)</f>
        <v>-8053535</v>
      </c>
      <c r="AW75" s="142" cm="1">
        <f t="array" ref="AW75">_xlfn.XLOOKUP($D74&amp;AT$2&amp;AT$3,事業計画集計2025[営業所]&amp;事業計画集計2025[月]&amp;事業計画集計2025[受着完],事業計画集計2025[(当月)実績 棟数],0,0)</f>
        <v>2</v>
      </c>
      <c r="AX75" s="421">
        <f t="shared" si="1854"/>
        <v>91355679</v>
      </c>
      <c r="AY75" s="422">
        <f t="shared" si="1855"/>
        <v>24374534</v>
      </c>
      <c r="AZ75" s="423">
        <f t="shared" si="1856"/>
        <v>12</v>
      </c>
      <c r="BA75" s="296">
        <f t="shared" si="1857"/>
        <v>0</v>
      </c>
      <c r="BB75" s="300">
        <f t="shared" si="1858"/>
        <v>0</v>
      </c>
      <c r="BC75" s="154">
        <f t="shared" si="1859"/>
        <v>0</v>
      </c>
      <c r="BD75" s="304">
        <f>Z75+AJ75+AT75</f>
        <v>76567896</v>
      </c>
      <c r="BE75" s="314">
        <f>AA75+AK75+AU75</f>
        <v>20009401</v>
      </c>
      <c r="BF75" s="409">
        <f>BE75*(1+BF76)-(($Q74*1000)*3)</f>
        <v>-4740599</v>
      </c>
      <c r="BG75" s="158">
        <f>AC75+AM75+AW75</f>
        <v>10</v>
      </c>
      <c r="BH75" s="28" cm="1">
        <f t="array" ref="BH75">_xlfn.XLOOKUP($D74&amp;BH$2&amp;BH$3,事業計画集計2025[営業所]&amp;事業計画集計2025[月]&amp;事業計画集計2025[受着完],事業計画集計2025[(当月)実績 請負金額],0,0)</f>
        <v>8378966</v>
      </c>
      <c r="BI75" s="28" cm="1">
        <f t="array" ref="BI75">_xlfn.XLOOKUP($D74&amp;BH$2&amp;BH$3,事業計画集計2025[営業所]&amp;事業計画集計2025[月]&amp;事業計画集計2025[受着完],事業計画集計2025[(当月)実績 利益額],0,0)</f>
        <v>2433975</v>
      </c>
      <c r="BJ75" s="149" cm="1">
        <f t="array" ref="BJ75">_xlfn.XLOOKUP($D74&amp;BH$2&amp;BH$3,事業計画集計2025[営業所]&amp;事業計画集計2025[月]&amp;事業計画集計2025[受着完],事業計画集計2025[(当月)実績 棟数],0,0)</f>
        <v>3</v>
      </c>
      <c r="BK75" s="28" cm="1">
        <f t="array" ref="BK75">_xlfn.XLOOKUP($D74&amp;BK$2&amp;BK$3,事業計画集計2025[営業所]&amp;事業計画集計2025[月]&amp;事業計画集計2025[受着完],事業計画集計2025[(当月)実績 請負金額],0,0)</f>
        <v>0</v>
      </c>
      <c r="BL75" s="28" cm="1">
        <f t="array" ref="BL75">_xlfn.XLOOKUP($D74&amp;BK$2&amp;BK$3,事業計画集計2025[営業所]&amp;事業計画集計2025[月]&amp;事業計画集計2025[受着完],事業計画集計2025[(当月)実績 利益額],0,0)</f>
        <v>0</v>
      </c>
      <c r="BM75" s="149" cm="1">
        <f t="array" ref="BM75">_xlfn.XLOOKUP($D74&amp;BK$2&amp;BK$3,事業計画集計2025[営業所]&amp;事業計画集計2025[月]&amp;事業計画集計2025[受着完],事業計画集計2025[(当月)実績 棟数],0,0)</f>
        <v>0</v>
      </c>
      <c r="BN75" s="28" cm="1">
        <f t="array" ref="BN75">_xlfn.XLOOKUP($D74&amp;BN$2&amp;BN$3,事業計画集計2025[営業所]&amp;事業計画集計2025[月]&amp;事業計画集計2025[受着完],事業計画集計2025[(当月)実績 請負金額],0,0)</f>
        <v>26608826</v>
      </c>
      <c r="BO75" s="28" cm="1">
        <f t="array" ref="BO75">_xlfn.XLOOKUP($D74&amp;BN$2&amp;BN$3,事業計画集計2025[営業所]&amp;事業計画集計2025[月]&amp;事業計画集計2025[受着完],事業計画集計2025[(当月)実績 利益額],0,0)</f>
        <v>8186939</v>
      </c>
      <c r="BP75" s="133">
        <f>BO75-($Q74*1000)</f>
        <v>-63061</v>
      </c>
      <c r="BQ75" s="149" cm="1">
        <f t="array" ref="BQ75">_xlfn.XLOOKUP($D74&amp;BN$2&amp;BN$3,事業計画集計2025[営業所]&amp;事業計画集計2025[月]&amp;事業計画集計2025[受着完],事業計画集計2025[(当月)実績 棟数],0,0)</f>
        <v>4</v>
      </c>
      <c r="BR75" s="28" cm="1">
        <f t="array" ref="BR75">_xlfn.XLOOKUP($D74&amp;BR$2&amp;BR$3,事業計画集計2025[営業所]&amp;事業計画集計2025[月]&amp;事業計画集計2025[受着完],事業計画集計2025[(当月)実績 請負金額],0,0)</f>
        <v>5180001</v>
      </c>
      <c r="BS75" s="28" cm="1">
        <f t="array" ref="BS75">_xlfn.XLOOKUP($D74&amp;BR$2&amp;BR$3,事業計画集計2025[営業所]&amp;事業計画集計2025[月]&amp;事業計画集計2025[受着完],事業計画集計2025[(当月)実績 利益額],0,0)</f>
        <v>1457495</v>
      </c>
      <c r="BT75" s="149" cm="1">
        <f t="array" ref="BT75">_xlfn.XLOOKUP($D74&amp;BR$2&amp;BR$3,事業計画集計2025[営業所]&amp;事業計画集計2025[月]&amp;事業計画集計2025[受着完],事業計画集計2025[(当月)実績 棟数],0,0)</f>
        <v>3</v>
      </c>
      <c r="BU75" s="28" cm="1">
        <f t="array" ref="BU75">_xlfn.XLOOKUP($D74&amp;BU$2&amp;BU$3,事業計画集計2025[営業所]&amp;事業計画集計2025[月]&amp;事業計画集計2025[受着完],事業計画集計2025[(当月)実績 請負金額],0,0)</f>
        <v>0</v>
      </c>
      <c r="BV75" s="28" cm="1">
        <f t="array" ref="BV75">_xlfn.XLOOKUP($D74&amp;BU$2&amp;BU$3,事業計画集計2025[営業所]&amp;事業計画集計2025[月]&amp;事業計画集計2025[受着完],事業計画集計2025[(当月)実績 利益額],0,0)</f>
        <v>0</v>
      </c>
      <c r="BW75" s="149" cm="1">
        <f t="array" ref="BW75">_xlfn.XLOOKUP($D74&amp;BU$2&amp;BU$3,事業計画集計2025[営業所]&amp;事業計画集計2025[月]&amp;事業計画集計2025[受着完],事業計画集計2025[(当月)実績 棟数],0,0)</f>
        <v>0</v>
      </c>
      <c r="BX75" s="28" cm="1">
        <f t="array" ref="BX75">_xlfn.XLOOKUP($D74&amp;BX$2&amp;BX$3,事業計画集計2025[営業所]&amp;事業計画集計2025[月]&amp;事業計画集計2025[受着完],事業計画集計2025[(当月)実績 請負金額],0,0)</f>
        <v>24480587</v>
      </c>
      <c r="BY75" s="28" cm="1">
        <f t="array" ref="BY75">_xlfn.XLOOKUP($D74&amp;BX$2&amp;BX$3,事業計画集計2025[営業所]&amp;事業計画集計2025[月]&amp;事業計画集計2025[受着完],事業計画集計2025[(当月)実績 利益額],0,0)</f>
        <v>6420114</v>
      </c>
      <c r="BZ75" s="133">
        <f>BY75-($Q74*1000)</f>
        <v>-1829886</v>
      </c>
      <c r="CA75" s="149" cm="1">
        <f t="array" ref="CA75">_xlfn.XLOOKUP($D74&amp;BX$2&amp;BX$3,事業計画集計2025[営業所]&amp;事業計画集計2025[月]&amp;事業計画集計2025[受着完],事業計画集計2025[(当月)実績 棟数],0,0)</f>
        <v>4</v>
      </c>
      <c r="CB75" s="28" cm="1">
        <f t="array" ref="CB75">_xlfn.XLOOKUP($D74&amp;CB$2&amp;CB$3,事業計画集計2025[営業所]&amp;事業計画集計2025[月]&amp;事業計画集計2025[受着完],事業計画集計2025[(当月)実績 請負金額],0,0)</f>
        <v>1992330</v>
      </c>
      <c r="CC75" s="28" cm="1">
        <f t="array" ref="CC75">_xlfn.XLOOKUP($D74&amp;CB$2&amp;CB$3,事業計画集計2025[営業所]&amp;事業計画集計2025[月]&amp;事業計画集計2025[受着完],事業計画集計2025[(当月)実績 利益額],0,0)</f>
        <v>601180</v>
      </c>
      <c r="CD75" s="149" cm="1">
        <f t="array" ref="CD75">_xlfn.XLOOKUP($D74&amp;CB$2&amp;CB$3,事業計画集計2025[営業所]&amp;事業計画集計2025[月]&amp;事業計画集計2025[受着完],事業計画集計2025[(当月)実績 棟数],0,0)</f>
        <v>2</v>
      </c>
      <c r="CE75" s="28" cm="1">
        <f t="array" ref="CE75">_xlfn.XLOOKUP($D74&amp;CE$2&amp;CE$3,事業計画集計2025[営業所]&amp;事業計画集計2025[月]&amp;事業計画集計2025[受着完],事業計画集計2025[(当月)実績 請負金額],0,0)</f>
        <v>0</v>
      </c>
      <c r="CF75" s="28" cm="1">
        <f t="array" ref="CF75">_xlfn.XLOOKUP($D74&amp;CE$2&amp;CE$3,事業計画集計2025[営業所]&amp;事業計画集計2025[月]&amp;事業計画集計2025[受着完],事業計画集計2025[(当月)実績 利益額],0,0)</f>
        <v>0</v>
      </c>
      <c r="CG75" s="149" cm="1">
        <f t="array" ref="CG75">_xlfn.XLOOKUP($D74&amp;CE$2&amp;CE$3,事業計画集計2025[営業所]&amp;事業計画集計2025[月]&amp;事業計画集計2025[受着完],事業計画集計2025[(当月)実績 棟数],0,0)</f>
        <v>0</v>
      </c>
      <c r="CH75" s="28" cm="1">
        <f t="array" ref="CH75">_xlfn.XLOOKUP($D74&amp;CH$2&amp;CH$3,事業計画集計2025[営業所]&amp;事業計画集計2025[月]&amp;事業計画集計2025[受着完],事業計画集計2025[(当月)実績 請負金額],0,0)</f>
        <v>45377416</v>
      </c>
      <c r="CI75" s="28" cm="1">
        <f t="array" ref="CI75">_xlfn.XLOOKUP($D74&amp;CH$2&amp;CH$3,事業計画集計2025[営業所]&amp;事業計画集計2025[月]&amp;事業計画集計2025[受着完],事業計画集計2025[(当月)実績 利益額],0,0)</f>
        <v>12161569</v>
      </c>
      <c r="CJ75" s="133">
        <f>CI75-($Q74*1000)</f>
        <v>3911569</v>
      </c>
      <c r="CK75" s="142" cm="1">
        <f t="array" ref="CK75">_xlfn.XLOOKUP($D74&amp;CH$2&amp;CH$3,事業計画集計2025[営業所]&amp;事業計画集計2025[月]&amp;事業計画集計2025[受着完],事業計画集計2025[(当月)実績 棟数],0,0)</f>
        <v>4</v>
      </c>
      <c r="CL75" s="421">
        <f t="shared" si="1864"/>
        <v>15551297</v>
      </c>
      <c r="CM75" s="422">
        <f t="shared" si="1865"/>
        <v>4492650</v>
      </c>
      <c r="CN75" s="423">
        <f t="shared" si="1866"/>
        <v>8</v>
      </c>
      <c r="CO75" s="296">
        <f t="shared" si="1867"/>
        <v>0</v>
      </c>
      <c r="CP75" s="300">
        <f t="shared" si="1868"/>
        <v>0</v>
      </c>
      <c r="CQ75" s="154">
        <f t="shared" si="1869"/>
        <v>0</v>
      </c>
      <c r="CR75" s="304">
        <f>BN75+BX75+CH75</f>
        <v>96466829</v>
      </c>
      <c r="CS75" s="314">
        <f>BO75+BY75+CI75</f>
        <v>26768622</v>
      </c>
      <c r="CT75" s="409">
        <f>CS75*(1+CT76)-(($Q74*1000)*3)</f>
        <v>2018622</v>
      </c>
      <c r="CU75" s="158">
        <f>BQ75+CA75+CK75</f>
        <v>12</v>
      </c>
      <c r="CV75" s="333">
        <f t="shared" si="1873"/>
        <v>106906976</v>
      </c>
      <c r="CW75" s="334">
        <f t="shared" si="1874"/>
        <v>28867184</v>
      </c>
      <c r="CX75" s="162">
        <f t="shared" si="1875"/>
        <v>20</v>
      </c>
      <c r="CY75" s="354">
        <f t="shared" si="1876"/>
        <v>0</v>
      </c>
      <c r="CZ75" s="355">
        <f t="shared" si="1877"/>
        <v>0</v>
      </c>
      <c r="DA75" s="166">
        <f t="shared" si="1878"/>
        <v>0</v>
      </c>
      <c r="DB75" s="479">
        <f t="shared" si="1879"/>
        <v>173034725</v>
      </c>
      <c r="DC75" s="480">
        <f t="shared" si="1880"/>
        <v>46778023</v>
      </c>
      <c r="DD75" s="409">
        <f t="shared" si="1881"/>
        <v>-2721977</v>
      </c>
      <c r="DE75" s="482">
        <f t="shared" si="1882"/>
        <v>22</v>
      </c>
      <c r="DF75" s="28" cm="1">
        <f t="array" ref="DF75">_xlfn.XLOOKUP($D74&amp;DF$2&amp;DF$3,事業計画集計2025[営業所]&amp;事業計画集計2025[月]&amp;事業計画集計2025[受着完],事業計画集計2025[(当月)実績 請負金額],0,0)</f>
        <v>12447334</v>
      </c>
      <c r="DG75" s="28" cm="1">
        <f t="array" ref="DG75">_xlfn.XLOOKUP($D74&amp;DF$2&amp;DF$3,事業計画集計2025[営業所]&amp;事業計画集計2025[月]&amp;事業計画集計2025[受着完],事業計画集計2025[(当月)実績 利益額],0,0)</f>
        <v>3481582</v>
      </c>
      <c r="DH75" s="149" cm="1">
        <f t="array" ref="DH75">_xlfn.XLOOKUP($D74&amp;DF$2&amp;DF$3,事業計画集計2025[営業所]&amp;事業計画集計2025[月]&amp;事業計画集計2025[受着完],事業計画集計2025[(当月)実績 棟数],0,0)</f>
        <v>4</v>
      </c>
      <c r="DI75" s="28" cm="1">
        <f t="array" ref="DI75">_xlfn.XLOOKUP($D74&amp;DI$2&amp;DI$3,事業計画集計2025[営業所]&amp;事業計画集計2025[月]&amp;事業計画集計2025[受着完],事業計画集計2025[(当月)実績 請負金額],0,0)</f>
        <v>0</v>
      </c>
      <c r="DJ75" s="28" cm="1">
        <f t="array" ref="DJ75">_xlfn.XLOOKUP($D74&amp;DI$2&amp;DI$3,事業計画集計2025[営業所]&amp;事業計画集計2025[月]&amp;事業計画集計2025[受着完],事業計画集計2025[(当月)実績 利益額],0,0)</f>
        <v>0</v>
      </c>
      <c r="DK75" s="149" cm="1">
        <f t="array" ref="DK75">_xlfn.XLOOKUP($D74&amp;DI$2&amp;DI$3,事業計画集計2025[営業所]&amp;事業計画集計2025[月]&amp;事業計画集計2025[受着完],事業計画集計2025[(当月)実績 棟数],0,0)</f>
        <v>0</v>
      </c>
      <c r="DL75" s="28" cm="1">
        <f t="array" ref="DL75">_xlfn.XLOOKUP($D74&amp;DL$2&amp;DL$3,事業計画集計2025[営業所]&amp;事業計画集計2025[月]&amp;事業計画集計2025[受着完],事業計画集計2025[(当月)実績 請負金額],0,0)</f>
        <v>5323724</v>
      </c>
      <c r="DM75" s="28" cm="1">
        <f t="array" ref="DM75">_xlfn.XLOOKUP($D74&amp;DL$2&amp;DL$3,事業計画集計2025[営業所]&amp;事業計画集計2025[月]&amp;事業計画集計2025[受着完],事業計画集計2025[(当月)実績 利益額],0,0)</f>
        <v>1576572</v>
      </c>
      <c r="DN75" s="133">
        <f>DM75-($Q74*1000)</f>
        <v>-6673428</v>
      </c>
      <c r="DO75" s="149" cm="1">
        <f t="array" ref="DO75">_xlfn.XLOOKUP($D74&amp;DL$2&amp;DL$3,事業計画集計2025[営業所]&amp;事業計画集計2025[月]&amp;事業計画集計2025[受着完],事業計画集計2025[(当月)実績 棟数],0,0)</f>
        <v>2</v>
      </c>
      <c r="DP75" s="28" cm="1">
        <f t="array" ref="DP75">_xlfn.XLOOKUP($D74&amp;DP$2&amp;DP$3,事業計画集計2025[営業所]&amp;事業計画集計2025[月]&amp;事業計画集計2025[受着完],事業計画集計2025[(当月)実績 請負金額],0,0)</f>
        <v>20231391</v>
      </c>
      <c r="DQ75" s="28" cm="1">
        <f t="array" ref="DQ75">_xlfn.XLOOKUP($D74&amp;DP$2&amp;DP$3,事業計画集計2025[営業所]&amp;事業計画集計2025[月]&amp;事業計画集計2025[受着完],事業計画集計2025[(当月)実績 利益額],0,0)</f>
        <v>5415787</v>
      </c>
      <c r="DR75" s="149" cm="1">
        <f t="array" ref="DR75">_xlfn.XLOOKUP($D74&amp;DP$2&amp;DP$3,事業計画集計2025[営業所]&amp;事業計画集計2025[月]&amp;事業計画集計2025[受着完],事業計画集計2025[(当月)実績 棟数],0,0)</f>
        <v>4</v>
      </c>
      <c r="DS75" s="28" cm="1">
        <f t="array" ref="DS75">_xlfn.XLOOKUP($D74&amp;DS$2&amp;DS$3,事業計画集計2025[営業所]&amp;事業計画集計2025[月]&amp;事業計画集計2025[受着完],事業計画集計2025[(当月)実績 請負金額],0,0)</f>
        <v>0</v>
      </c>
      <c r="DT75" s="28" cm="1">
        <f t="array" ref="DT75">_xlfn.XLOOKUP($D74&amp;DS$2&amp;DS$3,事業計画集計2025[営業所]&amp;事業計画集計2025[月]&amp;事業計画集計2025[受着完],事業計画集計2025[(当月)実績 利益額],0,0)</f>
        <v>0</v>
      </c>
      <c r="DU75" s="149" cm="1">
        <f t="array" ref="DU75">_xlfn.XLOOKUP($D74&amp;DS$2&amp;DS$3,事業計画集計2025[営業所]&amp;事業計画集計2025[月]&amp;事業計画集計2025[受着完],事業計画集計2025[(当月)実績 棟数],0,0)</f>
        <v>0</v>
      </c>
      <c r="DV75" s="28" cm="1">
        <f t="array" ref="DV75">_xlfn.XLOOKUP($D74&amp;DV$2&amp;DV$3,事業計画集計2025[営業所]&amp;事業計画集計2025[月]&amp;事業計画集計2025[受着完],事業計画集計2025[(当月)実績 請負金額],0,0)</f>
        <v>997642</v>
      </c>
      <c r="DW75" s="28" cm="1">
        <f t="array" ref="DW75">_xlfn.XLOOKUP($D74&amp;DV$2&amp;DV$3,事業計画集計2025[営業所]&amp;事業計画集計2025[月]&amp;事業計画集計2025[受着完],事業計画集計2025[(当月)実績 利益額],0,0)</f>
        <v>164548</v>
      </c>
      <c r="DX75" s="133">
        <f>DW75-($Q74*1000)</f>
        <v>-8085452</v>
      </c>
      <c r="DY75" s="149" cm="1">
        <f t="array" ref="DY75">_xlfn.XLOOKUP($D74&amp;DV$2&amp;DV$3,事業計画集計2025[営業所]&amp;事業計画集計2025[月]&amp;事業計画集計2025[受着完],事業計画集計2025[(当月)実績 棟数],0,0)</f>
        <v>2</v>
      </c>
      <c r="DZ75" s="28" cm="1">
        <f t="array" ref="DZ75">_xlfn.XLOOKUP($D74&amp;DZ$2&amp;DZ$3,事業計画集計2025[営業所]&amp;事業計画集計2025[月]&amp;事業計画集計2025[受着完],事業計画集計2025[(当月)実績 請負金額],0,0)</f>
        <v>26161031</v>
      </c>
      <c r="EA75" s="28" cm="1">
        <f t="array" ref="EA75">_xlfn.XLOOKUP($D74&amp;DZ$2&amp;DZ$3,事業計画集計2025[営業所]&amp;事業計画集計2025[月]&amp;事業計画集計2025[受着完],事業計画集計2025[(当月)実績 利益額],0,0)</f>
        <v>7201357</v>
      </c>
      <c r="EB75" s="149" cm="1">
        <f t="array" ref="EB75">_xlfn.XLOOKUP($D74&amp;DZ$2&amp;DZ$3,事業計画集計2025[営業所]&amp;事業計画集計2025[月]&amp;事業計画集計2025[受着完],事業計画集計2025[(当月)実績 棟数],0,0)</f>
        <v>4</v>
      </c>
      <c r="EC75" s="28" cm="1">
        <f t="array" ref="EC75">_xlfn.XLOOKUP($D74&amp;EC$2&amp;EC$3,事業計画集計2025[営業所]&amp;事業計画集計2025[月]&amp;事業計画集計2025[受着完],事業計画集計2025[(当月)実績 請負金額],0,0)</f>
        <v>0</v>
      </c>
      <c r="ED75" s="28" cm="1">
        <f t="array" ref="ED75">_xlfn.XLOOKUP($D74&amp;EC$2&amp;EC$3,事業計画集計2025[営業所]&amp;事業計画集計2025[月]&amp;事業計画集計2025[受着完],事業計画集計2025[(当月)実績 利益額],0,0)</f>
        <v>0</v>
      </c>
      <c r="EE75" s="149" cm="1">
        <f t="array" ref="EE75">_xlfn.XLOOKUP($D74&amp;EC$2&amp;EC$3,事業計画集計2025[営業所]&amp;事業計画集計2025[月]&amp;事業計画集計2025[受着完],事業計画集計2025[(当月)実績 棟数],0,0)</f>
        <v>0</v>
      </c>
      <c r="EF75" s="28" cm="1">
        <f t="array" ref="EF75">_xlfn.XLOOKUP($D74&amp;EF$2&amp;EF$3,事業計画集計2025[営業所]&amp;事業計画集計2025[月]&amp;事業計画集計2025[受着完],事業計画集計2025[(当月)実績 請負金額],0,0)</f>
        <v>19796785</v>
      </c>
      <c r="EG75" s="28" cm="1">
        <f t="array" ref="EG75">_xlfn.XLOOKUP($D74&amp;EF$2&amp;EF$3,事業計画集計2025[営業所]&amp;事業計画集計2025[月]&amp;事業計画集計2025[受着完],事業計画集計2025[(当月)実績 利益額],0,0)</f>
        <v>5127634</v>
      </c>
      <c r="EH75" s="133">
        <f>EG75-($Q74*1000)</f>
        <v>-3122366</v>
      </c>
      <c r="EI75" s="142" cm="1">
        <f t="array" ref="EI75">_xlfn.XLOOKUP($D74&amp;EF$2&amp;EF$3,事業計画集計2025[営業所]&amp;事業計画集計2025[月]&amp;事業計画集計2025[受着完],事業計画集計2025[(当月)実績 棟数],0,0)</f>
        <v>3</v>
      </c>
      <c r="EJ75" s="421">
        <f t="shared" si="1883"/>
        <v>58839756</v>
      </c>
      <c r="EK75" s="422">
        <f t="shared" si="1884"/>
        <v>16098726</v>
      </c>
      <c r="EL75" s="423">
        <f t="shared" si="1885"/>
        <v>12</v>
      </c>
      <c r="EM75" s="296">
        <f t="shared" si="1886"/>
        <v>0</v>
      </c>
      <c r="EN75" s="300">
        <f t="shared" si="1887"/>
        <v>0</v>
      </c>
      <c r="EO75" s="154">
        <f t="shared" si="1888"/>
        <v>0</v>
      </c>
      <c r="EP75" s="304">
        <f>DL75+DV75+EF75</f>
        <v>26118151</v>
      </c>
      <c r="EQ75" s="314">
        <f>DM75+DW75+EG75</f>
        <v>6868754</v>
      </c>
      <c r="ER75" s="409">
        <f>EQ75*(1+ER76)-(($Q74*1000)*3)</f>
        <v>-17881246</v>
      </c>
      <c r="ES75" s="158">
        <f>DO75+DY75+EI75</f>
        <v>7</v>
      </c>
      <c r="ET75" s="28" cm="1">
        <f t="array" ref="ET75">_xlfn.XLOOKUP($D74&amp;ET$2&amp;ET$3,事業計画集計2025[営業所]&amp;事業計画集計2025[月]&amp;事業計画集計2025[受着完],事業計画集計2025[(当月)実績 請負金額],0,0)</f>
        <v>0</v>
      </c>
      <c r="EU75" s="28" cm="1">
        <f t="array" ref="EU75">_xlfn.XLOOKUP($D74&amp;ET$2&amp;ET$3,事業計画集計2025[営業所]&amp;事業計画集計2025[月]&amp;事業計画集計2025[受着完],事業計画集計2025[(当月)実績 利益額],0,0)</f>
        <v>0</v>
      </c>
      <c r="EV75" s="149" cm="1">
        <f t="array" ref="EV75">_xlfn.XLOOKUP($D74&amp;ET$2&amp;ET$3,事業計画集計2025[営業所]&amp;事業計画集計2025[月]&amp;事業計画集計2025[受着完],事業計画集計2025[(当月)実績 棟数],0,0)</f>
        <v>0</v>
      </c>
      <c r="EW75" s="28" cm="1">
        <f t="array" ref="EW75">_xlfn.XLOOKUP($D74&amp;EW$2&amp;EW$3,事業計画集計2025[営業所]&amp;事業計画集計2025[月]&amp;事業計画集計2025[受着完],事業計画集計2025[(当月)実績 請負金額],0,0)</f>
        <v>0</v>
      </c>
      <c r="EX75" s="28" cm="1">
        <f t="array" ref="EX75">_xlfn.XLOOKUP($D74&amp;EW$2&amp;EW$3,事業計画集計2025[営業所]&amp;事業計画集計2025[月]&amp;事業計画集計2025[受着完],事業計画集計2025[(当月)実績 利益額],0,0)</f>
        <v>0</v>
      </c>
      <c r="EY75" s="149" cm="1">
        <f t="array" ref="EY75">_xlfn.XLOOKUP($D74&amp;EW$2&amp;EW$3,事業計画集計2025[営業所]&amp;事業計画集計2025[月]&amp;事業計画集計2025[受着完],事業計画集計2025[(当月)実績 棟数],0,0)</f>
        <v>0</v>
      </c>
      <c r="EZ75" s="28" cm="1">
        <f t="array" ref="EZ75">_xlfn.XLOOKUP($D74&amp;EZ$2&amp;EZ$3,事業計画集計2025[営業所]&amp;事業計画集計2025[月]&amp;事業計画集計2025[受着完],事業計画集計2025[(当月)実績 請負金額],0,0)</f>
        <v>0</v>
      </c>
      <c r="FA75" s="28" cm="1">
        <f t="array" ref="FA75">_xlfn.XLOOKUP($D74&amp;EZ$2&amp;EZ$3,事業計画集計2025[営業所]&amp;事業計画集計2025[月]&amp;事業計画集計2025[受着完],事業計画集計2025[(当月)実績 利益額],0,0)</f>
        <v>0</v>
      </c>
      <c r="FB75" s="133">
        <f>FA75-($Q74*1000)</f>
        <v>-8250000</v>
      </c>
      <c r="FC75" s="149" cm="1">
        <f t="array" ref="FC75">_xlfn.XLOOKUP($D74&amp;EZ$2&amp;EZ$3,事業計画集計2025[営業所]&amp;事業計画集計2025[月]&amp;事業計画集計2025[受着完],事業計画集計2025[(当月)実績 棟数],0,0)</f>
        <v>0</v>
      </c>
      <c r="FD75" s="28" cm="1">
        <f t="array" ref="FD75">_xlfn.XLOOKUP($D74&amp;FD$2&amp;FD$3,事業計画集計2025[営業所]&amp;事業計画集計2025[月]&amp;事業計画集計2025[受着完],事業計画集計2025[(当月)実績 請負金額],0,0)</f>
        <v>0</v>
      </c>
      <c r="FE75" s="28" cm="1">
        <f t="array" ref="FE75">_xlfn.XLOOKUP($D74&amp;FD$2&amp;FD$3,事業計画集計2025[営業所]&amp;事業計画集計2025[月]&amp;事業計画集計2025[受着完],事業計画集計2025[(当月)実績 利益額],0,0)</f>
        <v>0</v>
      </c>
      <c r="FF75" s="149" cm="1">
        <f t="array" ref="FF75">_xlfn.XLOOKUP($D74&amp;FD$2&amp;FD$3,事業計画集計2025[営業所]&amp;事業計画集計2025[月]&amp;事業計画集計2025[受着完],事業計画集計2025[(当月)実績 棟数],0,0)</f>
        <v>0</v>
      </c>
      <c r="FG75" s="28" cm="1">
        <f t="array" ref="FG75">_xlfn.XLOOKUP($D74&amp;FG$2&amp;FG$3,事業計画集計2025[営業所]&amp;事業計画集計2025[月]&amp;事業計画集計2025[受着完],事業計画集計2025[(当月)実績 請負金額],0,0)</f>
        <v>0</v>
      </c>
      <c r="FH75" s="28" cm="1">
        <f t="array" ref="FH75">_xlfn.XLOOKUP($D74&amp;FG$2&amp;FG$3,事業計画集計2025[営業所]&amp;事業計画集計2025[月]&amp;事業計画集計2025[受着完],事業計画集計2025[(当月)実績 利益額],0,0)</f>
        <v>0</v>
      </c>
      <c r="FI75" s="149" cm="1">
        <f t="array" ref="FI75">_xlfn.XLOOKUP($D74&amp;FG$2&amp;FG$3,事業計画集計2025[営業所]&amp;事業計画集計2025[月]&amp;事業計画集計2025[受着完],事業計画集計2025[(当月)実績 棟数],0,0)</f>
        <v>0</v>
      </c>
      <c r="FJ75" s="28" cm="1">
        <f t="array" ref="FJ75">_xlfn.XLOOKUP($D74&amp;FJ$2&amp;FJ$3,事業計画集計2025[営業所]&amp;事業計画集計2025[月]&amp;事業計画集計2025[受着完],事業計画集計2025[(当月)実績 請負金額],0,0)</f>
        <v>0</v>
      </c>
      <c r="FK75" s="28" cm="1">
        <f t="array" ref="FK75">_xlfn.XLOOKUP($D74&amp;FJ$2&amp;FJ$3,事業計画集計2025[営業所]&amp;事業計画集計2025[月]&amp;事業計画集計2025[受着完],事業計画集計2025[(当月)実績 利益額],0,0)</f>
        <v>0</v>
      </c>
      <c r="FL75" s="133">
        <f>FK75-($Q74*1000)</f>
        <v>-8250000</v>
      </c>
      <c r="FM75" s="149" cm="1">
        <f t="array" ref="FM75">_xlfn.XLOOKUP($D74&amp;FJ$2&amp;FJ$3,事業計画集計2025[営業所]&amp;事業計画集計2025[月]&amp;事業計画集計2025[受着完],事業計画集計2025[(当月)実績 棟数],0,0)</f>
        <v>0</v>
      </c>
      <c r="FN75" s="28" cm="1">
        <f t="array" ref="FN75">_xlfn.XLOOKUP($D74&amp;FN$2&amp;FN$3,事業計画集計2025[営業所]&amp;事業計画集計2025[月]&amp;事業計画集計2025[受着完],事業計画集計2025[(当月)実績 請負金額],0,0)</f>
        <v>0</v>
      </c>
      <c r="FO75" s="28" cm="1">
        <f t="array" ref="FO75">_xlfn.XLOOKUP($D74&amp;FN$2&amp;FN$3,事業計画集計2025[営業所]&amp;事業計画集計2025[月]&amp;事業計画集計2025[受着完],事業計画集計2025[(当月)実績 利益額],0,0)</f>
        <v>0</v>
      </c>
      <c r="FP75" s="149" cm="1">
        <f t="array" ref="FP75">_xlfn.XLOOKUP($D74&amp;FN$2&amp;FN$3,事業計画集計2025[営業所]&amp;事業計画集計2025[月]&amp;事業計画集計2025[受着完],事業計画集計2025[(当月)実績 棟数],0,0)</f>
        <v>0</v>
      </c>
      <c r="FQ75" s="28" cm="1">
        <f t="array" ref="FQ75">_xlfn.XLOOKUP($D74&amp;FQ$2&amp;FQ$3,事業計画集計2025[営業所]&amp;事業計画集計2025[月]&amp;事業計画集計2025[受着完],事業計画集計2025[(当月)実績 請負金額],0,0)</f>
        <v>0</v>
      </c>
      <c r="FR75" s="28" cm="1">
        <f t="array" ref="FR75">_xlfn.XLOOKUP($D74&amp;FQ$2&amp;FQ$3,事業計画集計2025[営業所]&amp;事業計画集計2025[月]&amp;事業計画集計2025[受着完],事業計画集計2025[(当月)実績 利益額],0,0)</f>
        <v>0</v>
      </c>
      <c r="FS75" s="149" cm="1">
        <f t="array" ref="FS75">_xlfn.XLOOKUP($D74&amp;FQ$2&amp;FQ$3,事業計画集計2025[営業所]&amp;事業計画集計2025[月]&amp;事業計画集計2025[受着完],事業計画集計2025[(当月)実績 棟数],0,0)</f>
        <v>0</v>
      </c>
      <c r="FT75" s="28" cm="1">
        <f t="array" ref="FT75">_xlfn.XLOOKUP($D74&amp;FT$2&amp;FT$3,事業計画集計2025[営業所]&amp;事業計画集計2025[月]&amp;事業計画集計2025[受着完],事業計画集計2025[(当月)実績 請負金額],0,0)</f>
        <v>0</v>
      </c>
      <c r="FU75" s="28" cm="1">
        <f t="array" ref="FU75">_xlfn.XLOOKUP($D74&amp;FT$2&amp;FT$3,事業計画集計2025[営業所]&amp;事業計画集計2025[月]&amp;事業計画集計2025[受着完],事業計画集計2025[(当月)実績 利益額],0,0)</f>
        <v>0</v>
      </c>
      <c r="FV75" s="133">
        <f>FU75-($Q74*1000)</f>
        <v>-8250000</v>
      </c>
      <c r="FW75" s="142" cm="1">
        <f t="array" ref="FW75">_xlfn.XLOOKUP($D74&amp;FT$2&amp;FT$3,事業計画集計2025[営業所]&amp;事業計画集計2025[月]&amp;事業計画集計2025[受着完],事業計画集計2025[(当月)実績 棟数],0,0)</f>
        <v>0</v>
      </c>
      <c r="FX75" s="421">
        <f t="shared" si="1892"/>
        <v>0</v>
      </c>
      <c r="FY75" s="422">
        <f t="shared" si="1893"/>
        <v>0</v>
      </c>
      <c r="FZ75" s="423">
        <f t="shared" si="1894"/>
        <v>0</v>
      </c>
      <c r="GA75" s="296">
        <f t="shared" si="1895"/>
        <v>0</v>
      </c>
      <c r="GB75" s="300">
        <f t="shared" si="1896"/>
        <v>0</v>
      </c>
      <c r="GC75" s="154">
        <f t="shared" si="1897"/>
        <v>0</v>
      </c>
      <c r="GD75" s="304">
        <f>EZ75+FJ75+FT75</f>
        <v>0</v>
      </c>
      <c r="GE75" s="314">
        <f>FA75+FK75+FU75</f>
        <v>0</v>
      </c>
      <c r="GF75" s="409">
        <f>GE75*(1+GF76)-(($Q74*1000)*3)</f>
        <v>-24750000</v>
      </c>
      <c r="GG75" s="158">
        <f>FC75+FM75+FW75</f>
        <v>0</v>
      </c>
      <c r="GH75" s="333">
        <f t="shared" si="1901"/>
        <v>58839756</v>
      </c>
      <c r="GI75" s="334">
        <f t="shared" si="1902"/>
        <v>16098726</v>
      </c>
      <c r="GJ75" s="162">
        <f t="shared" si="1903"/>
        <v>12</v>
      </c>
      <c r="GK75" s="354">
        <f t="shared" si="1904"/>
        <v>0</v>
      </c>
      <c r="GL75" s="355">
        <f t="shared" si="1905"/>
        <v>0</v>
      </c>
      <c r="GM75" s="166">
        <f t="shared" si="1906"/>
        <v>0</v>
      </c>
      <c r="GN75" s="479">
        <f t="shared" si="1907"/>
        <v>26118151</v>
      </c>
      <c r="GO75" s="480">
        <f t="shared" si="1908"/>
        <v>6868754</v>
      </c>
      <c r="GP75" s="409">
        <f t="shared" si="1909"/>
        <v>-42631246</v>
      </c>
      <c r="GQ75" s="482">
        <f t="shared" si="1910"/>
        <v>7</v>
      </c>
      <c r="GR75" s="390">
        <f t="shared" si="1911"/>
        <v>165746732</v>
      </c>
      <c r="GS75" s="391">
        <f t="shared" si="1912"/>
        <v>44965910</v>
      </c>
      <c r="GT75" s="170">
        <f t="shared" si="1913"/>
        <v>32</v>
      </c>
      <c r="GU75" s="390">
        <f t="shared" si="1914"/>
        <v>0</v>
      </c>
      <c r="GV75" s="391">
        <f t="shared" si="1915"/>
        <v>0</v>
      </c>
      <c r="GW75" s="170">
        <f t="shared" si="1916"/>
        <v>0</v>
      </c>
      <c r="GX75" s="390">
        <f t="shared" si="1917"/>
        <v>199152876</v>
      </c>
      <c r="GY75" s="391">
        <f t="shared" si="1918"/>
        <v>53646777</v>
      </c>
      <c r="GZ75" s="409">
        <f t="shared" si="1919"/>
        <v>-45353223</v>
      </c>
      <c r="HA75" s="256">
        <f t="shared" si="1920"/>
        <v>29</v>
      </c>
      <c r="HB75" s="31"/>
      <c r="HC75" s="30" t="s">
        <v>138</v>
      </c>
      <c r="HD75" s="30" t="s">
        <v>110</v>
      </c>
      <c r="HE75" s="30" t="s">
        <v>261</v>
      </c>
      <c r="HF75" s="30"/>
      <c r="HG75" s="30"/>
    </row>
    <row r="76" spans="1:215" s="38" customFormat="1" ht="21">
      <c r="A76" s="32"/>
      <c r="B76" s="599"/>
      <c r="C76" s="72"/>
      <c r="D76" s="73"/>
      <c r="E76" s="198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139</v>
      </c>
      <c r="T76" s="35">
        <f t="shared" ref="T76:AA76" si="1927">IF(AND(T74&gt;0,T75&gt;0),ROUNDDOWN(T75/T74,4),"")</f>
        <v>1.077</v>
      </c>
      <c r="U76" s="36">
        <f t="shared" si="1927"/>
        <v>0.94520000000000004</v>
      </c>
      <c r="V76" s="143">
        <f t="shared" si="1927"/>
        <v>0.6</v>
      </c>
      <c r="W76" s="35" t="str">
        <f t="shared" si="1927"/>
        <v/>
      </c>
      <c r="X76" s="36" t="str">
        <f t="shared" si="1927"/>
        <v/>
      </c>
      <c r="Y76" s="150" t="str">
        <f t="shared" si="1927"/>
        <v/>
      </c>
      <c r="Z76" s="36">
        <f t="shared" si="1927"/>
        <v>2.4205999999999999</v>
      </c>
      <c r="AA76" s="36">
        <f t="shared" si="1927"/>
        <v>2.0977000000000001</v>
      </c>
      <c r="AB76" s="37">
        <f>IF(AB75&gt;0,AB75/AB74,0)</f>
        <v>22.223520000000001</v>
      </c>
      <c r="AC76" s="143">
        <f t="shared" ref="AC76:AK76" si="1928">IF(AND(AC74&gt;0,AC75&gt;0),ROUNDDOWN(AC75/AC74,4),"")</f>
        <v>0.8</v>
      </c>
      <c r="AD76" s="35">
        <f t="shared" si="1928"/>
        <v>1.2040999999999999</v>
      </c>
      <c r="AE76" s="36">
        <f t="shared" si="1928"/>
        <v>1.0706</v>
      </c>
      <c r="AF76" s="150">
        <f t="shared" si="1928"/>
        <v>0.8</v>
      </c>
      <c r="AG76" s="36" t="str">
        <f t="shared" si="1928"/>
        <v/>
      </c>
      <c r="AH76" s="36" t="str">
        <f t="shared" si="1928"/>
        <v/>
      </c>
      <c r="AI76" s="150" t="str">
        <f t="shared" si="1928"/>
        <v/>
      </c>
      <c r="AJ76" s="36">
        <f t="shared" si="1928"/>
        <v>0.19600000000000001</v>
      </c>
      <c r="AK76" s="36">
        <f t="shared" si="1928"/>
        <v>0.17949999999999999</v>
      </c>
      <c r="AL76" s="37">
        <f>IF(AL75&gt;0,AL75/AL74,0)</f>
        <v>0</v>
      </c>
      <c r="AM76" s="150">
        <f t="shared" ref="AM76:AU76" si="1929">IF(AND(AM74&gt;0,AM75&gt;0),ROUNDDOWN(AM75/AM74,4),"")</f>
        <v>0.8</v>
      </c>
      <c r="AN76" s="36">
        <f t="shared" si="1929"/>
        <v>0.86890000000000001</v>
      </c>
      <c r="AO76" s="36">
        <f t="shared" si="1929"/>
        <v>0.78569999999999995</v>
      </c>
      <c r="AP76" s="150">
        <f t="shared" si="1929"/>
        <v>1</v>
      </c>
      <c r="AQ76" s="36" t="str">
        <f t="shared" si="1929"/>
        <v/>
      </c>
      <c r="AR76" s="36" t="str">
        <f t="shared" si="1929"/>
        <v/>
      </c>
      <c r="AS76" s="150" t="str">
        <f t="shared" si="1929"/>
        <v/>
      </c>
      <c r="AT76" s="36">
        <f t="shared" si="1929"/>
        <v>2.3400000000000001E-2</v>
      </c>
      <c r="AU76" s="36">
        <f t="shared" si="1929"/>
        <v>2.2499999999999999E-2</v>
      </c>
      <c r="AV76" s="37">
        <f>IF(AV75&gt;0,AV75/AV74,0)</f>
        <v>0</v>
      </c>
      <c r="AW76" s="143">
        <f>IF(AND(AW74&gt;0,AW75&gt;0),ROUNDDOWN(AW75/AW74,4),"")</f>
        <v>0.4</v>
      </c>
      <c r="AX76" s="424">
        <f t="shared" ref="AX76:BE76" si="1930">IF(AND(AX74&gt;0,AX75&gt;0),ROUNDDOWN(AX75/AX74,4),"")</f>
        <v>1.05</v>
      </c>
      <c r="AY76" s="425">
        <f t="shared" si="1930"/>
        <v>0.93379999999999996</v>
      </c>
      <c r="AZ76" s="426">
        <f t="shared" si="1930"/>
        <v>0.8</v>
      </c>
      <c r="BA76" s="297" t="str">
        <f t="shared" si="1930"/>
        <v/>
      </c>
      <c r="BB76" s="301" t="str">
        <f t="shared" si="1930"/>
        <v/>
      </c>
      <c r="BC76" s="155" t="str">
        <f t="shared" si="1930"/>
        <v/>
      </c>
      <c r="BD76" s="305">
        <f t="shared" si="1930"/>
        <v>0.88</v>
      </c>
      <c r="BE76" s="315">
        <f t="shared" si="1930"/>
        <v>0.76659999999999995</v>
      </c>
      <c r="BF76" s="325"/>
      <c r="BG76" s="159">
        <f t="shared" ref="BG76:BO76" si="1931">IF(AND(BG74&gt;0,BG75&gt;0),ROUNDDOWN(BG75/BG74,4),"")</f>
        <v>0.66659999999999997</v>
      </c>
      <c r="BH76" s="36">
        <f t="shared" si="1931"/>
        <v>0.28889999999999999</v>
      </c>
      <c r="BI76" s="36">
        <f t="shared" si="1931"/>
        <v>0.2797</v>
      </c>
      <c r="BJ76" s="150">
        <f t="shared" si="1931"/>
        <v>0.6</v>
      </c>
      <c r="BK76" s="36" t="str">
        <f t="shared" si="1931"/>
        <v/>
      </c>
      <c r="BL76" s="36" t="str">
        <f t="shared" si="1931"/>
        <v/>
      </c>
      <c r="BM76" s="150" t="str">
        <f t="shared" si="1931"/>
        <v/>
      </c>
      <c r="BN76" s="36">
        <f t="shared" si="1931"/>
        <v>0.91749999999999998</v>
      </c>
      <c r="BO76" s="36">
        <f t="shared" si="1931"/>
        <v>0.94099999999999995</v>
      </c>
      <c r="BP76" s="37">
        <f>IF(BP75&gt;0,BP75/BP74,0)</f>
        <v>0</v>
      </c>
      <c r="BQ76" s="150">
        <f t="shared" ref="BQ76:BY76" si="1932">IF(AND(BQ74&gt;0,BQ75&gt;0),ROUNDDOWN(BQ75/BQ74,4),"")</f>
        <v>0.8</v>
      </c>
      <c r="BR76" s="36">
        <f t="shared" si="1932"/>
        <v>0.17860000000000001</v>
      </c>
      <c r="BS76" s="36">
        <f t="shared" si="1932"/>
        <v>0.16750000000000001</v>
      </c>
      <c r="BT76" s="150">
        <f t="shared" si="1932"/>
        <v>0.6</v>
      </c>
      <c r="BU76" s="36" t="str">
        <f t="shared" si="1932"/>
        <v/>
      </c>
      <c r="BV76" s="36" t="str">
        <f t="shared" si="1932"/>
        <v/>
      </c>
      <c r="BW76" s="150" t="str">
        <f t="shared" si="1932"/>
        <v/>
      </c>
      <c r="BX76" s="36">
        <f t="shared" si="1932"/>
        <v>0.84409999999999996</v>
      </c>
      <c r="BY76" s="36">
        <f t="shared" si="1932"/>
        <v>0.7379</v>
      </c>
      <c r="BZ76" s="37">
        <f>IF(BZ75&gt;0,BZ75/BZ74,0)</f>
        <v>0</v>
      </c>
      <c r="CA76" s="150">
        <f t="shared" ref="CA76:CI76" si="1933">IF(AND(CA74&gt;0,CA75&gt;0),ROUNDDOWN(CA75/CA74,4),"")</f>
        <v>0.8</v>
      </c>
      <c r="CB76" s="36">
        <f t="shared" si="1933"/>
        <v>6.8699999999999997E-2</v>
      </c>
      <c r="CC76" s="36">
        <f t="shared" si="1933"/>
        <v>6.9099999999999995E-2</v>
      </c>
      <c r="CD76" s="150">
        <f t="shared" si="1933"/>
        <v>0.4</v>
      </c>
      <c r="CE76" s="36" t="str">
        <f t="shared" si="1933"/>
        <v/>
      </c>
      <c r="CF76" s="36" t="str">
        <f t="shared" si="1933"/>
        <v/>
      </c>
      <c r="CG76" s="150" t="str">
        <f t="shared" si="1933"/>
        <v/>
      </c>
      <c r="CH76" s="36">
        <f t="shared" si="1933"/>
        <v>1.5647</v>
      </c>
      <c r="CI76" s="36">
        <f t="shared" si="1933"/>
        <v>1.3977999999999999</v>
      </c>
      <c r="CJ76" s="37">
        <f>IF(CJ75&gt;0,CJ75/CJ74,0)</f>
        <v>8.6923755555555555</v>
      </c>
      <c r="CK76" s="143">
        <f>IF(AND(CK74&gt;0,CK75&gt;0),ROUNDDOWN(CK75/CK74,4),"")</f>
        <v>0.8</v>
      </c>
      <c r="CL76" s="424">
        <f t="shared" ref="CL76:CS76" si="1934">IF(AND(CL74&gt;0,CL75&gt;0),ROUNDDOWN(CL75/CL74,4),"")</f>
        <v>0.1787</v>
      </c>
      <c r="CM76" s="425">
        <f t="shared" si="1934"/>
        <v>0.1721</v>
      </c>
      <c r="CN76" s="426">
        <f t="shared" si="1934"/>
        <v>0.5333</v>
      </c>
      <c r="CO76" s="297" t="str">
        <f t="shared" si="1934"/>
        <v/>
      </c>
      <c r="CP76" s="301" t="str">
        <f t="shared" si="1934"/>
        <v/>
      </c>
      <c r="CQ76" s="155" t="str">
        <f t="shared" si="1934"/>
        <v/>
      </c>
      <c r="CR76" s="305">
        <f t="shared" si="1934"/>
        <v>1.1088</v>
      </c>
      <c r="CS76" s="315">
        <f t="shared" si="1934"/>
        <v>1.0256000000000001</v>
      </c>
      <c r="CT76" s="325"/>
      <c r="CU76" s="159">
        <f>IF(AND(CU74&gt;0,CU75&gt;0),ROUNDDOWN(CU75/CU74,4),"")</f>
        <v>0.8</v>
      </c>
      <c r="CV76" s="335">
        <f>IF(AND(CV74&gt;0,CV75&gt;0),ROUNDDOWN(CV75/CV74,4),"")</f>
        <v>0.61439999999999995</v>
      </c>
      <c r="CW76" s="336">
        <f t="shared" ref="CW76:CX76" si="1935">IF(AND(CW74&gt;0,CW75&gt;0),ROUNDDOWN(CW75/CW74,4),"")</f>
        <v>0.55300000000000005</v>
      </c>
      <c r="CX76" s="163">
        <f t="shared" si="1935"/>
        <v>0.66659999999999997</v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>
        <f t="shared" ref="DB76:DE76" si="1936">IF(AND(DB74&gt;0,DB75&gt;0),ROUNDDOWN(DB75/DB74,4),"")</f>
        <v>0.99439999999999995</v>
      </c>
      <c r="DC76" s="484">
        <f t="shared" si="1936"/>
        <v>0.89610000000000001</v>
      </c>
      <c r="DD76" s="485"/>
      <c r="DE76" s="486">
        <f t="shared" si="1936"/>
        <v>0.73329999999999995</v>
      </c>
      <c r="DF76" s="36">
        <f t="shared" ref="DF76:DM76" si="1937">IF(AND(DF74&gt;0,DF75&gt;0),ROUNDDOWN(DF75/DF74,4),"")</f>
        <v>0.42920000000000003</v>
      </c>
      <c r="DG76" s="36">
        <f t="shared" si="1937"/>
        <v>0.40010000000000001</v>
      </c>
      <c r="DH76" s="150">
        <f t="shared" si="1937"/>
        <v>0.8</v>
      </c>
      <c r="DI76" s="36" t="str">
        <f t="shared" si="1937"/>
        <v/>
      </c>
      <c r="DJ76" s="36" t="str">
        <f t="shared" si="1937"/>
        <v/>
      </c>
      <c r="DK76" s="150" t="str">
        <f t="shared" si="1937"/>
        <v/>
      </c>
      <c r="DL76" s="36">
        <f t="shared" si="1937"/>
        <v>0.1835</v>
      </c>
      <c r="DM76" s="36">
        <f t="shared" si="1937"/>
        <v>0.1812</v>
      </c>
      <c r="DN76" s="37">
        <f>IF(DN75&gt;0,DN75/DN74,0)</f>
        <v>0</v>
      </c>
      <c r="DO76" s="150">
        <f t="shared" ref="DO76:DW76" si="1938">IF(AND(DO74&gt;0,DO75&gt;0),ROUNDDOWN(DO75/DO74,4),"")</f>
        <v>0.4</v>
      </c>
      <c r="DP76" s="36">
        <f t="shared" si="1938"/>
        <v>0.6976</v>
      </c>
      <c r="DQ76" s="36">
        <f t="shared" si="1938"/>
        <v>0.62250000000000005</v>
      </c>
      <c r="DR76" s="150">
        <f t="shared" si="1938"/>
        <v>0.8</v>
      </c>
      <c r="DS76" s="36" t="str">
        <f t="shared" si="1938"/>
        <v/>
      </c>
      <c r="DT76" s="36" t="str">
        <f t="shared" si="1938"/>
        <v/>
      </c>
      <c r="DU76" s="150" t="str">
        <f t="shared" si="1938"/>
        <v/>
      </c>
      <c r="DV76" s="36">
        <f t="shared" si="1938"/>
        <v>3.44E-2</v>
      </c>
      <c r="DW76" s="36">
        <f t="shared" si="1938"/>
        <v>1.89E-2</v>
      </c>
      <c r="DX76" s="37">
        <f>IF(DX75&gt;0,DX75/DX74,0)</f>
        <v>0</v>
      </c>
      <c r="DY76" s="150">
        <f t="shared" ref="DY76:EG76" si="1939">IF(AND(DY74&gt;0,DY75&gt;0),ROUNDDOWN(DY75/DY74,4),"")</f>
        <v>0.4</v>
      </c>
      <c r="DZ76" s="36">
        <f t="shared" si="1939"/>
        <v>0.90210000000000001</v>
      </c>
      <c r="EA76" s="36">
        <f t="shared" si="1939"/>
        <v>0.82769999999999999</v>
      </c>
      <c r="EB76" s="150">
        <f t="shared" si="1939"/>
        <v>0.8</v>
      </c>
      <c r="EC76" s="36" t="str">
        <f t="shared" si="1939"/>
        <v/>
      </c>
      <c r="ED76" s="36" t="str">
        <f t="shared" si="1939"/>
        <v/>
      </c>
      <c r="EE76" s="150" t="str">
        <f t="shared" si="1939"/>
        <v/>
      </c>
      <c r="EF76" s="36">
        <f t="shared" si="1939"/>
        <v>0.68259999999999998</v>
      </c>
      <c r="EG76" s="36">
        <f t="shared" si="1939"/>
        <v>0.58930000000000005</v>
      </c>
      <c r="EH76" s="37">
        <f>IF(EH75&gt;0,EH75/EH74,0)</f>
        <v>0</v>
      </c>
      <c r="EI76" s="143">
        <f>IF(AND(EI74&gt;0,EI75&gt;0),ROUNDDOWN(EI75/EI74,4),"")</f>
        <v>0.6</v>
      </c>
      <c r="EJ76" s="424">
        <f t="shared" ref="EJ76:EQ76" si="1940">IF(AND(EJ74&gt;0,EJ75&gt;0),ROUNDDOWN(EJ75/EJ74,4),"")</f>
        <v>0.67630000000000001</v>
      </c>
      <c r="EK76" s="425">
        <f t="shared" si="1940"/>
        <v>0.61680000000000001</v>
      </c>
      <c r="EL76" s="426">
        <f t="shared" si="1940"/>
        <v>0.8</v>
      </c>
      <c r="EM76" s="297" t="str">
        <f t="shared" si="1940"/>
        <v/>
      </c>
      <c r="EN76" s="301" t="str">
        <f t="shared" si="1940"/>
        <v/>
      </c>
      <c r="EO76" s="155" t="str">
        <f t="shared" si="1940"/>
        <v/>
      </c>
      <c r="EP76" s="305">
        <f t="shared" si="1940"/>
        <v>0.30020000000000002</v>
      </c>
      <c r="EQ76" s="315">
        <f t="shared" si="1940"/>
        <v>0.2631</v>
      </c>
      <c r="ER76" s="325"/>
      <c r="ES76" s="159">
        <f t="shared" ref="ES76:FA76" si="1941">IF(AND(ES74&gt;0,ES75&gt;0),ROUNDDOWN(ES75/ES74,4),"")</f>
        <v>0.46660000000000001</v>
      </c>
      <c r="ET76" s="36" t="str">
        <f t="shared" si="1941"/>
        <v/>
      </c>
      <c r="EU76" s="36" t="str">
        <f t="shared" si="1941"/>
        <v/>
      </c>
      <c r="EV76" s="150" t="str">
        <f t="shared" si="1941"/>
        <v/>
      </c>
      <c r="EW76" s="36" t="str">
        <f t="shared" si="1941"/>
        <v/>
      </c>
      <c r="EX76" s="36" t="str">
        <f t="shared" si="1941"/>
        <v/>
      </c>
      <c r="EY76" s="150" t="str">
        <f t="shared" si="1941"/>
        <v/>
      </c>
      <c r="EZ76" s="36" t="str">
        <f t="shared" si="1941"/>
        <v/>
      </c>
      <c r="FA76" s="36" t="str">
        <f t="shared" si="1941"/>
        <v/>
      </c>
      <c r="FB76" s="37">
        <f>IF(FB75&gt;0,FB75/FB74,0)</f>
        <v>0</v>
      </c>
      <c r="FC76" s="150" t="str">
        <f t="shared" ref="FC76:FK76" si="1942">IF(AND(FC74&gt;0,FC75&gt;0),ROUNDDOWN(FC75/FC74,4),"")</f>
        <v/>
      </c>
      <c r="FD76" s="36" t="str">
        <f t="shared" si="1942"/>
        <v/>
      </c>
      <c r="FE76" s="36" t="str">
        <f t="shared" si="1942"/>
        <v/>
      </c>
      <c r="FF76" s="150" t="str">
        <f t="shared" si="1942"/>
        <v/>
      </c>
      <c r="FG76" s="36" t="str">
        <f t="shared" si="1942"/>
        <v/>
      </c>
      <c r="FH76" s="36" t="str">
        <f t="shared" si="1942"/>
        <v/>
      </c>
      <c r="FI76" s="150" t="str">
        <f t="shared" si="1942"/>
        <v/>
      </c>
      <c r="FJ76" s="36" t="str">
        <f t="shared" si="1942"/>
        <v/>
      </c>
      <c r="FK76" s="36" t="str">
        <f t="shared" si="1942"/>
        <v/>
      </c>
      <c r="FL76" s="37">
        <f>IF(FL75&gt;0,FL75/FL74,0)</f>
        <v>0</v>
      </c>
      <c r="FM76" s="150" t="str">
        <f t="shared" ref="FM76:FU76" si="1943">IF(AND(FM74&gt;0,FM75&gt;0),ROUNDDOWN(FM75/FM74,4),"")</f>
        <v/>
      </c>
      <c r="FN76" s="36" t="str">
        <f t="shared" si="1943"/>
        <v/>
      </c>
      <c r="FO76" s="36" t="str">
        <f t="shared" si="1943"/>
        <v/>
      </c>
      <c r="FP76" s="150" t="str">
        <f t="shared" si="1943"/>
        <v/>
      </c>
      <c r="FQ76" s="36" t="str">
        <f t="shared" si="1943"/>
        <v/>
      </c>
      <c r="FR76" s="36" t="str">
        <f t="shared" si="1943"/>
        <v/>
      </c>
      <c r="FS76" s="150" t="str">
        <f t="shared" si="1943"/>
        <v/>
      </c>
      <c r="FT76" s="36" t="str">
        <f t="shared" si="1943"/>
        <v/>
      </c>
      <c r="FU76" s="36" t="str">
        <f t="shared" si="1943"/>
        <v/>
      </c>
      <c r="FV76" s="37">
        <f>IF(FV75&gt;0,FV75/FV74,0)</f>
        <v>0</v>
      </c>
      <c r="FW76" s="143" t="str">
        <f>IF(AND(FW74&gt;0,FW75&gt;0),ROUNDDOWN(FW75/FW74,4),"")</f>
        <v/>
      </c>
      <c r="FX76" s="424" t="str">
        <f t="shared" ref="FX76:GE76" si="1944">IF(AND(FX74&gt;0,FX75&gt;0),ROUNDDOWN(FX75/FX74,4),"")</f>
        <v/>
      </c>
      <c r="FY76" s="425" t="str">
        <f t="shared" si="1944"/>
        <v/>
      </c>
      <c r="FZ76" s="426" t="str">
        <f t="shared" si="1944"/>
        <v/>
      </c>
      <c r="GA76" s="297" t="str">
        <f t="shared" si="1944"/>
        <v/>
      </c>
      <c r="GB76" s="301" t="str">
        <f t="shared" si="1944"/>
        <v/>
      </c>
      <c r="GC76" s="155" t="str">
        <f t="shared" si="1944"/>
        <v/>
      </c>
      <c r="GD76" s="305" t="str">
        <f t="shared" si="1944"/>
        <v/>
      </c>
      <c r="GE76" s="315" t="str">
        <f t="shared" si="1944"/>
        <v/>
      </c>
      <c r="GF76" s="325"/>
      <c r="GG76" s="159" t="str">
        <f>IF(AND(GG74&gt;0,GG75&gt;0),ROUNDDOWN(GG75/GG74,4),"")</f>
        <v/>
      </c>
      <c r="GH76" s="335">
        <f>IF(AND(GH74&gt;0,GH75&gt;0),ROUNDDOWN(GH75/GH74,4),"")</f>
        <v>0.33810000000000001</v>
      </c>
      <c r="GI76" s="336">
        <f t="shared" ref="GI76:GJ76" si="1945">IF(AND(GI74&gt;0,GI75&gt;0),ROUNDDOWN(GI75/GI74,4),"")</f>
        <v>0.30840000000000001</v>
      </c>
      <c r="GJ76" s="163">
        <f t="shared" si="1945"/>
        <v>0.4</v>
      </c>
      <c r="GK76" s="356" t="str">
        <f>IF(AND(GK74&gt;0,GK75&gt;0),ROUNDDOWN(GK75/GK74,4),"")</f>
        <v/>
      </c>
      <c r="GL76" s="357" t="str">
        <f>IF(AND(GL74&gt;0,GL75&gt;0),ROUNDDOWN(GL75/GL74,4),"")</f>
        <v/>
      </c>
      <c r="GM76" s="167" t="str">
        <f>IF(AND(GM74&gt;0,GM75&gt;0),ROUNDDOWN(GM75/GM74,4),"")</f>
        <v/>
      </c>
      <c r="GN76" s="483">
        <f t="shared" ref="GN76:HA76" si="1946">IF(AND(GN74&gt;0,GN75&gt;0),ROUNDDOWN(GN75/GN74,4),"")</f>
        <v>0.15010000000000001</v>
      </c>
      <c r="GO76" s="484">
        <f t="shared" si="1946"/>
        <v>0.13150000000000001</v>
      </c>
      <c r="GP76" s="485" t="str">
        <f t="shared" si="1946"/>
        <v/>
      </c>
      <c r="GQ76" s="486">
        <f t="shared" si="1946"/>
        <v>0.23330000000000001</v>
      </c>
      <c r="GR76" s="392">
        <f t="shared" si="1946"/>
        <v>0.47620000000000001</v>
      </c>
      <c r="GS76" s="393">
        <f t="shared" si="1946"/>
        <v>0.43070000000000003</v>
      </c>
      <c r="GT76" s="172">
        <f t="shared" si="1946"/>
        <v>0.5333</v>
      </c>
      <c r="GU76" s="392" t="str">
        <f t="shared" si="1946"/>
        <v/>
      </c>
      <c r="GV76" s="393" t="str">
        <f t="shared" si="1946"/>
        <v/>
      </c>
      <c r="GW76" s="172" t="str">
        <f t="shared" si="1946"/>
        <v/>
      </c>
      <c r="GX76" s="392">
        <f t="shared" si="1946"/>
        <v>0.57220000000000004</v>
      </c>
      <c r="GY76" s="393">
        <f t="shared" si="1946"/>
        <v>0.51380000000000003</v>
      </c>
      <c r="GZ76" s="374"/>
      <c r="HA76" s="171">
        <f t="shared" si="1946"/>
        <v>0.48330000000000001</v>
      </c>
      <c r="HB76" s="40"/>
      <c r="HC76" s="39" t="s">
        <v>139</v>
      </c>
      <c r="HD76" s="39"/>
      <c r="HE76" s="39"/>
      <c r="HF76" s="39"/>
      <c r="HG76" s="39"/>
    </row>
    <row r="77" spans="1:215" s="25" customFormat="1" ht="21">
      <c r="A77" s="24"/>
      <c r="B77" s="51"/>
      <c r="C77" s="70" t="str">
        <f>_xlfn.XLOOKUP(D77,事業計画2025[営業所],事業計画2025[エリア],"",0)</f>
        <v>特建事業部</v>
      </c>
      <c r="D77" s="71" t="s">
        <v>109</v>
      </c>
      <c r="E77" s="196"/>
      <c r="F77" s="196"/>
      <c r="G77" s="196" t="str">
        <f>_xlfn.XLOOKUP(D77,事業計画2025[営業所],事業計画2025[所長],"",0)</f>
        <v>(退職) 日野 益巳</v>
      </c>
      <c r="H77" s="196" t="str">
        <f>_xlfn.XLOOKUP(D77,事業計画2025[営業所],事業計画2025[担当役員],"",0)</f>
        <v>加藤 斉</v>
      </c>
      <c r="I77" s="196">
        <f>_xlfn.XLOOKUP(D77,事業計画2025[営業所],事業計画2025[主要ブランド],"",0)</f>
        <v>0</v>
      </c>
      <c r="J77" s="196"/>
      <c r="K77" s="197">
        <f>_xlfn.XLOOKUP(D77,事業計画2025[営業所],事業計画2025[人件費],"",0)</f>
        <v>592</v>
      </c>
      <c r="L77" s="197">
        <f>_xlfn.XLOOKUP(D77,事業計画2025[営業所],事業計画2025[販売費],"",0)</f>
        <v>9</v>
      </c>
      <c r="M77" s="197">
        <f>_xlfn.XLOOKUP(D77,事業計画2025[営業所],事業計画2025[減価償却費],"",0)</f>
        <v>0</v>
      </c>
      <c r="N77" s="197">
        <f>_xlfn.XLOOKUP(D77,事業計画2025[営業所],事業計画2025[地代・家賃],"",0)</f>
        <v>0</v>
      </c>
      <c r="O77" s="197">
        <f>_xlfn.XLOOKUP(D77,事業計画2025[営業所],事業計画2025[その他経費],"",0)</f>
        <v>311</v>
      </c>
      <c r="P77" s="197">
        <f>_xlfn.XLOOKUP(D77,事業計画2025[営業所],事業計画2025[本社経費],"",0)</f>
        <v>400</v>
      </c>
      <c r="Q77" s="197">
        <f>SUM(K77:P77)</f>
        <v>1312</v>
      </c>
      <c r="R77" s="196"/>
      <c r="S77" s="26" t="s">
        <v>137</v>
      </c>
      <c r="T77" s="27" cm="1">
        <f t="array" ref="T77">_xlfn.XLOOKUP($D77&amp;T$2&amp;T$3,事業計画集計2025[営業所]&amp;事業計画集計2025[月]&amp;事業計画集計2025[受着完],事業計画集計2025[(当月)計画 請負金額],0,0)</f>
        <v>2700000</v>
      </c>
      <c r="U77" s="28" cm="1">
        <f t="array" ref="U77">_xlfn.XLOOKUP($D77&amp;T$2&amp;T$3,事業計画集計2025[営業所]&amp;事業計画集計2025[月]&amp;事業計画集計2025[受着完],事業計画集計2025[(当月)計画 利益額],0,0)</f>
        <v>2700000</v>
      </c>
      <c r="V77" s="142" cm="1">
        <f t="array" ref="V77">_xlfn.XLOOKUP($D77&amp;T$2&amp;T$3,事業計画集計2025[営業所]&amp;事業計画集計2025[月]&amp;事業計画集計2025[受着完],事業計画集計2025[(当月)計画 棟数],0,0)</f>
        <v>1</v>
      </c>
      <c r="W77" s="27" cm="1">
        <f t="array" ref="W77">_xlfn.XLOOKUP($D77&amp;W$2&amp;W$3,事業計画集計2025[営業所]&amp;事業計画集計2025[月]&amp;事業計画集計2025[受着完],事業計画集計2025[(当月)計画 請負金額],0,0)</f>
        <v>0</v>
      </c>
      <c r="X77" s="28" cm="1">
        <f t="array" ref="X77">_xlfn.XLOOKUP($D77&amp;W$2&amp;W$3,事業計画集計2025[営業所]&amp;事業計画集計2025[月]&amp;事業計画集計2025[受着完],事業計画集計2025[(当月)計画 利益額],0,0)</f>
        <v>0</v>
      </c>
      <c r="Y77" s="149" cm="1">
        <f t="array" ref="Y77">_xlfn.XLOOKUP($D77&amp;W$2&amp;W$3,事業計画集計2025[営業所]&amp;事業計画集計2025[月]&amp;事業計画集計2025[受着完],事業計画集計2025[(当月)計画 棟数],0,0)</f>
        <v>0</v>
      </c>
      <c r="Z77" s="28" cm="1">
        <f t="array" ref="Z77">_xlfn.XLOOKUP($D77&amp;Z$2&amp;Z$3,事業計画集計2025[営業所]&amp;事業計画集計2025[月]&amp;事業計画集計2025[受着完],事業計画集計2025[(当月)計画 請負金額],0,0)</f>
        <v>2700000</v>
      </c>
      <c r="AA77" s="28" cm="1">
        <f t="array" ref="AA77">_xlfn.XLOOKUP($D77&amp;Z$2&amp;Z$3,事業計画集計2025[営業所]&amp;事業計画集計2025[月]&amp;事業計画集計2025[受着完],事業計画集計2025[(当月)計画 利益額],0,0)</f>
        <v>2700000</v>
      </c>
      <c r="AB77" s="29">
        <f>AA77-($Q77*1000)</f>
        <v>1388000</v>
      </c>
      <c r="AC77" s="142" cm="1">
        <f t="array" ref="AC77">_xlfn.XLOOKUP($D77&amp;Z$2&amp;Z$3,事業計画集計2025[営業所]&amp;事業計画集計2025[月]&amp;事業計画集計2025[受着完],事業計画集計2025[(当月)計画 棟数],0,0)</f>
        <v>1</v>
      </c>
      <c r="AD77" s="27" cm="1">
        <f t="array" ref="AD77">_xlfn.XLOOKUP($D77&amp;AD$2&amp;AD$3,事業計画集計2025[営業所]&amp;事業計画集計2025[月]&amp;事業計画集計2025[受着完],事業計画集計2025[(当月)計画 請負金額],0,0)</f>
        <v>2700000</v>
      </c>
      <c r="AE77" s="28" cm="1">
        <f t="array" ref="AE77">_xlfn.XLOOKUP($D77&amp;AD$2&amp;AD$3,事業計画集計2025[営業所]&amp;事業計画集計2025[月]&amp;事業計画集計2025[受着完],事業計画集計2025[(当月)計画 利益額],0,0)</f>
        <v>2700000</v>
      </c>
      <c r="AF77" s="149" cm="1">
        <f t="array" ref="AF77">_xlfn.XLOOKUP($D77&amp;AD$2&amp;AD$3,事業計画集計2025[営業所]&amp;事業計画集計2025[月]&amp;事業計画集計2025[受着完],事業計画集計2025[(当月)計画 棟数],0,0)</f>
        <v>1</v>
      </c>
      <c r="AG77" s="28" cm="1">
        <f t="array" ref="AG77">_xlfn.XLOOKUP($D77&amp;AG$2&amp;AG$3,事業計画集計2025[営業所]&amp;事業計画集計2025[月]&amp;事業計画集計2025[受着完],事業計画集計2025[(当月)計画 請負金額],0,0)</f>
        <v>0</v>
      </c>
      <c r="AH77" s="28" cm="1">
        <f t="array" ref="AH77">_xlfn.XLOOKUP($D77&amp;AG$2&amp;AG$3,事業計画集計2025[営業所]&amp;事業計画集計2025[月]&amp;事業計画集計2025[受着完],事業計画集計2025[(当月)計画 利益額],0,0)</f>
        <v>0</v>
      </c>
      <c r="AI77" s="149" cm="1">
        <f t="array" ref="AI77">_xlfn.XLOOKUP($D77&amp;AG$2&amp;AG$3,事業計画集計2025[営業所]&amp;事業計画集計2025[月]&amp;事業計画集計2025[受着完],事業計画集計2025[(当月)計画 棟数],0,0)</f>
        <v>0</v>
      </c>
      <c r="AJ77" s="28" cm="1">
        <f t="array" ref="AJ77">_xlfn.XLOOKUP($D77&amp;AJ$2&amp;AJ$3,事業計画集計2025[営業所]&amp;事業計画集計2025[月]&amp;事業計画集計2025[受着完],事業計画集計2025[(当月)計画 請負金額],0,0)</f>
        <v>2700000</v>
      </c>
      <c r="AK77" s="28" cm="1">
        <f t="array" ref="AK77">_xlfn.XLOOKUP($D77&amp;AJ$2&amp;AJ$3,事業計画集計2025[営業所]&amp;事業計画集計2025[月]&amp;事業計画集計2025[受着完],事業計画集計2025[(当月)計画 利益額],0,0)</f>
        <v>2700000</v>
      </c>
      <c r="AL77" s="29">
        <f>AK77-($Q77*1000)</f>
        <v>1388000</v>
      </c>
      <c r="AM77" s="149" cm="1">
        <f t="array" ref="AM77">_xlfn.XLOOKUP($D77&amp;AJ$2&amp;AJ$3,事業計画集計2025[営業所]&amp;事業計画集計2025[月]&amp;事業計画集計2025[受着完],事業計画集計2025[(当月)計画 棟数],0,0)</f>
        <v>1</v>
      </c>
      <c r="AN77" s="28" cm="1">
        <f t="array" ref="AN77">_xlfn.XLOOKUP($D77&amp;AN$2&amp;AN$3,事業計画集計2025[営業所]&amp;事業計画集計2025[月]&amp;事業計画集計2025[受着完],事業計画集計2025[(当月)計画 請負金額],0,0)</f>
        <v>2700000</v>
      </c>
      <c r="AO77" s="28" cm="1">
        <f t="array" ref="AO77">_xlfn.XLOOKUP($D77&amp;AN$2&amp;AN$3,事業計画集計2025[営業所]&amp;事業計画集計2025[月]&amp;事業計画集計2025[受着完],事業計画集計2025[(当月)計画 利益額],0,0)</f>
        <v>2700000</v>
      </c>
      <c r="AP77" s="149" cm="1">
        <f t="array" ref="AP77">_xlfn.XLOOKUP($D77&amp;AN$2&amp;AN$3,事業計画集計2025[営業所]&amp;事業計画集計2025[月]&amp;事業計画集計2025[受着完],事業計画集計2025[(当月)計画 棟数],0,0)</f>
        <v>1</v>
      </c>
      <c r="AQ77" s="28" cm="1">
        <f t="array" ref="AQ77">_xlfn.XLOOKUP($D77&amp;AQ$2&amp;AQ$3,事業計画集計2025[営業所]&amp;事業計画集計2025[月]&amp;事業計画集計2025[受着完],事業計画集計2025[(当月)計画 請負金額],0,0)</f>
        <v>0</v>
      </c>
      <c r="AR77" s="28" cm="1">
        <f t="array" ref="AR77">_xlfn.XLOOKUP($D77&amp;AQ$2&amp;AQ$3,事業計画集計2025[営業所]&amp;事業計画集計2025[月]&amp;事業計画集計2025[受着完],事業計画集計2025[(当月)計画 利益額],0,0)</f>
        <v>0</v>
      </c>
      <c r="AS77" s="149" cm="1">
        <f t="array" ref="AS77">_xlfn.XLOOKUP($D77&amp;AQ$2&amp;AQ$3,事業計画集計2025[営業所]&amp;事業計画集計2025[月]&amp;事業計画集計2025[受着完],事業計画集計2025[(当月)計画 棟数],0,0)</f>
        <v>0</v>
      </c>
      <c r="AT77" s="28" cm="1">
        <f t="array" ref="AT77">_xlfn.XLOOKUP($D77&amp;AT$2&amp;AT$3,事業計画集計2025[営業所]&amp;事業計画集計2025[月]&amp;事業計画集計2025[受着完],事業計画集計2025[(当月)計画 請負金額],0,0)</f>
        <v>2700000</v>
      </c>
      <c r="AU77" s="28" cm="1">
        <f t="array" ref="AU77">_xlfn.XLOOKUP($D77&amp;AT$2&amp;AT$3,事業計画集計2025[営業所]&amp;事業計画集計2025[月]&amp;事業計画集計2025[受着完],事業計画集計2025[(当月)計画 利益額],0,0)</f>
        <v>2700000</v>
      </c>
      <c r="AV77" s="29">
        <f>AU77-($Q77*1000)</f>
        <v>1388000</v>
      </c>
      <c r="AW77" s="142" cm="1">
        <f t="array" ref="AW77">_xlfn.XLOOKUP($D77&amp;AT$2&amp;AT$3,事業計画集計2025[営業所]&amp;事業計画集計2025[月]&amp;事業計画集計2025[受着完],事業計画集計2025[(当月)計画 棟数],0,0)</f>
        <v>1</v>
      </c>
      <c r="AX77" s="421">
        <f t="shared" ref="AX77:AX78" si="1947">T77+AD77+AN77</f>
        <v>8100000</v>
      </c>
      <c r="AY77" s="422">
        <f t="shared" ref="AY77:AY78" si="1948">U77+AE77+AO77</f>
        <v>8100000</v>
      </c>
      <c r="AZ77" s="423">
        <f t="shared" ref="AZ77:AZ78" si="1949">V77+AF77+AP77</f>
        <v>3</v>
      </c>
      <c r="BA77" s="296">
        <f t="shared" ref="BA77:BA78" si="1950">W77+AG77+AQ77</f>
        <v>0</v>
      </c>
      <c r="BB77" s="300">
        <f t="shared" ref="BB77:BB78" si="1951">X77+AH77+AR77</f>
        <v>0</v>
      </c>
      <c r="BC77" s="154">
        <f t="shared" ref="BC77:BC78" si="1952">Y77+AI77+AS77</f>
        <v>0</v>
      </c>
      <c r="BD77" s="304">
        <f t="shared" ref="BD77" si="1953">Z77+AJ77+AT77</f>
        <v>8100000</v>
      </c>
      <c r="BE77" s="314">
        <f t="shared" ref="BE77" si="1954">AA77+AK77+AU77</f>
        <v>8100000</v>
      </c>
      <c r="BF77" s="324">
        <f t="shared" ref="BF77" si="1955">AB77+AL77+AV77</f>
        <v>4164000</v>
      </c>
      <c r="BG77" s="158">
        <f t="shared" ref="BG77" si="1956">AC77+AM77+AW77</f>
        <v>3</v>
      </c>
      <c r="BH77" s="28" cm="1">
        <f t="array" ref="BH77">_xlfn.XLOOKUP($D77&amp;BH$2&amp;BH$3,事業計画集計2025[営業所]&amp;事業計画集計2025[月]&amp;事業計画集計2025[受着完],事業計画集計2025[(当月)計画 請負金額],0,0)</f>
        <v>2500000</v>
      </c>
      <c r="BI77" s="28" cm="1">
        <f t="array" ref="BI77">_xlfn.XLOOKUP($D77&amp;BH$2&amp;BH$3,事業計画集計2025[営業所]&amp;事業計画集計2025[月]&amp;事業計画集計2025[受着完],事業計画集計2025[(当月)計画 利益額],0,0)</f>
        <v>2500000</v>
      </c>
      <c r="BJ77" s="149" cm="1">
        <f t="array" ref="BJ77">_xlfn.XLOOKUP($D77&amp;BH$2&amp;BH$3,事業計画集計2025[営業所]&amp;事業計画集計2025[月]&amp;事業計画集計2025[受着完],事業計画集計2025[(当月)計画 棟数],0,0)</f>
        <v>1</v>
      </c>
      <c r="BK77" s="28" cm="1">
        <f t="array" ref="BK77">_xlfn.XLOOKUP($D77&amp;BK$2&amp;BK$3,事業計画集計2025[営業所]&amp;事業計画集計2025[月]&amp;事業計画集計2025[受着完],事業計画集計2025[(当月)計画 請負金額],0,0)</f>
        <v>0</v>
      </c>
      <c r="BL77" s="28" cm="1">
        <f t="array" ref="BL77">_xlfn.XLOOKUP($D77&amp;BK$2&amp;BK$3,事業計画集計2025[営業所]&amp;事業計画集計2025[月]&amp;事業計画集計2025[受着完],事業計画集計2025[(当月)計画 利益額],0,0)</f>
        <v>0</v>
      </c>
      <c r="BM77" s="149" cm="1">
        <f t="array" ref="BM77">_xlfn.XLOOKUP($D77&amp;BK$2&amp;BK$3,事業計画集計2025[営業所]&amp;事業計画集計2025[月]&amp;事業計画集計2025[受着完],事業計画集計2025[(当月)計画 棟数],0,0)</f>
        <v>0</v>
      </c>
      <c r="BN77" s="28" cm="1">
        <f t="array" ref="BN77">_xlfn.XLOOKUP($D77&amp;BN$2&amp;BN$3,事業計画集計2025[営業所]&amp;事業計画集計2025[月]&amp;事業計画集計2025[受着完],事業計画集計2025[(当月)計画 請負金額],0,0)</f>
        <v>2500000</v>
      </c>
      <c r="BO77" s="28" cm="1">
        <f t="array" ref="BO77">_xlfn.XLOOKUP($D77&amp;BN$2&amp;BN$3,事業計画集計2025[営業所]&amp;事業計画集計2025[月]&amp;事業計画集計2025[受着完],事業計画集計2025[(当月)計画 利益額],0,0)</f>
        <v>2500000</v>
      </c>
      <c r="BP77" s="29">
        <f>BO77-($Q77*1000)</f>
        <v>1188000</v>
      </c>
      <c r="BQ77" s="149" cm="1">
        <f t="array" ref="BQ77">_xlfn.XLOOKUP($D77&amp;BN$2&amp;BN$3,事業計画集計2025[営業所]&amp;事業計画集計2025[月]&amp;事業計画集計2025[受着完],事業計画集計2025[(当月)計画 棟数],0,0)</f>
        <v>1</v>
      </c>
      <c r="BR77" s="28" cm="1">
        <f t="array" ref="BR77">_xlfn.XLOOKUP($D77&amp;BR$2&amp;BR$3,事業計画集計2025[営業所]&amp;事業計画集計2025[月]&amp;事業計画集計2025[受着完],事業計画集計2025[(当月)計画 請負金額],0,0)</f>
        <v>2500000</v>
      </c>
      <c r="BS77" s="28" cm="1">
        <f t="array" ref="BS77">_xlfn.XLOOKUP($D77&amp;BR$2&amp;BR$3,事業計画集計2025[営業所]&amp;事業計画集計2025[月]&amp;事業計画集計2025[受着完],事業計画集計2025[(当月)計画 利益額],0,0)</f>
        <v>2500000</v>
      </c>
      <c r="BT77" s="149" cm="1">
        <f t="array" ref="BT77">_xlfn.XLOOKUP($D77&amp;BR$2&amp;BR$3,事業計画集計2025[営業所]&amp;事業計画集計2025[月]&amp;事業計画集計2025[受着完],事業計画集計2025[(当月)計画 棟数],0,0)</f>
        <v>1</v>
      </c>
      <c r="BU77" s="28" cm="1">
        <f t="array" ref="BU77">_xlfn.XLOOKUP($D77&amp;BU$2&amp;BU$3,事業計画集計2025[営業所]&amp;事業計画集計2025[月]&amp;事業計画集計2025[受着完],事業計画集計2025[(当月)計画 請負金額],0,0)</f>
        <v>0</v>
      </c>
      <c r="BV77" s="28" cm="1">
        <f t="array" ref="BV77">_xlfn.XLOOKUP($D77&amp;BU$2&amp;BU$3,事業計画集計2025[営業所]&amp;事業計画集計2025[月]&amp;事業計画集計2025[受着完],事業計画集計2025[(当月)計画 利益額],0,0)</f>
        <v>0</v>
      </c>
      <c r="BW77" s="149" cm="1">
        <f t="array" ref="BW77">_xlfn.XLOOKUP($D77&amp;BU$2&amp;BU$3,事業計画集計2025[営業所]&amp;事業計画集計2025[月]&amp;事業計画集計2025[受着完],事業計画集計2025[(当月)計画 棟数],0,0)</f>
        <v>0</v>
      </c>
      <c r="BX77" s="28" cm="1">
        <f t="array" ref="BX77">_xlfn.XLOOKUP($D77&amp;BX$2&amp;BX$3,事業計画集計2025[営業所]&amp;事業計画集計2025[月]&amp;事業計画集計2025[受着完],事業計画集計2025[(当月)計画 請負金額],0,0)</f>
        <v>2500000</v>
      </c>
      <c r="BY77" s="28" cm="1">
        <f t="array" ref="BY77">_xlfn.XLOOKUP($D77&amp;BX$2&amp;BX$3,事業計画集計2025[営業所]&amp;事業計画集計2025[月]&amp;事業計画集計2025[受着完],事業計画集計2025[(当月)計画 利益額],0,0)</f>
        <v>2500000</v>
      </c>
      <c r="BZ77" s="29">
        <f>BY77-($Q77*1000)</f>
        <v>1188000</v>
      </c>
      <c r="CA77" s="149" cm="1">
        <f t="array" ref="CA77">_xlfn.XLOOKUP($D77&amp;BX$2&amp;BX$3,事業計画集計2025[営業所]&amp;事業計画集計2025[月]&amp;事業計画集計2025[受着完],事業計画集計2025[(当月)計画 棟数],0,0)</f>
        <v>1</v>
      </c>
      <c r="CB77" s="28" cm="1">
        <f t="array" ref="CB77">_xlfn.XLOOKUP($D77&amp;CB$2&amp;CB$3,事業計画集計2025[営業所]&amp;事業計画集計2025[月]&amp;事業計画集計2025[受着完],事業計画集計2025[(当月)計画 請負金額],0,0)</f>
        <v>2500000</v>
      </c>
      <c r="CC77" s="28" cm="1">
        <f t="array" ref="CC77">_xlfn.XLOOKUP($D77&amp;CB$2&amp;CB$3,事業計画集計2025[営業所]&amp;事業計画集計2025[月]&amp;事業計画集計2025[受着完],事業計画集計2025[(当月)計画 利益額],0,0)</f>
        <v>2500000</v>
      </c>
      <c r="CD77" s="149" cm="1">
        <f t="array" ref="CD77">_xlfn.XLOOKUP($D77&amp;CB$2&amp;CB$3,事業計画集計2025[営業所]&amp;事業計画集計2025[月]&amp;事業計画集計2025[受着完],事業計画集計2025[(当月)計画 棟数],0,0)</f>
        <v>1</v>
      </c>
      <c r="CE77" s="28" cm="1">
        <f t="array" ref="CE77">_xlfn.XLOOKUP($D77&amp;CE$2&amp;CE$3,事業計画集計2025[営業所]&amp;事業計画集計2025[月]&amp;事業計画集計2025[受着完],事業計画集計2025[(当月)計画 請負金額],0,0)</f>
        <v>0</v>
      </c>
      <c r="CF77" s="28" cm="1">
        <f t="array" ref="CF77">_xlfn.XLOOKUP($D77&amp;CE$2&amp;CE$3,事業計画集計2025[営業所]&amp;事業計画集計2025[月]&amp;事業計画集計2025[受着完],事業計画集計2025[(当月)計画 利益額],0,0)</f>
        <v>0</v>
      </c>
      <c r="CG77" s="149" cm="1">
        <f t="array" ref="CG77">_xlfn.XLOOKUP($D77&amp;CE$2&amp;CE$3,事業計画集計2025[営業所]&amp;事業計画集計2025[月]&amp;事業計画集計2025[受着完],事業計画集計2025[(当月)計画 棟数],0,0)</f>
        <v>0</v>
      </c>
      <c r="CH77" s="28" cm="1">
        <f t="array" ref="CH77">_xlfn.XLOOKUP($D77&amp;CH$2&amp;CH$3,事業計画集計2025[営業所]&amp;事業計画集計2025[月]&amp;事業計画集計2025[受着完],事業計画集計2025[(当月)計画 請負金額],0,0)</f>
        <v>2500000</v>
      </c>
      <c r="CI77" s="28" cm="1">
        <f t="array" ref="CI77">_xlfn.XLOOKUP($D77&amp;CH$2&amp;CH$3,事業計画集計2025[営業所]&amp;事業計画集計2025[月]&amp;事業計画集計2025[受着完],事業計画集計2025[(当月)計画 利益額],0,0)</f>
        <v>2500000</v>
      </c>
      <c r="CJ77" s="29">
        <f>CI77-($Q77*1000)</f>
        <v>1188000</v>
      </c>
      <c r="CK77" s="142" cm="1">
        <f t="array" ref="CK77">_xlfn.XLOOKUP($D77&amp;CH$2&amp;CH$3,事業計画集計2025[営業所]&amp;事業計画集計2025[月]&amp;事業計画集計2025[受着完],事業計画集計2025[(当月)計画 棟数],0,0)</f>
        <v>1</v>
      </c>
      <c r="CL77" s="421">
        <f t="shared" ref="CL77:CL78" si="1957">BH77+BR77+CB77</f>
        <v>7500000</v>
      </c>
      <c r="CM77" s="422">
        <f t="shared" ref="CM77:CM78" si="1958">BI77+BS77+CC77</f>
        <v>7500000</v>
      </c>
      <c r="CN77" s="423">
        <f t="shared" ref="CN77:CN78" si="1959">BJ77+BT77+CD77</f>
        <v>3</v>
      </c>
      <c r="CO77" s="296">
        <f t="shared" ref="CO77:CO78" si="1960">BK77+BU77+CE77</f>
        <v>0</v>
      </c>
      <c r="CP77" s="300">
        <f t="shared" ref="CP77:CP78" si="1961">BL77+BV77+CF77</f>
        <v>0</v>
      </c>
      <c r="CQ77" s="154">
        <f t="shared" ref="CQ77:CQ78" si="1962">BM77+BW77+CG77</f>
        <v>0</v>
      </c>
      <c r="CR77" s="304">
        <f t="shared" ref="CR77" si="1963">BN77+BX77+CH77</f>
        <v>7500000</v>
      </c>
      <c r="CS77" s="314">
        <f t="shared" ref="CS77:CT77" si="1964">BO77+BY77+CI77</f>
        <v>7500000</v>
      </c>
      <c r="CT77" s="324">
        <f t="shared" si="1964"/>
        <v>3564000</v>
      </c>
      <c r="CU77" s="158">
        <f t="shared" ref="CU77" si="1965">BQ77+CA77+CK77</f>
        <v>3</v>
      </c>
      <c r="CV77" s="333">
        <f t="shared" ref="CV77:CV78" si="1966">AX77+CL77</f>
        <v>15600000</v>
      </c>
      <c r="CW77" s="334">
        <f t="shared" ref="CW77:CW78" si="1967">AY77+CM77</f>
        <v>15600000</v>
      </c>
      <c r="CX77" s="162">
        <f t="shared" ref="CX77:CX78" si="1968">AZ77+CN77</f>
        <v>6</v>
      </c>
      <c r="CY77" s="354">
        <f t="shared" ref="CY77:CY78" si="1969">BA77+CO77</f>
        <v>0</v>
      </c>
      <c r="CZ77" s="355">
        <f t="shared" ref="CZ77:CZ78" si="1970">BB77+CP77</f>
        <v>0</v>
      </c>
      <c r="DA77" s="166">
        <f t="shared" ref="DA77:DA78" si="1971">BC77+CQ77</f>
        <v>0</v>
      </c>
      <c r="DB77" s="479">
        <f t="shared" ref="DB77:DB78" si="1972">BD77+CR77</f>
        <v>15600000</v>
      </c>
      <c r="DC77" s="480">
        <f t="shared" ref="DC77:DC78" si="1973">BE77+CS77</f>
        <v>15600000</v>
      </c>
      <c r="DD77" s="481">
        <f t="shared" ref="DD77:DD78" si="1974">BF77+CT77</f>
        <v>7728000</v>
      </c>
      <c r="DE77" s="482">
        <f t="shared" ref="DE77:DE78" si="1975">BG77+CU77</f>
        <v>6</v>
      </c>
      <c r="DF77" s="28" cm="1">
        <f t="array" ref="DF77">_xlfn.XLOOKUP($D77&amp;DF$2&amp;DF$3,事業計画集計2025[営業所]&amp;事業計画集計2025[月]&amp;事業計画集計2025[受着完],事業計画集計2025[(当月)計画 請負金額],0,0)</f>
        <v>2500000</v>
      </c>
      <c r="DG77" s="28" cm="1">
        <f t="array" ref="DG77">_xlfn.XLOOKUP($D77&amp;DF$2&amp;DF$3,事業計画集計2025[営業所]&amp;事業計画集計2025[月]&amp;事業計画集計2025[受着完],事業計画集計2025[(当月)計画 利益額],0,0)</f>
        <v>2500000</v>
      </c>
      <c r="DH77" s="149" cm="1">
        <f t="array" ref="DH77">_xlfn.XLOOKUP($D77&amp;DF$2&amp;DF$3,事業計画集計2025[営業所]&amp;事業計画集計2025[月]&amp;事業計画集計2025[受着完],事業計画集計2025[(当月)計画 棟数],0,0)</f>
        <v>1</v>
      </c>
      <c r="DI77" s="28" cm="1">
        <f t="array" ref="DI77">_xlfn.XLOOKUP($D77&amp;DI$2&amp;DI$3,事業計画集計2025[営業所]&amp;事業計画集計2025[月]&amp;事業計画集計2025[受着完],事業計画集計2025[(当月)計画 請負金額],0,0)</f>
        <v>0</v>
      </c>
      <c r="DJ77" s="28" cm="1">
        <f t="array" ref="DJ77">_xlfn.XLOOKUP($D77&amp;DI$2&amp;DI$3,事業計画集計2025[営業所]&amp;事業計画集計2025[月]&amp;事業計画集計2025[受着完],事業計画集計2025[(当月)計画 利益額],0,0)</f>
        <v>0</v>
      </c>
      <c r="DK77" s="149" cm="1">
        <f t="array" ref="DK77">_xlfn.XLOOKUP($D77&amp;DI$2&amp;DI$3,事業計画集計2025[営業所]&amp;事業計画集計2025[月]&amp;事業計画集計2025[受着完],事業計画集計2025[(当月)計画 棟数],0,0)</f>
        <v>0</v>
      </c>
      <c r="DL77" s="28" cm="1">
        <f t="array" ref="DL77">_xlfn.XLOOKUP($D77&amp;DL$2&amp;DL$3,事業計画集計2025[営業所]&amp;事業計画集計2025[月]&amp;事業計画集計2025[受着完],事業計画集計2025[(当月)計画 請負金額],0,0)</f>
        <v>2500000</v>
      </c>
      <c r="DM77" s="28" cm="1">
        <f t="array" ref="DM77">_xlfn.XLOOKUP($D77&amp;DL$2&amp;DL$3,事業計画集計2025[営業所]&amp;事業計画集計2025[月]&amp;事業計画集計2025[受着完],事業計画集計2025[(当月)計画 利益額],0,0)</f>
        <v>2500000</v>
      </c>
      <c r="DN77" s="29">
        <f>DM77-($Q77*1000)</f>
        <v>1188000</v>
      </c>
      <c r="DO77" s="149" cm="1">
        <f t="array" ref="DO77">_xlfn.XLOOKUP($D77&amp;DL$2&amp;DL$3,事業計画集計2025[営業所]&amp;事業計画集計2025[月]&amp;事業計画集計2025[受着完],事業計画集計2025[(当月)計画 棟数],0,0)</f>
        <v>1</v>
      </c>
      <c r="DP77" s="28" cm="1">
        <f t="array" ref="DP77">_xlfn.XLOOKUP($D77&amp;DP$2&amp;DP$3,事業計画集計2025[営業所]&amp;事業計画集計2025[月]&amp;事業計画集計2025[受着完],事業計画集計2025[(当月)計画 請負金額],0,0)</f>
        <v>2500000</v>
      </c>
      <c r="DQ77" s="28" cm="1">
        <f t="array" ref="DQ77">_xlfn.XLOOKUP($D77&amp;DP$2&amp;DP$3,事業計画集計2025[営業所]&amp;事業計画集計2025[月]&amp;事業計画集計2025[受着完],事業計画集計2025[(当月)計画 利益額],0,0)</f>
        <v>2500000</v>
      </c>
      <c r="DR77" s="149" cm="1">
        <f t="array" ref="DR77">_xlfn.XLOOKUP($D77&amp;DP$2&amp;DP$3,事業計画集計2025[営業所]&amp;事業計画集計2025[月]&amp;事業計画集計2025[受着完],事業計画集計2025[(当月)計画 棟数],0,0)</f>
        <v>1</v>
      </c>
      <c r="DS77" s="28" cm="1">
        <f t="array" ref="DS77">_xlfn.XLOOKUP($D77&amp;DS$2&amp;DS$3,事業計画集計2025[営業所]&amp;事業計画集計2025[月]&amp;事業計画集計2025[受着完],事業計画集計2025[(当月)計画 請負金額],0,0)</f>
        <v>0</v>
      </c>
      <c r="DT77" s="28" cm="1">
        <f t="array" ref="DT77">_xlfn.XLOOKUP($D77&amp;DS$2&amp;DS$3,事業計画集計2025[営業所]&amp;事業計画集計2025[月]&amp;事業計画集計2025[受着完],事業計画集計2025[(当月)計画 利益額],0,0)</f>
        <v>0</v>
      </c>
      <c r="DU77" s="149" cm="1">
        <f t="array" ref="DU77">_xlfn.XLOOKUP($D77&amp;DS$2&amp;DS$3,事業計画集計2025[営業所]&amp;事業計画集計2025[月]&amp;事業計画集計2025[受着完],事業計画集計2025[(当月)計画 棟数],0,0)</f>
        <v>0</v>
      </c>
      <c r="DV77" s="28" cm="1">
        <f t="array" ref="DV77">_xlfn.XLOOKUP($D77&amp;DV$2&amp;DV$3,事業計画集計2025[営業所]&amp;事業計画集計2025[月]&amp;事業計画集計2025[受着完],事業計画集計2025[(当月)計画 請負金額],0,0)</f>
        <v>2500000</v>
      </c>
      <c r="DW77" s="28" cm="1">
        <f t="array" ref="DW77">_xlfn.XLOOKUP($D77&amp;DV$2&amp;DV$3,事業計画集計2025[営業所]&amp;事業計画集計2025[月]&amp;事業計画集計2025[受着完],事業計画集計2025[(当月)計画 利益額],0,0)</f>
        <v>2500000</v>
      </c>
      <c r="DX77" s="29">
        <f>DW77-($Q77*1000)</f>
        <v>1188000</v>
      </c>
      <c r="DY77" s="149" cm="1">
        <f t="array" ref="DY77">_xlfn.XLOOKUP($D77&amp;DV$2&amp;DV$3,事業計画集計2025[営業所]&amp;事業計画集計2025[月]&amp;事業計画集計2025[受着完],事業計画集計2025[(当月)計画 棟数],0,0)</f>
        <v>1</v>
      </c>
      <c r="DZ77" s="28" cm="1">
        <f t="array" ref="DZ77">_xlfn.XLOOKUP($D77&amp;DZ$2&amp;DZ$3,事業計画集計2025[営業所]&amp;事業計画集計2025[月]&amp;事業計画集計2025[受着完],事業計画集計2025[(当月)計画 請負金額],0,0)</f>
        <v>2500000</v>
      </c>
      <c r="EA77" s="28" cm="1">
        <f t="array" ref="EA77">_xlfn.XLOOKUP($D77&amp;DZ$2&amp;DZ$3,事業計画集計2025[営業所]&amp;事業計画集計2025[月]&amp;事業計画集計2025[受着完],事業計画集計2025[(当月)計画 利益額],0,0)</f>
        <v>2500000</v>
      </c>
      <c r="EB77" s="149" cm="1">
        <f t="array" ref="EB77">_xlfn.XLOOKUP($D77&amp;DZ$2&amp;DZ$3,事業計画集計2025[営業所]&amp;事業計画集計2025[月]&amp;事業計画集計2025[受着完],事業計画集計2025[(当月)計画 棟数],0,0)</f>
        <v>1</v>
      </c>
      <c r="EC77" s="28" cm="1">
        <f t="array" ref="EC77">_xlfn.XLOOKUP($D77&amp;EC$2&amp;EC$3,事業計画集計2025[営業所]&amp;事業計画集計2025[月]&amp;事業計画集計2025[受着完],事業計画集計2025[(当月)計画 請負金額],0,0)</f>
        <v>0</v>
      </c>
      <c r="ED77" s="28" cm="1">
        <f t="array" ref="ED77">_xlfn.XLOOKUP($D77&amp;EC$2&amp;EC$3,事業計画集計2025[営業所]&amp;事業計画集計2025[月]&amp;事業計画集計2025[受着完],事業計画集計2025[(当月)計画 利益額],0,0)</f>
        <v>0</v>
      </c>
      <c r="EE77" s="149" cm="1">
        <f t="array" ref="EE77">_xlfn.XLOOKUP($D77&amp;EC$2&amp;EC$3,事業計画集計2025[営業所]&amp;事業計画集計2025[月]&amp;事業計画集計2025[受着完],事業計画集計2025[(当月)計画 棟数],0,0)</f>
        <v>0</v>
      </c>
      <c r="EF77" s="28" cm="1">
        <f t="array" ref="EF77">_xlfn.XLOOKUP($D77&amp;EF$2&amp;EF$3,事業計画集計2025[営業所]&amp;事業計画集計2025[月]&amp;事業計画集計2025[受着完],事業計画集計2025[(当月)計画 請負金額],0,0)</f>
        <v>2500000</v>
      </c>
      <c r="EG77" s="28" cm="1">
        <f t="array" ref="EG77">_xlfn.XLOOKUP($D77&amp;EF$2&amp;EF$3,事業計画集計2025[営業所]&amp;事業計画集計2025[月]&amp;事業計画集計2025[受着完],事業計画集計2025[(当月)計画 利益額],0,0)</f>
        <v>2500000</v>
      </c>
      <c r="EH77" s="29">
        <f>EG77-($Q77*1000)</f>
        <v>1188000</v>
      </c>
      <c r="EI77" s="142" cm="1">
        <f t="array" ref="EI77">_xlfn.XLOOKUP($D77&amp;EF$2&amp;EF$3,事業計画集計2025[営業所]&amp;事業計画集計2025[月]&amp;事業計画集計2025[受着完],事業計画集計2025[(当月)計画 棟数],0,0)</f>
        <v>1</v>
      </c>
      <c r="EJ77" s="421">
        <f t="shared" ref="EJ77:EJ78" si="1976">DF77+DP77+DZ77</f>
        <v>7500000</v>
      </c>
      <c r="EK77" s="422">
        <f t="shared" ref="EK77:EK78" si="1977">DG77+DQ77+EA77</f>
        <v>7500000</v>
      </c>
      <c r="EL77" s="423">
        <f t="shared" ref="EL77:EL78" si="1978">DH77+DR77+EB77</f>
        <v>3</v>
      </c>
      <c r="EM77" s="296">
        <f t="shared" ref="EM77:EM78" si="1979">DI77+DS77+EC77</f>
        <v>0</v>
      </c>
      <c r="EN77" s="300">
        <f t="shared" ref="EN77:EN78" si="1980">DJ77+DT77+ED77</f>
        <v>0</v>
      </c>
      <c r="EO77" s="154">
        <f t="shared" ref="EO77:EO78" si="1981">DK77+DU77+EE77</f>
        <v>0</v>
      </c>
      <c r="EP77" s="304">
        <f t="shared" ref="EP77" si="1982">DL77+DV77+EF77</f>
        <v>7500000</v>
      </c>
      <c r="EQ77" s="314">
        <f t="shared" ref="EQ77:ER77" si="1983">DM77+DW77+EG77</f>
        <v>7500000</v>
      </c>
      <c r="ER77" s="324">
        <f t="shared" si="1983"/>
        <v>3564000</v>
      </c>
      <c r="ES77" s="158">
        <f t="shared" ref="ES77" si="1984">DO77+DY77+EI77</f>
        <v>3</v>
      </c>
      <c r="ET77" s="28" cm="1">
        <f t="array" ref="ET77">_xlfn.XLOOKUP($D77&amp;ET$2&amp;ET$3,事業計画集計2025[営業所]&amp;事業計画集計2025[月]&amp;事業計画集計2025[受着完],事業計画集計2025[(当月)計画 請負金額],0,0)</f>
        <v>2500000</v>
      </c>
      <c r="EU77" s="28" cm="1">
        <f t="array" ref="EU77">_xlfn.XLOOKUP($D77&amp;ET$2&amp;ET$3,事業計画集計2025[営業所]&amp;事業計画集計2025[月]&amp;事業計画集計2025[受着完],事業計画集計2025[(当月)計画 利益額],0,0)</f>
        <v>2500000</v>
      </c>
      <c r="EV77" s="149" cm="1">
        <f t="array" ref="EV77">_xlfn.XLOOKUP($D77&amp;ET$2&amp;ET$3,事業計画集計2025[営業所]&amp;事業計画集計2025[月]&amp;事業計画集計2025[受着完],事業計画集計2025[(当月)計画 棟数],0,0)</f>
        <v>1</v>
      </c>
      <c r="EW77" s="28" cm="1">
        <f t="array" ref="EW77">_xlfn.XLOOKUP($D77&amp;EW$2&amp;EW$3,事業計画集計2025[営業所]&amp;事業計画集計2025[月]&amp;事業計画集計2025[受着完],事業計画集計2025[(当月)計画 請負金額],0,0)</f>
        <v>0</v>
      </c>
      <c r="EX77" s="28" cm="1">
        <f t="array" ref="EX77">_xlfn.XLOOKUP($D77&amp;EW$2&amp;EW$3,事業計画集計2025[営業所]&amp;事業計画集計2025[月]&amp;事業計画集計2025[受着完],事業計画集計2025[(当月)計画 利益額],0,0)</f>
        <v>0</v>
      </c>
      <c r="EY77" s="149" cm="1">
        <f t="array" ref="EY77">_xlfn.XLOOKUP($D77&amp;EW$2&amp;EW$3,事業計画集計2025[営業所]&amp;事業計画集計2025[月]&amp;事業計画集計2025[受着完],事業計画集計2025[(当月)計画 棟数],0,0)</f>
        <v>0</v>
      </c>
      <c r="EZ77" s="28" cm="1">
        <f t="array" ref="EZ77">_xlfn.XLOOKUP($D77&amp;EZ$2&amp;EZ$3,事業計画集計2025[営業所]&amp;事業計画集計2025[月]&amp;事業計画集計2025[受着完],事業計画集計2025[(当月)計画 請負金額],0,0)</f>
        <v>2500000</v>
      </c>
      <c r="FA77" s="28" cm="1">
        <f t="array" ref="FA77">_xlfn.XLOOKUP($D77&amp;EZ$2&amp;EZ$3,事業計画集計2025[営業所]&amp;事業計画集計2025[月]&amp;事業計画集計2025[受着完],事業計画集計2025[(当月)計画 利益額],0,0)</f>
        <v>2500000</v>
      </c>
      <c r="FB77" s="29">
        <f>FA77-($Q77*1000)</f>
        <v>1188000</v>
      </c>
      <c r="FC77" s="149" cm="1">
        <f t="array" ref="FC77">_xlfn.XLOOKUP($D77&amp;EZ$2&amp;EZ$3,事業計画集計2025[営業所]&amp;事業計画集計2025[月]&amp;事業計画集計2025[受着完],事業計画集計2025[(当月)計画 棟数],0,0)</f>
        <v>1</v>
      </c>
      <c r="FD77" s="28" cm="1">
        <f t="array" ref="FD77">_xlfn.XLOOKUP($D77&amp;FD$2&amp;FD$3,事業計画集計2025[営業所]&amp;事業計画集計2025[月]&amp;事業計画集計2025[受着完],事業計画集計2025[(当月)計画 請負金額],0,0)</f>
        <v>2500000</v>
      </c>
      <c r="FE77" s="28" cm="1">
        <f t="array" ref="FE77">_xlfn.XLOOKUP($D77&amp;FD$2&amp;FD$3,事業計画集計2025[営業所]&amp;事業計画集計2025[月]&amp;事業計画集計2025[受着完],事業計画集計2025[(当月)計画 利益額],0,0)</f>
        <v>2500000</v>
      </c>
      <c r="FF77" s="149" cm="1">
        <f t="array" ref="FF77">_xlfn.XLOOKUP($D77&amp;FD$2&amp;FD$3,事業計画集計2025[営業所]&amp;事業計画集計2025[月]&amp;事業計画集計2025[受着完],事業計画集計2025[(当月)計画 棟数],0,0)</f>
        <v>1</v>
      </c>
      <c r="FG77" s="28" cm="1">
        <f t="array" ref="FG77">_xlfn.XLOOKUP($D77&amp;FG$2&amp;FG$3,事業計画集計2025[営業所]&amp;事業計画集計2025[月]&amp;事業計画集計2025[受着完],事業計画集計2025[(当月)計画 請負金額],0,0)</f>
        <v>0</v>
      </c>
      <c r="FH77" s="28" cm="1">
        <f t="array" ref="FH77">_xlfn.XLOOKUP($D77&amp;FG$2&amp;FG$3,事業計画集計2025[営業所]&amp;事業計画集計2025[月]&amp;事業計画集計2025[受着完],事業計画集計2025[(当月)計画 利益額],0,0)</f>
        <v>0</v>
      </c>
      <c r="FI77" s="149" cm="1">
        <f t="array" ref="FI77">_xlfn.XLOOKUP($D77&amp;FG$2&amp;FG$3,事業計画集計2025[営業所]&amp;事業計画集計2025[月]&amp;事業計画集計2025[受着完],事業計画集計2025[(当月)計画 棟数],0,0)</f>
        <v>0</v>
      </c>
      <c r="FJ77" s="28" cm="1">
        <f t="array" ref="FJ77">_xlfn.XLOOKUP($D77&amp;FJ$2&amp;FJ$3,事業計画集計2025[営業所]&amp;事業計画集計2025[月]&amp;事業計画集計2025[受着完],事業計画集計2025[(当月)計画 請負金額],0,0)</f>
        <v>2500000</v>
      </c>
      <c r="FK77" s="28" cm="1">
        <f t="array" ref="FK77">_xlfn.XLOOKUP($D77&amp;FJ$2&amp;FJ$3,事業計画集計2025[営業所]&amp;事業計画集計2025[月]&amp;事業計画集計2025[受着完],事業計画集計2025[(当月)計画 利益額],0,0)</f>
        <v>2500000</v>
      </c>
      <c r="FL77" s="29">
        <f>FK77-($Q77*1000)</f>
        <v>1188000</v>
      </c>
      <c r="FM77" s="149" cm="1">
        <f t="array" ref="FM77">_xlfn.XLOOKUP($D77&amp;FJ$2&amp;FJ$3,事業計画集計2025[営業所]&amp;事業計画集計2025[月]&amp;事業計画集計2025[受着完],事業計画集計2025[(当月)計画 棟数],0,0)</f>
        <v>1</v>
      </c>
      <c r="FN77" s="28" cm="1">
        <f t="array" ref="FN77">_xlfn.XLOOKUP($D77&amp;FN$2&amp;FN$3,事業計画集計2025[営業所]&amp;事業計画集計2025[月]&amp;事業計画集計2025[受着完],事業計画集計2025[(当月)計画 請負金額],0,0)</f>
        <v>2500000</v>
      </c>
      <c r="FO77" s="28" cm="1">
        <f t="array" ref="FO77">_xlfn.XLOOKUP($D77&amp;FN$2&amp;FN$3,事業計画集計2025[営業所]&amp;事業計画集計2025[月]&amp;事業計画集計2025[受着完],事業計画集計2025[(当月)計画 利益額],0,0)</f>
        <v>2500000</v>
      </c>
      <c r="FP77" s="149" cm="1">
        <f t="array" ref="FP77">_xlfn.XLOOKUP($D77&amp;FN$2&amp;FN$3,事業計画集計2025[営業所]&amp;事業計画集計2025[月]&amp;事業計画集計2025[受着完],事業計画集計2025[(当月)計画 棟数],0,0)</f>
        <v>1</v>
      </c>
      <c r="FQ77" s="28" cm="1">
        <f t="array" ref="FQ77">_xlfn.XLOOKUP($D77&amp;FQ$2&amp;FQ$3,事業計画集計2025[営業所]&amp;事業計画集計2025[月]&amp;事業計画集計2025[受着完],事業計画集計2025[(当月)計画 請負金額],0,0)</f>
        <v>0</v>
      </c>
      <c r="FR77" s="28" cm="1">
        <f t="array" ref="FR77">_xlfn.XLOOKUP($D77&amp;FQ$2&amp;FQ$3,事業計画集計2025[営業所]&amp;事業計画集計2025[月]&amp;事業計画集計2025[受着完],事業計画集計2025[(当月)計画 利益額],0,0)</f>
        <v>0</v>
      </c>
      <c r="FS77" s="149" cm="1">
        <f t="array" ref="FS77">_xlfn.XLOOKUP($D77&amp;FQ$2&amp;FQ$3,事業計画集計2025[営業所]&amp;事業計画集計2025[月]&amp;事業計画集計2025[受着完],事業計画集計2025[(当月)計画 棟数],0,0)</f>
        <v>0</v>
      </c>
      <c r="FT77" s="28" cm="1">
        <f t="array" ref="FT77">_xlfn.XLOOKUP($D77&amp;FT$2&amp;FT$3,事業計画集計2025[営業所]&amp;事業計画集計2025[月]&amp;事業計画集計2025[受着完],事業計画集計2025[(当月)計画 請負金額],0,0)</f>
        <v>2500000</v>
      </c>
      <c r="FU77" s="28" cm="1">
        <f t="array" ref="FU77">_xlfn.XLOOKUP($D77&amp;FT$2&amp;FT$3,事業計画集計2025[営業所]&amp;事業計画集計2025[月]&amp;事業計画集計2025[受着完],事業計画集計2025[(当月)計画 利益額],0,0)</f>
        <v>2500000</v>
      </c>
      <c r="FV77" s="29">
        <f>FU77-($Q77*1000)</f>
        <v>1188000</v>
      </c>
      <c r="FW77" s="142" cm="1">
        <f t="array" ref="FW77">_xlfn.XLOOKUP($D77&amp;FT$2&amp;FT$3,事業計画集計2025[営業所]&amp;事業計画集計2025[月]&amp;事業計画集計2025[受着完],事業計画集計2025[(当月)計画 棟数],0,0)</f>
        <v>1</v>
      </c>
      <c r="FX77" s="421">
        <f t="shared" ref="FX77:FX78" si="1985">ET77+FD77+FN77</f>
        <v>7500000</v>
      </c>
      <c r="FY77" s="422">
        <f t="shared" ref="FY77:FY78" si="1986">EU77+FE77+FO77</f>
        <v>7500000</v>
      </c>
      <c r="FZ77" s="423">
        <f t="shared" ref="FZ77:FZ78" si="1987">EV77+FF77+FP77</f>
        <v>3</v>
      </c>
      <c r="GA77" s="296">
        <f t="shared" ref="GA77:GA78" si="1988">EW77+FG77+FQ77</f>
        <v>0</v>
      </c>
      <c r="GB77" s="300">
        <f t="shared" ref="GB77:GB78" si="1989">EX77+FH77+FR77</f>
        <v>0</v>
      </c>
      <c r="GC77" s="154">
        <f t="shared" ref="GC77:GC78" si="1990">EY77+FI77+FS77</f>
        <v>0</v>
      </c>
      <c r="GD77" s="304">
        <f t="shared" ref="GD77" si="1991">EZ77+FJ77+FT77</f>
        <v>7500000</v>
      </c>
      <c r="GE77" s="314">
        <f t="shared" ref="GE77:GF77" si="1992">FA77+FK77+FU77</f>
        <v>7500000</v>
      </c>
      <c r="GF77" s="324">
        <f t="shared" si="1992"/>
        <v>3564000</v>
      </c>
      <c r="GG77" s="158">
        <f t="shared" ref="GG77" si="1993">FC77+FM77+FW77</f>
        <v>3</v>
      </c>
      <c r="GH77" s="333">
        <f t="shared" ref="GH77:GH78" si="1994">EJ77+FX77</f>
        <v>15000000</v>
      </c>
      <c r="GI77" s="334">
        <f t="shared" ref="GI77:GI78" si="1995">EK77+FY77</f>
        <v>15000000</v>
      </c>
      <c r="GJ77" s="162">
        <f t="shared" ref="GJ77:GJ78" si="1996">EL77+FZ77</f>
        <v>6</v>
      </c>
      <c r="GK77" s="354">
        <f t="shared" ref="GK77:GK78" si="1997">EM77+GA77</f>
        <v>0</v>
      </c>
      <c r="GL77" s="355">
        <f t="shared" ref="GL77:GL78" si="1998">EN77+GB77</f>
        <v>0</v>
      </c>
      <c r="GM77" s="166">
        <f t="shared" ref="GM77:GM78" si="1999">EO77+GC77</f>
        <v>0</v>
      </c>
      <c r="GN77" s="479">
        <f t="shared" ref="GN77:GN78" si="2000">EP77+GD77</f>
        <v>15000000</v>
      </c>
      <c r="GO77" s="480">
        <f t="shared" ref="GO77:GO78" si="2001">EQ77+GE77</f>
        <v>15000000</v>
      </c>
      <c r="GP77" s="481">
        <f t="shared" ref="GP77:GP78" si="2002">ER77+GF77</f>
        <v>7128000</v>
      </c>
      <c r="GQ77" s="482">
        <f t="shared" ref="GQ77:GQ78" si="2003">ES77+GG77</f>
        <v>6</v>
      </c>
      <c r="GR77" s="390">
        <f t="shared" ref="GR77:GR78" si="2004">CV77+GH77</f>
        <v>30600000</v>
      </c>
      <c r="GS77" s="391">
        <f t="shared" ref="GS77:GS78" si="2005">CW77+GI77</f>
        <v>30600000</v>
      </c>
      <c r="GT77" s="170">
        <f t="shared" ref="GT77:GT78" si="2006">CX77+GJ77</f>
        <v>12</v>
      </c>
      <c r="GU77" s="390">
        <f t="shared" ref="GU77:GU78" si="2007">CY77+GK77</f>
        <v>0</v>
      </c>
      <c r="GV77" s="391">
        <f t="shared" ref="GV77:GV78" si="2008">CZ77+GL77</f>
        <v>0</v>
      </c>
      <c r="GW77" s="170">
        <f t="shared" ref="GW77:GW78" si="2009">DA77+GM77</f>
        <v>0</v>
      </c>
      <c r="GX77" s="390">
        <f t="shared" ref="GX77:GX78" si="2010">DB77+GN77</f>
        <v>30600000</v>
      </c>
      <c r="GY77" s="391">
        <f t="shared" ref="GY77:GY78" si="2011">DC77+GO77</f>
        <v>30600000</v>
      </c>
      <c r="GZ77" s="409">
        <f t="shared" ref="GZ77:GZ78" si="2012">DD77+GP77</f>
        <v>14856000</v>
      </c>
      <c r="HA77" s="256">
        <f t="shared" ref="HA77:HA78" si="2013">DE77+GQ77</f>
        <v>12</v>
      </c>
      <c r="HB77" s="31"/>
      <c r="HC77" s="30" t="s">
        <v>137</v>
      </c>
      <c r="HD77" s="30" t="s">
        <v>113</v>
      </c>
      <c r="HE77" s="30" t="s">
        <v>259</v>
      </c>
      <c r="HF77" s="30"/>
      <c r="HG77" s="30"/>
    </row>
    <row r="78" spans="1:215" s="25" customFormat="1" ht="21">
      <c r="A78" s="24"/>
      <c r="B78" s="51"/>
      <c r="C78" s="70"/>
      <c r="D78" s="71"/>
      <c r="E78" s="196"/>
      <c r="F78" s="196"/>
      <c r="G78" s="196"/>
      <c r="H78" s="196"/>
      <c r="I78" s="196"/>
      <c r="J78" s="196"/>
      <c r="K78" s="197">
        <f>K77</f>
        <v>592</v>
      </c>
      <c r="L78" s="197">
        <f t="shared" ref="L78" si="2014">L77</f>
        <v>9</v>
      </c>
      <c r="M78" s="197">
        <f t="shared" ref="M78" si="2015">M77</f>
        <v>0</v>
      </c>
      <c r="N78" s="197">
        <f t="shared" ref="N78" si="2016">N77</f>
        <v>0</v>
      </c>
      <c r="O78" s="197">
        <f t="shared" ref="O78" si="2017">O77</f>
        <v>311</v>
      </c>
      <c r="P78" s="197">
        <f t="shared" ref="P78" si="2018">P77</f>
        <v>400</v>
      </c>
      <c r="Q78" s="197">
        <f t="shared" ref="Q78" si="2019">Q77</f>
        <v>1312</v>
      </c>
      <c r="R78" s="196"/>
      <c r="S78" s="26" t="s">
        <v>138</v>
      </c>
      <c r="T78" s="27" cm="1">
        <f t="array" ref="T78">_xlfn.XLOOKUP($D77&amp;T$2&amp;T$3,事業計画集計2025[営業所]&amp;事業計画集計2025[月]&amp;事業計画集計2025[受着完],事業計画集計2025[(当月)実績 請負金額],0,0)</f>
        <v>0</v>
      </c>
      <c r="U78" s="28" cm="1">
        <f t="array" ref="U78">_xlfn.XLOOKUP($D77&amp;T$2&amp;T$3,事業計画集計2025[営業所]&amp;事業計画集計2025[月]&amp;事業計画集計2025[受着完],事業計画集計2025[(当月)実績 利益額],0,0)</f>
        <v>0</v>
      </c>
      <c r="V78" s="142" cm="1">
        <f t="array" ref="V78">_xlfn.XLOOKUP($D77&amp;T$2&amp;T$3,事業計画集計2025[営業所]&amp;事業計画集計2025[月]&amp;事業計画集計2025[受着完],事業計画集計2025[(当月)実績 棟数],0,0)</f>
        <v>0</v>
      </c>
      <c r="W78" s="27" cm="1">
        <f t="array" ref="W78">_xlfn.XLOOKUP($D77&amp;W$2&amp;W$3,事業計画集計2025[営業所]&amp;事業計画集計2025[月]&amp;事業計画集計2025[受着完],事業計画集計2025[(当月)実績 請負金額],0,0)</f>
        <v>0</v>
      </c>
      <c r="X78" s="28" cm="1">
        <f t="array" ref="X78">_xlfn.XLOOKUP($D77&amp;W$2&amp;W$3,事業計画集計2025[営業所]&amp;事業計画集計2025[月]&amp;事業計画集計2025[受着完],事業計画集計2025[(当月)実績 利益額],0,0)</f>
        <v>0</v>
      </c>
      <c r="Y78" s="149" cm="1">
        <f t="array" ref="Y78">_xlfn.XLOOKUP($D77&amp;W$2&amp;W$3,事業計画集計2025[営業所]&amp;事業計画集計2025[月]&amp;事業計画集計2025[受着完],事業計画集計2025[(当月)実績 棟数],0,0)</f>
        <v>0</v>
      </c>
      <c r="Z78" s="28" cm="1">
        <f t="array" ref="Z78">_xlfn.XLOOKUP($D77&amp;Z$2&amp;Z$3,事業計画集計2025[営業所]&amp;事業計画集計2025[月]&amp;事業計画集計2025[受着完],事業計画集計2025[(当月)実績 請負金額],0,0)</f>
        <v>0</v>
      </c>
      <c r="AA78" s="28" cm="1">
        <f t="array" ref="AA78">_xlfn.XLOOKUP($D77&amp;Z$2&amp;Z$3,事業計画集計2025[営業所]&amp;事業計画集計2025[月]&amp;事業計画集計2025[受着完],事業計画集計2025[(当月)実績 利益額],0,0)</f>
        <v>0</v>
      </c>
      <c r="AB78" s="133">
        <f>AA78-($Q77*1000)</f>
        <v>-1312000</v>
      </c>
      <c r="AC78" s="142" cm="1">
        <f t="array" ref="AC78">_xlfn.XLOOKUP($D77&amp;Z$2&amp;Z$3,事業計画集計2025[営業所]&amp;事業計画集計2025[月]&amp;事業計画集計2025[受着完],事業計画集計2025[(当月)実績 棟数],0,0)</f>
        <v>0</v>
      </c>
      <c r="AD78" s="27" cm="1">
        <f t="array" ref="AD78">_xlfn.XLOOKUP($D77&amp;AD$2&amp;AD$3,事業計画集計2025[営業所]&amp;事業計画集計2025[月]&amp;事業計画集計2025[受着完],事業計画集計2025[(当月)実績 請負金額],0,0)</f>
        <v>0</v>
      </c>
      <c r="AE78" s="28" cm="1">
        <f t="array" ref="AE78">_xlfn.XLOOKUP($D77&amp;AD$2&amp;AD$3,事業計画集計2025[営業所]&amp;事業計画集計2025[月]&amp;事業計画集計2025[受着完],事業計画集計2025[(当月)実績 利益額],0,0)</f>
        <v>0</v>
      </c>
      <c r="AF78" s="149" cm="1">
        <f t="array" ref="AF78">_xlfn.XLOOKUP($D77&amp;AD$2&amp;AD$3,事業計画集計2025[営業所]&amp;事業計画集計2025[月]&amp;事業計画集計2025[受着完],事業計画集計2025[(当月)実績 棟数],0,0)</f>
        <v>0</v>
      </c>
      <c r="AG78" s="28" cm="1">
        <f t="array" ref="AG78">_xlfn.XLOOKUP($D77&amp;AG$2&amp;AG$3,事業計画集計2025[営業所]&amp;事業計画集計2025[月]&amp;事業計画集計2025[受着完],事業計画集計2025[(当月)実績 請負金額],0,0)</f>
        <v>0</v>
      </c>
      <c r="AH78" s="28" cm="1">
        <f t="array" ref="AH78">_xlfn.XLOOKUP($D77&amp;AG$2&amp;AG$3,事業計画集計2025[営業所]&amp;事業計画集計2025[月]&amp;事業計画集計2025[受着完],事業計画集計2025[(当月)実績 利益額],0,0)</f>
        <v>0</v>
      </c>
      <c r="AI78" s="149" cm="1">
        <f t="array" ref="AI78">_xlfn.XLOOKUP($D77&amp;AG$2&amp;AG$3,事業計画集計2025[営業所]&amp;事業計画集計2025[月]&amp;事業計画集計2025[受着完],事業計画集計2025[(当月)実績 棟数],0,0)</f>
        <v>0</v>
      </c>
      <c r="AJ78" s="28" cm="1">
        <f t="array" ref="AJ78">_xlfn.XLOOKUP($D77&amp;AJ$2&amp;AJ$3,事業計画集計2025[営業所]&amp;事業計画集計2025[月]&amp;事業計画集計2025[受着完],事業計画集計2025[(当月)実績 請負金額],0,0)</f>
        <v>0</v>
      </c>
      <c r="AK78" s="28" cm="1">
        <f t="array" ref="AK78">_xlfn.XLOOKUP($D77&amp;AJ$2&amp;AJ$3,事業計画集計2025[営業所]&amp;事業計画集計2025[月]&amp;事業計画集計2025[受着完],事業計画集計2025[(当月)実績 利益額],0,0)</f>
        <v>0</v>
      </c>
      <c r="AL78" s="133">
        <f>AK78-($Q77*1000)</f>
        <v>-1312000</v>
      </c>
      <c r="AM78" s="149" cm="1">
        <f t="array" ref="AM78">_xlfn.XLOOKUP($D77&amp;AJ$2&amp;AJ$3,事業計画集計2025[営業所]&amp;事業計画集計2025[月]&amp;事業計画集計2025[受着完],事業計画集計2025[(当月)実績 棟数],0,0)</f>
        <v>0</v>
      </c>
      <c r="AN78" s="28" cm="1">
        <f t="array" ref="AN78">_xlfn.XLOOKUP($D77&amp;AN$2&amp;AN$3,事業計画集計2025[営業所]&amp;事業計画集計2025[月]&amp;事業計画集計2025[受着完],事業計画集計2025[(当月)実績 請負金額],0,0)</f>
        <v>0</v>
      </c>
      <c r="AO78" s="28" cm="1">
        <f t="array" ref="AO78">_xlfn.XLOOKUP($D77&amp;AN$2&amp;AN$3,事業計画集計2025[営業所]&amp;事業計画集計2025[月]&amp;事業計画集計2025[受着完],事業計画集計2025[(当月)実績 利益額],0,0)</f>
        <v>0</v>
      </c>
      <c r="AP78" s="149" cm="1">
        <f t="array" ref="AP78">_xlfn.XLOOKUP($D77&amp;AN$2&amp;AN$3,事業計画集計2025[営業所]&amp;事業計画集計2025[月]&amp;事業計画集計2025[受着完],事業計画集計2025[(当月)実績 棟数],0,0)</f>
        <v>0</v>
      </c>
      <c r="AQ78" s="28" cm="1">
        <f t="array" ref="AQ78">_xlfn.XLOOKUP($D77&amp;AQ$2&amp;AQ$3,事業計画集計2025[営業所]&amp;事業計画集計2025[月]&amp;事業計画集計2025[受着完],事業計画集計2025[(当月)実績 請負金額],0,0)</f>
        <v>0</v>
      </c>
      <c r="AR78" s="28" cm="1">
        <f t="array" ref="AR78">_xlfn.XLOOKUP($D77&amp;AQ$2&amp;AQ$3,事業計画集計2025[営業所]&amp;事業計画集計2025[月]&amp;事業計画集計2025[受着完],事業計画集計2025[(当月)実績 利益額],0,0)</f>
        <v>0</v>
      </c>
      <c r="AS78" s="149" cm="1">
        <f t="array" ref="AS78">_xlfn.XLOOKUP($D77&amp;AQ$2&amp;AQ$3,事業計画集計2025[営業所]&amp;事業計画集計2025[月]&amp;事業計画集計2025[受着完],事業計画集計2025[(当月)実績 棟数],0,0)</f>
        <v>0</v>
      </c>
      <c r="AT78" s="28" cm="1">
        <f t="array" ref="AT78">_xlfn.XLOOKUP($D77&amp;AT$2&amp;AT$3,事業計画集計2025[営業所]&amp;事業計画集計2025[月]&amp;事業計画集計2025[受着完],事業計画集計2025[(当月)実績 請負金額],0,0)</f>
        <v>0</v>
      </c>
      <c r="AU78" s="28" cm="1">
        <f t="array" ref="AU78">_xlfn.XLOOKUP($D77&amp;AT$2&amp;AT$3,事業計画集計2025[営業所]&amp;事業計画集計2025[月]&amp;事業計画集計2025[受着完],事業計画集計2025[(当月)実績 利益額],0,0)</f>
        <v>0</v>
      </c>
      <c r="AV78" s="29">
        <f>AU78-($Q77*1000)</f>
        <v>-1312000</v>
      </c>
      <c r="AW78" s="142" cm="1">
        <f t="array" ref="AW78">_xlfn.XLOOKUP($D77&amp;AT$2&amp;AT$3,事業計画集計2025[営業所]&amp;事業計画集計2025[月]&amp;事業計画集計2025[受着完],事業計画集計2025[(当月)実績 棟数],0,0)</f>
        <v>0</v>
      </c>
      <c r="AX78" s="421">
        <f t="shared" si="1947"/>
        <v>0</v>
      </c>
      <c r="AY78" s="422">
        <f t="shared" si="1948"/>
        <v>0</v>
      </c>
      <c r="AZ78" s="423">
        <f t="shared" si="1949"/>
        <v>0</v>
      </c>
      <c r="BA78" s="296">
        <f t="shared" si="1950"/>
        <v>0</v>
      </c>
      <c r="BB78" s="300">
        <f t="shared" si="1951"/>
        <v>0</v>
      </c>
      <c r="BC78" s="154">
        <f t="shared" si="1952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-3936000</v>
      </c>
      <c r="BG78" s="158">
        <f>AC78+AM78+AW78</f>
        <v>0</v>
      </c>
      <c r="BH78" s="28" cm="1">
        <f t="array" ref="BH78">_xlfn.XLOOKUP($D77&amp;BH$2&amp;BH$3,事業計画集計2025[営業所]&amp;事業計画集計2025[月]&amp;事業計画集計2025[受着完],事業計画集計2025[(当月)実績 請負金額],0,0)</f>
        <v>0</v>
      </c>
      <c r="BI78" s="28" cm="1">
        <f t="array" ref="BI78">_xlfn.XLOOKUP($D77&amp;BH$2&amp;BH$3,事業計画集計2025[営業所]&amp;事業計画集計2025[月]&amp;事業計画集計2025[受着完],事業計画集計2025[(当月)実績 利益額],0,0)</f>
        <v>0</v>
      </c>
      <c r="BJ78" s="149" cm="1">
        <f t="array" ref="BJ78">_xlfn.XLOOKUP($D77&amp;BH$2&amp;BH$3,事業計画集計2025[営業所]&amp;事業計画集計2025[月]&amp;事業計画集計2025[受着完],事業計画集計2025[(当月)実績 棟数],0,0)</f>
        <v>0</v>
      </c>
      <c r="BK78" s="28" cm="1">
        <f t="array" ref="BK78">_xlfn.XLOOKUP($D77&amp;BK$2&amp;BK$3,事業計画集計2025[営業所]&amp;事業計画集計2025[月]&amp;事業計画集計2025[受着完],事業計画集計2025[(当月)実績 請負金額],0,0)</f>
        <v>0</v>
      </c>
      <c r="BL78" s="28" cm="1">
        <f t="array" ref="BL78">_xlfn.XLOOKUP($D77&amp;BK$2&amp;BK$3,事業計画集計2025[営業所]&amp;事業計画集計2025[月]&amp;事業計画集計2025[受着完],事業計画集計2025[(当月)実績 利益額],0,0)</f>
        <v>0</v>
      </c>
      <c r="BM78" s="149" cm="1">
        <f t="array" ref="BM78">_xlfn.XLOOKUP($D77&amp;BK$2&amp;BK$3,事業計画集計2025[営業所]&amp;事業計画集計2025[月]&amp;事業計画集計2025[受着完],事業計画集計2025[(当月)実績 棟数],0,0)</f>
        <v>0</v>
      </c>
      <c r="BN78" s="28" cm="1">
        <f t="array" ref="BN78">_xlfn.XLOOKUP($D77&amp;BN$2&amp;BN$3,事業計画集計2025[営業所]&amp;事業計画集計2025[月]&amp;事業計画集計2025[受着完],事業計画集計2025[(当月)実績 請負金額],0,0)</f>
        <v>0</v>
      </c>
      <c r="BO78" s="28" cm="1">
        <f t="array" ref="BO78">_xlfn.XLOOKUP($D77&amp;BN$2&amp;BN$3,事業計画集計2025[営業所]&amp;事業計画集計2025[月]&amp;事業計画集計2025[受着完],事業計画集計2025[(当月)実績 利益額],0,0)</f>
        <v>0</v>
      </c>
      <c r="BP78" s="133">
        <f>BO78-($Q77*1000)</f>
        <v>-1312000</v>
      </c>
      <c r="BQ78" s="149" cm="1">
        <f t="array" ref="BQ78">_xlfn.XLOOKUP($D77&amp;BN$2&amp;BN$3,事業計画集計2025[営業所]&amp;事業計画集計2025[月]&amp;事業計画集計2025[受着完],事業計画集計2025[(当月)実績 棟数],0,0)</f>
        <v>0</v>
      </c>
      <c r="BR78" s="28" cm="1">
        <f t="array" ref="BR78">_xlfn.XLOOKUP($D77&amp;BR$2&amp;BR$3,事業計画集計2025[営業所]&amp;事業計画集計2025[月]&amp;事業計画集計2025[受着完],事業計画集計2025[(当月)実績 請負金額],0,0)</f>
        <v>0</v>
      </c>
      <c r="BS78" s="28" cm="1">
        <f t="array" ref="BS78">_xlfn.XLOOKUP($D77&amp;BR$2&amp;BR$3,事業計画集計2025[営業所]&amp;事業計画集計2025[月]&amp;事業計画集計2025[受着完],事業計画集計2025[(当月)実績 利益額],0,0)</f>
        <v>0</v>
      </c>
      <c r="BT78" s="149" cm="1">
        <f t="array" ref="BT78">_xlfn.XLOOKUP($D77&amp;BR$2&amp;BR$3,事業計画集計2025[営業所]&amp;事業計画集計2025[月]&amp;事業計画集計2025[受着完],事業計画集計2025[(当月)実績 棟数],0,0)</f>
        <v>0</v>
      </c>
      <c r="BU78" s="28" cm="1">
        <f t="array" ref="BU78">_xlfn.XLOOKUP($D77&amp;BU$2&amp;BU$3,事業計画集計2025[営業所]&amp;事業計画集計2025[月]&amp;事業計画集計2025[受着完],事業計画集計2025[(当月)実績 請負金額],0,0)</f>
        <v>0</v>
      </c>
      <c r="BV78" s="28" cm="1">
        <f t="array" ref="BV78">_xlfn.XLOOKUP($D77&amp;BU$2&amp;BU$3,事業計画集計2025[営業所]&amp;事業計画集計2025[月]&amp;事業計画集計2025[受着完],事業計画集計2025[(当月)実績 利益額],0,0)</f>
        <v>0</v>
      </c>
      <c r="BW78" s="149" cm="1">
        <f t="array" ref="BW78">_xlfn.XLOOKUP($D77&amp;BU$2&amp;BU$3,事業計画集計2025[営業所]&amp;事業計画集計2025[月]&amp;事業計画集計2025[受着完],事業計画集計2025[(当月)実績 棟数],0,0)</f>
        <v>0</v>
      </c>
      <c r="BX78" s="28" cm="1">
        <f t="array" ref="BX78">_xlfn.XLOOKUP($D77&amp;BX$2&amp;BX$3,事業計画集計2025[営業所]&amp;事業計画集計2025[月]&amp;事業計画集計2025[受着完],事業計画集計2025[(当月)実績 請負金額],0,0)</f>
        <v>0</v>
      </c>
      <c r="BY78" s="28" cm="1">
        <f t="array" ref="BY78">_xlfn.XLOOKUP($D77&amp;BX$2&amp;BX$3,事業計画集計2025[営業所]&amp;事業計画集計2025[月]&amp;事業計画集計2025[受着完],事業計画集計2025[(当月)実績 利益額],0,0)</f>
        <v>0</v>
      </c>
      <c r="BZ78" s="133">
        <f>BY78-($Q77*1000)</f>
        <v>-1312000</v>
      </c>
      <c r="CA78" s="149" cm="1">
        <f t="array" ref="CA78">_xlfn.XLOOKUP($D77&amp;BX$2&amp;BX$3,事業計画集計2025[営業所]&amp;事業計画集計2025[月]&amp;事業計画集計2025[受着完],事業計画集計2025[(当月)実績 棟数],0,0)</f>
        <v>0</v>
      </c>
      <c r="CB78" s="28" cm="1">
        <f t="array" ref="CB78">_xlfn.XLOOKUP($D77&amp;CB$2&amp;CB$3,事業計画集計2025[営業所]&amp;事業計画集計2025[月]&amp;事業計画集計2025[受着完],事業計画集計2025[(当月)実績 請負金額],0,0)</f>
        <v>0</v>
      </c>
      <c r="CC78" s="28" cm="1">
        <f t="array" ref="CC78">_xlfn.XLOOKUP($D77&amp;CB$2&amp;CB$3,事業計画集計2025[営業所]&amp;事業計画集計2025[月]&amp;事業計画集計2025[受着完],事業計画集計2025[(当月)実績 利益額],0,0)</f>
        <v>0</v>
      </c>
      <c r="CD78" s="149" cm="1">
        <f t="array" ref="CD78">_xlfn.XLOOKUP($D77&amp;CB$2&amp;CB$3,事業計画集計2025[営業所]&amp;事業計画集計2025[月]&amp;事業計画集計2025[受着完],事業計画集計2025[(当月)実績 棟数],0,0)</f>
        <v>0</v>
      </c>
      <c r="CE78" s="28" cm="1">
        <f t="array" ref="CE78">_xlfn.XLOOKUP($D77&amp;CE$2&amp;CE$3,事業計画集計2025[営業所]&amp;事業計画集計2025[月]&amp;事業計画集計2025[受着完],事業計画集計2025[(当月)実績 請負金額],0,0)</f>
        <v>0</v>
      </c>
      <c r="CF78" s="28" cm="1">
        <f t="array" ref="CF78">_xlfn.XLOOKUP($D77&amp;CE$2&amp;CE$3,事業計画集計2025[営業所]&amp;事業計画集計2025[月]&amp;事業計画集計2025[受着完],事業計画集計2025[(当月)実績 利益額],0,0)</f>
        <v>0</v>
      </c>
      <c r="CG78" s="149" cm="1">
        <f t="array" ref="CG78">_xlfn.XLOOKUP($D77&amp;CE$2&amp;CE$3,事業計画集計2025[営業所]&amp;事業計画集計2025[月]&amp;事業計画集計2025[受着完],事業計画集計2025[(当月)実績 棟数],0,0)</f>
        <v>0</v>
      </c>
      <c r="CH78" s="28" cm="1">
        <f t="array" ref="CH78">_xlfn.XLOOKUP($D77&amp;CH$2&amp;CH$3,事業計画集計2025[営業所]&amp;事業計画集計2025[月]&amp;事業計画集計2025[受着完],事業計画集計2025[(当月)実績 請負金額],0,0)</f>
        <v>0</v>
      </c>
      <c r="CI78" s="28" cm="1">
        <f t="array" ref="CI78">_xlfn.XLOOKUP($D77&amp;CH$2&amp;CH$3,事業計画集計2025[営業所]&amp;事業計画集計2025[月]&amp;事業計画集計2025[受着完],事業計画集計2025[(当月)実績 利益額],0,0)</f>
        <v>0</v>
      </c>
      <c r="CJ78" s="133">
        <f>CI78-($Q77*1000)</f>
        <v>-1312000</v>
      </c>
      <c r="CK78" s="142" cm="1">
        <f t="array" ref="CK78">_xlfn.XLOOKUP($D77&amp;CH$2&amp;CH$3,事業計画集計2025[営業所]&amp;事業計画集計2025[月]&amp;事業計画集計2025[受着完],事業計画集計2025[(当月)実績 棟数],0,0)</f>
        <v>0</v>
      </c>
      <c r="CL78" s="421">
        <f t="shared" si="1957"/>
        <v>0</v>
      </c>
      <c r="CM78" s="422">
        <f t="shared" si="1958"/>
        <v>0</v>
      </c>
      <c r="CN78" s="423">
        <f t="shared" si="1959"/>
        <v>0</v>
      </c>
      <c r="CO78" s="296">
        <f t="shared" si="1960"/>
        <v>0</v>
      </c>
      <c r="CP78" s="300">
        <f t="shared" si="1961"/>
        <v>0</v>
      </c>
      <c r="CQ78" s="154">
        <f t="shared" si="1962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-3936000</v>
      </c>
      <c r="CU78" s="158">
        <f>BQ78+CA78+CK78</f>
        <v>0</v>
      </c>
      <c r="CV78" s="333">
        <f t="shared" si="1966"/>
        <v>0</v>
      </c>
      <c r="CW78" s="334">
        <f t="shared" si="1967"/>
        <v>0</v>
      </c>
      <c r="CX78" s="162">
        <f t="shared" si="1968"/>
        <v>0</v>
      </c>
      <c r="CY78" s="354">
        <f t="shared" si="1969"/>
        <v>0</v>
      </c>
      <c r="CZ78" s="355">
        <f t="shared" si="1970"/>
        <v>0</v>
      </c>
      <c r="DA78" s="166">
        <f t="shared" si="1971"/>
        <v>0</v>
      </c>
      <c r="DB78" s="479">
        <f t="shared" si="1972"/>
        <v>0</v>
      </c>
      <c r="DC78" s="480">
        <f t="shared" si="1973"/>
        <v>0</v>
      </c>
      <c r="DD78" s="409">
        <f t="shared" si="1974"/>
        <v>-7872000</v>
      </c>
      <c r="DE78" s="482">
        <f t="shared" si="1975"/>
        <v>0</v>
      </c>
      <c r="DF78" s="28" cm="1">
        <f t="array" ref="DF78">_xlfn.XLOOKUP($D77&amp;DF$2&amp;DF$3,事業計画集計2025[営業所]&amp;事業計画集計2025[月]&amp;事業計画集計2025[受着完],事業計画集計2025[(当月)実績 請負金額],0,0)</f>
        <v>0</v>
      </c>
      <c r="DG78" s="28" cm="1">
        <f t="array" ref="DG78">_xlfn.XLOOKUP($D77&amp;DF$2&amp;DF$3,事業計画集計2025[営業所]&amp;事業計画集計2025[月]&amp;事業計画集計2025[受着完],事業計画集計2025[(当月)実績 利益額],0,0)</f>
        <v>0</v>
      </c>
      <c r="DH78" s="149" cm="1">
        <f t="array" ref="DH78">_xlfn.XLOOKUP($D77&amp;DF$2&amp;DF$3,事業計画集計2025[営業所]&amp;事業計画集計2025[月]&amp;事業計画集計2025[受着完],事業計画集計2025[(当月)実績 棟数],0,0)</f>
        <v>0</v>
      </c>
      <c r="DI78" s="28" cm="1">
        <f t="array" ref="DI78">_xlfn.XLOOKUP($D77&amp;DI$2&amp;DI$3,事業計画集計2025[営業所]&amp;事業計画集計2025[月]&amp;事業計画集計2025[受着完],事業計画集計2025[(当月)実績 請負金額],0,0)</f>
        <v>0</v>
      </c>
      <c r="DJ78" s="28" cm="1">
        <f t="array" ref="DJ78">_xlfn.XLOOKUP($D77&amp;DI$2&amp;DI$3,事業計画集計2025[営業所]&amp;事業計画集計2025[月]&amp;事業計画集計2025[受着完],事業計画集計2025[(当月)実績 利益額],0,0)</f>
        <v>0</v>
      </c>
      <c r="DK78" s="149" cm="1">
        <f t="array" ref="DK78">_xlfn.XLOOKUP($D77&amp;DI$2&amp;DI$3,事業計画集計2025[営業所]&amp;事業計画集計2025[月]&amp;事業計画集計2025[受着完],事業計画集計2025[(当月)実績 棟数],0,0)</f>
        <v>0</v>
      </c>
      <c r="DL78" s="28" cm="1">
        <f t="array" ref="DL78">_xlfn.XLOOKUP($D77&amp;DL$2&amp;DL$3,事業計画集計2025[営業所]&amp;事業計画集計2025[月]&amp;事業計画集計2025[受着完],事業計画集計2025[(当月)実績 請負金額],0,0)</f>
        <v>0</v>
      </c>
      <c r="DM78" s="28" cm="1">
        <f t="array" ref="DM78">_xlfn.XLOOKUP($D77&amp;DL$2&amp;DL$3,事業計画集計2025[営業所]&amp;事業計画集計2025[月]&amp;事業計画集計2025[受着完],事業計画集計2025[(当月)実績 利益額],0,0)</f>
        <v>0</v>
      </c>
      <c r="DN78" s="133">
        <f>DM78-($Q77*1000)</f>
        <v>-1312000</v>
      </c>
      <c r="DO78" s="149" cm="1">
        <f t="array" ref="DO78">_xlfn.XLOOKUP($D77&amp;DL$2&amp;DL$3,事業計画集計2025[営業所]&amp;事業計画集計2025[月]&amp;事業計画集計2025[受着完],事業計画集計2025[(当月)実績 棟数],0,0)</f>
        <v>0</v>
      </c>
      <c r="DP78" s="28" cm="1">
        <f t="array" ref="DP78">_xlfn.XLOOKUP($D77&amp;DP$2&amp;DP$3,事業計画集計2025[営業所]&amp;事業計画集計2025[月]&amp;事業計画集計2025[受着完],事業計画集計2025[(当月)実績 請負金額],0,0)</f>
        <v>0</v>
      </c>
      <c r="DQ78" s="28" cm="1">
        <f t="array" ref="DQ78">_xlfn.XLOOKUP($D77&amp;DP$2&amp;DP$3,事業計画集計2025[営業所]&amp;事業計画集計2025[月]&amp;事業計画集計2025[受着完],事業計画集計2025[(当月)実績 利益額],0,0)</f>
        <v>0</v>
      </c>
      <c r="DR78" s="149" cm="1">
        <f t="array" ref="DR78">_xlfn.XLOOKUP($D77&amp;DP$2&amp;DP$3,事業計画集計2025[営業所]&amp;事業計画集計2025[月]&amp;事業計画集計2025[受着完],事業計画集計2025[(当月)実績 棟数],0,0)</f>
        <v>0</v>
      </c>
      <c r="DS78" s="28" cm="1">
        <f t="array" ref="DS78">_xlfn.XLOOKUP($D77&amp;DS$2&amp;DS$3,事業計画集計2025[営業所]&amp;事業計画集計2025[月]&amp;事業計画集計2025[受着完],事業計画集計2025[(当月)実績 請負金額],0,0)</f>
        <v>0</v>
      </c>
      <c r="DT78" s="28" cm="1">
        <f t="array" ref="DT78">_xlfn.XLOOKUP($D77&amp;DS$2&amp;DS$3,事業計画集計2025[営業所]&amp;事業計画集計2025[月]&amp;事業計画集計2025[受着完],事業計画集計2025[(当月)実績 利益額],0,0)</f>
        <v>0</v>
      </c>
      <c r="DU78" s="149" cm="1">
        <f t="array" ref="DU78">_xlfn.XLOOKUP($D77&amp;DS$2&amp;DS$3,事業計画集計2025[営業所]&amp;事業計画集計2025[月]&amp;事業計画集計2025[受着完],事業計画集計2025[(当月)実績 棟数],0,0)</f>
        <v>0</v>
      </c>
      <c r="DV78" s="28" cm="1">
        <f t="array" ref="DV78">_xlfn.XLOOKUP($D77&amp;DV$2&amp;DV$3,事業計画集計2025[営業所]&amp;事業計画集計2025[月]&amp;事業計画集計2025[受着完],事業計画集計2025[(当月)実績 請負金額],0,0)</f>
        <v>0</v>
      </c>
      <c r="DW78" s="28" cm="1">
        <f t="array" ref="DW78">_xlfn.XLOOKUP($D77&amp;DV$2&amp;DV$3,事業計画集計2025[営業所]&amp;事業計画集計2025[月]&amp;事業計画集計2025[受着完],事業計画集計2025[(当月)実績 利益額],0,0)</f>
        <v>0</v>
      </c>
      <c r="DX78" s="133">
        <f>DW78-($Q77*1000)</f>
        <v>-1312000</v>
      </c>
      <c r="DY78" s="149" cm="1">
        <f t="array" ref="DY78">_xlfn.XLOOKUP($D77&amp;DV$2&amp;DV$3,事業計画集計2025[営業所]&amp;事業計画集計2025[月]&amp;事業計画集計2025[受着完],事業計画集計2025[(当月)実績 棟数],0,0)</f>
        <v>0</v>
      </c>
      <c r="DZ78" s="28" cm="1">
        <f t="array" ref="DZ78">_xlfn.XLOOKUP($D77&amp;DZ$2&amp;DZ$3,事業計画集計2025[営業所]&amp;事業計画集計2025[月]&amp;事業計画集計2025[受着完],事業計画集計2025[(当月)実績 請負金額],0,0)</f>
        <v>0</v>
      </c>
      <c r="EA78" s="28" cm="1">
        <f t="array" ref="EA78">_xlfn.XLOOKUP($D77&amp;DZ$2&amp;DZ$3,事業計画集計2025[営業所]&amp;事業計画集計2025[月]&amp;事業計画集計2025[受着完],事業計画集計2025[(当月)実績 利益額],0,0)</f>
        <v>0</v>
      </c>
      <c r="EB78" s="149" cm="1">
        <f t="array" ref="EB78">_xlfn.XLOOKUP($D77&amp;DZ$2&amp;DZ$3,事業計画集計2025[営業所]&amp;事業計画集計2025[月]&amp;事業計画集計2025[受着完],事業計画集計2025[(当月)実績 棟数],0,0)</f>
        <v>0</v>
      </c>
      <c r="EC78" s="28" cm="1">
        <f t="array" ref="EC78">_xlfn.XLOOKUP($D77&amp;EC$2&amp;EC$3,事業計画集計2025[営業所]&amp;事業計画集計2025[月]&amp;事業計画集計2025[受着完],事業計画集計2025[(当月)実績 請負金額],0,0)</f>
        <v>0</v>
      </c>
      <c r="ED78" s="28" cm="1">
        <f t="array" ref="ED78">_xlfn.XLOOKUP($D77&amp;EC$2&amp;EC$3,事業計画集計2025[営業所]&amp;事業計画集計2025[月]&amp;事業計画集計2025[受着完],事業計画集計2025[(当月)実績 利益額],0,0)</f>
        <v>0</v>
      </c>
      <c r="EE78" s="149" cm="1">
        <f t="array" ref="EE78">_xlfn.XLOOKUP($D77&amp;EC$2&amp;EC$3,事業計画集計2025[営業所]&amp;事業計画集計2025[月]&amp;事業計画集計2025[受着完],事業計画集計2025[(当月)実績 棟数],0,0)</f>
        <v>0</v>
      </c>
      <c r="EF78" s="28" cm="1">
        <f t="array" ref="EF78">_xlfn.XLOOKUP($D77&amp;EF$2&amp;EF$3,事業計画集計2025[営業所]&amp;事業計画集計2025[月]&amp;事業計画集計2025[受着完],事業計画集計2025[(当月)実績 請負金額],0,0)</f>
        <v>0</v>
      </c>
      <c r="EG78" s="28" cm="1">
        <f t="array" ref="EG78">_xlfn.XLOOKUP($D77&amp;EF$2&amp;EF$3,事業計画集計2025[営業所]&amp;事業計画集計2025[月]&amp;事業計画集計2025[受着完],事業計画集計2025[(当月)実績 利益額],0,0)</f>
        <v>0</v>
      </c>
      <c r="EH78" s="133">
        <f>EG78-($Q77*1000)</f>
        <v>-1312000</v>
      </c>
      <c r="EI78" s="142" cm="1">
        <f t="array" ref="EI78">_xlfn.XLOOKUP($D77&amp;EF$2&amp;EF$3,事業計画集計2025[営業所]&amp;事業計画集計2025[月]&amp;事業計画集計2025[受着完],事業計画集計2025[(当月)実績 棟数],0,0)</f>
        <v>0</v>
      </c>
      <c r="EJ78" s="421">
        <f t="shared" si="1976"/>
        <v>0</v>
      </c>
      <c r="EK78" s="422">
        <f t="shared" si="1977"/>
        <v>0</v>
      </c>
      <c r="EL78" s="423">
        <f t="shared" si="1978"/>
        <v>0</v>
      </c>
      <c r="EM78" s="296">
        <f t="shared" si="1979"/>
        <v>0</v>
      </c>
      <c r="EN78" s="300">
        <f t="shared" si="1980"/>
        <v>0</v>
      </c>
      <c r="EO78" s="154">
        <f t="shared" si="1981"/>
        <v>0</v>
      </c>
      <c r="EP78" s="304">
        <f>DL78+DV78+EF78</f>
        <v>0</v>
      </c>
      <c r="EQ78" s="314">
        <f>DM78+DW78+EG78</f>
        <v>0</v>
      </c>
      <c r="ER78" s="409">
        <f>EQ78*(1+ER79)-(($Q77*1000)*3)</f>
        <v>-3936000</v>
      </c>
      <c r="ES78" s="158">
        <f>DO78+DY78+EI78</f>
        <v>0</v>
      </c>
      <c r="ET78" s="28" cm="1">
        <f t="array" ref="ET78">_xlfn.XLOOKUP($D77&amp;ET$2&amp;ET$3,事業計画集計2025[営業所]&amp;事業計画集計2025[月]&amp;事業計画集計2025[受着完],事業計画集計2025[(当月)実績 請負金額],0,0)</f>
        <v>0</v>
      </c>
      <c r="EU78" s="28" cm="1">
        <f t="array" ref="EU78">_xlfn.XLOOKUP($D77&amp;ET$2&amp;ET$3,事業計画集計2025[営業所]&amp;事業計画集計2025[月]&amp;事業計画集計2025[受着完],事業計画集計2025[(当月)実績 利益額],0,0)</f>
        <v>0</v>
      </c>
      <c r="EV78" s="149" cm="1">
        <f t="array" ref="EV78">_xlfn.XLOOKUP($D77&amp;ET$2&amp;ET$3,事業計画集計2025[営業所]&amp;事業計画集計2025[月]&amp;事業計画集計2025[受着完],事業計画集計2025[(当月)実績 棟数],0,0)</f>
        <v>0</v>
      </c>
      <c r="EW78" s="28" cm="1">
        <f t="array" ref="EW78">_xlfn.XLOOKUP($D77&amp;EW$2&amp;EW$3,事業計画集計2025[営業所]&amp;事業計画集計2025[月]&amp;事業計画集計2025[受着完],事業計画集計2025[(当月)実績 請負金額],0,0)</f>
        <v>0</v>
      </c>
      <c r="EX78" s="28" cm="1">
        <f t="array" ref="EX78">_xlfn.XLOOKUP($D77&amp;EW$2&amp;EW$3,事業計画集計2025[営業所]&amp;事業計画集計2025[月]&amp;事業計画集計2025[受着完],事業計画集計2025[(当月)実績 利益額],0,0)</f>
        <v>0</v>
      </c>
      <c r="EY78" s="149" cm="1">
        <f t="array" ref="EY78">_xlfn.XLOOKUP($D77&amp;EW$2&amp;EW$3,事業計画集計2025[営業所]&amp;事業計画集計2025[月]&amp;事業計画集計2025[受着完],事業計画集計2025[(当月)実績 棟数],0,0)</f>
        <v>0</v>
      </c>
      <c r="EZ78" s="28" cm="1">
        <f t="array" ref="EZ78">_xlfn.XLOOKUP($D77&amp;EZ$2&amp;EZ$3,事業計画集計2025[営業所]&amp;事業計画集計2025[月]&amp;事業計画集計2025[受着完],事業計画集計2025[(当月)実績 請負金額],0,0)</f>
        <v>0</v>
      </c>
      <c r="FA78" s="28" cm="1">
        <f t="array" ref="FA78">_xlfn.XLOOKUP($D77&amp;EZ$2&amp;EZ$3,事業計画集計2025[営業所]&amp;事業計画集計2025[月]&amp;事業計画集計2025[受着完],事業計画集計2025[(当月)実績 利益額],0,0)</f>
        <v>0</v>
      </c>
      <c r="FB78" s="133">
        <f>FA78-($Q77*1000)</f>
        <v>-1312000</v>
      </c>
      <c r="FC78" s="149" cm="1">
        <f t="array" ref="FC78">_xlfn.XLOOKUP($D77&amp;EZ$2&amp;EZ$3,事業計画集計2025[営業所]&amp;事業計画集計2025[月]&amp;事業計画集計2025[受着完],事業計画集計2025[(当月)実績 棟数],0,0)</f>
        <v>0</v>
      </c>
      <c r="FD78" s="28" cm="1">
        <f t="array" ref="FD78">_xlfn.XLOOKUP($D77&amp;FD$2&amp;FD$3,事業計画集計2025[営業所]&amp;事業計画集計2025[月]&amp;事業計画集計2025[受着完],事業計画集計2025[(当月)実績 請負金額],0,0)</f>
        <v>0</v>
      </c>
      <c r="FE78" s="28" cm="1">
        <f t="array" ref="FE78">_xlfn.XLOOKUP($D77&amp;FD$2&amp;FD$3,事業計画集計2025[営業所]&amp;事業計画集計2025[月]&amp;事業計画集計2025[受着完],事業計画集計2025[(当月)実績 利益額],0,0)</f>
        <v>0</v>
      </c>
      <c r="FF78" s="149" cm="1">
        <f t="array" ref="FF78">_xlfn.XLOOKUP($D77&amp;FD$2&amp;FD$3,事業計画集計2025[営業所]&amp;事業計画集計2025[月]&amp;事業計画集計2025[受着完],事業計画集計2025[(当月)実績 棟数],0,0)</f>
        <v>0</v>
      </c>
      <c r="FG78" s="28" cm="1">
        <f t="array" ref="FG78">_xlfn.XLOOKUP($D77&amp;FG$2&amp;FG$3,事業計画集計2025[営業所]&amp;事業計画集計2025[月]&amp;事業計画集計2025[受着完],事業計画集計2025[(当月)実績 請負金額],0,0)</f>
        <v>0</v>
      </c>
      <c r="FH78" s="28" cm="1">
        <f t="array" ref="FH78">_xlfn.XLOOKUP($D77&amp;FG$2&amp;FG$3,事業計画集計2025[営業所]&amp;事業計画集計2025[月]&amp;事業計画集計2025[受着完],事業計画集計2025[(当月)実績 利益額],0,0)</f>
        <v>0</v>
      </c>
      <c r="FI78" s="149" cm="1">
        <f t="array" ref="FI78">_xlfn.XLOOKUP($D77&amp;FG$2&amp;FG$3,事業計画集計2025[営業所]&amp;事業計画集計2025[月]&amp;事業計画集計2025[受着完],事業計画集計2025[(当月)実績 棟数],0,0)</f>
        <v>0</v>
      </c>
      <c r="FJ78" s="28" cm="1">
        <f t="array" ref="FJ78">_xlfn.XLOOKUP($D77&amp;FJ$2&amp;FJ$3,事業計画集計2025[営業所]&amp;事業計画集計2025[月]&amp;事業計画集計2025[受着完],事業計画集計2025[(当月)実績 請負金額],0,0)</f>
        <v>0</v>
      </c>
      <c r="FK78" s="28" cm="1">
        <f t="array" ref="FK78">_xlfn.XLOOKUP($D77&amp;FJ$2&amp;FJ$3,事業計画集計2025[営業所]&amp;事業計画集計2025[月]&amp;事業計画集計2025[受着完],事業計画集計2025[(当月)実績 利益額],0,0)</f>
        <v>0</v>
      </c>
      <c r="FL78" s="133">
        <f>FK78-($Q77*1000)</f>
        <v>-1312000</v>
      </c>
      <c r="FM78" s="149" cm="1">
        <f t="array" ref="FM78">_xlfn.XLOOKUP($D77&amp;FJ$2&amp;FJ$3,事業計画集計2025[営業所]&amp;事業計画集計2025[月]&amp;事業計画集計2025[受着完],事業計画集計2025[(当月)実績 棟数],0,0)</f>
        <v>0</v>
      </c>
      <c r="FN78" s="28" cm="1">
        <f t="array" ref="FN78">_xlfn.XLOOKUP($D77&amp;FN$2&amp;FN$3,事業計画集計2025[営業所]&amp;事業計画集計2025[月]&amp;事業計画集計2025[受着完],事業計画集計2025[(当月)実績 請負金額],0,0)</f>
        <v>0</v>
      </c>
      <c r="FO78" s="28" cm="1">
        <f t="array" ref="FO78">_xlfn.XLOOKUP($D77&amp;FN$2&amp;FN$3,事業計画集計2025[営業所]&amp;事業計画集計2025[月]&amp;事業計画集計2025[受着完],事業計画集計2025[(当月)実績 利益額],0,0)</f>
        <v>0</v>
      </c>
      <c r="FP78" s="149" cm="1">
        <f t="array" ref="FP78">_xlfn.XLOOKUP($D77&amp;FN$2&amp;FN$3,事業計画集計2025[営業所]&amp;事業計画集計2025[月]&amp;事業計画集計2025[受着完],事業計画集計2025[(当月)実績 棟数],0,0)</f>
        <v>0</v>
      </c>
      <c r="FQ78" s="28" cm="1">
        <f t="array" ref="FQ78">_xlfn.XLOOKUP($D77&amp;FQ$2&amp;FQ$3,事業計画集計2025[営業所]&amp;事業計画集計2025[月]&amp;事業計画集計2025[受着完],事業計画集計2025[(当月)実績 請負金額],0,0)</f>
        <v>0</v>
      </c>
      <c r="FR78" s="28" cm="1">
        <f t="array" ref="FR78">_xlfn.XLOOKUP($D77&amp;FQ$2&amp;FQ$3,事業計画集計2025[営業所]&amp;事業計画集計2025[月]&amp;事業計画集計2025[受着完],事業計画集計2025[(当月)実績 利益額],0,0)</f>
        <v>0</v>
      </c>
      <c r="FS78" s="149" cm="1">
        <f t="array" ref="FS78">_xlfn.XLOOKUP($D77&amp;FQ$2&amp;FQ$3,事業計画集計2025[営業所]&amp;事業計画集計2025[月]&amp;事業計画集計2025[受着完],事業計画集計2025[(当月)実績 棟数],0,0)</f>
        <v>0</v>
      </c>
      <c r="FT78" s="28" cm="1">
        <f t="array" ref="FT78">_xlfn.XLOOKUP($D77&amp;FT$2&amp;FT$3,事業計画集計2025[営業所]&amp;事業計画集計2025[月]&amp;事業計画集計2025[受着完],事業計画集計2025[(当月)実績 請負金額],0,0)</f>
        <v>0</v>
      </c>
      <c r="FU78" s="28" cm="1">
        <f t="array" ref="FU78">_xlfn.XLOOKUP($D77&amp;FT$2&amp;FT$3,事業計画集計2025[営業所]&amp;事業計画集計2025[月]&amp;事業計画集計2025[受着完],事業計画集計2025[(当月)実績 利益額],0,0)</f>
        <v>0</v>
      </c>
      <c r="FV78" s="133">
        <f>FU78-($Q77*1000)</f>
        <v>-1312000</v>
      </c>
      <c r="FW78" s="142" cm="1">
        <f t="array" ref="FW78">_xlfn.XLOOKUP($D77&amp;FT$2&amp;FT$3,事業計画集計2025[営業所]&amp;事業計画集計2025[月]&amp;事業計画集計2025[受着完],事業計画集計2025[(当月)実績 棟数],0,0)</f>
        <v>0</v>
      </c>
      <c r="FX78" s="421">
        <f t="shared" si="1985"/>
        <v>0</v>
      </c>
      <c r="FY78" s="422">
        <f t="shared" si="1986"/>
        <v>0</v>
      </c>
      <c r="FZ78" s="423">
        <f t="shared" si="1987"/>
        <v>0</v>
      </c>
      <c r="GA78" s="296">
        <f t="shared" si="1988"/>
        <v>0</v>
      </c>
      <c r="GB78" s="300">
        <f t="shared" si="1989"/>
        <v>0</v>
      </c>
      <c r="GC78" s="154">
        <f t="shared" si="1990"/>
        <v>0</v>
      </c>
      <c r="GD78" s="304">
        <f>EZ78+FJ78+FT78</f>
        <v>0</v>
      </c>
      <c r="GE78" s="314">
        <f>FA78+FK78+FU78</f>
        <v>0</v>
      </c>
      <c r="GF78" s="409">
        <f>GE78*(1+GF79)-(($Q77*1000)*3)</f>
        <v>-3936000</v>
      </c>
      <c r="GG78" s="158">
        <f>FC78+FM78+FW78</f>
        <v>0</v>
      </c>
      <c r="GH78" s="333">
        <f t="shared" si="1994"/>
        <v>0</v>
      </c>
      <c r="GI78" s="334">
        <f t="shared" si="1995"/>
        <v>0</v>
      </c>
      <c r="GJ78" s="162">
        <f t="shared" si="1996"/>
        <v>0</v>
      </c>
      <c r="GK78" s="354">
        <f t="shared" si="1997"/>
        <v>0</v>
      </c>
      <c r="GL78" s="355">
        <f t="shared" si="1998"/>
        <v>0</v>
      </c>
      <c r="GM78" s="166">
        <f t="shared" si="1999"/>
        <v>0</v>
      </c>
      <c r="GN78" s="479">
        <f t="shared" si="2000"/>
        <v>0</v>
      </c>
      <c r="GO78" s="480">
        <f t="shared" si="2001"/>
        <v>0</v>
      </c>
      <c r="GP78" s="409">
        <f t="shared" si="2002"/>
        <v>-7872000</v>
      </c>
      <c r="GQ78" s="482">
        <f t="shared" si="2003"/>
        <v>0</v>
      </c>
      <c r="GR78" s="390">
        <f t="shared" si="2004"/>
        <v>0</v>
      </c>
      <c r="GS78" s="391">
        <f t="shared" si="2005"/>
        <v>0</v>
      </c>
      <c r="GT78" s="170">
        <f t="shared" si="2006"/>
        <v>0</v>
      </c>
      <c r="GU78" s="390">
        <f t="shared" si="2007"/>
        <v>0</v>
      </c>
      <c r="GV78" s="391">
        <f t="shared" si="2008"/>
        <v>0</v>
      </c>
      <c r="GW78" s="170">
        <f t="shared" si="2009"/>
        <v>0</v>
      </c>
      <c r="GX78" s="390">
        <f t="shared" si="2010"/>
        <v>0</v>
      </c>
      <c r="GY78" s="391">
        <f t="shared" si="2011"/>
        <v>0</v>
      </c>
      <c r="GZ78" s="409">
        <f t="shared" si="2012"/>
        <v>-15744000</v>
      </c>
      <c r="HA78" s="256">
        <f t="shared" si="2013"/>
        <v>0</v>
      </c>
      <c r="HB78" s="31"/>
      <c r="HC78" s="30" t="s">
        <v>138</v>
      </c>
      <c r="HD78" s="30" t="s">
        <v>113</v>
      </c>
      <c r="HE78" s="30" t="s">
        <v>259</v>
      </c>
      <c r="HF78" s="30"/>
      <c r="HG78" s="30"/>
    </row>
    <row r="79" spans="1:215" s="38" customFormat="1" ht="21">
      <c r="A79" s="32"/>
      <c r="B79" s="599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139</v>
      </c>
      <c r="T79" s="35" t="str">
        <f t="shared" ref="T79:AA79" si="2020">IF(AND(T77&gt;0,T78&gt;0),ROUNDDOWN(T78/T77,4),"")</f>
        <v/>
      </c>
      <c r="U79" s="36" t="str">
        <f t="shared" si="2020"/>
        <v/>
      </c>
      <c r="V79" s="143" t="str">
        <f t="shared" si="2020"/>
        <v/>
      </c>
      <c r="W79" s="35" t="str">
        <f t="shared" si="2020"/>
        <v/>
      </c>
      <c r="X79" s="36" t="str">
        <f t="shared" si="2020"/>
        <v/>
      </c>
      <c r="Y79" s="150" t="str">
        <f t="shared" si="2020"/>
        <v/>
      </c>
      <c r="Z79" s="36" t="str">
        <f t="shared" si="2020"/>
        <v/>
      </c>
      <c r="AA79" s="36" t="str">
        <f t="shared" si="2020"/>
        <v/>
      </c>
      <c r="AB79" s="37">
        <f>IF(AB78&gt;0,AB78/AB77,0)</f>
        <v>0</v>
      </c>
      <c r="AC79" s="143" t="str">
        <f t="shared" ref="AC79:AK79" si="2021">IF(AND(AC77&gt;0,AC78&gt;0),ROUNDDOWN(AC78/AC77,4),"")</f>
        <v/>
      </c>
      <c r="AD79" s="35" t="str">
        <f t="shared" si="2021"/>
        <v/>
      </c>
      <c r="AE79" s="36" t="str">
        <f t="shared" si="2021"/>
        <v/>
      </c>
      <c r="AF79" s="150" t="str">
        <f t="shared" si="2021"/>
        <v/>
      </c>
      <c r="AG79" s="36" t="str">
        <f t="shared" si="2021"/>
        <v/>
      </c>
      <c r="AH79" s="36" t="str">
        <f t="shared" si="2021"/>
        <v/>
      </c>
      <c r="AI79" s="150" t="str">
        <f t="shared" si="2021"/>
        <v/>
      </c>
      <c r="AJ79" s="36" t="str">
        <f t="shared" si="2021"/>
        <v/>
      </c>
      <c r="AK79" s="36" t="str">
        <f t="shared" si="2021"/>
        <v/>
      </c>
      <c r="AL79" s="37">
        <f>IF(AL78&gt;0,AL78/AL77,0)</f>
        <v>0</v>
      </c>
      <c r="AM79" s="150" t="str">
        <f t="shared" ref="AM79:AU79" si="2022">IF(AND(AM77&gt;0,AM78&gt;0),ROUNDDOWN(AM78/AM77,4),"")</f>
        <v/>
      </c>
      <c r="AN79" s="36" t="str">
        <f t="shared" si="2022"/>
        <v/>
      </c>
      <c r="AO79" s="36" t="str">
        <f t="shared" si="2022"/>
        <v/>
      </c>
      <c r="AP79" s="150" t="str">
        <f t="shared" si="2022"/>
        <v/>
      </c>
      <c r="AQ79" s="36" t="str">
        <f t="shared" si="2022"/>
        <v/>
      </c>
      <c r="AR79" s="36" t="str">
        <f t="shared" si="2022"/>
        <v/>
      </c>
      <c r="AS79" s="150" t="str">
        <f t="shared" si="2022"/>
        <v/>
      </c>
      <c r="AT79" s="36" t="str">
        <f t="shared" si="2022"/>
        <v/>
      </c>
      <c r="AU79" s="36" t="str">
        <f t="shared" si="2022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2023">IF(AND(AX77&gt;0,AX78&gt;0),ROUNDDOWN(AX78/AX77,4),"")</f>
        <v/>
      </c>
      <c r="AY79" s="425" t="str">
        <f t="shared" si="2023"/>
        <v/>
      </c>
      <c r="AZ79" s="426" t="str">
        <f t="shared" si="2023"/>
        <v/>
      </c>
      <c r="BA79" s="297" t="str">
        <f t="shared" si="2023"/>
        <v/>
      </c>
      <c r="BB79" s="301" t="str">
        <f t="shared" si="2023"/>
        <v/>
      </c>
      <c r="BC79" s="155" t="str">
        <f t="shared" si="2023"/>
        <v/>
      </c>
      <c r="BD79" s="305" t="str">
        <f t="shared" si="2023"/>
        <v/>
      </c>
      <c r="BE79" s="315" t="str">
        <f t="shared" si="2023"/>
        <v/>
      </c>
      <c r="BF79" s="325"/>
      <c r="BG79" s="159" t="str">
        <f t="shared" ref="BG79:BO79" si="2024">IF(AND(BG77&gt;0,BG78&gt;0),ROUNDDOWN(BG78/BG77,4),"")</f>
        <v/>
      </c>
      <c r="BH79" s="36" t="str">
        <f t="shared" si="2024"/>
        <v/>
      </c>
      <c r="BI79" s="36" t="str">
        <f t="shared" si="2024"/>
        <v/>
      </c>
      <c r="BJ79" s="150" t="str">
        <f t="shared" si="2024"/>
        <v/>
      </c>
      <c r="BK79" s="36" t="str">
        <f t="shared" si="2024"/>
        <v/>
      </c>
      <c r="BL79" s="36" t="str">
        <f t="shared" si="2024"/>
        <v/>
      </c>
      <c r="BM79" s="150" t="str">
        <f t="shared" si="2024"/>
        <v/>
      </c>
      <c r="BN79" s="36" t="str">
        <f t="shared" si="2024"/>
        <v/>
      </c>
      <c r="BO79" s="36" t="str">
        <f t="shared" si="2024"/>
        <v/>
      </c>
      <c r="BP79" s="37">
        <f>IF(BP78&gt;0,BP78/BP77,0)</f>
        <v>0</v>
      </c>
      <c r="BQ79" s="150" t="str">
        <f t="shared" ref="BQ79:BY79" si="2025">IF(AND(BQ77&gt;0,BQ78&gt;0),ROUNDDOWN(BQ78/BQ77,4),"")</f>
        <v/>
      </c>
      <c r="BR79" s="36" t="str">
        <f t="shared" si="2025"/>
        <v/>
      </c>
      <c r="BS79" s="36" t="str">
        <f t="shared" si="2025"/>
        <v/>
      </c>
      <c r="BT79" s="150" t="str">
        <f t="shared" si="2025"/>
        <v/>
      </c>
      <c r="BU79" s="36" t="str">
        <f t="shared" si="2025"/>
        <v/>
      </c>
      <c r="BV79" s="36" t="str">
        <f t="shared" si="2025"/>
        <v/>
      </c>
      <c r="BW79" s="150" t="str">
        <f t="shared" si="2025"/>
        <v/>
      </c>
      <c r="BX79" s="36" t="str">
        <f t="shared" si="2025"/>
        <v/>
      </c>
      <c r="BY79" s="36" t="str">
        <f t="shared" si="2025"/>
        <v/>
      </c>
      <c r="BZ79" s="37">
        <f>IF(BZ78&gt;0,BZ78/BZ77,0)</f>
        <v>0</v>
      </c>
      <c r="CA79" s="150" t="str">
        <f t="shared" ref="CA79:CI79" si="2026">IF(AND(CA77&gt;0,CA78&gt;0),ROUNDDOWN(CA78/CA77,4),"")</f>
        <v/>
      </c>
      <c r="CB79" s="36" t="str">
        <f t="shared" si="2026"/>
        <v/>
      </c>
      <c r="CC79" s="36" t="str">
        <f t="shared" si="2026"/>
        <v/>
      </c>
      <c r="CD79" s="150" t="str">
        <f t="shared" si="2026"/>
        <v/>
      </c>
      <c r="CE79" s="36" t="str">
        <f t="shared" si="2026"/>
        <v/>
      </c>
      <c r="CF79" s="36" t="str">
        <f t="shared" si="2026"/>
        <v/>
      </c>
      <c r="CG79" s="150" t="str">
        <f t="shared" si="2026"/>
        <v/>
      </c>
      <c r="CH79" s="36" t="str">
        <f t="shared" si="2026"/>
        <v/>
      </c>
      <c r="CI79" s="36" t="str">
        <f t="shared" si="2026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2027">IF(AND(CL77&gt;0,CL78&gt;0),ROUNDDOWN(CL78/CL77,4),"")</f>
        <v/>
      </c>
      <c r="CM79" s="425" t="str">
        <f t="shared" si="2027"/>
        <v/>
      </c>
      <c r="CN79" s="426" t="str">
        <f t="shared" si="2027"/>
        <v/>
      </c>
      <c r="CO79" s="297" t="str">
        <f t="shared" si="2027"/>
        <v/>
      </c>
      <c r="CP79" s="301" t="str">
        <f t="shared" si="2027"/>
        <v/>
      </c>
      <c r="CQ79" s="155" t="str">
        <f t="shared" si="2027"/>
        <v/>
      </c>
      <c r="CR79" s="305" t="str">
        <f t="shared" si="2027"/>
        <v/>
      </c>
      <c r="CS79" s="315" t="str">
        <f t="shared" si="2027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2028">IF(AND(CW77&gt;0,CW78&gt;0),ROUNDDOWN(CW78/CW77,4),"")</f>
        <v/>
      </c>
      <c r="CX79" s="163" t="str">
        <f t="shared" si="2028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E79" si="2029">IF(AND(DB77&gt;0,DB78&gt;0),ROUNDDOWN(DB78/DB77,4),"")</f>
        <v/>
      </c>
      <c r="DC79" s="484" t="str">
        <f t="shared" si="2029"/>
        <v/>
      </c>
      <c r="DD79" s="485"/>
      <c r="DE79" s="486" t="str">
        <f t="shared" si="2029"/>
        <v/>
      </c>
      <c r="DF79" s="36" t="str">
        <f t="shared" ref="DF79:DM79" si="2030">IF(AND(DF77&gt;0,DF78&gt;0),ROUNDDOWN(DF78/DF77,4),"")</f>
        <v/>
      </c>
      <c r="DG79" s="36" t="str">
        <f t="shared" si="2030"/>
        <v/>
      </c>
      <c r="DH79" s="150" t="str">
        <f t="shared" si="2030"/>
        <v/>
      </c>
      <c r="DI79" s="36" t="str">
        <f t="shared" si="2030"/>
        <v/>
      </c>
      <c r="DJ79" s="36" t="str">
        <f t="shared" si="2030"/>
        <v/>
      </c>
      <c r="DK79" s="150" t="str">
        <f t="shared" si="2030"/>
        <v/>
      </c>
      <c r="DL79" s="36" t="str">
        <f t="shared" si="2030"/>
        <v/>
      </c>
      <c r="DM79" s="36" t="str">
        <f t="shared" si="2030"/>
        <v/>
      </c>
      <c r="DN79" s="37">
        <f>IF(DN78&gt;0,DN78/DN77,0)</f>
        <v>0</v>
      </c>
      <c r="DO79" s="150" t="str">
        <f t="shared" ref="DO79:DW79" si="2031">IF(AND(DO77&gt;0,DO78&gt;0),ROUNDDOWN(DO78/DO77,4),"")</f>
        <v/>
      </c>
      <c r="DP79" s="36" t="str">
        <f t="shared" si="2031"/>
        <v/>
      </c>
      <c r="DQ79" s="36" t="str">
        <f t="shared" si="2031"/>
        <v/>
      </c>
      <c r="DR79" s="150" t="str">
        <f t="shared" si="2031"/>
        <v/>
      </c>
      <c r="DS79" s="36" t="str">
        <f t="shared" si="2031"/>
        <v/>
      </c>
      <c r="DT79" s="36" t="str">
        <f t="shared" si="2031"/>
        <v/>
      </c>
      <c r="DU79" s="150" t="str">
        <f t="shared" si="2031"/>
        <v/>
      </c>
      <c r="DV79" s="36" t="str">
        <f t="shared" si="2031"/>
        <v/>
      </c>
      <c r="DW79" s="36" t="str">
        <f t="shared" si="2031"/>
        <v/>
      </c>
      <c r="DX79" s="37">
        <f>IF(DX78&gt;0,DX78/DX77,0)</f>
        <v>0</v>
      </c>
      <c r="DY79" s="150" t="str">
        <f t="shared" ref="DY79:EG79" si="2032">IF(AND(DY77&gt;0,DY78&gt;0),ROUNDDOWN(DY78/DY77,4),"")</f>
        <v/>
      </c>
      <c r="DZ79" s="36" t="str">
        <f t="shared" si="2032"/>
        <v/>
      </c>
      <c r="EA79" s="36" t="str">
        <f t="shared" si="2032"/>
        <v/>
      </c>
      <c r="EB79" s="150" t="str">
        <f t="shared" si="2032"/>
        <v/>
      </c>
      <c r="EC79" s="36" t="str">
        <f t="shared" si="2032"/>
        <v/>
      </c>
      <c r="ED79" s="36" t="str">
        <f t="shared" si="2032"/>
        <v/>
      </c>
      <c r="EE79" s="150" t="str">
        <f t="shared" si="2032"/>
        <v/>
      </c>
      <c r="EF79" s="36" t="str">
        <f t="shared" si="2032"/>
        <v/>
      </c>
      <c r="EG79" s="36" t="str">
        <f t="shared" si="2032"/>
        <v/>
      </c>
      <c r="EH79" s="37">
        <f>IF(EH78&gt;0,EH78/EH77,0)</f>
        <v>0</v>
      </c>
      <c r="EI79" s="143" t="str">
        <f>IF(AND(EI77&gt;0,EI78&gt;0),ROUNDDOWN(EI78/EI77,4),"")</f>
        <v/>
      </c>
      <c r="EJ79" s="424" t="str">
        <f t="shared" ref="EJ79:EQ79" si="2033">IF(AND(EJ77&gt;0,EJ78&gt;0),ROUNDDOWN(EJ78/EJ77,4),"")</f>
        <v/>
      </c>
      <c r="EK79" s="425" t="str">
        <f t="shared" si="2033"/>
        <v/>
      </c>
      <c r="EL79" s="426" t="str">
        <f t="shared" si="2033"/>
        <v/>
      </c>
      <c r="EM79" s="297" t="str">
        <f t="shared" si="2033"/>
        <v/>
      </c>
      <c r="EN79" s="301" t="str">
        <f t="shared" si="2033"/>
        <v/>
      </c>
      <c r="EO79" s="155" t="str">
        <f t="shared" si="2033"/>
        <v/>
      </c>
      <c r="EP79" s="305" t="str">
        <f t="shared" si="2033"/>
        <v/>
      </c>
      <c r="EQ79" s="315" t="str">
        <f t="shared" si="2033"/>
        <v/>
      </c>
      <c r="ER79" s="325"/>
      <c r="ES79" s="159" t="str">
        <f t="shared" ref="ES79:FA79" si="2034">IF(AND(ES77&gt;0,ES78&gt;0),ROUNDDOWN(ES78/ES77,4),"")</f>
        <v/>
      </c>
      <c r="ET79" s="36" t="str">
        <f t="shared" si="2034"/>
        <v/>
      </c>
      <c r="EU79" s="36" t="str">
        <f t="shared" si="2034"/>
        <v/>
      </c>
      <c r="EV79" s="150" t="str">
        <f t="shared" si="2034"/>
        <v/>
      </c>
      <c r="EW79" s="36" t="str">
        <f t="shared" si="2034"/>
        <v/>
      </c>
      <c r="EX79" s="36" t="str">
        <f t="shared" si="2034"/>
        <v/>
      </c>
      <c r="EY79" s="150" t="str">
        <f t="shared" si="2034"/>
        <v/>
      </c>
      <c r="EZ79" s="36" t="str">
        <f t="shared" si="2034"/>
        <v/>
      </c>
      <c r="FA79" s="36" t="str">
        <f t="shared" si="2034"/>
        <v/>
      </c>
      <c r="FB79" s="37">
        <f>IF(FB78&gt;0,FB78/FB77,0)</f>
        <v>0</v>
      </c>
      <c r="FC79" s="150" t="str">
        <f t="shared" ref="FC79:FK79" si="2035">IF(AND(FC77&gt;0,FC78&gt;0),ROUNDDOWN(FC78/FC77,4),"")</f>
        <v/>
      </c>
      <c r="FD79" s="36" t="str">
        <f t="shared" si="2035"/>
        <v/>
      </c>
      <c r="FE79" s="36" t="str">
        <f t="shared" si="2035"/>
        <v/>
      </c>
      <c r="FF79" s="150" t="str">
        <f t="shared" si="2035"/>
        <v/>
      </c>
      <c r="FG79" s="36" t="str">
        <f t="shared" si="2035"/>
        <v/>
      </c>
      <c r="FH79" s="36" t="str">
        <f t="shared" si="2035"/>
        <v/>
      </c>
      <c r="FI79" s="150" t="str">
        <f t="shared" si="2035"/>
        <v/>
      </c>
      <c r="FJ79" s="36" t="str">
        <f t="shared" si="2035"/>
        <v/>
      </c>
      <c r="FK79" s="36" t="str">
        <f t="shared" si="2035"/>
        <v/>
      </c>
      <c r="FL79" s="37">
        <f>IF(FL78&gt;0,FL78/FL77,0)</f>
        <v>0</v>
      </c>
      <c r="FM79" s="150" t="str">
        <f t="shared" ref="FM79:FU79" si="2036">IF(AND(FM77&gt;0,FM78&gt;0),ROUNDDOWN(FM78/FM77,4),"")</f>
        <v/>
      </c>
      <c r="FN79" s="36" t="str">
        <f t="shared" si="2036"/>
        <v/>
      </c>
      <c r="FO79" s="36" t="str">
        <f t="shared" si="2036"/>
        <v/>
      </c>
      <c r="FP79" s="150" t="str">
        <f t="shared" si="2036"/>
        <v/>
      </c>
      <c r="FQ79" s="36" t="str">
        <f t="shared" si="2036"/>
        <v/>
      </c>
      <c r="FR79" s="36" t="str">
        <f t="shared" si="2036"/>
        <v/>
      </c>
      <c r="FS79" s="150" t="str">
        <f t="shared" si="2036"/>
        <v/>
      </c>
      <c r="FT79" s="36" t="str">
        <f t="shared" si="2036"/>
        <v/>
      </c>
      <c r="FU79" s="36" t="str">
        <f t="shared" si="2036"/>
        <v/>
      </c>
      <c r="FV79" s="37">
        <f>IF(FV78&gt;0,FV78/FV77,0)</f>
        <v>0</v>
      </c>
      <c r="FW79" s="143" t="str">
        <f>IF(AND(FW77&gt;0,FW78&gt;0),ROUNDDOWN(FW78/FW77,4),"")</f>
        <v/>
      </c>
      <c r="FX79" s="424" t="str">
        <f t="shared" ref="FX79:GE79" si="2037">IF(AND(FX77&gt;0,FX78&gt;0),ROUNDDOWN(FX78/FX77,4),"")</f>
        <v/>
      </c>
      <c r="FY79" s="425" t="str">
        <f t="shared" si="2037"/>
        <v/>
      </c>
      <c r="FZ79" s="426" t="str">
        <f t="shared" si="2037"/>
        <v/>
      </c>
      <c r="GA79" s="297" t="str">
        <f t="shared" si="2037"/>
        <v/>
      </c>
      <c r="GB79" s="301" t="str">
        <f t="shared" si="2037"/>
        <v/>
      </c>
      <c r="GC79" s="155" t="str">
        <f t="shared" si="2037"/>
        <v/>
      </c>
      <c r="GD79" s="305" t="str">
        <f t="shared" si="2037"/>
        <v/>
      </c>
      <c r="GE79" s="315" t="str">
        <f t="shared" si="2037"/>
        <v/>
      </c>
      <c r="GF79" s="325"/>
      <c r="GG79" s="159" t="str">
        <f>IF(AND(GG77&gt;0,GG78&gt;0),ROUNDDOWN(GG78/GG77,4),"")</f>
        <v/>
      </c>
      <c r="GH79" s="335" t="str">
        <f>IF(AND(GH77&gt;0,GH78&gt;0),ROUNDDOWN(GH78/GH77,4),"")</f>
        <v/>
      </c>
      <c r="GI79" s="336" t="str">
        <f t="shared" ref="GI79:GJ79" si="2038">IF(AND(GI77&gt;0,GI78&gt;0),ROUNDDOWN(GI78/GI77,4),"")</f>
        <v/>
      </c>
      <c r="GJ79" s="163" t="str">
        <f t="shared" si="2038"/>
        <v/>
      </c>
      <c r="GK79" s="356" t="str">
        <f>IF(AND(GK77&gt;0,GK78&gt;0),ROUNDDOWN(GK78/GK77,4),"")</f>
        <v/>
      </c>
      <c r="GL79" s="357" t="str">
        <f>IF(AND(GL77&gt;0,GL78&gt;0),ROUNDDOWN(GL78/GL77,4),"")</f>
        <v/>
      </c>
      <c r="GM79" s="167" t="str">
        <f>IF(AND(GM77&gt;0,GM78&gt;0),ROUNDDOWN(GM78/GM77,4),"")</f>
        <v/>
      </c>
      <c r="GN79" s="483" t="str">
        <f t="shared" ref="GN79:HA79" si="2039">IF(AND(GN77&gt;0,GN78&gt;0),ROUNDDOWN(GN78/GN77,4),"")</f>
        <v/>
      </c>
      <c r="GO79" s="484" t="str">
        <f t="shared" si="2039"/>
        <v/>
      </c>
      <c r="GP79" s="485" t="str">
        <f t="shared" si="2039"/>
        <v/>
      </c>
      <c r="GQ79" s="486" t="str">
        <f t="shared" si="2039"/>
        <v/>
      </c>
      <c r="GR79" s="392" t="str">
        <f t="shared" si="2039"/>
        <v/>
      </c>
      <c r="GS79" s="393" t="str">
        <f t="shared" si="2039"/>
        <v/>
      </c>
      <c r="GT79" s="172" t="str">
        <f t="shared" si="2039"/>
        <v/>
      </c>
      <c r="GU79" s="392" t="str">
        <f t="shared" si="2039"/>
        <v/>
      </c>
      <c r="GV79" s="393" t="str">
        <f t="shared" si="2039"/>
        <v/>
      </c>
      <c r="GW79" s="172" t="str">
        <f t="shared" si="2039"/>
        <v/>
      </c>
      <c r="GX79" s="392" t="str">
        <f t="shared" si="2039"/>
        <v/>
      </c>
      <c r="GY79" s="393" t="str">
        <f t="shared" si="2039"/>
        <v/>
      </c>
      <c r="GZ79" s="374"/>
      <c r="HA79" s="171" t="str">
        <f t="shared" si="2039"/>
        <v/>
      </c>
      <c r="HB79" s="40"/>
      <c r="HC79" s="39" t="s">
        <v>139</v>
      </c>
      <c r="HD79" s="39"/>
      <c r="HE79" s="39"/>
      <c r="HF79" s="39"/>
      <c r="HG79" s="39"/>
    </row>
    <row r="80" spans="1:215" s="25" customFormat="1" ht="21">
      <c r="A80" s="24"/>
      <c r="B80" s="51"/>
      <c r="C80" s="70" t="str">
        <f>_xlfn.XLOOKUP(D80,事業計画2025[営業所],事業計画2025[エリア],"",0)</f>
        <v>特建事業部</v>
      </c>
      <c r="D80" s="71" t="s">
        <v>113</v>
      </c>
      <c r="E80" s="196"/>
      <c r="F80" s="196"/>
      <c r="G80" s="196" t="str">
        <f>_xlfn.XLOOKUP(D80,事業計画2025[営業所],事業計画2025[所長],"",0)</f>
        <v>中村 篤人</v>
      </c>
      <c r="H80" s="196" t="str">
        <f>_xlfn.XLOOKUP(D80,事業計画2025[営業所],事業計画2025[担当役員],"",0)</f>
        <v>加藤 斉</v>
      </c>
      <c r="I80" s="196">
        <f>_xlfn.XLOOKUP(D80,事業計画2025[営業所],事業計画2025[主要ブランド],"",0)</f>
        <v>0</v>
      </c>
      <c r="J80" s="196"/>
      <c r="K80" s="197">
        <f>_xlfn.XLOOKUP(D80,事業計画2025[営業所],事業計画2025[人件費],"",0)</f>
        <v>17433</v>
      </c>
      <c r="L80" s="197">
        <f>_xlfn.XLOOKUP(D80,事業計画2025[営業所],事業計画2025[販売費],"",0)</f>
        <v>17</v>
      </c>
      <c r="M80" s="197">
        <f>_xlfn.XLOOKUP(D80,事業計画2025[営業所],事業計画2025[減価償却費],"",0)</f>
        <v>0</v>
      </c>
      <c r="N80" s="197">
        <f>_xlfn.XLOOKUP(D80,事業計画2025[営業所],事業計画2025[地代・家賃],"",0)</f>
        <v>1458</v>
      </c>
      <c r="O80" s="197">
        <f>_xlfn.XLOOKUP(D80,事業計画2025[営業所],事業計画2025[その他経費],"",0)</f>
        <v>1317</v>
      </c>
      <c r="P80" s="197">
        <f>_xlfn.XLOOKUP(D80,事業計画2025[営業所],事業計画2025[本社経費],"",0)</f>
        <v>3880</v>
      </c>
      <c r="Q80" s="197">
        <f>SUM(K80:P80)</f>
        <v>24105</v>
      </c>
      <c r="R80" s="196"/>
      <c r="S80" s="26" t="s">
        <v>137</v>
      </c>
      <c r="T80" s="27" cm="1">
        <f t="array" ref="T80">_xlfn.XLOOKUP($D80&amp;T$2&amp;T$3,事業計画集計2025[営業所]&amp;事業計画集計2025[月]&amp;事業計画集計2025[受着完],事業計画集計2025[(当月)計画 請負金額],0,0)</f>
        <v>840000000</v>
      </c>
      <c r="U80" s="28" cm="1">
        <f t="array" ref="U80">_xlfn.XLOOKUP($D80&amp;T$2&amp;T$3,事業計画集計2025[営業所]&amp;事業計画集計2025[月]&amp;事業計画集計2025[受着完],事業計画集計2025[(当月)計画 利益額],0,0)</f>
        <v>50400000</v>
      </c>
      <c r="V80" s="142" cm="1">
        <f t="array" ref="V80">_xlfn.XLOOKUP($D80&amp;T$2&amp;T$3,事業計画集計2025[営業所]&amp;事業計画集計2025[月]&amp;事業計画集計2025[受着完],事業計画集計2025[(当月)計画 棟数],0,0)</f>
        <v>1</v>
      </c>
      <c r="W80" s="27" cm="1">
        <f t="array" ref="W80">_xlfn.XLOOKUP($D80&amp;W$2&amp;W$3,事業計画集計2025[営業所]&amp;事業計画集計2025[月]&amp;事業計画集計2025[受着完],事業計画集計2025[(当月)計画 請負金額],0,0)</f>
        <v>0</v>
      </c>
      <c r="X80" s="28" cm="1">
        <f t="array" ref="X80">_xlfn.XLOOKUP($D80&amp;W$2&amp;W$3,事業計画集計2025[営業所]&amp;事業計画集計2025[月]&amp;事業計画集計2025[受着完],事業計画集計2025[(当月)計画 利益額],0,0)</f>
        <v>0</v>
      </c>
      <c r="Y80" s="149" cm="1">
        <f t="array" ref="Y80">_xlfn.XLOOKUP($D80&amp;W$2&amp;W$3,事業計画集計2025[営業所]&amp;事業計画集計2025[月]&amp;事業計画集計2025[受着完],事業計画集計2025[(当月)計画 棟数],0,0)</f>
        <v>0</v>
      </c>
      <c r="Z80" s="28" cm="1">
        <f t="array" ref="Z80">_xlfn.XLOOKUP($D80&amp;Z$2&amp;Z$3,事業計画集計2025[営業所]&amp;事業計画集計2025[月]&amp;事業計画集計2025[受着完],事業計画集計2025[(当月)計画 請負金額],0,0)</f>
        <v>305797371</v>
      </c>
      <c r="AA80" s="28" cm="1">
        <f t="array" ref="AA80">_xlfn.XLOOKUP($D80&amp;Z$2&amp;Z$3,事業計画集計2025[営業所]&amp;事業計画集計2025[月]&amp;事業計画集計2025[受着完],事業計画集計2025[(当月)計画 利益額],0,0)</f>
        <v>32215003</v>
      </c>
      <c r="AB80" s="29">
        <f>AA80-($Q80*1000)</f>
        <v>8110003</v>
      </c>
      <c r="AC80" s="142" cm="1">
        <f t="array" ref="AC80">_xlfn.XLOOKUP($D80&amp;Z$2&amp;Z$3,事業計画集計2025[営業所]&amp;事業計画集計2025[月]&amp;事業計画集計2025[受着完],事業計画集計2025[(当月)計画 棟数],0,0)</f>
        <v>8</v>
      </c>
      <c r="AD80" s="27" cm="1">
        <f t="array" ref="AD80">_xlfn.XLOOKUP($D80&amp;AD$2&amp;AD$3,事業計画集計2025[営業所]&amp;事業計画集計2025[月]&amp;事業計画集計2025[受着完],事業計画集計2025[(当月)計画 請負金額],0,0)</f>
        <v>70000000</v>
      </c>
      <c r="AE80" s="28" cm="1">
        <f t="array" ref="AE80">_xlfn.XLOOKUP($D80&amp;AD$2&amp;AD$3,事業計画集計2025[営業所]&amp;事業計画集計2025[月]&amp;事業計画集計2025[受着完],事業計画集計2025[(当月)計画 利益額],0,0)</f>
        <v>15000000</v>
      </c>
      <c r="AF80" s="149" cm="1">
        <f t="array" ref="AF80">_xlfn.XLOOKUP($D80&amp;AD$2&amp;AD$3,事業計画集計2025[営業所]&amp;事業計画集計2025[月]&amp;事業計画集計2025[受着完],事業計画集計2025[(当月)計画 棟数],0,0)</f>
        <v>1</v>
      </c>
      <c r="AG80" s="28" cm="1">
        <f t="array" ref="AG80">_xlfn.XLOOKUP($D80&amp;AG$2&amp;AG$3,事業計画集計2025[営業所]&amp;事業計画集計2025[月]&amp;事業計画集計2025[受着完],事業計画集計2025[(当月)計画 請負金額],0,0)</f>
        <v>0</v>
      </c>
      <c r="AH80" s="28" cm="1">
        <f t="array" ref="AH80">_xlfn.XLOOKUP($D80&amp;AG$2&amp;AG$3,事業計画集計2025[営業所]&amp;事業計画集計2025[月]&amp;事業計画集計2025[受着完],事業計画集計2025[(当月)計画 利益額],0,0)</f>
        <v>0</v>
      </c>
      <c r="AI80" s="149" cm="1">
        <f t="array" ref="AI80">_xlfn.XLOOKUP($D80&amp;AG$2&amp;AG$3,事業計画集計2025[営業所]&amp;事業計画集計2025[月]&amp;事業計画集計2025[受着完],事業計画集計2025[(当月)計画 棟数],0,0)</f>
        <v>0</v>
      </c>
      <c r="AJ80" s="28" cm="1">
        <f t="array" ref="AJ80">_xlfn.XLOOKUP($D80&amp;AJ$2&amp;AJ$3,事業計画集計2025[営業所]&amp;事業計画集計2025[月]&amp;事業計画集計2025[受着完],事業計画集計2025[(当月)計画 請負金額],0,0)</f>
        <v>322132735</v>
      </c>
      <c r="AK80" s="28" cm="1">
        <f t="array" ref="AK80">_xlfn.XLOOKUP($D80&amp;AJ$2&amp;AJ$3,事業計画集計2025[営業所]&amp;事業計画集計2025[月]&amp;事業計画集計2025[受着完],事業計画集計2025[(当月)計画 利益額],0,0)</f>
        <v>37651724</v>
      </c>
      <c r="AL80" s="29">
        <f>AK80-($Q80*1000)</f>
        <v>13546724</v>
      </c>
      <c r="AM80" s="149" cm="1">
        <f t="array" ref="AM80">_xlfn.XLOOKUP($D80&amp;AJ$2&amp;AJ$3,事業計画集計2025[営業所]&amp;事業計画集計2025[月]&amp;事業計画集計2025[受着完],事業計画集計2025[(当月)計画 棟数],0,0)</f>
        <v>9</v>
      </c>
      <c r="AN80" s="28" cm="1">
        <f t="array" ref="AN80">_xlfn.XLOOKUP($D80&amp;AN$2&amp;AN$3,事業計画集計2025[営業所]&amp;事業計画集計2025[月]&amp;事業計画集計2025[受着完],事業計画集計2025[(当月)計画 請負金額],0,0)</f>
        <v>0</v>
      </c>
      <c r="AO80" s="28" cm="1">
        <f t="array" ref="AO80">_xlfn.XLOOKUP($D80&amp;AN$2&amp;AN$3,事業計画集計2025[営業所]&amp;事業計画集計2025[月]&amp;事業計画集計2025[受着完],事業計画集計2025[(当月)計画 利益額],0,0)</f>
        <v>0</v>
      </c>
      <c r="AP80" s="149" cm="1">
        <f t="array" ref="AP80">_xlfn.XLOOKUP($D80&amp;AN$2&amp;AN$3,事業計画集計2025[営業所]&amp;事業計画集計2025[月]&amp;事業計画集計2025[受着完],事業計画集計2025[(当月)計画 棟数],0,0)</f>
        <v>0</v>
      </c>
      <c r="AQ80" s="28" cm="1">
        <f t="array" ref="AQ80">_xlfn.XLOOKUP($D80&amp;AQ$2&amp;AQ$3,事業計画集計2025[営業所]&amp;事業計画集計2025[月]&amp;事業計画集計2025[受着完],事業計画集計2025[(当月)計画 請負金額],0,0)</f>
        <v>0</v>
      </c>
      <c r="AR80" s="28" cm="1">
        <f t="array" ref="AR80">_xlfn.XLOOKUP($D80&amp;AQ$2&amp;AQ$3,事業計画集計2025[営業所]&amp;事業計画集計2025[月]&amp;事業計画集計2025[受着完],事業計画集計2025[(当月)計画 利益額],0,0)</f>
        <v>0</v>
      </c>
      <c r="AS80" s="149" cm="1">
        <f t="array" ref="AS80">_xlfn.XLOOKUP($D80&amp;AQ$2&amp;AQ$3,事業計画集計2025[営業所]&amp;事業計画集計2025[月]&amp;事業計画集計2025[受着完],事業計画集計2025[(当月)計画 棟数],0,0)</f>
        <v>0</v>
      </c>
      <c r="AT80" s="28" cm="1">
        <f t="array" ref="AT80">_xlfn.XLOOKUP($D80&amp;AT$2&amp;AT$3,事業計画集計2025[営業所]&amp;事業計画集計2025[月]&amp;事業計画集計2025[受着完],事業計画集計2025[(当月)計画 請負金額],0,0)</f>
        <v>275053846</v>
      </c>
      <c r="AU80" s="28" cm="1">
        <f t="array" ref="AU80">_xlfn.XLOOKUP($D80&amp;AT$2&amp;AT$3,事業計画集計2025[営業所]&amp;事業計画集計2025[月]&amp;事業計画集計2025[受着完],事業計画集計2025[(当月)計画 利益額],0,0)</f>
        <v>32719780</v>
      </c>
      <c r="AV80" s="29">
        <f>AU80-($Q80*1000)</f>
        <v>8614780</v>
      </c>
      <c r="AW80" s="142" cm="1">
        <f t="array" ref="AW80">_xlfn.XLOOKUP($D80&amp;AT$2&amp;AT$3,事業計画集計2025[営業所]&amp;事業計画集計2025[月]&amp;事業計画集計2025[受着完],事業計画集計2025[(当月)計画 棟数],0,0)</f>
        <v>6</v>
      </c>
      <c r="AX80" s="421">
        <f t="shared" ref="AX80:AX81" si="2040">T80+AD80+AN80</f>
        <v>910000000</v>
      </c>
      <c r="AY80" s="422">
        <f t="shared" ref="AY80:AY81" si="2041">U80+AE80+AO80</f>
        <v>65400000</v>
      </c>
      <c r="AZ80" s="423">
        <f t="shared" ref="AZ80:AZ81" si="2042">V80+AF80+AP80</f>
        <v>2</v>
      </c>
      <c r="BA80" s="296">
        <f t="shared" ref="BA80:BA81" si="2043">W80+AG80+AQ80</f>
        <v>0</v>
      </c>
      <c r="BB80" s="300">
        <f t="shared" ref="BB80:BB81" si="2044">X80+AH80+AR80</f>
        <v>0</v>
      </c>
      <c r="BC80" s="154">
        <f t="shared" ref="BC80:BC81" si="2045">Y80+AI80+AS80</f>
        <v>0</v>
      </c>
      <c r="BD80" s="304">
        <f t="shared" ref="BD80" si="2046">Z80+AJ80+AT80</f>
        <v>902983952</v>
      </c>
      <c r="BE80" s="314">
        <f t="shared" ref="BE80" si="2047">AA80+AK80+AU80</f>
        <v>102586507</v>
      </c>
      <c r="BF80" s="324">
        <f t="shared" ref="BF80" si="2048">AB80+AL80+AV80</f>
        <v>30271507</v>
      </c>
      <c r="BG80" s="158">
        <f t="shared" ref="BG80" si="2049">AC80+AM80+AW80</f>
        <v>23</v>
      </c>
      <c r="BH80" s="28" cm="1">
        <f t="array" ref="BH80">_xlfn.XLOOKUP($D80&amp;BH$2&amp;BH$3,事業計画集計2025[営業所]&amp;事業計画集計2025[月]&amp;事業計画集計2025[受着完],事業計画集計2025[(当月)計画 請負金額],0,0)</f>
        <v>446544444</v>
      </c>
      <c r="BI80" s="28" cm="1">
        <f t="array" ref="BI80">_xlfn.XLOOKUP($D80&amp;BH$2&amp;BH$3,事業計画集計2025[営業所]&amp;事業計画集計2025[月]&amp;事業計画集計2025[受着完],事業計画集計2025[(当月)計画 利益額],0,0)</f>
        <v>132111111</v>
      </c>
      <c r="BJ80" s="149" cm="1">
        <f t="array" ref="BJ80">_xlfn.XLOOKUP($D80&amp;BH$2&amp;BH$3,事業計画集計2025[営業所]&amp;事業計画集計2025[月]&amp;事業計画集計2025[受着完],事業計画集計2025[(当月)計画 棟数],0,0)</f>
        <v>3</v>
      </c>
      <c r="BK80" s="28" cm="1">
        <f t="array" ref="BK80">_xlfn.XLOOKUP($D80&amp;BK$2&amp;BK$3,事業計画集計2025[営業所]&amp;事業計画集計2025[月]&amp;事業計画集計2025[受着完],事業計画集計2025[(当月)計画 請負金額],0,0)</f>
        <v>0</v>
      </c>
      <c r="BL80" s="28" cm="1">
        <f t="array" ref="BL80">_xlfn.XLOOKUP($D80&amp;BK$2&amp;BK$3,事業計画集計2025[営業所]&amp;事業計画集計2025[月]&amp;事業計画集計2025[受着完],事業計画集計2025[(当月)計画 利益額],0,0)</f>
        <v>0</v>
      </c>
      <c r="BM80" s="149" cm="1">
        <f t="array" ref="BM80">_xlfn.XLOOKUP($D80&amp;BK$2&amp;BK$3,事業計画集計2025[営業所]&amp;事業計画集計2025[月]&amp;事業計画集計2025[受着完],事業計画集計2025[(当月)計画 棟数],0,0)</f>
        <v>0</v>
      </c>
      <c r="BN80" s="28" cm="1">
        <f t="array" ref="BN80">_xlfn.XLOOKUP($D80&amp;BN$2&amp;BN$3,事業計画集計2025[営業所]&amp;事業計画集計2025[月]&amp;事業計画集計2025[受着完],事業計画集計2025[(当月)計画 請負金額],0,0)</f>
        <v>387008290</v>
      </c>
      <c r="BO80" s="28" cm="1">
        <f t="array" ref="BO80">_xlfn.XLOOKUP($D80&amp;BN$2&amp;BN$3,事業計画集計2025[営業所]&amp;事業計画集計2025[月]&amp;事業計画集計2025[受着完],事業計画集計2025[(当月)計画 利益額],0,0)</f>
        <v>57780891</v>
      </c>
      <c r="BP80" s="29">
        <f>BO80-($Q80*1000)</f>
        <v>33675891</v>
      </c>
      <c r="BQ80" s="149" cm="1">
        <f t="array" ref="BQ80">_xlfn.XLOOKUP($D80&amp;BN$2&amp;BN$3,事業計画集計2025[営業所]&amp;事業計画集計2025[月]&amp;事業計画集計2025[受着完],事業計画集計2025[(当月)計画 棟数],0,0)</f>
        <v>10</v>
      </c>
      <c r="BR80" s="28" cm="1">
        <f t="array" ref="BR80">_xlfn.XLOOKUP($D80&amp;BR$2&amp;BR$3,事業計画集計2025[営業所]&amp;事業計画集計2025[月]&amp;事業計画集計2025[受着完],事業計画集計2025[(当月)計画 請負金額],0,0)</f>
        <v>44444444</v>
      </c>
      <c r="BS80" s="28" cm="1">
        <f t="array" ref="BS80">_xlfn.XLOOKUP($D80&amp;BR$2&amp;BR$3,事業計画集計2025[営業所]&amp;事業計画集計2025[月]&amp;事業計画集計2025[受着完],事業計画集計2025[(当月)計画 利益額],0,0)</f>
        <v>11111111</v>
      </c>
      <c r="BT80" s="149" cm="1">
        <f t="array" ref="BT80">_xlfn.XLOOKUP($D80&amp;BR$2&amp;BR$3,事業計画集計2025[営業所]&amp;事業計画集計2025[月]&amp;事業計画集計2025[受着完],事業計画集計2025[(当月)計画 棟数],0,0)</f>
        <v>1</v>
      </c>
      <c r="BU80" s="28" cm="1">
        <f t="array" ref="BU80">_xlfn.XLOOKUP($D80&amp;BU$2&amp;BU$3,事業計画集計2025[営業所]&amp;事業計画集計2025[月]&amp;事業計画集計2025[受着完],事業計画集計2025[(当月)計画 請負金額],0,0)</f>
        <v>0</v>
      </c>
      <c r="BV80" s="28" cm="1">
        <f t="array" ref="BV80">_xlfn.XLOOKUP($D80&amp;BU$2&amp;BU$3,事業計画集計2025[営業所]&amp;事業計画集計2025[月]&amp;事業計画集計2025[受着完],事業計画集計2025[(当月)計画 利益額],0,0)</f>
        <v>0</v>
      </c>
      <c r="BW80" s="149" cm="1">
        <f t="array" ref="BW80">_xlfn.XLOOKUP($D80&amp;BU$2&amp;BU$3,事業計画集計2025[営業所]&amp;事業計画集計2025[月]&amp;事業計画集計2025[受着完],事業計画集計2025[(当月)計画 棟数],0,0)</f>
        <v>0</v>
      </c>
      <c r="BX80" s="28" cm="1">
        <f t="array" ref="BX80">_xlfn.XLOOKUP($D80&amp;BX$2&amp;BX$3,事業計画集計2025[営業所]&amp;事業計画集計2025[月]&amp;事業計画集計2025[受着完],事業計画集計2025[(当月)計画 請負金額],0,0)</f>
        <v>395808290</v>
      </c>
      <c r="BY80" s="28" cm="1">
        <f t="array" ref="BY80">_xlfn.XLOOKUP($D80&amp;BX$2&amp;BX$3,事業計画集計2025[営業所]&amp;事業計画集計2025[月]&amp;事業計画集計2025[受着完],事業計画集計2025[(当月)計画 利益額],0,0)</f>
        <v>61930891</v>
      </c>
      <c r="BZ80" s="29">
        <f>BY80-($Q80*1000)</f>
        <v>37825891</v>
      </c>
      <c r="CA80" s="149" cm="1">
        <f t="array" ref="CA80">_xlfn.XLOOKUP($D80&amp;BX$2&amp;BX$3,事業計画集計2025[営業所]&amp;事業計画集計2025[月]&amp;事業計画集計2025[受着完],事業計画集計2025[(当月)計画 棟数],0,0)</f>
        <v>7</v>
      </c>
      <c r="CB80" s="28" cm="1">
        <f t="array" ref="CB80">_xlfn.XLOOKUP($D80&amp;CB$2&amp;CB$3,事業計画集計2025[営業所]&amp;事業計画集計2025[月]&amp;事業計画集計2025[受着完],事業計画集計2025[(当月)計画 請負金額],0,0)</f>
        <v>1461444444</v>
      </c>
      <c r="CC80" s="28" cm="1">
        <f t="array" ref="CC80">_xlfn.XLOOKUP($D80&amp;CB$2&amp;CB$3,事業計画集計2025[営業所]&amp;事業計画集計2025[月]&amp;事業計画集計2025[受着完],事業計画集計2025[(当月)計画 利益額],0,0)</f>
        <v>114861111</v>
      </c>
      <c r="CD80" s="149" cm="1">
        <f t="array" ref="CD80">_xlfn.XLOOKUP($D80&amp;CB$2&amp;CB$3,事業計画集計2025[営業所]&amp;事業計画集計2025[月]&amp;事業計画集計2025[受着完],事業計画集計2025[(当月)計画 棟数],0,0)</f>
        <v>5</v>
      </c>
      <c r="CE80" s="28" cm="1">
        <f t="array" ref="CE80">_xlfn.XLOOKUP($D80&amp;CE$2&amp;CE$3,事業計画集計2025[営業所]&amp;事業計画集計2025[月]&amp;事業計画集計2025[受着完],事業計画集計2025[(当月)計画 請負金額],0,0)</f>
        <v>0</v>
      </c>
      <c r="CF80" s="28" cm="1">
        <f t="array" ref="CF80">_xlfn.XLOOKUP($D80&amp;CE$2&amp;CE$3,事業計画集計2025[営業所]&amp;事業計画集計2025[月]&amp;事業計画集計2025[受着完],事業計画集計2025[(当月)計画 利益額],0,0)</f>
        <v>0</v>
      </c>
      <c r="CG80" s="149" cm="1">
        <f t="array" ref="CG80">_xlfn.XLOOKUP($D80&amp;CE$2&amp;CE$3,事業計画集計2025[営業所]&amp;事業計画集計2025[月]&amp;事業計画集計2025[受着完],事業計画集計2025[(当月)計画 棟数],0,0)</f>
        <v>0</v>
      </c>
      <c r="CH80" s="28" cm="1">
        <f t="array" ref="CH80">_xlfn.XLOOKUP($D80&amp;CH$2&amp;CH$3,事業計画集計2025[営業所]&amp;事業計画集計2025[月]&amp;事業計画集計2025[受着完],事業計画集計2025[(当月)計画 請負金額],0,0)</f>
        <v>404622576</v>
      </c>
      <c r="CI80" s="28" cm="1">
        <f t="array" ref="CI80">_xlfn.XLOOKUP($D80&amp;CH$2&amp;CH$3,事業計画集計2025[営業所]&amp;事業計画集計2025[月]&amp;事業計画集計2025[受着完],事業計画集計2025[(当月)計画 利益額],0,0)</f>
        <v>42334462</v>
      </c>
      <c r="CJ80" s="29">
        <f>CI80-($Q80*1000)</f>
        <v>18229462</v>
      </c>
      <c r="CK80" s="142" cm="1">
        <f t="array" ref="CK80">_xlfn.XLOOKUP($D80&amp;CH$2&amp;CH$3,事業計画集計2025[営業所]&amp;事業計画集計2025[月]&amp;事業計画集計2025[受着完],事業計画集計2025[(当月)計画 棟数],0,0)</f>
        <v>10</v>
      </c>
      <c r="CL80" s="421">
        <f t="shared" ref="CL80:CL81" si="2050">BH80+BR80+CB80</f>
        <v>1952433332</v>
      </c>
      <c r="CM80" s="422">
        <f t="shared" ref="CM80:CM81" si="2051">BI80+BS80+CC80</f>
        <v>258083333</v>
      </c>
      <c r="CN80" s="423">
        <f t="shared" ref="CN80:CN81" si="2052">BJ80+BT80+CD80</f>
        <v>9</v>
      </c>
      <c r="CO80" s="296">
        <f t="shared" ref="CO80:CO81" si="2053">BK80+BU80+CE80</f>
        <v>0</v>
      </c>
      <c r="CP80" s="300">
        <f t="shared" ref="CP80:CP81" si="2054">BL80+BV80+CF80</f>
        <v>0</v>
      </c>
      <c r="CQ80" s="154">
        <f t="shared" ref="CQ80:CQ81" si="2055">BM80+BW80+CG80</f>
        <v>0</v>
      </c>
      <c r="CR80" s="304">
        <f t="shared" ref="CR80" si="2056">BN80+BX80+CH80</f>
        <v>1187439156</v>
      </c>
      <c r="CS80" s="314">
        <f t="shared" ref="CS80:CT80" si="2057">BO80+BY80+CI80</f>
        <v>162046244</v>
      </c>
      <c r="CT80" s="324">
        <f t="shared" si="2057"/>
        <v>89731244</v>
      </c>
      <c r="CU80" s="158">
        <f t="shared" ref="CU80" si="2058">BQ80+CA80+CK80</f>
        <v>27</v>
      </c>
      <c r="CV80" s="333">
        <f t="shared" ref="CV80:CV81" si="2059">AX80+CL80</f>
        <v>2862433332</v>
      </c>
      <c r="CW80" s="334">
        <f t="shared" ref="CW80:CW81" si="2060">AY80+CM80</f>
        <v>323483333</v>
      </c>
      <c r="CX80" s="162">
        <f t="shared" ref="CX80:CX81" si="2061">AZ80+CN80</f>
        <v>11</v>
      </c>
      <c r="CY80" s="354">
        <f t="shared" ref="CY80:CY81" si="2062">BA80+CO80</f>
        <v>0</v>
      </c>
      <c r="CZ80" s="355">
        <f t="shared" ref="CZ80:CZ81" si="2063">BB80+CP80</f>
        <v>0</v>
      </c>
      <c r="DA80" s="166">
        <f t="shared" ref="DA80:DA81" si="2064">BC80+CQ80</f>
        <v>0</v>
      </c>
      <c r="DB80" s="479">
        <f t="shared" ref="DB80:DB81" si="2065">BD80+CR80</f>
        <v>2090423108</v>
      </c>
      <c r="DC80" s="480">
        <f t="shared" ref="DC80:DC81" si="2066">BE80+CS80</f>
        <v>264632751</v>
      </c>
      <c r="DD80" s="481">
        <f t="shared" ref="DD80:DD81" si="2067">BF80+CT80</f>
        <v>120002751</v>
      </c>
      <c r="DE80" s="482">
        <f t="shared" ref="DE80:DE81" si="2068">BG80+CU80</f>
        <v>50</v>
      </c>
      <c r="DF80" s="28" cm="1">
        <f t="array" ref="DF80">_xlfn.XLOOKUP($D80&amp;DF$2&amp;DF$3,事業計画集計2025[営業所]&amp;事業計画集計2025[月]&amp;事業計画集計2025[受着完],事業計画集計2025[(当月)計画 請負金額],0,0)</f>
        <v>44444444</v>
      </c>
      <c r="DG80" s="28" cm="1">
        <f t="array" ref="DG80">_xlfn.XLOOKUP($D80&amp;DF$2&amp;DF$3,事業計画集計2025[営業所]&amp;事業計画集計2025[月]&amp;事業計画集計2025[受着完],事業計画集計2025[(当月)計画 利益額],0,0)</f>
        <v>11111111</v>
      </c>
      <c r="DH80" s="149" cm="1">
        <f t="array" ref="DH80">_xlfn.XLOOKUP($D80&amp;DF$2&amp;DF$3,事業計画集計2025[営業所]&amp;事業計画集計2025[月]&amp;事業計画集計2025[受着完],事業計画集計2025[(当月)計画 棟数],0,0)</f>
        <v>1</v>
      </c>
      <c r="DI80" s="28" cm="1">
        <f t="array" ref="DI80">_xlfn.XLOOKUP($D80&amp;DI$2&amp;DI$3,事業計画集計2025[営業所]&amp;事業計画集計2025[月]&amp;事業計画集計2025[受着完],事業計画集計2025[(当月)計画 請負金額],0,0)</f>
        <v>0</v>
      </c>
      <c r="DJ80" s="28" cm="1">
        <f t="array" ref="DJ80">_xlfn.XLOOKUP($D80&amp;DI$2&amp;DI$3,事業計画集計2025[営業所]&amp;事業計画集計2025[月]&amp;事業計画集計2025[受着完],事業計画集計2025[(当月)計画 利益額],0,0)</f>
        <v>0</v>
      </c>
      <c r="DK80" s="149" cm="1">
        <f t="array" ref="DK80">_xlfn.XLOOKUP($D80&amp;DI$2&amp;DI$3,事業計画集計2025[営業所]&amp;事業計画集計2025[月]&amp;事業計画集計2025[受着完],事業計画集計2025[(当月)計画 棟数],0,0)</f>
        <v>0</v>
      </c>
      <c r="DL80" s="28" cm="1">
        <f t="array" ref="DL80">_xlfn.XLOOKUP($D80&amp;DL$2&amp;DL$3,事業計画集計2025[営業所]&amp;事業計画集計2025[月]&amp;事業計画集計2025[受着完],事業計画集計2025[(当月)計画 請負金額],0,0)</f>
        <v>404622576</v>
      </c>
      <c r="DM80" s="28" cm="1">
        <f t="array" ref="DM80">_xlfn.XLOOKUP($D80&amp;DL$2&amp;DL$3,事業計画集計2025[営業所]&amp;事業計画集計2025[月]&amp;事業計画集計2025[受着完],事業計画集計2025[(当月)計画 利益額],0,0)</f>
        <v>42334462</v>
      </c>
      <c r="DN80" s="29">
        <f>DM80-($Q80*1000)</f>
        <v>18229462</v>
      </c>
      <c r="DO80" s="149" cm="1">
        <f t="array" ref="DO80">_xlfn.XLOOKUP($D80&amp;DL$2&amp;DL$3,事業計画集計2025[営業所]&amp;事業計画集計2025[月]&amp;事業計画集計2025[受着完],事業計画集計2025[(当月)計画 棟数],0,0)</f>
        <v>10</v>
      </c>
      <c r="DP80" s="28" cm="1">
        <f t="array" ref="DP80">_xlfn.XLOOKUP($D80&amp;DP$2&amp;DP$3,事業計画集計2025[営業所]&amp;事業計画集計2025[月]&amp;事業計画集計2025[受着完],事業計画集計2025[(当月)計画 請負金額],0,0)</f>
        <v>44444444</v>
      </c>
      <c r="DQ80" s="28" cm="1">
        <f t="array" ref="DQ80">_xlfn.XLOOKUP($D80&amp;DP$2&amp;DP$3,事業計画集計2025[営業所]&amp;事業計画集計2025[月]&amp;事業計画集計2025[受着完],事業計画集計2025[(当月)計画 利益額],0,0)</f>
        <v>11111111</v>
      </c>
      <c r="DR80" s="149" cm="1">
        <f t="array" ref="DR80">_xlfn.XLOOKUP($D80&amp;DP$2&amp;DP$3,事業計画集計2025[営業所]&amp;事業計画集計2025[月]&amp;事業計画集計2025[受着完],事業計画集計2025[(当月)計画 棟数],0,0)</f>
        <v>1</v>
      </c>
      <c r="DS80" s="28" cm="1">
        <f t="array" ref="DS80">_xlfn.XLOOKUP($D80&amp;DS$2&amp;DS$3,事業計画集計2025[営業所]&amp;事業計画集計2025[月]&amp;事業計画集計2025[受着完],事業計画集計2025[(当月)計画 請負金額],0,0)</f>
        <v>0</v>
      </c>
      <c r="DT80" s="28" cm="1">
        <f t="array" ref="DT80">_xlfn.XLOOKUP($D80&amp;DS$2&amp;DS$3,事業計画集計2025[営業所]&amp;事業計画集計2025[月]&amp;事業計画集計2025[受着完],事業計画集計2025[(当月)計画 利益額],0,0)</f>
        <v>0</v>
      </c>
      <c r="DU80" s="149" cm="1">
        <f t="array" ref="DU80">_xlfn.XLOOKUP($D80&amp;DS$2&amp;DS$3,事業計画集計2025[営業所]&amp;事業計画集計2025[月]&amp;事業計画集計2025[受着完],事業計画集計2025[(当月)計画 棟数],0,0)</f>
        <v>0</v>
      </c>
      <c r="DV80" s="28" cm="1">
        <f t="array" ref="DV80">_xlfn.XLOOKUP($D80&amp;DV$2&amp;DV$3,事業計画集計2025[営業所]&amp;事業計画集計2025[月]&amp;事業計画集計2025[受着完],事業計画集計2025[(当月)計画 請負金額],0,0)</f>
        <v>366161038</v>
      </c>
      <c r="DW80" s="28" cm="1">
        <f t="array" ref="DW80">_xlfn.XLOOKUP($D80&amp;DV$2&amp;DV$3,事業計画集計2025[営業所]&amp;事業計画集計2025[月]&amp;事業計画集計2025[受着完],事業計画集計2025[(当月)計画 利益額],0,0)</f>
        <v>38488308</v>
      </c>
      <c r="DX80" s="29">
        <f>DW80-($Q80*1000)</f>
        <v>14383308</v>
      </c>
      <c r="DY80" s="149" cm="1">
        <f t="array" ref="DY80">_xlfn.XLOOKUP($D80&amp;DV$2&amp;DV$3,事業計画集計2025[営業所]&amp;事業計画集計2025[月]&amp;事業計画集計2025[受着完],事業計画集計2025[(当月)計画 棟数],0,0)</f>
        <v>9</v>
      </c>
      <c r="DZ80" s="28" cm="1">
        <f t="array" ref="DZ80">_xlfn.XLOOKUP($D80&amp;DZ$2&amp;DZ$3,事業計画集計2025[営業所]&amp;事業計画集計2025[月]&amp;事業計画集計2025[受着完],事業計画集計2025[(当月)計画 請負金額],0,0)</f>
        <v>44444444</v>
      </c>
      <c r="EA80" s="28" cm="1">
        <f t="array" ref="EA80">_xlfn.XLOOKUP($D80&amp;DZ$2&amp;DZ$3,事業計画集計2025[営業所]&amp;事業計画集計2025[月]&amp;事業計画集計2025[受着完],事業計画集計2025[(当月)計画 利益額],0,0)</f>
        <v>11111111</v>
      </c>
      <c r="EB80" s="149" cm="1">
        <f t="array" ref="EB80">_xlfn.XLOOKUP($D80&amp;DZ$2&amp;DZ$3,事業計画集計2025[営業所]&amp;事業計画集計2025[月]&amp;事業計画集計2025[受着完],事業計画集計2025[(当月)計画 棟数],0,0)</f>
        <v>1</v>
      </c>
      <c r="EC80" s="28" cm="1">
        <f t="array" ref="EC80">_xlfn.XLOOKUP($D80&amp;EC$2&amp;EC$3,事業計画集計2025[営業所]&amp;事業計画集計2025[月]&amp;事業計画集計2025[受着完],事業計画集計2025[(当月)計画 請負金額],0,0)</f>
        <v>0</v>
      </c>
      <c r="ED80" s="28" cm="1">
        <f t="array" ref="ED80">_xlfn.XLOOKUP($D80&amp;EC$2&amp;EC$3,事業計画集計2025[営業所]&amp;事業計画集計2025[月]&amp;事業計画集計2025[受着完],事業計画集計2025[(当月)計画 利益額],0,0)</f>
        <v>0</v>
      </c>
      <c r="EE80" s="149" cm="1">
        <f t="array" ref="EE80">_xlfn.XLOOKUP($D80&amp;EC$2&amp;EC$3,事業計画集計2025[営業所]&amp;事業計画集計2025[月]&amp;事業計画集計2025[受着完],事業計画集計2025[(当月)計画 棟数],0,0)</f>
        <v>0</v>
      </c>
      <c r="EF80" s="28" cm="1">
        <f t="array" ref="EF80">_xlfn.XLOOKUP($D80&amp;EF$2&amp;EF$3,事業計画集計2025[営業所]&amp;事業計画集計2025[月]&amp;事業計画集計2025[受着完],事業計画集計2025[(当月)計画 請負金額],0,0)</f>
        <v>356161038</v>
      </c>
      <c r="EG80" s="28" cm="1">
        <f t="array" ref="EG80">_xlfn.XLOOKUP($D80&amp;EF$2&amp;EF$3,事業計画集計2025[営業所]&amp;事業計画集計2025[月]&amp;事業計画集計2025[受着完],事業計画集計2025[(当月)計画 利益額],0,0)</f>
        <v>36345451</v>
      </c>
      <c r="EH80" s="29">
        <f>EG80-($Q80*1000)</f>
        <v>12240451</v>
      </c>
      <c r="EI80" s="142" cm="1">
        <f t="array" ref="EI80">_xlfn.XLOOKUP($D80&amp;EF$2&amp;EF$3,事業計画集計2025[営業所]&amp;事業計画集計2025[月]&amp;事業計画集計2025[受着完],事業計画集計2025[(当月)計画 棟数],0,0)</f>
        <v>8</v>
      </c>
      <c r="EJ80" s="421">
        <f t="shared" ref="EJ80:EJ81" si="2069">DF80+DP80+DZ80</f>
        <v>133333332</v>
      </c>
      <c r="EK80" s="422">
        <f t="shared" ref="EK80:EK81" si="2070">DG80+DQ80+EA80</f>
        <v>33333333</v>
      </c>
      <c r="EL80" s="423">
        <f t="shared" ref="EL80:EL81" si="2071">DH80+DR80+EB80</f>
        <v>3</v>
      </c>
      <c r="EM80" s="296">
        <f t="shared" ref="EM80:EM81" si="2072">DI80+DS80+EC80</f>
        <v>0</v>
      </c>
      <c r="EN80" s="300">
        <f t="shared" ref="EN80:EN81" si="2073">DJ80+DT80+ED80</f>
        <v>0</v>
      </c>
      <c r="EO80" s="154">
        <f t="shared" ref="EO80:EO81" si="2074">DK80+DU80+EE80</f>
        <v>0</v>
      </c>
      <c r="EP80" s="304">
        <f t="shared" ref="EP80" si="2075">DL80+DV80+EF80</f>
        <v>1126944652</v>
      </c>
      <c r="EQ80" s="314">
        <f t="shared" ref="EQ80:ER80" si="2076">DM80+DW80+EG80</f>
        <v>117168221</v>
      </c>
      <c r="ER80" s="324">
        <f t="shared" si="2076"/>
        <v>44853221</v>
      </c>
      <c r="ES80" s="158">
        <f t="shared" ref="ES80" si="2077">DO80+DY80+EI80</f>
        <v>27</v>
      </c>
      <c r="ET80" s="28" cm="1">
        <f t="array" ref="ET80">_xlfn.XLOOKUP($D80&amp;ET$2&amp;ET$3,事業計画集計2025[営業所]&amp;事業計画集計2025[月]&amp;事業計画集計2025[受着完],事業計画集計2025[(当月)計画 請負金額],0,0)</f>
        <v>91111111</v>
      </c>
      <c r="EU80" s="28" cm="1">
        <f t="array" ref="EU80">_xlfn.XLOOKUP($D80&amp;ET$2&amp;ET$3,事業計画集計2025[営業所]&amp;事業計画集計2025[月]&amp;事業計画集計2025[受着完],事業計画集計2025[(当月)計画 利益額],0,0)</f>
        <v>20444444</v>
      </c>
      <c r="EV80" s="149" cm="1">
        <f t="array" ref="EV80">_xlfn.XLOOKUP($D80&amp;ET$2&amp;ET$3,事業計画集計2025[営業所]&amp;事業計画集計2025[月]&amp;事業計画集計2025[受着完],事業計画集計2025[(当月)計画 棟数],0,0)</f>
        <v>2</v>
      </c>
      <c r="EW80" s="28" cm="1">
        <f t="array" ref="EW80">_xlfn.XLOOKUP($D80&amp;EW$2&amp;EW$3,事業計画集計2025[営業所]&amp;事業計画集計2025[月]&amp;事業計画集計2025[受着完],事業計画集計2025[(当月)計画 請負金額],0,0)</f>
        <v>0</v>
      </c>
      <c r="EX80" s="28" cm="1">
        <f t="array" ref="EX80">_xlfn.XLOOKUP($D80&amp;EW$2&amp;EW$3,事業計画集計2025[営業所]&amp;事業計画集計2025[月]&amp;事業計画集計2025[受着完],事業計画集計2025[(当月)計画 利益額],0,0)</f>
        <v>0</v>
      </c>
      <c r="EY80" s="149" cm="1">
        <f t="array" ref="EY80">_xlfn.XLOOKUP($D80&amp;EW$2&amp;EW$3,事業計画集計2025[営業所]&amp;事業計画集計2025[月]&amp;事業計画集計2025[受着完],事業計画集計2025[(当月)計画 棟数],0,0)</f>
        <v>0</v>
      </c>
      <c r="EZ80" s="28" cm="1">
        <f t="array" ref="EZ80">_xlfn.XLOOKUP($D80&amp;EZ$2&amp;EZ$3,事業計画集計2025[営業所]&amp;事業計画集計2025[月]&amp;事業計画集計2025[受着完],事業計画集計2025[(当月)計画 請負金額],0,0)</f>
        <v>354750782</v>
      </c>
      <c r="FA80" s="28" cm="1">
        <f t="array" ref="FA80">_xlfn.XLOOKUP($D80&amp;EZ$2&amp;EZ$3,事業計画集計2025[営業所]&amp;事業計画集計2025[月]&amp;事業計画集計2025[受着完],事業計画集計2025[(当月)計画 利益額],0,0)</f>
        <v>51874938</v>
      </c>
      <c r="FB80" s="29">
        <f>FA80-($Q80*1000)</f>
        <v>27769938</v>
      </c>
      <c r="FC80" s="149" cm="1">
        <f t="array" ref="FC80">_xlfn.XLOOKUP($D80&amp;EZ$2&amp;EZ$3,事業計画集計2025[営業所]&amp;事業計画集計2025[月]&amp;事業計画集計2025[受着完],事業計画集計2025[(当月)計画 棟数],0,0)</f>
        <v>9</v>
      </c>
      <c r="FD80" s="28" cm="1">
        <f t="array" ref="FD80">_xlfn.XLOOKUP($D80&amp;FD$2&amp;FD$3,事業計画集計2025[営業所]&amp;事業計画集計2025[月]&amp;事業計画集計2025[受着完],事業計画集計2025[(当月)計画 請負金額],0,0)</f>
        <v>91111111</v>
      </c>
      <c r="FE80" s="28" cm="1">
        <f t="array" ref="FE80">_xlfn.XLOOKUP($D80&amp;FD$2&amp;FD$3,事業計画集計2025[営業所]&amp;事業計画集計2025[月]&amp;事業計画集計2025[受着完],事業計画集計2025[(当月)計画 利益額],0,0)</f>
        <v>20444444</v>
      </c>
      <c r="FF80" s="149" cm="1">
        <f t="array" ref="FF80">_xlfn.XLOOKUP($D80&amp;FD$2&amp;FD$3,事業計画集計2025[営業所]&amp;事業計画集計2025[月]&amp;事業計画集計2025[受着完],事業計画集計2025[(当月)計画 棟数],0,0)</f>
        <v>2</v>
      </c>
      <c r="FG80" s="28" cm="1">
        <f t="array" ref="FG80">_xlfn.XLOOKUP($D80&amp;FG$2&amp;FG$3,事業計画集計2025[営業所]&amp;事業計画集計2025[月]&amp;事業計画集計2025[受着完],事業計画集計2025[(当月)計画 請負金額],0,0)</f>
        <v>0</v>
      </c>
      <c r="FH80" s="28" cm="1">
        <f t="array" ref="FH80">_xlfn.XLOOKUP($D80&amp;FG$2&amp;FG$3,事業計画集計2025[営業所]&amp;事業計画集計2025[月]&amp;事業計画集計2025[受着完],事業計画集計2025[(当月)計画 利益額],0,0)</f>
        <v>0</v>
      </c>
      <c r="FI80" s="149" cm="1">
        <f t="array" ref="FI80">_xlfn.XLOOKUP($D80&amp;FG$2&amp;FG$3,事業計画集計2025[営業所]&amp;事業計画集計2025[月]&amp;事業計画集計2025[受着完],事業計画集計2025[(当月)計画 棟数],0,0)</f>
        <v>0</v>
      </c>
      <c r="FJ80" s="28" cm="1">
        <f t="array" ref="FJ80">_xlfn.XLOOKUP($D80&amp;FJ$2&amp;FJ$3,事業計画集計2025[営業所]&amp;事業計画集計2025[月]&amp;事業計画集計2025[受着完],事業計画集計2025[(当月)計画 請負金額],0,0)</f>
        <v>323750782</v>
      </c>
      <c r="FK80" s="28" cm="1">
        <f t="array" ref="FK80">_xlfn.XLOOKUP($D80&amp;FJ$2&amp;FJ$3,事業計画集計2025[営業所]&amp;事業計画集計2025[月]&amp;事業計画集計2025[受着完],事業計画集計2025[(当月)計画 利益額],0,0)</f>
        <v>45624938</v>
      </c>
      <c r="FL80" s="29">
        <f>FK80-($Q80*1000)</f>
        <v>21519938</v>
      </c>
      <c r="FM80" s="149" cm="1">
        <f t="array" ref="FM80">_xlfn.XLOOKUP($D80&amp;FJ$2&amp;FJ$3,事業計画集計2025[営業所]&amp;事業計画集計2025[月]&amp;事業計画集計2025[受着完],事業計画集計2025[(当月)計画 棟数],0,0)</f>
        <v>9</v>
      </c>
      <c r="FN80" s="28" cm="1">
        <f t="array" ref="FN80">_xlfn.XLOOKUP($D80&amp;FN$2&amp;FN$3,事業計画集計2025[営業所]&amp;事業計画集計2025[月]&amp;事業計画集計2025[受着完],事業計画集計2025[(当月)計画 請負金額],0,0)</f>
        <v>91111111</v>
      </c>
      <c r="FO80" s="28" cm="1">
        <f t="array" ref="FO80">_xlfn.XLOOKUP($D80&amp;FN$2&amp;FN$3,事業計画集計2025[営業所]&amp;事業計画集計2025[月]&amp;事業計画集計2025[受着完],事業計画集計2025[(当月)計画 利益額],0,0)</f>
        <v>20444444</v>
      </c>
      <c r="FP80" s="149" cm="1">
        <f t="array" ref="FP80">_xlfn.XLOOKUP($D80&amp;FN$2&amp;FN$3,事業計画集計2025[営業所]&amp;事業計画集計2025[月]&amp;事業計画集計2025[受着完],事業計画集計2025[(当月)計画 棟数],0,0)</f>
        <v>2</v>
      </c>
      <c r="FQ80" s="28" cm="1">
        <f t="array" ref="FQ80">_xlfn.XLOOKUP($D80&amp;FQ$2&amp;FQ$3,事業計画集計2025[営業所]&amp;事業計画集計2025[月]&amp;事業計画集計2025[受着完],事業計画集計2025[(当月)計画 請負金額],0,0)</f>
        <v>0</v>
      </c>
      <c r="FR80" s="28" cm="1">
        <f t="array" ref="FR80">_xlfn.XLOOKUP($D80&amp;FQ$2&amp;FQ$3,事業計画集計2025[営業所]&amp;事業計画集計2025[月]&amp;事業計画集計2025[受着完],事業計画集計2025[(当月)計画 利益額],0,0)</f>
        <v>0</v>
      </c>
      <c r="FS80" s="149" cm="1">
        <f t="array" ref="FS80">_xlfn.XLOOKUP($D80&amp;FQ$2&amp;FQ$3,事業計画集計2025[営業所]&amp;事業計画集計2025[月]&amp;事業計画集計2025[受着完],事業計画集計2025[(当月)計画 棟数],0,0)</f>
        <v>0</v>
      </c>
      <c r="FT80" s="28" cm="1">
        <f t="array" ref="FT80">_xlfn.XLOOKUP($D80&amp;FT$2&amp;FT$3,事業計画集計2025[営業所]&amp;事業計画集計2025[月]&amp;事業計画集計2025[受着完],事業計画集計2025[(当月)計画 請負金額],0,0)</f>
        <v>311750782</v>
      </c>
      <c r="FU80" s="28" cm="1">
        <f t="array" ref="FU80">_xlfn.XLOOKUP($D80&amp;FT$2&amp;FT$3,事業計画集計2025[営業所]&amp;事業計画集計2025[月]&amp;事業計画集計2025[受着完],事業計画集計2025[(当月)計画 利益額],0,0)</f>
        <v>41124938</v>
      </c>
      <c r="FV80" s="29">
        <f>FU80-($Q80*1000)</f>
        <v>17019938</v>
      </c>
      <c r="FW80" s="142" cm="1">
        <f t="array" ref="FW80">_xlfn.XLOOKUP($D80&amp;FT$2&amp;FT$3,事業計画集計2025[営業所]&amp;事業計画集計2025[月]&amp;事業計画集計2025[受着完],事業計画集計2025[(当月)計画 棟数],0,0)</f>
        <v>8</v>
      </c>
      <c r="FX80" s="421">
        <f t="shared" ref="FX80:FX81" si="2078">ET80+FD80+FN80</f>
        <v>273333333</v>
      </c>
      <c r="FY80" s="422">
        <f t="shared" ref="FY80:FY81" si="2079">EU80+FE80+FO80</f>
        <v>61333332</v>
      </c>
      <c r="FZ80" s="423">
        <f t="shared" ref="FZ80:FZ81" si="2080">EV80+FF80+FP80</f>
        <v>6</v>
      </c>
      <c r="GA80" s="296">
        <f t="shared" ref="GA80:GA81" si="2081">EW80+FG80+FQ80</f>
        <v>0</v>
      </c>
      <c r="GB80" s="300">
        <f t="shared" ref="GB80:GB81" si="2082">EX80+FH80+FR80</f>
        <v>0</v>
      </c>
      <c r="GC80" s="154">
        <f t="shared" ref="GC80:GC81" si="2083">EY80+FI80+FS80</f>
        <v>0</v>
      </c>
      <c r="GD80" s="304">
        <f t="shared" ref="GD80" si="2084">EZ80+FJ80+FT80</f>
        <v>990252346</v>
      </c>
      <c r="GE80" s="314">
        <f t="shared" ref="GE80:GF80" si="2085">FA80+FK80+FU80</f>
        <v>138624814</v>
      </c>
      <c r="GF80" s="324">
        <f t="shared" si="2085"/>
        <v>66309814</v>
      </c>
      <c r="GG80" s="158">
        <f t="shared" ref="GG80" si="2086">FC80+FM80+FW80</f>
        <v>26</v>
      </c>
      <c r="GH80" s="333">
        <f t="shared" ref="GH80:GH81" si="2087">EJ80+FX80</f>
        <v>406666665</v>
      </c>
      <c r="GI80" s="334">
        <f t="shared" ref="GI80:GI81" si="2088">EK80+FY80</f>
        <v>94666665</v>
      </c>
      <c r="GJ80" s="162">
        <f t="shared" ref="GJ80:GJ81" si="2089">EL80+FZ80</f>
        <v>9</v>
      </c>
      <c r="GK80" s="354">
        <f t="shared" ref="GK80:GK81" si="2090">EM80+GA80</f>
        <v>0</v>
      </c>
      <c r="GL80" s="355">
        <f t="shared" ref="GL80:GL81" si="2091">EN80+GB80</f>
        <v>0</v>
      </c>
      <c r="GM80" s="166">
        <f t="shared" ref="GM80:GM81" si="2092">EO80+GC80</f>
        <v>0</v>
      </c>
      <c r="GN80" s="479">
        <f t="shared" ref="GN80:GN81" si="2093">EP80+GD80</f>
        <v>2117196998</v>
      </c>
      <c r="GO80" s="480">
        <f t="shared" ref="GO80:GO81" si="2094">EQ80+GE80</f>
        <v>255793035</v>
      </c>
      <c r="GP80" s="481">
        <f t="shared" ref="GP80:GP81" si="2095">ER80+GF80</f>
        <v>111163035</v>
      </c>
      <c r="GQ80" s="482">
        <f t="shared" ref="GQ80:GQ81" si="2096">ES80+GG80</f>
        <v>53</v>
      </c>
      <c r="GR80" s="390">
        <f t="shared" ref="GR80:GR81" si="2097">CV80+GH80</f>
        <v>3269099997</v>
      </c>
      <c r="GS80" s="391">
        <f t="shared" ref="GS80:GS81" si="2098">CW80+GI80</f>
        <v>418149998</v>
      </c>
      <c r="GT80" s="170">
        <f t="shared" ref="GT80:GT81" si="2099">CX80+GJ80</f>
        <v>20</v>
      </c>
      <c r="GU80" s="390">
        <f t="shared" ref="GU80:GU81" si="2100">CY80+GK80</f>
        <v>0</v>
      </c>
      <c r="GV80" s="391">
        <f t="shared" ref="GV80:GV81" si="2101">CZ80+GL80</f>
        <v>0</v>
      </c>
      <c r="GW80" s="170">
        <f t="shared" ref="GW80:GW81" si="2102">DA80+GM80</f>
        <v>0</v>
      </c>
      <c r="GX80" s="390">
        <f t="shared" ref="GX80:GX81" si="2103">DB80+GN80</f>
        <v>4207620106</v>
      </c>
      <c r="GY80" s="391">
        <f t="shared" ref="GY80:GY81" si="2104">DC80+GO80</f>
        <v>520425786</v>
      </c>
      <c r="GZ80" s="409">
        <f t="shared" ref="GZ80:GZ81" si="2105">DD80+GP80</f>
        <v>231165786</v>
      </c>
      <c r="HA80" s="256">
        <f t="shared" ref="HA80:HA81" si="2106">DE80+GQ80</f>
        <v>103</v>
      </c>
      <c r="HB80" s="31"/>
      <c r="HC80" s="30" t="s">
        <v>137</v>
      </c>
      <c r="HD80" s="30" t="s">
        <v>113</v>
      </c>
      <c r="HE80" s="30" t="s">
        <v>259</v>
      </c>
      <c r="HF80" s="30"/>
      <c r="HG80" s="30"/>
    </row>
    <row r="81" spans="1:215" s="25" customFormat="1" ht="21">
      <c r="A81" s="24"/>
      <c r="B81" s="51"/>
      <c r="C81" s="70"/>
      <c r="D81" s="74"/>
      <c r="E81" s="196"/>
      <c r="F81" s="196"/>
      <c r="G81" s="196"/>
      <c r="H81" s="196"/>
      <c r="I81" s="196"/>
      <c r="J81" s="196"/>
      <c r="K81" s="197">
        <f>K80</f>
        <v>17433</v>
      </c>
      <c r="L81" s="197">
        <f t="shared" ref="L81" si="2107">L80</f>
        <v>17</v>
      </c>
      <c r="M81" s="197">
        <f t="shared" ref="M81" si="2108">M80</f>
        <v>0</v>
      </c>
      <c r="N81" s="197">
        <f t="shared" ref="N81" si="2109">N80</f>
        <v>1458</v>
      </c>
      <c r="O81" s="197">
        <f t="shared" ref="O81" si="2110">O80</f>
        <v>1317</v>
      </c>
      <c r="P81" s="197">
        <f t="shared" ref="P81" si="2111">P80</f>
        <v>3880</v>
      </c>
      <c r="Q81" s="197">
        <f t="shared" ref="Q81" si="2112">Q80</f>
        <v>24105</v>
      </c>
      <c r="R81" s="196"/>
      <c r="S81" s="26" t="s">
        <v>138</v>
      </c>
      <c r="T81" s="27" cm="1">
        <f t="array" ref="T81">_xlfn.XLOOKUP($D80&amp;T$2&amp;T$3,事業計画集計2025[営業所]&amp;事業計画集計2025[月]&amp;事業計画集計2025[受着完],事業計画集計2025[(当月)実績 請負金額],0,0)</f>
        <v>121294000</v>
      </c>
      <c r="U81" s="28" cm="1">
        <f t="array" ref="U81">_xlfn.XLOOKUP($D80&amp;T$2&amp;T$3,事業計画集計2025[営業所]&amp;事業計画集計2025[月]&amp;事業計画集計2025[受着完],事業計画集計2025[(当月)実績 利益額],0,0)</f>
        <v>31570000</v>
      </c>
      <c r="V81" s="142" cm="1">
        <f t="array" ref="V81">_xlfn.XLOOKUP($D80&amp;T$2&amp;T$3,事業計画集計2025[営業所]&amp;事業計画集計2025[月]&amp;事業計画集計2025[受着完],事業計画集計2025[(当月)実績 棟数],0,0)</f>
        <v>1</v>
      </c>
      <c r="W81" s="27" cm="1">
        <f t="array" ref="W81">_xlfn.XLOOKUP($D80&amp;W$2&amp;W$3,事業計画集計2025[営業所]&amp;事業計画集計2025[月]&amp;事業計画集計2025[受着完],事業計画集計2025[(当月)実績 請負金額],0,0)</f>
        <v>0</v>
      </c>
      <c r="X81" s="28" cm="1">
        <f t="array" ref="X81">_xlfn.XLOOKUP($D80&amp;W$2&amp;W$3,事業計画集計2025[営業所]&amp;事業計画集計2025[月]&amp;事業計画集計2025[受着完],事業計画集計2025[(当月)実績 利益額],0,0)</f>
        <v>0</v>
      </c>
      <c r="Y81" s="149" cm="1">
        <f t="array" ref="Y81">_xlfn.XLOOKUP($D80&amp;W$2&amp;W$3,事業計画集計2025[営業所]&amp;事業計画集計2025[月]&amp;事業計画集計2025[受着完],事業計画集計2025[(当月)実績 棟数],0,0)</f>
        <v>0</v>
      </c>
      <c r="Z81" s="28" cm="1">
        <f t="array" ref="Z81">_xlfn.XLOOKUP($D80&amp;Z$2&amp;Z$3,事業計画集計2025[営業所]&amp;事業計画集計2025[月]&amp;事業計画集計2025[受着完],事業計画集計2025[(当月)実績 請負金額],0,0)</f>
        <v>337426967</v>
      </c>
      <c r="AA81" s="28" cm="1">
        <f t="array" ref="AA81">_xlfn.XLOOKUP($D80&amp;Z$2&amp;Z$3,事業計画集計2025[営業所]&amp;事業計画集計2025[月]&amp;事業計画集計2025[受着完],事業計画集計2025[(当月)実績 利益額],0,0)</f>
        <v>94016725</v>
      </c>
      <c r="AB81" s="133">
        <f>AA81-($Q80*1000)</f>
        <v>69911725</v>
      </c>
      <c r="AC81" s="142" cm="1">
        <f t="array" ref="AC81">_xlfn.XLOOKUP($D80&amp;Z$2&amp;Z$3,事業計画集計2025[営業所]&amp;事業計画集計2025[月]&amp;事業計画集計2025[受着完],事業計画集計2025[(当月)実績 棟数],0,0)</f>
        <v>1</v>
      </c>
      <c r="AD81" s="27" cm="1">
        <f t="array" ref="AD81">_xlfn.XLOOKUP($D80&amp;AD$2&amp;AD$3,事業計画集計2025[営業所]&amp;事業計画集計2025[月]&amp;事業計画集計2025[受着完],事業計画集計2025[(当月)実績 請負金額],0,0)</f>
        <v>870126724</v>
      </c>
      <c r="AE81" s="28" cm="1">
        <f t="array" ref="AE81">_xlfn.XLOOKUP($D80&amp;AD$2&amp;AD$3,事業計画集計2025[営業所]&amp;事業計画集計2025[月]&amp;事業計画集計2025[受着完],事業計画集計2025[(当月)実績 利益額],0,0)</f>
        <v>67294250</v>
      </c>
      <c r="AF81" s="149" cm="1">
        <f t="array" ref="AF81">_xlfn.XLOOKUP($D80&amp;AD$2&amp;AD$3,事業計画集計2025[営業所]&amp;事業計画集計2025[月]&amp;事業計画集計2025[受着完],事業計画集計2025[(当月)実績 棟数],0,0)</f>
        <v>1</v>
      </c>
      <c r="AG81" s="28" cm="1">
        <f t="array" ref="AG81">_xlfn.XLOOKUP($D80&amp;AG$2&amp;AG$3,事業計画集計2025[営業所]&amp;事業計画集計2025[月]&amp;事業計画集計2025[受着完],事業計画集計2025[(当月)実績 請負金額],0,0)</f>
        <v>0</v>
      </c>
      <c r="AH81" s="28" cm="1">
        <f t="array" ref="AH81">_xlfn.XLOOKUP($D80&amp;AG$2&amp;AG$3,事業計画集計2025[営業所]&amp;事業計画集計2025[月]&amp;事業計画集計2025[受着完],事業計画集計2025[(当月)実績 利益額],0,0)</f>
        <v>0</v>
      </c>
      <c r="AI81" s="149" cm="1">
        <f t="array" ref="AI81">_xlfn.XLOOKUP($D80&amp;AG$2&amp;AG$3,事業計画集計2025[営業所]&amp;事業計画集計2025[月]&amp;事業計画集計2025[受着完],事業計画集計2025[(当月)実績 棟数],0,0)</f>
        <v>0</v>
      </c>
      <c r="AJ81" s="28" cm="1">
        <f t="array" ref="AJ81">_xlfn.XLOOKUP($D80&amp;AJ$2&amp;AJ$3,事業計画集計2025[営業所]&amp;事業計画集計2025[月]&amp;事業計画集計2025[受着完],事業計画集計2025[(当月)実績 請負金額],0,0)</f>
        <v>39674054</v>
      </c>
      <c r="AK81" s="28" cm="1">
        <f t="array" ref="AK81">_xlfn.XLOOKUP($D80&amp;AJ$2&amp;AJ$3,事業計画集計2025[営業所]&amp;事業計画集計2025[月]&amp;事業計画集計2025[受着完],事業計画集計2025[(当月)実績 利益額],0,0)</f>
        <v>42548388</v>
      </c>
      <c r="AL81" s="133">
        <f>AK81-($Q80*1000)</f>
        <v>18443388</v>
      </c>
      <c r="AM81" s="149" cm="1">
        <f t="array" ref="AM81">_xlfn.XLOOKUP($D80&amp;AJ$2&amp;AJ$3,事業計画集計2025[営業所]&amp;事業計画集計2025[月]&amp;事業計画集計2025[受着完],事業計画集計2025[(当月)実績 棟数],0,0)</f>
        <v>1</v>
      </c>
      <c r="AN81" s="28" cm="1">
        <f t="array" ref="AN81">_xlfn.XLOOKUP($D80&amp;AN$2&amp;AN$3,事業計画集計2025[営業所]&amp;事業計画集計2025[月]&amp;事業計画集計2025[受着完],事業計画集計2025[(当月)実績 請負金額],0,0)</f>
        <v>128022072</v>
      </c>
      <c r="AO81" s="28" cm="1">
        <f t="array" ref="AO81">_xlfn.XLOOKUP($D80&amp;AN$2&amp;AN$3,事業計画集計2025[営業所]&amp;事業計画集計2025[月]&amp;事業計画集計2025[受着完],事業計画集計2025[(当月)実績 利益額],0,0)</f>
        <v>30850582</v>
      </c>
      <c r="AP81" s="149" cm="1">
        <f t="array" ref="AP81">_xlfn.XLOOKUP($D80&amp;AN$2&amp;AN$3,事業計画集計2025[営業所]&amp;事業計画集計2025[月]&amp;事業計画集計2025[受着完],事業計画集計2025[(当月)実績 棟数],0,0)</f>
        <v>3</v>
      </c>
      <c r="AQ81" s="28" cm="1">
        <f t="array" ref="AQ81">_xlfn.XLOOKUP($D80&amp;AQ$2&amp;AQ$3,事業計画集計2025[営業所]&amp;事業計画集計2025[月]&amp;事業計画集計2025[受着完],事業計画集計2025[(当月)実績 請負金額],0,0)</f>
        <v>0</v>
      </c>
      <c r="AR81" s="28" cm="1">
        <f t="array" ref="AR81">_xlfn.XLOOKUP($D80&amp;AQ$2&amp;AQ$3,事業計画集計2025[営業所]&amp;事業計画集計2025[月]&amp;事業計画集計2025[受着完],事業計画集計2025[(当月)実績 利益額],0,0)</f>
        <v>0</v>
      </c>
      <c r="AS81" s="149" cm="1">
        <f t="array" ref="AS81">_xlfn.XLOOKUP($D80&amp;AQ$2&amp;AQ$3,事業計画集計2025[営業所]&amp;事業計画集計2025[月]&amp;事業計画集計2025[受着完],事業計画集計2025[(当月)実績 棟数],0,0)</f>
        <v>0</v>
      </c>
      <c r="AT81" s="28" cm="1">
        <f t="array" ref="AT81">_xlfn.XLOOKUP($D80&amp;AT$2&amp;AT$3,事業計画集計2025[営業所]&amp;事業計画集計2025[月]&amp;事業計画集計2025[受着完],事業計画集計2025[(当月)実績 請負金額],0,0)</f>
        <v>324880330</v>
      </c>
      <c r="AU81" s="28" cm="1">
        <f t="array" ref="AU81">_xlfn.XLOOKUP($D80&amp;AT$2&amp;AT$3,事業計画集計2025[営業所]&amp;事業計画集計2025[月]&amp;事業計画集計2025[受着完],事業計画集計2025[(当月)実績 利益額],0,0)</f>
        <v>40947088</v>
      </c>
      <c r="AV81" s="29">
        <f>AU81-($Q80*1000)</f>
        <v>16842088</v>
      </c>
      <c r="AW81" s="142" cm="1">
        <f t="array" ref="AW81">_xlfn.XLOOKUP($D80&amp;AT$2&amp;AT$3,事業計画集計2025[営業所]&amp;事業計画集計2025[月]&amp;事業計画集計2025[受着完],事業計画集計2025[(当月)実績 棟数],0,0)</f>
        <v>1</v>
      </c>
      <c r="AX81" s="421">
        <f t="shared" si="2040"/>
        <v>1119442796</v>
      </c>
      <c r="AY81" s="422">
        <f t="shared" si="2041"/>
        <v>129714832</v>
      </c>
      <c r="AZ81" s="423">
        <f t="shared" si="2042"/>
        <v>5</v>
      </c>
      <c r="BA81" s="296">
        <f t="shared" si="2043"/>
        <v>0</v>
      </c>
      <c r="BB81" s="300">
        <f t="shared" si="2044"/>
        <v>0</v>
      </c>
      <c r="BC81" s="154">
        <f t="shared" si="2045"/>
        <v>0</v>
      </c>
      <c r="BD81" s="304">
        <f>Z81+AJ81+AT81</f>
        <v>701981351</v>
      </c>
      <c r="BE81" s="314">
        <f>AA81+AK81+AU81</f>
        <v>177512201</v>
      </c>
      <c r="BF81" s="409">
        <f>BE81*(1+BF82)-(($Q80*1000)*3)</f>
        <v>105197201</v>
      </c>
      <c r="BG81" s="158">
        <f>AC81+AM81+AW81</f>
        <v>3</v>
      </c>
      <c r="BH81" s="28" cm="1">
        <f t="array" ref="BH81">_xlfn.XLOOKUP($D80&amp;BH$2&amp;BH$3,事業計画集計2025[営業所]&amp;事業計画集計2025[月]&amp;事業計画集計2025[受着完],事業計画集計2025[(当月)実績 請負金額],0,0)</f>
        <v>870126724</v>
      </c>
      <c r="BI81" s="28" cm="1">
        <f t="array" ref="BI81">_xlfn.XLOOKUP($D80&amp;BH$2&amp;BH$3,事業計画集計2025[営業所]&amp;事業計画集計2025[月]&amp;事業計画集計2025[受着完],事業計画集計2025[(当月)実績 利益額],0,0)</f>
        <v>82331400</v>
      </c>
      <c r="BJ81" s="149" cm="1">
        <f t="array" ref="BJ81">_xlfn.XLOOKUP($D80&amp;BH$2&amp;BH$3,事業計画集計2025[営業所]&amp;事業計画集計2025[月]&amp;事業計画集計2025[受着完],事業計画集計2025[(当月)実績 棟数],0,0)</f>
        <v>1</v>
      </c>
      <c r="BK81" s="28" cm="1">
        <f t="array" ref="BK81">_xlfn.XLOOKUP($D80&amp;BK$2&amp;BK$3,事業計画集計2025[営業所]&amp;事業計画集計2025[月]&amp;事業計画集計2025[受着完],事業計画集計2025[(当月)実績 請負金額],0,0)</f>
        <v>0</v>
      </c>
      <c r="BL81" s="28" cm="1">
        <f t="array" ref="BL81">_xlfn.XLOOKUP($D80&amp;BK$2&amp;BK$3,事業計画集計2025[営業所]&amp;事業計画集計2025[月]&amp;事業計画集計2025[受着完],事業計画集計2025[(当月)実績 利益額],0,0)</f>
        <v>0</v>
      </c>
      <c r="BM81" s="149" cm="1">
        <f t="array" ref="BM81">_xlfn.XLOOKUP($D80&amp;BK$2&amp;BK$3,事業計画集計2025[営業所]&amp;事業計画集計2025[月]&amp;事業計画集計2025[受着完],事業計画集計2025[(当月)実績 棟数],0,0)</f>
        <v>0</v>
      </c>
      <c r="BN81" s="28" cm="1">
        <f t="array" ref="BN81">_xlfn.XLOOKUP($D80&amp;BN$2&amp;BN$3,事業計画集計2025[営業所]&amp;事業計画集計2025[月]&amp;事業計画集計2025[受着完],事業計画集計2025[(当月)実績 請負金額],0,0)</f>
        <v>269900629</v>
      </c>
      <c r="BO81" s="28" cm="1">
        <f t="array" ref="BO81">_xlfn.XLOOKUP($D80&amp;BN$2&amp;BN$3,事業計画集計2025[営業所]&amp;事業計画集計2025[月]&amp;事業計画集計2025[受着完],事業計画集計2025[(当月)実績 利益額],0,0)</f>
        <v>40844135</v>
      </c>
      <c r="BP81" s="133">
        <f>BO81-($Q80*1000)</f>
        <v>16739135</v>
      </c>
      <c r="BQ81" s="149" cm="1">
        <f t="array" ref="BQ81">_xlfn.XLOOKUP($D80&amp;BN$2&amp;BN$3,事業計画集計2025[営業所]&amp;事業計画集計2025[月]&amp;事業計画集計2025[受着完],事業計画集計2025[(当月)実績 棟数],0,0)</f>
        <v>1</v>
      </c>
      <c r="BR81" s="28" cm="1">
        <f t="array" ref="BR81">_xlfn.XLOOKUP($D80&amp;BR$2&amp;BR$3,事業計画集計2025[営業所]&amp;事業計画集計2025[月]&amp;事業計画集計2025[受着完],事業計画集計2025[(当月)実績 請負金額],0,0)</f>
        <v>67429000</v>
      </c>
      <c r="BS81" s="28" cm="1">
        <f t="array" ref="BS81">_xlfn.XLOOKUP($D80&amp;BR$2&amp;BR$3,事業計画集計2025[営業所]&amp;事業計画集計2025[月]&amp;事業計画集計2025[受着完],事業計画集計2025[(当月)実績 利益額],0,0)</f>
        <v>16655000</v>
      </c>
      <c r="BT81" s="149" cm="1">
        <f t="array" ref="BT81">_xlfn.XLOOKUP($D80&amp;BR$2&amp;BR$3,事業計画集計2025[営業所]&amp;事業計画集計2025[月]&amp;事業計画集計2025[受着完],事業計画集計2025[(当月)実績 棟数],0,0)</f>
        <v>1</v>
      </c>
      <c r="BU81" s="28" cm="1">
        <f t="array" ref="BU81">_xlfn.XLOOKUP($D80&amp;BU$2&amp;BU$3,事業計画集計2025[営業所]&amp;事業計画集計2025[月]&amp;事業計画集計2025[受着完],事業計画集計2025[(当月)実績 請負金額],0,0)</f>
        <v>0</v>
      </c>
      <c r="BV81" s="28" cm="1">
        <f t="array" ref="BV81">_xlfn.XLOOKUP($D80&amp;BU$2&amp;BU$3,事業計画集計2025[営業所]&amp;事業計画集計2025[月]&amp;事業計画集計2025[受着完],事業計画集計2025[(当月)実績 利益額],0,0)</f>
        <v>0</v>
      </c>
      <c r="BW81" s="149" cm="1">
        <f t="array" ref="BW81">_xlfn.XLOOKUP($D80&amp;BU$2&amp;BU$3,事業計画集計2025[営業所]&amp;事業計画集計2025[月]&amp;事業計画集計2025[受着完],事業計画集計2025[(当月)実績 棟数],0,0)</f>
        <v>0</v>
      </c>
      <c r="BX81" s="28" cm="1">
        <f t="array" ref="BX81">_xlfn.XLOOKUP($D80&amp;BX$2&amp;BX$3,事業計画集計2025[営業所]&amp;事業計画集計2025[月]&amp;事業計画集計2025[受着完],事業計画集計2025[(当月)実績 請負金額],0,0)</f>
        <v>326734705</v>
      </c>
      <c r="BY81" s="28" cm="1">
        <f t="array" ref="BY81">_xlfn.XLOOKUP($D80&amp;BX$2&amp;BX$3,事業計画集計2025[営業所]&amp;事業計画集計2025[月]&amp;事業計画集計2025[受着完],事業計画集計2025[(当月)実績 利益額],0,0)</f>
        <v>46365918</v>
      </c>
      <c r="BZ81" s="133">
        <f>BY81-($Q80*1000)</f>
        <v>22260918</v>
      </c>
      <c r="CA81" s="149" cm="1">
        <f t="array" ref="CA81">_xlfn.XLOOKUP($D80&amp;BX$2&amp;BX$3,事業計画集計2025[営業所]&amp;事業計画集計2025[月]&amp;事業計画集計2025[受着完],事業計画集計2025[(当月)実績 棟数],0,0)</f>
        <v>1</v>
      </c>
      <c r="CB81" s="28" cm="1">
        <f t="array" ref="CB81">_xlfn.XLOOKUP($D80&amp;CB$2&amp;CB$3,事業計画集計2025[営業所]&amp;事業計画集計2025[月]&amp;事業計画集計2025[受着完],事業計画集計2025[(当月)実績 請負金額],0,0)</f>
        <v>231527998</v>
      </c>
      <c r="CC81" s="28" cm="1">
        <f t="array" ref="CC81">_xlfn.XLOOKUP($D80&amp;CB$2&amp;CB$3,事業計画集計2025[営業所]&amp;事業計画集計2025[月]&amp;事業計画集計2025[受着完],事業計画集計2025[(当月)実績 利益額],0,0)</f>
        <v>47890097</v>
      </c>
      <c r="CD81" s="149" cm="1">
        <f t="array" ref="CD81">_xlfn.XLOOKUP($D80&amp;CB$2&amp;CB$3,事業計画集計2025[営業所]&amp;事業計画集計2025[月]&amp;事業計画集計2025[受着完],事業計画集計2025[(当月)実績 棟数],0,0)</f>
        <v>4</v>
      </c>
      <c r="CE81" s="28" cm="1">
        <f t="array" ref="CE81">_xlfn.XLOOKUP($D80&amp;CE$2&amp;CE$3,事業計画集計2025[営業所]&amp;事業計画集計2025[月]&amp;事業計画集計2025[受着完],事業計画集計2025[(当月)実績 請負金額],0,0)</f>
        <v>0</v>
      </c>
      <c r="CF81" s="28" cm="1">
        <f t="array" ref="CF81">_xlfn.XLOOKUP($D80&amp;CE$2&amp;CE$3,事業計画集計2025[営業所]&amp;事業計画集計2025[月]&amp;事業計画集計2025[受着完],事業計画集計2025[(当月)実績 利益額],0,0)</f>
        <v>0</v>
      </c>
      <c r="CG81" s="149" cm="1">
        <f t="array" ref="CG81">_xlfn.XLOOKUP($D80&amp;CE$2&amp;CE$3,事業計画集計2025[営業所]&amp;事業計画集計2025[月]&amp;事業計画集計2025[受着完],事業計画集計2025[(当月)実績 棟数],0,0)</f>
        <v>0</v>
      </c>
      <c r="CH81" s="28" cm="1">
        <f t="array" ref="CH81">_xlfn.XLOOKUP($D80&amp;CH$2&amp;CH$3,事業計画集計2025[営業所]&amp;事業計画集計2025[月]&amp;事業計画集計2025[受着完],事業計画集計2025[(当月)実績 請負金額],0,0)</f>
        <v>286277878</v>
      </c>
      <c r="CI81" s="28" cm="1">
        <f t="array" ref="CI81">_xlfn.XLOOKUP($D80&amp;CH$2&amp;CH$3,事業計画集計2025[営業所]&amp;事業計画集計2025[月]&amp;事業計画集計2025[受着完],事業計画集計2025[(当月)実績 利益額],0,0)</f>
        <v>35200018</v>
      </c>
      <c r="CJ81" s="133">
        <f>CI81-($Q80*1000)</f>
        <v>11095018</v>
      </c>
      <c r="CK81" s="142" cm="1">
        <f t="array" ref="CK81">_xlfn.XLOOKUP($D80&amp;CH$2&amp;CH$3,事業計画集計2025[営業所]&amp;事業計画集計2025[月]&amp;事業計画集計2025[受着完],事業計画集計2025[(当月)実績 棟数],0,0)</f>
        <v>1</v>
      </c>
      <c r="CL81" s="421">
        <f t="shared" si="2050"/>
        <v>1169083722</v>
      </c>
      <c r="CM81" s="422">
        <f t="shared" si="2051"/>
        <v>146876497</v>
      </c>
      <c r="CN81" s="423">
        <f t="shared" si="2052"/>
        <v>6</v>
      </c>
      <c r="CO81" s="296">
        <f t="shared" si="2053"/>
        <v>0</v>
      </c>
      <c r="CP81" s="300">
        <f t="shared" si="2054"/>
        <v>0</v>
      </c>
      <c r="CQ81" s="154">
        <f t="shared" si="2055"/>
        <v>0</v>
      </c>
      <c r="CR81" s="304">
        <f>BN81+BX81+CH81</f>
        <v>882913212</v>
      </c>
      <c r="CS81" s="314">
        <f>BO81+BY81+CI81</f>
        <v>122410071</v>
      </c>
      <c r="CT81" s="409">
        <f>CS81*(1+CT82)-(($Q80*1000)*3)</f>
        <v>50095071</v>
      </c>
      <c r="CU81" s="158">
        <f>BQ81+CA81+CK81</f>
        <v>3</v>
      </c>
      <c r="CV81" s="333">
        <f t="shared" si="2059"/>
        <v>2288526518</v>
      </c>
      <c r="CW81" s="334">
        <f t="shared" si="2060"/>
        <v>276591329</v>
      </c>
      <c r="CX81" s="162">
        <f t="shared" si="2061"/>
        <v>11</v>
      </c>
      <c r="CY81" s="354">
        <f t="shared" si="2062"/>
        <v>0</v>
      </c>
      <c r="CZ81" s="355">
        <f t="shared" si="2063"/>
        <v>0</v>
      </c>
      <c r="DA81" s="166">
        <f t="shared" si="2064"/>
        <v>0</v>
      </c>
      <c r="DB81" s="479">
        <f t="shared" si="2065"/>
        <v>1584894563</v>
      </c>
      <c r="DC81" s="480">
        <f t="shared" si="2066"/>
        <v>299922272</v>
      </c>
      <c r="DD81" s="409">
        <f t="shared" si="2067"/>
        <v>155292272</v>
      </c>
      <c r="DE81" s="482">
        <f t="shared" si="2068"/>
        <v>6</v>
      </c>
      <c r="DF81" s="28" cm="1">
        <f t="array" ref="DF81">_xlfn.XLOOKUP($D80&amp;DF$2&amp;DF$3,事業計画集計2025[営業所]&amp;事業計画集計2025[月]&amp;事業計画集計2025[受着完],事業計画集計2025[(当月)実績 請負金額],0,0)</f>
        <v>0</v>
      </c>
      <c r="DG81" s="28" cm="1">
        <f t="array" ref="DG81">_xlfn.XLOOKUP($D80&amp;DF$2&amp;DF$3,事業計画集計2025[営業所]&amp;事業計画集計2025[月]&amp;事業計画集計2025[受着完],事業計画集計2025[(当月)実績 利益額],0,0)</f>
        <v>0</v>
      </c>
      <c r="DH81" s="149" cm="1">
        <f t="array" ref="DH81">_xlfn.XLOOKUP($D80&amp;DF$2&amp;DF$3,事業計画集計2025[営業所]&amp;事業計画集計2025[月]&amp;事業計画集計2025[受着完],事業計画集計2025[(当月)実績 棟数],0,0)</f>
        <v>0</v>
      </c>
      <c r="DI81" s="28" cm="1">
        <f t="array" ref="DI81">_xlfn.XLOOKUP($D80&amp;DI$2&amp;DI$3,事業計画集計2025[営業所]&amp;事業計画集計2025[月]&amp;事業計画集計2025[受着完],事業計画集計2025[(当月)実績 請負金額],0,0)</f>
        <v>20908180</v>
      </c>
      <c r="DJ81" s="28" cm="1">
        <f t="array" ref="DJ81">_xlfn.XLOOKUP($D80&amp;DI$2&amp;DI$3,事業計画集計2025[営業所]&amp;事業計画集計2025[月]&amp;事業計画集計2025[受着完],事業計画集計2025[(当月)実績 利益額],0,0)</f>
        <v>6346523</v>
      </c>
      <c r="DK81" s="149" cm="1">
        <f t="array" ref="DK81">_xlfn.XLOOKUP($D80&amp;DI$2&amp;DI$3,事業計画集計2025[営業所]&amp;事業計画集計2025[月]&amp;事業計画集計2025[受着完],事業計画集計2025[(当月)実績 棟数],0,0)</f>
        <v>1</v>
      </c>
      <c r="DL81" s="28" cm="1">
        <f t="array" ref="DL81">_xlfn.XLOOKUP($D80&amp;DL$2&amp;DL$3,事業計画集計2025[営業所]&amp;事業計画集計2025[月]&amp;事業計画集計2025[受着完],事業計画集計2025[(当月)実績 請負金額],0,0)</f>
        <v>0</v>
      </c>
      <c r="DM81" s="28" cm="1">
        <f t="array" ref="DM81">_xlfn.XLOOKUP($D80&amp;DL$2&amp;DL$3,事業計画集計2025[営業所]&amp;事業計画集計2025[月]&amp;事業計画集計2025[受着完],事業計画集計2025[(当月)実績 利益額],0,0)</f>
        <v>0</v>
      </c>
      <c r="DN81" s="133">
        <f>DM81-($Q80*1000)</f>
        <v>-24105000</v>
      </c>
      <c r="DO81" s="149" cm="1">
        <f t="array" ref="DO81">_xlfn.XLOOKUP($D80&amp;DL$2&amp;DL$3,事業計画集計2025[営業所]&amp;事業計画集計2025[月]&amp;事業計画集計2025[受着完],事業計画集計2025[(当月)実績 棟数],0,0)</f>
        <v>0</v>
      </c>
      <c r="DP81" s="28" cm="1">
        <f t="array" ref="DP81">_xlfn.XLOOKUP($D80&amp;DP$2&amp;DP$3,事業計画集計2025[営業所]&amp;事業計画集計2025[月]&amp;事業計画集計2025[受着完],事業計画集計2025[(当月)実績 請負金額],0,0)</f>
        <v>0</v>
      </c>
      <c r="DQ81" s="28" cm="1">
        <f t="array" ref="DQ81">_xlfn.XLOOKUP($D80&amp;DP$2&amp;DP$3,事業計画集計2025[営業所]&amp;事業計画集計2025[月]&amp;事業計画集計2025[受着完],事業計画集計2025[(当月)実績 利益額],0,0)</f>
        <v>0</v>
      </c>
      <c r="DR81" s="149" cm="1">
        <f t="array" ref="DR81">_xlfn.XLOOKUP($D80&amp;DP$2&amp;DP$3,事業計画集計2025[営業所]&amp;事業計画集計2025[月]&amp;事業計画集計2025[受着完],事業計画集計2025[(当月)実績 棟数],0,0)</f>
        <v>0</v>
      </c>
      <c r="DS81" s="28" cm="1">
        <f t="array" ref="DS81">_xlfn.XLOOKUP($D80&amp;DS$2&amp;DS$3,事業計画集計2025[営業所]&amp;事業計画集計2025[月]&amp;事業計画集計2025[受着完],事業計画集計2025[(当月)実績 請負金額],0,0)</f>
        <v>0</v>
      </c>
      <c r="DT81" s="28" cm="1">
        <f t="array" ref="DT81">_xlfn.XLOOKUP($D80&amp;DS$2&amp;DS$3,事業計画集計2025[営業所]&amp;事業計画集計2025[月]&amp;事業計画集計2025[受着完],事業計画集計2025[(当月)実績 利益額],0,0)</f>
        <v>0</v>
      </c>
      <c r="DU81" s="149" cm="1">
        <f t="array" ref="DU81">_xlfn.XLOOKUP($D80&amp;DS$2&amp;DS$3,事業計画集計2025[営業所]&amp;事業計画集計2025[月]&amp;事業計画集計2025[受着完],事業計画集計2025[(当月)実績 棟数],0,0)</f>
        <v>0</v>
      </c>
      <c r="DV81" s="28" cm="1">
        <f t="array" ref="DV81">_xlfn.XLOOKUP($D80&amp;DV$2&amp;DV$3,事業計画集計2025[営業所]&amp;事業計画集計2025[月]&amp;事業計画集計2025[受着完],事業計画集計2025[(当月)実績 請負金額],0,0)</f>
        <v>0</v>
      </c>
      <c r="DW81" s="28" cm="1">
        <f t="array" ref="DW81">_xlfn.XLOOKUP($D80&amp;DV$2&amp;DV$3,事業計画集計2025[営業所]&amp;事業計画集計2025[月]&amp;事業計画集計2025[受着完],事業計画集計2025[(当月)実績 利益額],0,0)</f>
        <v>0</v>
      </c>
      <c r="DX81" s="133">
        <f>DW81-($Q80*1000)</f>
        <v>-24105000</v>
      </c>
      <c r="DY81" s="149" cm="1">
        <f t="array" ref="DY81">_xlfn.XLOOKUP($D80&amp;DV$2&amp;DV$3,事業計画集計2025[営業所]&amp;事業計画集計2025[月]&amp;事業計画集計2025[受着完],事業計画集計2025[(当月)実績 棟数],0,0)</f>
        <v>0</v>
      </c>
      <c r="DZ81" s="28" cm="1">
        <f t="array" ref="DZ81">_xlfn.XLOOKUP($D80&amp;DZ$2&amp;DZ$3,事業計画集計2025[営業所]&amp;事業計画集計2025[月]&amp;事業計画集計2025[受着完],事業計画集計2025[(当月)実績 請負金額],0,0)</f>
        <v>0</v>
      </c>
      <c r="EA81" s="28" cm="1">
        <f t="array" ref="EA81">_xlfn.XLOOKUP($D80&amp;DZ$2&amp;DZ$3,事業計画集計2025[営業所]&amp;事業計画集計2025[月]&amp;事業計画集計2025[受着完],事業計画集計2025[(当月)実績 利益額],0,0)</f>
        <v>0</v>
      </c>
      <c r="EB81" s="149" cm="1">
        <f t="array" ref="EB81">_xlfn.XLOOKUP($D80&amp;DZ$2&amp;DZ$3,事業計画集計2025[営業所]&amp;事業計画集計2025[月]&amp;事業計画集計2025[受着完],事業計画集計2025[(当月)実績 棟数],0,0)</f>
        <v>0</v>
      </c>
      <c r="EC81" s="28" cm="1">
        <f t="array" ref="EC81">_xlfn.XLOOKUP($D80&amp;EC$2&amp;EC$3,事業計画集計2025[営業所]&amp;事業計画集計2025[月]&amp;事業計画集計2025[受着完],事業計画集計2025[(当月)実績 請負金額],0,0)</f>
        <v>0</v>
      </c>
      <c r="ED81" s="28" cm="1">
        <f t="array" ref="ED81">_xlfn.XLOOKUP($D80&amp;EC$2&amp;EC$3,事業計画集計2025[営業所]&amp;事業計画集計2025[月]&amp;事業計画集計2025[受着完],事業計画集計2025[(当月)実績 利益額],0,0)</f>
        <v>0</v>
      </c>
      <c r="EE81" s="149" cm="1">
        <f t="array" ref="EE81">_xlfn.XLOOKUP($D80&amp;EC$2&amp;EC$3,事業計画集計2025[営業所]&amp;事業計画集計2025[月]&amp;事業計画集計2025[受着完],事業計画集計2025[(当月)実績 棟数],0,0)</f>
        <v>0</v>
      </c>
      <c r="EF81" s="28" cm="1">
        <f t="array" ref="EF81">_xlfn.XLOOKUP($D80&amp;EF$2&amp;EF$3,事業計画集計2025[営業所]&amp;事業計画集計2025[月]&amp;事業計画集計2025[受着完],事業計画集計2025[(当月)実績 請負金額],0,0)</f>
        <v>0</v>
      </c>
      <c r="EG81" s="28" cm="1">
        <f t="array" ref="EG81">_xlfn.XLOOKUP($D80&amp;EF$2&amp;EF$3,事業計画集計2025[営業所]&amp;事業計画集計2025[月]&amp;事業計画集計2025[受着完],事業計画集計2025[(当月)実績 利益額],0,0)</f>
        <v>0</v>
      </c>
      <c r="EH81" s="133">
        <f>EG81-($Q80*1000)</f>
        <v>-24105000</v>
      </c>
      <c r="EI81" s="142" cm="1">
        <f t="array" ref="EI81">_xlfn.XLOOKUP($D80&amp;EF$2&amp;EF$3,事業計画集計2025[営業所]&amp;事業計画集計2025[月]&amp;事業計画集計2025[受着完],事業計画集計2025[(当月)実績 棟数],0,0)</f>
        <v>0</v>
      </c>
      <c r="EJ81" s="421">
        <f t="shared" si="2069"/>
        <v>0</v>
      </c>
      <c r="EK81" s="422">
        <f t="shared" si="2070"/>
        <v>0</v>
      </c>
      <c r="EL81" s="423">
        <f t="shared" si="2071"/>
        <v>0</v>
      </c>
      <c r="EM81" s="296">
        <f t="shared" si="2072"/>
        <v>20908180</v>
      </c>
      <c r="EN81" s="300">
        <f t="shared" si="2073"/>
        <v>6346523</v>
      </c>
      <c r="EO81" s="154">
        <f t="shared" si="2074"/>
        <v>1</v>
      </c>
      <c r="EP81" s="304">
        <f>DL81+DV81+EF81</f>
        <v>0</v>
      </c>
      <c r="EQ81" s="314">
        <f>DM81+DW81+EG81</f>
        <v>0</v>
      </c>
      <c r="ER81" s="409">
        <f>EQ81*(1+ER82)-(($Q80*1000)*3)</f>
        <v>-72315000</v>
      </c>
      <c r="ES81" s="158">
        <f>DO81+DY81+EI81</f>
        <v>0</v>
      </c>
      <c r="ET81" s="28" cm="1">
        <f t="array" ref="ET81">_xlfn.XLOOKUP($D80&amp;ET$2&amp;ET$3,事業計画集計2025[営業所]&amp;事業計画集計2025[月]&amp;事業計画集計2025[受着完],事業計画集計2025[(当月)実績 請負金額],0,0)</f>
        <v>0</v>
      </c>
      <c r="EU81" s="28" cm="1">
        <f t="array" ref="EU81">_xlfn.XLOOKUP($D80&amp;ET$2&amp;ET$3,事業計画集計2025[営業所]&amp;事業計画集計2025[月]&amp;事業計画集計2025[受着完],事業計画集計2025[(当月)実績 利益額],0,0)</f>
        <v>0</v>
      </c>
      <c r="EV81" s="149" cm="1">
        <f t="array" ref="EV81">_xlfn.XLOOKUP($D80&amp;ET$2&amp;ET$3,事業計画集計2025[営業所]&amp;事業計画集計2025[月]&amp;事業計画集計2025[受着完],事業計画集計2025[(当月)実績 棟数],0,0)</f>
        <v>0</v>
      </c>
      <c r="EW81" s="28" cm="1">
        <f t="array" ref="EW81">_xlfn.XLOOKUP($D80&amp;EW$2&amp;EW$3,事業計画集計2025[営業所]&amp;事業計画集計2025[月]&amp;事業計画集計2025[受着完],事業計画集計2025[(当月)実績 請負金額],0,0)</f>
        <v>0</v>
      </c>
      <c r="EX81" s="28" cm="1">
        <f t="array" ref="EX81">_xlfn.XLOOKUP($D80&amp;EW$2&amp;EW$3,事業計画集計2025[営業所]&amp;事業計画集計2025[月]&amp;事業計画集計2025[受着完],事業計画集計2025[(当月)実績 利益額],0,0)</f>
        <v>0</v>
      </c>
      <c r="EY81" s="149" cm="1">
        <f t="array" ref="EY81">_xlfn.XLOOKUP($D80&amp;EW$2&amp;EW$3,事業計画集計2025[営業所]&amp;事業計画集計2025[月]&amp;事業計画集計2025[受着完],事業計画集計2025[(当月)実績 棟数],0,0)</f>
        <v>0</v>
      </c>
      <c r="EZ81" s="28" cm="1">
        <f t="array" ref="EZ81">_xlfn.XLOOKUP($D80&amp;EZ$2&amp;EZ$3,事業計画集計2025[営業所]&amp;事業計画集計2025[月]&amp;事業計画集計2025[受着完],事業計画集計2025[(当月)実績 請負金額],0,0)</f>
        <v>0</v>
      </c>
      <c r="FA81" s="28" cm="1">
        <f t="array" ref="FA81">_xlfn.XLOOKUP($D80&amp;EZ$2&amp;EZ$3,事業計画集計2025[営業所]&amp;事業計画集計2025[月]&amp;事業計画集計2025[受着完],事業計画集計2025[(当月)実績 利益額],0,0)</f>
        <v>0</v>
      </c>
      <c r="FB81" s="133">
        <f>FA81-($Q80*1000)</f>
        <v>-24105000</v>
      </c>
      <c r="FC81" s="149" cm="1">
        <f t="array" ref="FC81">_xlfn.XLOOKUP($D80&amp;EZ$2&amp;EZ$3,事業計画集計2025[営業所]&amp;事業計画集計2025[月]&amp;事業計画集計2025[受着完],事業計画集計2025[(当月)実績 棟数],0,0)</f>
        <v>0</v>
      </c>
      <c r="FD81" s="28" cm="1">
        <f t="array" ref="FD81">_xlfn.XLOOKUP($D80&amp;FD$2&amp;FD$3,事業計画集計2025[営業所]&amp;事業計画集計2025[月]&amp;事業計画集計2025[受着完],事業計画集計2025[(当月)実績 請負金額],0,0)</f>
        <v>0</v>
      </c>
      <c r="FE81" s="28" cm="1">
        <f t="array" ref="FE81">_xlfn.XLOOKUP($D80&amp;FD$2&amp;FD$3,事業計画集計2025[営業所]&amp;事業計画集計2025[月]&amp;事業計画集計2025[受着完],事業計画集計2025[(当月)実績 利益額],0,0)</f>
        <v>0</v>
      </c>
      <c r="FF81" s="149" cm="1">
        <f t="array" ref="FF81">_xlfn.XLOOKUP($D80&amp;FD$2&amp;FD$3,事業計画集計2025[営業所]&amp;事業計画集計2025[月]&amp;事業計画集計2025[受着完],事業計画集計2025[(当月)実績 棟数],0,0)</f>
        <v>0</v>
      </c>
      <c r="FG81" s="28" cm="1">
        <f t="array" ref="FG81">_xlfn.XLOOKUP($D80&amp;FG$2&amp;FG$3,事業計画集計2025[営業所]&amp;事業計画集計2025[月]&amp;事業計画集計2025[受着完],事業計画集計2025[(当月)実績 請負金額],0,0)</f>
        <v>0</v>
      </c>
      <c r="FH81" s="28" cm="1">
        <f t="array" ref="FH81">_xlfn.XLOOKUP($D80&amp;FG$2&amp;FG$3,事業計画集計2025[営業所]&amp;事業計画集計2025[月]&amp;事業計画集計2025[受着完],事業計画集計2025[(当月)実績 利益額],0,0)</f>
        <v>0</v>
      </c>
      <c r="FI81" s="149" cm="1">
        <f t="array" ref="FI81">_xlfn.XLOOKUP($D80&amp;FG$2&amp;FG$3,事業計画集計2025[営業所]&amp;事業計画集計2025[月]&amp;事業計画集計2025[受着完],事業計画集計2025[(当月)実績 棟数],0,0)</f>
        <v>0</v>
      </c>
      <c r="FJ81" s="28" cm="1">
        <f t="array" ref="FJ81">_xlfn.XLOOKUP($D80&amp;FJ$2&amp;FJ$3,事業計画集計2025[営業所]&amp;事業計画集計2025[月]&amp;事業計画集計2025[受着完],事業計画集計2025[(当月)実績 請負金額],0,0)</f>
        <v>0</v>
      </c>
      <c r="FK81" s="28" cm="1">
        <f t="array" ref="FK81">_xlfn.XLOOKUP($D80&amp;FJ$2&amp;FJ$3,事業計画集計2025[営業所]&amp;事業計画集計2025[月]&amp;事業計画集計2025[受着完],事業計画集計2025[(当月)実績 利益額],0,0)</f>
        <v>0</v>
      </c>
      <c r="FL81" s="133">
        <f>FK81-($Q80*1000)</f>
        <v>-24105000</v>
      </c>
      <c r="FM81" s="149" cm="1">
        <f t="array" ref="FM81">_xlfn.XLOOKUP($D80&amp;FJ$2&amp;FJ$3,事業計画集計2025[営業所]&amp;事業計画集計2025[月]&amp;事業計画集計2025[受着完],事業計画集計2025[(当月)実績 棟数],0,0)</f>
        <v>0</v>
      </c>
      <c r="FN81" s="28" cm="1">
        <f t="array" ref="FN81">_xlfn.XLOOKUP($D80&amp;FN$2&amp;FN$3,事業計画集計2025[営業所]&amp;事業計画集計2025[月]&amp;事業計画集計2025[受着完],事業計画集計2025[(当月)実績 請負金額],0,0)</f>
        <v>0</v>
      </c>
      <c r="FO81" s="28" cm="1">
        <f t="array" ref="FO81">_xlfn.XLOOKUP($D80&amp;FN$2&amp;FN$3,事業計画集計2025[営業所]&amp;事業計画集計2025[月]&amp;事業計画集計2025[受着完],事業計画集計2025[(当月)実績 利益額],0,0)</f>
        <v>0</v>
      </c>
      <c r="FP81" s="149" cm="1">
        <f t="array" ref="FP81">_xlfn.XLOOKUP($D80&amp;FN$2&amp;FN$3,事業計画集計2025[営業所]&amp;事業計画集計2025[月]&amp;事業計画集計2025[受着完],事業計画集計2025[(当月)実績 棟数],0,0)</f>
        <v>0</v>
      </c>
      <c r="FQ81" s="28" cm="1">
        <f t="array" ref="FQ81">_xlfn.XLOOKUP($D80&amp;FQ$2&amp;FQ$3,事業計画集計2025[営業所]&amp;事業計画集計2025[月]&amp;事業計画集計2025[受着完],事業計画集計2025[(当月)実績 請負金額],0,0)</f>
        <v>0</v>
      </c>
      <c r="FR81" s="28" cm="1">
        <f t="array" ref="FR81">_xlfn.XLOOKUP($D80&amp;FQ$2&amp;FQ$3,事業計画集計2025[営業所]&amp;事業計画集計2025[月]&amp;事業計画集計2025[受着完],事業計画集計2025[(当月)実績 利益額],0,0)</f>
        <v>0</v>
      </c>
      <c r="FS81" s="149" cm="1">
        <f t="array" ref="FS81">_xlfn.XLOOKUP($D80&amp;FQ$2&amp;FQ$3,事業計画集計2025[営業所]&amp;事業計画集計2025[月]&amp;事業計画集計2025[受着完],事業計画集計2025[(当月)実績 棟数],0,0)</f>
        <v>0</v>
      </c>
      <c r="FT81" s="28" cm="1">
        <f t="array" ref="FT81">_xlfn.XLOOKUP($D80&amp;FT$2&amp;FT$3,事業計画集計2025[営業所]&amp;事業計画集計2025[月]&amp;事業計画集計2025[受着完],事業計画集計2025[(当月)実績 請負金額],0,0)</f>
        <v>0</v>
      </c>
      <c r="FU81" s="28" cm="1">
        <f t="array" ref="FU81">_xlfn.XLOOKUP($D80&amp;FT$2&amp;FT$3,事業計画集計2025[営業所]&amp;事業計画集計2025[月]&amp;事業計画集計2025[受着完],事業計画集計2025[(当月)実績 利益額],0,0)</f>
        <v>0</v>
      </c>
      <c r="FV81" s="133">
        <f>FU81-($Q80*1000)</f>
        <v>-24105000</v>
      </c>
      <c r="FW81" s="142" cm="1">
        <f t="array" ref="FW81">_xlfn.XLOOKUP($D80&amp;FT$2&amp;FT$3,事業計画集計2025[営業所]&amp;事業計画集計2025[月]&amp;事業計画集計2025[受着完],事業計画集計2025[(当月)実績 棟数],0,0)</f>
        <v>0</v>
      </c>
      <c r="FX81" s="421">
        <f t="shared" si="2078"/>
        <v>0</v>
      </c>
      <c r="FY81" s="422">
        <f t="shared" si="2079"/>
        <v>0</v>
      </c>
      <c r="FZ81" s="423">
        <f t="shared" si="2080"/>
        <v>0</v>
      </c>
      <c r="GA81" s="296">
        <f t="shared" si="2081"/>
        <v>0</v>
      </c>
      <c r="GB81" s="300">
        <f t="shared" si="2082"/>
        <v>0</v>
      </c>
      <c r="GC81" s="154">
        <f t="shared" si="2083"/>
        <v>0</v>
      </c>
      <c r="GD81" s="304">
        <f>EZ81+FJ81+FT81</f>
        <v>0</v>
      </c>
      <c r="GE81" s="314">
        <f>FA81+FK81+FU81</f>
        <v>0</v>
      </c>
      <c r="GF81" s="409">
        <f>GE81*(1+GF82)-(($Q80*1000)*3)</f>
        <v>-72315000</v>
      </c>
      <c r="GG81" s="158">
        <f>FC81+FM81+FW81</f>
        <v>0</v>
      </c>
      <c r="GH81" s="333">
        <f t="shared" si="2087"/>
        <v>0</v>
      </c>
      <c r="GI81" s="334">
        <f t="shared" si="2088"/>
        <v>0</v>
      </c>
      <c r="GJ81" s="162">
        <f t="shared" si="2089"/>
        <v>0</v>
      </c>
      <c r="GK81" s="354">
        <f t="shared" si="2090"/>
        <v>20908180</v>
      </c>
      <c r="GL81" s="355">
        <f t="shared" si="2091"/>
        <v>6346523</v>
      </c>
      <c r="GM81" s="166">
        <f t="shared" si="2092"/>
        <v>1</v>
      </c>
      <c r="GN81" s="479">
        <f t="shared" si="2093"/>
        <v>0</v>
      </c>
      <c r="GO81" s="480">
        <f t="shared" si="2094"/>
        <v>0</v>
      </c>
      <c r="GP81" s="409">
        <f t="shared" si="2095"/>
        <v>-144630000</v>
      </c>
      <c r="GQ81" s="482">
        <f t="shared" si="2096"/>
        <v>0</v>
      </c>
      <c r="GR81" s="390">
        <f t="shared" si="2097"/>
        <v>2288526518</v>
      </c>
      <c r="GS81" s="391">
        <f t="shared" si="2098"/>
        <v>276591329</v>
      </c>
      <c r="GT81" s="170">
        <f t="shared" si="2099"/>
        <v>11</v>
      </c>
      <c r="GU81" s="390">
        <f t="shared" si="2100"/>
        <v>20908180</v>
      </c>
      <c r="GV81" s="391">
        <f t="shared" si="2101"/>
        <v>6346523</v>
      </c>
      <c r="GW81" s="170">
        <f t="shared" si="2102"/>
        <v>1</v>
      </c>
      <c r="GX81" s="390">
        <f t="shared" si="2103"/>
        <v>1584894563</v>
      </c>
      <c r="GY81" s="391">
        <f t="shared" si="2104"/>
        <v>299922272</v>
      </c>
      <c r="GZ81" s="409">
        <f t="shared" si="2105"/>
        <v>10662272</v>
      </c>
      <c r="HA81" s="256">
        <f t="shared" si="2106"/>
        <v>6</v>
      </c>
      <c r="HB81" s="31"/>
      <c r="HC81" s="30" t="s">
        <v>138</v>
      </c>
      <c r="HD81" s="30" t="s">
        <v>113</v>
      </c>
      <c r="HE81" s="30" t="s">
        <v>259</v>
      </c>
      <c r="HF81" s="30"/>
      <c r="HG81" s="30"/>
    </row>
    <row r="82" spans="1:215" s="100" customFormat="1" ht="21.75" thickBot="1">
      <c r="A82" s="99"/>
      <c r="B82" s="600"/>
      <c r="C82" s="101"/>
      <c r="D82" s="102"/>
      <c r="E82" s="207"/>
      <c r="F82" s="207"/>
      <c r="G82" s="207"/>
      <c r="H82" s="207"/>
      <c r="I82" s="207"/>
      <c r="J82" s="207"/>
      <c r="K82" s="208"/>
      <c r="L82" s="208"/>
      <c r="M82" s="208"/>
      <c r="N82" s="208"/>
      <c r="O82" s="208"/>
      <c r="P82" s="208"/>
      <c r="Q82" s="208"/>
      <c r="R82" s="207"/>
      <c r="S82" s="103" t="s">
        <v>139</v>
      </c>
      <c r="T82" s="104">
        <f t="shared" ref="T82:AA82" si="2113">IF(AND(T80&gt;0,T81&gt;0),ROUNDDOWN(T81/T80,4),"")</f>
        <v>0.14430000000000001</v>
      </c>
      <c r="U82" s="105">
        <f t="shared" si="2113"/>
        <v>0.62629999999999997</v>
      </c>
      <c r="V82" s="146">
        <f t="shared" si="2113"/>
        <v>1</v>
      </c>
      <c r="W82" s="104" t="str">
        <f t="shared" si="2113"/>
        <v/>
      </c>
      <c r="X82" s="105" t="str">
        <f t="shared" si="2113"/>
        <v/>
      </c>
      <c r="Y82" s="151" t="str">
        <f t="shared" si="2113"/>
        <v/>
      </c>
      <c r="Z82" s="105">
        <f t="shared" si="2113"/>
        <v>1.1033999999999999</v>
      </c>
      <c r="AA82" s="105">
        <f t="shared" si="2113"/>
        <v>2.9184000000000001</v>
      </c>
      <c r="AB82" s="106">
        <f>IF(AB81&gt;0,AB81/AB80,0)</f>
        <v>8.6204314597664151</v>
      </c>
      <c r="AC82" s="146">
        <f t="shared" ref="AC82:AK82" si="2114">IF(AND(AC80&gt;0,AC81&gt;0),ROUNDDOWN(AC81/AC80,4),"")</f>
        <v>0.125</v>
      </c>
      <c r="AD82" s="104">
        <f t="shared" si="2114"/>
        <v>12.430300000000001</v>
      </c>
      <c r="AE82" s="105">
        <f t="shared" si="2114"/>
        <v>4.4862000000000002</v>
      </c>
      <c r="AF82" s="151">
        <f t="shared" si="2114"/>
        <v>1</v>
      </c>
      <c r="AG82" s="105" t="str">
        <f t="shared" si="2114"/>
        <v/>
      </c>
      <c r="AH82" s="105" t="str">
        <f t="shared" si="2114"/>
        <v/>
      </c>
      <c r="AI82" s="151" t="str">
        <f t="shared" si="2114"/>
        <v/>
      </c>
      <c r="AJ82" s="105">
        <f t="shared" si="2114"/>
        <v>0.1231</v>
      </c>
      <c r="AK82" s="105">
        <f t="shared" si="2114"/>
        <v>1.1299999999999999</v>
      </c>
      <c r="AL82" s="106">
        <f>IF(AL81&gt;0,AL81/AL80,0)</f>
        <v>1.3614648087611441</v>
      </c>
      <c r="AM82" s="151">
        <f t="shared" ref="AM82:AU82" si="2115">IF(AND(AM80&gt;0,AM81&gt;0),ROUNDDOWN(AM81/AM80,4),"")</f>
        <v>0.1111</v>
      </c>
      <c r="AN82" s="105" t="str">
        <f t="shared" si="2115"/>
        <v/>
      </c>
      <c r="AO82" s="105" t="str">
        <f t="shared" si="2115"/>
        <v/>
      </c>
      <c r="AP82" s="151" t="str">
        <f t="shared" si="2115"/>
        <v/>
      </c>
      <c r="AQ82" s="105" t="str">
        <f t="shared" si="2115"/>
        <v/>
      </c>
      <c r="AR82" s="105" t="str">
        <f t="shared" si="2115"/>
        <v/>
      </c>
      <c r="AS82" s="151" t="str">
        <f t="shared" si="2115"/>
        <v/>
      </c>
      <c r="AT82" s="105">
        <f t="shared" si="2115"/>
        <v>1.1811</v>
      </c>
      <c r="AU82" s="105">
        <f t="shared" si="2115"/>
        <v>1.2514000000000001</v>
      </c>
      <c r="AV82" s="106">
        <f>IF(AV81&gt;0,AV81/AV80,0)</f>
        <v>1.9550224149659075</v>
      </c>
      <c r="AW82" s="146">
        <f>IF(AND(AW80&gt;0,AW81&gt;0),ROUNDDOWN(AW81/AW80,4),"")</f>
        <v>0.1666</v>
      </c>
      <c r="AX82" s="431">
        <f t="shared" ref="AX82:BE82" si="2116">IF(AND(AX80&gt;0,AX81&gt;0),ROUNDDOWN(AX81/AX80,4),"")</f>
        <v>1.2301</v>
      </c>
      <c r="AY82" s="432">
        <f t="shared" si="2116"/>
        <v>1.9834000000000001</v>
      </c>
      <c r="AZ82" s="433">
        <f t="shared" si="2116"/>
        <v>2.5</v>
      </c>
      <c r="BA82" s="299" t="str">
        <f t="shared" si="2116"/>
        <v/>
      </c>
      <c r="BB82" s="303" t="str">
        <f t="shared" si="2116"/>
        <v/>
      </c>
      <c r="BC82" s="157" t="str">
        <f t="shared" si="2116"/>
        <v/>
      </c>
      <c r="BD82" s="307">
        <f t="shared" si="2116"/>
        <v>0.77739999999999998</v>
      </c>
      <c r="BE82" s="317">
        <f t="shared" si="2116"/>
        <v>1.7302999999999999</v>
      </c>
      <c r="BF82" s="327"/>
      <c r="BG82" s="161">
        <f t="shared" ref="BG82:BO82" si="2117">IF(AND(BG80&gt;0,BG81&gt;0),ROUNDDOWN(BG81/BG80,4),"")</f>
        <v>0.13039999999999999</v>
      </c>
      <c r="BH82" s="105">
        <f t="shared" si="2117"/>
        <v>1.9484999999999999</v>
      </c>
      <c r="BI82" s="105">
        <f t="shared" si="2117"/>
        <v>0.62309999999999999</v>
      </c>
      <c r="BJ82" s="151">
        <f t="shared" si="2117"/>
        <v>0.33329999999999999</v>
      </c>
      <c r="BK82" s="105" t="str">
        <f t="shared" si="2117"/>
        <v/>
      </c>
      <c r="BL82" s="105" t="str">
        <f t="shared" si="2117"/>
        <v/>
      </c>
      <c r="BM82" s="151" t="str">
        <f t="shared" si="2117"/>
        <v/>
      </c>
      <c r="BN82" s="105">
        <f t="shared" si="2117"/>
        <v>0.69740000000000002</v>
      </c>
      <c r="BO82" s="105">
        <f t="shared" si="2117"/>
        <v>0.70679999999999998</v>
      </c>
      <c r="BP82" s="106">
        <f>IF(BP81&gt;0,BP81/BP80,0)</f>
        <v>0.49706583858464204</v>
      </c>
      <c r="BQ82" s="151">
        <f t="shared" ref="BQ82:BY82" si="2118">IF(AND(BQ80&gt;0,BQ81&gt;0),ROUNDDOWN(BQ81/BQ80,4),"")</f>
        <v>0.1</v>
      </c>
      <c r="BR82" s="105">
        <f t="shared" si="2118"/>
        <v>1.5170999999999999</v>
      </c>
      <c r="BS82" s="105">
        <f t="shared" si="2118"/>
        <v>1.4988999999999999</v>
      </c>
      <c r="BT82" s="151">
        <f t="shared" si="2118"/>
        <v>1</v>
      </c>
      <c r="BU82" s="105" t="str">
        <f t="shared" si="2118"/>
        <v/>
      </c>
      <c r="BV82" s="105" t="str">
        <f t="shared" si="2118"/>
        <v/>
      </c>
      <c r="BW82" s="151" t="str">
        <f t="shared" si="2118"/>
        <v/>
      </c>
      <c r="BX82" s="105">
        <f t="shared" si="2118"/>
        <v>0.82540000000000002</v>
      </c>
      <c r="BY82" s="105">
        <f t="shared" si="2118"/>
        <v>0.74860000000000004</v>
      </c>
      <c r="BZ82" s="106">
        <f>IF(BZ81&gt;0,BZ81/BZ80,0)</f>
        <v>0.58851007633898167</v>
      </c>
      <c r="CA82" s="151">
        <f t="shared" ref="CA82:CI82" si="2119">IF(AND(CA80&gt;0,CA81&gt;0),ROUNDDOWN(CA81/CA80,4),"")</f>
        <v>0.14280000000000001</v>
      </c>
      <c r="CB82" s="105">
        <f t="shared" si="2119"/>
        <v>0.15840000000000001</v>
      </c>
      <c r="CC82" s="105">
        <f t="shared" si="2119"/>
        <v>0.41689999999999999</v>
      </c>
      <c r="CD82" s="151">
        <f t="shared" si="2119"/>
        <v>0.8</v>
      </c>
      <c r="CE82" s="105" t="str">
        <f t="shared" si="2119"/>
        <v/>
      </c>
      <c r="CF82" s="105" t="str">
        <f t="shared" si="2119"/>
        <v/>
      </c>
      <c r="CG82" s="151" t="str">
        <f t="shared" si="2119"/>
        <v/>
      </c>
      <c r="CH82" s="105">
        <f t="shared" si="2119"/>
        <v>0.70750000000000002</v>
      </c>
      <c r="CI82" s="105">
        <f t="shared" si="2119"/>
        <v>0.83140000000000003</v>
      </c>
      <c r="CJ82" s="106">
        <f>IF(CJ81&gt;0,CJ81/CJ80,0)</f>
        <v>0.60863112690873711</v>
      </c>
      <c r="CK82" s="146">
        <f>IF(AND(CK80&gt;0,CK81&gt;0),ROUNDDOWN(CK81/CK80,4),"")</f>
        <v>0.1</v>
      </c>
      <c r="CL82" s="431">
        <f t="shared" ref="CL82:CS82" si="2120">IF(AND(CL80&gt;0,CL81&gt;0),ROUNDDOWN(CL81/CL80,4),"")</f>
        <v>0.59870000000000001</v>
      </c>
      <c r="CM82" s="432">
        <f t="shared" si="2120"/>
        <v>0.56910000000000005</v>
      </c>
      <c r="CN82" s="433">
        <f t="shared" si="2120"/>
        <v>0.66659999999999997</v>
      </c>
      <c r="CO82" s="299" t="str">
        <f t="shared" si="2120"/>
        <v/>
      </c>
      <c r="CP82" s="303" t="str">
        <f t="shared" si="2120"/>
        <v/>
      </c>
      <c r="CQ82" s="157" t="str">
        <f t="shared" si="2120"/>
        <v/>
      </c>
      <c r="CR82" s="307">
        <f t="shared" si="2120"/>
        <v>0.74350000000000005</v>
      </c>
      <c r="CS82" s="317">
        <f t="shared" si="2120"/>
        <v>0.75539999999999996</v>
      </c>
      <c r="CT82" s="327"/>
      <c r="CU82" s="161">
        <f>IF(AND(CU80&gt;0,CU81&gt;0),ROUNDDOWN(CU81/CU80,4),"")</f>
        <v>0.1111</v>
      </c>
      <c r="CV82" s="340">
        <f>IF(AND(CV80&gt;0,CV81&gt;0),ROUNDDOWN(CV81/CV80,4),"")</f>
        <v>0.79949999999999999</v>
      </c>
      <c r="CW82" s="341">
        <f t="shared" ref="CW82:CX82" si="2121">IF(AND(CW80&gt;0,CW81&gt;0),ROUNDDOWN(CW81/CW80,4),"")</f>
        <v>0.85499999999999998</v>
      </c>
      <c r="CX82" s="165">
        <f t="shared" si="2121"/>
        <v>1</v>
      </c>
      <c r="CY82" s="360" t="str">
        <f>IF(AND(CY80&gt;0,CY81&gt;0),ROUNDDOWN(CY81/CY80,4),"")</f>
        <v/>
      </c>
      <c r="CZ82" s="361" t="str">
        <f>IF(AND(CZ80&gt;0,CZ81&gt;0),ROUNDDOWN(CZ81/CZ80,4),"")</f>
        <v/>
      </c>
      <c r="DA82" s="169" t="str">
        <f>IF(AND(DA80&gt;0,DA81&gt;0),ROUNDDOWN(DA81/DA80,4),"")</f>
        <v/>
      </c>
      <c r="DB82" s="491">
        <f t="shared" ref="DB82:DE82" si="2122">IF(AND(DB80&gt;0,DB81&gt;0),ROUNDDOWN(DB81/DB80,4),"")</f>
        <v>0.7581</v>
      </c>
      <c r="DC82" s="492">
        <f t="shared" si="2122"/>
        <v>1.1333</v>
      </c>
      <c r="DD82" s="493"/>
      <c r="DE82" s="494">
        <f t="shared" si="2122"/>
        <v>0.12</v>
      </c>
      <c r="DF82" s="105" t="str">
        <f t="shared" ref="DF82:DM82" si="2123">IF(AND(DF80&gt;0,DF81&gt;0),ROUNDDOWN(DF81/DF80,4),"")</f>
        <v/>
      </c>
      <c r="DG82" s="105" t="str">
        <f t="shared" si="2123"/>
        <v/>
      </c>
      <c r="DH82" s="151" t="str">
        <f t="shared" si="2123"/>
        <v/>
      </c>
      <c r="DI82" s="105" t="str">
        <f t="shared" si="2123"/>
        <v/>
      </c>
      <c r="DJ82" s="105" t="str">
        <f t="shared" si="2123"/>
        <v/>
      </c>
      <c r="DK82" s="151" t="str">
        <f t="shared" si="2123"/>
        <v/>
      </c>
      <c r="DL82" s="105" t="str">
        <f t="shared" si="2123"/>
        <v/>
      </c>
      <c r="DM82" s="105" t="str">
        <f t="shared" si="2123"/>
        <v/>
      </c>
      <c r="DN82" s="106">
        <f>IF(DN81&gt;0,DN81/DN80,0)</f>
        <v>0</v>
      </c>
      <c r="DO82" s="151" t="str">
        <f t="shared" ref="DO82:DW82" si="2124">IF(AND(DO80&gt;0,DO81&gt;0),ROUNDDOWN(DO81/DO80,4),"")</f>
        <v/>
      </c>
      <c r="DP82" s="105" t="str">
        <f t="shared" si="2124"/>
        <v/>
      </c>
      <c r="DQ82" s="105" t="str">
        <f t="shared" si="2124"/>
        <v/>
      </c>
      <c r="DR82" s="151" t="str">
        <f t="shared" si="2124"/>
        <v/>
      </c>
      <c r="DS82" s="105" t="str">
        <f t="shared" si="2124"/>
        <v/>
      </c>
      <c r="DT82" s="105" t="str">
        <f t="shared" si="2124"/>
        <v/>
      </c>
      <c r="DU82" s="151" t="str">
        <f t="shared" si="2124"/>
        <v/>
      </c>
      <c r="DV82" s="105" t="str">
        <f t="shared" si="2124"/>
        <v/>
      </c>
      <c r="DW82" s="105" t="str">
        <f t="shared" si="2124"/>
        <v/>
      </c>
      <c r="DX82" s="106">
        <f>IF(DX81&gt;0,DX81/DX80,0)</f>
        <v>0</v>
      </c>
      <c r="DY82" s="151" t="str">
        <f t="shared" ref="DY82:EG82" si="2125">IF(AND(DY80&gt;0,DY81&gt;0),ROUNDDOWN(DY81/DY80,4),"")</f>
        <v/>
      </c>
      <c r="DZ82" s="105" t="str">
        <f t="shared" si="2125"/>
        <v/>
      </c>
      <c r="EA82" s="105" t="str">
        <f t="shared" si="2125"/>
        <v/>
      </c>
      <c r="EB82" s="151" t="str">
        <f t="shared" si="2125"/>
        <v/>
      </c>
      <c r="EC82" s="105" t="str">
        <f t="shared" si="2125"/>
        <v/>
      </c>
      <c r="ED82" s="105" t="str">
        <f t="shared" si="2125"/>
        <v/>
      </c>
      <c r="EE82" s="151" t="str">
        <f t="shared" si="2125"/>
        <v/>
      </c>
      <c r="EF82" s="105" t="str">
        <f t="shared" si="2125"/>
        <v/>
      </c>
      <c r="EG82" s="105" t="str">
        <f t="shared" si="2125"/>
        <v/>
      </c>
      <c r="EH82" s="106">
        <f>IF(EH81&gt;0,EH81/EH80,0)</f>
        <v>0</v>
      </c>
      <c r="EI82" s="146" t="str">
        <f>IF(AND(EI80&gt;0,EI81&gt;0),ROUNDDOWN(EI81/EI80,4),"")</f>
        <v/>
      </c>
      <c r="EJ82" s="431" t="str">
        <f t="shared" ref="EJ82:EQ82" si="2126">IF(AND(EJ80&gt;0,EJ81&gt;0),ROUNDDOWN(EJ81/EJ80,4),"")</f>
        <v/>
      </c>
      <c r="EK82" s="432" t="str">
        <f t="shared" si="2126"/>
        <v/>
      </c>
      <c r="EL82" s="433" t="str">
        <f t="shared" si="2126"/>
        <v/>
      </c>
      <c r="EM82" s="299" t="str">
        <f t="shared" si="2126"/>
        <v/>
      </c>
      <c r="EN82" s="303" t="str">
        <f t="shared" si="2126"/>
        <v/>
      </c>
      <c r="EO82" s="157" t="str">
        <f t="shared" si="2126"/>
        <v/>
      </c>
      <c r="EP82" s="307" t="str">
        <f t="shared" si="2126"/>
        <v/>
      </c>
      <c r="EQ82" s="317" t="str">
        <f t="shared" si="2126"/>
        <v/>
      </c>
      <c r="ER82" s="327"/>
      <c r="ES82" s="161" t="str">
        <f t="shared" ref="ES82:FA82" si="2127">IF(AND(ES80&gt;0,ES81&gt;0),ROUNDDOWN(ES81/ES80,4),"")</f>
        <v/>
      </c>
      <c r="ET82" s="105" t="str">
        <f t="shared" si="2127"/>
        <v/>
      </c>
      <c r="EU82" s="105" t="str">
        <f t="shared" si="2127"/>
        <v/>
      </c>
      <c r="EV82" s="151" t="str">
        <f t="shared" si="2127"/>
        <v/>
      </c>
      <c r="EW82" s="105" t="str">
        <f t="shared" si="2127"/>
        <v/>
      </c>
      <c r="EX82" s="105" t="str">
        <f t="shared" si="2127"/>
        <v/>
      </c>
      <c r="EY82" s="151" t="str">
        <f t="shared" si="2127"/>
        <v/>
      </c>
      <c r="EZ82" s="105" t="str">
        <f t="shared" si="2127"/>
        <v/>
      </c>
      <c r="FA82" s="105" t="str">
        <f t="shared" si="2127"/>
        <v/>
      </c>
      <c r="FB82" s="106">
        <f>IF(FB81&gt;0,FB81/FB80,0)</f>
        <v>0</v>
      </c>
      <c r="FC82" s="151" t="str">
        <f t="shared" ref="FC82:FK82" si="2128">IF(AND(FC80&gt;0,FC81&gt;0),ROUNDDOWN(FC81/FC80,4),"")</f>
        <v/>
      </c>
      <c r="FD82" s="105" t="str">
        <f t="shared" si="2128"/>
        <v/>
      </c>
      <c r="FE82" s="105" t="str">
        <f t="shared" si="2128"/>
        <v/>
      </c>
      <c r="FF82" s="151" t="str">
        <f t="shared" si="2128"/>
        <v/>
      </c>
      <c r="FG82" s="105" t="str">
        <f t="shared" si="2128"/>
        <v/>
      </c>
      <c r="FH82" s="105" t="str">
        <f t="shared" si="2128"/>
        <v/>
      </c>
      <c r="FI82" s="151" t="str">
        <f t="shared" si="2128"/>
        <v/>
      </c>
      <c r="FJ82" s="105" t="str">
        <f t="shared" si="2128"/>
        <v/>
      </c>
      <c r="FK82" s="105" t="str">
        <f t="shared" si="2128"/>
        <v/>
      </c>
      <c r="FL82" s="106">
        <f>IF(FL81&gt;0,FL81/FL80,0)</f>
        <v>0</v>
      </c>
      <c r="FM82" s="151" t="str">
        <f t="shared" ref="FM82:FU82" si="2129">IF(AND(FM80&gt;0,FM81&gt;0),ROUNDDOWN(FM81/FM80,4),"")</f>
        <v/>
      </c>
      <c r="FN82" s="105" t="str">
        <f t="shared" si="2129"/>
        <v/>
      </c>
      <c r="FO82" s="105" t="str">
        <f t="shared" si="2129"/>
        <v/>
      </c>
      <c r="FP82" s="151" t="str">
        <f t="shared" si="2129"/>
        <v/>
      </c>
      <c r="FQ82" s="105" t="str">
        <f t="shared" si="2129"/>
        <v/>
      </c>
      <c r="FR82" s="105" t="str">
        <f t="shared" si="2129"/>
        <v/>
      </c>
      <c r="FS82" s="151" t="str">
        <f t="shared" si="2129"/>
        <v/>
      </c>
      <c r="FT82" s="105" t="str">
        <f t="shared" si="2129"/>
        <v/>
      </c>
      <c r="FU82" s="105" t="str">
        <f t="shared" si="2129"/>
        <v/>
      </c>
      <c r="FV82" s="106">
        <f>IF(FV81&gt;0,FV81/FV80,0)</f>
        <v>0</v>
      </c>
      <c r="FW82" s="146" t="str">
        <f>IF(AND(FW80&gt;0,FW81&gt;0),ROUNDDOWN(FW81/FW80,4),"")</f>
        <v/>
      </c>
      <c r="FX82" s="431" t="str">
        <f t="shared" ref="FX82:GE82" si="2130">IF(AND(FX80&gt;0,FX81&gt;0),ROUNDDOWN(FX81/FX80,4),"")</f>
        <v/>
      </c>
      <c r="FY82" s="432" t="str">
        <f t="shared" si="2130"/>
        <v/>
      </c>
      <c r="FZ82" s="433" t="str">
        <f t="shared" si="2130"/>
        <v/>
      </c>
      <c r="GA82" s="299" t="str">
        <f t="shared" si="2130"/>
        <v/>
      </c>
      <c r="GB82" s="303" t="str">
        <f t="shared" si="2130"/>
        <v/>
      </c>
      <c r="GC82" s="157" t="str">
        <f t="shared" si="2130"/>
        <v/>
      </c>
      <c r="GD82" s="307" t="str">
        <f t="shared" si="2130"/>
        <v/>
      </c>
      <c r="GE82" s="317" t="str">
        <f t="shared" si="2130"/>
        <v/>
      </c>
      <c r="GF82" s="327"/>
      <c r="GG82" s="161" t="str">
        <f>IF(AND(GG80&gt;0,GG81&gt;0),ROUNDDOWN(GG81/GG80,4),"")</f>
        <v/>
      </c>
      <c r="GH82" s="340" t="str">
        <f>IF(AND(GH80&gt;0,GH81&gt;0),ROUNDDOWN(GH81/GH80,4),"")</f>
        <v/>
      </c>
      <c r="GI82" s="341" t="str">
        <f t="shared" ref="GI82:GJ82" si="2131">IF(AND(GI80&gt;0,GI81&gt;0),ROUNDDOWN(GI81/GI80,4),"")</f>
        <v/>
      </c>
      <c r="GJ82" s="165" t="str">
        <f t="shared" si="2131"/>
        <v/>
      </c>
      <c r="GK82" s="360" t="str">
        <f>IF(AND(GK80&gt;0,GK81&gt;0),ROUNDDOWN(GK81/GK80,4),"")</f>
        <v/>
      </c>
      <c r="GL82" s="361" t="str">
        <f>IF(AND(GL80&gt;0,GL81&gt;0),ROUNDDOWN(GL81/GL80,4),"")</f>
        <v/>
      </c>
      <c r="GM82" s="169" t="str">
        <f>IF(AND(GM80&gt;0,GM81&gt;0),ROUNDDOWN(GM81/GM80,4),"")</f>
        <v/>
      </c>
      <c r="GN82" s="491" t="str">
        <f t="shared" ref="GN82:HA82" si="2132">IF(AND(GN80&gt;0,GN81&gt;0),ROUNDDOWN(GN81/GN80,4),"")</f>
        <v/>
      </c>
      <c r="GO82" s="492" t="str">
        <f t="shared" si="2132"/>
        <v/>
      </c>
      <c r="GP82" s="493" t="str">
        <f t="shared" si="2132"/>
        <v/>
      </c>
      <c r="GQ82" s="494" t="str">
        <f t="shared" si="2132"/>
        <v/>
      </c>
      <c r="GR82" s="397">
        <f t="shared" si="2132"/>
        <v>0.7</v>
      </c>
      <c r="GS82" s="398">
        <f t="shared" si="2132"/>
        <v>0.66139999999999999</v>
      </c>
      <c r="GT82" s="175">
        <f t="shared" si="2132"/>
        <v>0.55000000000000004</v>
      </c>
      <c r="GU82" s="397" t="str">
        <f t="shared" si="2132"/>
        <v/>
      </c>
      <c r="GV82" s="398" t="str">
        <f t="shared" si="2132"/>
        <v/>
      </c>
      <c r="GW82" s="175" t="str">
        <f t="shared" si="2132"/>
        <v/>
      </c>
      <c r="GX82" s="397">
        <f t="shared" si="2132"/>
        <v>0.37659999999999999</v>
      </c>
      <c r="GY82" s="398">
        <f t="shared" si="2132"/>
        <v>0.57630000000000003</v>
      </c>
      <c r="GZ82" s="375"/>
      <c r="HA82" s="174">
        <f t="shared" si="2132"/>
        <v>5.8200000000000002E-2</v>
      </c>
      <c r="HB82" s="108"/>
      <c r="HC82" s="107" t="s">
        <v>139</v>
      </c>
      <c r="HD82" s="107"/>
      <c r="HE82" s="107"/>
      <c r="HF82" s="107"/>
      <c r="HG82" s="107"/>
    </row>
    <row r="83" spans="1:215" s="25" customFormat="1" ht="21.75" thickTop="1">
      <c r="A83" s="24"/>
      <c r="B83" s="51"/>
      <c r="C83" s="75" t="str">
        <f>_xlfn.XLOOKUP(D83,事業計画2025[営業所],事業計画2025[エリア],"",0)</f>
        <v>東京</v>
      </c>
      <c r="D83" s="76" t="s">
        <v>203</v>
      </c>
      <c r="E83" s="209"/>
      <c r="F83" s="209"/>
      <c r="G83" s="209" t="str">
        <f>_xlfn.XLOOKUP(D83,事業計画2025[営業所],事業計画2025[所長],"",0)</f>
        <v>(退職) 安達 学</v>
      </c>
      <c r="H83" s="209" t="str">
        <f>_xlfn.XLOOKUP(D83,事業計画2025[営業所],事業計画2025[担当役員],"",0)</f>
        <v>豊蔵 一幸</v>
      </c>
      <c r="I83" s="209">
        <f>_xlfn.XLOOKUP(D83,事業計画2025[営業所],事業計画2025[主要ブランド],"",0)</f>
        <v>0</v>
      </c>
      <c r="J83" s="209"/>
      <c r="K83" s="211">
        <f>_xlfn.XLOOKUP(D83,事業計画2025[営業所],事業計画2025[人件費],"",0)</f>
        <v>2267</v>
      </c>
      <c r="L83" s="211">
        <f>_xlfn.XLOOKUP(D83,事業計画2025[営業所],事業計画2025[販売費],"",0)</f>
        <v>450</v>
      </c>
      <c r="M83" s="211">
        <f>_xlfn.XLOOKUP(D83,事業計画2025[営業所],事業計画2025[減価償却費],"",0)</f>
        <v>0</v>
      </c>
      <c r="N83" s="211">
        <f>_xlfn.XLOOKUP(D83,事業計画2025[営業所],事業計画2025[地代・家賃],"",0)</f>
        <v>0</v>
      </c>
      <c r="O83" s="211">
        <f>_xlfn.XLOOKUP(D83,事業計画2025[営業所],事業計画2025[その他経費],"",0)</f>
        <v>500</v>
      </c>
      <c r="P83" s="211">
        <f>_xlfn.XLOOKUP(D83,事業計画2025[営業所],事業計画2025[本社経費],"",0)</f>
        <v>1200</v>
      </c>
      <c r="Q83" s="211">
        <f>SUM(K83:P83)</f>
        <v>4417</v>
      </c>
      <c r="R83" s="209"/>
      <c r="S83" s="26" t="s">
        <v>137</v>
      </c>
      <c r="T83" s="27" cm="1">
        <f t="array" ref="T83">_xlfn.XLOOKUP($D83&amp;T$2&amp;T$3,事業計画集計2025[営業所]&amp;事業計画集計2025[月]&amp;事業計画集計2025[受着完],事業計画集計2025[(当月)計画 請負金額],0,0)</f>
        <v>0</v>
      </c>
      <c r="U83" s="28" cm="1">
        <f t="array" ref="U83">_xlfn.XLOOKUP($D83&amp;T$2&amp;T$3,事業計画集計2025[営業所]&amp;事業計画集計2025[月]&amp;事業計画集計2025[受着完],事業計画集計2025[(当月)計画 利益額],0,0)</f>
        <v>0</v>
      </c>
      <c r="V83" s="142" cm="1">
        <f t="array" ref="V83">_xlfn.XLOOKUP($D83&amp;T$2&amp;T$3,事業計画集計2025[営業所]&amp;事業計画集計2025[月]&amp;事業計画集計2025[受着完],事業計画集計2025[(当月)計画 棟数],0,0)</f>
        <v>0</v>
      </c>
      <c r="W83" s="27" cm="1">
        <f t="array" ref="W83">_xlfn.XLOOKUP($D83&amp;W$2&amp;W$3,事業計画集計2025[営業所]&amp;事業計画集計2025[月]&amp;事業計画集計2025[受着完],事業計画集計2025[(当月)計画 請負金額],0,0)</f>
        <v>0</v>
      </c>
      <c r="X83" s="28" cm="1">
        <f t="array" ref="X83">_xlfn.XLOOKUP($D83&amp;W$2&amp;W$3,事業計画集計2025[営業所]&amp;事業計画集計2025[月]&amp;事業計画集計2025[受着完],事業計画集計2025[(当月)計画 利益額],0,0)</f>
        <v>0</v>
      </c>
      <c r="Y83" s="149" cm="1">
        <f t="array" ref="Y83">_xlfn.XLOOKUP($D83&amp;W$2&amp;W$3,事業計画集計2025[営業所]&amp;事業計画集計2025[月]&amp;事業計画集計2025[受着完],事業計画集計2025[(当月)計画 棟数],0,0)</f>
        <v>0</v>
      </c>
      <c r="Z83" s="28" cm="1">
        <f t="array" ref="Z83">_xlfn.XLOOKUP($D83&amp;Z$2&amp;Z$3,事業計画集計2025[営業所]&amp;事業計画集計2025[月]&amp;事業計画集計2025[受着完],事業計画集計2025[(当月)計画 請負金額],0,0)</f>
        <v>0</v>
      </c>
      <c r="AA83" s="28" cm="1">
        <f t="array" ref="AA83">_xlfn.XLOOKUP($D83&amp;Z$2&amp;Z$3,事業計画集計2025[営業所]&amp;事業計画集計2025[月]&amp;事業計画集計2025[受着完],事業計画集計2025[(当月)計画 利益額],0,0)</f>
        <v>0</v>
      </c>
      <c r="AB83" s="29">
        <f>AA83-($Q83*1000)</f>
        <v>-4417000</v>
      </c>
      <c r="AC83" s="142" cm="1">
        <f t="array" ref="AC83">_xlfn.XLOOKUP($D83&amp;Z$2&amp;Z$3,事業計画集計2025[営業所]&amp;事業計画集計2025[月]&amp;事業計画集計2025[受着完],事業計画集計2025[(当月)計画 棟数],0,0)</f>
        <v>0</v>
      </c>
      <c r="AD83" s="27" cm="1">
        <f t="array" ref="AD83">_xlfn.XLOOKUP($D83&amp;AD$2&amp;AD$3,事業計画集計2025[営業所]&amp;事業計画集計2025[月]&amp;事業計画集計2025[受着完],事業計画集計2025[(当月)計画 請負金額],0,0)</f>
        <v>0</v>
      </c>
      <c r="AE83" s="28" cm="1">
        <f t="array" ref="AE83">_xlfn.XLOOKUP($D83&amp;AD$2&amp;AD$3,事業計画集計2025[営業所]&amp;事業計画集計2025[月]&amp;事業計画集計2025[受着完],事業計画集計2025[(当月)計画 利益額],0,0)</f>
        <v>0</v>
      </c>
      <c r="AF83" s="149" cm="1">
        <f t="array" ref="AF83">_xlfn.XLOOKUP($D83&amp;AD$2&amp;AD$3,事業計画集計2025[営業所]&amp;事業計画集計2025[月]&amp;事業計画集計2025[受着完],事業計画集計2025[(当月)計画 棟数],0,0)</f>
        <v>0</v>
      </c>
      <c r="AG83" s="28" cm="1">
        <f t="array" ref="AG83">_xlfn.XLOOKUP($D83&amp;AG$2&amp;AG$3,事業計画集計2025[営業所]&amp;事業計画集計2025[月]&amp;事業計画集計2025[受着完],事業計画集計2025[(当月)計画 請負金額],0,0)</f>
        <v>0</v>
      </c>
      <c r="AH83" s="28" cm="1">
        <f t="array" ref="AH83">_xlfn.XLOOKUP($D83&amp;AG$2&amp;AG$3,事業計画集計2025[営業所]&amp;事業計画集計2025[月]&amp;事業計画集計2025[受着完],事業計画集計2025[(当月)計画 利益額],0,0)</f>
        <v>0</v>
      </c>
      <c r="AI83" s="149" cm="1">
        <f t="array" ref="AI83">_xlfn.XLOOKUP($D83&amp;AG$2&amp;AG$3,事業計画集計2025[営業所]&amp;事業計画集計2025[月]&amp;事業計画集計2025[受着完],事業計画集計2025[(当月)計画 棟数],0,0)</f>
        <v>0</v>
      </c>
      <c r="AJ83" s="28" cm="1">
        <f t="array" ref="AJ83">_xlfn.XLOOKUP($D83&amp;AJ$2&amp;AJ$3,事業計画集計2025[営業所]&amp;事業計画集計2025[月]&amp;事業計画集計2025[受着完],事業計画集計2025[(当月)計画 請負金額],0,0)</f>
        <v>0</v>
      </c>
      <c r="AK83" s="28" cm="1">
        <f t="array" ref="AK83">_xlfn.XLOOKUP($D83&amp;AJ$2&amp;AJ$3,事業計画集計2025[営業所]&amp;事業計画集計2025[月]&amp;事業計画集計2025[受着完],事業計画集計2025[(当月)計画 利益額],0,0)</f>
        <v>0</v>
      </c>
      <c r="AL83" s="29">
        <f>AK83-($Q83*1000)</f>
        <v>-4417000</v>
      </c>
      <c r="AM83" s="149" cm="1">
        <f t="array" ref="AM83">_xlfn.XLOOKUP($D83&amp;AJ$2&amp;AJ$3,事業計画集計2025[営業所]&amp;事業計画集計2025[月]&amp;事業計画集計2025[受着完],事業計画集計2025[(当月)計画 棟数],0,0)</f>
        <v>0</v>
      </c>
      <c r="AN83" s="28" cm="1">
        <f t="array" ref="AN83">_xlfn.XLOOKUP($D83&amp;AN$2&amp;AN$3,事業計画集計2025[営業所]&amp;事業計画集計2025[月]&amp;事業計画集計2025[受着完],事業計画集計2025[(当月)計画 請負金額],0,0)</f>
        <v>0</v>
      </c>
      <c r="AO83" s="28" cm="1">
        <f t="array" ref="AO83">_xlfn.XLOOKUP($D83&amp;AN$2&amp;AN$3,事業計画集計2025[営業所]&amp;事業計画集計2025[月]&amp;事業計画集計2025[受着完],事業計画集計2025[(当月)計画 利益額],0,0)</f>
        <v>0</v>
      </c>
      <c r="AP83" s="149" cm="1">
        <f t="array" ref="AP83">_xlfn.XLOOKUP($D83&amp;AN$2&amp;AN$3,事業計画集計2025[営業所]&amp;事業計画集計2025[月]&amp;事業計画集計2025[受着完],事業計画集計2025[(当月)計画 棟数],0,0)</f>
        <v>0</v>
      </c>
      <c r="AQ83" s="28" cm="1">
        <f t="array" ref="AQ83">_xlfn.XLOOKUP($D83&amp;AQ$2&amp;AQ$3,事業計画集計2025[営業所]&amp;事業計画集計2025[月]&amp;事業計画集計2025[受着完],事業計画集計2025[(当月)計画 請負金額],0,0)</f>
        <v>0</v>
      </c>
      <c r="AR83" s="28" cm="1">
        <f t="array" ref="AR83">_xlfn.XLOOKUP($D83&amp;AQ$2&amp;AQ$3,事業計画集計2025[営業所]&amp;事業計画集計2025[月]&amp;事業計画集計2025[受着完],事業計画集計2025[(当月)計画 利益額],0,0)</f>
        <v>0</v>
      </c>
      <c r="AS83" s="149" cm="1">
        <f t="array" ref="AS83">_xlfn.XLOOKUP($D83&amp;AQ$2&amp;AQ$3,事業計画集計2025[営業所]&amp;事業計画集計2025[月]&amp;事業計画集計2025[受着完],事業計画集計2025[(当月)計画 棟数],0,0)</f>
        <v>0</v>
      </c>
      <c r="AT83" s="28" cm="1">
        <f t="array" ref="AT83">_xlfn.XLOOKUP($D83&amp;AT$2&amp;AT$3,事業計画集計2025[営業所]&amp;事業計画集計2025[月]&amp;事業計画集計2025[受着完],事業計画集計2025[(当月)計画 請負金額],0,0)</f>
        <v>0</v>
      </c>
      <c r="AU83" s="28" cm="1">
        <f t="array" ref="AU83">_xlfn.XLOOKUP($D83&amp;AT$2&amp;AT$3,事業計画集計2025[営業所]&amp;事業計画集計2025[月]&amp;事業計画集計2025[受着完],事業計画集計2025[(当月)計画 利益額],0,0)</f>
        <v>0</v>
      </c>
      <c r="AV83" s="29">
        <f>AU83-($Q83*1000)</f>
        <v>-4417000</v>
      </c>
      <c r="AW83" s="142" cm="1">
        <f t="array" ref="AW83">_xlfn.XLOOKUP($D83&amp;AT$2&amp;AT$3,事業計画集計2025[営業所]&amp;事業計画集計2025[月]&amp;事業計画集計2025[受着完],事業計画集計2025[(当月)計画 棟数],0,0)</f>
        <v>0</v>
      </c>
      <c r="AX83" s="421">
        <f t="shared" ref="AX83:AX84" si="2133">T83+AD83+AN83</f>
        <v>0</v>
      </c>
      <c r="AY83" s="422">
        <f t="shared" ref="AY83:AY84" si="2134">U83+AE83+AO83</f>
        <v>0</v>
      </c>
      <c r="AZ83" s="423">
        <f t="shared" ref="AZ83:AZ84" si="2135">V83+AF83+AP83</f>
        <v>0</v>
      </c>
      <c r="BA83" s="296">
        <f t="shared" ref="BA83:BA84" si="2136">W83+AG83+AQ83</f>
        <v>0</v>
      </c>
      <c r="BB83" s="300">
        <f t="shared" ref="BB83:BB84" si="2137">X83+AH83+AR83</f>
        <v>0</v>
      </c>
      <c r="BC83" s="154">
        <f t="shared" ref="BC83:BC84" si="2138">Y83+AI83+AS83</f>
        <v>0</v>
      </c>
      <c r="BD83" s="304">
        <f t="shared" ref="BD83" si="2139">Z83+AJ83+AT83</f>
        <v>0</v>
      </c>
      <c r="BE83" s="314">
        <f t="shared" ref="BE83" si="2140">AA83+AK83+AU83</f>
        <v>0</v>
      </c>
      <c r="BF83" s="324">
        <f t="shared" ref="BF83" si="2141">AB83+AL83+AV83</f>
        <v>-13251000</v>
      </c>
      <c r="BG83" s="158">
        <f t="shared" ref="BG83" si="2142">AC83+AM83+AW83</f>
        <v>0</v>
      </c>
      <c r="BH83" s="28" cm="1">
        <f t="array" ref="BH83">_xlfn.XLOOKUP($D83&amp;BH$2&amp;BH$3,事業計画集計2025[営業所]&amp;事業計画集計2025[月]&amp;事業計画集計2025[受着完],事業計画集計2025[(当月)計画 請負金額],0,0)</f>
        <v>0</v>
      </c>
      <c r="BI83" s="28" cm="1">
        <f t="array" ref="BI83">_xlfn.XLOOKUP($D83&amp;BH$2&amp;BH$3,事業計画集計2025[営業所]&amp;事業計画集計2025[月]&amp;事業計画集計2025[受着完],事業計画集計2025[(当月)計画 利益額],0,0)</f>
        <v>0</v>
      </c>
      <c r="BJ83" s="149" cm="1">
        <f t="array" ref="BJ83">_xlfn.XLOOKUP($D83&amp;BH$2&amp;BH$3,事業計画集計2025[営業所]&amp;事業計画集計2025[月]&amp;事業計画集計2025[受着完],事業計画集計2025[(当月)計画 棟数],0,0)</f>
        <v>0</v>
      </c>
      <c r="BK83" s="28" cm="1">
        <f t="array" ref="BK83">_xlfn.XLOOKUP($D83&amp;BK$2&amp;BK$3,事業計画集計2025[営業所]&amp;事業計画集計2025[月]&amp;事業計画集計2025[受着完],事業計画集計2025[(当月)計画 請負金額],0,0)</f>
        <v>0</v>
      </c>
      <c r="BL83" s="28" cm="1">
        <f t="array" ref="BL83">_xlfn.XLOOKUP($D83&amp;BK$2&amp;BK$3,事業計画集計2025[営業所]&amp;事業計画集計2025[月]&amp;事業計画集計2025[受着完],事業計画集計2025[(当月)計画 利益額],0,0)</f>
        <v>0</v>
      </c>
      <c r="BM83" s="149" cm="1">
        <f t="array" ref="BM83">_xlfn.XLOOKUP($D83&amp;BK$2&amp;BK$3,事業計画集計2025[営業所]&amp;事業計画集計2025[月]&amp;事業計画集計2025[受着完],事業計画集計2025[(当月)計画 棟数],0,0)</f>
        <v>0</v>
      </c>
      <c r="BN83" s="28" cm="1">
        <f t="array" ref="BN83">_xlfn.XLOOKUP($D83&amp;BN$2&amp;BN$3,事業計画集計2025[営業所]&amp;事業計画集計2025[月]&amp;事業計画集計2025[受着完],事業計画集計2025[(当月)計画 請負金額],0,0)</f>
        <v>0</v>
      </c>
      <c r="BO83" s="28" cm="1">
        <f t="array" ref="BO83">_xlfn.XLOOKUP($D83&amp;BN$2&amp;BN$3,事業計画集計2025[営業所]&amp;事業計画集計2025[月]&amp;事業計画集計2025[受着完],事業計画集計2025[(当月)計画 利益額],0,0)</f>
        <v>0</v>
      </c>
      <c r="BP83" s="29">
        <f>BO83-($Q83*1000)</f>
        <v>-4417000</v>
      </c>
      <c r="BQ83" s="149" cm="1">
        <f t="array" ref="BQ83">_xlfn.XLOOKUP($D83&amp;BN$2&amp;BN$3,事業計画集計2025[営業所]&amp;事業計画集計2025[月]&amp;事業計画集計2025[受着完],事業計画集計2025[(当月)計画 棟数],0,0)</f>
        <v>0</v>
      </c>
      <c r="BR83" s="28" cm="1">
        <f t="array" ref="BR83">_xlfn.XLOOKUP($D83&amp;BR$2&amp;BR$3,事業計画集計2025[営業所]&amp;事業計画集計2025[月]&amp;事業計画集計2025[受着完],事業計画集計2025[(当月)計画 請負金額],0,0)</f>
        <v>0</v>
      </c>
      <c r="BS83" s="28" cm="1">
        <f t="array" ref="BS83">_xlfn.XLOOKUP($D83&amp;BR$2&amp;BR$3,事業計画集計2025[営業所]&amp;事業計画集計2025[月]&amp;事業計画集計2025[受着完],事業計画集計2025[(当月)計画 利益額],0,0)</f>
        <v>0</v>
      </c>
      <c r="BT83" s="149" cm="1">
        <f t="array" ref="BT83">_xlfn.XLOOKUP($D83&amp;BR$2&amp;BR$3,事業計画集計2025[営業所]&amp;事業計画集計2025[月]&amp;事業計画集計2025[受着完],事業計画集計2025[(当月)計画 棟数],0,0)</f>
        <v>0</v>
      </c>
      <c r="BU83" s="28" cm="1">
        <f t="array" ref="BU83">_xlfn.XLOOKUP($D83&amp;BU$2&amp;BU$3,事業計画集計2025[営業所]&amp;事業計画集計2025[月]&amp;事業計画集計2025[受着完],事業計画集計2025[(当月)計画 請負金額],0,0)</f>
        <v>0</v>
      </c>
      <c r="BV83" s="28" cm="1">
        <f t="array" ref="BV83">_xlfn.XLOOKUP($D83&amp;BU$2&amp;BU$3,事業計画集計2025[営業所]&amp;事業計画集計2025[月]&amp;事業計画集計2025[受着完],事業計画集計2025[(当月)計画 利益額],0,0)</f>
        <v>0</v>
      </c>
      <c r="BW83" s="149" cm="1">
        <f t="array" ref="BW83">_xlfn.XLOOKUP($D83&amp;BU$2&amp;BU$3,事業計画集計2025[営業所]&amp;事業計画集計2025[月]&amp;事業計画集計2025[受着完],事業計画集計2025[(当月)計画 棟数],0,0)</f>
        <v>0</v>
      </c>
      <c r="BX83" s="28" cm="1">
        <f t="array" ref="BX83">_xlfn.XLOOKUP($D83&amp;BX$2&amp;BX$3,事業計画集計2025[営業所]&amp;事業計画集計2025[月]&amp;事業計画集計2025[受着完],事業計画集計2025[(当月)計画 請負金額],0,0)</f>
        <v>0</v>
      </c>
      <c r="BY83" s="28" cm="1">
        <f t="array" ref="BY83">_xlfn.XLOOKUP($D83&amp;BX$2&amp;BX$3,事業計画集計2025[営業所]&amp;事業計画集計2025[月]&amp;事業計画集計2025[受着完],事業計画集計2025[(当月)計画 利益額],0,0)</f>
        <v>0</v>
      </c>
      <c r="BZ83" s="29">
        <f>BY83-($Q83*1000)</f>
        <v>-4417000</v>
      </c>
      <c r="CA83" s="149" cm="1">
        <f t="array" ref="CA83">_xlfn.XLOOKUP($D83&amp;BX$2&amp;BX$3,事業計画集計2025[営業所]&amp;事業計画集計2025[月]&amp;事業計画集計2025[受着完],事業計画集計2025[(当月)計画 棟数],0,0)</f>
        <v>0</v>
      </c>
      <c r="CB83" s="28" cm="1">
        <f t="array" ref="CB83">_xlfn.XLOOKUP($D83&amp;CB$2&amp;CB$3,事業計画集計2025[営業所]&amp;事業計画集計2025[月]&amp;事業計画集計2025[受着完],事業計画集計2025[(当月)計画 請負金額],0,0)</f>
        <v>0</v>
      </c>
      <c r="CC83" s="28" cm="1">
        <f t="array" ref="CC83">_xlfn.XLOOKUP($D83&amp;CB$2&amp;CB$3,事業計画集計2025[営業所]&amp;事業計画集計2025[月]&amp;事業計画集計2025[受着完],事業計画集計2025[(当月)計画 利益額],0,0)</f>
        <v>0</v>
      </c>
      <c r="CD83" s="149" cm="1">
        <f t="array" ref="CD83">_xlfn.XLOOKUP($D83&amp;CB$2&amp;CB$3,事業計画集計2025[営業所]&amp;事業計画集計2025[月]&amp;事業計画集計2025[受着完],事業計画集計2025[(当月)計画 棟数],0,0)</f>
        <v>0</v>
      </c>
      <c r="CE83" s="28" cm="1">
        <f t="array" ref="CE83">_xlfn.XLOOKUP($D83&amp;CE$2&amp;CE$3,事業計画集計2025[営業所]&amp;事業計画集計2025[月]&amp;事業計画集計2025[受着完],事業計画集計2025[(当月)計画 請負金額],0,0)</f>
        <v>0</v>
      </c>
      <c r="CF83" s="28" cm="1">
        <f t="array" ref="CF83">_xlfn.XLOOKUP($D83&amp;CE$2&amp;CE$3,事業計画集計2025[営業所]&amp;事業計画集計2025[月]&amp;事業計画集計2025[受着完],事業計画集計2025[(当月)計画 利益額],0,0)</f>
        <v>0</v>
      </c>
      <c r="CG83" s="149" cm="1">
        <f t="array" ref="CG83">_xlfn.XLOOKUP($D83&amp;CE$2&amp;CE$3,事業計画集計2025[営業所]&amp;事業計画集計2025[月]&amp;事業計画集計2025[受着完],事業計画集計2025[(当月)計画 棟数],0,0)</f>
        <v>0</v>
      </c>
      <c r="CH83" s="28" cm="1">
        <f t="array" ref="CH83">_xlfn.XLOOKUP($D83&amp;CH$2&amp;CH$3,事業計画集計2025[営業所]&amp;事業計画集計2025[月]&amp;事業計画集計2025[受着完],事業計画集計2025[(当月)計画 請負金額],0,0)</f>
        <v>0</v>
      </c>
      <c r="CI83" s="28" cm="1">
        <f t="array" ref="CI83">_xlfn.XLOOKUP($D83&amp;CH$2&amp;CH$3,事業計画集計2025[営業所]&amp;事業計画集計2025[月]&amp;事業計画集計2025[受着完],事業計画集計2025[(当月)計画 利益額],0,0)</f>
        <v>0</v>
      </c>
      <c r="CJ83" s="29">
        <f>CI83-($Q83*1000)</f>
        <v>-4417000</v>
      </c>
      <c r="CK83" s="142" cm="1">
        <f t="array" ref="CK83">_xlfn.XLOOKUP($D83&amp;CH$2&amp;CH$3,事業計画集計2025[営業所]&amp;事業計画集計2025[月]&amp;事業計画集計2025[受着完],事業計画集計2025[(当月)計画 棟数],0,0)</f>
        <v>0</v>
      </c>
      <c r="CL83" s="421">
        <f t="shared" ref="CL83:CL84" si="2143">BH83+BR83+CB83</f>
        <v>0</v>
      </c>
      <c r="CM83" s="422">
        <f t="shared" ref="CM83:CM84" si="2144">BI83+BS83+CC83</f>
        <v>0</v>
      </c>
      <c r="CN83" s="423">
        <f t="shared" ref="CN83:CN84" si="2145">BJ83+BT83+CD83</f>
        <v>0</v>
      </c>
      <c r="CO83" s="296">
        <f t="shared" ref="CO83:CO84" si="2146">BK83+BU83+CE83</f>
        <v>0</v>
      </c>
      <c r="CP83" s="300">
        <f t="shared" ref="CP83:CP84" si="2147">BL83+BV83+CF83</f>
        <v>0</v>
      </c>
      <c r="CQ83" s="154">
        <f t="shared" ref="CQ83:CQ84" si="2148">BM83+BW83+CG83</f>
        <v>0</v>
      </c>
      <c r="CR83" s="304">
        <f t="shared" ref="CR83" si="2149">BN83+BX83+CH83</f>
        <v>0</v>
      </c>
      <c r="CS83" s="314">
        <f t="shared" ref="CS83:CT83" si="2150">BO83+BY83+CI83</f>
        <v>0</v>
      </c>
      <c r="CT83" s="324">
        <f t="shared" si="2150"/>
        <v>-13251000</v>
      </c>
      <c r="CU83" s="158">
        <f t="shared" ref="CU83" si="2151">BQ83+CA83+CK83</f>
        <v>0</v>
      </c>
      <c r="CV83" s="333">
        <f t="shared" ref="CV83:CV84" si="2152">AX83+CL83</f>
        <v>0</v>
      </c>
      <c r="CW83" s="334">
        <f t="shared" ref="CW83:CW84" si="2153">AY83+CM83</f>
        <v>0</v>
      </c>
      <c r="CX83" s="162">
        <f t="shared" ref="CX83:CX84" si="2154">AZ83+CN83</f>
        <v>0</v>
      </c>
      <c r="CY83" s="354">
        <f t="shared" ref="CY83:CY84" si="2155">BA83+CO83</f>
        <v>0</v>
      </c>
      <c r="CZ83" s="355">
        <f t="shared" ref="CZ83:CZ84" si="2156">BB83+CP83</f>
        <v>0</v>
      </c>
      <c r="DA83" s="166">
        <f t="shared" ref="DA83:DA84" si="2157">BC83+CQ83</f>
        <v>0</v>
      </c>
      <c r="DB83" s="479">
        <f t="shared" ref="DB83:DB84" si="2158">BD83+CR83</f>
        <v>0</v>
      </c>
      <c r="DC83" s="480">
        <f t="shared" ref="DC83:DC84" si="2159">BE83+CS83</f>
        <v>0</v>
      </c>
      <c r="DD83" s="481">
        <f t="shared" ref="DD83:DD84" si="2160">BF83+CT83</f>
        <v>-26502000</v>
      </c>
      <c r="DE83" s="482">
        <f t="shared" ref="DE83:DE84" si="2161">BG83+CU83</f>
        <v>0</v>
      </c>
      <c r="DF83" s="28" cm="1">
        <f t="array" ref="DF83">_xlfn.XLOOKUP($D83&amp;DF$2&amp;DF$3,事業計画集計2025[営業所]&amp;事業計画集計2025[月]&amp;事業計画集計2025[受着完],事業計画集計2025[(当月)計画 請負金額],0,0)</f>
        <v>0</v>
      </c>
      <c r="DG83" s="28" cm="1">
        <f t="array" ref="DG83">_xlfn.XLOOKUP($D83&amp;DF$2&amp;DF$3,事業計画集計2025[営業所]&amp;事業計画集計2025[月]&amp;事業計画集計2025[受着完],事業計画集計2025[(当月)計画 利益額],0,0)</f>
        <v>0</v>
      </c>
      <c r="DH83" s="149" cm="1">
        <f t="array" ref="DH83">_xlfn.XLOOKUP($D83&amp;DF$2&amp;DF$3,事業計画集計2025[営業所]&amp;事業計画集計2025[月]&amp;事業計画集計2025[受着完],事業計画集計2025[(当月)計画 棟数],0,0)</f>
        <v>0</v>
      </c>
      <c r="DI83" s="28" cm="1">
        <f t="array" ref="DI83">_xlfn.XLOOKUP($D83&amp;DI$2&amp;DI$3,事業計画集計2025[営業所]&amp;事業計画集計2025[月]&amp;事業計画集計2025[受着完],事業計画集計2025[(当月)計画 請負金額],0,0)</f>
        <v>0</v>
      </c>
      <c r="DJ83" s="28" cm="1">
        <f t="array" ref="DJ83">_xlfn.XLOOKUP($D83&amp;DI$2&amp;DI$3,事業計画集計2025[営業所]&amp;事業計画集計2025[月]&amp;事業計画集計2025[受着完],事業計画集計2025[(当月)計画 利益額],0,0)</f>
        <v>0</v>
      </c>
      <c r="DK83" s="149" cm="1">
        <f t="array" ref="DK83">_xlfn.XLOOKUP($D83&amp;DI$2&amp;DI$3,事業計画集計2025[営業所]&amp;事業計画集計2025[月]&amp;事業計画集計2025[受着完],事業計画集計2025[(当月)計画 棟数],0,0)</f>
        <v>0</v>
      </c>
      <c r="DL83" s="28" cm="1">
        <f t="array" ref="DL83">_xlfn.XLOOKUP($D83&amp;DL$2&amp;DL$3,事業計画集計2025[営業所]&amp;事業計画集計2025[月]&amp;事業計画集計2025[受着完],事業計画集計2025[(当月)計画 請負金額],0,0)</f>
        <v>0</v>
      </c>
      <c r="DM83" s="28" cm="1">
        <f t="array" ref="DM83">_xlfn.XLOOKUP($D83&amp;DL$2&amp;DL$3,事業計画集計2025[営業所]&amp;事業計画集計2025[月]&amp;事業計画集計2025[受着完],事業計画集計2025[(当月)計画 利益額],0,0)</f>
        <v>0</v>
      </c>
      <c r="DN83" s="29">
        <f>DM83-($Q83*1000)</f>
        <v>-4417000</v>
      </c>
      <c r="DO83" s="149" cm="1">
        <f t="array" ref="DO83">_xlfn.XLOOKUP($D83&amp;DL$2&amp;DL$3,事業計画集計2025[営業所]&amp;事業計画集計2025[月]&amp;事業計画集計2025[受着完],事業計画集計2025[(当月)計画 棟数],0,0)</f>
        <v>0</v>
      </c>
      <c r="DP83" s="28" cm="1">
        <f t="array" ref="DP83">_xlfn.XLOOKUP($D83&amp;DP$2&amp;DP$3,事業計画集計2025[営業所]&amp;事業計画集計2025[月]&amp;事業計画集計2025[受着完],事業計画集計2025[(当月)計画 請負金額],0,0)</f>
        <v>0</v>
      </c>
      <c r="DQ83" s="28" cm="1">
        <f t="array" ref="DQ83">_xlfn.XLOOKUP($D83&amp;DP$2&amp;DP$3,事業計画集計2025[営業所]&amp;事業計画集計2025[月]&amp;事業計画集計2025[受着完],事業計画集計2025[(当月)計画 利益額],0,0)</f>
        <v>0</v>
      </c>
      <c r="DR83" s="149" cm="1">
        <f t="array" ref="DR83">_xlfn.XLOOKUP($D83&amp;DP$2&amp;DP$3,事業計画集計2025[営業所]&amp;事業計画集計2025[月]&amp;事業計画集計2025[受着完],事業計画集計2025[(当月)計画 棟数],0,0)</f>
        <v>0</v>
      </c>
      <c r="DS83" s="28" cm="1">
        <f t="array" ref="DS83">_xlfn.XLOOKUP($D83&amp;DS$2&amp;DS$3,事業計画集計2025[営業所]&amp;事業計画集計2025[月]&amp;事業計画集計2025[受着完],事業計画集計2025[(当月)計画 請負金額],0,0)</f>
        <v>0</v>
      </c>
      <c r="DT83" s="28" cm="1">
        <f t="array" ref="DT83">_xlfn.XLOOKUP($D83&amp;DS$2&amp;DS$3,事業計画集計2025[営業所]&amp;事業計画集計2025[月]&amp;事業計画集計2025[受着完],事業計画集計2025[(当月)計画 利益額],0,0)</f>
        <v>0</v>
      </c>
      <c r="DU83" s="149" cm="1">
        <f t="array" ref="DU83">_xlfn.XLOOKUP($D83&amp;DS$2&amp;DS$3,事業計画集計2025[営業所]&amp;事業計画集計2025[月]&amp;事業計画集計2025[受着完],事業計画集計2025[(当月)計画 棟数],0,0)</f>
        <v>0</v>
      </c>
      <c r="DV83" s="28" cm="1">
        <f t="array" ref="DV83">_xlfn.XLOOKUP($D83&amp;DV$2&amp;DV$3,事業計画集計2025[営業所]&amp;事業計画集計2025[月]&amp;事業計画集計2025[受着完],事業計画集計2025[(当月)計画 請負金額],0,0)</f>
        <v>0</v>
      </c>
      <c r="DW83" s="28" cm="1">
        <f t="array" ref="DW83">_xlfn.XLOOKUP($D83&amp;DV$2&amp;DV$3,事業計画集計2025[営業所]&amp;事業計画集計2025[月]&amp;事業計画集計2025[受着完],事業計画集計2025[(当月)計画 利益額],0,0)</f>
        <v>0</v>
      </c>
      <c r="DX83" s="29">
        <f>DW83-($Q83*1000)</f>
        <v>-4417000</v>
      </c>
      <c r="DY83" s="149" cm="1">
        <f t="array" ref="DY83">_xlfn.XLOOKUP($D83&amp;DV$2&amp;DV$3,事業計画集計2025[営業所]&amp;事業計画集計2025[月]&amp;事業計画集計2025[受着完],事業計画集計2025[(当月)計画 棟数],0,0)</f>
        <v>0</v>
      </c>
      <c r="DZ83" s="28" cm="1">
        <f t="array" ref="DZ83">_xlfn.XLOOKUP($D83&amp;DZ$2&amp;DZ$3,事業計画集計2025[営業所]&amp;事業計画集計2025[月]&amp;事業計画集計2025[受着完],事業計画集計2025[(当月)計画 請負金額],0,0)</f>
        <v>0</v>
      </c>
      <c r="EA83" s="28" cm="1">
        <f t="array" ref="EA83">_xlfn.XLOOKUP($D83&amp;DZ$2&amp;DZ$3,事業計画集計2025[営業所]&amp;事業計画集計2025[月]&amp;事業計画集計2025[受着完],事業計画集計2025[(当月)計画 利益額],0,0)</f>
        <v>0</v>
      </c>
      <c r="EB83" s="149" cm="1">
        <f t="array" ref="EB83">_xlfn.XLOOKUP($D83&amp;DZ$2&amp;DZ$3,事業計画集計2025[営業所]&amp;事業計画集計2025[月]&amp;事業計画集計2025[受着完],事業計画集計2025[(当月)計画 棟数],0,0)</f>
        <v>0</v>
      </c>
      <c r="EC83" s="28" cm="1">
        <f t="array" ref="EC83">_xlfn.XLOOKUP($D83&amp;EC$2&amp;EC$3,事業計画集計2025[営業所]&amp;事業計画集計2025[月]&amp;事業計画集計2025[受着完],事業計画集計2025[(当月)計画 請負金額],0,0)</f>
        <v>0</v>
      </c>
      <c r="ED83" s="28" cm="1">
        <f t="array" ref="ED83">_xlfn.XLOOKUP($D83&amp;EC$2&amp;EC$3,事業計画集計2025[営業所]&amp;事業計画集計2025[月]&amp;事業計画集計2025[受着完],事業計画集計2025[(当月)計画 利益額],0,0)</f>
        <v>0</v>
      </c>
      <c r="EE83" s="149" cm="1">
        <f t="array" ref="EE83">_xlfn.XLOOKUP($D83&amp;EC$2&amp;EC$3,事業計画集計2025[営業所]&amp;事業計画集計2025[月]&amp;事業計画集計2025[受着完],事業計画集計2025[(当月)計画 棟数],0,0)</f>
        <v>0</v>
      </c>
      <c r="EF83" s="28" cm="1">
        <f t="array" ref="EF83">_xlfn.XLOOKUP($D83&amp;EF$2&amp;EF$3,事業計画集計2025[営業所]&amp;事業計画集計2025[月]&amp;事業計画集計2025[受着完],事業計画集計2025[(当月)計画 請負金額],0,0)</f>
        <v>0</v>
      </c>
      <c r="EG83" s="28" cm="1">
        <f t="array" ref="EG83">_xlfn.XLOOKUP($D83&amp;EF$2&amp;EF$3,事業計画集計2025[営業所]&amp;事業計画集計2025[月]&amp;事業計画集計2025[受着完],事業計画集計2025[(当月)計画 利益額],0,0)</f>
        <v>0</v>
      </c>
      <c r="EH83" s="29">
        <f>EG83-($Q83*1000)</f>
        <v>-4417000</v>
      </c>
      <c r="EI83" s="142" cm="1">
        <f t="array" ref="EI83">_xlfn.XLOOKUP($D83&amp;EF$2&amp;EF$3,事業計画集計2025[営業所]&amp;事業計画集計2025[月]&amp;事業計画集計2025[受着完],事業計画集計2025[(当月)計画 棟数],0,0)</f>
        <v>0</v>
      </c>
      <c r="EJ83" s="421">
        <f t="shared" ref="EJ83:EJ84" si="2162">DF83+DP83+DZ83</f>
        <v>0</v>
      </c>
      <c r="EK83" s="422">
        <f t="shared" ref="EK83:EK84" si="2163">DG83+DQ83+EA83</f>
        <v>0</v>
      </c>
      <c r="EL83" s="423">
        <f t="shared" ref="EL83:EL84" si="2164">DH83+DR83+EB83</f>
        <v>0</v>
      </c>
      <c r="EM83" s="296">
        <f t="shared" ref="EM83:EM84" si="2165">DI83+DS83+EC83</f>
        <v>0</v>
      </c>
      <c r="EN83" s="300">
        <f t="shared" ref="EN83:EN84" si="2166">DJ83+DT83+ED83</f>
        <v>0</v>
      </c>
      <c r="EO83" s="154">
        <f t="shared" ref="EO83:EO84" si="2167">DK83+DU83+EE83</f>
        <v>0</v>
      </c>
      <c r="EP83" s="304">
        <f t="shared" ref="EP83" si="2168">DL83+DV83+EF83</f>
        <v>0</v>
      </c>
      <c r="EQ83" s="314">
        <f t="shared" ref="EQ83:ER83" si="2169">DM83+DW83+EG83</f>
        <v>0</v>
      </c>
      <c r="ER83" s="324">
        <f t="shared" si="2169"/>
        <v>-13251000</v>
      </c>
      <c r="ES83" s="158">
        <f t="shared" ref="ES83" si="2170">DO83+DY83+EI83</f>
        <v>0</v>
      </c>
      <c r="ET83" s="28" cm="1">
        <f t="array" ref="ET83">_xlfn.XLOOKUP($D83&amp;ET$2&amp;ET$3,事業計画集計2025[営業所]&amp;事業計画集計2025[月]&amp;事業計画集計2025[受着完],事業計画集計2025[(当月)計画 請負金額],0,0)</f>
        <v>0</v>
      </c>
      <c r="EU83" s="28" cm="1">
        <f t="array" ref="EU83">_xlfn.XLOOKUP($D83&amp;ET$2&amp;ET$3,事業計画集計2025[営業所]&amp;事業計画集計2025[月]&amp;事業計画集計2025[受着完],事業計画集計2025[(当月)計画 利益額],0,0)</f>
        <v>0</v>
      </c>
      <c r="EV83" s="149" cm="1">
        <f t="array" ref="EV83">_xlfn.XLOOKUP($D83&amp;ET$2&amp;ET$3,事業計画集計2025[営業所]&amp;事業計画集計2025[月]&amp;事業計画集計2025[受着完],事業計画集計2025[(当月)計画 棟数],0,0)</f>
        <v>0</v>
      </c>
      <c r="EW83" s="28" cm="1">
        <f t="array" ref="EW83">_xlfn.XLOOKUP($D83&amp;EW$2&amp;EW$3,事業計画集計2025[営業所]&amp;事業計画集計2025[月]&amp;事業計画集計2025[受着完],事業計画集計2025[(当月)計画 請負金額],0,0)</f>
        <v>0</v>
      </c>
      <c r="EX83" s="28" cm="1">
        <f t="array" ref="EX83">_xlfn.XLOOKUP($D83&amp;EW$2&amp;EW$3,事業計画集計2025[営業所]&amp;事業計画集計2025[月]&amp;事業計画集計2025[受着完],事業計画集計2025[(当月)計画 利益額],0,0)</f>
        <v>0</v>
      </c>
      <c r="EY83" s="149" cm="1">
        <f t="array" ref="EY83">_xlfn.XLOOKUP($D83&amp;EW$2&amp;EW$3,事業計画集計2025[営業所]&amp;事業計画集計2025[月]&amp;事業計画集計2025[受着完],事業計画集計2025[(当月)計画 棟数],0,0)</f>
        <v>0</v>
      </c>
      <c r="EZ83" s="28" cm="1">
        <f t="array" ref="EZ83">_xlfn.XLOOKUP($D83&amp;EZ$2&amp;EZ$3,事業計画集計2025[営業所]&amp;事業計画集計2025[月]&amp;事業計画集計2025[受着完],事業計画集計2025[(当月)計画 請負金額],0,0)</f>
        <v>0</v>
      </c>
      <c r="FA83" s="28" cm="1">
        <f t="array" ref="FA83">_xlfn.XLOOKUP($D83&amp;EZ$2&amp;EZ$3,事業計画集計2025[営業所]&amp;事業計画集計2025[月]&amp;事業計画集計2025[受着完],事業計画集計2025[(当月)計画 利益額],0,0)</f>
        <v>0</v>
      </c>
      <c r="FB83" s="29">
        <f>FA83-($Q83*1000)</f>
        <v>-4417000</v>
      </c>
      <c r="FC83" s="149" cm="1">
        <f t="array" ref="FC83">_xlfn.XLOOKUP($D83&amp;EZ$2&amp;EZ$3,事業計画集計2025[営業所]&amp;事業計画集計2025[月]&amp;事業計画集計2025[受着完],事業計画集計2025[(当月)計画 棟数],0,0)</f>
        <v>0</v>
      </c>
      <c r="FD83" s="28" cm="1">
        <f t="array" ref="FD83">_xlfn.XLOOKUP($D83&amp;FD$2&amp;FD$3,事業計画集計2025[営業所]&amp;事業計画集計2025[月]&amp;事業計画集計2025[受着完],事業計画集計2025[(当月)計画 請負金額],0,0)</f>
        <v>0</v>
      </c>
      <c r="FE83" s="28" cm="1">
        <f t="array" ref="FE83">_xlfn.XLOOKUP($D83&amp;FD$2&amp;FD$3,事業計画集計2025[営業所]&amp;事業計画集計2025[月]&amp;事業計画集計2025[受着完],事業計画集計2025[(当月)計画 利益額],0,0)</f>
        <v>0</v>
      </c>
      <c r="FF83" s="149" cm="1">
        <f t="array" ref="FF83">_xlfn.XLOOKUP($D83&amp;FD$2&amp;FD$3,事業計画集計2025[営業所]&amp;事業計画集計2025[月]&amp;事業計画集計2025[受着完],事業計画集計2025[(当月)計画 棟数],0,0)</f>
        <v>0</v>
      </c>
      <c r="FG83" s="28" cm="1">
        <f t="array" ref="FG83">_xlfn.XLOOKUP($D83&amp;FG$2&amp;FG$3,事業計画集計2025[営業所]&amp;事業計画集計2025[月]&amp;事業計画集計2025[受着完],事業計画集計2025[(当月)計画 請負金額],0,0)</f>
        <v>0</v>
      </c>
      <c r="FH83" s="28" cm="1">
        <f t="array" ref="FH83">_xlfn.XLOOKUP($D83&amp;FG$2&amp;FG$3,事業計画集計2025[営業所]&amp;事業計画集計2025[月]&amp;事業計画集計2025[受着完],事業計画集計2025[(当月)計画 利益額],0,0)</f>
        <v>0</v>
      </c>
      <c r="FI83" s="149" cm="1">
        <f t="array" ref="FI83">_xlfn.XLOOKUP($D83&amp;FG$2&amp;FG$3,事業計画集計2025[営業所]&amp;事業計画集計2025[月]&amp;事業計画集計2025[受着完],事業計画集計2025[(当月)計画 棟数],0,0)</f>
        <v>0</v>
      </c>
      <c r="FJ83" s="28" cm="1">
        <f t="array" ref="FJ83">_xlfn.XLOOKUP($D83&amp;FJ$2&amp;FJ$3,事業計画集計2025[営業所]&amp;事業計画集計2025[月]&amp;事業計画集計2025[受着完],事業計画集計2025[(当月)計画 請負金額],0,0)</f>
        <v>0</v>
      </c>
      <c r="FK83" s="28" cm="1">
        <f t="array" ref="FK83">_xlfn.XLOOKUP($D83&amp;FJ$2&amp;FJ$3,事業計画集計2025[営業所]&amp;事業計画集計2025[月]&amp;事業計画集計2025[受着完],事業計画集計2025[(当月)計画 利益額],0,0)</f>
        <v>0</v>
      </c>
      <c r="FL83" s="29">
        <f>FK83-($Q83*1000)</f>
        <v>-4417000</v>
      </c>
      <c r="FM83" s="149" cm="1">
        <f t="array" ref="FM83">_xlfn.XLOOKUP($D83&amp;FJ$2&amp;FJ$3,事業計画集計2025[営業所]&amp;事業計画集計2025[月]&amp;事業計画集計2025[受着完],事業計画集計2025[(当月)計画 棟数],0,0)</f>
        <v>0</v>
      </c>
      <c r="FN83" s="28" cm="1">
        <f t="array" ref="FN83">_xlfn.XLOOKUP($D83&amp;FN$2&amp;FN$3,事業計画集計2025[営業所]&amp;事業計画集計2025[月]&amp;事業計画集計2025[受着完],事業計画集計2025[(当月)計画 請負金額],0,0)</f>
        <v>0</v>
      </c>
      <c r="FO83" s="28" cm="1">
        <f t="array" ref="FO83">_xlfn.XLOOKUP($D83&amp;FN$2&amp;FN$3,事業計画集計2025[営業所]&amp;事業計画集計2025[月]&amp;事業計画集計2025[受着完],事業計画集計2025[(当月)計画 利益額],0,0)</f>
        <v>0</v>
      </c>
      <c r="FP83" s="149" cm="1">
        <f t="array" ref="FP83">_xlfn.XLOOKUP($D83&amp;FN$2&amp;FN$3,事業計画集計2025[営業所]&amp;事業計画集計2025[月]&amp;事業計画集計2025[受着完],事業計画集計2025[(当月)計画 棟数],0,0)</f>
        <v>0</v>
      </c>
      <c r="FQ83" s="28" cm="1">
        <f t="array" ref="FQ83">_xlfn.XLOOKUP($D83&amp;FQ$2&amp;FQ$3,事業計画集計2025[営業所]&amp;事業計画集計2025[月]&amp;事業計画集計2025[受着完],事業計画集計2025[(当月)計画 請負金額],0,0)</f>
        <v>0</v>
      </c>
      <c r="FR83" s="28" cm="1">
        <f t="array" ref="FR83">_xlfn.XLOOKUP($D83&amp;FQ$2&amp;FQ$3,事業計画集計2025[営業所]&amp;事業計画集計2025[月]&amp;事業計画集計2025[受着完],事業計画集計2025[(当月)計画 利益額],0,0)</f>
        <v>0</v>
      </c>
      <c r="FS83" s="149" cm="1">
        <f t="array" ref="FS83">_xlfn.XLOOKUP($D83&amp;FQ$2&amp;FQ$3,事業計画集計2025[営業所]&amp;事業計画集計2025[月]&amp;事業計画集計2025[受着完],事業計画集計2025[(当月)計画 棟数],0,0)</f>
        <v>0</v>
      </c>
      <c r="FT83" s="28" cm="1">
        <f t="array" ref="FT83">_xlfn.XLOOKUP($D83&amp;FT$2&amp;FT$3,事業計画集計2025[営業所]&amp;事業計画集計2025[月]&amp;事業計画集計2025[受着完],事業計画集計2025[(当月)計画 請負金額],0,0)</f>
        <v>0</v>
      </c>
      <c r="FU83" s="28" cm="1">
        <f t="array" ref="FU83">_xlfn.XLOOKUP($D83&amp;FT$2&amp;FT$3,事業計画集計2025[営業所]&amp;事業計画集計2025[月]&amp;事業計画集計2025[受着完],事業計画集計2025[(当月)計画 利益額],0,0)</f>
        <v>0</v>
      </c>
      <c r="FV83" s="29">
        <f>FU83-($Q83*1000)</f>
        <v>-4417000</v>
      </c>
      <c r="FW83" s="142" cm="1">
        <f t="array" ref="FW83">_xlfn.XLOOKUP($D83&amp;FT$2&amp;FT$3,事業計画集計2025[営業所]&amp;事業計画集計2025[月]&amp;事業計画集計2025[受着完],事業計画集計2025[(当月)計画 棟数],0,0)</f>
        <v>0</v>
      </c>
      <c r="FX83" s="421">
        <f t="shared" ref="FX83:FX84" si="2171">ET83+FD83+FN83</f>
        <v>0</v>
      </c>
      <c r="FY83" s="422">
        <f t="shared" ref="FY83:FY84" si="2172">EU83+FE83+FO83</f>
        <v>0</v>
      </c>
      <c r="FZ83" s="423">
        <f t="shared" ref="FZ83:FZ84" si="2173">EV83+FF83+FP83</f>
        <v>0</v>
      </c>
      <c r="GA83" s="296">
        <f t="shared" ref="GA83:GA84" si="2174">EW83+FG83+FQ83</f>
        <v>0</v>
      </c>
      <c r="GB83" s="300">
        <f t="shared" ref="GB83:GB84" si="2175">EX83+FH83+FR83</f>
        <v>0</v>
      </c>
      <c r="GC83" s="154">
        <f t="shared" ref="GC83:GC84" si="2176">EY83+FI83+FS83</f>
        <v>0</v>
      </c>
      <c r="GD83" s="304">
        <f t="shared" ref="GD83" si="2177">EZ83+FJ83+FT83</f>
        <v>0</v>
      </c>
      <c r="GE83" s="314">
        <f t="shared" ref="GE83:GF83" si="2178">FA83+FK83+FU83</f>
        <v>0</v>
      </c>
      <c r="GF83" s="324">
        <f t="shared" si="2178"/>
        <v>-13251000</v>
      </c>
      <c r="GG83" s="158">
        <f t="shared" ref="GG83" si="2179">FC83+FM83+FW83</f>
        <v>0</v>
      </c>
      <c r="GH83" s="333">
        <f t="shared" ref="GH83:GH84" si="2180">EJ83+FX83</f>
        <v>0</v>
      </c>
      <c r="GI83" s="334">
        <f t="shared" ref="GI83:GI84" si="2181">EK83+FY83</f>
        <v>0</v>
      </c>
      <c r="GJ83" s="162">
        <f t="shared" ref="GJ83:GJ84" si="2182">EL83+FZ83</f>
        <v>0</v>
      </c>
      <c r="GK83" s="354">
        <f t="shared" ref="GK83:GK84" si="2183">EM83+GA83</f>
        <v>0</v>
      </c>
      <c r="GL83" s="355">
        <f t="shared" ref="GL83:GL84" si="2184">EN83+GB83</f>
        <v>0</v>
      </c>
      <c r="GM83" s="166">
        <f t="shared" ref="GM83:GM84" si="2185">EO83+GC83</f>
        <v>0</v>
      </c>
      <c r="GN83" s="479">
        <f t="shared" ref="GN83:GN84" si="2186">EP83+GD83</f>
        <v>0</v>
      </c>
      <c r="GO83" s="480">
        <f t="shared" ref="GO83:GO84" si="2187">EQ83+GE83</f>
        <v>0</v>
      </c>
      <c r="GP83" s="481">
        <f t="shared" ref="GP83:GP84" si="2188">ER83+GF83</f>
        <v>-26502000</v>
      </c>
      <c r="GQ83" s="482">
        <f t="shared" ref="GQ83:GQ84" si="2189">ES83+GG83</f>
        <v>0</v>
      </c>
      <c r="GR83" s="390">
        <f t="shared" ref="GR83:GR84" si="2190">CV83+GH83</f>
        <v>0</v>
      </c>
      <c r="GS83" s="391">
        <f t="shared" ref="GS83:GS84" si="2191">CW83+GI83</f>
        <v>0</v>
      </c>
      <c r="GT83" s="170">
        <f t="shared" ref="GT83:GT84" si="2192">CX83+GJ83</f>
        <v>0</v>
      </c>
      <c r="GU83" s="390">
        <f t="shared" ref="GU83:GU84" si="2193">CY83+GK83</f>
        <v>0</v>
      </c>
      <c r="GV83" s="391">
        <f t="shared" ref="GV83:GV84" si="2194">CZ83+GL83</f>
        <v>0</v>
      </c>
      <c r="GW83" s="170">
        <f t="shared" ref="GW83:GW84" si="2195">DA83+GM83</f>
        <v>0</v>
      </c>
      <c r="GX83" s="390">
        <f t="shared" ref="GX83:GX84" si="2196">DB83+GN83</f>
        <v>0</v>
      </c>
      <c r="GY83" s="391">
        <f t="shared" ref="GY83:GY84" si="2197">DC83+GO83</f>
        <v>0</v>
      </c>
      <c r="GZ83" s="409">
        <f t="shared" ref="GZ83:GZ84" si="2198">DD83+GP83</f>
        <v>-53004000</v>
      </c>
      <c r="HA83" s="256">
        <f t="shared" ref="HA83:HA84" si="2199">DE83+GQ83</f>
        <v>0</v>
      </c>
      <c r="HB83" s="31"/>
      <c r="HC83" s="30" t="s">
        <v>137</v>
      </c>
      <c r="HD83" s="30" t="s">
        <v>205</v>
      </c>
      <c r="HE83" s="519" t="s">
        <v>256</v>
      </c>
      <c r="HF83" s="30"/>
      <c r="HG83" s="30"/>
    </row>
    <row r="84" spans="1:215" s="25" customFormat="1" ht="21">
      <c r="A84" s="24"/>
      <c r="B84" s="51"/>
      <c r="C84" s="75"/>
      <c r="D84" s="76"/>
      <c r="E84" s="209"/>
      <c r="F84" s="209"/>
      <c r="G84" s="209"/>
      <c r="H84" s="209"/>
      <c r="I84" s="209"/>
      <c r="J84" s="209"/>
      <c r="K84" s="211">
        <f>K83</f>
        <v>2267</v>
      </c>
      <c r="L84" s="211">
        <f t="shared" ref="L84" si="2200">L83</f>
        <v>450</v>
      </c>
      <c r="M84" s="211">
        <f t="shared" ref="M84" si="2201">M83</f>
        <v>0</v>
      </c>
      <c r="N84" s="211">
        <f t="shared" ref="N84" si="2202">N83</f>
        <v>0</v>
      </c>
      <c r="O84" s="211">
        <f t="shared" ref="O84" si="2203">O83</f>
        <v>500</v>
      </c>
      <c r="P84" s="211">
        <f t="shared" ref="P84" si="2204">P83</f>
        <v>1200</v>
      </c>
      <c r="Q84" s="211">
        <f t="shared" ref="Q84" si="2205">Q83</f>
        <v>4417</v>
      </c>
      <c r="R84" s="209"/>
      <c r="S84" s="26" t="s">
        <v>138</v>
      </c>
      <c r="T84" s="27" cm="1">
        <f t="array" ref="T84">_xlfn.XLOOKUP($D83&amp;T$2&amp;T$3,事業計画集計2025[営業所]&amp;事業計画集計2025[月]&amp;事業計画集計2025[受着完],事業計画集計2025[(当月)実績 請負金額],0,0)</f>
        <v>0</v>
      </c>
      <c r="U84" s="28" cm="1">
        <f t="array" ref="U84">_xlfn.XLOOKUP($D83&amp;T$2&amp;T$3,事業計画集計2025[営業所]&amp;事業計画集計2025[月]&amp;事業計画集計2025[受着完],事業計画集計2025[(当月)実績 利益額],0,0)</f>
        <v>0</v>
      </c>
      <c r="V84" s="142" cm="1">
        <f t="array" ref="V84">_xlfn.XLOOKUP($D83&amp;T$2&amp;T$3,事業計画集計2025[営業所]&amp;事業計画集計2025[月]&amp;事業計画集計2025[受着完],事業計画集計2025[(当月)実績 棟数],0,0)</f>
        <v>0</v>
      </c>
      <c r="W84" s="27" cm="1">
        <f t="array" ref="W84">_xlfn.XLOOKUP($D83&amp;W$2&amp;W$3,事業計画集計2025[営業所]&amp;事業計画集計2025[月]&amp;事業計画集計2025[受着完],事業計画集計2025[(当月)実績 請負金額],0,0)</f>
        <v>0</v>
      </c>
      <c r="X84" s="28" cm="1">
        <f t="array" ref="X84">_xlfn.XLOOKUP($D83&amp;W$2&amp;W$3,事業計画集計2025[営業所]&amp;事業計画集計2025[月]&amp;事業計画集計2025[受着完],事業計画集計2025[(当月)実績 利益額],0,0)</f>
        <v>0</v>
      </c>
      <c r="Y84" s="149" cm="1">
        <f t="array" ref="Y84">_xlfn.XLOOKUP($D83&amp;W$2&amp;W$3,事業計画集計2025[営業所]&amp;事業計画集計2025[月]&amp;事業計画集計2025[受着完],事業計画集計2025[(当月)実績 棟数],0,0)</f>
        <v>0</v>
      </c>
      <c r="Z84" s="28" cm="1">
        <f t="array" ref="Z84">_xlfn.XLOOKUP($D83&amp;Z$2&amp;Z$3,事業計画集計2025[営業所]&amp;事業計画集計2025[月]&amp;事業計画集計2025[受着完],事業計画集計2025[(当月)実績 請負金額],0,0)</f>
        <v>0</v>
      </c>
      <c r="AA84" s="28" cm="1">
        <f t="array" ref="AA84">_xlfn.XLOOKUP($D83&amp;Z$2&amp;Z$3,事業計画集計2025[営業所]&amp;事業計画集計2025[月]&amp;事業計画集計2025[受着完],事業計画集計2025[(当月)実績 利益額],0,0)</f>
        <v>0</v>
      </c>
      <c r="AB84" s="133">
        <f>AA84-($Q83*1000)</f>
        <v>-4417000</v>
      </c>
      <c r="AC84" s="142" cm="1">
        <f t="array" ref="AC84">_xlfn.XLOOKUP($D83&amp;Z$2&amp;Z$3,事業計画集計2025[営業所]&amp;事業計画集計2025[月]&amp;事業計画集計2025[受着完],事業計画集計2025[(当月)実績 棟数],0,0)</f>
        <v>0</v>
      </c>
      <c r="AD84" s="27" cm="1">
        <f t="array" ref="AD84">_xlfn.XLOOKUP($D83&amp;AD$2&amp;AD$3,事業計画集計2025[営業所]&amp;事業計画集計2025[月]&amp;事業計画集計2025[受着完],事業計画集計2025[(当月)実績 請負金額],0,0)</f>
        <v>0</v>
      </c>
      <c r="AE84" s="28" cm="1">
        <f t="array" ref="AE84">_xlfn.XLOOKUP($D83&amp;AD$2&amp;AD$3,事業計画集計2025[営業所]&amp;事業計画集計2025[月]&amp;事業計画集計2025[受着完],事業計画集計2025[(当月)実績 利益額],0,0)</f>
        <v>0</v>
      </c>
      <c r="AF84" s="149" cm="1">
        <f t="array" ref="AF84">_xlfn.XLOOKUP($D83&amp;AD$2&amp;AD$3,事業計画集計2025[営業所]&amp;事業計画集計2025[月]&amp;事業計画集計2025[受着完],事業計画集計2025[(当月)実績 棟数],0,0)</f>
        <v>0</v>
      </c>
      <c r="AG84" s="28" cm="1">
        <f t="array" ref="AG84">_xlfn.XLOOKUP($D83&amp;AG$2&amp;AG$3,事業計画集計2025[営業所]&amp;事業計画集計2025[月]&amp;事業計画集計2025[受着完],事業計画集計2025[(当月)実績 請負金額],0,0)</f>
        <v>0</v>
      </c>
      <c r="AH84" s="28" cm="1">
        <f t="array" ref="AH84">_xlfn.XLOOKUP($D83&amp;AG$2&amp;AG$3,事業計画集計2025[営業所]&amp;事業計画集計2025[月]&amp;事業計画集計2025[受着完],事業計画集計2025[(当月)実績 利益額],0,0)</f>
        <v>0</v>
      </c>
      <c r="AI84" s="149" cm="1">
        <f t="array" ref="AI84">_xlfn.XLOOKUP($D83&amp;AG$2&amp;AG$3,事業計画集計2025[営業所]&amp;事業計画集計2025[月]&amp;事業計画集計2025[受着完],事業計画集計2025[(当月)実績 棟数],0,0)</f>
        <v>0</v>
      </c>
      <c r="AJ84" s="28" cm="1">
        <f t="array" ref="AJ84">_xlfn.XLOOKUP($D83&amp;AJ$2&amp;AJ$3,事業計画集計2025[営業所]&amp;事業計画集計2025[月]&amp;事業計画集計2025[受着完],事業計画集計2025[(当月)実績 請負金額],0,0)</f>
        <v>0</v>
      </c>
      <c r="AK84" s="28" cm="1">
        <f t="array" ref="AK84">_xlfn.XLOOKUP($D83&amp;AJ$2&amp;AJ$3,事業計画集計2025[営業所]&amp;事業計画集計2025[月]&amp;事業計画集計2025[受着完],事業計画集計2025[(当月)実績 利益額],0,0)</f>
        <v>0</v>
      </c>
      <c r="AL84" s="133">
        <f>AK84-($Q83*1000)</f>
        <v>-4417000</v>
      </c>
      <c r="AM84" s="149" cm="1">
        <f t="array" ref="AM84">_xlfn.XLOOKUP($D83&amp;AJ$2&amp;AJ$3,事業計画集計2025[営業所]&amp;事業計画集計2025[月]&amp;事業計画集計2025[受着完],事業計画集計2025[(当月)実績 棟数],0,0)</f>
        <v>0</v>
      </c>
      <c r="AN84" s="28" cm="1">
        <f t="array" ref="AN84">_xlfn.XLOOKUP($D83&amp;AN$2&amp;AN$3,事業計画集計2025[営業所]&amp;事業計画集計2025[月]&amp;事業計画集計2025[受着完],事業計画集計2025[(当月)実績 請負金額],0,0)</f>
        <v>0</v>
      </c>
      <c r="AO84" s="28" cm="1">
        <f t="array" ref="AO84">_xlfn.XLOOKUP($D83&amp;AN$2&amp;AN$3,事業計画集計2025[営業所]&amp;事業計画集計2025[月]&amp;事業計画集計2025[受着完],事業計画集計2025[(当月)実績 利益額],0,0)</f>
        <v>0</v>
      </c>
      <c r="AP84" s="149" cm="1">
        <f t="array" ref="AP84">_xlfn.XLOOKUP($D83&amp;AN$2&amp;AN$3,事業計画集計2025[営業所]&amp;事業計画集計2025[月]&amp;事業計画集計2025[受着完],事業計画集計2025[(当月)実績 棟数],0,0)</f>
        <v>0</v>
      </c>
      <c r="AQ84" s="28" cm="1">
        <f t="array" ref="AQ84">_xlfn.XLOOKUP($D83&amp;AQ$2&amp;AQ$3,事業計画集計2025[営業所]&amp;事業計画集計2025[月]&amp;事業計画集計2025[受着完],事業計画集計2025[(当月)実績 請負金額],0,0)</f>
        <v>0</v>
      </c>
      <c r="AR84" s="28" cm="1">
        <f t="array" ref="AR84">_xlfn.XLOOKUP($D83&amp;AQ$2&amp;AQ$3,事業計画集計2025[営業所]&amp;事業計画集計2025[月]&amp;事業計画集計2025[受着完],事業計画集計2025[(当月)実績 利益額],0,0)</f>
        <v>0</v>
      </c>
      <c r="AS84" s="149" cm="1">
        <f t="array" ref="AS84">_xlfn.XLOOKUP($D83&amp;AQ$2&amp;AQ$3,事業計画集計2025[営業所]&amp;事業計画集計2025[月]&amp;事業計画集計2025[受着完],事業計画集計2025[(当月)実績 棟数],0,0)</f>
        <v>0</v>
      </c>
      <c r="AT84" s="28" cm="1">
        <f t="array" ref="AT84">_xlfn.XLOOKUP($D83&amp;AT$2&amp;AT$3,事業計画集計2025[営業所]&amp;事業計画集計2025[月]&amp;事業計画集計2025[受着完],事業計画集計2025[(当月)実績 請負金額],0,0)</f>
        <v>0</v>
      </c>
      <c r="AU84" s="28" cm="1">
        <f t="array" ref="AU84">_xlfn.XLOOKUP($D83&amp;AT$2&amp;AT$3,事業計画集計2025[営業所]&amp;事業計画集計2025[月]&amp;事業計画集計2025[受着完],事業計画集計2025[(当月)実績 利益額],0,0)</f>
        <v>0</v>
      </c>
      <c r="AV84" s="29">
        <f>AU84-($Q83*1000)</f>
        <v>-4417000</v>
      </c>
      <c r="AW84" s="142" cm="1">
        <f t="array" ref="AW84">_xlfn.XLOOKUP($D83&amp;AT$2&amp;AT$3,事業計画集計2025[営業所]&amp;事業計画集計2025[月]&amp;事業計画集計2025[受着完],事業計画集計2025[(当月)実績 棟数],0,0)</f>
        <v>0</v>
      </c>
      <c r="AX84" s="421">
        <f t="shared" si="2133"/>
        <v>0</v>
      </c>
      <c r="AY84" s="422">
        <f t="shared" si="2134"/>
        <v>0</v>
      </c>
      <c r="AZ84" s="423">
        <f t="shared" si="2135"/>
        <v>0</v>
      </c>
      <c r="BA84" s="296">
        <f t="shared" si="2136"/>
        <v>0</v>
      </c>
      <c r="BB84" s="300">
        <f t="shared" si="2137"/>
        <v>0</v>
      </c>
      <c r="BC84" s="154">
        <f t="shared" si="2138"/>
        <v>0</v>
      </c>
      <c r="BD84" s="304">
        <f>Z84+AJ84+AT84</f>
        <v>0</v>
      </c>
      <c r="BE84" s="314">
        <f>AA84+AK84+AU84</f>
        <v>0</v>
      </c>
      <c r="BF84" s="409">
        <f>BE84*(1+BF85)-(($Q83*1000)*3)</f>
        <v>-13251000</v>
      </c>
      <c r="BG84" s="158">
        <f>AC84+AM84+AW84</f>
        <v>0</v>
      </c>
      <c r="BH84" s="28" cm="1">
        <f t="array" ref="BH84">_xlfn.XLOOKUP($D83&amp;BH$2&amp;BH$3,事業計画集計2025[営業所]&amp;事業計画集計2025[月]&amp;事業計画集計2025[受着完],事業計画集計2025[(当月)実績 請負金額],0,0)</f>
        <v>0</v>
      </c>
      <c r="BI84" s="28" cm="1">
        <f t="array" ref="BI84">_xlfn.XLOOKUP($D83&amp;BH$2&amp;BH$3,事業計画集計2025[営業所]&amp;事業計画集計2025[月]&amp;事業計画集計2025[受着完],事業計画集計2025[(当月)実績 利益額],0,0)</f>
        <v>0</v>
      </c>
      <c r="BJ84" s="149" cm="1">
        <f t="array" ref="BJ84">_xlfn.XLOOKUP($D83&amp;BH$2&amp;BH$3,事業計画集計2025[営業所]&amp;事業計画集計2025[月]&amp;事業計画集計2025[受着完],事業計画集計2025[(当月)実績 棟数],0,0)</f>
        <v>0</v>
      </c>
      <c r="BK84" s="28" cm="1">
        <f t="array" ref="BK84">_xlfn.XLOOKUP($D83&amp;BK$2&amp;BK$3,事業計画集計2025[営業所]&amp;事業計画集計2025[月]&amp;事業計画集計2025[受着完],事業計画集計2025[(当月)実績 請負金額],0,0)</f>
        <v>0</v>
      </c>
      <c r="BL84" s="28" cm="1">
        <f t="array" ref="BL84">_xlfn.XLOOKUP($D83&amp;BK$2&amp;BK$3,事業計画集計2025[営業所]&amp;事業計画集計2025[月]&amp;事業計画集計2025[受着完],事業計画集計2025[(当月)実績 利益額],0,0)</f>
        <v>0</v>
      </c>
      <c r="BM84" s="149" cm="1">
        <f t="array" ref="BM84">_xlfn.XLOOKUP($D83&amp;BK$2&amp;BK$3,事業計画集計2025[営業所]&amp;事業計画集計2025[月]&amp;事業計画集計2025[受着完],事業計画集計2025[(当月)実績 棟数],0,0)</f>
        <v>0</v>
      </c>
      <c r="BN84" s="28" cm="1">
        <f t="array" ref="BN84">_xlfn.XLOOKUP($D83&amp;BN$2&amp;BN$3,事業計画集計2025[営業所]&amp;事業計画集計2025[月]&amp;事業計画集計2025[受着完],事業計画集計2025[(当月)実績 請負金額],0,0)</f>
        <v>0</v>
      </c>
      <c r="BO84" s="28" cm="1">
        <f t="array" ref="BO84">_xlfn.XLOOKUP($D83&amp;BN$2&amp;BN$3,事業計画集計2025[営業所]&amp;事業計画集計2025[月]&amp;事業計画集計2025[受着完],事業計画集計2025[(当月)実績 利益額],0,0)</f>
        <v>0</v>
      </c>
      <c r="BP84" s="133">
        <f>BO84-($Q83*1000)</f>
        <v>-4417000</v>
      </c>
      <c r="BQ84" s="149" cm="1">
        <f t="array" ref="BQ84">_xlfn.XLOOKUP($D83&amp;BN$2&amp;BN$3,事業計画集計2025[営業所]&amp;事業計画集計2025[月]&amp;事業計画集計2025[受着完],事業計画集計2025[(当月)実績 棟数],0,0)</f>
        <v>0</v>
      </c>
      <c r="BR84" s="28" cm="1">
        <f t="array" ref="BR84">_xlfn.XLOOKUP($D83&amp;BR$2&amp;BR$3,事業計画集計2025[営業所]&amp;事業計画集計2025[月]&amp;事業計画集計2025[受着完],事業計画集計2025[(当月)実績 請負金額],0,0)</f>
        <v>0</v>
      </c>
      <c r="BS84" s="28" cm="1">
        <f t="array" ref="BS84">_xlfn.XLOOKUP($D83&amp;BR$2&amp;BR$3,事業計画集計2025[営業所]&amp;事業計画集計2025[月]&amp;事業計画集計2025[受着完],事業計画集計2025[(当月)実績 利益額],0,0)</f>
        <v>0</v>
      </c>
      <c r="BT84" s="149" cm="1">
        <f t="array" ref="BT84">_xlfn.XLOOKUP($D83&amp;BR$2&amp;BR$3,事業計画集計2025[営業所]&amp;事業計画集計2025[月]&amp;事業計画集計2025[受着完],事業計画集計2025[(当月)実績 棟数],0,0)</f>
        <v>0</v>
      </c>
      <c r="BU84" s="28" cm="1">
        <f t="array" ref="BU84">_xlfn.XLOOKUP($D83&amp;BU$2&amp;BU$3,事業計画集計2025[営業所]&amp;事業計画集計2025[月]&amp;事業計画集計2025[受着完],事業計画集計2025[(当月)実績 請負金額],0,0)</f>
        <v>0</v>
      </c>
      <c r="BV84" s="28" cm="1">
        <f t="array" ref="BV84">_xlfn.XLOOKUP($D83&amp;BU$2&amp;BU$3,事業計画集計2025[営業所]&amp;事業計画集計2025[月]&amp;事業計画集計2025[受着完],事業計画集計2025[(当月)実績 利益額],0,0)</f>
        <v>0</v>
      </c>
      <c r="BW84" s="149" cm="1">
        <f t="array" ref="BW84">_xlfn.XLOOKUP($D83&amp;BU$2&amp;BU$3,事業計画集計2025[営業所]&amp;事業計画集計2025[月]&amp;事業計画集計2025[受着完],事業計画集計2025[(当月)実績 棟数],0,0)</f>
        <v>0</v>
      </c>
      <c r="BX84" s="28" cm="1">
        <f t="array" ref="BX84">_xlfn.XLOOKUP($D83&amp;BX$2&amp;BX$3,事業計画集計2025[営業所]&amp;事業計画集計2025[月]&amp;事業計画集計2025[受着完],事業計画集計2025[(当月)実績 請負金額],0,0)</f>
        <v>0</v>
      </c>
      <c r="BY84" s="28" cm="1">
        <f t="array" ref="BY84">_xlfn.XLOOKUP($D83&amp;BX$2&amp;BX$3,事業計画集計2025[営業所]&amp;事業計画集計2025[月]&amp;事業計画集計2025[受着完],事業計画集計2025[(当月)実績 利益額],0,0)</f>
        <v>0</v>
      </c>
      <c r="BZ84" s="133">
        <f>BY84-($Q83*1000)</f>
        <v>-4417000</v>
      </c>
      <c r="CA84" s="149" cm="1">
        <f t="array" ref="CA84">_xlfn.XLOOKUP($D83&amp;BX$2&amp;BX$3,事業計画集計2025[営業所]&amp;事業計画集計2025[月]&amp;事業計画集計2025[受着完],事業計画集計2025[(当月)実績 棟数],0,0)</f>
        <v>0</v>
      </c>
      <c r="CB84" s="28" cm="1">
        <f t="array" ref="CB84">_xlfn.XLOOKUP($D83&amp;CB$2&amp;CB$3,事業計画集計2025[営業所]&amp;事業計画集計2025[月]&amp;事業計画集計2025[受着完],事業計画集計2025[(当月)実績 請負金額],0,0)</f>
        <v>0</v>
      </c>
      <c r="CC84" s="28" cm="1">
        <f t="array" ref="CC84">_xlfn.XLOOKUP($D83&amp;CB$2&amp;CB$3,事業計画集計2025[営業所]&amp;事業計画集計2025[月]&amp;事業計画集計2025[受着完],事業計画集計2025[(当月)実績 利益額],0,0)</f>
        <v>0</v>
      </c>
      <c r="CD84" s="149" cm="1">
        <f t="array" ref="CD84">_xlfn.XLOOKUP($D83&amp;CB$2&amp;CB$3,事業計画集計2025[営業所]&amp;事業計画集計2025[月]&amp;事業計画集計2025[受着完],事業計画集計2025[(当月)実績 棟数],0,0)</f>
        <v>0</v>
      </c>
      <c r="CE84" s="28" cm="1">
        <f t="array" ref="CE84">_xlfn.XLOOKUP($D83&amp;CE$2&amp;CE$3,事業計画集計2025[営業所]&amp;事業計画集計2025[月]&amp;事業計画集計2025[受着完],事業計画集計2025[(当月)実績 請負金額],0,0)</f>
        <v>0</v>
      </c>
      <c r="CF84" s="28" cm="1">
        <f t="array" ref="CF84">_xlfn.XLOOKUP($D83&amp;CE$2&amp;CE$3,事業計画集計2025[営業所]&amp;事業計画集計2025[月]&amp;事業計画集計2025[受着完],事業計画集計2025[(当月)実績 利益額],0,0)</f>
        <v>0</v>
      </c>
      <c r="CG84" s="149" cm="1">
        <f t="array" ref="CG84">_xlfn.XLOOKUP($D83&amp;CE$2&amp;CE$3,事業計画集計2025[営業所]&amp;事業計画集計2025[月]&amp;事業計画集計2025[受着完],事業計画集計2025[(当月)実績 棟数],0,0)</f>
        <v>0</v>
      </c>
      <c r="CH84" s="28" cm="1">
        <f t="array" ref="CH84">_xlfn.XLOOKUP($D83&amp;CH$2&amp;CH$3,事業計画集計2025[営業所]&amp;事業計画集計2025[月]&amp;事業計画集計2025[受着完],事業計画集計2025[(当月)実績 請負金額],0,0)</f>
        <v>0</v>
      </c>
      <c r="CI84" s="28" cm="1">
        <f t="array" ref="CI84">_xlfn.XLOOKUP($D83&amp;CH$2&amp;CH$3,事業計画集計2025[営業所]&amp;事業計画集計2025[月]&amp;事業計画集計2025[受着完],事業計画集計2025[(当月)実績 利益額],0,0)</f>
        <v>0</v>
      </c>
      <c r="CJ84" s="133">
        <f>CI84-($Q83*1000)</f>
        <v>-4417000</v>
      </c>
      <c r="CK84" s="142" cm="1">
        <f t="array" ref="CK84">_xlfn.XLOOKUP($D83&amp;CH$2&amp;CH$3,事業計画集計2025[営業所]&amp;事業計画集計2025[月]&amp;事業計画集計2025[受着完],事業計画集計2025[(当月)実績 棟数],0,0)</f>
        <v>0</v>
      </c>
      <c r="CL84" s="421">
        <f t="shared" si="2143"/>
        <v>0</v>
      </c>
      <c r="CM84" s="422">
        <f t="shared" si="2144"/>
        <v>0</v>
      </c>
      <c r="CN84" s="423">
        <f t="shared" si="2145"/>
        <v>0</v>
      </c>
      <c r="CO84" s="296">
        <f t="shared" si="2146"/>
        <v>0</v>
      </c>
      <c r="CP84" s="300">
        <f t="shared" si="2147"/>
        <v>0</v>
      </c>
      <c r="CQ84" s="154">
        <f t="shared" si="2148"/>
        <v>0</v>
      </c>
      <c r="CR84" s="304">
        <f>BN84+BX84+CH84</f>
        <v>0</v>
      </c>
      <c r="CS84" s="314">
        <f>BO84+BY84+CI84</f>
        <v>0</v>
      </c>
      <c r="CT84" s="409">
        <f>CS84*(1+CT85)-(($Q83*1000)*3)</f>
        <v>-13251000</v>
      </c>
      <c r="CU84" s="158">
        <f>BQ84+CA84+CK84</f>
        <v>0</v>
      </c>
      <c r="CV84" s="333">
        <f t="shared" si="2152"/>
        <v>0</v>
      </c>
      <c r="CW84" s="334">
        <f t="shared" si="2153"/>
        <v>0</v>
      </c>
      <c r="CX84" s="162">
        <f t="shared" si="2154"/>
        <v>0</v>
      </c>
      <c r="CY84" s="354">
        <f t="shared" si="2155"/>
        <v>0</v>
      </c>
      <c r="CZ84" s="355">
        <f t="shared" si="2156"/>
        <v>0</v>
      </c>
      <c r="DA84" s="166">
        <f t="shared" si="2157"/>
        <v>0</v>
      </c>
      <c r="DB84" s="479">
        <f t="shared" si="2158"/>
        <v>0</v>
      </c>
      <c r="DC84" s="480">
        <f t="shared" si="2159"/>
        <v>0</v>
      </c>
      <c r="DD84" s="409">
        <f t="shared" si="2160"/>
        <v>-26502000</v>
      </c>
      <c r="DE84" s="482">
        <f t="shared" si="2161"/>
        <v>0</v>
      </c>
      <c r="DF84" s="28" cm="1">
        <f t="array" ref="DF84">_xlfn.XLOOKUP($D83&amp;DF$2&amp;DF$3,事業計画集計2025[営業所]&amp;事業計画集計2025[月]&amp;事業計画集計2025[受着完],事業計画集計2025[(当月)実績 請負金額],0,0)</f>
        <v>0</v>
      </c>
      <c r="DG84" s="28" cm="1">
        <f t="array" ref="DG84">_xlfn.XLOOKUP($D83&amp;DF$2&amp;DF$3,事業計画集計2025[営業所]&amp;事業計画集計2025[月]&amp;事業計画集計2025[受着完],事業計画集計2025[(当月)実績 利益額],0,0)</f>
        <v>0</v>
      </c>
      <c r="DH84" s="149" cm="1">
        <f t="array" ref="DH84">_xlfn.XLOOKUP($D83&amp;DF$2&amp;DF$3,事業計画集計2025[営業所]&amp;事業計画集計2025[月]&amp;事業計画集計2025[受着完],事業計画集計2025[(当月)実績 棟数],0,0)</f>
        <v>0</v>
      </c>
      <c r="DI84" s="28" cm="1">
        <f t="array" ref="DI84">_xlfn.XLOOKUP($D83&amp;DI$2&amp;DI$3,事業計画集計2025[営業所]&amp;事業計画集計2025[月]&amp;事業計画集計2025[受着完],事業計画集計2025[(当月)実績 請負金額],0,0)</f>
        <v>0</v>
      </c>
      <c r="DJ84" s="28" cm="1">
        <f t="array" ref="DJ84">_xlfn.XLOOKUP($D83&amp;DI$2&amp;DI$3,事業計画集計2025[営業所]&amp;事業計画集計2025[月]&amp;事業計画集計2025[受着完],事業計画集計2025[(当月)実績 利益額],0,0)</f>
        <v>0</v>
      </c>
      <c r="DK84" s="149" cm="1">
        <f t="array" ref="DK84">_xlfn.XLOOKUP($D83&amp;DI$2&amp;DI$3,事業計画集計2025[営業所]&amp;事業計画集計2025[月]&amp;事業計画集計2025[受着完],事業計画集計2025[(当月)実績 棟数],0,0)</f>
        <v>0</v>
      </c>
      <c r="DL84" s="28" cm="1">
        <f t="array" ref="DL84">_xlfn.XLOOKUP($D83&amp;DL$2&amp;DL$3,事業計画集計2025[営業所]&amp;事業計画集計2025[月]&amp;事業計画集計2025[受着完],事業計画集計2025[(当月)実績 請負金額],0,0)</f>
        <v>0</v>
      </c>
      <c r="DM84" s="28" cm="1">
        <f t="array" ref="DM84">_xlfn.XLOOKUP($D83&amp;DL$2&amp;DL$3,事業計画集計2025[営業所]&amp;事業計画集計2025[月]&amp;事業計画集計2025[受着完],事業計画集計2025[(当月)実績 利益額],0,0)</f>
        <v>0</v>
      </c>
      <c r="DN84" s="133">
        <f>DM84-($Q83*1000)</f>
        <v>-4417000</v>
      </c>
      <c r="DO84" s="149" cm="1">
        <f t="array" ref="DO84">_xlfn.XLOOKUP($D83&amp;DL$2&amp;DL$3,事業計画集計2025[営業所]&amp;事業計画集計2025[月]&amp;事業計画集計2025[受着完],事業計画集計2025[(当月)実績 棟数],0,0)</f>
        <v>0</v>
      </c>
      <c r="DP84" s="28" cm="1">
        <f t="array" ref="DP84">_xlfn.XLOOKUP($D83&amp;DP$2&amp;DP$3,事業計画集計2025[営業所]&amp;事業計画集計2025[月]&amp;事業計画集計2025[受着完],事業計画集計2025[(当月)実績 請負金額],0,0)</f>
        <v>0</v>
      </c>
      <c r="DQ84" s="28" cm="1">
        <f t="array" ref="DQ84">_xlfn.XLOOKUP($D83&amp;DP$2&amp;DP$3,事業計画集計2025[営業所]&amp;事業計画集計2025[月]&amp;事業計画集計2025[受着完],事業計画集計2025[(当月)実績 利益額],0,0)</f>
        <v>0</v>
      </c>
      <c r="DR84" s="149" cm="1">
        <f t="array" ref="DR84">_xlfn.XLOOKUP($D83&amp;DP$2&amp;DP$3,事業計画集計2025[営業所]&amp;事業計画集計2025[月]&amp;事業計画集計2025[受着完],事業計画集計2025[(当月)実績 棟数],0,0)</f>
        <v>0</v>
      </c>
      <c r="DS84" s="28" cm="1">
        <f t="array" ref="DS84">_xlfn.XLOOKUP($D83&amp;DS$2&amp;DS$3,事業計画集計2025[営業所]&amp;事業計画集計2025[月]&amp;事業計画集計2025[受着完],事業計画集計2025[(当月)実績 請負金額],0,0)</f>
        <v>0</v>
      </c>
      <c r="DT84" s="28" cm="1">
        <f t="array" ref="DT84">_xlfn.XLOOKUP($D83&amp;DS$2&amp;DS$3,事業計画集計2025[営業所]&amp;事業計画集計2025[月]&amp;事業計画集計2025[受着完],事業計画集計2025[(当月)実績 利益額],0,0)</f>
        <v>0</v>
      </c>
      <c r="DU84" s="149" cm="1">
        <f t="array" ref="DU84">_xlfn.XLOOKUP($D83&amp;DS$2&amp;DS$3,事業計画集計2025[営業所]&amp;事業計画集計2025[月]&amp;事業計画集計2025[受着完],事業計画集計2025[(当月)実績 棟数],0,0)</f>
        <v>0</v>
      </c>
      <c r="DV84" s="28" cm="1">
        <f t="array" ref="DV84">_xlfn.XLOOKUP($D83&amp;DV$2&amp;DV$3,事業計画集計2025[営業所]&amp;事業計画集計2025[月]&amp;事業計画集計2025[受着完],事業計画集計2025[(当月)実績 請負金額],0,0)</f>
        <v>0</v>
      </c>
      <c r="DW84" s="28" cm="1">
        <f t="array" ref="DW84">_xlfn.XLOOKUP($D83&amp;DV$2&amp;DV$3,事業計画集計2025[営業所]&amp;事業計画集計2025[月]&amp;事業計画集計2025[受着完],事業計画集計2025[(当月)実績 利益額],0,0)</f>
        <v>0</v>
      </c>
      <c r="DX84" s="133">
        <f>DW84-($Q83*1000)</f>
        <v>-4417000</v>
      </c>
      <c r="DY84" s="149" cm="1">
        <f t="array" ref="DY84">_xlfn.XLOOKUP($D83&amp;DV$2&amp;DV$3,事業計画集計2025[営業所]&amp;事業計画集計2025[月]&amp;事業計画集計2025[受着完],事業計画集計2025[(当月)実績 棟数],0,0)</f>
        <v>0</v>
      </c>
      <c r="DZ84" s="28" cm="1">
        <f t="array" ref="DZ84">_xlfn.XLOOKUP($D83&amp;DZ$2&amp;DZ$3,事業計画集計2025[営業所]&amp;事業計画集計2025[月]&amp;事業計画集計2025[受着完],事業計画集計2025[(当月)実績 請負金額],0,0)</f>
        <v>0</v>
      </c>
      <c r="EA84" s="28" cm="1">
        <f t="array" ref="EA84">_xlfn.XLOOKUP($D83&amp;DZ$2&amp;DZ$3,事業計画集計2025[営業所]&amp;事業計画集計2025[月]&amp;事業計画集計2025[受着完],事業計画集計2025[(当月)実績 利益額],0,0)</f>
        <v>0</v>
      </c>
      <c r="EB84" s="149" cm="1">
        <f t="array" ref="EB84">_xlfn.XLOOKUP($D83&amp;DZ$2&amp;DZ$3,事業計画集計2025[営業所]&amp;事業計画集計2025[月]&amp;事業計画集計2025[受着完],事業計画集計2025[(当月)実績 棟数],0,0)</f>
        <v>0</v>
      </c>
      <c r="EC84" s="28" cm="1">
        <f t="array" ref="EC84">_xlfn.XLOOKUP($D83&amp;EC$2&amp;EC$3,事業計画集計2025[営業所]&amp;事業計画集計2025[月]&amp;事業計画集計2025[受着完],事業計画集計2025[(当月)実績 請負金額],0,0)</f>
        <v>0</v>
      </c>
      <c r="ED84" s="28" cm="1">
        <f t="array" ref="ED84">_xlfn.XLOOKUP($D83&amp;EC$2&amp;EC$3,事業計画集計2025[営業所]&amp;事業計画集計2025[月]&amp;事業計画集計2025[受着完],事業計画集計2025[(当月)実績 利益額],0,0)</f>
        <v>0</v>
      </c>
      <c r="EE84" s="149" cm="1">
        <f t="array" ref="EE84">_xlfn.XLOOKUP($D83&amp;EC$2&amp;EC$3,事業計画集計2025[営業所]&amp;事業計画集計2025[月]&amp;事業計画集計2025[受着完],事業計画集計2025[(当月)実績 棟数],0,0)</f>
        <v>0</v>
      </c>
      <c r="EF84" s="28" cm="1">
        <f t="array" ref="EF84">_xlfn.XLOOKUP($D83&amp;EF$2&amp;EF$3,事業計画集計2025[営業所]&amp;事業計画集計2025[月]&amp;事業計画集計2025[受着完],事業計画集計2025[(当月)実績 請負金額],0,0)</f>
        <v>0</v>
      </c>
      <c r="EG84" s="28" cm="1">
        <f t="array" ref="EG84">_xlfn.XLOOKUP($D83&amp;EF$2&amp;EF$3,事業計画集計2025[営業所]&amp;事業計画集計2025[月]&amp;事業計画集計2025[受着完],事業計画集計2025[(当月)実績 利益額],0,0)</f>
        <v>0</v>
      </c>
      <c r="EH84" s="133">
        <f>EG84-($Q83*1000)</f>
        <v>-4417000</v>
      </c>
      <c r="EI84" s="142" cm="1">
        <f t="array" ref="EI84">_xlfn.XLOOKUP($D83&amp;EF$2&amp;EF$3,事業計画集計2025[営業所]&amp;事業計画集計2025[月]&amp;事業計画集計2025[受着完],事業計画集計2025[(当月)実績 棟数],0,0)</f>
        <v>0</v>
      </c>
      <c r="EJ84" s="421">
        <f t="shared" si="2162"/>
        <v>0</v>
      </c>
      <c r="EK84" s="422">
        <f t="shared" si="2163"/>
        <v>0</v>
      </c>
      <c r="EL84" s="423">
        <f t="shared" si="2164"/>
        <v>0</v>
      </c>
      <c r="EM84" s="296">
        <f t="shared" si="2165"/>
        <v>0</v>
      </c>
      <c r="EN84" s="300">
        <f t="shared" si="2166"/>
        <v>0</v>
      </c>
      <c r="EO84" s="154">
        <f t="shared" si="2167"/>
        <v>0</v>
      </c>
      <c r="EP84" s="304">
        <f>DL84+DV84+EF84</f>
        <v>0</v>
      </c>
      <c r="EQ84" s="314">
        <f>DM84+DW84+EG84</f>
        <v>0</v>
      </c>
      <c r="ER84" s="409">
        <f>EQ84*(1+ER85)-(($Q83*1000)*3)</f>
        <v>-13251000</v>
      </c>
      <c r="ES84" s="158">
        <f>DO84+DY84+EI84</f>
        <v>0</v>
      </c>
      <c r="ET84" s="28" cm="1">
        <f t="array" ref="ET84">_xlfn.XLOOKUP($D83&amp;ET$2&amp;ET$3,事業計画集計2025[営業所]&amp;事業計画集計2025[月]&amp;事業計画集計2025[受着完],事業計画集計2025[(当月)実績 請負金額],0,0)</f>
        <v>0</v>
      </c>
      <c r="EU84" s="28" cm="1">
        <f t="array" ref="EU84">_xlfn.XLOOKUP($D83&amp;ET$2&amp;ET$3,事業計画集計2025[営業所]&amp;事業計画集計2025[月]&amp;事業計画集計2025[受着完],事業計画集計2025[(当月)実績 利益額],0,0)</f>
        <v>0</v>
      </c>
      <c r="EV84" s="149" cm="1">
        <f t="array" ref="EV84">_xlfn.XLOOKUP($D83&amp;ET$2&amp;ET$3,事業計画集計2025[営業所]&amp;事業計画集計2025[月]&amp;事業計画集計2025[受着完],事業計画集計2025[(当月)実績 棟数],0,0)</f>
        <v>0</v>
      </c>
      <c r="EW84" s="28" cm="1">
        <f t="array" ref="EW84">_xlfn.XLOOKUP($D83&amp;EW$2&amp;EW$3,事業計画集計2025[営業所]&amp;事業計画集計2025[月]&amp;事業計画集計2025[受着完],事業計画集計2025[(当月)実績 請負金額],0,0)</f>
        <v>0</v>
      </c>
      <c r="EX84" s="28" cm="1">
        <f t="array" ref="EX84">_xlfn.XLOOKUP($D83&amp;EW$2&amp;EW$3,事業計画集計2025[営業所]&amp;事業計画集計2025[月]&amp;事業計画集計2025[受着完],事業計画集計2025[(当月)実績 利益額],0,0)</f>
        <v>0</v>
      </c>
      <c r="EY84" s="149" cm="1">
        <f t="array" ref="EY84">_xlfn.XLOOKUP($D83&amp;EW$2&amp;EW$3,事業計画集計2025[営業所]&amp;事業計画集計2025[月]&amp;事業計画集計2025[受着完],事業計画集計2025[(当月)実績 棟数],0,0)</f>
        <v>0</v>
      </c>
      <c r="EZ84" s="28" cm="1">
        <f t="array" ref="EZ84">_xlfn.XLOOKUP($D83&amp;EZ$2&amp;EZ$3,事業計画集計2025[営業所]&amp;事業計画集計2025[月]&amp;事業計画集計2025[受着完],事業計画集計2025[(当月)実績 請負金額],0,0)</f>
        <v>0</v>
      </c>
      <c r="FA84" s="28" cm="1">
        <f t="array" ref="FA84">_xlfn.XLOOKUP($D83&amp;EZ$2&amp;EZ$3,事業計画集計2025[営業所]&amp;事業計画集計2025[月]&amp;事業計画集計2025[受着完],事業計画集計2025[(当月)実績 利益額],0,0)</f>
        <v>0</v>
      </c>
      <c r="FB84" s="133">
        <f>FA84-($Q83*1000)</f>
        <v>-4417000</v>
      </c>
      <c r="FC84" s="149" cm="1">
        <f t="array" ref="FC84">_xlfn.XLOOKUP($D83&amp;EZ$2&amp;EZ$3,事業計画集計2025[営業所]&amp;事業計画集計2025[月]&amp;事業計画集計2025[受着完],事業計画集計2025[(当月)実績 棟数],0,0)</f>
        <v>0</v>
      </c>
      <c r="FD84" s="28" cm="1">
        <f t="array" ref="FD84">_xlfn.XLOOKUP($D83&amp;FD$2&amp;FD$3,事業計画集計2025[営業所]&amp;事業計画集計2025[月]&amp;事業計画集計2025[受着完],事業計画集計2025[(当月)実績 請負金額],0,0)</f>
        <v>0</v>
      </c>
      <c r="FE84" s="28" cm="1">
        <f t="array" ref="FE84">_xlfn.XLOOKUP($D83&amp;FD$2&amp;FD$3,事業計画集計2025[営業所]&amp;事業計画集計2025[月]&amp;事業計画集計2025[受着完],事業計画集計2025[(当月)実績 利益額],0,0)</f>
        <v>0</v>
      </c>
      <c r="FF84" s="149" cm="1">
        <f t="array" ref="FF84">_xlfn.XLOOKUP($D83&amp;FD$2&amp;FD$3,事業計画集計2025[営業所]&amp;事業計画集計2025[月]&amp;事業計画集計2025[受着完],事業計画集計2025[(当月)実績 棟数],0,0)</f>
        <v>0</v>
      </c>
      <c r="FG84" s="28" cm="1">
        <f t="array" ref="FG84">_xlfn.XLOOKUP($D83&amp;FG$2&amp;FG$3,事業計画集計2025[営業所]&amp;事業計画集計2025[月]&amp;事業計画集計2025[受着完],事業計画集計2025[(当月)実績 請負金額],0,0)</f>
        <v>0</v>
      </c>
      <c r="FH84" s="28" cm="1">
        <f t="array" ref="FH84">_xlfn.XLOOKUP($D83&amp;FG$2&amp;FG$3,事業計画集計2025[営業所]&amp;事業計画集計2025[月]&amp;事業計画集計2025[受着完],事業計画集計2025[(当月)実績 利益額],0,0)</f>
        <v>0</v>
      </c>
      <c r="FI84" s="149" cm="1">
        <f t="array" ref="FI84">_xlfn.XLOOKUP($D83&amp;FG$2&amp;FG$3,事業計画集計2025[営業所]&amp;事業計画集計2025[月]&amp;事業計画集計2025[受着完],事業計画集計2025[(当月)実績 棟数],0,0)</f>
        <v>0</v>
      </c>
      <c r="FJ84" s="28" cm="1">
        <f t="array" ref="FJ84">_xlfn.XLOOKUP($D83&amp;FJ$2&amp;FJ$3,事業計画集計2025[営業所]&amp;事業計画集計2025[月]&amp;事業計画集計2025[受着完],事業計画集計2025[(当月)実績 請負金額],0,0)</f>
        <v>0</v>
      </c>
      <c r="FK84" s="28" cm="1">
        <f t="array" ref="FK84">_xlfn.XLOOKUP($D83&amp;FJ$2&amp;FJ$3,事業計画集計2025[営業所]&amp;事業計画集計2025[月]&amp;事業計画集計2025[受着完],事業計画集計2025[(当月)実績 利益額],0,0)</f>
        <v>0</v>
      </c>
      <c r="FL84" s="133">
        <f>FK84-($Q83*1000)</f>
        <v>-4417000</v>
      </c>
      <c r="FM84" s="149" cm="1">
        <f t="array" ref="FM84">_xlfn.XLOOKUP($D83&amp;FJ$2&amp;FJ$3,事業計画集計2025[営業所]&amp;事業計画集計2025[月]&amp;事業計画集計2025[受着完],事業計画集計2025[(当月)実績 棟数],0,0)</f>
        <v>0</v>
      </c>
      <c r="FN84" s="28" cm="1">
        <f t="array" ref="FN84">_xlfn.XLOOKUP($D83&amp;FN$2&amp;FN$3,事業計画集計2025[営業所]&amp;事業計画集計2025[月]&amp;事業計画集計2025[受着完],事業計画集計2025[(当月)実績 請負金額],0,0)</f>
        <v>0</v>
      </c>
      <c r="FO84" s="28" cm="1">
        <f t="array" ref="FO84">_xlfn.XLOOKUP($D83&amp;FN$2&amp;FN$3,事業計画集計2025[営業所]&amp;事業計画集計2025[月]&amp;事業計画集計2025[受着完],事業計画集計2025[(当月)実績 利益額],0,0)</f>
        <v>0</v>
      </c>
      <c r="FP84" s="149" cm="1">
        <f t="array" ref="FP84">_xlfn.XLOOKUP($D83&amp;FN$2&amp;FN$3,事業計画集計2025[営業所]&amp;事業計画集計2025[月]&amp;事業計画集計2025[受着完],事業計画集計2025[(当月)実績 棟数],0,0)</f>
        <v>0</v>
      </c>
      <c r="FQ84" s="28" cm="1">
        <f t="array" ref="FQ84">_xlfn.XLOOKUP($D83&amp;FQ$2&amp;FQ$3,事業計画集計2025[営業所]&amp;事業計画集計2025[月]&amp;事業計画集計2025[受着完],事業計画集計2025[(当月)実績 請負金額],0,0)</f>
        <v>0</v>
      </c>
      <c r="FR84" s="28" cm="1">
        <f t="array" ref="FR84">_xlfn.XLOOKUP($D83&amp;FQ$2&amp;FQ$3,事業計画集計2025[営業所]&amp;事業計画集計2025[月]&amp;事業計画集計2025[受着完],事業計画集計2025[(当月)実績 利益額],0,0)</f>
        <v>0</v>
      </c>
      <c r="FS84" s="149" cm="1">
        <f t="array" ref="FS84">_xlfn.XLOOKUP($D83&amp;FQ$2&amp;FQ$3,事業計画集計2025[営業所]&amp;事業計画集計2025[月]&amp;事業計画集計2025[受着完],事業計画集計2025[(当月)実績 棟数],0,0)</f>
        <v>0</v>
      </c>
      <c r="FT84" s="28" cm="1">
        <f t="array" ref="FT84">_xlfn.XLOOKUP($D83&amp;FT$2&amp;FT$3,事業計画集計2025[営業所]&amp;事業計画集計2025[月]&amp;事業計画集計2025[受着完],事業計画集計2025[(当月)実績 請負金額],0,0)</f>
        <v>0</v>
      </c>
      <c r="FU84" s="28" cm="1">
        <f t="array" ref="FU84">_xlfn.XLOOKUP($D83&amp;FT$2&amp;FT$3,事業計画集計2025[営業所]&amp;事業計画集計2025[月]&amp;事業計画集計2025[受着完],事業計画集計2025[(当月)実績 利益額],0,0)</f>
        <v>0</v>
      </c>
      <c r="FV84" s="133">
        <f>FU84-($Q83*1000)</f>
        <v>-4417000</v>
      </c>
      <c r="FW84" s="142" cm="1">
        <f t="array" ref="FW84">_xlfn.XLOOKUP($D83&amp;FT$2&amp;FT$3,事業計画集計2025[営業所]&amp;事業計画集計2025[月]&amp;事業計画集計2025[受着完],事業計画集計2025[(当月)実績 棟数],0,0)</f>
        <v>0</v>
      </c>
      <c r="FX84" s="421">
        <f t="shared" si="2171"/>
        <v>0</v>
      </c>
      <c r="FY84" s="422">
        <f t="shared" si="2172"/>
        <v>0</v>
      </c>
      <c r="FZ84" s="423">
        <f t="shared" si="2173"/>
        <v>0</v>
      </c>
      <c r="GA84" s="296">
        <f t="shared" si="2174"/>
        <v>0</v>
      </c>
      <c r="GB84" s="300">
        <f t="shared" si="2175"/>
        <v>0</v>
      </c>
      <c r="GC84" s="154">
        <f t="shared" si="2176"/>
        <v>0</v>
      </c>
      <c r="GD84" s="304">
        <f>EZ84+FJ84+FT84</f>
        <v>0</v>
      </c>
      <c r="GE84" s="314">
        <f>FA84+FK84+FU84</f>
        <v>0</v>
      </c>
      <c r="GF84" s="409">
        <f>GE84*(1+GF85)-(($Q83*1000)*3)</f>
        <v>-13251000</v>
      </c>
      <c r="GG84" s="158">
        <f>FC84+FM84+FW84</f>
        <v>0</v>
      </c>
      <c r="GH84" s="333">
        <f t="shared" si="2180"/>
        <v>0</v>
      </c>
      <c r="GI84" s="334">
        <f t="shared" si="2181"/>
        <v>0</v>
      </c>
      <c r="GJ84" s="162">
        <f t="shared" si="2182"/>
        <v>0</v>
      </c>
      <c r="GK84" s="354">
        <f t="shared" si="2183"/>
        <v>0</v>
      </c>
      <c r="GL84" s="355">
        <f t="shared" si="2184"/>
        <v>0</v>
      </c>
      <c r="GM84" s="166">
        <f t="shared" si="2185"/>
        <v>0</v>
      </c>
      <c r="GN84" s="479">
        <f t="shared" si="2186"/>
        <v>0</v>
      </c>
      <c r="GO84" s="480">
        <f t="shared" si="2187"/>
        <v>0</v>
      </c>
      <c r="GP84" s="409">
        <f t="shared" si="2188"/>
        <v>-26502000</v>
      </c>
      <c r="GQ84" s="482">
        <f t="shared" si="2189"/>
        <v>0</v>
      </c>
      <c r="GR84" s="390">
        <f t="shared" si="2190"/>
        <v>0</v>
      </c>
      <c r="GS84" s="391">
        <f t="shared" si="2191"/>
        <v>0</v>
      </c>
      <c r="GT84" s="170">
        <f t="shared" si="2192"/>
        <v>0</v>
      </c>
      <c r="GU84" s="390">
        <f t="shared" si="2193"/>
        <v>0</v>
      </c>
      <c r="GV84" s="391">
        <f t="shared" si="2194"/>
        <v>0</v>
      </c>
      <c r="GW84" s="170">
        <f t="shared" si="2195"/>
        <v>0</v>
      </c>
      <c r="GX84" s="390">
        <f t="shared" si="2196"/>
        <v>0</v>
      </c>
      <c r="GY84" s="391">
        <f t="shared" si="2197"/>
        <v>0</v>
      </c>
      <c r="GZ84" s="409">
        <f t="shared" si="2198"/>
        <v>-53004000</v>
      </c>
      <c r="HA84" s="256">
        <f t="shared" si="2199"/>
        <v>0</v>
      </c>
      <c r="HB84" s="31"/>
      <c r="HC84" s="30" t="s">
        <v>138</v>
      </c>
      <c r="HD84" s="30" t="s">
        <v>205</v>
      </c>
      <c r="HE84" s="519" t="s">
        <v>256</v>
      </c>
      <c r="HF84" s="30"/>
      <c r="HG84" s="30"/>
    </row>
    <row r="85" spans="1:215" s="38" customFormat="1" ht="21">
      <c r="A85" s="32"/>
      <c r="B85" s="599"/>
      <c r="C85" s="77"/>
      <c r="D85" s="78"/>
      <c r="E85" s="210"/>
      <c r="F85" s="210"/>
      <c r="G85" s="210"/>
      <c r="H85" s="210"/>
      <c r="I85" s="210"/>
      <c r="J85" s="210"/>
      <c r="K85" s="212"/>
      <c r="L85" s="212"/>
      <c r="M85" s="212"/>
      <c r="N85" s="212"/>
      <c r="O85" s="212"/>
      <c r="P85" s="212"/>
      <c r="Q85" s="212"/>
      <c r="R85" s="210"/>
      <c r="S85" s="34" t="s">
        <v>139</v>
      </c>
      <c r="T85" s="35" t="str">
        <f t="shared" ref="T85:AA85" si="2206">IF(AND(T83&gt;0,T84&gt;0),ROUNDDOWN(T84/T83,4),"")</f>
        <v/>
      </c>
      <c r="U85" s="36" t="str">
        <f t="shared" si="2206"/>
        <v/>
      </c>
      <c r="V85" s="143" t="str">
        <f t="shared" si="2206"/>
        <v/>
      </c>
      <c r="W85" s="35" t="str">
        <f t="shared" si="2206"/>
        <v/>
      </c>
      <c r="X85" s="36" t="str">
        <f t="shared" si="2206"/>
        <v/>
      </c>
      <c r="Y85" s="150" t="str">
        <f t="shared" si="2206"/>
        <v/>
      </c>
      <c r="Z85" s="36" t="str">
        <f t="shared" si="2206"/>
        <v/>
      </c>
      <c r="AA85" s="36" t="str">
        <f t="shared" si="2206"/>
        <v/>
      </c>
      <c r="AB85" s="37">
        <f>IF(AB84&gt;0,AB84/AB83,0)</f>
        <v>0</v>
      </c>
      <c r="AC85" s="143" t="str">
        <f t="shared" ref="AC85:AK85" si="2207">IF(AND(AC83&gt;0,AC84&gt;0),ROUNDDOWN(AC84/AC83,4),"")</f>
        <v/>
      </c>
      <c r="AD85" s="35" t="str">
        <f t="shared" si="2207"/>
        <v/>
      </c>
      <c r="AE85" s="36" t="str">
        <f t="shared" si="2207"/>
        <v/>
      </c>
      <c r="AF85" s="150" t="str">
        <f t="shared" si="2207"/>
        <v/>
      </c>
      <c r="AG85" s="36" t="str">
        <f t="shared" si="2207"/>
        <v/>
      </c>
      <c r="AH85" s="36" t="str">
        <f t="shared" si="2207"/>
        <v/>
      </c>
      <c r="AI85" s="150" t="str">
        <f t="shared" si="2207"/>
        <v/>
      </c>
      <c r="AJ85" s="36" t="str">
        <f t="shared" si="2207"/>
        <v/>
      </c>
      <c r="AK85" s="36" t="str">
        <f t="shared" si="2207"/>
        <v/>
      </c>
      <c r="AL85" s="37">
        <f>IF(AL84&gt;0,AL84/AL83,0)</f>
        <v>0</v>
      </c>
      <c r="AM85" s="150" t="str">
        <f t="shared" ref="AM85:AU85" si="2208">IF(AND(AM83&gt;0,AM84&gt;0),ROUNDDOWN(AM84/AM83,4),"")</f>
        <v/>
      </c>
      <c r="AN85" s="36" t="str">
        <f t="shared" si="2208"/>
        <v/>
      </c>
      <c r="AO85" s="36" t="str">
        <f t="shared" si="2208"/>
        <v/>
      </c>
      <c r="AP85" s="150" t="str">
        <f t="shared" si="2208"/>
        <v/>
      </c>
      <c r="AQ85" s="36" t="str">
        <f t="shared" si="2208"/>
        <v/>
      </c>
      <c r="AR85" s="36" t="str">
        <f t="shared" si="2208"/>
        <v/>
      </c>
      <c r="AS85" s="150" t="str">
        <f t="shared" si="2208"/>
        <v/>
      </c>
      <c r="AT85" s="36" t="str">
        <f t="shared" si="2208"/>
        <v/>
      </c>
      <c r="AU85" s="36" t="str">
        <f t="shared" si="2208"/>
        <v/>
      </c>
      <c r="AV85" s="37">
        <f>IF(AV84&gt;0,AV84/AV83,0)</f>
        <v>0</v>
      </c>
      <c r="AW85" s="143" t="str">
        <f>IF(AND(AW83&gt;0,AW84&gt;0),ROUNDDOWN(AW84/AW83,4),"")</f>
        <v/>
      </c>
      <c r="AX85" s="424" t="str">
        <f t="shared" ref="AX85:BE85" si="2209">IF(AND(AX83&gt;0,AX84&gt;0),ROUNDDOWN(AX84/AX83,4),"")</f>
        <v/>
      </c>
      <c r="AY85" s="425" t="str">
        <f t="shared" si="2209"/>
        <v/>
      </c>
      <c r="AZ85" s="426" t="str">
        <f t="shared" si="2209"/>
        <v/>
      </c>
      <c r="BA85" s="297" t="str">
        <f t="shared" si="2209"/>
        <v/>
      </c>
      <c r="BB85" s="301" t="str">
        <f t="shared" si="2209"/>
        <v/>
      </c>
      <c r="BC85" s="155" t="str">
        <f t="shared" si="2209"/>
        <v/>
      </c>
      <c r="BD85" s="305" t="str">
        <f t="shared" si="2209"/>
        <v/>
      </c>
      <c r="BE85" s="315" t="str">
        <f t="shared" si="2209"/>
        <v/>
      </c>
      <c r="BF85" s="325"/>
      <c r="BG85" s="159" t="str">
        <f t="shared" ref="BG85:BO85" si="2210">IF(AND(BG83&gt;0,BG84&gt;0),ROUNDDOWN(BG84/BG83,4),"")</f>
        <v/>
      </c>
      <c r="BH85" s="36" t="str">
        <f t="shared" si="2210"/>
        <v/>
      </c>
      <c r="BI85" s="36" t="str">
        <f t="shared" si="2210"/>
        <v/>
      </c>
      <c r="BJ85" s="150" t="str">
        <f t="shared" si="2210"/>
        <v/>
      </c>
      <c r="BK85" s="36" t="str">
        <f t="shared" si="2210"/>
        <v/>
      </c>
      <c r="BL85" s="36" t="str">
        <f t="shared" si="2210"/>
        <v/>
      </c>
      <c r="BM85" s="150" t="str">
        <f t="shared" si="2210"/>
        <v/>
      </c>
      <c r="BN85" s="36" t="str">
        <f t="shared" si="2210"/>
        <v/>
      </c>
      <c r="BO85" s="36" t="str">
        <f t="shared" si="2210"/>
        <v/>
      </c>
      <c r="BP85" s="37">
        <f>IF(BP84&gt;0,BP84/BP83,0)</f>
        <v>0</v>
      </c>
      <c r="BQ85" s="150" t="str">
        <f t="shared" ref="BQ85:BY85" si="2211">IF(AND(BQ83&gt;0,BQ84&gt;0),ROUNDDOWN(BQ84/BQ83,4),"")</f>
        <v/>
      </c>
      <c r="BR85" s="36" t="str">
        <f t="shared" si="2211"/>
        <v/>
      </c>
      <c r="BS85" s="36" t="str">
        <f t="shared" si="2211"/>
        <v/>
      </c>
      <c r="BT85" s="150" t="str">
        <f t="shared" si="2211"/>
        <v/>
      </c>
      <c r="BU85" s="36" t="str">
        <f t="shared" si="2211"/>
        <v/>
      </c>
      <c r="BV85" s="36" t="str">
        <f t="shared" si="2211"/>
        <v/>
      </c>
      <c r="BW85" s="150" t="str">
        <f t="shared" si="2211"/>
        <v/>
      </c>
      <c r="BX85" s="36" t="str">
        <f t="shared" si="2211"/>
        <v/>
      </c>
      <c r="BY85" s="36" t="str">
        <f t="shared" si="2211"/>
        <v/>
      </c>
      <c r="BZ85" s="37">
        <f>IF(BZ84&gt;0,BZ84/BZ83,0)</f>
        <v>0</v>
      </c>
      <c r="CA85" s="150" t="str">
        <f t="shared" ref="CA85:CI85" si="2212">IF(AND(CA83&gt;0,CA84&gt;0),ROUNDDOWN(CA84/CA83,4),"")</f>
        <v/>
      </c>
      <c r="CB85" s="36" t="str">
        <f t="shared" si="2212"/>
        <v/>
      </c>
      <c r="CC85" s="36" t="str">
        <f t="shared" si="2212"/>
        <v/>
      </c>
      <c r="CD85" s="150" t="str">
        <f t="shared" si="2212"/>
        <v/>
      </c>
      <c r="CE85" s="36" t="str">
        <f t="shared" si="2212"/>
        <v/>
      </c>
      <c r="CF85" s="36" t="str">
        <f t="shared" si="2212"/>
        <v/>
      </c>
      <c r="CG85" s="150" t="str">
        <f t="shared" si="2212"/>
        <v/>
      </c>
      <c r="CH85" s="36" t="str">
        <f t="shared" si="2212"/>
        <v/>
      </c>
      <c r="CI85" s="36" t="str">
        <f t="shared" si="2212"/>
        <v/>
      </c>
      <c r="CJ85" s="37">
        <f>IF(CJ84&gt;0,CJ84/CJ83,0)</f>
        <v>0</v>
      </c>
      <c r="CK85" s="143" t="str">
        <f>IF(AND(CK83&gt;0,CK84&gt;0),ROUNDDOWN(CK84/CK83,4),"")</f>
        <v/>
      </c>
      <c r="CL85" s="424" t="str">
        <f t="shared" ref="CL85:CS85" si="2213">IF(AND(CL83&gt;0,CL84&gt;0),ROUNDDOWN(CL84/CL83,4),"")</f>
        <v/>
      </c>
      <c r="CM85" s="425" t="str">
        <f t="shared" si="2213"/>
        <v/>
      </c>
      <c r="CN85" s="426" t="str">
        <f t="shared" si="2213"/>
        <v/>
      </c>
      <c r="CO85" s="297" t="str">
        <f t="shared" si="2213"/>
        <v/>
      </c>
      <c r="CP85" s="301" t="str">
        <f t="shared" si="2213"/>
        <v/>
      </c>
      <c r="CQ85" s="155" t="str">
        <f t="shared" si="2213"/>
        <v/>
      </c>
      <c r="CR85" s="305" t="str">
        <f t="shared" si="2213"/>
        <v/>
      </c>
      <c r="CS85" s="315" t="str">
        <f t="shared" si="2213"/>
        <v/>
      </c>
      <c r="CT85" s="325"/>
      <c r="CU85" s="159" t="str">
        <f>IF(AND(CU83&gt;0,CU84&gt;0),ROUNDDOWN(CU84/CU83,4),"")</f>
        <v/>
      </c>
      <c r="CV85" s="335" t="str">
        <f>IF(AND(CV83&gt;0,CV84&gt;0),ROUNDDOWN(CV84/CV83,4),"")</f>
        <v/>
      </c>
      <c r="CW85" s="336" t="str">
        <f t="shared" ref="CW85:CX85" si="2214">IF(AND(CW83&gt;0,CW84&gt;0),ROUNDDOWN(CW84/CW83,4),"")</f>
        <v/>
      </c>
      <c r="CX85" s="163" t="str">
        <f t="shared" si="2214"/>
        <v/>
      </c>
      <c r="CY85" s="356" t="str">
        <f>IF(AND(CY83&gt;0,CY84&gt;0),ROUNDDOWN(CY84/CY83,4),"")</f>
        <v/>
      </c>
      <c r="CZ85" s="357" t="str">
        <f>IF(AND(CZ83&gt;0,CZ84&gt;0),ROUNDDOWN(CZ84/CZ83,4),"")</f>
        <v/>
      </c>
      <c r="DA85" s="167" t="str">
        <f>IF(AND(DA83&gt;0,DA84&gt;0),ROUNDDOWN(DA84/DA83,4),"")</f>
        <v/>
      </c>
      <c r="DB85" s="483" t="str">
        <f t="shared" ref="DB85:DE85" si="2215">IF(AND(DB83&gt;0,DB84&gt;0),ROUNDDOWN(DB84/DB83,4),"")</f>
        <v/>
      </c>
      <c r="DC85" s="484" t="str">
        <f t="shared" si="2215"/>
        <v/>
      </c>
      <c r="DD85" s="485"/>
      <c r="DE85" s="486" t="str">
        <f t="shared" si="2215"/>
        <v/>
      </c>
      <c r="DF85" s="36" t="str">
        <f t="shared" ref="DF85:DM85" si="2216">IF(AND(DF83&gt;0,DF84&gt;0),ROUNDDOWN(DF84/DF83,4),"")</f>
        <v/>
      </c>
      <c r="DG85" s="36" t="str">
        <f t="shared" si="2216"/>
        <v/>
      </c>
      <c r="DH85" s="150" t="str">
        <f t="shared" si="2216"/>
        <v/>
      </c>
      <c r="DI85" s="36" t="str">
        <f t="shared" si="2216"/>
        <v/>
      </c>
      <c r="DJ85" s="36" t="str">
        <f t="shared" si="2216"/>
        <v/>
      </c>
      <c r="DK85" s="150" t="str">
        <f t="shared" si="2216"/>
        <v/>
      </c>
      <c r="DL85" s="36" t="str">
        <f t="shared" si="2216"/>
        <v/>
      </c>
      <c r="DM85" s="36" t="str">
        <f t="shared" si="2216"/>
        <v/>
      </c>
      <c r="DN85" s="37">
        <f>IF(DN84&gt;0,DN84/DN83,0)</f>
        <v>0</v>
      </c>
      <c r="DO85" s="150" t="str">
        <f t="shared" ref="DO85:DW85" si="2217">IF(AND(DO83&gt;0,DO84&gt;0),ROUNDDOWN(DO84/DO83,4),"")</f>
        <v/>
      </c>
      <c r="DP85" s="36" t="str">
        <f t="shared" si="2217"/>
        <v/>
      </c>
      <c r="DQ85" s="36" t="str">
        <f t="shared" si="2217"/>
        <v/>
      </c>
      <c r="DR85" s="150" t="str">
        <f t="shared" si="2217"/>
        <v/>
      </c>
      <c r="DS85" s="36" t="str">
        <f t="shared" si="2217"/>
        <v/>
      </c>
      <c r="DT85" s="36" t="str">
        <f t="shared" si="2217"/>
        <v/>
      </c>
      <c r="DU85" s="150" t="str">
        <f t="shared" si="2217"/>
        <v/>
      </c>
      <c r="DV85" s="36" t="str">
        <f t="shared" si="2217"/>
        <v/>
      </c>
      <c r="DW85" s="36" t="str">
        <f t="shared" si="2217"/>
        <v/>
      </c>
      <c r="DX85" s="37">
        <f>IF(DX84&gt;0,DX84/DX83,0)</f>
        <v>0</v>
      </c>
      <c r="DY85" s="150" t="str">
        <f t="shared" ref="DY85:EG85" si="2218">IF(AND(DY83&gt;0,DY84&gt;0),ROUNDDOWN(DY84/DY83,4),"")</f>
        <v/>
      </c>
      <c r="DZ85" s="36" t="str">
        <f t="shared" si="2218"/>
        <v/>
      </c>
      <c r="EA85" s="36" t="str">
        <f t="shared" si="2218"/>
        <v/>
      </c>
      <c r="EB85" s="150" t="str">
        <f t="shared" si="2218"/>
        <v/>
      </c>
      <c r="EC85" s="36" t="str">
        <f t="shared" si="2218"/>
        <v/>
      </c>
      <c r="ED85" s="36" t="str">
        <f t="shared" si="2218"/>
        <v/>
      </c>
      <c r="EE85" s="150" t="str">
        <f t="shared" si="2218"/>
        <v/>
      </c>
      <c r="EF85" s="36" t="str">
        <f t="shared" si="2218"/>
        <v/>
      </c>
      <c r="EG85" s="36" t="str">
        <f t="shared" si="2218"/>
        <v/>
      </c>
      <c r="EH85" s="37">
        <f>IF(EH84&gt;0,EH84/EH83,0)</f>
        <v>0</v>
      </c>
      <c r="EI85" s="143" t="str">
        <f>IF(AND(EI83&gt;0,EI84&gt;0),ROUNDDOWN(EI84/EI83,4),"")</f>
        <v/>
      </c>
      <c r="EJ85" s="424" t="str">
        <f t="shared" ref="EJ85:EQ85" si="2219">IF(AND(EJ83&gt;0,EJ84&gt;0),ROUNDDOWN(EJ84/EJ83,4),"")</f>
        <v/>
      </c>
      <c r="EK85" s="425" t="str">
        <f t="shared" si="2219"/>
        <v/>
      </c>
      <c r="EL85" s="426" t="str">
        <f t="shared" si="2219"/>
        <v/>
      </c>
      <c r="EM85" s="297" t="str">
        <f t="shared" si="2219"/>
        <v/>
      </c>
      <c r="EN85" s="301" t="str">
        <f t="shared" si="2219"/>
        <v/>
      </c>
      <c r="EO85" s="155" t="str">
        <f t="shared" si="2219"/>
        <v/>
      </c>
      <c r="EP85" s="305" t="str">
        <f t="shared" si="2219"/>
        <v/>
      </c>
      <c r="EQ85" s="315" t="str">
        <f t="shared" si="2219"/>
        <v/>
      </c>
      <c r="ER85" s="325"/>
      <c r="ES85" s="159" t="str">
        <f t="shared" ref="ES85:FA85" si="2220">IF(AND(ES83&gt;0,ES84&gt;0),ROUNDDOWN(ES84/ES83,4),"")</f>
        <v/>
      </c>
      <c r="ET85" s="36" t="str">
        <f t="shared" si="2220"/>
        <v/>
      </c>
      <c r="EU85" s="36" t="str">
        <f t="shared" si="2220"/>
        <v/>
      </c>
      <c r="EV85" s="150" t="str">
        <f t="shared" si="2220"/>
        <v/>
      </c>
      <c r="EW85" s="36" t="str">
        <f t="shared" si="2220"/>
        <v/>
      </c>
      <c r="EX85" s="36" t="str">
        <f t="shared" si="2220"/>
        <v/>
      </c>
      <c r="EY85" s="150" t="str">
        <f t="shared" si="2220"/>
        <v/>
      </c>
      <c r="EZ85" s="36" t="str">
        <f t="shared" si="2220"/>
        <v/>
      </c>
      <c r="FA85" s="36" t="str">
        <f t="shared" si="2220"/>
        <v/>
      </c>
      <c r="FB85" s="37">
        <f>IF(FB84&gt;0,FB84/FB83,0)</f>
        <v>0</v>
      </c>
      <c r="FC85" s="150" t="str">
        <f t="shared" ref="FC85:FK85" si="2221">IF(AND(FC83&gt;0,FC84&gt;0),ROUNDDOWN(FC84/FC83,4),"")</f>
        <v/>
      </c>
      <c r="FD85" s="36" t="str">
        <f t="shared" si="2221"/>
        <v/>
      </c>
      <c r="FE85" s="36" t="str">
        <f t="shared" si="2221"/>
        <v/>
      </c>
      <c r="FF85" s="150" t="str">
        <f t="shared" si="2221"/>
        <v/>
      </c>
      <c r="FG85" s="36" t="str">
        <f t="shared" si="2221"/>
        <v/>
      </c>
      <c r="FH85" s="36" t="str">
        <f t="shared" si="2221"/>
        <v/>
      </c>
      <c r="FI85" s="150" t="str">
        <f t="shared" si="2221"/>
        <v/>
      </c>
      <c r="FJ85" s="36" t="str">
        <f t="shared" si="2221"/>
        <v/>
      </c>
      <c r="FK85" s="36" t="str">
        <f t="shared" si="2221"/>
        <v/>
      </c>
      <c r="FL85" s="37">
        <f>IF(FL84&gt;0,FL84/FL83,0)</f>
        <v>0</v>
      </c>
      <c r="FM85" s="150" t="str">
        <f t="shared" ref="FM85:FU85" si="2222">IF(AND(FM83&gt;0,FM84&gt;0),ROUNDDOWN(FM84/FM83,4),"")</f>
        <v/>
      </c>
      <c r="FN85" s="36" t="str">
        <f t="shared" si="2222"/>
        <v/>
      </c>
      <c r="FO85" s="36" t="str">
        <f t="shared" si="2222"/>
        <v/>
      </c>
      <c r="FP85" s="150" t="str">
        <f t="shared" si="2222"/>
        <v/>
      </c>
      <c r="FQ85" s="36" t="str">
        <f t="shared" si="2222"/>
        <v/>
      </c>
      <c r="FR85" s="36" t="str">
        <f t="shared" si="2222"/>
        <v/>
      </c>
      <c r="FS85" s="150" t="str">
        <f t="shared" si="2222"/>
        <v/>
      </c>
      <c r="FT85" s="36" t="str">
        <f t="shared" si="2222"/>
        <v/>
      </c>
      <c r="FU85" s="36" t="str">
        <f t="shared" si="2222"/>
        <v/>
      </c>
      <c r="FV85" s="37">
        <f>IF(FV84&gt;0,FV84/FV83,0)</f>
        <v>0</v>
      </c>
      <c r="FW85" s="143" t="str">
        <f>IF(AND(FW83&gt;0,FW84&gt;0),ROUNDDOWN(FW84/FW83,4),"")</f>
        <v/>
      </c>
      <c r="FX85" s="424" t="str">
        <f t="shared" ref="FX85:GE85" si="2223">IF(AND(FX83&gt;0,FX84&gt;0),ROUNDDOWN(FX84/FX83,4),"")</f>
        <v/>
      </c>
      <c r="FY85" s="425" t="str">
        <f t="shared" si="2223"/>
        <v/>
      </c>
      <c r="FZ85" s="426" t="str">
        <f t="shared" si="2223"/>
        <v/>
      </c>
      <c r="GA85" s="297" t="str">
        <f t="shared" si="2223"/>
        <v/>
      </c>
      <c r="GB85" s="301" t="str">
        <f t="shared" si="2223"/>
        <v/>
      </c>
      <c r="GC85" s="155" t="str">
        <f t="shared" si="2223"/>
        <v/>
      </c>
      <c r="GD85" s="305" t="str">
        <f t="shared" si="2223"/>
        <v/>
      </c>
      <c r="GE85" s="315" t="str">
        <f t="shared" si="2223"/>
        <v/>
      </c>
      <c r="GF85" s="325"/>
      <c r="GG85" s="159" t="str">
        <f>IF(AND(GG83&gt;0,GG84&gt;0),ROUNDDOWN(GG84/GG83,4),"")</f>
        <v/>
      </c>
      <c r="GH85" s="335" t="str">
        <f>IF(AND(GH83&gt;0,GH84&gt;0),ROUNDDOWN(GH84/GH83,4),"")</f>
        <v/>
      </c>
      <c r="GI85" s="336" t="str">
        <f t="shared" ref="GI85:GJ85" si="2224">IF(AND(GI83&gt;0,GI84&gt;0),ROUNDDOWN(GI84/GI83,4),"")</f>
        <v/>
      </c>
      <c r="GJ85" s="163" t="str">
        <f t="shared" si="2224"/>
        <v/>
      </c>
      <c r="GK85" s="356" t="str">
        <f>IF(AND(GK83&gt;0,GK84&gt;0),ROUNDDOWN(GK84/GK83,4),"")</f>
        <v/>
      </c>
      <c r="GL85" s="357" t="str">
        <f>IF(AND(GL83&gt;0,GL84&gt;0),ROUNDDOWN(GL84/GL83,4),"")</f>
        <v/>
      </c>
      <c r="GM85" s="167" t="str">
        <f>IF(AND(GM83&gt;0,GM84&gt;0),ROUNDDOWN(GM84/GM83,4),"")</f>
        <v/>
      </c>
      <c r="GN85" s="483" t="str">
        <f t="shared" ref="GN85:HA85" si="2225">IF(AND(GN83&gt;0,GN84&gt;0),ROUNDDOWN(GN84/GN83,4),"")</f>
        <v/>
      </c>
      <c r="GO85" s="484" t="str">
        <f t="shared" si="2225"/>
        <v/>
      </c>
      <c r="GP85" s="485" t="str">
        <f t="shared" si="2225"/>
        <v/>
      </c>
      <c r="GQ85" s="486" t="str">
        <f t="shared" si="2225"/>
        <v/>
      </c>
      <c r="GR85" s="392" t="str">
        <f t="shared" si="2225"/>
        <v/>
      </c>
      <c r="GS85" s="393" t="str">
        <f t="shared" si="2225"/>
        <v/>
      </c>
      <c r="GT85" s="172" t="str">
        <f t="shared" si="2225"/>
        <v/>
      </c>
      <c r="GU85" s="392" t="str">
        <f t="shared" si="2225"/>
        <v/>
      </c>
      <c r="GV85" s="393" t="str">
        <f t="shared" si="2225"/>
        <v/>
      </c>
      <c r="GW85" s="172" t="str">
        <f t="shared" si="2225"/>
        <v/>
      </c>
      <c r="GX85" s="392" t="str">
        <f t="shared" si="2225"/>
        <v/>
      </c>
      <c r="GY85" s="393" t="str">
        <f t="shared" si="2225"/>
        <v/>
      </c>
      <c r="GZ85" s="374"/>
      <c r="HA85" s="171" t="str">
        <f t="shared" si="2225"/>
        <v/>
      </c>
      <c r="HB85" s="40"/>
      <c r="HC85" s="39" t="s">
        <v>139</v>
      </c>
      <c r="HD85" s="39"/>
      <c r="HE85" s="39"/>
      <c r="HF85" s="39"/>
      <c r="HG85" s="39"/>
    </row>
    <row r="86" spans="1:215" s="25" customFormat="1" ht="21">
      <c r="A86" s="24"/>
      <c r="B86" s="51"/>
      <c r="C86" s="75" t="str">
        <f>_xlfn.XLOOKUP(D86,事業計画2025[営業所],事業計画2025[エリア],"",0)</f>
        <v>東京</v>
      </c>
      <c r="D86" s="76" t="s">
        <v>204</v>
      </c>
      <c r="E86" s="209"/>
      <c r="F86" s="209"/>
      <c r="G86" s="209" t="str">
        <f>_xlfn.XLOOKUP(D86,事業計画2025[営業所],事業計画2025[所長],"",0)</f>
        <v>山本 賢司</v>
      </c>
      <c r="H86" s="209" t="str">
        <f>_xlfn.XLOOKUP(D86,事業計画2025[営業所],事業計画2025[担当役員],"",0)</f>
        <v>豊蔵 一幸</v>
      </c>
      <c r="I86" s="209">
        <f>_xlfn.XLOOKUP(D86,事業計画2025[営業所],事業計画2025[主要ブランド],"",0)</f>
        <v>0</v>
      </c>
      <c r="J86" s="209"/>
      <c r="K86" s="211">
        <f>_xlfn.XLOOKUP(D86,事業計画2025[営業所],事業計画2025[人件費],"",0)</f>
        <v>2300</v>
      </c>
      <c r="L86" s="211">
        <f>_xlfn.XLOOKUP(D86,事業計画2025[営業所],事業計画2025[販売費],"",0)</f>
        <v>634</v>
      </c>
      <c r="M86" s="211">
        <f>_xlfn.XLOOKUP(D86,事業計画2025[営業所],事業計画2025[減価償却費],"",0)</f>
        <v>34</v>
      </c>
      <c r="N86" s="211">
        <f>_xlfn.XLOOKUP(D86,事業計画2025[営業所],事業計画2025[地代・家賃],"",0)</f>
        <v>150</v>
      </c>
      <c r="O86" s="211">
        <f>_xlfn.XLOOKUP(D86,事業計画2025[営業所],事業計画2025[その他経費],"",0)</f>
        <v>250</v>
      </c>
      <c r="P86" s="211">
        <f>_xlfn.XLOOKUP(D86,事業計画2025[営業所],事業計画2025[本社経費],"",0)</f>
        <v>800</v>
      </c>
      <c r="Q86" s="211">
        <f>SUM(K86:P86)</f>
        <v>4168</v>
      </c>
      <c r="R86" s="209"/>
      <c r="S86" s="26" t="s">
        <v>137</v>
      </c>
      <c r="T86" s="27" cm="1">
        <f t="array" ref="T86">_xlfn.XLOOKUP($D86&amp;T$2&amp;T$3,事業計画集計2025[営業所]&amp;事業計画集計2025[月]&amp;事業計画集計2025[受着完],事業計画集計2025[(当月)計画 請負金額],0,0)</f>
        <v>0</v>
      </c>
      <c r="U86" s="28" cm="1">
        <f t="array" ref="U86">_xlfn.XLOOKUP($D86&amp;T$2&amp;T$3,事業計画集計2025[営業所]&amp;事業計画集計2025[月]&amp;事業計画集計2025[受着完],事業計画集計2025[(当月)計画 利益額],0,0)</f>
        <v>0</v>
      </c>
      <c r="V86" s="142" cm="1">
        <f t="array" ref="V86">_xlfn.XLOOKUP($D86&amp;T$2&amp;T$3,事業計画集計2025[営業所]&amp;事業計画集計2025[月]&amp;事業計画集計2025[受着完],事業計画集計2025[(当月)計画 棟数],0,0)</f>
        <v>0</v>
      </c>
      <c r="W86" s="27" cm="1">
        <f t="array" ref="W86">_xlfn.XLOOKUP($D86&amp;W$2&amp;W$3,事業計画集計2025[営業所]&amp;事業計画集計2025[月]&amp;事業計画集計2025[受着完],事業計画集計2025[(当月)計画 請負金額],0,0)</f>
        <v>0</v>
      </c>
      <c r="X86" s="28" cm="1">
        <f t="array" ref="X86">_xlfn.XLOOKUP($D86&amp;W$2&amp;W$3,事業計画集計2025[営業所]&amp;事業計画集計2025[月]&amp;事業計画集計2025[受着完],事業計画集計2025[(当月)計画 利益額],0,0)</f>
        <v>0</v>
      </c>
      <c r="Y86" s="149" cm="1">
        <f t="array" ref="Y86">_xlfn.XLOOKUP($D86&amp;W$2&amp;W$3,事業計画集計2025[営業所]&amp;事業計画集計2025[月]&amp;事業計画集計2025[受着完],事業計画集計2025[(当月)計画 棟数],0,0)</f>
        <v>0</v>
      </c>
      <c r="Z86" s="28" cm="1">
        <f t="array" ref="Z86">_xlfn.XLOOKUP($D86&amp;Z$2&amp;Z$3,事業計画集計2025[営業所]&amp;事業計画集計2025[月]&amp;事業計画集計2025[受着完],事業計画集計2025[(当月)計画 請負金額],0,0)</f>
        <v>4200000</v>
      </c>
      <c r="AA86" s="28" cm="1">
        <f t="array" ref="AA86">_xlfn.XLOOKUP($D86&amp;Z$2&amp;Z$3,事業計画集計2025[営業所]&amp;事業計画集計2025[月]&amp;事業計画集計2025[受着完],事業計画集計2025[(当月)計画 利益額],0,0)</f>
        <v>4200000</v>
      </c>
      <c r="AB86" s="29">
        <f>AA86-($Q86*1000)</f>
        <v>32000</v>
      </c>
      <c r="AC86" s="142" cm="1">
        <f t="array" ref="AC86">_xlfn.XLOOKUP($D86&amp;Z$2&amp;Z$3,事業計画集計2025[営業所]&amp;事業計画集計2025[月]&amp;事業計画集計2025[受着完],事業計画集計2025[(当月)計画 棟数],0,0)</f>
        <v>2</v>
      </c>
      <c r="AD86" s="27" cm="1">
        <f t="array" ref="AD86">_xlfn.XLOOKUP($D86&amp;AD$2&amp;AD$3,事業計画集計2025[営業所]&amp;事業計画集計2025[月]&amp;事業計画集計2025[受着完],事業計画集計2025[(当月)計画 請負金額],0,0)</f>
        <v>0</v>
      </c>
      <c r="AE86" s="28" cm="1">
        <f t="array" ref="AE86">_xlfn.XLOOKUP($D86&amp;AD$2&amp;AD$3,事業計画集計2025[営業所]&amp;事業計画集計2025[月]&amp;事業計画集計2025[受着完],事業計画集計2025[(当月)計画 利益額],0,0)</f>
        <v>0</v>
      </c>
      <c r="AF86" s="149" cm="1">
        <f t="array" ref="AF86">_xlfn.XLOOKUP($D86&amp;AD$2&amp;AD$3,事業計画集計2025[営業所]&amp;事業計画集計2025[月]&amp;事業計画集計2025[受着完],事業計画集計2025[(当月)計画 棟数],0,0)</f>
        <v>0</v>
      </c>
      <c r="AG86" s="28" cm="1">
        <f t="array" ref="AG86">_xlfn.XLOOKUP($D86&amp;AG$2&amp;AG$3,事業計画集計2025[営業所]&amp;事業計画集計2025[月]&amp;事業計画集計2025[受着完],事業計画集計2025[(当月)計画 請負金額],0,0)</f>
        <v>0</v>
      </c>
      <c r="AH86" s="28" cm="1">
        <f t="array" ref="AH86">_xlfn.XLOOKUP($D86&amp;AG$2&amp;AG$3,事業計画集計2025[営業所]&amp;事業計画集計2025[月]&amp;事業計画集計2025[受着完],事業計画集計2025[(当月)計画 利益額],0,0)</f>
        <v>0</v>
      </c>
      <c r="AI86" s="149" cm="1">
        <f t="array" ref="AI86">_xlfn.XLOOKUP($D86&amp;AG$2&amp;AG$3,事業計画集計2025[営業所]&amp;事業計画集計2025[月]&amp;事業計画集計2025[受着完],事業計画集計2025[(当月)計画 棟数],0,0)</f>
        <v>0</v>
      </c>
      <c r="AJ86" s="28" cm="1">
        <f t="array" ref="AJ86">_xlfn.XLOOKUP($D86&amp;AJ$2&amp;AJ$3,事業計画集計2025[営業所]&amp;事業計画集計2025[月]&amp;事業計画集計2025[受着完],事業計画集計2025[(当月)計画 請負金額],0,0)</f>
        <v>4200000</v>
      </c>
      <c r="AK86" s="28" cm="1">
        <f t="array" ref="AK86">_xlfn.XLOOKUP($D86&amp;AJ$2&amp;AJ$3,事業計画集計2025[営業所]&amp;事業計画集計2025[月]&amp;事業計画集計2025[受着完],事業計画集計2025[(当月)計画 利益額],0,0)</f>
        <v>4200000</v>
      </c>
      <c r="AL86" s="29">
        <f>AK86-($Q86*1000)</f>
        <v>32000</v>
      </c>
      <c r="AM86" s="149" cm="1">
        <f t="array" ref="AM86">_xlfn.XLOOKUP($D86&amp;AJ$2&amp;AJ$3,事業計画集計2025[営業所]&amp;事業計画集計2025[月]&amp;事業計画集計2025[受着完],事業計画集計2025[(当月)計画 棟数],0,0)</f>
        <v>2</v>
      </c>
      <c r="AN86" s="28" cm="1">
        <f t="array" ref="AN86">_xlfn.XLOOKUP($D86&amp;AN$2&amp;AN$3,事業計画集計2025[営業所]&amp;事業計画集計2025[月]&amp;事業計画集計2025[受着完],事業計画集計2025[(当月)計画 請負金額],0,0)</f>
        <v>0</v>
      </c>
      <c r="AO86" s="28" cm="1">
        <f t="array" ref="AO86">_xlfn.XLOOKUP($D86&amp;AN$2&amp;AN$3,事業計画集計2025[営業所]&amp;事業計画集計2025[月]&amp;事業計画集計2025[受着完],事業計画集計2025[(当月)計画 利益額],0,0)</f>
        <v>0</v>
      </c>
      <c r="AP86" s="149" cm="1">
        <f t="array" ref="AP86">_xlfn.XLOOKUP($D86&amp;AN$2&amp;AN$3,事業計画集計2025[営業所]&amp;事業計画集計2025[月]&amp;事業計画集計2025[受着完],事業計画集計2025[(当月)計画 棟数],0,0)</f>
        <v>0</v>
      </c>
      <c r="AQ86" s="28" cm="1">
        <f t="array" ref="AQ86">_xlfn.XLOOKUP($D86&amp;AQ$2&amp;AQ$3,事業計画集計2025[営業所]&amp;事業計画集計2025[月]&amp;事業計画集計2025[受着完],事業計画集計2025[(当月)計画 請負金額],0,0)</f>
        <v>0</v>
      </c>
      <c r="AR86" s="28" cm="1">
        <f t="array" ref="AR86">_xlfn.XLOOKUP($D86&amp;AQ$2&amp;AQ$3,事業計画集計2025[営業所]&amp;事業計画集計2025[月]&amp;事業計画集計2025[受着完],事業計画集計2025[(当月)計画 利益額],0,0)</f>
        <v>0</v>
      </c>
      <c r="AS86" s="149" cm="1">
        <f t="array" ref="AS86">_xlfn.XLOOKUP($D86&amp;AQ$2&amp;AQ$3,事業計画集計2025[営業所]&amp;事業計画集計2025[月]&amp;事業計画集計2025[受着完],事業計画集計2025[(当月)計画 棟数],0,0)</f>
        <v>0</v>
      </c>
      <c r="AT86" s="28" cm="1">
        <f t="array" ref="AT86">_xlfn.XLOOKUP($D86&amp;AT$2&amp;AT$3,事業計画集計2025[営業所]&amp;事業計画集計2025[月]&amp;事業計画集計2025[受着完],事業計画集計2025[(当月)計画 請負金額],0,0)</f>
        <v>4200000</v>
      </c>
      <c r="AU86" s="28" cm="1">
        <f t="array" ref="AU86">_xlfn.XLOOKUP($D86&amp;AT$2&amp;AT$3,事業計画集計2025[営業所]&amp;事業計画集計2025[月]&amp;事業計画集計2025[受着完],事業計画集計2025[(当月)計画 利益額],0,0)</f>
        <v>4200000</v>
      </c>
      <c r="AV86" s="29">
        <f>AU86-($Q86*1000)</f>
        <v>32000</v>
      </c>
      <c r="AW86" s="142" cm="1">
        <f t="array" ref="AW86">_xlfn.XLOOKUP($D86&amp;AT$2&amp;AT$3,事業計画集計2025[営業所]&amp;事業計画集計2025[月]&amp;事業計画集計2025[受着完],事業計画集計2025[(当月)計画 棟数],0,0)</f>
        <v>2</v>
      </c>
      <c r="AX86" s="421">
        <f t="shared" ref="AX86:AX87" si="2226">T86+AD86+AN86</f>
        <v>0</v>
      </c>
      <c r="AY86" s="422">
        <f t="shared" ref="AY86:AY87" si="2227">U86+AE86+AO86</f>
        <v>0</v>
      </c>
      <c r="AZ86" s="423">
        <f t="shared" ref="AZ86:AZ87" si="2228">V86+AF86+AP86</f>
        <v>0</v>
      </c>
      <c r="BA86" s="296">
        <f t="shared" ref="BA86:BA87" si="2229">W86+AG86+AQ86</f>
        <v>0</v>
      </c>
      <c r="BB86" s="300">
        <f t="shared" ref="BB86:BB87" si="2230">X86+AH86+AR86</f>
        <v>0</v>
      </c>
      <c r="BC86" s="154">
        <f t="shared" ref="BC86:BC87" si="2231">Y86+AI86+AS86</f>
        <v>0</v>
      </c>
      <c r="BD86" s="304">
        <f t="shared" ref="BD86" si="2232">Z86+AJ86+AT86</f>
        <v>12600000</v>
      </c>
      <c r="BE86" s="314">
        <f t="shared" ref="BE86" si="2233">AA86+AK86+AU86</f>
        <v>12600000</v>
      </c>
      <c r="BF86" s="324">
        <f t="shared" ref="BF86" si="2234">AB86+AL86+AV86</f>
        <v>96000</v>
      </c>
      <c r="BG86" s="158">
        <f t="shared" ref="BG86" si="2235">AC86+AM86+AW86</f>
        <v>6</v>
      </c>
      <c r="BH86" s="28" cm="1">
        <f t="array" ref="BH86">_xlfn.XLOOKUP($D86&amp;BH$2&amp;BH$3,事業計画集計2025[営業所]&amp;事業計画集計2025[月]&amp;事業計画集計2025[受着完],事業計画集計2025[(当月)計画 請負金額],0,0)</f>
        <v>0</v>
      </c>
      <c r="BI86" s="28" cm="1">
        <f t="array" ref="BI86">_xlfn.XLOOKUP($D86&amp;BH$2&amp;BH$3,事業計画集計2025[営業所]&amp;事業計画集計2025[月]&amp;事業計画集計2025[受着完],事業計画集計2025[(当月)計画 利益額],0,0)</f>
        <v>0</v>
      </c>
      <c r="BJ86" s="149" cm="1">
        <f t="array" ref="BJ86">_xlfn.XLOOKUP($D86&amp;BH$2&amp;BH$3,事業計画集計2025[営業所]&amp;事業計画集計2025[月]&amp;事業計画集計2025[受着完],事業計画集計2025[(当月)計画 棟数],0,0)</f>
        <v>0</v>
      </c>
      <c r="BK86" s="28" cm="1">
        <f t="array" ref="BK86">_xlfn.XLOOKUP($D86&amp;BK$2&amp;BK$3,事業計画集計2025[営業所]&amp;事業計画集計2025[月]&amp;事業計画集計2025[受着完],事業計画集計2025[(当月)計画 請負金額],0,0)</f>
        <v>0</v>
      </c>
      <c r="BL86" s="28" cm="1">
        <f t="array" ref="BL86">_xlfn.XLOOKUP($D86&amp;BK$2&amp;BK$3,事業計画集計2025[営業所]&amp;事業計画集計2025[月]&amp;事業計画集計2025[受着完],事業計画集計2025[(当月)計画 利益額],0,0)</f>
        <v>0</v>
      </c>
      <c r="BM86" s="149" cm="1">
        <f t="array" ref="BM86">_xlfn.XLOOKUP($D86&amp;BK$2&amp;BK$3,事業計画集計2025[営業所]&amp;事業計画集計2025[月]&amp;事業計画集計2025[受着完],事業計画集計2025[(当月)計画 棟数],0,0)</f>
        <v>0</v>
      </c>
      <c r="BN86" s="28" cm="1">
        <f t="array" ref="BN86">_xlfn.XLOOKUP($D86&amp;BN$2&amp;BN$3,事業計画集計2025[営業所]&amp;事業計画集計2025[月]&amp;事業計画集計2025[受着完],事業計画集計2025[(当月)計画 請負金額],0,0)</f>
        <v>4200000</v>
      </c>
      <c r="BO86" s="28" cm="1">
        <f t="array" ref="BO86">_xlfn.XLOOKUP($D86&amp;BN$2&amp;BN$3,事業計画集計2025[営業所]&amp;事業計画集計2025[月]&amp;事業計画集計2025[受着完],事業計画集計2025[(当月)計画 利益額],0,0)</f>
        <v>4200000</v>
      </c>
      <c r="BP86" s="29">
        <f>BO86-($Q86*1000)</f>
        <v>32000</v>
      </c>
      <c r="BQ86" s="149" cm="1">
        <f t="array" ref="BQ86">_xlfn.XLOOKUP($D86&amp;BN$2&amp;BN$3,事業計画集計2025[営業所]&amp;事業計画集計2025[月]&amp;事業計画集計2025[受着完],事業計画集計2025[(当月)計画 棟数],0,0)</f>
        <v>2</v>
      </c>
      <c r="BR86" s="28" cm="1">
        <f t="array" ref="BR86">_xlfn.XLOOKUP($D86&amp;BR$2&amp;BR$3,事業計画集計2025[営業所]&amp;事業計画集計2025[月]&amp;事業計画集計2025[受着完],事業計画集計2025[(当月)計画 請負金額],0,0)</f>
        <v>0</v>
      </c>
      <c r="BS86" s="28" cm="1">
        <f t="array" ref="BS86">_xlfn.XLOOKUP($D86&amp;BR$2&amp;BR$3,事業計画集計2025[営業所]&amp;事業計画集計2025[月]&amp;事業計画集計2025[受着完],事業計画集計2025[(当月)計画 利益額],0,0)</f>
        <v>0</v>
      </c>
      <c r="BT86" s="149" cm="1">
        <f t="array" ref="BT86">_xlfn.XLOOKUP($D86&amp;BR$2&amp;BR$3,事業計画集計2025[営業所]&amp;事業計画集計2025[月]&amp;事業計画集計2025[受着完],事業計画集計2025[(当月)計画 棟数],0,0)</f>
        <v>0</v>
      </c>
      <c r="BU86" s="28" cm="1">
        <f t="array" ref="BU86">_xlfn.XLOOKUP($D86&amp;BU$2&amp;BU$3,事業計画集計2025[営業所]&amp;事業計画集計2025[月]&amp;事業計画集計2025[受着完],事業計画集計2025[(当月)計画 請負金額],0,0)</f>
        <v>0</v>
      </c>
      <c r="BV86" s="28" cm="1">
        <f t="array" ref="BV86">_xlfn.XLOOKUP($D86&amp;BU$2&amp;BU$3,事業計画集計2025[営業所]&amp;事業計画集計2025[月]&amp;事業計画集計2025[受着完],事業計画集計2025[(当月)計画 利益額],0,0)</f>
        <v>0</v>
      </c>
      <c r="BW86" s="149" cm="1">
        <f t="array" ref="BW86">_xlfn.XLOOKUP($D86&amp;BU$2&amp;BU$3,事業計画集計2025[営業所]&amp;事業計画集計2025[月]&amp;事業計画集計2025[受着完],事業計画集計2025[(当月)計画 棟数],0,0)</f>
        <v>0</v>
      </c>
      <c r="BX86" s="28" cm="1">
        <f t="array" ref="BX86">_xlfn.XLOOKUP($D86&amp;BX$2&amp;BX$3,事業計画集計2025[営業所]&amp;事業計画集計2025[月]&amp;事業計画集計2025[受着完],事業計画集計2025[(当月)計画 請負金額],0,0)</f>
        <v>4200000</v>
      </c>
      <c r="BY86" s="28" cm="1">
        <f t="array" ref="BY86">_xlfn.XLOOKUP($D86&amp;BX$2&amp;BX$3,事業計画集計2025[営業所]&amp;事業計画集計2025[月]&amp;事業計画集計2025[受着完],事業計画集計2025[(当月)計画 利益額],0,0)</f>
        <v>4200000</v>
      </c>
      <c r="BZ86" s="29">
        <f>BY86-($Q86*1000)</f>
        <v>32000</v>
      </c>
      <c r="CA86" s="149" cm="1">
        <f t="array" ref="CA86">_xlfn.XLOOKUP($D86&amp;BX$2&amp;BX$3,事業計画集計2025[営業所]&amp;事業計画集計2025[月]&amp;事業計画集計2025[受着完],事業計画集計2025[(当月)計画 棟数],0,0)</f>
        <v>2</v>
      </c>
      <c r="CB86" s="28" cm="1">
        <f t="array" ref="CB86">_xlfn.XLOOKUP($D86&amp;CB$2&amp;CB$3,事業計画集計2025[営業所]&amp;事業計画集計2025[月]&amp;事業計画集計2025[受着完],事業計画集計2025[(当月)計画 請負金額],0,0)</f>
        <v>0</v>
      </c>
      <c r="CC86" s="28" cm="1">
        <f t="array" ref="CC86">_xlfn.XLOOKUP($D86&amp;CB$2&amp;CB$3,事業計画集計2025[営業所]&amp;事業計画集計2025[月]&amp;事業計画集計2025[受着完],事業計画集計2025[(当月)計画 利益額],0,0)</f>
        <v>0</v>
      </c>
      <c r="CD86" s="149" cm="1">
        <f t="array" ref="CD86">_xlfn.XLOOKUP($D86&amp;CB$2&amp;CB$3,事業計画集計2025[営業所]&amp;事業計画集計2025[月]&amp;事業計画集計2025[受着完],事業計画集計2025[(当月)計画 棟数],0,0)</f>
        <v>0</v>
      </c>
      <c r="CE86" s="28" cm="1">
        <f t="array" ref="CE86">_xlfn.XLOOKUP($D86&amp;CE$2&amp;CE$3,事業計画集計2025[営業所]&amp;事業計画集計2025[月]&amp;事業計画集計2025[受着完],事業計画集計2025[(当月)計画 請負金額],0,0)</f>
        <v>0</v>
      </c>
      <c r="CF86" s="28" cm="1">
        <f t="array" ref="CF86">_xlfn.XLOOKUP($D86&amp;CE$2&amp;CE$3,事業計画集計2025[営業所]&amp;事業計画集計2025[月]&amp;事業計画集計2025[受着完],事業計画集計2025[(当月)計画 利益額],0,0)</f>
        <v>0</v>
      </c>
      <c r="CG86" s="149" cm="1">
        <f t="array" ref="CG86">_xlfn.XLOOKUP($D86&amp;CE$2&amp;CE$3,事業計画集計2025[営業所]&amp;事業計画集計2025[月]&amp;事業計画集計2025[受着完],事業計画集計2025[(当月)計画 棟数],0,0)</f>
        <v>0</v>
      </c>
      <c r="CH86" s="28" cm="1">
        <f t="array" ref="CH86">_xlfn.XLOOKUP($D86&amp;CH$2&amp;CH$3,事業計画集計2025[営業所]&amp;事業計画集計2025[月]&amp;事業計画集計2025[受着完],事業計画集計2025[(当月)計画 請負金額],0,0)</f>
        <v>4200000</v>
      </c>
      <c r="CI86" s="28" cm="1">
        <f t="array" ref="CI86">_xlfn.XLOOKUP($D86&amp;CH$2&amp;CH$3,事業計画集計2025[営業所]&amp;事業計画集計2025[月]&amp;事業計画集計2025[受着完],事業計画集計2025[(当月)計画 利益額],0,0)</f>
        <v>4200000</v>
      </c>
      <c r="CJ86" s="29">
        <f>CI86-($Q86*1000)</f>
        <v>32000</v>
      </c>
      <c r="CK86" s="142" cm="1">
        <f t="array" ref="CK86">_xlfn.XLOOKUP($D86&amp;CH$2&amp;CH$3,事業計画集計2025[営業所]&amp;事業計画集計2025[月]&amp;事業計画集計2025[受着完],事業計画集計2025[(当月)計画 棟数],0,0)</f>
        <v>2</v>
      </c>
      <c r="CL86" s="421">
        <f t="shared" ref="CL86:CL87" si="2236">BH86+BR86+CB86</f>
        <v>0</v>
      </c>
      <c r="CM86" s="422">
        <f t="shared" ref="CM86:CM87" si="2237">BI86+BS86+CC86</f>
        <v>0</v>
      </c>
      <c r="CN86" s="423">
        <f t="shared" ref="CN86:CN87" si="2238">BJ86+BT86+CD86</f>
        <v>0</v>
      </c>
      <c r="CO86" s="296">
        <f t="shared" ref="CO86:CO87" si="2239">BK86+BU86+CE86</f>
        <v>0</v>
      </c>
      <c r="CP86" s="300">
        <f t="shared" ref="CP86:CP87" si="2240">BL86+BV86+CF86</f>
        <v>0</v>
      </c>
      <c r="CQ86" s="154">
        <f t="shared" ref="CQ86:CQ87" si="2241">BM86+BW86+CG86</f>
        <v>0</v>
      </c>
      <c r="CR86" s="304">
        <f t="shared" ref="CR86" si="2242">BN86+BX86+CH86</f>
        <v>12600000</v>
      </c>
      <c r="CS86" s="314">
        <f t="shared" ref="CS86:CT86" si="2243">BO86+BY86+CI86</f>
        <v>12600000</v>
      </c>
      <c r="CT86" s="324">
        <f t="shared" si="2243"/>
        <v>96000</v>
      </c>
      <c r="CU86" s="158">
        <f t="shared" ref="CU86" si="2244">BQ86+CA86+CK86</f>
        <v>6</v>
      </c>
      <c r="CV86" s="333">
        <f t="shared" ref="CV86:CV87" si="2245">AX86+CL86</f>
        <v>0</v>
      </c>
      <c r="CW86" s="334">
        <f t="shared" ref="CW86:CW87" si="2246">AY86+CM86</f>
        <v>0</v>
      </c>
      <c r="CX86" s="162">
        <f t="shared" ref="CX86:CX87" si="2247">AZ86+CN86</f>
        <v>0</v>
      </c>
      <c r="CY86" s="354">
        <f t="shared" ref="CY86:CY87" si="2248">BA86+CO86</f>
        <v>0</v>
      </c>
      <c r="CZ86" s="355">
        <f t="shared" ref="CZ86:CZ87" si="2249">BB86+CP86</f>
        <v>0</v>
      </c>
      <c r="DA86" s="166">
        <f t="shared" ref="DA86:DA87" si="2250">BC86+CQ86</f>
        <v>0</v>
      </c>
      <c r="DB86" s="479">
        <f t="shared" ref="DB86:DB87" si="2251">BD86+CR86</f>
        <v>25200000</v>
      </c>
      <c r="DC86" s="480">
        <f t="shared" ref="DC86:DC87" si="2252">BE86+CS86</f>
        <v>25200000</v>
      </c>
      <c r="DD86" s="481">
        <f t="shared" ref="DD86:DD87" si="2253">BF86+CT86</f>
        <v>192000</v>
      </c>
      <c r="DE86" s="482">
        <f t="shared" ref="DE86:DE87" si="2254">BG86+CU86</f>
        <v>12</v>
      </c>
      <c r="DF86" s="28" cm="1">
        <f t="array" ref="DF86">_xlfn.XLOOKUP($D86&amp;DF$2&amp;DF$3,事業計画集計2025[営業所]&amp;事業計画集計2025[月]&amp;事業計画集計2025[受着完],事業計画集計2025[(当月)計画 請負金額],0,0)</f>
        <v>0</v>
      </c>
      <c r="DG86" s="28" cm="1">
        <f t="array" ref="DG86">_xlfn.XLOOKUP($D86&amp;DF$2&amp;DF$3,事業計画集計2025[営業所]&amp;事業計画集計2025[月]&amp;事業計画集計2025[受着完],事業計画集計2025[(当月)計画 利益額],0,0)</f>
        <v>0</v>
      </c>
      <c r="DH86" s="149" cm="1">
        <f t="array" ref="DH86">_xlfn.XLOOKUP($D86&amp;DF$2&amp;DF$3,事業計画集計2025[営業所]&amp;事業計画集計2025[月]&amp;事業計画集計2025[受着完],事業計画集計2025[(当月)計画 棟数],0,0)</f>
        <v>0</v>
      </c>
      <c r="DI86" s="28" cm="1">
        <f t="array" ref="DI86">_xlfn.XLOOKUP($D86&amp;DI$2&amp;DI$3,事業計画集計2025[営業所]&amp;事業計画集計2025[月]&amp;事業計画集計2025[受着完],事業計画集計2025[(当月)計画 請負金額],0,0)</f>
        <v>0</v>
      </c>
      <c r="DJ86" s="28" cm="1">
        <f t="array" ref="DJ86">_xlfn.XLOOKUP($D86&amp;DI$2&amp;DI$3,事業計画集計2025[営業所]&amp;事業計画集計2025[月]&amp;事業計画集計2025[受着完],事業計画集計2025[(当月)計画 利益額],0,0)</f>
        <v>0</v>
      </c>
      <c r="DK86" s="149" cm="1">
        <f t="array" ref="DK86">_xlfn.XLOOKUP($D86&amp;DI$2&amp;DI$3,事業計画集計2025[営業所]&amp;事業計画集計2025[月]&amp;事業計画集計2025[受着完],事業計画集計2025[(当月)計画 棟数],0,0)</f>
        <v>0</v>
      </c>
      <c r="DL86" s="28" cm="1">
        <f t="array" ref="DL86">_xlfn.XLOOKUP($D86&amp;DL$2&amp;DL$3,事業計画集計2025[営業所]&amp;事業計画集計2025[月]&amp;事業計画集計2025[受着完],事業計画集計2025[(当月)計画 請負金額],0,0)</f>
        <v>4200000</v>
      </c>
      <c r="DM86" s="28" cm="1">
        <f t="array" ref="DM86">_xlfn.XLOOKUP($D86&amp;DL$2&amp;DL$3,事業計画集計2025[営業所]&amp;事業計画集計2025[月]&amp;事業計画集計2025[受着完],事業計画集計2025[(当月)計画 利益額],0,0)</f>
        <v>4200000</v>
      </c>
      <c r="DN86" s="29">
        <f>DM86-($Q86*1000)</f>
        <v>32000</v>
      </c>
      <c r="DO86" s="149" cm="1">
        <f t="array" ref="DO86">_xlfn.XLOOKUP($D86&amp;DL$2&amp;DL$3,事業計画集計2025[営業所]&amp;事業計画集計2025[月]&amp;事業計画集計2025[受着完],事業計画集計2025[(当月)計画 棟数],0,0)</f>
        <v>2</v>
      </c>
      <c r="DP86" s="28" cm="1">
        <f t="array" ref="DP86">_xlfn.XLOOKUP($D86&amp;DP$2&amp;DP$3,事業計画集計2025[営業所]&amp;事業計画集計2025[月]&amp;事業計画集計2025[受着完],事業計画集計2025[(当月)計画 請負金額],0,0)</f>
        <v>0</v>
      </c>
      <c r="DQ86" s="28" cm="1">
        <f t="array" ref="DQ86">_xlfn.XLOOKUP($D86&amp;DP$2&amp;DP$3,事業計画集計2025[営業所]&amp;事業計画集計2025[月]&amp;事業計画集計2025[受着完],事業計画集計2025[(当月)計画 利益額],0,0)</f>
        <v>0</v>
      </c>
      <c r="DR86" s="149" cm="1">
        <f t="array" ref="DR86">_xlfn.XLOOKUP($D86&amp;DP$2&amp;DP$3,事業計画集計2025[営業所]&amp;事業計画集計2025[月]&amp;事業計画集計2025[受着完],事業計画集計2025[(当月)計画 棟数],0,0)</f>
        <v>0</v>
      </c>
      <c r="DS86" s="28" cm="1">
        <f t="array" ref="DS86">_xlfn.XLOOKUP($D86&amp;DS$2&amp;DS$3,事業計画集計2025[営業所]&amp;事業計画集計2025[月]&amp;事業計画集計2025[受着完],事業計画集計2025[(当月)計画 請負金額],0,0)</f>
        <v>0</v>
      </c>
      <c r="DT86" s="28" cm="1">
        <f t="array" ref="DT86">_xlfn.XLOOKUP($D86&amp;DS$2&amp;DS$3,事業計画集計2025[営業所]&amp;事業計画集計2025[月]&amp;事業計画集計2025[受着完],事業計画集計2025[(当月)計画 利益額],0,0)</f>
        <v>0</v>
      </c>
      <c r="DU86" s="149" cm="1">
        <f t="array" ref="DU86">_xlfn.XLOOKUP($D86&amp;DS$2&amp;DS$3,事業計画集計2025[営業所]&amp;事業計画集計2025[月]&amp;事業計画集計2025[受着完],事業計画集計2025[(当月)計画 棟数],0,0)</f>
        <v>0</v>
      </c>
      <c r="DV86" s="28" cm="1">
        <f t="array" ref="DV86">_xlfn.XLOOKUP($D86&amp;DV$2&amp;DV$3,事業計画集計2025[営業所]&amp;事業計画集計2025[月]&amp;事業計画集計2025[受着完],事業計画集計2025[(当月)計画 請負金額],0,0)</f>
        <v>4200000</v>
      </c>
      <c r="DW86" s="28" cm="1">
        <f t="array" ref="DW86">_xlfn.XLOOKUP($D86&amp;DV$2&amp;DV$3,事業計画集計2025[営業所]&amp;事業計画集計2025[月]&amp;事業計画集計2025[受着完],事業計画集計2025[(当月)計画 利益額],0,0)</f>
        <v>4200000</v>
      </c>
      <c r="DX86" s="29">
        <f>DW86-($Q86*1000)</f>
        <v>32000</v>
      </c>
      <c r="DY86" s="149" cm="1">
        <f t="array" ref="DY86">_xlfn.XLOOKUP($D86&amp;DV$2&amp;DV$3,事業計画集計2025[営業所]&amp;事業計画集計2025[月]&amp;事業計画集計2025[受着完],事業計画集計2025[(当月)計画 棟数],0,0)</f>
        <v>2</v>
      </c>
      <c r="DZ86" s="28" cm="1">
        <f t="array" ref="DZ86">_xlfn.XLOOKUP($D86&amp;DZ$2&amp;DZ$3,事業計画集計2025[営業所]&amp;事業計画集計2025[月]&amp;事業計画集計2025[受着完],事業計画集計2025[(当月)計画 請負金額],0,0)</f>
        <v>0</v>
      </c>
      <c r="EA86" s="28" cm="1">
        <f t="array" ref="EA86">_xlfn.XLOOKUP($D86&amp;DZ$2&amp;DZ$3,事業計画集計2025[営業所]&amp;事業計画集計2025[月]&amp;事業計画集計2025[受着完],事業計画集計2025[(当月)計画 利益額],0,0)</f>
        <v>0</v>
      </c>
      <c r="EB86" s="149" cm="1">
        <f t="array" ref="EB86">_xlfn.XLOOKUP($D86&amp;DZ$2&amp;DZ$3,事業計画集計2025[営業所]&amp;事業計画集計2025[月]&amp;事業計画集計2025[受着完],事業計画集計2025[(当月)計画 棟数],0,0)</f>
        <v>0</v>
      </c>
      <c r="EC86" s="28" cm="1">
        <f t="array" ref="EC86">_xlfn.XLOOKUP($D86&amp;EC$2&amp;EC$3,事業計画集計2025[営業所]&amp;事業計画集計2025[月]&amp;事業計画集計2025[受着完],事業計画集計2025[(当月)計画 請負金額],0,0)</f>
        <v>0</v>
      </c>
      <c r="ED86" s="28" cm="1">
        <f t="array" ref="ED86">_xlfn.XLOOKUP($D86&amp;EC$2&amp;EC$3,事業計画集計2025[営業所]&amp;事業計画集計2025[月]&amp;事業計画集計2025[受着完],事業計画集計2025[(当月)計画 利益額],0,0)</f>
        <v>0</v>
      </c>
      <c r="EE86" s="149" cm="1">
        <f t="array" ref="EE86">_xlfn.XLOOKUP($D86&amp;EC$2&amp;EC$3,事業計画集計2025[営業所]&amp;事業計画集計2025[月]&amp;事業計画集計2025[受着完],事業計画集計2025[(当月)計画 棟数],0,0)</f>
        <v>0</v>
      </c>
      <c r="EF86" s="28" cm="1">
        <f t="array" ref="EF86">_xlfn.XLOOKUP($D86&amp;EF$2&amp;EF$3,事業計画集計2025[営業所]&amp;事業計画集計2025[月]&amp;事業計画集計2025[受着完],事業計画集計2025[(当月)計画 請負金額],0,0)</f>
        <v>4200000</v>
      </c>
      <c r="EG86" s="28" cm="1">
        <f t="array" ref="EG86">_xlfn.XLOOKUP($D86&amp;EF$2&amp;EF$3,事業計画集計2025[営業所]&amp;事業計画集計2025[月]&amp;事業計画集計2025[受着完],事業計画集計2025[(当月)計画 利益額],0,0)</f>
        <v>4200000</v>
      </c>
      <c r="EH86" s="29">
        <f>EG86-($Q86*1000)</f>
        <v>32000</v>
      </c>
      <c r="EI86" s="142" cm="1">
        <f t="array" ref="EI86">_xlfn.XLOOKUP($D86&amp;EF$2&amp;EF$3,事業計画集計2025[営業所]&amp;事業計画集計2025[月]&amp;事業計画集計2025[受着完],事業計画集計2025[(当月)計画 棟数],0,0)</f>
        <v>2</v>
      </c>
      <c r="EJ86" s="421">
        <f t="shared" ref="EJ86:EJ87" si="2255">DF86+DP86+DZ86</f>
        <v>0</v>
      </c>
      <c r="EK86" s="422">
        <f t="shared" ref="EK86:EK87" si="2256">DG86+DQ86+EA86</f>
        <v>0</v>
      </c>
      <c r="EL86" s="423">
        <f t="shared" ref="EL86:EL87" si="2257">DH86+DR86+EB86</f>
        <v>0</v>
      </c>
      <c r="EM86" s="296">
        <f t="shared" ref="EM86:EM87" si="2258">DI86+DS86+EC86</f>
        <v>0</v>
      </c>
      <c r="EN86" s="300">
        <f t="shared" ref="EN86:EN87" si="2259">DJ86+DT86+ED86</f>
        <v>0</v>
      </c>
      <c r="EO86" s="154">
        <f t="shared" ref="EO86:EO87" si="2260">DK86+DU86+EE86</f>
        <v>0</v>
      </c>
      <c r="EP86" s="304">
        <f t="shared" ref="EP86" si="2261">DL86+DV86+EF86</f>
        <v>12600000</v>
      </c>
      <c r="EQ86" s="314">
        <f t="shared" ref="EQ86:ER86" si="2262">DM86+DW86+EG86</f>
        <v>12600000</v>
      </c>
      <c r="ER86" s="324">
        <f t="shared" si="2262"/>
        <v>96000</v>
      </c>
      <c r="ES86" s="158">
        <f t="shared" ref="ES86" si="2263">DO86+DY86+EI86</f>
        <v>6</v>
      </c>
      <c r="ET86" s="28" cm="1">
        <f t="array" ref="ET86">_xlfn.XLOOKUP($D86&amp;ET$2&amp;ET$3,事業計画集計2025[営業所]&amp;事業計画集計2025[月]&amp;事業計画集計2025[受着完],事業計画集計2025[(当月)計画 請負金額],0,0)</f>
        <v>0</v>
      </c>
      <c r="EU86" s="28" cm="1">
        <f t="array" ref="EU86">_xlfn.XLOOKUP($D86&amp;ET$2&amp;ET$3,事業計画集計2025[営業所]&amp;事業計画集計2025[月]&amp;事業計画集計2025[受着完],事業計画集計2025[(当月)計画 利益額],0,0)</f>
        <v>0</v>
      </c>
      <c r="EV86" s="149" cm="1">
        <f t="array" ref="EV86">_xlfn.XLOOKUP($D86&amp;ET$2&amp;ET$3,事業計画集計2025[営業所]&amp;事業計画集計2025[月]&amp;事業計画集計2025[受着完],事業計画集計2025[(当月)計画 棟数],0,0)</f>
        <v>0</v>
      </c>
      <c r="EW86" s="28" cm="1">
        <f t="array" ref="EW86">_xlfn.XLOOKUP($D86&amp;EW$2&amp;EW$3,事業計画集計2025[営業所]&amp;事業計画集計2025[月]&amp;事業計画集計2025[受着完],事業計画集計2025[(当月)計画 請負金額],0,0)</f>
        <v>0</v>
      </c>
      <c r="EX86" s="28" cm="1">
        <f t="array" ref="EX86">_xlfn.XLOOKUP($D86&amp;EW$2&amp;EW$3,事業計画集計2025[営業所]&amp;事業計画集計2025[月]&amp;事業計画集計2025[受着完],事業計画集計2025[(当月)計画 利益額],0,0)</f>
        <v>0</v>
      </c>
      <c r="EY86" s="149" cm="1">
        <f t="array" ref="EY86">_xlfn.XLOOKUP($D86&amp;EW$2&amp;EW$3,事業計画集計2025[営業所]&amp;事業計画集計2025[月]&amp;事業計画集計2025[受着完],事業計画集計2025[(当月)計画 棟数],0,0)</f>
        <v>0</v>
      </c>
      <c r="EZ86" s="28" cm="1">
        <f t="array" ref="EZ86">_xlfn.XLOOKUP($D86&amp;EZ$2&amp;EZ$3,事業計画集計2025[営業所]&amp;事業計画集計2025[月]&amp;事業計画集計2025[受着完],事業計画集計2025[(当月)計画 請負金額],0,0)</f>
        <v>4200000</v>
      </c>
      <c r="FA86" s="28" cm="1">
        <f t="array" ref="FA86">_xlfn.XLOOKUP($D86&amp;EZ$2&amp;EZ$3,事業計画集計2025[営業所]&amp;事業計画集計2025[月]&amp;事業計画集計2025[受着完],事業計画集計2025[(当月)計画 利益額],0,0)</f>
        <v>4200000</v>
      </c>
      <c r="FB86" s="29">
        <f>FA86-($Q86*1000)</f>
        <v>32000</v>
      </c>
      <c r="FC86" s="149" cm="1">
        <f t="array" ref="FC86">_xlfn.XLOOKUP($D86&amp;EZ$2&amp;EZ$3,事業計画集計2025[営業所]&amp;事業計画集計2025[月]&amp;事業計画集計2025[受着完],事業計画集計2025[(当月)計画 棟数],0,0)</f>
        <v>2</v>
      </c>
      <c r="FD86" s="28" cm="1">
        <f t="array" ref="FD86">_xlfn.XLOOKUP($D86&amp;FD$2&amp;FD$3,事業計画集計2025[営業所]&amp;事業計画集計2025[月]&amp;事業計画集計2025[受着完],事業計画集計2025[(当月)計画 請負金額],0,0)</f>
        <v>0</v>
      </c>
      <c r="FE86" s="28" cm="1">
        <f t="array" ref="FE86">_xlfn.XLOOKUP($D86&amp;FD$2&amp;FD$3,事業計画集計2025[営業所]&amp;事業計画集計2025[月]&amp;事業計画集計2025[受着完],事業計画集計2025[(当月)計画 利益額],0,0)</f>
        <v>0</v>
      </c>
      <c r="FF86" s="149" cm="1">
        <f t="array" ref="FF86">_xlfn.XLOOKUP($D86&amp;FD$2&amp;FD$3,事業計画集計2025[営業所]&amp;事業計画集計2025[月]&amp;事業計画集計2025[受着完],事業計画集計2025[(当月)計画 棟数],0,0)</f>
        <v>0</v>
      </c>
      <c r="FG86" s="28" cm="1">
        <f t="array" ref="FG86">_xlfn.XLOOKUP($D86&amp;FG$2&amp;FG$3,事業計画集計2025[営業所]&amp;事業計画集計2025[月]&amp;事業計画集計2025[受着完],事業計画集計2025[(当月)計画 請負金額],0,0)</f>
        <v>0</v>
      </c>
      <c r="FH86" s="28" cm="1">
        <f t="array" ref="FH86">_xlfn.XLOOKUP($D86&amp;FG$2&amp;FG$3,事業計画集計2025[営業所]&amp;事業計画集計2025[月]&amp;事業計画集計2025[受着完],事業計画集計2025[(当月)計画 利益額],0,0)</f>
        <v>0</v>
      </c>
      <c r="FI86" s="149" cm="1">
        <f t="array" ref="FI86">_xlfn.XLOOKUP($D86&amp;FG$2&amp;FG$3,事業計画集計2025[営業所]&amp;事業計画集計2025[月]&amp;事業計画集計2025[受着完],事業計画集計2025[(当月)計画 棟数],0,0)</f>
        <v>0</v>
      </c>
      <c r="FJ86" s="28" cm="1">
        <f t="array" ref="FJ86">_xlfn.XLOOKUP($D86&amp;FJ$2&amp;FJ$3,事業計画集計2025[営業所]&amp;事業計画集計2025[月]&amp;事業計画集計2025[受着完],事業計画集計2025[(当月)計画 請負金額],0,0)</f>
        <v>4200000</v>
      </c>
      <c r="FK86" s="28" cm="1">
        <f t="array" ref="FK86">_xlfn.XLOOKUP($D86&amp;FJ$2&amp;FJ$3,事業計画集計2025[営業所]&amp;事業計画集計2025[月]&amp;事業計画集計2025[受着完],事業計画集計2025[(当月)計画 利益額],0,0)</f>
        <v>4200000</v>
      </c>
      <c r="FL86" s="29">
        <f>FK86-($Q86*1000)</f>
        <v>32000</v>
      </c>
      <c r="FM86" s="149" cm="1">
        <f t="array" ref="FM86">_xlfn.XLOOKUP($D86&amp;FJ$2&amp;FJ$3,事業計画集計2025[営業所]&amp;事業計画集計2025[月]&amp;事業計画集計2025[受着完],事業計画集計2025[(当月)計画 棟数],0,0)</f>
        <v>2</v>
      </c>
      <c r="FN86" s="28" cm="1">
        <f t="array" ref="FN86">_xlfn.XLOOKUP($D86&amp;FN$2&amp;FN$3,事業計画集計2025[営業所]&amp;事業計画集計2025[月]&amp;事業計画集計2025[受着完],事業計画集計2025[(当月)計画 請負金額],0,0)</f>
        <v>0</v>
      </c>
      <c r="FO86" s="28" cm="1">
        <f t="array" ref="FO86">_xlfn.XLOOKUP($D86&amp;FN$2&amp;FN$3,事業計画集計2025[営業所]&amp;事業計画集計2025[月]&amp;事業計画集計2025[受着完],事業計画集計2025[(当月)計画 利益額],0,0)</f>
        <v>0</v>
      </c>
      <c r="FP86" s="149" cm="1">
        <f t="array" ref="FP86">_xlfn.XLOOKUP($D86&amp;FN$2&amp;FN$3,事業計画集計2025[営業所]&amp;事業計画集計2025[月]&amp;事業計画集計2025[受着完],事業計画集計2025[(当月)計画 棟数],0,0)</f>
        <v>0</v>
      </c>
      <c r="FQ86" s="28" cm="1">
        <f t="array" ref="FQ86">_xlfn.XLOOKUP($D86&amp;FQ$2&amp;FQ$3,事業計画集計2025[営業所]&amp;事業計画集計2025[月]&amp;事業計画集計2025[受着完],事業計画集計2025[(当月)計画 請負金額],0,0)</f>
        <v>0</v>
      </c>
      <c r="FR86" s="28" cm="1">
        <f t="array" ref="FR86">_xlfn.XLOOKUP($D86&amp;FQ$2&amp;FQ$3,事業計画集計2025[営業所]&amp;事業計画集計2025[月]&amp;事業計画集計2025[受着完],事業計画集計2025[(当月)計画 利益額],0,0)</f>
        <v>0</v>
      </c>
      <c r="FS86" s="149" cm="1">
        <f t="array" ref="FS86">_xlfn.XLOOKUP($D86&amp;FQ$2&amp;FQ$3,事業計画集計2025[営業所]&amp;事業計画集計2025[月]&amp;事業計画集計2025[受着完],事業計画集計2025[(当月)計画 棟数],0,0)</f>
        <v>0</v>
      </c>
      <c r="FT86" s="28" cm="1">
        <f t="array" ref="FT86">_xlfn.XLOOKUP($D86&amp;FT$2&amp;FT$3,事業計画集計2025[営業所]&amp;事業計画集計2025[月]&amp;事業計画集計2025[受着完],事業計画集計2025[(当月)計画 請負金額],0,0)</f>
        <v>4200000</v>
      </c>
      <c r="FU86" s="28" cm="1">
        <f t="array" ref="FU86">_xlfn.XLOOKUP($D86&amp;FT$2&amp;FT$3,事業計画集計2025[営業所]&amp;事業計画集計2025[月]&amp;事業計画集計2025[受着完],事業計画集計2025[(当月)計画 利益額],0,0)</f>
        <v>4200000</v>
      </c>
      <c r="FV86" s="29">
        <f>FU86-($Q86*1000)</f>
        <v>32000</v>
      </c>
      <c r="FW86" s="142" cm="1">
        <f t="array" ref="FW86">_xlfn.XLOOKUP($D86&amp;FT$2&amp;FT$3,事業計画集計2025[営業所]&amp;事業計画集計2025[月]&amp;事業計画集計2025[受着完],事業計画集計2025[(当月)計画 棟数],0,0)</f>
        <v>2</v>
      </c>
      <c r="FX86" s="421">
        <f t="shared" ref="FX86:FX87" si="2264">ET86+FD86+FN86</f>
        <v>0</v>
      </c>
      <c r="FY86" s="422">
        <f t="shared" ref="FY86:FY87" si="2265">EU86+FE86+FO86</f>
        <v>0</v>
      </c>
      <c r="FZ86" s="423">
        <f t="shared" ref="FZ86:FZ87" si="2266">EV86+FF86+FP86</f>
        <v>0</v>
      </c>
      <c r="GA86" s="296">
        <f t="shared" ref="GA86:GA87" si="2267">EW86+FG86+FQ86</f>
        <v>0</v>
      </c>
      <c r="GB86" s="300">
        <f t="shared" ref="GB86:GB87" si="2268">EX86+FH86+FR86</f>
        <v>0</v>
      </c>
      <c r="GC86" s="154">
        <f t="shared" ref="GC86:GC87" si="2269">EY86+FI86+FS86</f>
        <v>0</v>
      </c>
      <c r="GD86" s="304">
        <f t="shared" ref="GD86" si="2270">EZ86+FJ86+FT86</f>
        <v>12600000</v>
      </c>
      <c r="GE86" s="314">
        <f t="shared" ref="GE86:GF86" si="2271">FA86+FK86+FU86</f>
        <v>12600000</v>
      </c>
      <c r="GF86" s="324">
        <f t="shared" si="2271"/>
        <v>96000</v>
      </c>
      <c r="GG86" s="158">
        <f t="shared" ref="GG86" si="2272">FC86+FM86+FW86</f>
        <v>6</v>
      </c>
      <c r="GH86" s="333">
        <f t="shared" ref="GH86:GH87" si="2273">EJ86+FX86</f>
        <v>0</v>
      </c>
      <c r="GI86" s="334">
        <f t="shared" ref="GI86:GI87" si="2274">EK86+FY86</f>
        <v>0</v>
      </c>
      <c r="GJ86" s="162">
        <f t="shared" ref="GJ86:GJ87" si="2275">EL86+FZ86</f>
        <v>0</v>
      </c>
      <c r="GK86" s="354">
        <f t="shared" ref="GK86:GK87" si="2276">EM86+GA86</f>
        <v>0</v>
      </c>
      <c r="GL86" s="355">
        <f t="shared" ref="GL86:GL87" si="2277">EN86+GB86</f>
        <v>0</v>
      </c>
      <c r="GM86" s="166">
        <f t="shared" ref="GM86:GM87" si="2278">EO86+GC86</f>
        <v>0</v>
      </c>
      <c r="GN86" s="479">
        <f t="shared" ref="GN86:GN87" si="2279">EP86+GD86</f>
        <v>25200000</v>
      </c>
      <c r="GO86" s="480">
        <f t="shared" ref="GO86:GO87" si="2280">EQ86+GE86</f>
        <v>25200000</v>
      </c>
      <c r="GP86" s="481">
        <f t="shared" ref="GP86:GP87" si="2281">ER86+GF86</f>
        <v>192000</v>
      </c>
      <c r="GQ86" s="482">
        <f t="shared" ref="GQ86:GQ87" si="2282">ES86+GG86</f>
        <v>12</v>
      </c>
      <c r="GR86" s="390">
        <f t="shared" ref="GR86:GR87" si="2283">CV86+GH86</f>
        <v>0</v>
      </c>
      <c r="GS86" s="391">
        <f t="shared" ref="GS86:GS87" si="2284">CW86+GI86</f>
        <v>0</v>
      </c>
      <c r="GT86" s="170">
        <f t="shared" ref="GT86:GT87" si="2285">CX86+GJ86</f>
        <v>0</v>
      </c>
      <c r="GU86" s="390">
        <f t="shared" ref="GU86:GU87" si="2286">CY86+GK86</f>
        <v>0</v>
      </c>
      <c r="GV86" s="391">
        <f t="shared" ref="GV86:GV87" si="2287">CZ86+GL86</f>
        <v>0</v>
      </c>
      <c r="GW86" s="170">
        <f t="shared" ref="GW86:GW87" si="2288">DA86+GM86</f>
        <v>0</v>
      </c>
      <c r="GX86" s="390">
        <f t="shared" ref="GX86:GX87" si="2289">DB86+GN86</f>
        <v>50400000</v>
      </c>
      <c r="GY86" s="391">
        <f t="shared" ref="GY86:GY87" si="2290">DC86+GO86</f>
        <v>50400000</v>
      </c>
      <c r="GZ86" s="409">
        <f t="shared" ref="GZ86:GZ87" si="2291">DD86+GP86</f>
        <v>384000</v>
      </c>
      <c r="HA86" s="256">
        <f t="shared" ref="HA86:HA87" si="2292">DE86+GQ86</f>
        <v>24</v>
      </c>
      <c r="HB86" s="31"/>
      <c r="HC86" s="30" t="s">
        <v>137</v>
      </c>
      <c r="HD86" s="30" t="s">
        <v>205</v>
      </c>
      <c r="HE86" s="519" t="s">
        <v>256</v>
      </c>
      <c r="HF86" s="30"/>
      <c r="HG86" s="30"/>
    </row>
    <row r="87" spans="1:215" s="25" customFormat="1" ht="21">
      <c r="A87" s="24"/>
      <c r="B87" s="51"/>
      <c r="C87" s="75"/>
      <c r="D87" s="76"/>
      <c r="E87" s="209"/>
      <c r="F87" s="209"/>
      <c r="G87" s="209"/>
      <c r="H87" s="209"/>
      <c r="I87" s="209"/>
      <c r="J87" s="209"/>
      <c r="K87" s="211">
        <f>K86</f>
        <v>2300</v>
      </c>
      <c r="L87" s="211">
        <f t="shared" ref="L87" si="2293">L86</f>
        <v>634</v>
      </c>
      <c r="M87" s="211">
        <f t="shared" ref="M87" si="2294">M86</f>
        <v>34</v>
      </c>
      <c r="N87" s="211">
        <f t="shared" ref="N87" si="2295">N86</f>
        <v>150</v>
      </c>
      <c r="O87" s="211">
        <f t="shared" ref="O87" si="2296">O86</f>
        <v>250</v>
      </c>
      <c r="P87" s="211">
        <f t="shared" ref="P87" si="2297">P86</f>
        <v>800</v>
      </c>
      <c r="Q87" s="211">
        <f t="shared" ref="Q87" si="2298">Q86</f>
        <v>4168</v>
      </c>
      <c r="R87" s="209"/>
      <c r="S87" s="26" t="s">
        <v>138</v>
      </c>
      <c r="T87" s="27" cm="1">
        <f t="array" ref="T87">_xlfn.XLOOKUP($D86&amp;T$2&amp;T$3,事業計画集計2025[営業所]&amp;事業計画集計2025[月]&amp;事業計画集計2025[受着完],事業計画集計2025[(当月)実績 請負金額],0,0)</f>
        <v>0</v>
      </c>
      <c r="U87" s="28" cm="1">
        <f t="array" ref="U87">_xlfn.XLOOKUP($D86&amp;T$2&amp;T$3,事業計画集計2025[営業所]&amp;事業計画集計2025[月]&amp;事業計画集計2025[受着完],事業計画集計2025[(当月)実績 利益額],0,0)</f>
        <v>0</v>
      </c>
      <c r="V87" s="142" cm="1">
        <f t="array" ref="V87">_xlfn.XLOOKUP($D86&amp;T$2&amp;T$3,事業計画集計2025[営業所]&amp;事業計画集計2025[月]&amp;事業計画集計2025[受着完],事業計画集計2025[(当月)実績 棟数],0,0)</f>
        <v>0</v>
      </c>
      <c r="W87" s="27" cm="1">
        <f t="array" ref="W87">_xlfn.XLOOKUP($D86&amp;W$2&amp;W$3,事業計画集計2025[営業所]&amp;事業計画集計2025[月]&amp;事業計画集計2025[受着完],事業計画集計2025[(当月)実績 請負金額],0,0)</f>
        <v>0</v>
      </c>
      <c r="X87" s="28" cm="1">
        <f t="array" ref="X87">_xlfn.XLOOKUP($D86&amp;W$2&amp;W$3,事業計画集計2025[営業所]&amp;事業計画集計2025[月]&amp;事業計画集計2025[受着完],事業計画集計2025[(当月)実績 利益額],0,0)</f>
        <v>0</v>
      </c>
      <c r="Y87" s="149" cm="1">
        <f t="array" ref="Y87">_xlfn.XLOOKUP($D86&amp;W$2&amp;W$3,事業計画集計2025[営業所]&amp;事業計画集計2025[月]&amp;事業計画集計2025[受着完],事業計画集計2025[(当月)実績 棟数],0,0)</f>
        <v>0</v>
      </c>
      <c r="Z87" s="28" cm="1">
        <f t="array" ref="Z87">_xlfn.XLOOKUP($D86&amp;Z$2&amp;Z$3,事業計画集計2025[営業所]&amp;事業計画集計2025[月]&amp;事業計画集計2025[受着完],事業計画集計2025[(当月)実績 請負金額],0,0)</f>
        <v>1048843</v>
      </c>
      <c r="AA87" s="28" cm="1">
        <f t="array" ref="AA87">_xlfn.XLOOKUP($D86&amp;Z$2&amp;Z$3,事業計画集計2025[営業所]&amp;事業計画集計2025[月]&amp;事業計画集計2025[受着完],事業計画集計2025[(当月)実績 利益額],0,0)</f>
        <v>1048843</v>
      </c>
      <c r="AB87" s="133">
        <f>AA87-($Q86*1000)</f>
        <v>-3119157</v>
      </c>
      <c r="AC87" s="142" cm="1">
        <f t="array" ref="AC87">_xlfn.XLOOKUP($D86&amp;Z$2&amp;Z$3,事業計画集計2025[営業所]&amp;事業計画集計2025[月]&amp;事業計画集計2025[受着完],事業計画集計2025[(当月)実績 棟数],0,0)</f>
        <v>2</v>
      </c>
      <c r="AD87" s="27" cm="1">
        <f t="array" ref="AD87">_xlfn.XLOOKUP($D86&amp;AD$2&amp;AD$3,事業計画集計2025[営業所]&amp;事業計画集計2025[月]&amp;事業計画集計2025[受着完],事業計画集計2025[(当月)実績 請負金額],0,0)</f>
        <v>0</v>
      </c>
      <c r="AE87" s="28" cm="1">
        <f t="array" ref="AE87">_xlfn.XLOOKUP($D86&amp;AD$2&amp;AD$3,事業計画集計2025[営業所]&amp;事業計画集計2025[月]&amp;事業計画集計2025[受着完],事業計画集計2025[(当月)実績 利益額],0,0)</f>
        <v>0</v>
      </c>
      <c r="AF87" s="149" cm="1">
        <f t="array" ref="AF87">_xlfn.XLOOKUP($D86&amp;AD$2&amp;AD$3,事業計画集計2025[営業所]&amp;事業計画集計2025[月]&amp;事業計画集計2025[受着完],事業計画集計2025[(当月)実績 棟数],0,0)</f>
        <v>0</v>
      </c>
      <c r="AG87" s="28" cm="1">
        <f t="array" ref="AG87">_xlfn.XLOOKUP($D86&amp;AG$2&amp;AG$3,事業計画集計2025[営業所]&amp;事業計画集計2025[月]&amp;事業計画集計2025[受着完],事業計画集計2025[(当月)実績 請負金額],0,0)</f>
        <v>0</v>
      </c>
      <c r="AH87" s="28" cm="1">
        <f t="array" ref="AH87">_xlfn.XLOOKUP($D86&amp;AG$2&amp;AG$3,事業計画集計2025[営業所]&amp;事業計画集計2025[月]&amp;事業計画集計2025[受着完],事業計画集計2025[(当月)実績 利益額],0,0)</f>
        <v>0</v>
      </c>
      <c r="AI87" s="149" cm="1">
        <f t="array" ref="AI87">_xlfn.XLOOKUP($D86&amp;AG$2&amp;AG$3,事業計画集計2025[営業所]&amp;事業計画集計2025[月]&amp;事業計画集計2025[受着完],事業計画集計2025[(当月)実績 棟数],0,0)</f>
        <v>0</v>
      </c>
      <c r="AJ87" s="28" cm="1">
        <f t="array" ref="AJ87">_xlfn.XLOOKUP($D86&amp;AJ$2&amp;AJ$3,事業計画集計2025[営業所]&amp;事業計画集計2025[月]&amp;事業計画集計2025[受着完],事業計画集計2025[(当月)実績 請負金額],0,0)</f>
        <v>2284363</v>
      </c>
      <c r="AK87" s="28" cm="1">
        <f t="array" ref="AK87">_xlfn.XLOOKUP($D86&amp;AJ$2&amp;AJ$3,事業計画集計2025[営業所]&amp;事業計画集計2025[月]&amp;事業計画集計2025[受着完],事業計画集計2025[(当月)実績 利益額],0,0)</f>
        <v>2284363</v>
      </c>
      <c r="AL87" s="133">
        <f>AK87-($Q86*1000)</f>
        <v>-1883637</v>
      </c>
      <c r="AM87" s="149" cm="1">
        <f t="array" ref="AM87">_xlfn.XLOOKUP($D86&amp;AJ$2&amp;AJ$3,事業計画集計2025[営業所]&amp;事業計画集計2025[月]&amp;事業計画集計2025[受着完],事業計画集計2025[(当月)実績 棟数],0,0)</f>
        <v>4</v>
      </c>
      <c r="AN87" s="28" cm="1">
        <f t="array" ref="AN87">_xlfn.XLOOKUP($D86&amp;AN$2&amp;AN$3,事業計画集計2025[営業所]&amp;事業計画集計2025[月]&amp;事業計画集計2025[受着完],事業計画集計2025[(当月)実績 請負金額],0,0)</f>
        <v>0</v>
      </c>
      <c r="AO87" s="28" cm="1">
        <f t="array" ref="AO87">_xlfn.XLOOKUP($D86&amp;AN$2&amp;AN$3,事業計画集計2025[営業所]&amp;事業計画集計2025[月]&amp;事業計画集計2025[受着完],事業計画集計2025[(当月)実績 利益額],0,0)</f>
        <v>0</v>
      </c>
      <c r="AP87" s="149" cm="1">
        <f t="array" ref="AP87">_xlfn.XLOOKUP($D86&amp;AN$2&amp;AN$3,事業計画集計2025[営業所]&amp;事業計画集計2025[月]&amp;事業計画集計2025[受着完],事業計画集計2025[(当月)実績 棟数],0,0)</f>
        <v>0</v>
      </c>
      <c r="AQ87" s="28" cm="1">
        <f t="array" ref="AQ87">_xlfn.XLOOKUP($D86&amp;AQ$2&amp;AQ$3,事業計画集計2025[営業所]&amp;事業計画集計2025[月]&amp;事業計画集計2025[受着完],事業計画集計2025[(当月)実績 請負金額],0,0)</f>
        <v>0</v>
      </c>
      <c r="AR87" s="28" cm="1">
        <f t="array" ref="AR87">_xlfn.XLOOKUP($D86&amp;AQ$2&amp;AQ$3,事業計画集計2025[営業所]&amp;事業計画集計2025[月]&amp;事業計画集計2025[受着完],事業計画集計2025[(当月)実績 利益額],0,0)</f>
        <v>0</v>
      </c>
      <c r="AS87" s="149" cm="1">
        <f t="array" ref="AS87">_xlfn.XLOOKUP($D86&amp;AQ$2&amp;AQ$3,事業計画集計2025[営業所]&amp;事業計画集計2025[月]&amp;事業計画集計2025[受着完],事業計画集計2025[(当月)実績 棟数],0,0)</f>
        <v>0</v>
      </c>
      <c r="AT87" s="28" cm="1">
        <f t="array" ref="AT87">_xlfn.XLOOKUP($D86&amp;AT$2&amp;AT$3,事業計画集計2025[営業所]&amp;事業計画集計2025[月]&amp;事業計画集計2025[受着完],事業計画集計2025[(当月)実績 請負金額],0,0)</f>
        <v>1397523</v>
      </c>
      <c r="AU87" s="28" cm="1">
        <f t="array" ref="AU87">_xlfn.XLOOKUP($D86&amp;AT$2&amp;AT$3,事業計画集計2025[営業所]&amp;事業計画集計2025[月]&amp;事業計画集計2025[受着完],事業計画集計2025[(当月)実績 利益額],0,0)</f>
        <v>1397523</v>
      </c>
      <c r="AV87" s="29">
        <f>AU87-($Q86*1000)</f>
        <v>-2770477</v>
      </c>
      <c r="AW87" s="142" cm="1">
        <f t="array" ref="AW87">_xlfn.XLOOKUP($D86&amp;AT$2&amp;AT$3,事業計画集計2025[営業所]&amp;事業計画集計2025[月]&amp;事業計画集計2025[受着完],事業計画集計2025[(当月)実績 棟数],0,0)</f>
        <v>1</v>
      </c>
      <c r="AX87" s="421">
        <f t="shared" si="2226"/>
        <v>0</v>
      </c>
      <c r="AY87" s="422">
        <f t="shared" si="2227"/>
        <v>0</v>
      </c>
      <c r="AZ87" s="423">
        <f t="shared" si="2228"/>
        <v>0</v>
      </c>
      <c r="BA87" s="296">
        <f t="shared" si="2229"/>
        <v>0</v>
      </c>
      <c r="BB87" s="300">
        <f t="shared" si="2230"/>
        <v>0</v>
      </c>
      <c r="BC87" s="154">
        <f t="shared" si="2231"/>
        <v>0</v>
      </c>
      <c r="BD87" s="304">
        <f>Z87+AJ87+AT87</f>
        <v>4730729</v>
      </c>
      <c r="BE87" s="314">
        <f>AA87+AK87+AU87</f>
        <v>4730729</v>
      </c>
      <c r="BF87" s="409">
        <f>BE87*(1+BF88)-(($Q86*1000)*3)</f>
        <v>-7773271</v>
      </c>
      <c r="BG87" s="158">
        <f>AC87+AM87+AW87</f>
        <v>7</v>
      </c>
      <c r="BH87" s="28" cm="1">
        <f t="array" ref="BH87">_xlfn.XLOOKUP($D86&amp;BH$2&amp;BH$3,事業計画集計2025[営業所]&amp;事業計画集計2025[月]&amp;事業計画集計2025[受着完],事業計画集計2025[(当月)実績 請負金額],0,0)</f>
        <v>0</v>
      </c>
      <c r="BI87" s="28" cm="1">
        <f t="array" ref="BI87">_xlfn.XLOOKUP($D86&amp;BH$2&amp;BH$3,事業計画集計2025[営業所]&amp;事業計画集計2025[月]&amp;事業計画集計2025[受着完],事業計画集計2025[(当月)実績 利益額],0,0)</f>
        <v>0</v>
      </c>
      <c r="BJ87" s="149" cm="1">
        <f t="array" ref="BJ87">_xlfn.XLOOKUP($D86&amp;BH$2&amp;BH$3,事業計画集計2025[営業所]&amp;事業計画集計2025[月]&amp;事業計画集計2025[受着完],事業計画集計2025[(当月)実績 棟数],0,0)</f>
        <v>0</v>
      </c>
      <c r="BK87" s="28" cm="1">
        <f t="array" ref="BK87">_xlfn.XLOOKUP($D86&amp;BK$2&amp;BK$3,事業計画集計2025[営業所]&amp;事業計画集計2025[月]&amp;事業計画集計2025[受着完],事業計画集計2025[(当月)実績 請負金額],0,0)</f>
        <v>0</v>
      </c>
      <c r="BL87" s="28" cm="1">
        <f t="array" ref="BL87">_xlfn.XLOOKUP($D86&amp;BK$2&amp;BK$3,事業計画集計2025[営業所]&amp;事業計画集計2025[月]&amp;事業計画集計2025[受着完],事業計画集計2025[(当月)実績 利益額],0,0)</f>
        <v>0</v>
      </c>
      <c r="BM87" s="149" cm="1">
        <f t="array" ref="BM87">_xlfn.XLOOKUP($D86&amp;BK$2&amp;BK$3,事業計画集計2025[営業所]&amp;事業計画集計2025[月]&amp;事業計画集計2025[受着完],事業計画集計2025[(当月)実績 棟数],0,0)</f>
        <v>0</v>
      </c>
      <c r="BN87" s="28" cm="1">
        <f t="array" ref="BN87">_xlfn.XLOOKUP($D86&amp;BN$2&amp;BN$3,事業計画集計2025[営業所]&amp;事業計画集計2025[月]&amp;事業計画集計2025[受着完],事業計画集計2025[(当月)実績 請負金額],0,0)</f>
        <v>0</v>
      </c>
      <c r="BO87" s="28" cm="1">
        <f t="array" ref="BO87">_xlfn.XLOOKUP($D86&amp;BN$2&amp;BN$3,事業計画集計2025[営業所]&amp;事業計画集計2025[月]&amp;事業計画集計2025[受着完],事業計画集計2025[(当月)実績 利益額],0,0)</f>
        <v>0</v>
      </c>
      <c r="BP87" s="133">
        <f>BO87-($Q86*1000)</f>
        <v>-4168000</v>
      </c>
      <c r="BQ87" s="149" cm="1">
        <f t="array" ref="BQ87">_xlfn.XLOOKUP($D86&amp;BN$2&amp;BN$3,事業計画集計2025[営業所]&amp;事業計画集計2025[月]&amp;事業計画集計2025[受着完],事業計画集計2025[(当月)実績 棟数],0,0)</f>
        <v>0</v>
      </c>
      <c r="BR87" s="28" cm="1">
        <f t="array" ref="BR87">_xlfn.XLOOKUP($D86&amp;BR$2&amp;BR$3,事業計画集計2025[営業所]&amp;事業計画集計2025[月]&amp;事業計画集計2025[受着完],事業計画集計2025[(当月)実績 請負金額],0,0)</f>
        <v>0</v>
      </c>
      <c r="BS87" s="28" cm="1">
        <f t="array" ref="BS87">_xlfn.XLOOKUP($D86&amp;BR$2&amp;BR$3,事業計画集計2025[営業所]&amp;事業計画集計2025[月]&amp;事業計画集計2025[受着完],事業計画集計2025[(当月)実績 利益額],0,0)</f>
        <v>0</v>
      </c>
      <c r="BT87" s="149" cm="1">
        <f t="array" ref="BT87">_xlfn.XLOOKUP($D86&amp;BR$2&amp;BR$3,事業計画集計2025[営業所]&amp;事業計画集計2025[月]&amp;事業計画集計2025[受着完],事業計画集計2025[(当月)実績 棟数],0,0)</f>
        <v>0</v>
      </c>
      <c r="BU87" s="28" cm="1">
        <f t="array" ref="BU87">_xlfn.XLOOKUP($D86&amp;BU$2&amp;BU$3,事業計画集計2025[営業所]&amp;事業計画集計2025[月]&amp;事業計画集計2025[受着完],事業計画集計2025[(当月)実績 請負金額],0,0)</f>
        <v>0</v>
      </c>
      <c r="BV87" s="28" cm="1">
        <f t="array" ref="BV87">_xlfn.XLOOKUP($D86&amp;BU$2&amp;BU$3,事業計画集計2025[営業所]&amp;事業計画集計2025[月]&amp;事業計画集計2025[受着完],事業計画集計2025[(当月)実績 利益額],0,0)</f>
        <v>0</v>
      </c>
      <c r="BW87" s="149" cm="1">
        <f t="array" ref="BW87">_xlfn.XLOOKUP($D86&amp;BU$2&amp;BU$3,事業計画集計2025[営業所]&amp;事業計画集計2025[月]&amp;事業計画集計2025[受着完],事業計画集計2025[(当月)実績 棟数],0,0)</f>
        <v>0</v>
      </c>
      <c r="BX87" s="28" cm="1">
        <f t="array" ref="BX87">_xlfn.XLOOKUP($D86&amp;BX$2&amp;BX$3,事業計画集計2025[営業所]&amp;事業計画集計2025[月]&amp;事業計画集計2025[受着完],事業計画集計2025[(当月)実績 請負金額],0,0)</f>
        <v>170000</v>
      </c>
      <c r="BY87" s="28" cm="1">
        <f t="array" ref="BY87">_xlfn.XLOOKUP($D86&amp;BX$2&amp;BX$3,事業計画集計2025[営業所]&amp;事業計画集計2025[月]&amp;事業計画集計2025[受着完],事業計画集計2025[(当月)実績 利益額],0,0)</f>
        <v>170000</v>
      </c>
      <c r="BZ87" s="133">
        <f>BY87-($Q86*1000)</f>
        <v>-3998000</v>
      </c>
      <c r="CA87" s="149" cm="1">
        <f t="array" ref="CA87">_xlfn.XLOOKUP($D86&amp;BX$2&amp;BX$3,事業計画集計2025[営業所]&amp;事業計画集計2025[月]&amp;事業計画集計2025[受着完],事業計画集計2025[(当月)実績 棟数],0,0)</f>
        <v>1</v>
      </c>
      <c r="CB87" s="28" cm="1">
        <f t="array" ref="CB87">_xlfn.XLOOKUP($D86&amp;CB$2&amp;CB$3,事業計画集計2025[営業所]&amp;事業計画集計2025[月]&amp;事業計画集計2025[受着完],事業計画集計2025[(当月)実績 請負金額],0,0)</f>
        <v>0</v>
      </c>
      <c r="CC87" s="28" cm="1">
        <f t="array" ref="CC87">_xlfn.XLOOKUP($D86&amp;CB$2&amp;CB$3,事業計画集計2025[営業所]&amp;事業計画集計2025[月]&amp;事業計画集計2025[受着完],事業計画集計2025[(当月)実績 利益額],0,0)</f>
        <v>0</v>
      </c>
      <c r="CD87" s="149" cm="1">
        <f t="array" ref="CD87">_xlfn.XLOOKUP($D86&amp;CB$2&amp;CB$3,事業計画集計2025[営業所]&amp;事業計画集計2025[月]&amp;事業計画集計2025[受着完],事業計画集計2025[(当月)実績 棟数],0,0)</f>
        <v>0</v>
      </c>
      <c r="CE87" s="28" cm="1">
        <f t="array" ref="CE87">_xlfn.XLOOKUP($D86&amp;CE$2&amp;CE$3,事業計画集計2025[営業所]&amp;事業計画集計2025[月]&amp;事業計画集計2025[受着完],事業計画集計2025[(当月)実績 請負金額],0,0)</f>
        <v>0</v>
      </c>
      <c r="CF87" s="28" cm="1">
        <f t="array" ref="CF87">_xlfn.XLOOKUP($D86&amp;CE$2&amp;CE$3,事業計画集計2025[営業所]&amp;事業計画集計2025[月]&amp;事業計画集計2025[受着完],事業計画集計2025[(当月)実績 利益額],0,0)</f>
        <v>0</v>
      </c>
      <c r="CG87" s="149" cm="1">
        <f t="array" ref="CG87">_xlfn.XLOOKUP($D86&amp;CE$2&amp;CE$3,事業計画集計2025[営業所]&amp;事業計画集計2025[月]&amp;事業計画集計2025[受着完],事業計画集計2025[(当月)実績 棟数],0,0)</f>
        <v>0</v>
      </c>
      <c r="CH87" s="28" cm="1">
        <f t="array" ref="CH87">_xlfn.XLOOKUP($D86&amp;CH$2&amp;CH$3,事業計画集計2025[営業所]&amp;事業計画集計2025[月]&amp;事業計画集計2025[受着完],事業計画集計2025[(当月)実績 請負金額],0,0)</f>
        <v>0</v>
      </c>
      <c r="CI87" s="28" cm="1">
        <f t="array" ref="CI87">_xlfn.XLOOKUP($D86&amp;CH$2&amp;CH$3,事業計画集計2025[営業所]&amp;事業計画集計2025[月]&amp;事業計画集計2025[受着完],事業計画集計2025[(当月)実績 利益額],0,0)</f>
        <v>0</v>
      </c>
      <c r="CJ87" s="133">
        <f>CI87-($Q86*1000)</f>
        <v>-4168000</v>
      </c>
      <c r="CK87" s="142" cm="1">
        <f t="array" ref="CK87">_xlfn.XLOOKUP($D86&amp;CH$2&amp;CH$3,事業計画集計2025[営業所]&amp;事業計画集計2025[月]&amp;事業計画集計2025[受着完],事業計画集計2025[(当月)実績 棟数],0,0)</f>
        <v>0</v>
      </c>
      <c r="CL87" s="421">
        <f t="shared" si="2236"/>
        <v>0</v>
      </c>
      <c r="CM87" s="422">
        <f t="shared" si="2237"/>
        <v>0</v>
      </c>
      <c r="CN87" s="423">
        <f t="shared" si="2238"/>
        <v>0</v>
      </c>
      <c r="CO87" s="296">
        <f t="shared" si="2239"/>
        <v>0</v>
      </c>
      <c r="CP87" s="300">
        <f t="shared" si="2240"/>
        <v>0</v>
      </c>
      <c r="CQ87" s="154">
        <f t="shared" si="2241"/>
        <v>0</v>
      </c>
      <c r="CR87" s="304">
        <f>BN87+BX87+CH87</f>
        <v>170000</v>
      </c>
      <c r="CS87" s="314">
        <f>BO87+BY87+CI87</f>
        <v>170000</v>
      </c>
      <c r="CT87" s="409">
        <f>CS87*(1+CT88)-(($Q86*1000)*3)</f>
        <v>-12334000</v>
      </c>
      <c r="CU87" s="158">
        <f>BQ87+CA87+CK87</f>
        <v>1</v>
      </c>
      <c r="CV87" s="333">
        <f t="shared" si="2245"/>
        <v>0</v>
      </c>
      <c r="CW87" s="334">
        <f t="shared" si="2246"/>
        <v>0</v>
      </c>
      <c r="CX87" s="162">
        <f t="shared" si="2247"/>
        <v>0</v>
      </c>
      <c r="CY87" s="354">
        <f t="shared" si="2248"/>
        <v>0</v>
      </c>
      <c r="CZ87" s="355">
        <f t="shared" si="2249"/>
        <v>0</v>
      </c>
      <c r="DA87" s="166">
        <f t="shared" si="2250"/>
        <v>0</v>
      </c>
      <c r="DB87" s="479">
        <f t="shared" si="2251"/>
        <v>4900729</v>
      </c>
      <c r="DC87" s="480">
        <f t="shared" si="2252"/>
        <v>4900729</v>
      </c>
      <c r="DD87" s="409">
        <f t="shared" si="2253"/>
        <v>-20107271</v>
      </c>
      <c r="DE87" s="482">
        <f t="shared" si="2254"/>
        <v>8</v>
      </c>
      <c r="DF87" s="28" cm="1">
        <f t="array" ref="DF87">_xlfn.XLOOKUP($D86&amp;DF$2&amp;DF$3,事業計画集計2025[営業所]&amp;事業計画集計2025[月]&amp;事業計画集計2025[受着完],事業計画集計2025[(当月)実績 請負金額],0,0)</f>
        <v>0</v>
      </c>
      <c r="DG87" s="28" cm="1">
        <f t="array" ref="DG87">_xlfn.XLOOKUP($D86&amp;DF$2&amp;DF$3,事業計画集計2025[営業所]&amp;事業計画集計2025[月]&amp;事業計画集計2025[受着完],事業計画集計2025[(当月)実績 利益額],0,0)</f>
        <v>0</v>
      </c>
      <c r="DH87" s="149" cm="1">
        <f t="array" ref="DH87">_xlfn.XLOOKUP($D86&amp;DF$2&amp;DF$3,事業計画集計2025[営業所]&amp;事業計画集計2025[月]&amp;事業計画集計2025[受着完],事業計画集計2025[(当月)実績 棟数],0,0)</f>
        <v>0</v>
      </c>
      <c r="DI87" s="28" cm="1">
        <f t="array" ref="DI87">_xlfn.XLOOKUP($D86&amp;DI$2&amp;DI$3,事業計画集計2025[営業所]&amp;事業計画集計2025[月]&amp;事業計画集計2025[受着完],事業計画集計2025[(当月)実績 請負金額],0,0)</f>
        <v>0</v>
      </c>
      <c r="DJ87" s="28" cm="1">
        <f t="array" ref="DJ87">_xlfn.XLOOKUP($D86&amp;DI$2&amp;DI$3,事業計画集計2025[営業所]&amp;事業計画集計2025[月]&amp;事業計画集計2025[受着完],事業計画集計2025[(当月)実績 利益額],0,0)</f>
        <v>0</v>
      </c>
      <c r="DK87" s="149" cm="1">
        <f t="array" ref="DK87">_xlfn.XLOOKUP($D86&amp;DI$2&amp;DI$3,事業計画集計2025[営業所]&amp;事業計画集計2025[月]&amp;事業計画集計2025[受着完],事業計画集計2025[(当月)実績 棟数],0,0)</f>
        <v>0</v>
      </c>
      <c r="DL87" s="28" cm="1">
        <f t="array" ref="DL87">_xlfn.XLOOKUP($D86&amp;DL$2&amp;DL$3,事業計画集計2025[営業所]&amp;事業計画集計2025[月]&amp;事業計画集計2025[受着完],事業計画集計2025[(当月)実績 請負金額],0,0)</f>
        <v>0</v>
      </c>
      <c r="DM87" s="28" cm="1">
        <f t="array" ref="DM87">_xlfn.XLOOKUP($D86&amp;DL$2&amp;DL$3,事業計画集計2025[営業所]&amp;事業計画集計2025[月]&amp;事業計画集計2025[受着完],事業計画集計2025[(当月)実績 利益額],0,0)</f>
        <v>0</v>
      </c>
      <c r="DN87" s="133">
        <f>DM87-($Q86*1000)</f>
        <v>-4168000</v>
      </c>
      <c r="DO87" s="149" cm="1">
        <f t="array" ref="DO87">_xlfn.XLOOKUP($D86&amp;DL$2&amp;DL$3,事業計画集計2025[営業所]&amp;事業計画集計2025[月]&amp;事業計画集計2025[受着完],事業計画集計2025[(当月)実績 棟数],0,0)</f>
        <v>0</v>
      </c>
      <c r="DP87" s="28" cm="1">
        <f t="array" ref="DP87">_xlfn.XLOOKUP($D86&amp;DP$2&amp;DP$3,事業計画集計2025[営業所]&amp;事業計画集計2025[月]&amp;事業計画集計2025[受着完],事業計画集計2025[(当月)実績 請負金額],0,0)</f>
        <v>0</v>
      </c>
      <c r="DQ87" s="28" cm="1">
        <f t="array" ref="DQ87">_xlfn.XLOOKUP($D86&amp;DP$2&amp;DP$3,事業計画集計2025[営業所]&amp;事業計画集計2025[月]&amp;事業計画集計2025[受着完],事業計画集計2025[(当月)実績 利益額],0,0)</f>
        <v>0</v>
      </c>
      <c r="DR87" s="149" cm="1">
        <f t="array" ref="DR87">_xlfn.XLOOKUP($D86&amp;DP$2&amp;DP$3,事業計画集計2025[営業所]&amp;事業計画集計2025[月]&amp;事業計画集計2025[受着完],事業計画集計2025[(当月)実績 棟数],0,0)</f>
        <v>0</v>
      </c>
      <c r="DS87" s="28" cm="1">
        <f t="array" ref="DS87">_xlfn.XLOOKUP($D86&amp;DS$2&amp;DS$3,事業計画集計2025[営業所]&amp;事業計画集計2025[月]&amp;事業計画集計2025[受着完],事業計画集計2025[(当月)実績 請負金額],0,0)</f>
        <v>0</v>
      </c>
      <c r="DT87" s="28" cm="1">
        <f t="array" ref="DT87">_xlfn.XLOOKUP($D86&amp;DS$2&amp;DS$3,事業計画集計2025[営業所]&amp;事業計画集計2025[月]&amp;事業計画集計2025[受着完],事業計画集計2025[(当月)実績 利益額],0,0)</f>
        <v>0</v>
      </c>
      <c r="DU87" s="149" cm="1">
        <f t="array" ref="DU87">_xlfn.XLOOKUP($D86&amp;DS$2&amp;DS$3,事業計画集計2025[営業所]&amp;事業計画集計2025[月]&amp;事業計画集計2025[受着完],事業計画集計2025[(当月)実績 棟数],0,0)</f>
        <v>0</v>
      </c>
      <c r="DV87" s="28" cm="1">
        <f t="array" ref="DV87">_xlfn.XLOOKUP($D86&amp;DV$2&amp;DV$3,事業計画集計2025[営業所]&amp;事業計画集計2025[月]&amp;事業計画集計2025[受着完],事業計画集計2025[(当月)実績 請負金額],0,0)</f>
        <v>0</v>
      </c>
      <c r="DW87" s="28" cm="1">
        <f t="array" ref="DW87">_xlfn.XLOOKUP($D86&amp;DV$2&amp;DV$3,事業計画集計2025[営業所]&amp;事業計画集計2025[月]&amp;事業計画集計2025[受着完],事業計画集計2025[(当月)実績 利益額],0,0)</f>
        <v>0</v>
      </c>
      <c r="DX87" s="133">
        <f>DW87-($Q86*1000)</f>
        <v>-4168000</v>
      </c>
      <c r="DY87" s="149" cm="1">
        <f t="array" ref="DY87">_xlfn.XLOOKUP($D86&amp;DV$2&amp;DV$3,事業計画集計2025[営業所]&amp;事業計画集計2025[月]&amp;事業計画集計2025[受着完],事業計画集計2025[(当月)実績 棟数],0,0)</f>
        <v>0</v>
      </c>
      <c r="DZ87" s="28" cm="1">
        <f t="array" ref="DZ87">_xlfn.XLOOKUP($D86&amp;DZ$2&amp;DZ$3,事業計画集計2025[営業所]&amp;事業計画集計2025[月]&amp;事業計画集計2025[受着完],事業計画集計2025[(当月)実績 請負金額],0,0)</f>
        <v>0</v>
      </c>
      <c r="EA87" s="28" cm="1">
        <f t="array" ref="EA87">_xlfn.XLOOKUP($D86&amp;DZ$2&amp;DZ$3,事業計画集計2025[営業所]&amp;事業計画集計2025[月]&amp;事業計画集計2025[受着完],事業計画集計2025[(当月)実績 利益額],0,0)</f>
        <v>0</v>
      </c>
      <c r="EB87" s="149" cm="1">
        <f t="array" ref="EB87">_xlfn.XLOOKUP($D86&amp;DZ$2&amp;DZ$3,事業計画集計2025[営業所]&amp;事業計画集計2025[月]&amp;事業計画集計2025[受着完],事業計画集計2025[(当月)実績 棟数],0,0)</f>
        <v>0</v>
      </c>
      <c r="EC87" s="28" cm="1">
        <f t="array" ref="EC87">_xlfn.XLOOKUP($D86&amp;EC$2&amp;EC$3,事業計画集計2025[営業所]&amp;事業計画集計2025[月]&amp;事業計画集計2025[受着完],事業計画集計2025[(当月)実績 請負金額],0,0)</f>
        <v>0</v>
      </c>
      <c r="ED87" s="28" cm="1">
        <f t="array" ref="ED87">_xlfn.XLOOKUP($D86&amp;EC$2&amp;EC$3,事業計画集計2025[営業所]&amp;事業計画集計2025[月]&amp;事業計画集計2025[受着完],事業計画集計2025[(当月)実績 利益額],0,0)</f>
        <v>0</v>
      </c>
      <c r="EE87" s="149" cm="1">
        <f t="array" ref="EE87">_xlfn.XLOOKUP($D86&amp;EC$2&amp;EC$3,事業計画集計2025[営業所]&amp;事業計画集計2025[月]&amp;事業計画集計2025[受着完],事業計画集計2025[(当月)実績 棟数],0,0)</f>
        <v>0</v>
      </c>
      <c r="EF87" s="28" cm="1">
        <f t="array" ref="EF87">_xlfn.XLOOKUP($D86&amp;EF$2&amp;EF$3,事業計画集計2025[営業所]&amp;事業計画集計2025[月]&amp;事業計画集計2025[受着完],事業計画集計2025[(当月)実績 請負金額],0,0)</f>
        <v>0</v>
      </c>
      <c r="EG87" s="28" cm="1">
        <f t="array" ref="EG87">_xlfn.XLOOKUP($D86&amp;EF$2&amp;EF$3,事業計画集計2025[営業所]&amp;事業計画集計2025[月]&amp;事業計画集計2025[受着完],事業計画集計2025[(当月)実績 利益額],0,0)</f>
        <v>0</v>
      </c>
      <c r="EH87" s="133">
        <f>EG87-($Q86*1000)</f>
        <v>-4168000</v>
      </c>
      <c r="EI87" s="142" cm="1">
        <f t="array" ref="EI87">_xlfn.XLOOKUP($D86&amp;EF$2&amp;EF$3,事業計画集計2025[営業所]&amp;事業計画集計2025[月]&amp;事業計画集計2025[受着完],事業計画集計2025[(当月)実績 棟数],0,0)</f>
        <v>0</v>
      </c>
      <c r="EJ87" s="421">
        <f t="shared" si="2255"/>
        <v>0</v>
      </c>
      <c r="EK87" s="422">
        <f t="shared" si="2256"/>
        <v>0</v>
      </c>
      <c r="EL87" s="423">
        <f t="shared" si="2257"/>
        <v>0</v>
      </c>
      <c r="EM87" s="296">
        <f t="shared" si="2258"/>
        <v>0</v>
      </c>
      <c r="EN87" s="300">
        <f t="shared" si="2259"/>
        <v>0</v>
      </c>
      <c r="EO87" s="154">
        <f t="shared" si="2260"/>
        <v>0</v>
      </c>
      <c r="EP87" s="304">
        <f>DL87+DV87+EF87</f>
        <v>0</v>
      </c>
      <c r="EQ87" s="314">
        <f>DM87+DW87+EG87</f>
        <v>0</v>
      </c>
      <c r="ER87" s="409">
        <f>EQ87*(1+ER88)-(($Q86*1000)*3)</f>
        <v>-12504000</v>
      </c>
      <c r="ES87" s="158">
        <f>DO87+DY87+EI87</f>
        <v>0</v>
      </c>
      <c r="ET87" s="28" cm="1">
        <f t="array" ref="ET87">_xlfn.XLOOKUP($D86&amp;ET$2&amp;ET$3,事業計画集計2025[営業所]&amp;事業計画集計2025[月]&amp;事業計画集計2025[受着完],事業計画集計2025[(当月)実績 請負金額],0,0)</f>
        <v>0</v>
      </c>
      <c r="EU87" s="28" cm="1">
        <f t="array" ref="EU87">_xlfn.XLOOKUP($D86&amp;ET$2&amp;ET$3,事業計画集計2025[営業所]&amp;事業計画集計2025[月]&amp;事業計画集計2025[受着完],事業計画集計2025[(当月)実績 利益額],0,0)</f>
        <v>0</v>
      </c>
      <c r="EV87" s="149" cm="1">
        <f t="array" ref="EV87">_xlfn.XLOOKUP($D86&amp;ET$2&amp;ET$3,事業計画集計2025[営業所]&amp;事業計画集計2025[月]&amp;事業計画集計2025[受着完],事業計画集計2025[(当月)実績 棟数],0,0)</f>
        <v>0</v>
      </c>
      <c r="EW87" s="28" cm="1">
        <f t="array" ref="EW87">_xlfn.XLOOKUP($D86&amp;EW$2&amp;EW$3,事業計画集計2025[営業所]&amp;事業計画集計2025[月]&amp;事業計画集計2025[受着完],事業計画集計2025[(当月)実績 請負金額],0,0)</f>
        <v>0</v>
      </c>
      <c r="EX87" s="28" cm="1">
        <f t="array" ref="EX87">_xlfn.XLOOKUP($D86&amp;EW$2&amp;EW$3,事業計画集計2025[営業所]&amp;事業計画集計2025[月]&amp;事業計画集計2025[受着完],事業計画集計2025[(当月)実績 利益額],0,0)</f>
        <v>0</v>
      </c>
      <c r="EY87" s="149" cm="1">
        <f t="array" ref="EY87">_xlfn.XLOOKUP($D86&amp;EW$2&amp;EW$3,事業計画集計2025[営業所]&amp;事業計画集計2025[月]&amp;事業計画集計2025[受着完],事業計画集計2025[(当月)実績 棟数],0,0)</f>
        <v>0</v>
      </c>
      <c r="EZ87" s="28" cm="1">
        <f t="array" ref="EZ87">_xlfn.XLOOKUP($D86&amp;EZ$2&amp;EZ$3,事業計画集計2025[営業所]&amp;事業計画集計2025[月]&amp;事業計画集計2025[受着完],事業計画集計2025[(当月)実績 請負金額],0,0)</f>
        <v>0</v>
      </c>
      <c r="FA87" s="28" cm="1">
        <f t="array" ref="FA87">_xlfn.XLOOKUP($D86&amp;EZ$2&amp;EZ$3,事業計画集計2025[営業所]&amp;事業計画集計2025[月]&amp;事業計画集計2025[受着完],事業計画集計2025[(当月)実績 利益額],0,0)</f>
        <v>0</v>
      </c>
      <c r="FB87" s="133">
        <f>FA87-($Q86*1000)</f>
        <v>-4168000</v>
      </c>
      <c r="FC87" s="149" cm="1">
        <f t="array" ref="FC87">_xlfn.XLOOKUP($D86&amp;EZ$2&amp;EZ$3,事業計画集計2025[営業所]&amp;事業計画集計2025[月]&amp;事業計画集計2025[受着完],事業計画集計2025[(当月)実績 棟数],0,0)</f>
        <v>0</v>
      </c>
      <c r="FD87" s="28" cm="1">
        <f t="array" ref="FD87">_xlfn.XLOOKUP($D86&amp;FD$2&amp;FD$3,事業計画集計2025[営業所]&amp;事業計画集計2025[月]&amp;事業計画集計2025[受着完],事業計画集計2025[(当月)実績 請負金額],0,0)</f>
        <v>0</v>
      </c>
      <c r="FE87" s="28" cm="1">
        <f t="array" ref="FE87">_xlfn.XLOOKUP($D86&amp;FD$2&amp;FD$3,事業計画集計2025[営業所]&amp;事業計画集計2025[月]&amp;事業計画集計2025[受着完],事業計画集計2025[(当月)実績 利益額],0,0)</f>
        <v>0</v>
      </c>
      <c r="FF87" s="149" cm="1">
        <f t="array" ref="FF87">_xlfn.XLOOKUP($D86&amp;FD$2&amp;FD$3,事業計画集計2025[営業所]&amp;事業計画集計2025[月]&amp;事業計画集計2025[受着完],事業計画集計2025[(当月)実績 棟数],0,0)</f>
        <v>0</v>
      </c>
      <c r="FG87" s="28" cm="1">
        <f t="array" ref="FG87">_xlfn.XLOOKUP($D86&amp;FG$2&amp;FG$3,事業計画集計2025[営業所]&amp;事業計画集計2025[月]&amp;事業計画集計2025[受着完],事業計画集計2025[(当月)実績 請負金額],0,0)</f>
        <v>0</v>
      </c>
      <c r="FH87" s="28" cm="1">
        <f t="array" ref="FH87">_xlfn.XLOOKUP($D86&amp;FG$2&amp;FG$3,事業計画集計2025[営業所]&amp;事業計画集計2025[月]&amp;事業計画集計2025[受着完],事業計画集計2025[(当月)実績 利益額],0,0)</f>
        <v>0</v>
      </c>
      <c r="FI87" s="149" cm="1">
        <f t="array" ref="FI87">_xlfn.XLOOKUP($D86&amp;FG$2&amp;FG$3,事業計画集計2025[営業所]&amp;事業計画集計2025[月]&amp;事業計画集計2025[受着完],事業計画集計2025[(当月)実績 棟数],0,0)</f>
        <v>0</v>
      </c>
      <c r="FJ87" s="28" cm="1">
        <f t="array" ref="FJ87">_xlfn.XLOOKUP($D86&amp;FJ$2&amp;FJ$3,事業計画集計2025[営業所]&amp;事業計画集計2025[月]&amp;事業計画集計2025[受着完],事業計画集計2025[(当月)実績 請負金額],0,0)</f>
        <v>0</v>
      </c>
      <c r="FK87" s="28" cm="1">
        <f t="array" ref="FK87">_xlfn.XLOOKUP($D86&amp;FJ$2&amp;FJ$3,事業計画集計2025[営業所]&amp;事業計画集計2025[月]&amp;事業計画集計2025[受着完],事業計画集計2025[(当月)実績 利益額],0,0)</f>
        <v>0</v>
      </c>
      <c r="FL87" s="133">
        <f>FK87-($Q86*1000)</f>
        <v>-4168000</v>
      </c>
      <c r="FM87" s="149" cm="1">
        <f t="array" ref="FM87">_xlfn.XLOOKUP($D86&amp;FJ$2&amp;FJ$3,事業計画集計2025[営業所]&amp;事業計画集計2025[月]&amp;事業計画集計2025[受着完],事業計画集計2025[(当月)実績 棟数],0,0)</f>
        <v>0</v>
      </c>
      <c r="FN87" s="28" cm="1">
        <f t="array" ref="FN87">_xlfn.XLOOKUP($D86&amp;FN$2&amp;FN$3,事業計画集計2025[営業所]&amp;事業計画集計2025[月]&amp;事業計画集計2025[受着完],事業計画集計2025[(当月)実績 請負金額],0,0)</f>
        <v>0</v>
      </c>
      <c r="FO87" s="28" cm="1">
        <f t="array" ref="FO87">_xlfn.XLOOKUP($D86&amp;FN$2&amp;FN$3,事業計画集計2025[営業所]&amp;事業計画集計2025[月]&amp;事業計画集計2025[受着完],事業計画集計2025[(当月)実績 利益額],0,0)</f>
        <v>0</v>
      </c>
      <c r="FP87" s="149" cm="1">
        <f t="array" ref="FP87">_xlfn.XLOOKUP($D86&amp;FN$2&amp;FN$3,事業計画集計2025[営業所]&amp;事業計画集計2025[月]&amp;事業計画集計2025[受着完],事業計画集計2025[(当月)実績 棟数],0,0)</f>
        <v>0</v>
      </c>
      <c r="FQ87" s="28" cm="1">
        <f t="array" ref="FQ87">_xlfn.XLOOKUP($D86&amp;FQ$2&amp;FQ$3,事業計画集計2025[営業所]&amp;事業計画集計2025[月]&amp;事業計画集計2025[受着完],事業計画集計2025[(当月)実績 請負金額],0,0)</f>
        <v>0</v>
      </c>
      <c r="FR87" s="28" cm="1">
        <f t="array" ref="FR87">_xlfn.XLOOKUP($D86&amp;FQ$2&amp;FQ$3,事業計画集計2025[営業所]&amp;事業計画集計2025[月]&amp;事業計画集計2025[受着完],事業計画集計2025[(当月)実績 利益額],0,0)</f>
        <v>0</v>
      </c>
      <c r="FS87" s="149" cm="1">
        <f t="array" ref="FS87">_xlfn.XLOOKUP($D86&amp;FQ$2&amp;FQ$3,事業計画集計2025[営業所]&amp;事業計画集計2025[月]&amp;事業計画集計2025[受着完],事業計画集計2025[(当月)実績 棟数],0,0)</f>
        <v>0</v>
      </c>
      <c r="FT87" s="28" cm="1">
        <f t="array" ref="FT87">_xlfn.XLOOKUP($D86&amp;FT$2&amp;FT$3,事業計画集計2025[営業所]&amp;事業計画集計2025[月]&amp;事業計画集計2025[受着完],事業計画集計2025[(当月)実績 請負金額],0,0)</f>
        <v>0</v>
      </c>
      <c r="FU87" s="28" cm="1">
        <f t="array" ref="FU87">_xlfn.XLOOKUP($D86&amp;FT$2&amp;FT$3,事業計画集計2025[営業所]&amp;事業計画集計2025[月]&amp;事業計画集計2025[受着完],事業計画集計2025[(当月)実績 利益額],0,0)</f>
        <v>0</v>
      </c>
      <c r="FV87" s="133">
        <f>FU87-($Q86*1000)</f>
        <v>-4168000</v>
      </c>
      <c r="FW87" s="142" cm="1">
        <f t="array" ref="FW87">_xlfn.XLOOKUP($D86&amp;FT$2&amp;FT$3,事業計画集計2025[営業所]&amp;事業計画集計2025[月]&amp;事業計画集計2025[受着完],事業計画集計2025[(当月)実績 棟数],0,0)</f>
        <v>0</v>
      </c>
      <c r="FX87" s="421">
        <f t="shared" si="2264"/>
        <v>0</v>
      </c>
      <c r="FY87" s="422">
        <f t="shared" si="2265"/>
        <v>0</v>
      </c>
      <c r="FZ87" s="423">
        <f t="shared" si="2266"/>
        <v>0</v>
      </c>
      <c r="GA87" s="296">
        <f t="shared" si="2267"/>
        <v>0</v>
      </c>
      <c r="GB87" s="300">
        <f t="shared" si="2268"/>
        <v>0</v>
      </c>
      <c r="GC87" s="154">
        <f t="shared" si="2269"/>
        <v>0</v>
      </c>
      <c r="GD87" s="304">
        <f>EZ87+FJ87+FT87</f>
        <v>0</v>
      </c>
      <c r="GE87" s="314">
        <f>FA87+FK87+FU87</f>
        <v>0</v>
      </c>
      <c r="GF87" s="409">
        <f>GE87*(1+GF88)-(($Q86*1000)*3)</f>
        <v>-12504000</v>
      </c>
      <c r="GG87" s="158">
        <f>FC87+FM87+FW87</f>
        <v>0</v>
      </c>
      <c r="GH87" s="333">
        <f t="shared" si="2273"/>
        <v>0</v>
      </c>
      <c r="GI87" s="334">
        <f t="shared" si="2274"/>
        <v>0</v>
      </c>
      <c r="GJ87" s="162">
        <f t="shared" si="2275"/>
        <v>0</v>
      </c>
      <c r="GK87" s="354">
        <f t="shared" si="2276"/>
        <v>0</v>
      </c>
      <c r="GL87" s="355">
        <f t="shared" si="2277"/>
        <v>0</v>
      </c>
      <c r="GM87" s="166">
        <f t="shared" si="2278"/>
        <v>0</v>
      </c>
      <c r="GN87" s="479">
        <f t="shared" si="2279"/>
        <v>0</v>
      </c>
      <c r="GO87" s="480">
        <f t="shared" si="2280"/>
        <v>0</v>
      </c>
      <c r="GP87" s="409">
        <f t="shared" si="2281"/>
        <v>-25008000</v>
      </c>
      <c r="GQ87" s="482">
        <f t="shared" si="2282"/>
        <v>0</v>
      </c>
      <c r="GR87" s="390">
        <f t="shared" si="2283"/>
        <v>0</v>
      </c>
      <c r="GS87" s="391">
        <f t="shared" si="2284"/>
        <v>0</v>
      </c>
      <c r="GT87" s="170">
        <f t="shared" si="2285"/>
        <v>0</v>
      </c>
      <c r="GU87" s="390">
        <f t="shared" si="2286"/>
        <v>0</v>
      </c>
      <c r="GV87" s="391">
        <f t="shared" si="2287"/>
        <v>0</v>
      </c>
      <c r="GW87" s="170">
        <f t="shared" si="2288"/>
        <v>0</v>
      </c>
      <c r="GX87" s="390">
        <f t="shared" si="2289"/>
        <v>4900729</v>
      </c>
      <c r="GY87" s="391">
        <f t="shared" si="2290"/>
        <v>4900729</v>
      </c>
      <c r="GZ87" s="409">
        <f t="shared" si="2291"/>
        <v>-45115271</v>
      </c>
      <c r="HA87" s="256">
        <f t="shared" si="2292"/>
        <v>8</v>
      </c>
      <c r="HB87" s="31"/>
      <c r="HC87" s="30" t="s">
        <v>138</v>
      </c>
      <c r="HD87" s="30" t="s">
        <v>205</v>
      </c>
      <c r="HE87" s="519" t="s">
        <v>256</v>
      </c>
      <c r="HF87" s="30"/>
      <c r="HG87" s="30"/>
    </row>
    <row r="88" spans="1:215" s="38" customFormat="1" ht="21">
      <c r="A88" s="32"/>
      <c r="B88" s="599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139</v>
      </c>
      <c r="T88" s="35" t="str">
        <f t="shared" ref="T88:AA88" si="2299">IF(AND(T86&gt;0,T87&gt;0),ROUNDDOWN(T87/T86,4),"")</f>
        <v/>
      </c>
      <c r="U88" s="36" t="str">
        <f t="shared" si="2299"/>
        <v/>
      </c>
      <c r="V88" s="143" t="str">
        <f t="shared" si="2299"/>
        <v/>
      </c>
      <c r="W88" s="35" t="str">
        <f t="shared" si="2299"/>
        <v/>
      </c>
      <c r="X88" s="36" t="str">
        <f t="shared" si="2299"/>
        <v/>
      </c>
      <c r="Y88" s="150" t="str">
        <f t="shared" si="2299"/>
        <v/>
      </c>
      <c r="Z88" s="36">
        <f t="shared" si="2299"/>
        <v>0.24970000000000001</v>
      </c>
      <c r="AA88" s="36">
        <f t="shared" si="2299"/>
        <v>0.24970000000000001</v>
      </c>
      <c r="AB88" s="37">
        <f>IF(AB87&gt;0,AB87/AB86,0)</f>
        <v>0</v>
      </c>
      <c r="AC88" s="143">
        <f t="shared" ref="AC88:AK88" si="2300">IF(AND(AC86&gt;0,AC87&gt;0),ROUNDDOWN(AC87/AC86,4),"")</f>
        <v>1</v>
      </c>
      <c r="AD88" s="35" t="str">
        <f t="shared" si="2300"/>
        <v/>
      </c>
      <c r="AE88" s="36" t="str">
        <f t="shared" si="2300"/>
        <v/>
      </c>
      <c r="AF88" s="150" t="str">
        <f t="shared" si="2300"/>
        <v/>
      </c>
      <c r="AG88" s="36" t="str">
        <f t="shared" si="2300"/>
        <v/>
      </c>
      <c r="AH88" s="36" t="str">
        <f t="shared" si="2300"/>
        <v/>
      </c>
      <c r="AI88" s="150" t="str">
        <f t="shared" si="2300"/>
        <v/>
      </c>
      <c r="AJ88" s="36">
        <f t="shared" si="2300"/>
        <v>0.54379999999999995</v>
      </c>
      <c r="AK88" s="36">
        <f t="shared" si="2300"/>
        <v>0.54379999999999995</v>
      </c>
      <c r="AL88" s="37">
        <f>IF(AL87&gt;0,AL87/AL86,0)</f>
        <v>0</v>
      </c>
      <c r="AM88" s="150">
        <f t="shared" ref="AM88:AU88" si="2301">IF(AND(AM86&gt;0,AM87&gt;0),ROUNDDOWN(AM87/AM86,4),"")</f>
        <v>2</v>
      </c>
      <c r="AN88" s="36" t="str">
        <f t="shared" si="2301"/>
        <v/>
      </c>
      <c r="AO88" s="36" t="str">
        <f t="shared" si="2301"/>
        <v/>
      </c>
      <c r="AP88" s="150" t="str">
        <f t="shared" si="2301"/>
        <v/>
      </c>
      <c r="AQ88" s="36" t="str">
        <f t="shared" si="2301"/>
        <v/>
      </c>
      <c r="AR88" s="36" t="str">
        <f t="shared" si="2301"/>
        <v/>
      </c>
      <c r="AS88" s="150" t="str">
        <f t="shared" si="2301"/>
        <v/>
      </c>
      <c r="AT88" s="36">
        <f t="shared" si="2301"/>
        <v>0.3327</v>
      </c>
      <c r="AU88" s="36">
        <f t="shared" si="2301"/>
        <v>0.3327</v>
      </c>
      <c r="AV88" s="37">
        <f>IF(AV87&gt;0,AV87/AV86,0)</f>
        <v>0</v>
      </c>
      <c r="AW88" s="143">
        <f>IF(AND(AW86&gt;0,AW87&gt;0),ROUNDDOWN(AW87/AW86,4),"")</f>
        <v>0.5</v>
      </c>
      <c r="AX88" s="424" t="str">
        <f t="shared" ref="AX88:BE88" si="2302">IF(AND(AX86&gt;0,AX87&gt;0),ROUNDDOWN(AX87/AX86,4),"")</f>
        <v/>
      </c>
      <c r="AY88" s="425" t="str">
        <f t="shared" si="2302"/>
        <v/>
      </c>
      <c r="AZ88" s="426" t="str">
        <f t="shared" si="2302"/>
        <v/>
      </c>
      <c r="BA88" s="297" t="str">
        <f t="shared" si="2302"/>
        <v/>
      </c>
      <c r="BB88" s="301" t="str">
        <f t="shared" si="2302"/>
        <v/>
      </c>
      <c r="BC88" s="155" t="str">
        <f t="shared" si="2302"/>
        <v/>
      </c>
      <c r="BD88" s="305">
        <f t="shared" si="2302"/>
        <v>0.37540000000000001</v>
      </c>
      <c r="BE88" s="315">
        <f t="shared" si="2302"/>
        <v>0.37540000000000001</v>
      </c>
      <c r="BF88" s="325"/>
      <c r="BG88" s="159">
        <f t="shared" ref="BG88:BO88" si="2303">IF(AND(BG86&gt;0,BG87&gt;0),ROUNDDOWN(BG87/BG86,4),"")</f>
        <v>1.1666000000000001</v>
      </c>
      <c r="BH88" s="36" t="str">
        <f t="shared" si="2303"/>
        <v/>
      </c>
      <c r="BI88" s="36" t="str">
        <f t="shared" si="2303"/>
        <v/>
      </c>
      <c r="BJ88" s="150" t="str">
        <f t="shared" si="2303"/>
        <v/>
      </c>
      <c r="BK88" s="36" t="str">
        <f t="shared" si="2303"/>
        <v/>
      </c>
      <c r="BL88" s="36" t="str">
        <f t="shared" si="2303"/>
        <v/>
      </c>
      <c r="BM88" s="150" t="str">
        <f t="shared" si="2303"/>
        <v/>
      </c>
      <c r="BN88" s="36" t="str">
        <f t="shared" si="2303"/>
        <v/>
      </c>
      <c r="BO88" s="36" t="str">
        <f t="shared" si="2303"/>
        <v/>
      </c>
      <c r="BP88" s="37">
        <f>IF(BP87&gt;0,BP87/BP86,0)</f>
        <v>0</v>
      </c>
      <c r="BQ88" s="150" t="str">
        <f t="shared" ref="BQ88:BY88" si="2304">IF(AND(BQ86&gt;0,BQ87&gt;0),ROUNDDOWN(BQ87/BQ86,4),"")</f>
        <v/>
      </c>
      <c r="BR88" s="36" t="str">
        <f t="shared" si="2304"/>
        <v/>
      </c>
      <c r="BS88" s="36" t="str">
        <f t="shared" si="2304"/>
        <v/>
      </c>
      <c r="BT88" s="150" t="str">
        <f t="shared" si="2304"/>
        <v/>
      </c>
      <c r="BU88" s="36" t="str">
        <f t="shared" si="2304"/>
        <v/>
      </c>
      <c r="BV88" s="36" t="str">
        <f t="shared" si="2304"/>
        <v/>
      </c>
      <c r="BW88" s="150" t="str">
        <f t="shared" si="2304"/>
        <v/>
      </c>
      <c r="BX88" s="36">
        <f t="shared" si="2304"/>
        <v>4.0399999999999998E-2</v>
      </c>
      <c r="BY88" s="36">
        <f t="shared" si="2304"/>
        <v>4.0399999999999998E-2</v>
      </c>
      <c r="BZ88" s="37">
        <f>IF(BZ87&gt;0,BZ87/BZ86,0)</f>
        <v>0</v>
      </c>
      <c r="CA88" s="150">
        <f t="shared" ref="CA88:CI88" si="2305">IF(AND(CA86&gt;0,CA87&gt;0),ROUNDDOWN(CA87/CA86,4),"")</f>
        <v>0.5</v>
      </c>
      <c r="CB88" s="36" t="str">
        <f t="shared" si="2305"/>
        <v/>
      </c>
      <c r="CC88" s="36" t="str">
        <f t="shared" si="2305"/>
        <v/>
      </c>
      <c r="CD88" s="150" t="str">
        <f t="shared" si="2305"/>
        <v/>
      </c>
      <c r="CE88" s="36" t="str">
        <f t="shared" si="2305"/>
        <v/>
      </c>
      <c r="CF88" s="36" t="str">
        <f t="shared" si="2305"/>
        <v/>
      </c>
      <c r="CG88" s="150" t="str">
        <f t="shared" si="2305"/>
        <v/>
      </c>
      <c r="CH88" s="36" t="str">
        <f t="shared" si="2305"/>
        <v/>
      </c>
      <c r="CI88" s="36" t="str">
        <f t="shared" si="2305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2306">IF(AND(CL86&gt;0,CL87&gt;0),ROUNDDOWN(CL87/CL86,4),"")</f>
        <v/>
      </c>
      <c r="CM88" s="425" t="str">
        <f t="shared" si="2306"/>
        <v/>
      </c>
      <c r="CN88" s="426" t="str">
        <f t="shared" si="2306"/>
        <v/>
      </c>
      <c r="CO88" s="297" t="str">
        <f t="shared" si="2306"/>
        <v/>
      </c>
      <c r="CP88" s="301" t="str">
        <f t="shared" si="2306"/>
        <v/>
      </c>
      <c r="CQ88" s="155" t="str">
        <f t="shared" si="2306"/>
        <v/>
      </c>
      <c r="CR88" s="305">
        <f t="shared" si="2306"/>
        <v>1.34E-2</v>
      </c>
      <c r="CS88" s="315">
        <f t="shared" si="2306"/>
        <v>1.34E-2</v>
      </c>
      <c r="CT88" s="325"/>
      <c r="CU88" s="159">
        <f>IF(AND(CU86&gt;0,CU87&gt;0),ROUNDDOWN(CU87/CU86,4),"")</f>
        <v>0.1666</v>
      </c>
      <c r="CV88" s="335" t="str">
        <f>IF(AND(CV86&gt;0,CV87&gt;0),ROUNDDOWN(CV87/CV86,4),"")</f>
        <v/>
      </c>
      <c r="CW88" s="336" t="str">
        <f t="shared" ref="CW88:CX88" si="2307">IF(AND(CW86&gt;0,CW87&gt;0),ROUNDDOWN(CW87/CW86,4),"")</f>
        <v/>
      </c>
      <c r="CX88" s="163" t="str">
        <f t="shared" si="2307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>
        <f t="shared" ref="DB88:DE88" si="2308">IF(AND(DB86&gt;0,DB87&gt;0),ROUNDDOWN(DB87/DB86,4),"")</f>
        <v>0.19439999999999999</v>
      </c>
      <c r="DC88" s="484">
        <f t="shared" si="2308"/>
        <v>0.19439999999999999</v>
      </c>
      <c r="DD88" s="485"/>
      <c r="DE88" s="486">
        <f t="shared" si="2308"/>
        <v>0.66659999999999997</v>
      </c>
      <c r="DF88" s="36" t="str">
        <f t="shared" ref="DF88:DM88" si="2309">IF(AND(DF86&gt;0,DF87&gt;0),ROUNDDOWN(DF87/DF86,4),"")</f>
        <v/>
      </c>
      <c r="DG88" s="36" t="str">
        <f t="shared" si="2309"/>
        <v/>
      </c>
      <c r="DH88" s="150" t="str">
        <f t="shared" si="2309"/>
        <v/>
      </c>
      <c r="DI88" s="36" t="str">
        <f t="shared" si="2309"/>
        <v/>
      </c>
      <c r="DJ88" s="36" t="str">
        <f t="shared" si="2309"/>
        <v/>
      </c>
      <c r="DK88" s="150" t="str">
        <f t="shared" si="2309"/>
        <v/>
      </c>
      <c r="DL88" s="36" t="str">
        <f t="shared" si="2309"/>
        <v/>
      </c>
      <c r="DM88" s="36" t="str">
        <f t="shared" si="2309"/>
        <v/>
      </c>
      <c r="DN88" s="37">
        <f>IF(DN87&gt;0,DN87/DN86,0)</f>
        <v>0</v>
      </c>
      <c r="DO88" s="150" t="str">
        <f t="shared" ref="DO88:DW88" si="2310">IF(AND(DO86&gt;0,DO87&gt;0),ROUNDDOWN(DO87/DO86,4),"")</f>
        <v/>
      </c>
      <c r="DP88" s="36" t="str">
        <f t="shared" si="2310"/>
        <v/>
      </c>
      <c r="DQ88" s="36" t="str">
        <f t="shared" si="2310"/>
        <v/>
      </c>
      <c r="DR88" s="150" t="str">
        <f t="shared" si="2310"/>
        <v/>
      </c>
      <c r="DS88" s="36" t="str">
        <f t="shared" si="2310"/>
        <v/>
      </c>
      <c r="DT88" s="36" t="str">
        <f t="shared" si="2310"/>
        <v/>
      </c>
      <c r="DU88" s="150" t="str">
        <f t="shared" si="2310"/>
        <v/>
      </c>
      <c r="DV88" s="36" t="str">
        <f t="shared" si="2310"/>
        <v/>
      </c>
      <c r="DW88" s="36" t="str">
        <f t="shared" si="2310"/>
        <v/>
      </c>
      <c r="DX88" s="37">
        <f>IF(DX87&gt;0,DX87/DX86,0)</f>
        <v>0</v>
      </c>
      <c r="DY88" s="150" t="str">
        <f t="shared" ref="DY88:EG88" si="2311">IF(AND(DY86&gt;0,DY87&gt;0),ROUNDDOWN(DY87/DY86,4),"")</f>
        <v/>
      </c>
      <c r="DZ88" s="36" t="str">
        <f t="shared" si="2311"/>
        <v/>
      </c>
      <c r="EA88" s="36" t="str">
        <f t="shared" si="2311"/>
        <v/>
      </c>
      <c r="EB88" s="150" t="str">
        <f t="shared" si="2311"/>
        <v/>
      </c>
      <c r="EC88" s="36" t="str">
        <f t="shared" si="2311"/>
        <v/>
      </c>
      <c r="ED88" s="36" t="str">
        <f t="shared" si="2311"/>
        <v/>
      </c>
      <c r="EE88" s="150" t="str">
        <f t="shared" si="2311"/>
        <v/>
      </c>
      <c r="EF88" s="36" t="str">
        <f t="shared" si="2311"/>
        <v/>
      </c>
      <c r="EG88" s="36" t="str">
        <f t="shared" si="2311"/>
        <v/>
      </c>
      <c r="EH88" s="37">
        <f>IF(EH87&gt;0,EH87/EH86,0)</f>
        <v>0</v>
      </c>
      <c r="EI88" s="143" t="str">
        <f>IF(AND(EI86&gt;0,EI87&gt;0),ROUNDDOWN(EI87/EI86,4),"")</f>
        <v/>
      </c>
      <c r="EJ88" s="424" t="str">
        <f t="shared" ref="EJ88:EQ88" si="2312">IF(AND(EJ86&gt;0,EJ87&gt;0),ROUNDDOWN(EJ87/EJ86,4),"")</f>
        <v/>
      </c>
      <c r="EK88" s="425" t="str">
        <f t="shared" si="2312"/>
        <v/>
      </c>
      <c r="EL88" s="426" t="str">
        <f t="shared" si="2312"/>
        <v/>
      </c>
      <c r="EM88" s="297" t="str">
        <f t="shared" si="2312"/>
        <v/>
      </c>
      <c r="EN88" s="301" t="str">
        <f t="shared" si="2312"/>
        <v/>
      </c>
      <c r="EO88" s="155" t="str">
        <f t="shared" si="2312"/>
        <v/>
      </c>
      <c r="EP88" s="305" t="str">
        <f t="shared" si="2312"/>
        <v/>
      </c>
      <c r="EQ88" s="315" t="str">
        <f t="shared" si="2312"/>
        <v/>
      </c>
      <c r="ER88" s="325"/>
      <c r="ES88" s="159" t="str">
        <f t="shared" ref="ES88:FA88" si="2313">IF(AND(ES86&gt;0,ES87&gt;0),ROUNDDOWN(ES87/ES86,4),"")</f>
        <v/>
      </c>
      <c r="ET88" s="36" t="str">
        <f t="shared" si="2313"/>
        <v/>
      </c>
      <c r="EU88" s="36" t="str">
        <f t="shared" si="2313"/>
        <v/>
      </c>
      <c r="EV88" s="150" t="str">
        <f t="shared" si="2313"/>
        <v/>
      </c>
      <c r="EW88" s="36" t="str">
        <f t="shared" si="2313"/>
        <v/>
      </c>
      <c r="EX88" s="36" t="str">
        <f t="shared" si="2313"/>
        <v/>
      </c>
      <c r="EY88" s="150" t="str">
        <f t="shared" si="2313"/>
        <v/>
      </c>
      <c r="EZ88" s="36" t="str">
        <f t="shared" si="2313"/>
        <v/>
      </c>
      <c r="FA88" s="36" t="str">
        <f t="shared" si="2313"/>
        <v/>
      </c>
      <c r="FB88" s="37">
        <f>IF(FB87&gt;0,FB87/FB86,0)</f>
        <v>0</v>
      </c>
      <c r="FC88" s="150" t="str">
        <f t="shared" ref="FC88:FK88" si="2314">IF(AND(FC86&gt;0,FC87&gt;0),ROUNDDOWN(FC87/FC86,4),"")</f>
        <v/>
      </c>
      <c r="FD88" s="36" t="str">
        <f t="shared" si="2314"/>
        <v/>
      </c>
      <c r="FE88" s="36" t="str">
        <f t="shared" si="2314"/>
        <v/>
      </c>
      <c r="FF88" s="150" t="str">
        <f t="shared" si="2314"/>
        <v/>
      </c>
      <c r="FG88" s="36" t="str">
        <f t="shared" si="2314"/>
        <v/>
      </c>
      <c r="FH88" s="36" t="str">
        <f t="shared" si="2314"/>
        <v/>
      </c>
      <c r="FI88" s="150" t="str">
        <f t="shared" si="2314"/>
        <v/>
      </c>
      <c r="FJ88" s="36" t="str">
        <f t="shared" si="2314"/>
        <v/>
      </c>
      <c r="FK88" s="36" t="str">
        <f t="shared" si="2314"/>
        <v/>
      </c>
      <c r="FL88" s="37">
        <f>IF(FL87&gt;0,FL87/FL86,0)</f>
        <v>0</v>
      </c>
      <c r="FM88" s="150" t="str">
        <f t="shared" ref="FM88:FU88" si="2315">IF(AND(FM86&gt;0,FM87&gt;0),ROUNDDOWN(FM87/FM86,4),"")</f>
        <v/>
      </c>
      <c r="FN88" s="36" t="str">
        <f t="shared" si="2315"/>
        <v/>
      </c>
      <c r="FO88" s="36" t="str">
        <f t="shared" si="2315"/>
        <v/>
      </c>
      <c r="FP88" s="150" t="str">
        <f t="shared" si="2315"/>
        <v/>
      </c>
      <c r="FQ88" s="36" t="str">
        <f t="shared" si="2315"/>
        <v/>
      </c>
      <c r="FR88" s="36" t="str">
        <f t="shared" si="2315"/>
        <v/>
      </c>
      <c r="FS88" s="150" t="str">
        <f t="shared" si="2315"/>
        <v/>
      </c>
      <c r="FT88" s="36" t="str">
        <f t="shared" si="2315"/>
        <v/>
      </c>
      <c r="FU88" s="36" t="str">
        <f t="shared" si="2315"/>
        <v/>
      </c>
      <c r="FV88" s="37">
        <f>IF(FV87&gt;0,FV87/FV86,0)</f>
        <v>0</v>
      </c>
      <c r="FW88" s="143" t="str">
        <f>IF(AND(FW86&gt;0,FW87&gt;0),ROUNDDOWN(FW87/FW86,4),"")</f>
        <v/>
      </c>
      <c r="FX88" s="424" t="str">
        <f t="shared" ref="FX88:GE88" si="2316">IF(AND(FX86&gt;0,FX87&gt;0),ROUNDDOWN(FX87/FX86,4),"")</f>
        <v/>
      </c>
      <c r="FY88" s="425" t="str">
        <f t="shared" si="2316"/>
        <v/>
      </c>
      <c r="FZ88" s="426" t="str">
        <f t="shared" si="2316"/>
        <v/>
      </c>
      <c r="GA88" s="297" t="str">
        <f t="shared" si="2316"/>
        <v/>
      </c>
      <c r="GB88" s="301" t="str">
        <f t="shared" si="2316"/>
        <v/>
      </c>
      <c r="GC88" s="155" t="str">
        <f t="shared" si="2316"/>
        <v/>
      </c>
      <c r="GD88" s="305" t="str">
        <f t="shared" si="2316"/>
        <v/>
      </c>
      <c r="GE88" s="315" t="str">
        <f t="shared" si="2316"/>
        <v/>
      </c>
      <c r="GF88" s="325"/>
      <c r="GG88" s="159" t="str">
        <f>IF(AND(GG86&gt;0,GG87&gt;0),ROUNDDOWN(GG87/GG86,4),"")</f>
        <v/>
      </c>
      <c r="GH88" s="335" t="str">
        <f>IF(AND(GH86&gt;0,GH87&gt;0),ROUNDDOWN(GH87/GH86,4),"")</f>
        <v/>
      </c>
      <c r="GI88" s="336" t="str">
        <f t="shared" ref="GI88:GJ88" si="2317">IF(AND(GI86&gt;0,GI87&gt;0),ROUNDDOWN(GI87/GI86,4),"")</f>
        <v/>
      </c>
      <c r="GJ88" s="163" t="str">
        <f t="shared" si="2317"/>
        <v/>
      </c>
      <c r="GK88" s="356" t="str">
        <f>IF(AND(GK86&gt;0,GK87&gt;0),ROUNDDOWN(GK87/GK86,4),"")</f>
        <v/>
      </c>
      <c r="GL88" s="357" t="str">
        <f>IF(AND(GL86&gt;0,GL87&gt;0),ROUNDDOWN(GL87/GL86,4),"")</f>
        <v/>
      </c>
      <c r="GM88" s="167" t="str">
        <f>IF(AND(GM86&gt;0,GM87&gt;0),ROUNDDOWN(GM87/GM86,4),"")</f>
        <v/>
      </c>
      <c r="GN88" s="483" t="str">
        <f t="shared" ref="GN88:HA88" si="2318">IF(AND(GN86&gt;0,GN87&gt;0),ROUNDDOWN(GN87/GN86,4),"")</f>
        <v/>
      </c>
      <c r="GO88" s="484" t="str">
        <f t="shared" si="2318"/>
        <v/>
      </c>
      <c r="GP88" s="485" t="str">
        <f t="shared" si="2318"/>
        <v/>
      </c>
      <c r="GQ88" s="486" t="str">
        <f t="shared" si="2318"/>
        <v/>
      </c>
      <c r="GR88" s="392" t="str">
        <f t="shared" si="2318"/>
        <v/>
      </c>
      <c r="GS88" s="393" t="str">
        <f t="shared" si="2318"/>
        <v/>
      </c>
      <c r="GT88" s="172" t="str">
        <f t="shared" si="2318"/>
        <v/>
      </c>
      <c r="GU88" s="392" t="str">
        <f t="shared" si="2318"/>
        <v/>
      </c>
      <c r="GV88" s="393" t="str">
        <f t="shared" si="2318"/>
        <v/>
      </c>
      <c r="GW88" s="172" t="str">
        <f t="shared" si="2318"/>
        <v/>
      </c>
      <c r="GX88" s="392">
        <f t="shared" si="2318"/>
        <v>9.7199999999999995E-2</v>
      </c>
      <c r="GY88" s="393">
        <f t="shared" si="2318"/>
        <v>9.7199999999999995E-2</v>
      </c>
      <c r="GZ88" s="374"/>
      <c r="HA88" s="171">
        <f t="shared" si="2318"/>
        <v>0.33329999999999999</v>
      </c>
      <c r="HB88" s="40"/>
      <c r="HC88" s="39" t="s">
        <v>139</v>
      </c>
      <c r="HD88" s="39"/>
      <c r="HE88" s="39"/>
      <c r="HF88" s="39"/>
      <c r="HG88" s="39"/>
    </row>
    <row r="89" spans="1:215" s="25" customFormat="1" ht="21">
      <c r="A89" s="24"/>
      <c r="B89" s="51"/>
      <c r="C89" s="75" t="str">
        <f>_xlfn.XLOOKUP(D89,事業計画2025[営業所],事業計画2025[エリア],"",0)</f>
        <v>東京</v>
      </c>
      <c r="D89" s="76" t="s">
        <v>107</v>
      </c>
      <c r="E89" s="209"/>
      <c r="F89" s="209"/>
      <c r="G89" s="209" t="str">
        <f>_xlfn.XLOOKUP(D89,事業計画2025[営業所],事業計画2025[所長],"",0)</f>
        <v>山下 克典</v>
      </c>
      <c r="H89" s="209" t="str">
        <f>_xlfn.XLOOKUP(D89,事業計画2025[営業所],事業計画2025[担当役員],"",0)</f>
        <v>豊蔵 一幸</v>
      </c>
      <c r="I89" s="209">
        <f>_xlfn.XLOOKUP(D89,事業計画2025[営業所],事業計画2025[主要ブランド],"",0)</f>
        <v>0</v>
      </c>
      <c r="J89" s="209"/>
      <c r="K89" s="211">
        <f>_xlfn.XLOOKUP(D89,事業計画2025[営業所],事業計画2025[人件費],"",0)</f>
        <v>183</v>
      </c>
      <c r="L89" s="211">
        <f>_xlfn.XLOOKUP(D89,事業計画2025[営業所],事業計画2025[販売費],"",0)</f>
        <v>0</v>
      </c>
      <c r="M89" s="211">
        <f>_xlfn.XLOOKUP(D89,事業計画2025[営業所],事業計画2025[減価償却費],"",0)</f>
        <v>0</v>
      </c>
      <c r="N89" s="211">
        <f>_xlfn.XLOOKUP(D89,事業計画2025[営業所],事業計画2025[地代・家賃],"",0)</f>
        <v>0</v>
      </c>
      <c r="O89" s="211">
        <f>_xlfn.XLOOKUP(D89,事業計画2025[営業所],事業計画2025[その他経費],"",0)</f>
        <v>0</v>
      </c>
      <c r="P89" s="211">
        <f>_xlfn.XLOOKUP(D89,事業計画2025[営業所],事業計画2025[本社経費],"",0)</f>
        <v>400</v>
      </c>
      <c r="Q89" s="211">
        <f>SUM(K89:P89)</f>
        <v>583</v>
      </c>
      <c r="R89" s="209"/>
      <c r="S89" s="26" t="s">
        <v>137</v>
      </c>
      <c r="T89" s="27" cm="1">
        <f t="array" ref="T89">_xlfn.XLOOKUP($D89&amp;T$2&amp;T$3,事業計画集計2025[営業所]&amp;事業計画集計2025[月]&amp;事業計画集計2025[受着完],事業計画集計2025[(当月)計画 請負金額],0,0)</f>
        <v>0</v>
      </c>
      <c r="U89" s="28" cm="1">
        <f t="array" ref="U89">_xlfn.XLOOKUP($D89&amp;T$2&amp;T$3,事業計画集計2025[営業所]&amp;事業計画集計2025[月]&amp;事業計画集計2025[受着完],事業計画集計2025[(当月)計画 利益額],0,0)</f>
        <v>0</v>
      </c>
      <c r="V89" s="142" cm="1">
        <f t="array" ref="V89">_xlfn.XLOOKUP($D89&amp;T$2&amp;T$3,事業計画集計2025[営業所]&amp;事業計画集計2025[月]&amp;事業計画集計2025[受着完],事業計画集計2025[(当月)計画 棟数],0,0)</f>
        <v>0</v>
      </c>
      <c r="W89" s="27" cm="1">
        <f t="array" ref="W89">_xlfn.XLOOKUP($D89&amp;W$2&amp;W$3,事業計画集計2025[営業所]&amp;事業計画集計2025[月]&amp;事業計画集計2025[受着完],事業計画集計2025[(当月)計画 請負金額],0,0)</f>
        <v>0</v>
      </c>
      <c r="X89" s="28" cm="1">
        <f t="array" ref="X89">_xlfn.XLOOKUP($D89&amp;W$2&amp;W$3,事業計画集計2025[営業所]&amp;事業計画集計2025[月]&amp;事業計画集計2025[受着完],事業計画集計2025[(当月)計画 利益額],0,0)</f>
        <v>0</v>
      </c>
      <c r="Y89" s="149" cm="1">
        <f t="array" ref="Y89">_xlfn.XLOOKUP($D89&amp;W$2&amp;W$3,事業計画集計2025[営業所]&amp;事業計画集計2025[月]&amp;事業計画集計2025[受着完],事業計画集計2025[(当月)計画 棟数],0,0)</f>
        <v>0</v>
      </c>
      <c r="Z89" s="28" cm="1">
        <f t="array" ref="Z89">_xlfn.XLOOKUP($D89&amp;Z$2&amp;Z$3,事業計画集計2025[営業所]&amp;事業計画集計2025[月]&amp;事業計画集計2025[受着完],事業計画集計2025[(当月)計画 請負金額],0,0)</f>
        <v>38800000</v>
      </c>
      <c r="AA89" s="28" cm="1">
        <f t="array" ref="AA89">_xlfn.XLOOKUP($D89&amp;Z$2&amp;Z$3,事業計画集計2025[営業所]&amp;事業計画集計2025[月]&amp;事業計画集計2025[受着完],事業計画集計2025[(当月)計画 利益額],0,0)</f>
        <v>1000000</v>
      </c>
      <c r="AB89" s="29">
        <f>AA89-($Q89*1000)</f>
        <v>417000</v>
      </c>
      <c r="AC89" s="142" cm="1">
        <f t="array" ref="AC89">_xlfn.XLOOKUP($D89&amp;Z$2&amp;Z$3,事業計画集計2025[営業所]&amp;事業計画集計2025[月]&amp;事業計画集計2025[受着完],事業計画集計2025[(当月)計画 棟数],0,0)</f>
        <v>1</v>
      </c>
      <c r="AD89" s="27" cm="1">
        <f t="array" ref="AD89">_xlfn.XLOOKUP($D89&amp;AD$2&amp;AD$3,事業計画集計2025[営業所]&amp;事業計画集計2025[月]&amp;事業計画集計2025[受着完],事業計画集計2025[(当月)計画 請負金額],0,0)</f>
        <v>0</v>
      </c>
      <c r="AE89" s="28" cm="1">
        <f t="array" ref="AE89">_xlfn.XLOOKUP($D89&amp;AD$2&amp;AD$3,事業計画集計2025[営業所]&amp;事業計画集計2025[月]&amp;事業計画集計2025[受着完],事業計画集計2025[(当月)計画 利益額],0,0)</f>
        <v>0</v>
      </c>
      <c r="AF89" s="149" cm="1">
        <f t="array" ref="AF89">_xlfn.XLOOKUP($D89&amp;AD$2&amp;AD$3,事業計画集計2025[営業所]&amp;事業計画集計2025[月]&amp;事業計画集計2025[受着完],事業計画集計2025[(当月)計画 棟数],0,0)</f>
        <v>0</v>
      </c>
      <c r="AG89" s="28" cm="1">
        <f t="array" ref="AG89">_xlfn.XLOOKUP($D89&amp;AG$2&amp;AG$3,事業計画集計2025[営業所]&amp;事業計画集計2025[月]&amp;事業計画集計2025[受着完],事業計画集計2025[(当月)計画 請負金額],0,0)</f>
        <v>0</v>
      </c>
      <c r="AH89" s="28" cm="1">
        <f t="array" ref="AH89">_xlfn.XLOOKUP($D89&amp;AG$2&amp;AG$3,事業計画集計2025[営業所]&amp;事業計画集計2025[月]&amp;事業計画集計2025[受着完],事業計画集計2025[(当月)計画 利益額],0,0)</f>
        <v>0</v>
      </c>
      <c r="AI89" s="149" cm="1">
        <f t="array" ref="AI89">_xlfn.XLOOKUP($D89&amp;AG$2&amp;AG$3,事業計画集計2025[営業所]&amp;事業計画集計2025[月]&amp;事業計画集計2025[受着完],事業計画集計2025[(当月)計画 棟数],0,0)</f>
        <v>0</v>
      </c>
      <c r="AJ89" s="28" cm="1">
        <f t="array" ref="AJ89">_xlfn.XLOOKUP($D89&amp;AJ$2&amp;AJ$3,事業計画集計2025[営業所]&amp;事業計画集計2025[月]&amp;事業計画集計2025[受着完],事業計画集計2025[(当月)計画 請負金額],0,0)</f>
        <v>75100000</v>
      </c>
      <c r="AK89" s="28" cm="1">
        <f t="array" ref="AK89">_xlfn.XLOOKUP($D89&amp;AJ$2&amp;AJ$3,事業計画集計2025[営業所]&amp;事業計画集計2025[月]&amp;事業計画集計2025[受着完],事業計画集計2025[(当月)計画 利益額],0,0)</f>
        <v>6000000</v>
      </c>
      <c r="AL89" s="29">
        <f>AK89-($Q89*1000)</f>
        <v>5417000</v>
      </c>
      <c r="AM89" s="149" cm="1">
        <f t="array" ref="AM89">_xlfn.XLOOKUP($D89&amp;AJ$2&amp;AJ$3,事業計画集計2025[営業所]&amp;事業計画集計2025[月]&amp;事業計画集計2025[受着完],事業計画集計2025[(当月)計画 棟数],0,0)</f>
        <v>2</v>
      </c>
      <c r="AN89" s="28" cm="1">
        <f t="array" ref="AN89">_xlfn.XLOOKUP($D89&amp;AN$2&amp;AN$3,事業計画集計2025[営業所]&amp;事業計画集計2025[月]&amp;事業計画集計2025[受着完],事業計画集計2025[(当月)計画 請負金額],0,0)</f>
        <v>0</v>
      </c>
      <c r="AO89" s="28" cm="1">
        <f t="array" ref="AO89">_xlfn.XLOOKUP($D89&amp;AN$2&amp;AN$3,事業計画集計2025[営業所]&amp;事業計画集計2025[月]&amp;事業計画集計2025[受着完],事業計画集計2025[(当月)計画 利益額],0,0)</f>
        <v>0</v>
      </c>
      <c r="AP89" s="149" cm="1">
        <f t="array" ref="AP89">_xlfn.XLOOKUP($D89&amp;AN$2&amp;AN$3,事業計画集計2025[営業所]&amp;事業計画集計2025[月]&amp;事業計画集計2025[受着完],事業計画集計2025[(当月)計画 棟数],0,0)</f>
        <v>0</v>
      </c>
      <c r="AQ89" s="28" cm="1">
        <f t="array" ref="AQ89">_xlfn.XLOOKUP($D89&amp;AQ$2&amp;AQ$3,事業計画集計2025[営業所]&amp;事業計画集計2025[月]&amp;事業計画集計2025[受着完],事業計画集計2025[(当月)計画 請負金額],0,0)</f>
        <v>0</v>
      </c>
      <c r="AR89" s="28" cm="1">
        <f t="array" ref="AR89">_xlfn.XLOOKUP($D89&amp;AQ$2&amp;AQ$3,事業計画集計2025[営業所]&amp;事業計画集計2025[月]&amp;事業計画集計2025[受着完],事業計画集計2025[(当月)計画 利益額],0,0)</f>
        <v>0</v>
      </c>
      <c r="AS89" s="149" cm="1">
        <f t="array" ref="AS89">_xlfn.XLOOKUP($D89&amp;AQ$2&amp;AQ$3,事業計画集計2025[営業所]&amp;事業計画集計2025[月]&amp;事業計画集計2025[受着完],事業計画集計2025[(当月)計画 棟数],0,0)</f>
        <v>0</v>
      </c>
      <c r="AT89" s="28" cm="1">
        <f t="array" ref="AT89">_xlfn.XLOOKUP($D89&amp;AT$2&amp;AT$3,事業計画集計2025[営業所]&amp;事業計画集計2025[月]&amp;事業計画集計2025[受着完],事業計画集計2025[(当月)計画 請負金額],0,0)</f>
        <v>41800000</v>
      </c>
      <c r="AU89" s="28" cm="1">
        <f t="array" ref="AU89">_xlfn.XLOOKUP($D89&amp;AT$2&amp;AT$3,事業計画集計2025[営業所]&amp;事業計画集計2025[月]&amp;事業計画集計2025[受着完],事業計画集計2025[(当月)計画 利益額],0,0)</f>
        <v>2500000</v>
      </c>
      <c r="AV89" s="29">
        <f>AU89-($Q89*1000)</f>
        <v>1917000</v>
      </c>
      <c r="AW89" s="142" cm="1">
        <f t="array" ref="AW89">_xlfn.XLOOKUP($D89&amp;AT$2&amp;AT$3,事業計画集計2025[営業所]&amp;事業計画集計2025[月]&amp;事業計画集計2025[受着完],事業計画集計2025[(当月)計画 棟数],0,0)</f>
        <v>1</v>
      </c>
      <c r="AX89" s="421">
        <f t="shared" ref="AX89:AX90" si="2319">T89+AD89+AN89</f>
        <v>0</v>
      </c>
      <c r="AY89" s="422">
        <f t="shared" ref="AY89:AY90" si="2320">U89+AE89+AO89</f>
        <v>0</v>
      </c>
      <c r="AZ89" s="423">
        <f t="shared" ref="AZ89:AZ90" si="2321">V89+AF89+AP89</f>
        <v>0</v>
      </c>
      <c r="BA89" s="296">
        <f t="shared" ref="BA89:BA90" si="2322">W89+AG89+AQ89</f>
        <v>0</v>
      </c>
      <c r="BB89" s="300">
        <f t="shared" ref="BB89:BB90" si="2323">X89+AH89+AR89</f>
        <v>0</v>
      </c>
      <c r="BC89" s="154">
        <f t="shared" ref="BC89:BC90" si="2324">Y89+AI89+AS89</f>
        <v>0</v>
      </c>
      <c r="BD89" s="304">
        <f t="shared" ref="BD89" si="2325">Z89+AJ89+AT89</f>
        <v>155700000</v>
      </c>
      <c r="BE89" s="314">
        <f t="shared" ref="BE89" si="2326">AA89+AK89+AU89</f>
        <v>9500000</v>
      </c>
      <c r="BF89" s="324">
        <f t="shared" ref="BF89" si="2327">AB89+AL89+AV89</f>
        <v>7751000</v>
      </c>
      <c r="BG89" s="158">
        <f t="shared" ref="BG89" si="2328">AC89+AM89+AW89</f>
        <v>4</v>
      </c>
      <c r="BH89" s="28" cm="1">
        <f t="array" ref="BH89">_xlfn.XLOOKUP($D89&amp;BH$2&amp;BH$3,事業計画集計2025[営業所]&amp;事業計画集計2025[月]&amp;事業計画集計2025[受着完],事業計画集計2025[(当月)計画 請負金額],0,0)</f>
        <v>0</v>
      </c>
      <c r="BI89" s="28" cm="1">
        <f t="array" ref="BI89">_xlfn.XLOOKUP($D89&amp;BH$2&amp;BH$3,事業計画集計2025[営業所]&amp;事業計画集計2025[月]&amp;事業計画集計2025[受着完],事業計画集計2025[(当月)計画 利益額],0,0)</f>
        <v>0</v>
      </c>
      <c r="BJ89" s="149" cm="1">
        <f t="array" ref="BJ89">_xlfn.XLOOKUP($D89&amp;BH$2&amp;BH$3,事業計画集計2025[営業所]&amp;事業計画集計2025[月]&amp;事業計画集計2025[受着完],事業計画集計2025[(当月)計画 棟数],0,0)</f>
        <v>0</v>
      </c>
      <c r="BK89" s="28" cm="1">
        <f t="array" ref="BK89">_xlfn.XLOOKUP($D89&amp;BK$2&amp;BK$3,事業計画集計2025[営業所]&amp;事業計画集計2025[月]&amp;事業計画集計2025[受着完],事業計画集計2025[(当月)計画 請負金額],0,0)</f>
        <v>0</v>
      </c>
      <c r="BL89" s="28" cm="1">
        <f t="array" ref="BL89">_xlfn.XLOOKUP($D89&amp;BK$2&amp;BK$3,事業計画集計2025[営業所]&amp;事業計画集計2025[月]&amp;事業計画集計2025[受着完],事業計画集計2025[(当月)計画 利益額],0,0)</f>
        <v>0</v>
      </c>
      <c r="BM89" s="149" cm="1">
        <f t="array" ref="BM89">_xlfn.XLOOKUP($D89&amp;BK$2&amp;BK$3,事業計画集計2025[営業所]&amp;事業計画集計2025[月]&amp;事業計画集計2025[受着完],事業計画集計2025[(当月)計画 棟数],0,0)</f>
        <v>0</v>
      </c>
      <c r="BN89" s="28" cm="1">
        <f t="array" ref="BN89">_xlfn.XLOOKUP($D89&amp;BN$2&amp;BN$3,事業計画集計2025[営業所]&amp;事業計画集計2025[月]&amp;事業計画集計2025[受着完],事業計画集計2025[(当月)計画 請負金額],0,0)</f>
        <v>0</v>
      </c>
      <c r="BO89" s="28" cm="1">
        <f t="array" ref="BO89">_xlfn.XLOOKUP($D89&amp;BN$2&amp;BN$3,事業計画集計2025[営業所]&amp;事業計画集計2025[月]&amp;事業計画集計2025[受着完],事業計画集計2025[(当月)計画 利益額],0,0)</f>
        <v>0</v>
      </c>
      <c r="BP89" s="29">
        <f>BO89-($Q89*1000)</f>
        <v>-583000</v>
      </c>
      <c r="BQ89" s="149" cm="1">
        <f t="array" ref="BQ89">_xlfn.XLOOKUP($D89&amp;BN$2&amp;BN$3,事業計画集計2025[営業所]&amp;事業計画集計2025[月]&amp;事業計画集計2025[受着完],事業計画集計2025[(当月)計画 棟数],0,0)</f>
        <v>0</v>
      </c>
      <c r="BR89" s="28" cm="1">
        <f t="array" ref="BR89">_xlfn.XLOOKUP($D89&amp;BR$2&amp;BR$3,事業計画集計2025[営業所]&amp;事業計画集計2025[月]&amp;事業計画集計2025[受着完],事業計画集計2025[(当月)計画 請負金額],0,0)</f>
        <v>0</v>
      </c>
      <c r="BS89" s="28" cm="1">
        <f t="array" ref="BS89">_xlfn.XLOOKUP($D89&amp;BR$2&amp;BR$3,事業計画集計2025[営業所]&amp;事業計画集計2025[月]&amp;事業計画集計2025[受着完],事業計画集計2025[(当月)計画 利益額],0,0)</f>
        <v>0</v>
      </c>
      <c r="BT89" s="149" cm="1">
        <f t="array" ref="BT89">_xlfn.XLOOKUP($D89&amp;BR$2&amp;BR$3,事業計画集計2025[営業所]&amp;事業計画集計2025[月]&amp;事業計画集計2025[受着完],事業計画集計2025[(当月)計画 棟数],0,0)</f>
        <v>0</v>
      </c>
      <c r="BU89" s="28" cm="1">
        <f t="array" ref="BU89">_xlfn.XLOOKUP($D89&amp;BU$2&amp;BU$3,事業計画集計2025[営業所]&amp;事業計画集計2025[月]&amp;事業計画集計2025[受着完],事業計画集計2025[(当月)計画 請負金額],0,0)</f>
        <v>0</v>
      </c>
      <c r="BV89" s="28" cm="1">
        <f t="array" ref="BV89">_xlfn.XLOOKUP($D89&amp;BU$2&amp;BU$3,事業計画集計2025[営業所]&amp;事業計画集計2025[月]&amp;事業計画集計2025[受着完],事業計画集計2025[(当月)計画 利益額],0,0)</f>
        <v>0</v>
      </c>
      <c r="BW89" s="149" cm="1">
        <f t="array" ref="BW89">_xlfn.XLOOKUP($D89&amp;BU$2&amp;BU$3,事業計画集計2025[営業所]&amp;事業計画集計2025[月]&amp;事業計画集計2025[受着完],事業計画集計2025[(当月)計画 棟数],0,0)</f>
        <v>0</v>
      </c>
      <c r="BX89" s="28" cm="1">
        <f t="array" ref="BX89">_xlfn.XLOOKUP($D89&amp;BX$2&amp;BX$3,事業計画集計2025[営業所]&amp;事業計画集計2025[月]&amp;事業計画集計2025[受着完],事業計画集計2025[(当月)計画 請負金額],0,0)</f>
        <v>0</v>
      </c>
      <c r="BY89" s="28" cm="1">
        <f t="array" ref="BY89">_xlfn.XLOOKUP($D89&amp;BX$2&amp;BX$3,事業計画集計2025[営業所]&amp;事業計画集計2025[月]&amp;事業計画集計2025[受着完],事業計画集計2025[(当月)計画 利益額],0,0)</f>
        <v>0</v>
      </c>
      <c r="BZ89" s="29">
        <f>BY89-($Q89*1000)</f>
        <v>-583000</v>
      </c>
      <c r="CA89" s="149" cm="1">
        <f t="array" ref="CA89">_xlfn.XLOOKUP($D89&amp;BX$2&amp;BX$3,事業計画集計2025[営業所]&amp;事業計画集計2025[月]&amp;事業計画集計2025[受着完],事業計画集計2025[(当月)計画 棟数],0,0)</f>
        <v>0</v>
      </c>
      <c r="CB89" s="28" cm="1">
        <f t="array" ref="CB89">_xlfn.XLOOKUP($D89&amp;CB$2&amp;CB$3,事業計画集計2025[営業所]&amp;事業計画集計2025[月]&amp;事業計画集計2025[受着完],事業計画集計2025[(当月)計画 請負金額],0,0)</f>
        <v>0</v>
      </c>
      <c r="CC89" s="28" cm="1">
        <f t="array" ref="CC89">_xlfn.XLOOKUP($D89&amp;CB$2&amp;CB$3,事業計画集計2025[営業所]&amp;事業計画集計2025[月]&amp;事業計画集計2025[受着完],事業計画集計2025[(当月)計画 利益額],0,0)</f>
        <v>0</v>
      </c>
      <c r="CD89" s="149" cm="1">
        <f t="array" ref="CD89">_xlfn.XLOOKUP($D89&amp;CB$2&amp;CB$3,事業計画集計2025[営業所]&amp;事業計画集計2025[月]&amp;事業計画集計2025[受着完],事業計画集計2025[(当月)計画 棟数],0,0)</f>
        <v>0</v>
      </c>
      <c r="CE89" s="28" cm="1">
        <f t="array" ref="CE89">_xlfn.XLOOKUP($D89&amp;CE$2&amp;CE$3,事業計画集計2025[営業所]&amp;事業計画集計2025[月]&amp;事業計画集計2025[受着完],事業計画集計2025[(当月)計画 請負金額],0,0)</f>
        <v>0</v>
      </c>
      <c r="CF89" s="28" cm="1">
        <f t="array" ref="CF89">_xlfn.XLOOKUP($D89&amp;CE$2&amp;CE$3,事業計画集計2025[営業所]&amp;事業計画集計2025[月]&amp;事業計画集計2025[受着完],事業計画集計2025[(当月)計画 利益額],0,0)</f>
        <v>0</v>
      </c>
      <c r="CG89" s="149" cm="1">
        <f t="array" ref="CG89">_xlfn.XLOOKUP($D89&amp;CE$2&amp;CE$3,事業計画集計2025[営業所]&amp;事業計画集計2025[月]&amp;事業計画集計2025[受着完],事業計画集計2025[(当月)計画 棟数],0,0)</f>
        <v>0</v>
      </c>
      <c r="CH89" s="28" cm="1">
        <f t="array" ref="CH89">_xlfn.XLOOKUP($D89&amp;CH$2&amp;CH$3,事業計画集計2025[営業所]&amp;事業計画集計2025[月]&amp;事業計画集計2025[受着完],事業計画集計2025[(当月)計画 請負金額],0,0)</f>
        <v>0</v>
      </c>
      <c r="CI89" s="28" cm="1">
        <f t="array" ref="CI89">_xlfn.XLOOKUP($D89&amp;CH$2&amp;CH$3,事業計画集計2025[営業所]&amp;事業計画集計2025[月]&amp;事業計画集計2025[受着完],事業計画集計2025[(当月)計画 利益額],0,0)</f>
        <v>0</v>
      </c>
      <c r="CJ89" s="29">
        <f>CI89-($Q89*1000)</f>
        <v>-583000</v>
      </c>
      <c r="CK89" s="142" cm="1">
        <f t="array" ref="CK89">_xlfn.XLOOKUP($D89&amp;CH$2&amp;CH$3,事業計画集計2025[営業所]&amp;事業計画集計2025[月]&amp;事業計画集計2025[受着完],事業計画集計2025[(当月)計画 棟数],0,0)</f>
        <v>0</v>
      </c>
      <c r="CL89" s="421">
        <f t="shared" ref="CL89:CL90" si="2329">BH89+BR89+CB89</f>
        <v>0</v>
      </c>
      <c r="CM89" s="422">
        <f t="shared" ref="CM89:CM90" si="2330">BI89+BS89+CC89</f>
        <v>0</v>
      </c>
      <c r="CN89" s="423">
        <f t="shared" ref="CN89:CN90" si="2331">BJ89+BT89+CD89</f>
        <v>0</v>
      </c>
      <c r="CO89" s="296">
        <f t="shared" ref="CO89:CO90" si="2332">BK89+BU89+CE89</f>
        <v>0</v>
      </c>
      <c r="CP89" s="300">
        <f t="shared" ref="CP89:CP90" si="2333">BL89+BV89+CF89</f>
        <v>0</v>
      </c>
      <c r="CQ89" s="154">
        <f t="shared" ref="CQ89:CQ90" si="2334">BM89+BW89+CG89</f>
        <v>0</v>
      </c>
      <c r="CR89" s="304">
        <f t="shared" ref="CR89" si="2335">BN89+BX89+CH89</f>
        <v>0</v>
      </c>
      <c r="CS89" s="314">
        <f t="shared" ref="CS89:CT89" si="2336">BO89+BY89+CI89</f>
        <v>0</v>
      </c>
      <c r="CT89" s="324">
        <f t="shared" si="2336"/>
        <v>-1749000</v>
      </c>
      <c r="CU89" s="158">
        <f t="shared" ref="CU89" si="2337">BQ89+CA89+CK89</f>
        <v>0</v>
      </c>
      <c r="CV89" s="333">
        <f t="shared" ref="CV89:CV90" si="2338">AX89+CL89</f>
        <v>0</v>
      </c>
      <c r="CW89" s="334">
        <f t="shared" ref="CW89:CW90" si="2339">AY89+CM89</f>
        <v>0</v>
      </c>
      <c r="CX89" s="162">
        <f t="shared" ref="CX89:CX90" si="2340">AZ89+CN89</f>
        <v>0</v>
      </c>
      <c r="CY89" s="354">
        <f t="shared" ref="CY89:CY90" si="2341">BA89+CO89</f>
        <v>0</v>
      </c>
      <c r="CZ89" s="355">
        <f t="shared" ref="CZ89:CZ90" si="2342">BB89+CP89</f>
        <v>0</v>
      </c>
      <c r="DA89" s="166">
        <f t="shared" ref="DA89:DA90" si="2343">BC89+CQ89</f>
        <v>0</v>
      </c>
      <c r="DB89" s="479">
        <f t="shared" ref="DB89:DB90" si="2344">BD89+CR89</f>
        <v>155700000</v>
      </c>
      <c r="DC89" s="480">
        <f t="shared" ref="DC89:DC90" si="2345">BE89+CS89</f>
        <v>9500000</v>
      </c>
      <c r="DD89" s="481">
        <f t="shared" ref="DD89:DD90" si="2346">BF89+CT89</f>
        <v>6002000</v>
      </c>
      <c r="DE89" s="482">
        <f t="shared" ref="DE89:DE90" si="2347">BG89+CU89</f>
        <v>4</v>
      </c>
      <c r="DF89" s="28" cm="1">
        <f t="array" ref="DF89">_xlfn.XLOOKUP($D89&amp;DF$2&amp;DF$3,事業計画集計2025[営業所]&amp;事業計画集計2025[月]&amp;事業計画集計2025[受着完],事業計画集計2025[(当月)計画 請負金額],0,0)</f>
        <v>0</v>
      </c>
      <c r="DG89" s="28" cm="1">
        <f t="array" ref="DG89">_xlfn.XLOOKUP($D89&amp;DF$2&amp;DF$3,事業計画集計2025[営業所]&amp;事業計画集計2025[月]&amp;事業計画集計2025[受着完],事業計画集計2025[(当月)計画 利益額],0,0)</f>
        <v>0</v>
      </c>
      <c r="DH89" s="149" cm="1">
        <f t="array" ref="DH89">_xlfn.XLOOKUP($D89&amp;DF$2&amp;DF$3,事業計画集計2025[営業所]&amp;事業計画集計2025[月]&amp;事業計画集計2025[受着完],事業計画集計2025[(当月)計画 棟数],0,0)</f>
        <v>0</v>
      </c>
      <c r="DI89" s="28" cm="1">
        <f t="array" ref="DI89">_xlfn.XLOOKUP($D89&amp;DI$2&amp;DI$3,事業計画集計2025[営業所]&amp;事業計画集計2025[月]&amp;事業計画集計2025[受着完],事業計画集計2025[(当月)計画 請負金額],0,0)</f>
        <v>0</v>
      </c>
      <c r="DJ89" s="28" cm="1">
        <f t="array" ref="DJ89">_xlfn.XLOOKUP($D89&amp;DI$2&amp;DI$3,事業計画集計2025[営業所]&amp;事業計画集計2025[月]&amp;事業計画集計2025[受着完],事業計画集計2025[(当月)計画 利益額],0,0)</f>
        <v>0</v>
      </c>
      <c r="DK89" s="149" cm="1">
        <f t="array" ref="DK89">_xlfn.XLOOKUP($D89&amp;DI$2&amp;DI$3,事業計画集計2025[営業所]&amp;事業計画集計2025[月]&amp;事業計画集計2025[受着完],事業計画集計2025[(当月)計画 棟数],0,0)</f>
        <v>0</v>
      </c>
      <c r="DL89" s="28" cm="1">
        <f t="array" ref="DL89">_xlfn.XLOOKUP($D89&amp;DL$2&amp;DL$3,事業計画集計2025[営業所]&amp;事業計画集計2025[月]&amp;事業計画集計2025[受着完],事業計画集計2025[(当月)計画 請負金額],0,0)</f>
        <v>56800000</v>
      </c>
      <c r="DM89" s="28" cm="1">
        <f t="array" ref="DM89">_xlfn.XLOOKUP($D89&amp;DL$2&amp;DL$3,事業計画集計2025[営業所]&amp;事業計画集計2025[月]&amp;事業計画集計2025[受着完],事業計画集計2025[(当月)計画 利益額],0,0)</f>
        <v>5200000</v>
      </c>
      <c r="DN89" s="29">
        <f>DM89-($Q89*1000)</f>
        <v>4617000</v>
      </c>
      <c r="DO89" s="149" cm="1">
        <f t="array" ref="DO89">_xlfn.XLOOKUP($D89&amp;DL$2&amp;DL$3,事業計画集計2025[営業所]&amp;事業計画集計2025[月]&amp;事業計画集計2025[受着完],事業計画集計2025[(当月)計画 棟数],0,0)</f>
        <v>1</v>
      </c>
      <c r="DP89" s="28" cm="1">
        <f t="array" ref="DP89">_xlfn.XLOOKUP($D89&amp;DP$2&amp;DP$3,事業計画集計2025[営業所]&amp;事業計画集計2025[月]&amp;事業計画集計2025[受着完],事業計画集計2025[(当月)計画 請負金額],0,0)</f>
        <v>0</v>
      </c>
      <c r="DQ89" s="28" cm="1">
        <f t="array" ref="DQ89">_xlfn.XLOOKUP($D89&amp;DP$2&amp;DP$3,事業計画集計2025[営業所]&amp;事業計画集計2025[月]&amp;事業計画集計2025[受着完],事業計画集計2025[(当月)計画 利益額],0,0)</f>
        <v>0</v>
      </c>
      <c r="DR89" s="149" cm="1">
        <f t="array" ref="DR89">_xlfn.XLOOKUP($D89&amp;DP$2&amp;DP$3,事業計画集計2025[営業所]&amp;事業計画集計2025[月]&amp;事業計画集計2025[受着完],事業計画集計2025[(当月)計画 棟数],0,0)</f>
        <v>0</v>
      </c>
      <c r="DS89" s="28" cm="1">
        <f t="array" ref="DS89">_xlfn.XLOOKUP($D89&amp;DS$2&amp;DS$3,事業計画集計2025[営業所]&amp;事業計画集計2025[月]&amp;事業計画集計2025[受着完],事業計画集計2025[(当月)計画 請負金額],0,0)</f>
        <v>0</v>
      </c>
      <c r="DT89" s="28" cm="1">
        <f t="array" ref="DT89">_xlfn.XLOOKUP($D89&amp;DS$2&amp;DS$3,事業計画集計2025[営業所]&amp;事業計画集計2025[月]&amp;事業計画集計2025[受着完],事業計画集計2025[(当月)計画 利益額],0,0)</f>
        <v>0</v>
      </c>
      <c r="DU89" s="149" cm="1">
        <f t="array" ref="DU89">_xlfn.XLOOKUP($D89&amp;DS$2&amp;DS$3,事業計画集計2025[営業所]&amp;事業計画集計2025[月]&amp;事業計画集計2025[受着完],事業計画集計2025[(当月)計画 棟数],0,0)</f>
        <v>0</v>
      </c>
      <c r="DV89" s="28" cm="1">
        <f t="array" ref="DV89">_xlfn.XLOOKUP($D89&amp;DV$2&amp;DV$3,事業計画集計2025[営業所]&amp;事業計画集計2025[月]&amp;事業計画集計2025[受着完],事業計画集計2025[(当月)計画 請負金額],0,0)</f>
        <v>46800000</v>
      </c>
      <c r="DW89" s="28" cm="1">
        <f t="array" ref="DW89">_xlfn.XLOOKUP($D89&amp;DV$2&amp;DV$3,事業計画集計2025[営業所]&amp;事業計画集計2025[月]&amp;事業計画集計2025[受着完],事業計画集計2025[(当月)計画 利益額],0,0)</f>
        <v>4300000</v>
      </c>
      <c r="DX89" s="29">
        <f>DW89-($Q89*1000)</f>
        <v>3717000</v>
      </c>
      <c r="DY89" s="149" cm="1">
        <f t="array" ref="DY89">_xlfn.XLOOKUP($D89&amp;DV$2&amp;DV$3,事業計画集計2025[営業所]&amp;事業計画集計2025[月]&amp;事業計画集計2025[受着完],事業計画集計2025[(当月)計画 棟数],0,0)</f>
        <v>1</v>
      </c>
      <c r="DZ89" s="28" cm="1">
        <f t="array" ref="DZ89">_xlfn.XLOOKUP($D89&amp;DZ$2&amp;DZ$3,事業計画集計2025[営業所]&amp;事業計画集計2025[月]&amp;事業計画集計2025[受着完],事業計画集計2025[(当月)計画 請負金額],0,0)</f>
        <v>0</v>
      </c>
      <c r="EA89" s="28" cm="1">
        <f t="array" ref="EA89">_xlfn.XLOOKUP($D89&amp;DZ$2&amp;DZ$3,事業計画集計2025[営業所]&amp;事業計画集計2025[月]&amp;事業計画集計2025[受着完],事業計画集計2025[(当月)計画 利益額],0,0)</f>
        <v>0</v>
      </c>
      <c r="EB89" s="149" cm="1">
        <f t="array" ref="EB89">_xlfn.XLOOKUP($D89&amp;DZ$2&amp;DZ$3,事業計画集計2025[営業所]&amp;事業計画集計2025[月]&amp;事業計画集計2025[受着完],事業計画集計2025[(当月)計画 棟数],0,0)</f>
        <v>0</v>
      </c>
      <c r="EC89" s="28" cm="1">
        <f t="array" ref="EC89">_xlfn.XLOOKUP($D89&amp;EC$2&amp;EC$3,事業計画集計2025[営業所]&amp;事業計画集計2025[月]&amp;事業計画集計2025[受着完],事業計画集計2025[(当月)計画 請負金額],0,0)</f>
        <v>0</v>
      </c>
      <c r="ED89" s="28" cm="1">
        <f t="array" ref="ED89">_xlfn.XLOOKUP($D89&amp;EC$2&amp;EC$3,事業計画集計2025[営業所]&amp;事業計画集計2025[月]&amp;事業計画集計2025[受着完],事業計画集計2025[(当月)計画 利益額],0,0)</f>
        <v>0</v>
      </c>
      <c r="EE89" s="149" cm="1">
        <f t="array" ref="EE89">_xlfn.XLOOKUP($D89&amp;EC$2&amp;EC$3,事業計画集計2025[営業所]&amp;事業計画集計2025[月]&amp;事業計画集計2025[受着完],事業計画集計2025[(当月)計画 棟数],0,0)</f>
        <v>0</v>
      </c>
      <c r="EF89" s="28" cm="1">
        <f t="array" ref="EF89">_xlfn.XLOOKUP($D89&amp;EF$2&amp;EF$3,事業計画集計2025[営業所]&amp;事業計画集計2025[月]&amp;事業計画集計2025[受着完],事業計画集計2025[(当月)計画 請負金額],0,0)</f>
        <v>48500000</v>
      </c>
      <c r="EG89" s="28" cm="1">
        <f t="array" ref="EG89">_xlfn.XLOOKUP($D89&amp;EF$2&amp;EF$3,事業計画集計2025[営業所]&amp;事業計画集計2025[月]&amp;事業計画集計2025[受着完],事業計画集計2025[(当月)計画 利益額],0,0)</f>
        <v>4450000</v>
      </c>
      <c r="EH89" s="29">
        <f>EG89-($Q89*1000)</f>
        <v>3867000</v>
      </c>
      <c r="EI89" s="142" cm="1">
        <f t="array" ref="EI89">_xlfn.XLOOKUP($D89&amp;EF$2&amp;EF$3,事業計画集計2025[営業所]&amp;事業計画集計2025[月]&amp;事業計画集計2025[受着完],事業計画集計2025[(当月)計画 棟数],0,0)</f>
        <v>1</v>
      </c>
      <c r="EJ89" s="421">
        <f t="shared" ref="EJ89:EJ90" si="2348">DF89+DP89+DZ89</f>
        <v>0</v>
      </c>
      <c r="EK89" s="422">
        <f t="shared" ref="EK89:EK90" si="2349">DG89+DQ89+EA89</f>
        <v>0</v>
      </c>
      <c r="EL89" s="423">
        <f t="shared" ref="EL89:EL90" si="2350">DH89+DR89+EB89</f>
        <v>0</v>
      </c>
      <c r="EM89" s="296">
        <f t="shared" ref="EM89:EM90" si="2351">DI89+DS89+EC89</f>
        <v>0</v>
      </c>
      <c r="EN89" s="300">
        <f t="shared" ref="EN89:EN90" si="2352">DJ89+DT89+ED89</f>
        <v>0</v>
      </c>
      <c r="EO89" s="154">
        <f t="shared" ref="EO89:EO90" si="2353">DK89+DU89+EE89</f>
        <v>0</v>
      </c>
      <c r="EP89" s="304">
        <f t="shared" ref="EP89" si="2354">DL89+DV89+EF89</f>
        <v>152100000</v>
      </c>
      <c r="EQ89" s="314">
        <f t="shared" ref="EQ89:ER89" si="2355">DM89+DW89+EG89</f>
        <v>13950000</v>
      </c>
      <c r="ER89" s="324">
        <f t="shared" si="2355"/>
        <v>12201000</v>
      </c>
      <c r="ES89" s="158">
        <f t="shared" ref="ES89" si="2356">DO89+DY89+EI89</f>
        <v>3</v>
      </c>
      <c r="ET89" s="28" cm="1">
        <f t="array" ref="ET89">_xlfn.XLOOKUP($D89&amp;ET$2&amp;ET$3,事業計画集計2025[営業所]&amp;事業計画集計2025[月]&amp;事業計画集計2025[受着完],事業計画集計2025[(当月)計画 請負金額],0,0)</f>
        <v>0</v>
      </c>
      <c r="EU89" s="28" cm="1">
        <f t="array" ref="EU89">_xlfn.XLOOKUP($D89&amp;ET$2&amp;ET$3,事業計画集計2025[営業所]&amp;事業計画集計2025[月]&amp;事業計画集計2025[受着完],事業計画集計2025[(当月)計画 利益額],0,0)</f>
        <v>0</v>
      </c>
      <c r="EV89" s="149" cm="1">
        <f t="array" ref="EV89">_xlfn.XLOOKUP($D89&amp;ET$2&amp;ET$3,事業計画集計2025[営業所]&amp;事業計画集計2025[月]&amp;事業計画集計2025[受着完],事業計画集計2025[(当月)計画 棟数],0,0)</f>
        <v>0</v>
      </c>
      <c r="EW89" s="28" cm="1">
        <f t="array" ref="EW89">_xlfn.XLOOKUP($D89&amp;EW$2&amp;EW$3,事業計画集計2025[営業所]&amp;事業計画集計2025[月]&amp;事業計画集計2025[受着完],事業計画集計2025[(当月)計画 請負金額],0,0)</f>
        <v>0</v>
      </c>
      <c r="EX89" s="28" cm="1">
        <f t="array" ref="EX89">_xlfn.XLOOKUP($D89&amp;EW$2&amp;EW$3,事業計画集計2025[営業所]&amp;事業計画集計2025[月]&amp;事業計画集計2025[受着完],事業計画集計2025[(当月)計画 利益額],0,0)</f>
        <v>0</v>
      </c>
      <c r="EY89" s="149" cm="1">
        <f t="array" ref="EY89">_xlfn.XLOOKUP($D89&amp;EW$2&amp;EW$3,事業計画集計2025[営業所]&amp;事業計画集計2025[月]&amp;事業計画集計2025[受着完],事業計画集計2025[(当月)計画 棟数],0,0)</f>
        <v>0</v>
      </c>
      <c r="EZ89" s="28" cm="1">
        <f t="array" ref="EZ89">_xlfn.XLOOKUP($D89&amp;EZ$2&amp;EZ$3,事業計画集計2025[営業所]&amp;事業計画集計2025[月]&amp;事業計画集計2025[受着完],事業計画集計2025[(当月)計画 請負金額],0,0)</f>
        <v>0</v>
      </c>
      <c r="FA89" s="28" cm="1">
        <f t="array" ref="FA89">_xlfn.XLOOKUP($D89&amp;EZ$2&amp;EZ$3,事業計画集計2025[営業所]&amp;事業計画集計2025[月]&amp;事業計画集計2025[受着完],事業計画集計2025[(当月)計画 利益額],0,0)</f>
        <v>0</v>
      </c>
      <c r="FB89" s="29">
        <f>FA89-($Q89*1000)</f>
        <v>-583000</v>
      </c>
      <c r="FC89" s="149" cm="1">
        <f t="array" ref="FC89">_xlfn.XLOOKUP($D89&amp;EZ$2&amp;EZ$3,事業計画集計2025[営業所]&amp;事業計画集計2025[月]&amp;事業計画集計2025[受着完],事業計画集計2025[(当月)計画 棟数],0,0)</f>
        <v>0</v>
      </c>
      <c r="FD89" s="28" cm="1">
        <f t="array" ref="FD89">_xlfn.XLOOKUP($D89&amp;FD$2&amp;FD$3,事業計画集計2025[営業所]&amp;事業計画集計2025[月]&amp;事業計画集計2025[受着完],事業計画集計2025[(当月)計画 請負金額],0,0)</f>
        <v>0</v>
      </c>
      <c r="FE89" s="28" cm="1">
        <f t="array" ref="FE89">_xlfn.XLOOKUP($D89&amp;FD$2&amp;FD$3,事業計画集計2025[営業所]&amp;事業計画集計2025[月]&amp;事業計画集計2025[受着完],事業計画集計2025[(当月)計画 利益額],0,0)</f>
        <v>0</v>
      </c>
      <c r="FF89" s="149" cm="1">
        <f t="array" ref="FF89">_xlfn.XLOOKUP($D89&amp;FD$2&amp;FD$3,事業計画集計2025[営業所]&amp;事業計画集計2025[月]&amp;事業計画集計2025[受着完],事業計画集計2025[(当月)計画 棟数],0,0)</f>
        <v>0</v>
      </c>
      <c r="FG89" s="28" cm="1">
        <f t="array" ref="FG89">_xlfn.XLOOKUP($D89&amp;FG$2&amp;FG$3,事業計画集計2025[営業所]&amp;事業計画集計2025[月]&amp;事業計画集計2025[受着完],事業計画集計2025[(当月)計画 請負金額],0,0)</f>
        <v>0</v>
      </c>
      <c r="FH89" s="28" cm="1">
        <f t="array" ref="FH89">_xlfn.XLOOKUP($D89&amp;FG$2&amp;FG$3,事業計画集計2025[営業所]&amp;事業計画集計2025[月]&amp;事業計画集計2025[受着完],事業計画集計2025[(当月)計画 利益額],0,0)</f>
        <v>0</v>
      </c>
      <c r="FI89" s="149" cm="1">
        <f t="array" ref="FI89">_xlfn.XLOOKUP($D89&amp;FG$2&amp;FG$3,事業計画集計2025[営業所]&amp;事業計画集計2025[月]&amp;事業計画集計2025[受着完],事業計画集計2025[(当月)計画 棟数],0,0)</f>
        <v>0</v>
      </c>
      <c r="FJ89" s="28" cm="1">
        <f t="array" ref="FJ89">_xlfn.XLOOKUP($D89&amp;FJ$2&amp;FJ$3,事業計画集計2025[営業所]&amp;事業計画集計2025[月]&amp;事業計画集計2025[受着完],事業計画集計2025[(当月)計画 請負金額],0,0)</f>
        <v>0</v>
      </c>
      <c r="FK89" s="28" cm="1">
        <f t="array" ref="FK89">_xlfn.XLOOKUP($D89&amp;FJ$2&amp;FJ$3,事業計画集計2025[営業所]&amp;事業計画集計2025[月]&amp;事業計画集計2025[受着完],事業計画集計2025[(当月)計画 利益額],0,0)</f>
        <v>0</v>
      </c>
      <c r="FL89" s="29">
        <f>FK89-($Q89*1000)</f>
        <v>-583000</v>
      </c>
      <c r="FM89" s="149" cm="1">
        <f t="array" ref="FM89">_xlfn.XLOOKUP($D89&amp;FJ$2&amp;FJ$3,事業計画集計2025[営業所]&amp;事業計画集計2025[月]&amp;事業計画集計2025[受着完],事業計画集計2025[(当月)計画 棟数],0,0)</f>
        <v>0</v>
      </c>
      <c r="FN89" s="28" cm="1">
        <f t="array" ref="FN89">_xlfn.XLOOKUP($D89&amp;FN$2&amp;FN$3,事業計画集計2025[営業所]&amp;事業計画集計2025[月]&amp;事業計画集計2025[受着完],事業計画集計2025[(当月)計画 請負金額],0,0)</f>
        <v>0</v>
      </c>
      <c r="FO89" s="28" cm="1">
        <f t="array" ref="FO89">_xlfn.XLOOKUP($D89&amp;FN$2&amp;FN$3,事業計画集計2025[営業所]&amp;事業計画集計2025[月]&amp;事業計画集計2025[受着完],事業計画集計2025[(当月)計画 利益額],0,0)</f>
        <v>0</v>
      </c>
      <c r="FP89" s="149" cm="1">
        <f t="array" ref="FP89">_xlfn.XLOOKUP($D89&amp;FN$2&amp;FN$3,事業計画集計2025[営業所]&amp;事業計画集計2025[月]&amp;事業計画集計2025[受着完],事業計画集計2025[(当月)計画 棟数],0,0)</f>
        <v>0</v>
      </c>
      <c r="FQ89" s="28" cm="1">
        <f t="array" ref="FQ89">_xlfn.XLOOKUP($D89&amp;FQ$2&amp;FQ$3,事業計画集計2025[営業所]&amp;事業計画集計2025[月]&amp;事業計画集計2025[受着完],事業計画集計2025[(当月)計画 請負金額],0,0)</f>
        <v>0</v>
      </c>
      <c r="FR89" s="28" cm="1">
        <f t="array" ref="FR89">_xlfn.XLOOKUP($D89&amp;FQ$2&amp;FQ$3,事業計画集計2025[営業所]&amp;事業計画集計2025[月]&amp;事業計画集計2025[受着完],事業計画集計2025[(当月)計画 利益額],0,0)</f>
        <v>0</v>
      </c>
      <c r="FS89" s="149" cm="1">
        <f t="array" ref="FS89">_xlfn.XLOOKUP($D89&amp;FQ$2&amp;FQ$3,事業計画集計2025[営業所]&amp;事業計画集計2025[月]&amp;事業計画集計2025[受着完],事業計画集計2025[(当月)計画 棟数],0,0)</f>
        <v>0</v>
      </c>
      <c r="FT89" s="28" cm="1">
        <f t="array" ref="FT89">_xlfn.XLOOKUP($D89&amp;FT$2&amp;FT$3,事業計画集計2025[営業所]&amp;事業計画集計2025[月]&amp;事業計画集計2025[受着完],事業計画集計2025[(当月)計画 請負金額],0,0)</f>
        <v>0</v>
      </c>
      <c r="FU89" s="28" cm="1">
        <f t="array" ref="FU89">_xlfn.XLOOKUP($D89&amp;FT$2&amp;FT$3,事業計画集計2025[営業所]&amp;事業計画集計2025[月]&amp;事業計画集計2025[受着完],事業計画集計2025[(当月)計画 利益額],0,0)</f>
        <v>0</v>
      </c>
      <c r="FV89" s="29">
        <f>FU89-($Q89*1000)</f>
        <v>-583000</v>
      </c>
      <c r="FW89" s="142" cm="1">
        <f t="array" ref="FW89">_xlfn.XLOOKUP($D89&amp;FT$2&amp;FT$3,事業計画集計2025[営業所]&amp;事業計画集計2025[月]&amp;事業計画集計2025[受着完],事業計画集計2025[(当月)計画 棟数],0,0)</f>
        <v>0</v>
      </c>
      <c r="FX89" s="421">
        <f t="shared" ref="FX89:FX90" si="2357">ET89+FD89+FN89</f>
        <v>0</v>
      </c>
      <c r="FY89" s="422">
        <f t="shared" ref="FY89:FY90" si="2358">EU89+FE89+FO89</f>
        <v>0</v>
      </c>
      <c r="FZ89" s="423">
        <f t="shared" ref="FZ89:FZ90" si="2359">EV89+FF89+FP89</f>
        <v>0</v>
      </c>
      <c r="GA89" s="296">
        <f t="shared" ref="GA89:GA90" si="2360">EW89+FG89+FQ89</f>
        <v>0</v>
      </c>
      <c r="GB89" s="300">
        <f t="shared" ref="GB89:GB90" si="2361">EX89+FH89+FR89</f>
        <v>0</v>
      </c>
      <c r="GC89" s="154">
        <f t="shared" ref="GC89:GC90" si="2362">EY89+FI89+FS89</f>
        <v>0</v>
      </c>
      <c r="GD89" s="304">
        <f t="shared" ref="GD89" si="2363">EZ89+FJ89+FT89</f>
        <v>0</v>
      </c>
      <c r="GE89" s="314">
        <f t="shared" ref="GE89:GF89" si="2364">FA89+FK89+FU89</f>
        <v>0</v>
      </c>
      <c r="GF89" s="324">
        <f t="shared" si="2364"/>
        <v>-1749000</v>
      </c>
      <c r="GG89" s="158">
        <f t="shared" ref="GG89" si="2365">FC89+FM89+FW89</f>
        <v>0</v>
      </c>
      <c r="GH89" s="333">
        <f t="shared" ref="GH89:GH90" si="2366">EJ89+FX89</f>
        <v>0</v>
      </c>
      <c r="GI89" s="334">
        <f t="shared" ref="GI89:GI90" si="2367">EK89+FY89</f>
        <v>0</v>
      </c>
      <c r="GJ89" s="162">
        <f t="shared" ref="GJ89:GJ90" si="2368">EL89+FZ89</f>
        <v>0</v>
      </c>
      <c r="GK89" s="354">
        <f t="shared" ref="GK89:GK90" si="2369">EM89+GA89</f>
        <v>0</v>
      </c>
      <c r="GL89" s="355">
        <f t="shared" ref="GL89:GL90" si="2370">EN89+GB89</f>
        <v>0</v>
      </c>
      <c r="GM89" s="166">
        <f t="shared" ref="GM89:GM90" si="2371">EO89+GC89</f>
        <v>0</v>
      </c>
      <c r="GN89" s="479">
        <f t="shared" ref="GN89:GN90" si="2372">EP89+GD89</f>
        <v>152100000</v>
      </c>
      <c r="GO89" s="480">
        <f t="shared" ref="GO89:GO90" si="2373">EQ89+GE89</f>
        <v>13950000</v>
      </c>
      <c r="GP89" s="481">
        <f t="shared" ref="GP89:GP90" si="2374">ER89+GF89</f>
        <v>10452000</v>
      </c>
      <c r="GQ89" s="482">
        <f t="shared" ref="GQ89:GQ90" si="2375">ES89+GG89</f>
        <v>3</v>
      </c>
      <c r="GR89" s="390">
        <f t="shared" ref="GR89:GR90" si="2376">CV89+GH89</f>
        <v>0</v>
      </c>
      <c r="GS89" s="391">
        <f t="shared" ref="GS89:GS90" si="2377">CW89+GI89</f>
        <v>0</v>
      </c>
      <c r="GT89" s="170">
        <f t="shared" ref="GT89:GT90" si="2378">CX89+GJ89</f>
        <v>0</v>
      </c>
      <c r="GU89" s="390">
        <f t="shared" ref="GU89:GU90" si="2379">CY89+GK89</f>
        <v>0</v>
      </c>
      <c r="GV89" s="391">
        <f t="shared" ref="GV89:GV90" si="2380">CZ89+GL89</f>
        <v>0</v>
      </c>
      <c r="GW89" s="170">
        <f t="shared" ref="GW89:GW90" si="2381">DA89+GM89</f>
        <v>0</v>
      </c>
      <c r="GX89" s="390">
        <f t="shared" ref="GX89:GX90" si="2382">DB89+GN89</f>
        <v>307800000</v>
      </c>
      <c r="GY89" s="391">
        <f t="shared" ref="GY89:GY90" si="2383">DC89+GO89</f>
        <v>23450000</v>
      </c>
      <c r="GZ89" s="409">
        <f t="shared" ref="GZ89:GZ90" si="2384">DD89+GP89</f>
        <v>16454000</v>
      </c>
      <c r="HA89" s="256">
        <f t="shared" ref="HA89:HA90" si="2385">DE89+GQ89</f>
        <v>7</v>
      </c>
      <c r="HB89" s="31"/>
      <c r="HC89" s="30" t="s">
        <v>137</v>
      </c>
      <c r="HD89" s="30" t="s">
        <v>209</v>
      </c>
      <c r="HE89" s="519" t="s">
        <v>256</v>
      </c>
      <c r="HF89" s="30"/>
      <c r="HG89" s="30"/>
    </row>
    <row r="90" spans="1:215" s="25" customFormat="1" ht="21">
      <c r="A90" s="24"/>
      <c r="B90" s="51"/>
      <c r="C90" s="75"/>
      <c r="D90" s="79"/>
      <c r="E90" s="209"/>
      <c r="F90" s="209"/>
      <c r="G90" s="209"/>
      <c r="H90" s="209"/>
      <c r="I90" s="209"/>
      <c r="J90" s="209"/>
      <c r="K90" s="211">
        <f>K89</f>
        <v>183</v>
      </c>
      <c r="L90" s="211">
        <f t="shared" ref="L90" si="2386">L89</f>
        <v>0</v>
      </c>
      <c r="M90" s="211">
        <f t="shared" ref="M90" si="2387">M89</f>
        <v>0</v>
      </c>
      <c r="N90" s="211">
        <f t="shared" ref="N90" si="2388">N89</f>
        <v>0</v>
      </c>
      <c r="O90" s="211">
        <f t="shared" ref="O90" si="2389">O89</f>
        <v>0</v>
      </c>
      <c r="P90" s="211">
        <f t="shared" ref="P90" si="2390">P89</f>
        <v>400</v>
      </c>
      <c r="Q90" s="211">
        <f t="shared" ref="Q90" si="2391">Q89</f>
        <v>583</v>
      </c>
      <c r="R90" s="209"/>
      <c r="S90" s="26" t="s">
        <v>138</v>
      </c>
      <c r="T90" s="27" cm="1">
        <f t="array" ref="T90">_xlfn.XLOOKUP($D89&amp;T$2&amp;T$3,事業計画集計2025[営業所]&amp;事業計画集計2025[月]&amp;事業計画集計2025[受着完],事業計画集計2025[(当月)実績 請負金額],0,0)</f>
        <v>0</v>
      </c>
      <c r="U90" s="28" cm="1">
        <f t="array" ref="U90">_xlfn.XLOOKUP($D89&amp;T$2&amp;T$3,事業計画集計2025[営業所]&amp;事業計画集計2025[月]&amp;事業計画集計2025[受着完],事業計画集計2025[(当月)実績 利益額],0,0)</f>
        <v>0</v>
      </c>
      <c r="V90" s="142" cm="1">
        <f t="array" ref="V90">_xlfn.XLOOKUP($D89&amp;T$2&amp;T$3,事業計画集計2025[営業所]&amp;事業計画集計2025[月]&amp;事業計画集計2025[受着完],事業計画集計2025[(当月)実績 棟数],0,0)</f>
        <v>0</v>
      </c>
      <c r="W90" s="27" cm="1">
        <f t="array" ref="W90">_xlfn.XLOOKUP($D89&amp;W$2&amp;W$3,事業計画集計2025[営業所]&amp;事業計画集計2025[月]&amp;事業計画集計2025[受着完],事業計画集計2025[(当月)実績 請負金額],0,0)</f>
        <v>0</v>
      </c>
      <c r="X90" s="28" cm="1">
        <f t="array" ref="X90">_xlfn.XLOOKUP($D89&amp;W$2&amp;W$3,事業計画集計2025[営業所]&amp;事業計画集計2025[月]&amp;事業計画集計2025[受着完],事業計画集計2025[(当月)実績 利益額],0,0)</f>
        <v>0</v>
      </c>
      <c r="Y90" s="149" cm="1">
        <f t="array" ref="Y90">_xlfn.XLOOKUP($D89&amp;W$2&amp;W$3,事業計画集計2025[営業所]&amp;事業計画集計2025[月]&amp;事業計画集計2025[受着完],事業計画集計2025[(当月)実績 棟数],0,0)</f>
        <v>0</v>
      </c>
      <c r="Z90" s="28" cm="1">
        <f t="array" ref="Z90">_xlfn.XLOOKUP($D89&amp;Z$2&amp;Z$3,事業計画集計2025[営業所]&amp;事業計画集計2025[月]&amp;事業計画集計2025[受着完],事業計画集計2025[(当月)実績 請負金額],0,0)</f>
        <v>0</v>
      </c>
      <c r="AA90" s="28" cm="1">
        <f t="array" ref="AA90">_xlfn.XLOOKUP($D89&amp;Z$2&amp;Z$3,事業計画集計2025[営業所]&amp;事業計画集計2025[月]&amp;事業計画集計2025[受着完],事業計画集計2025[(当月)実績 利益額],0,0)</f>
        <v>0</v>
      </c>
      <c r="AB90" s="133">
        <f>AA90-($Q89*1000)</f>
        <v>-583000</v>
      </c>
      <c r="AC90" s="142" cm="1">
        <f t="array" ref="AC90">_xlfn.XLOOKUP($D89&amp;Z$2&amp;Z$3,事業計画集計2025[営業所]&amp;事業計画集計2025[月]&amp;事業計画集計2025[受着完],事業計画集計2025[(当月)実績 棟数],0,0)</f>
        <v>0</v>
      </c>
      <c r="AD90" s="27" cm="1">
        <f t="array" ref="AD90">_xlfn.XLOOKUP($D89&amp;AD$2&amp;AD$3,事業計画集計2025[営業所]&amp;事業計画集計2025[月]&amp;事業計画集計2025[受着完],事業計画集計2025[(当月)実績 請負金額],0,0)</f>
        <v>0</v>
      </c>
      <c r="AE90" s="28" cm="1">
        <f t="array" ref="AE90">_xlfn.XLOOKUP($D89&amp;AD$2&amp;AD$3,事業計画集計2025[営業所]&amp;事業計画集計2025[月]&amp;事業計画集計2025[受着完],事業計画集計2025[(当月)実績 利益額],0,0)</f>
        <v>0</v>
      </c>
      <c r="AF90" s="149" cm="1">
        <f t="array" ref="AF90">_xlfn.XLOOKUP($D89&amp;AD$2&amp;AD$3,事業計画集計2025[営業所]&amp;事業計画集計2025[月]&amp;事業計画集計2025[受着完],事業計画集計2025[(当月)実績 棟数],0,0)</f>
        <v>0</v>
      </c>
      <c r="AG90" s="28" cm="1">
        <f t="array" ref="AG90">_xlfn.XLOOKUP($D89&amp;AG$2&amp;AG$3,事業計画集計2025[営業所]&amp;事業計画集計2025[月]&amp;事業計画集計2025[受着完],事業計画集計2025[(当月)実績 請負金額],0,0)</f>
        <v>0</v>
      </c>
      <c r="AH90" s="28" cm="1">
        <f t="array" ref="AH90">_xlfn.XLOOKUP($D89&amp;AG$2&amp;AG$3,事業計画集計2025[営業所]&amp;事業計画集計2025[月]&amp;事業計画集計2025[受着完],事業計画集計2025[(当月)実績 利益額],0,0)</f>
        <v>0</v>
      </c>
      <c r="AI90" s="149" cm="1">
        <f t="array" ref="AI90">_xlfn.XLOOKUP($D89&amp;AG$2&amp;AG$3,事業計画集計2025[営業所]&amp;事業計画集計2025[月]&amp;事業計画集計2025[受着完],事業計画集計2025[(当月)実績 棟数],0,0)</f>
        <v>0</v>
      </c>
      <c r="AJ90" s="28" cm="1">
        <f t="array" ref="AJ90">_xlfn.XLOOKUP($D89&amp;AJ$2&amp;AJ$3,事業計画集計2025[営業所]&amp;事業計画集計2025[月]&amp;事業計画集計2025[受着完],事業計画集計2025[(当月)実績 請負金額],0,0)</f>
        <v>0</v>
      </c>
      <c r="AK90" s="28" cm="1">
        <f t="array" ref="AK90">_xlfn.XLOOKUP($D89&amp;AJ$2&amp;AJ$3,事業計画集計2025[営業所]&amp;事業計画集計2025[月]&amp;事業計画集計2025[受着完],事業計画集計2025[(当月)実績 利益額],0,0)</f>
        <v>0</v>
      </c>
      <c r="AL90" s="133">
        <f>AK90-($Q89*1000)</f>
        <v>-583000</v>
      </c>
      <c r="AM90" s="149" cm="1">
        <f t="array" ref="AM90">_xlfn.XLOOKUP($D89&amp;AJ$2&amp;AJ$3,事業計画集計2025[営業所]&amp;事業計画集計2025[月]&amp;事業計画集計2025[受着完],事業計画集計2025[(当月)実績 棟数],0,0)</f>
        <v>0</v>
      </c>
      <c r="AN90" s="28" cm="1">
        <f t="array" ref="AN90">_xlfn.XLOOKUP($D89&amp;AN$2&amp;AN$3,事業計画集計2025[営業所]&amp;事業計画集計2025[月]&amp;事業計画集計2025[受着完],事業計画集計2025[(当月)実績 請負金額],0,0)</f>
        <v>0</v>
      </c>
      <c r="AO90" s="28" cm="1">
        <f t="array" ref="AO90">_xlfn.XLOOKUP($D89&amp;AN$2&amp;AN$3,事業計画集計2025[営業所]&amp;事業計画集計2025[月]&amp;事業計画集計2025[受着完],事業計画集計2025[(当月)実績 利益額],0,0)</f>
        <v>0</v>
      </c>
      <c r="AP90" s="149" cm="1">
        <f t="array" ref="AP90">_xlfn.XLOOKUP($D89&amp;AN$2&amp;AN$3,事業計画集計2025[営業所]&amp;事業計画集計2025[月]&amp;事業計画集計2025[受着完],事業計画集計2025[(当月)実績 棟数],0,0)</f>
        <v>0</v>
      </c>
      <c r="AQ90" s="28" cm="1">
        <f t="array" ref="AQ90">_xlfn.XLOOKUP($D89&amp;AQ$2&amp;AQ$3,事業計画集計2025[営業所]&amp;事業計画集計2025[月]&amp;事業計画集計2025[受着完],事業計画集計2025[(当月)実績 請負金額],0,0)</f>
        <v>0</v>
      </c>
      <c r="AR90" s="28" cm="1">
        <f t="array" ref="AR90">_xlfn.XLOOKUP($D89&amp;AQ$2&amp;AQ$3,事業計画集計2025[営業所]&amp;事業計画集計2025[月]&amp;事業計画集計2025[受着完],事業計画集計2025[(当月)実績 利益額],0,0)</f>
        <v>0</v>
      </c>
      <c r="AS90" s="149" cm="1">
        <f t="array" ref="AS90">_xlfn.XLOOKUP($D89&amp;AQ$2&amp;AQ$3,事業計画集計2025[営業所]&amp;事業計画集計2025[月]&amp;事業計画集計2025[受着完],事業計画集計2025[(当月)実績 棟数],0,0)</f>
        <v>0</v>
      </c>
      <c r="AT90" s="28" cm="1">
        <f t="array" ref="AT90">_xlfn.XLOOKUP($D89&amp;AT$2&amp;AT$3,事業計画集計2025[営業所]&amp;事業計画集計2025[月]&amp;事業計画集計2025[受着完],事業計画集計2025[(当月)実績 請負金額],0,0)</f>
        <v>0</v>
      </c>
      <c r="AU90" s="28" cm="1">
        <f t="array" ref="AU90">_xlfn.XLOOKUP($D89&amp;AT$2&amp;AT$3,事業計画集計2025[営業所]&amp;事業計画集計2025[月]&amp;事業計画集計2025[受着完],事業計画集計2025[(当月)実績 利益額],0,0)</f>
        <v>0</v>
      </c>
      <c r="AV90" s="29">
        <f>AU90-($Q89*1000)</f>
        <v>-583000</v>
      </c>
      <c r="AW90" s="142" cm="1">
        <f t="array" ref="AW90">_xlfn.XLOOKUP($D89&amp;AT$2&amp;AT$3,事業計画集計2025[営業所]&amp;事業計画集計2025[月]&amp;事業計画集計2025[受着完],事業計画集計2025[(当月)実績 棟数],0,0)</f>
        <v>0</v>
      </c>
      <c r="AX90" s="421">
        <f t="shared" si="2319"/>
        <v>0</v>
      </c>
      <c r="AY90" s="422">
        <f t="shared" si="2320"/>
        <v>0</v>
      </c>
      <c r="AZ90" s="423">
        <f t="shared" si="2321"/>
        <v>0</v>
      </c>
      <c r="BA90" s="296">
        <f t="shared" si="2322"/>
        <v>0</v>
      </c>
      <c r="BB90" s="300">
        <f t="shared" si="2323"/>
        <v>0</v>
      </c>
      <c r="BC90" s="154">
        <f t="shared" si="2324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-1749000</v>
      </c>
      <c r="BG90" s="158">
        <f>AC90+AM90+AW90</f>
        <v>0</v>
      </c>
      <c r="BH90" s="28" cm="1">
        <f t="array" ref="BH90">_xlfn.XLOOKUP($D89&amp;BH$2&amp;BH$3,事業計画集計2025[営業所]&amp;事業計画集計2025[月]&amp;事業計画集計2025[受着完],事業計画集計2025[(当月)実績 請負金額],0,0)</f>
        <v>0</v>
      </c>
      <c r="BI90" s="28" cm="1">
        <f t="array" ref="BI90">_xlfn.XLOOKUP($D89&amp;BH$2&amp;BH$3,事業計画集計2025[営業所]&amp;事業計画集計2025[月]&amp;事業計画集計2025[受着完],事業計画集計2025[(当月)実績 利益額],0,0)</f>
        <v>0</v>
      </c>
      <c r="BJ90" s="149" cm="1">
        <f t="array" ref="BJ90">_xlfn.XLOOKUP($D89&amp;BH$2&amp;BH$3,事業計画集計2025[営業所]&amp;事業計画集計2025[月]&amp;事業計画集計2025[受着完],事業計画集計2025[(当月)実績 棟数],0,0)</f>
        <v>0</v>
      </c>
      <c r="BK90" s="28" cm="1">
        <f t="array" ref="BK90">_xlfn.XLOOKUP($D89&amp;BK$2&amp;BK$3,事業計画集計2025[営業所]&amp;事業計画集計2025[月]&amp;事業計画集計2025[受着完],事業計画集計2025[(当月)実績 請負金額],0,0)</f>
        <v>0</v>
      </c>
      <c r="BL90" s="28" cm="1">
        <f t="array" ref="BL90">_xlfn.XLOOKUP($D89&amp;BK$2&amp;BK$3,事業計画集計2025[営業所]&amp;事業計画集計2025[月]&amp;事業計画集計2025[受着完],事業計画集計2025[(当月)実績 利益額],0,0)</f>
        <v>0</v>
      </c>
      <c r="BM90" s="149" cm="1">
        <f t="array" ref="BM90">_xlfn.XLOOKUP($D89&amp;BK$2&amp;BK$3,事業計画集計2025[営業所]&amp;事業計画集計2025[月]&amp;事業計画集計2025[受着完],事業計画集計2025[(当月)実績 棟数],0,0)</f>
        <v>0</v>
      </c>
      <c r="BN90" s="28" cm="1">
        <f t="array" ref="BN90">_xlfn.XLOOKUP($D89&amp;BN$2&amp;BN$3,事業計画集計2025[営業所]&amp;事業計画集計2025[月]&amp;事業計画集計2025[受着完],事業計画集計2025[(当月)実績 請負金額],0,0)</f>
        <v>0</v>
      </c>
      <c r="BO90" s="28" cm="1">
        <f t="array" ref="BO90">_xlfn.XLOOKUP($D89&amp;BN$2&amp;BN$3,事業計画集計2025[営業所]&amp;事業計画集計2025[月]&amp;事業計画集計2025[受着完],事業計画集計2025[(当月)実績 利益額],0,0)</f>
        <v>0</v>
      </c>
      <c r="BP90" s="133">
        <f>BO90-($Q89*1000)</f>
        <v>-583000</v>
      </c>
      <c r="BQ90" s="149" cm="1">
        <f t="array" ref="BQ90">_xlfn.XLOOKUP($D89&amp;BN$2&amp;BN$3,事業計画集計2025[営業所]&amp;事業計画集計2025[月]&amp;事業計画集計2025[受着完],事業計画集計2025[(当月)実績 棟数],0,0)</f>
        <v>0</v>
      </c>
      <c r="BR90" s="28" cm="1">
        <f t="array" ref="BR90">_xlfn.XLOOKUP($D89&amp;BR$2&amp;BR$3,事業計画集計2025[営業所]&amp;事業計画集計2025[月]&amp;事業計画集計2025[受着完],事業計画集計2025[(当月)実績 請負金額],0,0)</f>
        <v>31500000</v>
      </c>
      <c r="BS90" s="28" cm="1">
        <f t="array" ref="BS90">_xlfn.XLOOKUP($D89&amp;BR$2&amp;BR$3,事業計画集計2025[営業所]&amp;事業計画集計2025[月]&amp;事業計画集計2025[受着完],事業計画集計2025[(当月)実績 利益額],0,0)</f>
        <v>2000000</v>
      </c>
      <c r="BT90" s="149" cm="1">
        <f t="array" ref="BT90">_xlfn.XLOOKUP($D89&amp;BR$2&amp;BR$3,事業計画集計2025[営業所]&amp;事業計画集計2025[月]&amp;事業計画集計2025[受着完],事業計画集計2025[(当月)実績 棟数],0,0)</f>
        <v>1</v>
      </c>
      <c r="BU90" s="28" cm="1">
        <f t="array" ref="BU90">_xlfn.XLOOKUP($D89&amp;BU$2&amp;BU$3,事業計画集計2025[営業所]&amp;事業計画集計2025[月]&amp;事業計画集計2025[受着完],事業計画集計2025[(当月)実績 請負金額],0,0)</f>
        <v>0</v>
      </c>
      <c r="BV90" s="28" cm="1">
        <f t="array" ref="BV90">_xlfn.XLOOKUP($D89&amp;BU$2&amp;BU$3,事業計画集計2025[営業所]&amp;事業計画集計2025[月]&amp;事業計画集計2025[受着完],事業計画集計2025[(当月)実績 利益額],0,0)</f>
        <v>0</v>
      </c>
      <c r="BW90" s="149" cm="1">
        <f t="array" ref="BW90">_xlfn.XLOOKUP($D89&amp;BU$2&amp;BU$3,事業計画集計2025[営業所]&amp;事業計画集計2025[月]&amp;事業計画集計2025[受着完],事業計画集計2025[(当月)実績 棟数],0,0)</f>
        <v>0</v>
      </c>
      <c r="BX90" s="28" cm="1">
        <f t="array" ref="BX90">_xlfn.XLOOKUP($D89&amp;BX$2&amp;BX$3,事業計画集計2025[営業所]&amp;事業計画集計2025[月]&amp;事業計画集計2025[受着完],事業計画集計2025[(当月)実績 請負金額],0,0)</f>
        <v>31500000</v>
      </c>
      <c r="BY90" s="28" cm="1">
        <f t="array" ref="BY90">_xlfn.XLOOKUP($D89&amp;BX$2&amp;BX$3,事業計画集計2025[営業所]&amp;事業計画集計2025[月]&amp;事業計画集計2025[受着完],事業計画集計2025[(当月)実績 利益額],0,0)</f>
        <v>2000000</v>
      </c>
      <c r="BZ90" s="133">
        <f>BY90-($Q89*1000)</f>
        <v>1417000</v>
      </c>
      <c r="CA90" s="149" cm="1">
        <f t="array" ref="CA90">_xlfn.XLOOKUP($D89&amp;BX$2&amp;BX$3,事業計画集計2025[営業所]&amp;事業計画集計2025[月]&amp;事業計画集計2025[受着完],事業計画集計2025[(当月)実績 棟数],0,0)</f>
        <v>1</v>
      </c>
      <c r="CB90" s="28" cm="1">
        <f t="array" ref="CB90">_xlfn.XLOOKUP($D89&amp;CB$2&amp;CB$3,事業計画集計2025[営業所]&amp;事業計画集計2025[月]&amp;事業計画集計2025[受着完],事業計画集計2025[(当月)実績 請負金額],0,0)</f>
        <v>0</v>
      </c>
      <c r="CC90" s="28" cm="1">
        <f t="array" ref="CC90">_xlfn.XLOOKUP($D89&amp;CB$2&amp;CB$3,事業計画集計2025[営業所]&amp;事業計画集計2025[月]&amp;事業計画集計2025[受着完],事業計画集計2025[(当月)実績 利益額],0,0)</f>
        <v>0</v>
      </c>
      <c r="CD90" s="149" cm="1">
        <f t="array" ref="CD90">_xlfn.XLOOKUP($D89&amp;CB$2&amp;CB$3,事業計画集計2025[営業所]&amp;事業計画集計2025[月]&amp;事業計画集計2025[受着完],事業計画集計2025[(当月)実績 棟数],0,0)</f>
        <v>0</v>
      </c>
      <c r="CE90" s="28" cm="1">
        <f t="array" ref="CE90">_xlfn.XLOOKUP($D89&amp;CE$2&amp;CE$3,事業計画集計2025[営業所]&amp;事業計画集計2025[月]&amp;事業計画集計2025[受着完],事業計画集計2025[(当月)実績 請負金額],0,0)</f>
        <v>0</v>
      </c>
      <c r="CF90" s="28" cm="1">
        <f t="array" ref="CF90">_xlfn.XLOOKUP($D89&amp;CE$2&amp;CE$3,事業計画集計2025[営業所]&amp;事業計画集計2025[月]&amp;事業計画集計2025[受着完],事業計画集計2025[(当月)実績 利益額],0,0)</f>
        <v>0</v>
      </c>
      <c r="CG90" s="149" cm="1">
        <f t="array" ref="CG90">_xlfn.XLOOKUP($D89&amp;CE$2&amp;CE$3,事業計画集計2025[営業所]&amp;事業計画集計2025[月]&amp;事業計画集計2025[受着完],事業計画集計2025[(当月)実績 棟数],0,0)</f>
        <v>0</v>
      </c>
      <c r="CH90" s="28" cm="1">
        <f t="array" ref="CH90">_xlfn.XLOOKUP($D89&amp;CH$2&amp;CH$3,事業計画集計2025[営業所]&amp;事業計画集計2025[月]&amp;事業計画集計2025[受着完],事業計画集計2025[(当月)実績 請負金額],0,0)</f>
        <v>0</v>
      </c>
      <c r="CI90" s="28" cm="1">
        <f t="array" ref="CI90">_xlfn.XLOOKUP($D89&amp;CH$2&amp;CH$3,事業計画集計2025[営業所]&amp;事業計画集計2025[月]&amp;事業計画集計2025[受着完],事業計画集計2025[(当月)実績 利益額],0,0)</f>
        <v>0</v>
      </c>
      <c r="CJ90" s="133">
        <f>CI90-($Q89*1000)</f>
        <v>-583000</v>
      </c>
      <c r="CK90" s="142" cm="1">
        <f t="array" ref="CK90">_xlfn.XLOOKUP($D89&amp;CH$2&amp;CH$3,事業計画集計2025[営業所]&amp;事業計画集計2025[月]&amp;事業計画集計2025[受着完],事業計画集計2025[(当月)実績 棟数],0,0)</f>
        <v>0</v>
      </c>
      <c r="CL90" s="421">
        <f t="shared" si="2329"/>
        <v>31500000</v>
      </c>
      <c r="CM90" s="422">
        <f t="shared" si="2330"/>
        <v>2000000</v>
      </c>
      <c r="CN90" s="423">
        <f t="shared" si="2331"/>
        <v>1</v>
      </c>
      <c r="CO90" s="296">
        <f t="shared" si="2332"/>
        <v>0</v>
      </c>
      <c r="CP90" s="300">
        <f t="shared" si="2333"/>
        <v>0</v>
      </c>
      <c r="CQ90" s="154">
        <f t="shared" si="2334"/>
        <v>0</v>
      </c>
      <c r="CR90" s="304">
        <f>BN90+BX90+CH90</f>
        <v>31500000</v>
      </c>
      <c r="CS90" s="314">
        <f>BO90+BY90+CI90</f>
        <v>2000000</v>
      </c>
      <c r="CT90" s="409">
        <f>CS90*(1+CT91)-(($Q89*1000)*3)</f>
        <v>251000</v>
      </c>
      <c r="CU90" s="158">
        <f>BQ90+CA90+CK90</f>
        <v>1</v>
      </c>
      <c r="CV90" s="333">
        <f t="shared" si="2338"/>
        <v>31500000</v>
      </c>
      <c r="CW90" s="334">
        <f t="shared" si="2339"/>
        <v>2000000</v>
      </c>
      <c r="CX90" s="162">
        <f t="shared" si="2340"/>
        <v>1</v>
      </c>
      <c r="CY90" s="354">
        <f t="shared" si="2341"/>
        <v>0</v>
      </c>
      <c r="CZ90" s="355">
        <f t="shared" si="2342"/>
        <v>0</v>
      </c>
      <c r="DA90" s="166">
        <f t="shared" si="2343"/>
        <v>0</v>
      </c>
      <c r="DB90" s="479">
        <f t="shared" si="2344"/>
        <v>31500000</v>
      </c>
      <c r="DC90" s="480">
        <f t="shared" si="2345"/>
        <v>2000000</v>
      </c>
      <c r="DD90" s="409">
        <f t="shared" si="2346"/>
        <v>-1498000</v>
      </c>
      <c r="DE90" s="482">
        <f t="shared" si="2347"/>
        <v>1</v>
      </c>
      <c r="DF90" s="28" cm="1">
        <f t="array" ref="DF90">_xlfn.XLOOKUP($D89&amp;DF$2&amp;DF$3,事業計画集計2025[営業所]&amp;事業計画集計2025[月]&amp;事業計画集計2025[受着完],事業計画集計2025[(当月)実績 請負金額],0,0)</f>
        <v>0</v>
      </c>
      <c r="DG90" s="28" cm="1">
        <f t="array" ref="DG90">_xlfn.XLOOKUP($D89&amp;DF$2&amp;DF$3,事業計画集計2025[営業所]&amp;事業計画集計2025[月]&amp;事業計画集計2025[受着完],事業計画集計2025[(当月)実績 利益額],0,0)</f>
        <v>0</v>
      </c>
      <c r="DH90" s="149" cm="1">
        <f t="array" ref="DH90">_xlfn.XLOOKUP($D89&amp;DF$2&amp;DF$3,事業計画集計2025[営業所]&amp;事業計画集計2025[月]&amp;事業計画集計2025[受着完],事業計画集計2025[(当月)実績 棟数],0,0)</f>
        <v>0</v>
      </c>
      <c r="DI90" s="28" cm="1">
        <f t="array" ref="DI90">_xlfn.XLOOKUP($D89&amp;DI$2&amp;DI$3,事業計画集計2025[営業所]&amp;事業計画集計2025[月]&amp;事業計画集計2025[受着完],事業計画集計2025[(当月)実績 請負金額],0,0)</f>
        <v>0</v>
      </c>
      <c r="DJ90" s="28" cm="1">
        <f t="array" ref="DJ90">_xlfn.XLOOKUP($D89&amp;DI$2&amp;DI$3,事業計画集計2025[営業所]&amp;事業計画集計2025[月]&amp;事業計画集計2025[受着完],事業計画集計2025[(当月)実績 利益額],0,0)</f>
        <v>0</v>
      </c>
      <c r="DK90" s="149" cm="1">
        <f t="array" ref="DK90">_xlfn.XLOOKUP($D89&amp;DI$2&amp;DI$3,事業計画集計2025[営業所]&amp;事業計画集計2025[月]&amp;事業計画集計2025[受着完],事業計画集計2025[(当月)実績 棟数],0,0)</f>
        <v>0</v>
      </c>
      <c r="DL90" s="28" cm="1">
        <f t="array" ref="DL90">_xlfn.XLOOKUP($D89&amp;DL$2&amp;DL$3,事業計画集計2025[営業所]&amp;事業計画集計2025[月]&amp;事業計画集計2025[受着完],事業計画集計2025[(当月)実績 請負金額],0,0)</f>
        <v>0</v>
      </c>
      <c r="DM90" s="28" cm="1">
        <f t="array" ref="DM90">_xlfn.XLOOKUP($D89&amp;DL$2&amp;DL$3,事業計画集計2025[営業所]&amp;事業計画集計2025[月]&amp;事業計画集計2025[受着完],事業計画集計2025[(当月)実績 利益額],0,0)</f>
        <v>0</v>
      </c>
      <c r="DN90" s="133">
        <f>DM90-($Q89*1000)</f>
        <v>-583000</v>
      </c>
      <c r="DO90" s="149" cm="1">
        <f t="array" ref="DO90">_xlfn.XLOOKUP($D89&amp;DL$2&amp;DL$3,事業計画集計2025[営業所]&amp;事業計画集計2025[月]&amp;事業計画集計2025[受着完],事業計画集計2025[(当月)実績 棟数],0,0)</f>
        <v>0</v>
      </c>
      <c r="DP90" s="28" cm="1">
        <f t="array" ref="DP90">_xlfn.XLOOKUP($D89&amp;DP$2&amp;DP$3,事業計画集計2025[営業所]&amp;事業計画集計2025[月]&amp;事業計画集計2025[受着完],事業計画集計2025[(当月)実績 請負金額],0,0)</f>
        <v>0</v>
      </c>
      <c r="DQ90" s="28" cm="1">
        <f t="array" ref="DQ90">_xlfn.XLOOKUP($D89&amp;DP$2&amp;DP$3,事業計画集計2025[営業所]&amp;事業計画集計2025[月]&amp;事業計画集計2025[受着完],事業計画集計2025[(当月)実績 利益額],0,0)</f>
        <v>0</v>
      </c>
      <c r="DR90" s="149" cm="1">
        <f t="array" ref="DR90">_xlfn.XLOOKUP($D89&amp;DP$2&amp;DP$3,事業計画集計2025[営業所]&amp;事業計画集計2025[月]&amp;事業計画集計2025[受着完],事業計画集計2025[(当月)実績 棟数],0,0)</f>
        <v>0</v>
      </c>
      <c r="DS90" s="28" cm="1">
        <f t="array" ref="DS90">_xlfn.XLOOKUP($D89&amp;DS$2&amp;DS$3,事業計画集計2025[営業所]&amp;事業計画集計2025[月]&amp;事業計画集計2025[受着完],事業計画集計2025[(当月)実績 請負金額],0,0)</f>
        <v>0</v>
      </c>
      <c r="DT90" s="28" cm="1">
        <f t="array" ref="DT90">_xlfn.XLOOKUP($D89&amp;DS$2&amp;DS$3,事業計画集計2025[営業所]&amp;事業計画集計2025[月]&amp;事業計画集計2025[受着完],事業計画集計2025[(当月)実績 利益額],0,0)</f>
        <v>0</v>
      </c>
      <c r="DU90" s="149" cm="1">
        <f t="array" ref="DU90">_xlfn.XLOOKUP($D89&amp;DS$2&amp;DS$3,事業計画集計2025[営業所]&amp;事業計画集計2025[月]&amp;事業計画集計2025[受着完],事業計画集計2025[(当月)実績 棟数],0,0)</f>
        <v>0</v>
      </c>
      <c r="DV90" s="28" cm="1">
        <f t="array" ref="DV90">_xlfn.XLOOKUP($D89&amp;DV$2&amp;DV$3,事業計画集計2025[営業所]&amp;事業計画集計2025[月]&amp;事業計画集計2025[受着完],事業計画集計2025[(当月)実績 請負金額],0,0)</f>
        <v>0</v>
      </c>
      <c r="DW90" s="28" cm="1">
        <f t="array" ref="DW90">_xlfn.XLOOKUP($D89&amp;DV$2&amp;DV$3,事業計画集計2025[営業所]&amp;事業計画集計2025[月]&amp;事業計画集計2025[受着完],事業計画集計2025[(当月)実績 利益額],0,0)</f>
        <v>0</v>
      </c>
      <c r="DX90" s="133">
        <f>DW90-($Q89*1000)</f>
        <v>-583000</v>
      </c>
      <c r="DY90" s="149" cm="1">
        <f t="array" ref="DY90">_xlfn.XLOOKUP($D89&amp;DV$2&amp;DV$3,事業計画集計2025[営業所]&amp;事業計画集計2025[月]&amp;事業計画集計2025[受着完],事業計画集計2025[(当月)実績 棟数],0,0)</f>
        <v>0</v>
      </c>
      <c r="DZ90" s="28" cm="1">
        <f t="array" ref="DZ90">_xlfn.XLOOKUP($D89&amp;DZ$2&amp;DZ$3,事業計画集計2025[営業所]&amp;事業計画集計2025[月]&amp;事業計画集計2025[受着完],事業計画集計2025[(当月)実績 請負金額],0,0)</f>
        <v>148000000</v>
      </c>
      <c r="EA90" s="28" cm="1">
        <f t="array" ref="EA90">_xlfn.XLOOKUP($D89&amp;DZ$2&amp;DZ$3,事業計画集計2025[営業所]&amp;事業計画集計2025[月]&amp;事業計画集計2025[受着完],事業計画集計2025[(当月)実績 利益額],0,0)</f>
        <v>9500000</v>
      </c>
      <c r="EB90" s="149" cm="1">
        <f t="array" ref="EB90">_xlfn.XLOOKUP($D89&amp;DZ$2&amp;DZ$3,事業計画集計2025[営業所]&amp;事業計画集計2025[月]&amp;事業計画集計2025[受着完],事業計画集計2025[(当月)実績 棟数],0,0)</f>
        <v>1</v>
      </c>
      <c r="EC90" s="28" cm="1">
        <f t="array" ref="EC90">_xlfn.XLOOKUP($D89&amp;EC$2&amp;EC$3,事業計画集計2025[営業所]&amp;事業計画集計2025[月]&amp;事業計画集計2025[受着完],事業計画集計2025[(当月)実績 請負金額],0,0)</f>
        <v>0</v>
      </c>
      <c r="ED90" s="28" cm="1">
        <f t="array" ref="ED90">_xlfn.XLOOKUP($D89&amp;EC$2&amp;EC$3,事業計画集計2025[営業所]&amp;事業計画集計2025[月]&amp;事業計画集計2025[受着完],事業計画集計2025[(当月)実績 利益額],0,0)</f>
        <v>0</v>
      </c>
      <c r="EE90" s="149" cm="1">
        <f t="array" ref="EE90">_xlfn.XLOOKUP($D89&amp;EC$2&amp;EC$3,事業計画集計2025[営業所]&amp;事業計画集計2025[月]&amp;事業計画集計2025[受着完],事業計画集計2025[(当月)実績 棟数],0,0)</f>
        <v>0</v>
      </c>
      <c r="EF90" s="28" cm="1">
        <f t="array" ref="EF90">_xlfn.XLOOKUP($D89&amp;EF$2&amp;EF$3,事業計画集計2025[営業所]&amp;事業計画集計2025[月]&amp;事業計画集計2025[受着完],事業計画集計2025[(当月)実績 請負金額],0,0)</f>
        <v>148000000</v>
      </c>
      <c r="EG90" s="28" cm="1">
        <f t="array" ref="EG90">_xlfn.XLOOKUP($D89&amp;EF$2&amp;EF$3,事業計画集計2025[営業所]&amp;事業計画集計2025[月]&amp;事業計画集計2025[受着完],事業計画集計2025[(当月)実績 利益額],0,0)</f>
        <v>9500000</v>
      </c>
      <c r="EH90" s="133">
        <f>EG90-($Q89*1000)</f>
        <v>8917000</v>
      </c>
      <c r="EI90" s="142" cm="1">
        <f t="array" ref="EI90">_xlfn.XLOOKUP($D89&amp;EF$2&amp;EF$3,事業計画集計2025[営業所]&amp;事業計画集計2025[月]&amp;事業計画集計2025[受着完],事業計画集計2025[(当月)実績 棟数],0,0)</f>
        <v>1</v>
      </c>
      <c r="EJ90" s="421">
        <f t="shared" si="2348"/>
        <v>148000000</v>
      </c>
      <c r="EK90" s="422">
        <f t="shared" si="2349"/>
        <v>9500000</v>
      </c>
      <c r="EL90" s="423">
        <f t="shared" si="2350"/>
        <v>1</v>
      </c>
      <c r="EM90" s="296">
        <f t="shared" si="2351"/>
        <v>0</v>
      </c>
      <c r="EN90" s="300">
        <f t="shared" si="2352"/>
        <v>0</v>
      </c>
      <c r="EO90" s="154">
        <f t="shared" si="2353"/>
        <v>0</v>
      </c>
      <c r="EP90" s="304">
        <f>DL90+DV90+EF90</f>
        <v>148000000</v>
      </c>
      <c r="EQ90" s="314">
        <f>DM90+DW90+EG90</f>
        <v>9500000</v>
      </c>
      <c r="ER90" s="409">
        <f>EQ90*(1+ER91)-(($Q89*1000)*3)</f>
        <v>7751000</v>
      </c>
      <c r="ES90" s="158">
        <f>DO90+DY90+EI90</f>
        <v>1</v>
      </c>
      <c r="ET90" s="28" cm="1">
        <f t="array" ref="ET90">_xlfn.XLOOKUP($D89&amp;ET$2&amp;ET$3,事業計画集計2025[営業所]&amp;事業計画集計2025[月]&amp;事業計画集計2025[受着完],事業計画集計2025[(当月)実績 請負金額],0,0)</f>
        <v>0</v>
      </c>
      <c r="EU90" s="28" cm="1">
        <f t="array" ref="EU90">_xlfn.XLOOKUP($D89&amp;ET$2&amp;ET$3,事業計画集計2025[営業所]&amp;事業計画集計2025[月]&amp;事業計画集計2025[受着完],事業計画集計2025[(当月)実績 利益額],0,0)</f>
        <v>0</v>
      </c>
      <c r="EV90" s="149" cm="1">
        <f t="array" ref="EV90">_xlfn.XLOOKUP($D89&amp;ET$2&amp;ET$3,事業計画集計2025[営業所]&amp;事業計画集計2025[月]&amp;事業計画集計2025[受着完],事業計画集計2025[(当月)実績 棟数],0,0)</f>
        <v>0</v>
      </c>
      <c r="EW90" s="28" cm="1">
        <f t="array" ref="EW90">_xlfn.XLOOKUP($D89&amp;EW$2&amp;EW$3,事業計画集計2025[営業所]&amp;事業計画集計2025[月]&amp;事業計画集計2025[受着完],事業計画集計2025[(当月)実績 請負金額],0,0)</f>
        <v>0</v>
      </c>
      <c r="EX90" s="28" cm="1">
        <f t="array" ref="EX90">_xlfn.XLOOKUP($D89&amp;EW$2&amp;EW$3,事業計画集計2025[営業所]&amp;事業計画集計2025[月]&amp;事業計画集計2025[受着完],事業計画集計2025[(当月)実績 利益額],0,0)</f>
        <v>0</v>
      </c>
      <c r="EY90" s="149" cm="1">
        <f t="array" ref="EY90">_xlfn.XLOOKUP($D89&amp;EW$2&amp;EW$3,事業計画集計2025[営業所]&amp;事業計画集計2025[月]&amp;事業計画集計2025[受着完],事業計画集計2025[(当月)実績 棟数],0,0)</f>
        <v>0</v>
      </c>
      <c r="EZ90" s="28" cm="1">
        <f t="array" ref="EZ90">_xlfn.XLOOKUP($D89&amp;EZ$2&amp;EZ$3,事業計画集計2025[営業所]&amp;事業計画集計2025[月]&amp;事業計画集計2025[受着完],事業計画集計2025[(当月)実績 請負金額],0,0)</f>
        <v>0</v>
      </c>
      <c r="FA90" s="28" cm="1">
        <f t="array" ref="FA90">_xlfn.XLOOKUP($D89&amp;EZ$2&amp;EZ$3,事業計画集計2025[営業所]&amp;事業計画集計2025[月]&amp;事業計画集計2025[受着完],事業計画集計2025[(当月)実績 利益額],0,0)</f>
        <v>0</v>
      </c>
      <c r="FB90" s="133">
        <f>FA90-($Q89*1000)</f>
        <v>-583000</v>
      </c>
      <c r="FC90" s="149" cm="1">
        <f t="array" ref="FC90">_xlfn.XLOOKUP($D89&amp;EZ$2&amp;EZ$3,事業計画集計2025[営業所]&amp;事業計画集計2025[月]&amp;事業計画集計2025[受着完],事業計画集計2025[(当月)実績 棟数],0,0)</f>
        <v>0</v>
      </c>
      <c r="FD90" s="28" cm="1">
        <f t="array" ref="FD90">_xlfn.XLOOKUP($D89&amp;FD$2&amp;FD$3,事業計画集計2025[営業所]&amp;事業計画集計2025[月]&amp;事業計画集計2025[受着完],事業計画集計2025[(当月)実績 請負金額],0,0)</f>
        <v>0</v>
      </c>
      <c r="FE90" s="28" cm="1">
        <f t="array" ref="FE90">_xlfn.XLOOKUP($D89&amp;FD$2&amp;FD$3,事業計画集計2025[営業所]&amp;事業計画集計2025[月]&amp;事業計画集計2025[受着完],事業計画集計2025[(当月)実績 利益額],0,0)</f>
        <v>0</v>
      </c>
      <c r="FF90" s="149" cm="1">
        <f t="array" ref="FF90">_xlfn.XLOOKUP($D89&amp;FD$2&amp;FD$3,事業計画集計2025[営業所]&amp;事業計画集計2025[月]&amp;事業計画集計2025[受着完],事業計画集計2025[(当月)実績 棟数],0,0)</f>
        <v>0</v>
      </c>
      <c r="FG90" s="28" cm="1">
        <f t="array" ref="FG90">_xlfn.XLOOKUP($D89&amp;FG$2&amp;FG$3,事業計画集計2025[営業所]&amp;事業計画集計2025[月]&amp;事業計画集計2025[受着完],事業計画集計2025[(当月)実績 請負金額],0,0)</f>
        <v>0</v>
      </c>
      <c r="FH90" s="28" cm="1">
        <f t="array" ref="FH90">_xlfn.XLOOKUP($D89&amp;FG$2&amp;FG$3,事業計画集計2025[営業所]&amp;事業計画集計2025[月]&amp;事業計画集計2025[受着完],事業計画集計2025[(当月)実績 利益額],0,0)</f>
        <v>0</v>
      </c>
      <c r="FI90" s="149" cm="1">
        <f t="array" ref="FI90">_xlfn.XLOOKUP($D89&amp;FG$2&amp;FG$3,事業計画集計2025[営業所]&amp;事業計画集計2025[月]&amp;事業計画集計2025[受着完],事業計画集計2025[(当月)実績 棟数],0,0)</f>
        <v>0</v>
      </c>
      <c r="FJ90" s="28" cm="1">
        <f t="array" ref="FJ90">_xlfn.XLOOKUP($D89&amp;FJ$2&amp;FJ$3,事業計画集計2025[営業所]&amp;事業計画集計2025[月]&amp;事業計画集計2025[受着完],事業計画集計2025[(当月)実績 請負金額],0,0)</f>
        <v>0</v>
      </c>
      <c r="FK90" s="28" cm="1">
        <f t="array" ref="FK90">_xlfn.XLOOKUP($D89&amp;FJ$2&amp;FJ$3,事業計画集計2025[営業所]&amp;事業計画集計2025[月]&amp;事業計画集計2025[受着完],事業計画集計2025[(当月)実績 利益額],0,0)</f>
        <v>0</v>
      </c>
      <c r="FL90" s="133">
        <f>FK90-($Q89*1000)</f>
        <v>-583000</v>
      </c>
      <c r="FM90" s="149" cm="1">
        <f t="array" ref="FM90">_xlfn.XLOOKUP($D89&amp;FJ$2&amp;FJ$3,事業計画集計2025[営業所]&amp;事業計画集計2025[月]&amp;事業計画集計2025[受着完],事業計画集計2025[(当月)実績 棟数],0,0)</f>
        <v>0</v>
      </c>
      <c r="FN90" s="28" cm="1">
        <f t="array" ref="FN90">_xlfn.XLOOKUP($D89&amp;FN$2&amp;FN$3,事業計画集計2025[営業所]&amp;事業計画集計2025[月]&amp;事業計画集計2025[受着完],事業計画集計2025[(当月)実績 請負金額],0,0)</f>
        <v>0</v>
      </c>
      <c r="FO90" s="28" cm="1">
        <f t="array" ref="FO90">_xlfn.XLOOKUP($D89&amp;FN$2&amp;FN$3,事業計画集計2025[営業所]&amp;事業計画集計2025[月]&amp;事業計画集計2025[受着完],事業計画集計2025[(当月)実績 利益額],0,0)</f>
        <v>0</v>
      </c>
      <c r="FP90" s="149" cm="1">
        <f t="array" ref="FP90">_xlfn.XLOOKUP($D89&amp;FN$2&amp;FN$3,事業計画集計2025[営業所]&amp;事業計画集計2025[月]&amp;事業計画集計2025[受着完],事業計画集計2025[(当月)実績 棟数],0,0)</f>
        <v>0</v>
      </c>
      <c r="FQ90" s="28" cm="1">
        <f t="array" ref="FQ90">_xlfn.XLOOKUP($D89&amp;FQ$2&amp;FQ$3,事業計画集計2025[営業所]&amp;事業計画集計2025[月]&amp;事業計画集計2025[受着完],事業計画集計2025[(当月)実績 請負金額],0,0)</f>
        <v>0</v>
      </c>
      <c r="FR90" s="28" cm="1">
        <f t="array" ref="FR90">_xlfn.XLOOKUP($D89&amp;FQ$2&amp;FQ$3,事業計画集計2025[営業所]&amp;事業計画集計2025[月]&amp;事業計画集計2025[受着完],事業計画集計2025[(当月)実績 利益額],0,0)</f>
        <v>0</v>
      </c>
      <c r="FS90" s="149" cm="1">
        <f t="array" ref="FS90">_xlfn.XLOOKUP($D89&amp;FQ$2&amp;FQ$3,事業計画集計2025[営業所]&amp;事業計画集計2025[月]&amp;事業計画集計2025[受着完],事業計画集計2025[(当月)実績 棟数],0,0)</f>
        <v>0</v>
      </c>
      <c r="FT90" s="28" cm="1">
        <f t="array" ref="FT90">_xlfn.XLOOKUP($D89&amp;FT$2&amp;FT$3,事業計画集計2025[営業所]&amp;事業計画集計2025[月]&amp;事業計画集計2025[受着完],事業計画集計2025[(当月)実績 請負金額],0,0)</f>
        <v>0</v>
      </c>
      <c r="FU90" s="28" cm="1">
        <f t="array" ref="FU90">_xlfn.XLOOKUP($D89&amp;FT$2&amp;FT$3,事業計画集計2025[営業所]&amp;事業計画集計2025[月]&amp;事業計画集計2025[受着完],事業計画集計2025[(当月)実績 利益額],0,0)</f>
        <v>0</v>
      </c>
      <c r="FV90" s="133">
        <f>FU90-($Q89*1000)</f>
        <v>-583000</v>
      </c>
      <c r="FW90" s="142" cm="1">
        <f t="array" ref="FW90">_xlfn.XLOOKUP($D89&amp;FT$2&amp;FT$3,事業計画集計2025[営業所]&amp;事業計画集計2025[月]&amp;事業計画集計2025[受着完],事業計画集計2025[(当月)実績 棟数],0,0)</f>
        <v>0</v>
      </c>
      <c r="FX90" s="421">
        <f t="shared" si="2357"/>
        <v>0</v>
      </c>
      <c r="FY90" s="422">
        <f t="shared" si="2358"/>
        <v>0</v>
      </c>
      <c r="FZ90" s="423">
        <f t="shared" si="2359"/>
        <v>0</v>
      </c>
      <c r="GA90" s="296">
        <f t="shared" si="2360"/>
        <v>0</v>
      </c>
      <c r="GB90" s="300">
        <f t="shared" si="2361"/>
        <v>0</v>
      </c>
      <c r="GC90" s="154">
        <f t="shared" si="2362"/>
        <v>0</v>
      </c>
      <c r="GD90" s="304">
        <f>EZ90+FJ90+FT90</f>
        <v>0</v>
      </c>
      <c r="GE90" s="314">
        <f>FA90+FK90+FU90</f>
        <v>0</v>
      </c>
      <c r="GF90" s="409">
        <f>GE90*(1+GF91)-(($Q89*1000)*3)</f>
        <v>-1749000</v>
      </c>
      <c r="GG90" s="158">
        <f>FC90+FM90+FW90</f>
        <v>0</v>
      </c>
      <c r="GH90" s="333">
        <f t="shared" si="2366"/>
        <v>148000000</v>
      </c>
      <c r="GI90" s="334">
        <f t="shared" si="2367"/>
        <v>9500000</v>
      </c>
      <c r="GJ90" s="162">
        <f t="shared" si="2368"/>
        <v>1</v>
      </c>
      <c r="GK90" s="354">
        <f t="shared" si="2369"/>
        <v>0</v>
      </c>
      <c r="GL90" s="355">
        <f t="shared" si="2370"/>
        <v>0</v>
      </c>
      <c r="GM90" s="166">
        <f t="shared" si="2371"/>
        <v>0</v>
      </c>
      <c r="GN90" s="479">
        <f t="shared" si="2372"/>
        <v>148000000</v>
      </c>
      <c r="GO90" s="480">
        <f t="shared" si="2373"/>
        <v>9500000</v>
      </c>
      <c r="GP90" s="409">
        <f t="shared" si="2374"/>
        <v>6002000</v>
      </c>
      <c r="GQ90" s="482">
        <f t="shared" si="2375"/>
        <v>1</v>
      </c>
      <c r="GR90" s="390">
        <f t="shared" si="2376"/>
        <v>179500000</v>
      </c>
      <c r="GS90" s="391">
        <f t="shared" si="2377"/>
        <v>11500000</v>
      </c>
      <c r="GT90" s="170">
        <f t="shared" si="2378"/>
        <v>2</v>
      </c>
      <c r="GU90" s="390">
        <f t="shared" si="2379"/>
        <v>0</v>
      </c>
      <c r="GV90" s="391">
        <f t="shared" si="2380"/>
        <v>0</v>
      </c>
      <c r="GW90" s="170">
        <f t="shared" si="2381"/>
        <v>0</v>
      </c>
      <c r="GX90" s="390">
        <f t="shared" si="2382"/>
        <v>179500000</v>
      </c>
      <c r="GY90" s="391">
        <f t="shared" si="2383"/>
        <v>11500000</v>
      </c>
      <c r="GZ90" s="409">
        <f t="shared" si="2384"/>
        <v>4504000</v>
      </c>
      <c r="HA90" s="256">
        <f t="shared" si="2385"/>
        <v>2</v>
      </c>
      <c r="HB90" s="31"/>
      <c r="HC90" s="30" t="s">
        <v>138</v>
      </c>
      <c r="HD90" s="30" t="s">
        <v>205</v>
      </c>
      <c r="HE90" s="519" t="s">
        <v>256</v>
      </c>
      <c r="HF90" s="30"/>
      <c r="HG90" s="30"/>
    </row>
    <row r="91" spans="1:215" s="38" customFormat="1" ht="21">
      <c r="A91" s="32"/>
      <c r="B91" s="599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139</v>
      </c>
      <c r="T91" s="35" t="str">
        <f t="shared" ref="T91:AA91" si="2392">IF(AND(T89&gt;0,T90&gt;0),ROUNDDOWN(T90/T89,4),"")</f>
        <v/>
      </c>
      <c r="U91" s="36" t="str">
        <f t="shared" si="2392"/>
        <v/>
      </c>
      <c r="V91" s="143" t="str">
        <f t="shared" si="2392"/>
        <v/>
      </c>
      <c r="W91" s="35" t="str">
        <f t="shared" si="2392"/>
        <v/>
      </c>
      <c r="X91" s="36" t="str">
        <f t="shared" si="2392"/>
        <v/>
      </c>
      <c r="Y91" s="150" t="str">
        <f t="shared" si="2392"/>
        <v/>
      </c>
      <c r="Z91" s="36" t="str">
        <f t="shared" si="2392"/>
        <v/>
      </c>
      <c r="AA91" s="36" t="str">
        <f t="shared" si="2392"/>
        <v/>
      </c>
      <c r="AB91" s="37">
        <f>IF(AB90&gt;0,AB90/AB89,0)</f>
        <v>0</v>
      </c>
      <c r="AC91" s="143" t="str">
        <f t="shared" ref="AC91:AK91" si="2393">IF(AND(AC89&gt;0,AC90&gt;0),ROUNDDOWN(AC90/AC89,4),"")</f>
        <v/>
      </c>
      <c r="AD91" s="35" t="str">
        <f t="shared" si="2393"/>
        <v/>
      </c>
      <c r="AE91" s="36" t="str">
        <f t="shared" si="2393"/>
        <v/>
      </c>
      <c r="AF91" s="150" t="str">
        <f t="shared" si="2393"/>
        <v/>
      </c>
      <c r="AG91" s="36" t="str">
        <f t="shared" si="2393"/>
        <v/>
      </c>
      <c r="AH91" s="36" t="str">
        <f t="shared" si="2393"/>
        <v/>
      </c>
      <c r="AI91" s="150" t="str">
        <f t="shared" si="2393"/>
        <v/>
      </c>
      <c r="AJ91" s="36" t="str">
        <f t="shared" si="2393"/>
        <v/>
      </c>
      <c r="AK91" s="36" t="str">
        <f t="shared" si="2393"/>
        <v/>
      </c>
      <c r="AL91" s="37">
        <f>IF(AL90&gt;0,AL90/AL89,0)</f>
        <v>0</v>
      </c>
      <c r="AM91" s="150" t="str">
        <f t="shared" ref="AM91:AU91" si="2394">IF(AND(AM89&gt;0,AM90&gt;0),ROUNDDOWN(AM90/AM89,4),"")</f>
        <v/>
      </c>
      <c r="AN91" s="36" t="str">
        <f t="shared" si="2394"/>
        <v/>
      </c>
      <c r="AO91" s="36" t="str">
        <f t="shared" si="2394"/>
        <v/>
      </c>
      <c r="AP91" s="150" t="str">
        <f t="shared" si="2394"/>
        <v/>
      </c>
      <c r="AQ91" s="36" t="str">
        <f t="shared" si="2394"/>
        <v/>
      </c>
      <c r="AR91" s="36" t="str">
        <f t="shared" si="2394"/>
        <v/>
      </c>
      <c r="AS91" s="150" t="str">
        <f t="shared" si="2394"/>
        <v/>
      </c>
      <c r="AT91" s="36" t="str">
        <f t="shared" si="2394"/>
        <v/>
      </c>
      <c r="AU91" s="36" t="str">
        <f t="shared" si="2394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2395">IF(AND(AX89&gt;0,AX90&gt;0),ROUNDDOWN(AX90/AX89,4),"")</f>
        <v/>
      </c>
      <c r="AY91" s="425" t="str">
        <f t="shared" si="2395"/>
        <v/>
      </c>
      <c r="AZ91" s="426" t="str">
        <f t="shared" si="2395"/>
        <v/>
      </c>
      <c r="BA91" s="297" t="str">
        <f t="shared" si="2395"/>
        <v/>
      </c>
      <c r="BB91" s="301" t="str">
        <f t="shared" si="2395"/>
        <v/>
      </c>
      <c r="BC91" s="155" t="str">
        <f t="shared" si="2395"/>
        <v/>
      </c>
      <c r="BD91" s="305" t="str">
        <f t="shared" si="2395"/>
        <v/>
      </c>
      <c r="BE91" s="315" t="str">
        <f t="shared" si="2395"/>
        <v/>
      </c>
      <c r="BF91" s="325"/>
      <c r="BG91" s="159" t="str">
        <f t="shared" ref="BG91:BO91" si="2396">IF(AND(BG89&gt;0,BG90&gt;0),ROUNDDOWN(BG90/BG89,4),"")</f>
        <v/>
      </c>
      <c r="BH91" s="36" t="str">
        <f t="shared" si="2396"/>
        <v/>
      </c>
      <c r="BI91" s="36" t="str">
        <f t="shared" si="2396"/>
        <v/>
      </c>
      <c r="BJ91" s="150" t="str">
        <f t="shared" si="2396"/>
        <v/>
      </c>
      <c r="BK91" s="36" t="str">
        <f t="shared" si="2396"/>
        <v/>
      </c>
      <c r="BL91" s="36" t="str">
        <f t="shared" si="2396"/>
        <v/>
      </c>
      <c r="BM91" s="150" t="str">
        <f t="shared" si="2396"/>
        <v/>
      </c>
      <c r="BN91" s="36" t="str">
        <f t="shared" si="2396"/>
        <v/>
      </c>
      <c r="BO91" s="36" t="str">
        <f t="shared" si="2396"/>
        <v/>
      </c>
      <c r="BP91" s="37">
        <f>IF(BP90&gt;0,BP90/BP89,0)</f>
        <v>0</v>
      </c>
      <c r="BQ91" s="150" t="str">
        <f t="shared" ref="BQ91:BY91" si="2397">IF(AND(BQ89&gt;0,BQ90&gt;0),ROUNDDOWN(BQ90/BQ89,4),"")</f>
        <v/>
      </c>
      <c r="BR91" s="36" t="str">
        <f t="shared" si="2397"/>
        <v/>
      </c>
      <c r="BS91" s="36" t="str">
        <f t="shared" si="2397"/>
        <v/>
      </c>
      <c r="BT91" s="150" t="str">
        <f t="shared" si="2397"/>
        <v/>
      </c>
      <c r="BU91" s="36" t="str">
        <f t="shared" si="2397"/>
        <v/>
      </c>
      <c r="BV91" s="36" t="str">
        <f t="shared" si="2397"/>
        <v/>
      </c>
      <c r="BW91" s="150" t="str">
        <f t="shared" si="2397"/>
        <v/>
      </c>
      <c r="BX91" s="36" t="str">
        <f t="shared" si="2397"/>
        <v/>
      </c>
      <c r="BY91" s="36" t="str">
        <f t="shared" si="2397"/>
        <v/>
      </c>
      <c r="BZ91" s="37">
        <f>IF(BZ90&gt;0,BZ90/BZ89,0)</f>
        <v>-2.4305317324185247</v>
      </c>
      <c r="CA91" s="150" t="str">
        <f t="shared" ref="CA91:CI91" si="2398">IF(AND(CA89&gt;0,CA90&gt;0),ROUNDDOWN(CA90/CA89,4),"")</f>
        <v/>
      </c>
      <c r="CB91" s="36" t="str">
        <f t="shared" si="2398"/>
        <v/>
      </c>
      <c r="CC91" s="36" t="str">
        <f t="shared" si="2398"/>
        <v/>
      </c>
      <c r="CD91" s="150" t="str">
        <f t="shared" si="2398"/>
        <v/>
      </c>
      <c r="CE91" s="36" t="str">
        <f t="shared" si="2398"/>
        <v/>
      </c>
      <c r="CF91" s="36" t="str">
        <f t="shared" si="2398"/>
        <v/>
      </c>
      <c r="CG91" s="150" t="str">
        <f t="shared" si="2398"/>
        <v/>
      </c>
      <c r="CH91" s="36" t="str">
        <f t="shared" si="2398"/>
        <v/>
      </c>
      <c r="CI91" s="36" t="str">
        <f t="shared" si="2398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2399">IF(AND(CL89&gt;0,CL90&gt;0),ROUNDDOWN(CL90/CL89,4),"")</f>
        <v/>
      </c>
      <c r="CM91" s="425" t="str">
        <f t="shared" si="2399"/>
        <v/>
      </c>
      <c r="CN91" s="426" t="str">
        <f t="shared" si="2399"/>
        <v/>
      </c>
      <c r="CO91" s="297" t="str">
        <f t="shared" si="2399"/>
        <v/>
      </c>
      <c r="CP91" s="301" t="str">
        <f t="shared" si="2399"/>
        <v/>
      </c>
      <c r="CQ91" s="155" t="str">
        <f t="shared" si="2399"/>
        <v/>
      </c>
      <c r="CR91" s="305" t="str">
        <f t="shared" si="2399"/>
        <v/>
      </c>
      <c r="CS91" s="315" t="str">
        <f t="shared" si="2399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2400">IF(AND(CW89&gt;0,CW90&gt;0),ROUNDDOWN(CW90/CW89,4),"")</f>
        <v/>
      </c>
      <c r="CX91" s="163" t="str">
        <f t="shared" si="2400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>
        <f t="shared" ref="DB91:DE91" si="2401">IF(AND(DB89&gt;0,DB90&gt;0),ROUNDDOWN(DB90/DB89,4),"")</f>
        <v>0.20230000000000001</v>
      </c>
      <c r="DC91" s="484">
        <f t="shared" si="2401"/>
        <v>0.21049999999999999</v>
      </c>
      <c r="DD91" s="485"/>
      <c r="DE91" s="486">
        <f t="shared" si="2401"/>
        <v>0.25</v>
      </c>
      <c r="DF91" s="36" t="str">
        <f t="shared" ref="DF91:DM91" si="2402">IF(AND(DF89&gt;0,DF90&gt;0),ROUNDDOWN(DF90/DF89,4),"")</f>
        <v/>
      </c>
      <c r="DG91" s="36" t="str">
        <f t="shared" si="2402"/>
        <v/>
      </c>
      <c r="DH91" s="150" t="str">
        <f t="shared" si="2402"/>
        <v/>
      </c>
      <c r="DI91" s="36" t="str">
        <f t="shared" si="2402"/>
        <v/>
      </c>
      <c r="DJ91" s="36" t="str">
        <f t="shared" si="2402"/>
        <v/>
      </c>
      <c r="DK91" s="150" t="str">
        <f t="shared" si="2402"/>
        <v/>
      </c>
      <c r="DL91" s="36" t="str">
        <f t="shared" si="2402"/>
        <v/>
      </c>
      <c r="DM91" s="36" t="str">
        <f t="shared" si="2402"/>
        <v/>
      </c>
      <c r="DN91" s="37">
        <f>IF(DN90&gt;0,DN90/DN89,0)</f>
        <v>0</v>
      </c>
      <c r="DO91" s="150" t="str">
        <f t="shared" ref="DO91:DW91" si="2403">IF(AND(DO89&gt;0,DO90&gt;0),ROUNDDOWN(DO90/DO89,4),"")</f>
        <v/>
      </c>
      <c r="DP91" s="36" t="str">
        <f t="shared" si="2403"/>
        <v/>
      </c>
      <c r="DQ91" s="36" t="str">
        <f t="shared" si="2403"/>
        <v/>
      </c>
      <c r="DR91" s="150" t="str">
        <f t="shared" si="2403"/>
        <v/>
      </c>
      <c r="DS91" s="36" t="str">
        <f t="shared" si="2403"/>
        <v/>
      </c>
      <c r="DT91" s="36" t="str">
        <f t="shared" si="2403"/>
        <v/>
      </c>
      <c r="DU91" s="150" t="str">
        <f t="shared" si="2403"/>
        <v/>
      </c>
      <c r="DV91" s="36" t="str">
        <f t="shared" si="2403"/>
        <v/>
      </c>
      <c r="DW91" s="36" t="str">
        <f t="shared" si="2403"/>
        <v/>
      </c>
      <c r="DX91" s="37">
        <f>IF(DX90&gt;0,DX90/DX89,0)</f>
        <v>0</v>
      </c>
      <c r="DY91" s="150" t="str">
        <f t="shared" ref="DY91:EG91" si="2404">IF(AND(DY89&gt;0,DY90&gt;0),ROUNDDOWN(DY90/DY89,4),"")</f>
        <v/>
      </c>
      <c r="DZ91" s="36" t="str">
        <f t="shared" si="2404"/>
        <v/>
      </c>
      <c r="EA91" s="36" t="str">
        <f t="shared" si="2404"/>
        <v/>
      </c>
      <c r="EB91" s="150" t="str">
        <f t="shared" si="2404"/>
        <v/>
      </c>
      <c r="EC91" s="36" t="str">
        <f t="shared" si="2404"/>
        <v/>
      </c>
      <c r="ED91" s="36" t="str">
        <f t="shared" si="2404"/>
        <v/>
      </c>
      <c r="EE91" s="150" t="str">
        <f t="shared" si="2404"/>
        <v/>
      </c>
      <c r="EF91" s="36">
        <f t="shared" si="2404"/>
        <v>3.0514999999999999</v>
      </c>
      <c r="EG91" s="36">
        <f t="shared" si="2404"/>
        <v>2.1347999999999998</v>
      </c>
      <c r="EH91" s="37">
        <f>IF(EH90&gt;0,EH90/EH89,0)</f>
        <v>2.3059219032841995</v>
      </c>
      <c r="EI91" s="143">
        <f>IF(AND(EI89&gt;0,EI90&gt;0),ROUNDDOWN(EI90/EI89,4),"")</f>
        <v>1</v>
      </c>
      <c r="EJ91" s="424" t="str">
        <f t="shared" ref="EJ91:EQ91" si="2405">IF(AND(EJ89&gt;0,EJ90&gt;0),ROUNDDOWN(EJ90/EJ89,4),"")</f>
        <v/>
      </c>
      <c r="EK91" s="425" t="str">
        <f t="shared" si="2405"/>
        <v/>
      </c>
      <c r="EL91" s="426" t="str">
        <f t="shared" si="2405"/>
        <v/>
      </c>
      <c r="EM91" s="297" t="str">
        <f t="shared" si="2405"/>
        <v/>
      </c>
      <c r="EN91" s="301" t="str">
        <f t="shared" si="2405"/>
        <v/>
      </c>
      <c r="EO91" s="155" t="str">
        <f t="shared" si="2405"/>
        <v/>
      </c>
      <c r="EP91" s="305">
        <f t="shared" si="2405"/>
        <v>0.97299999999999998</v>
      </c>
      <c r="EQ91" s="315">
        <f t="shared" si="2405"/>
        <v>0.68100000000000005</v>
      </c>
      <c r="ER91" s="325"/>
      <c r="ES91" s="159">
        <f t="shared" ref="ES91:FA91" si="2406">IF(AND(ES89&gt;0,ES90&gt;0),ROUNDDOWN(ES90/ES89,4),"")</f>
        <v>0.33329999999999999</v>
      </c>
      <c r="ET91" s="36" t="str">
        <f t="shared" si="2406"/>
        <v/>
      </c>
      <c r="EU91" s="36" t="str">
        <f t="shared" si="2406"/>
        <v/>
      </c>
      <c r="EV91" s="150" t="str">
        <f t="shared" si="2406"/>
        <v/>
      </c>
      <c r="EW91" s="36" t="str">
        <f t="shared" si="2406"/>
        <v/>
      </c>
      <c r="EX91" s="36" t="str">
        <f t="shared" si="2406"/>
        <v/>
      </c>
      <c r="EY91" s="150" t="str">
        <f t="shared" si="2406"/>
        <v/>
      </c>
      <c r="EZ91" s="36" t="str">
        <f t="shared" si="2406"/>
        <v/>
      </c>
      <c r="FA91" s="36" t="str">
        <f t="shared" si="2406"/>
        <v/>
      </c>
      <c r="FB91" s="37">
        <f>IF(FB90&gt;0,FB90/FB89,0)</f>
        <v>0</v>
      </c>
      <c r="FC91" s="150" t="str">
        <f t="shared" ref="FC91:FK91" si="2407">IF(AND(FC89&gt;0,FC90&gt;0),ROUNDDOWN(FC90/FC89,4),"")</f>
        <v/>
      </c>
      <c r="FD91" s="36" t="str">
        <f t="shared" si="2407"/>
        <v/>
      </c>
      <c r="FE91" s="36" t="str">
        <f t="shared" si="2407"/>
        <v/>
      </c>
      <c r="FF91" s="150" t="str">
        <f t="shared" si="2407"/>
        <v/>
      </c>
      <c r="FG91" s="36" t="str">
        <f t="shared" si="2407"/>
        <v/>
      </c>
      <c r="FH91" s="36" t="str">
        <f t="shared" si="2407"/>
        <v/>
      </c>
      <c r="FI91" s="150" t="str">
        <f t="shared" si="2407"/>
        <v/>
      </c>
      <c r="FJ91" s="36" t="str">
        <f t="shared" si="2407"/>
        <v/>
      </c>
      <c r="FK91" s="36" t="str">
        <f t="shared" si="2407"/>
        <v/>
      </c>
      <c r="FL91" s="37">
        <f>IF(FL90&gt;0,FL90/FL89,0)</f>
        <v>0</v>
      </c>
      <c r="FM91" s="150" t="str">
        <f t="shared" ref="FM91:FU91" si="2408">IF(AND(FM89&gt;0,FM90&gt;0),ROUNDDOWN(FM90/FM89,4),"")</f>
        <v/>
      </c>
      <c r="FN91" s="36" t="str">
        <f t="shared" si="2408"/>
        <v/>
      </c>
      <c r="FO91" s="36" t="str">
        <f t="shared" si="2408"/>
        <v/>
      </c>
      <c r="FP91" s="150" t="str">
        <f t="shared" si="2408"/>
        <v/>
      </c>
      <c r="FQ91" s="36" t="str">
        <f t="shared" si="2408"/>
        <v/>
      </c>
      <c r="FR91" s="36" t="str">
        <f t="shared" si="2408"/>
        <v/>
      </c>
      <c r="FS91" s="150" t="str">
        <f t="shared" si="2408"/>
        <v/>
      </c>
      <c r="FT91" s="36" t="str">
        <f t="shared" si="2408"/>
        <v/>
      </c>
      <c r="FU91" s="36" t="str">
        <f t="shared" si="2408"/>
        <v/>
      </c>
      <c r="FV91" s="37">
        <f>IF(FV90&gt;0,FV90/FV89,0)</f>
        <v>0</v>
      </c>
      <c r="FW91" s="143" t="str">
        <f>IF(AND(FW89&gt;0,FW90&gt;0),ROUNDDOWN(FW90/FW89,4),"")</f>
        <v/>
      </c>
      <c r="FX91" s="424" t="str">
        <f t="shared" ref="FX91:GE91" si="2409">IF(AND(FX89&gt;0,FX90&gt;0),ROUNDDOWN(FX90/FX89,4),"")</f>
        <v/>
      </c>
      <c r="FY91" s="425" t="str">
        <f t="shared" si="2409"/>
        <v/>
      </c>
      <c r="FZ91" s="426" t="str">
        <f t="shared" si="2409"/>
        <v/>
      </c>
      <c r="GA91" s="297" t="str">
        <f t="shared" si="2409"/>
        <v/>
      </c>
      <c r="GB91" s="301" t="str">
        <f t="shared" si="2409"/>
        <v/>
      </c>
      <c r="GC91" s="155" t="str">
        <f t="shared" si="2409"/>
        <v/>
      </c>
      <c r="GD91" s="305" t="str">
        <f t="shared" si="2409"/>
        <v/>
      </c>
      <c r="GE91" s="315" t="str">
        <f t="shared" si="2409"/>
        <v/>
      </c>
      <c r="GF91" s="325"/>
      <c r="GG91" s="159" t="str">
        <f>IF(AND(GG89&gt;0,GG90&gt;0),ROUNDDOWN(GG90/GG89,4),"")</f>
        <v/>
      </c>
      <c r="GH91" s="335" t="str">
        <f>IF(AND(GH89&gt;0,GH90&gt;0),ROUNDDOWN(GH90/GH89,4),"")</f>
        <v/>
      </c>
      <c r="GI91" s="336" t="str">
        <f t="shared" ref="GI91:GJ91" si="2410">IF(AND(GI89&gt;0,GI90&gt;0),ROUNDDOWN(GI90/GI89,4),"")</f>
        <v/>
      </c>
      <c r="GJ91" s="163" t="str">
        <f t="shared" si="2410"/>
        <v/>
      </c>
      <c r="GK91" s="356" t="str">
        <f>IF(AND(GK89&gt;0,GK90&gt;0),ROUNDDOWN(GK90/GK89,4),"")</f>
        <v/>
      </c>
      <c r="GL91" s="357" t="str">
        <f>IF(AND(GL89&gt;0,GL90&gt;0),ROUNDDOWN(GL90/GL89,4),"")</f>
        <v/>
      </c>
      <c r="GM91" s="167" t="str">
        <f>IF(AND(GM89&gt;0,GM90&gt;0),ROUNDDOWN(GM90/GM89,4),"")</f>
        <v/>
      </c>
      <c r="GN91" s="483">
        <f t="shared" ref="GN91:HA91" si="2411">IF(AND(GN89&gt;0,GN90&gt;0),ROUNDDOWN(GN90/GN89,4),"")</f>
        <v>0.97299999999999998</v>
      </c>
      <c r="GO91" s="484">
        <f t="shared" si="2411"/>
        <v>0.68100000000000005</v>
      </c>
      <c r="GP91" s="485">
        <f t="shared" si="2411"/>
        <v>0.57420000000000004</v>
      </c>
      <c r="GQ91" s="486">
        <f t="shared" si="2411"/>
        <v>0.33329999999999999</v>
      </c>
      <c r="GR91" s="392" t="str">
        <f t="shared" si="2411"/>
        <v/>
      </c>
      <c r="GS91" s="393" t="str">
        <f t="shared" si="2411"/>
        <v/>
      </c>
      <c r="GT91" s="172" t="str">
        <f t="shared" si="2411"/>
        <v/>
      </c>
      <c r="GU91" s="392" t="str">
        <f t="shared" si="2411"/>
        <v/>
      </c>
      <c r="GV91" s="393" t="str">
        <f t="shared" si="2411"/>
        <v/>
      </c>
      <c r="GW91" s="172" t="str">
        <f t="shared" si="2411"/>
        <v/>
      </c>
      <c r="GX91" s="392">
        <f t="shared" si="2411"/>
        <v>0.58309999999999995</v>
      </c>
      <c r="GY91" s="393">
        <f t="shared" si="2411"/>
        <v>0.4904</v>
      </c>
      <c r="GZ91" s="374"/>
      <c r="HA91" s="171">
        <f t="shared" si="2411"/>
        <v>0.28570000000000001</v>
      </c>
      <c r="HB91" s="40"/>
      <c r="HC91" s="39" t="s">
        <v>139</v>
      </c>
      <c r="HD91" s="39"/>
      <c r="HE91" s="39"/>
      <c r="HF91" s="39"/>
      <c r="HG91" s="39"/>
    </row>
    <row r="92" spans="1:215" s="42" customFormat="1" ht="21">
      <c r="A92" s="41"/>
      <c r="B92" s="51"/>
      <c r="C92" s="43" t="s">
        <v>208</v>
      </c>
      <c r="D92" s="44" t="s">
        <v>210</v>
      </c>
      <c r="E92" s="200"/>
      <c r="F92" s="201"/>
      <c r="G92" s="201"/>
      <c r="H92" s="201"/>
      <c r="I92" s="201"/>
      <c r="J92" s="201"/>
      <c r="K92" s="202"/>
      <c r="L92" s="202"/>
      <c r="M92" s="202"/>
      <c r="N92" s="202"/>
      <c r="O92" s="202"/>
      <c r="P92" s="202"/>
      <c r="Q92" s="202"/>
      <c r="R92" s="201"/>
      <c r="S92" s="45" t="s">
        <v>137</v>
      </c>
      <c r="T92" s="46">
        <f t="shared" ref="T92:AC93" si="2412">SUMIFS(T:T,$S:$S,$S92,$HD:$HD,$D92)</f>
        <v>0</v>
      </c>
      <c r="U92" s="47">
        <f t="shared" si="2412"/>
        <v>0</v>
      </c>
      <c r="V92" s="144">
        <f t="shared" si="2412"/>
        <v>0</v>
      </c>
      <c r="W92" s="46">
        <f t="shared" si="2412"/>
        <v>0</v>
      </c>
      <c r="X92" s="47">
        <f t="shared" si="2412"/>
        <v>0</v>
      </c>
      <c r="Y92" s="144">
        <f t="shared" si="2412"/>
        <v>0</v>
      </c>
      <c r="Z92" s="46">
        <f t="shared" si="2412"/>
        <v>43000000</v>
      </c>
      <c r="AA92" s="47">
        <f t="shared" si="2412"/>
        <v>5200000</v>
      </c>
      <c r="AB92" s="48">
        <f t="shared" si="2412"/>
        <v>-3968000</v>
      </c>
      <c r="AC92" s="144">
        <f t="shared" si="2412"/>
        <v>3</v>
      </c>
      <c r="AD92" s="46">
        <f t="shared" ref="AD92:AM93" si="2413">SUMIFS(AD:AD,$S:$S,$S92,$HD:$HD,$D92)</f>
        <v>0</v>
      </c>
      <c r="AE92" s="47">
        <f t="shared" si="2413"/>
        <v>0</v>
      </c>
      <c r="AF92" s="144">
        <f t="shared" si="2413"/>
        <v>0</v>
      </c>
      <c r="AG92" s="46">
        <f t="shared" si="2413"/>
        <v>0</v>
      </c>
      <c r="AH92" s="47">
        <f t="shared" si="2413"/>
        <v>0</v>
      </c>
      <c r="AI92" s="144">
        <f t="shared" si="2413"/>
        <v>0</v>
      </c>
      <c r="AJ92" s="46">
        <f t="shared" si="2413"/>
        <v>79300000</v>
      </c>
      <c r="AK92" s="47">
        <f t="shared" si="2413"/>
        <v>10200000</v>
      </c>
      <c r="AL92" s="48">
        <f t="shared" si="2413"/>
        <v>1032000</v>
      </c>
      <c r="AM92" s="144">
        <f t="shared" si="2413"/>
        <v>4</v>
      </c>
      <c r="AN92" s="46">
        <f t="shared" ref="AN92:AW93" si="2414">SUMIFS(AN:AN,$S:$S,$S92,$HD:$HD,$D92)</f>
        <v>0</v>
      </c>
      <c r="AO92" s="47">
        <f t="shared" si="2414"/>
        <v>0</v>
      </c>
      <c r="AP92" s="144">
        <f t="shared" si="2414"/>
        <v>0</v>
      </c>
      <c r="AQ92" s="46">
        <f t="shared" si="2414"/>
        <v>0</v>
      </c>
      <c r="AR92" s="47">
        <f t="shared" si="2414"/>
        <v>0</v>
      </c>
      <c r="AS92" s="144">
        <f t="shared" si="2414"/>
        <v>0</v>
      </c>
      <c r="AT92" s="46">
        <f t="shared" si="2414"/>
        <v>46000000</v>
      </c>
      <c r="AU92" s="47">
        <f t="shared" si="2414"/>
        <v>6700000</v>
      </c>
      <c r="AV92" s="48">
        <f t="shared" si="2414"/>
        <v>-2468000</v>
      </c>
      <c r="AW92" s="144">
        <f t="shared" si="2414"/>
        <v>3</v>
      </c>
      <c r="AX92" s="427">
        <f t="shared" ref="AX92:BG93" si="2415">SUMIFS(AX:AX,$S:$S,$S92,$HD:$HD,$D92)</f>
        <v>0</v>
      </c>
      <c r="AY92" s="428">
        <f t="shared" si="2415"/>
        <v>0</v>
      </c>
      <c r="AZ92" s="429">
        <f t="shared" si="2415"/>
        <v>0</v>
      </c>
      <c r="BA92" s="298">
        <f t="shared" si="2415"/>
        <v>0</v>
      </c>
      <c r="BB92" s="302">
        <f t="shared" si="2415"/>
        <v>0</v>
      </c>
      <c r="BC92" s="156">
        <f t="shared" si="2415"/>
        <v>0</v>
      </c>
      <c r="BD92" s="306">
        <f t="shared" si="2415"/>
        <v>168300000</v>
      </c>
      <c r="BE92" s="316">
        <f t="shared" si="2415"/>
        <v>22100000</v>
      </c>
      <c r="BF92" s="326">
        <f t="shared" si="2415"/>
        <v>-5404000</v>
      </c>
      <c r="BG92" s="160">
        <f t="shared" si="2415"/>
        <v>10</v>
      </c>
      <c r="BH92" s="47">
        <f t="shared" ref="BH92:BQ93" si="2416">SUMIFS(BH:BH,$S:$S,$S92,$HD:$HD,$D92)</f>
        <v>0</v>
      </c>
      <c r="BI92" s="47">
        <f t="shared" si="2416"/>
        <v>0</v>
      </c>
      <c r="BJ92" s="144">
        <f t="shared" si="2416"/>
        <v>0</v>
      </c>
      <c r="BK92" s="46">
        <f t="shared" si="2416"/>
        <v>0</v>
      </c>
      <c r="BL92" s="47">
        <f t="shared" si="2416"/>
        <v>0</v>
      </c>
      <c r="BM92" s="144">
        <f t="shared" si="2416"/>
        <v>0</v>
      </c>
      <c r="BN92" s="46">
        <f t="shared" si="2416"/>
        <v>4200000</v>
      </c>
      <c r="BO92" s="47">
        <f t="shared" si="2416"/>
        <v>4200000</v>
      </c>
      <c r="BP92" s="48">
        <f t="shared" si="2416"/>
        <v>-4968000</v>
      </c>
      <c r="BQ92" s="144">
        <f t="shared" si="2416"/>
        <v>2</v>
      </c>
      <c r="BR92" s="46">
        <f t="shared" ref="BR92:CA93" si="2417">SUMIFS(BR:BR,$S:$S,$S92,$HD:$HD,$D92)</f>
        <v>0</v>
      </c>
      <c r="BS92" s="47">
        <f t="shared" si="2417"/>
        <v>0</v>
      </c>
      <c r="BT92" s="144">
        <f t="shared" si="2417"/>
        <v>0</v>
      </c>
      <c r="BU92" s="46">
        <f t="shared" si="2417"/>
        <v>0</v>
      </c>
      <c r="BV92" s="47">
        <f t="shared" si="2417"/>
        <v>0</v>
      </c>
      <c r="BW92" s="144">
        <f t="shared" si="2417"/>
        <v>0</v>
      </c>
      <c r="BX92" s="46">
        <f t="shared" si="2417"/>
        <v>4200000</v>
      </c>
      <c r="BY92" s="47">
        <f t="shared" si="2417"/>
        <v>4200000</v>
      </c>
      <c r="BZ92" s="48">
        <f t="shared" si="2417"/>
        <v>-4968000</v>
      </c>
      <c r="CA92" s="144">
        <f t="shared" si="2417"/>
        <v>2</v>
      </c>
      <c r="CB92" s="46">
        <f t="shared" ref="CB92:CK93" si="2418">SUMIFS(CB:CB,$S:$S,$S92,$HD:$HD,$D92)</f>
        <v>0</v>
      </c>
      <c r="CC92" s="47">
        <f t="shared" si="2418"/>
        <v>0</v>
      </c>
      <c r="CD92" s="144">
        <f t="shared" si="2418"/>
        <v>0</v>
      </c>
      <c r="CE92" s="46">
        <f t="shared" si="2418"/>
        <v>0</v>
      </c>
      <c r="CF92" s="47">
        <f t="shared" si="2418"/>
        <v>0</v>
      </c>
      <c r="CG92" s="144">
        <f t="shared" si="2418"/>
        <v>0</v>
      </c>
      <c r="CH92" s="46">
        <f t="shared" si="2418"/>
        <v>4200000</v>
      </c>
      <c r="CI92" s="47">
        <f t="shared" si="2418"/>
        <v>4200000</v>
      </c>
      <c r="CJ92" s="48">
        <f t="shared" si="2418"/>
        <v>-4968000</v>
      </c>
      <c r="CK92" s="144">
        <f t="shared" si="2418"/>
        <v>2</v>
      </c>
      <c r="CL92" s="427">
        <f t="shared" ref="CL92:CU93" si="2419">SUMIFS(CL:CL,$S:$S,$S92,$HD:$HD,$D92)</f>
        <v>0</v>
      </c>
      <c r="CM92" s="428">
        <f t="shared" si="2419"/>
        <v>0</v>
      </c>
      <c r="CN92" s="429">
        <f t="shared" si="2419"/>
        <v>0</v>
      </c>
      <c r="CO92" s="298">
        <f t="shared" si="2419"/>
        <v>0</v>
      </c>
      <c r="CP92" s="302">
        <f t="shared" si="2419"/>
        <v>0</v>
      </c>
      <c r="CQ92" s="156">
        <f t="shared" si="2419"/>
        <v>0</v>
      </c>
      <c r="CR92" s="306">
        <f t="shared" si="2419"/>
        <v>12600000</v>
      </c>
      <c r="CS92" s="316">
        <f t="shared" si="2419"/>
        <v>12600000</v>
      </c>
      <c r="CT92" s="326">
        <f t="shared" si="2419"/>
        <v>-14904000</v>
      </c>
      <c r="CU92" s="160">
        <f t="shared" si="2419"/>
        <v>6</v>
      </c>
      <c r="CV92" s="337">
        <f t="shared" ref="CV92:DE93" si="2420">SUMIFS(CV:CV,$S:$S,$S92,$HD:$HD,$D92)</f>
        <v>0</v>
      </c>
      <c r="CW92" s="338">
        <f t="shared" si="2420"/>
        <v>0</v>
      </c>
      <c r="CX92" s="164">
        <f t="shared" si="2420"/>
        <v>0</v>
      </c>
      <c r="CY92" s="358">
        <f t="shared" si="2420"/>
        <v>0</v>
      </c>
      <c r="CZ92" s="359">
        <f t="shared" si="2420"/>
        <v>0</v>
      </c>
      <c r="DA92" s="168">
        <f t="shared" si="2420"/>
        <v>0</v>
      </c>
      <c r="DB92" s="487">
        <f t="shared" si="2420"/>
        <v>180900000</v>
      </c>
      <c r="DC92" s="488">
        <f t="shared" si="2420"/>
        <v>34700000</v>
      </c>
      <c r="DD92" s="489">
        <f t="shared" si="2420"/>
        <v>-20308000</v>
      </c>
      <c r="DE92" s="490">
        <f t="shared" si="2420"/>
        <v>16</v>
      </c>
      <c r="DF92" s="47">
        <f t="shared" ref="DF92:DO93" si="2421">SUMIFS(DF:DF,$S:$S,$S92,$HD:$HD,$D92)</f>
        <v>0</v>
      </c>
      <c r="DG92" s="47">
        <f t="shared" si="2421"/>
        <v>0</v>
      </c>
      <c r="DH92" s="144">
        <f t="shared" si="2421"/>
        <v>0</v>
      </c>
      <c r="DI92" s="46">
        <f t="shared" si="2421"/>
        <v>0</v>
      </c>
      <c r="DJ92" s="47">
        <f t="shared" si="2421"/>
        <v>0</v>
      </c>
      <c r="DK92" s="144">
        <f t="shared" si="2421"/>
        <v>0</v>
      </c>
      <c r="DL92" s="46">
        <f t="shared" si="2421"/>
        <v>61000000</v>
      </c>
      <c r="DM92" s="47">
        <f t="shared" si="2421"/>
        <v>9400000</v>
      </c>
      <c r="DN92" s="48">
        <f t="shared" si="2421"/>
        <v>232000</v>
      </c>
      <c r="DO92" s="144">
        <f t="shared" si="2421"/>
        <v>3</v>
      </c>
      <c r="DP92" s="46">
        <f t="shared" ref="DP92:DY93" si="2422">SUMIFS(DP:DP,$S:$S,$S92,$HD:$HD,$D92)</f>
        <v>0</v>
      </c>
      <c r="DQ92" s="47">
        <f t="shared" si="2422"/>
        <v>0</v>
      </c>
      <c r="DR92" s="144">
        <f t="shared" si="2422"/>
        <v>0</v>
      </c>
      <c r="DS92" s="46">
        <f t="shared" si="2422"/>
        <v>0</v>
      </c>
      <c r="DT92" s="47">
        <f t="shared" si="2422"/>
        <v>0</v>
      </c>
      <c r="DU92" s="144">
        <f t="shared" si="2422"/>
        <v>0</v>
      </c>
      <c r="DV92" s="46">
        <f t="shared" si="2422"/>
        <v>51000000</v>
      </c>
      <c r="DW92" s="47">
        <f t="shared" si="2422"/>
        <v>8500000</v>
      </c>
      <c r="DX92" s="48">
        <f t="shared" si="2422"/>
        <v>-668000</v>
      </c>
      <c r="DY92" s="144">
        <f t="shared" si="2422"/>
        <v>3</v>
      </c>
      <c r="DZ92" s="46">
        <f t="shared" ref="DZ92:EI93" si="2423">SUMIFS(DZ:DZ,$S:$S,$S92,$HD:$HD,$D92)</f>
        <v>0</v>
      </c>
      <c r="EA92" s="47">
        <f t="shared" si="2423"/>
        <v>0</v>
      </c>
      <c r="EB92" s="144">
        <f t="shared" si="2423"/>
        <v>0</v>
      </c>
      <c r="EC92" s="46">
        <f t="shared" si="2423"/>
        <v>0</v>
      </c>
      <c r="ED92" s="47">
        <f t="shared" si="2423"/>
        <v>0</v>
      </c>
      <c r="EE92" s="144">
        <f t="shared" si="2423"/>
        <v>0</v>
      </c>
      <c r="EF92" s="46">
        <f t="shared" si="2423"/>
        <v>52700000</v>
      </c>
      <c r="EG92" s="47">
        <f t="shared" si="2423"/>
        <v>8650000</v>
      </c>
      <c r="EH92" s="48">
        <f t="shared" si="2423"/>
        <v>-518000</v>
      </c>
      <c r="EI92" s="144">
        <f t="shared" si="2423"/>
        <v>3</v>
      </c>
      <c r="EJ92" s="427">
        <f t="shared" ref="EJ92:ES93" si="2424">SUMIFS(EJ:EJ,$S:$S,$S92,$HD:$HD,$D92)</f>
        <v>0</v>
      </c>
      <c r="EK92" s="428">
        <f t="shared" si="2424"/>
        <v>0</v>
      </c>
      <c r="EL92" s="429">
        <f t="shared" si="2424"/>
        <v>0</v>
      </c>
      <c r="EM92" s="298">
        <f t="shared" si="2424"/>
        <v>0</v>
      </c>
      <c r="EN92" s="302">
        <f t="shared" si="2424"/>
        <v>0</v>
      </c>
      <c r="EO92" s="156">
        <f t="shared" si="2424"/>
        <v>0</v>
      </c>
      <c r="EP92" s="306">
        <f t="shared" si="2424"/>
        <v>164700000</v>
      </c>
      <c r="EQ92" s="316">
        <f t="shared" si="2424"/>
        <v>26550000</v>
      </c>
      <c r="ER92" s="326">
        <f t="shared" si="2424"/>
        <v>-954000</v>
      </c>
      <c r="ES92" s="160">
        <f t="shared" si="2424"/>
        <v>9</v>
      </c>
      <c r="ET92" s="47">
        <f t="shared" ref="ET92:FC93" si="2425">SUMIFS(ET:ET,$S:$S,$S92,$HD:$HD,$D92)</f>
        <v>0</v>
      </c>
      <c r="EU92" s="47">
        <f t="shared" si="2425"/>
        <v>0</v>
      </c>
      <c r="EV92" s="144">
        <f t="shared" si="2425"/>
        <v>0</v>
      </c>
      <c r="EW92" s="46">
        <f t="shared" si="2425"/>
        <v>0</v>
      </c>
      <c r="EX92" s="47">
        <f t="shared" si="2425"/>
        <v>0</v>
      </c>
      <c r="EY92" s="144">
        <f t="shared" si="2425"/>
        <v>0</v>
      </c>
      <c r="EZ92" s="46">
        <f t="shared" si="2425"/>
        <v>4200000</v>
      </c>
      <c r="FA92" s="47">
        <f t="shared" si="2425"/>
        <v>4200000</v>
      </c>
      <c r="FB92" s="48">
        <f t="shared" si="2425"/>
        <v>-4968000</v>
      </c>
      <c r="FC92" s="144">
        <f t="shared" si="2425"/>
        <v>2</v>
      </c>
      <c r="FD92" s="46">
        <f t="shared" ref="FD92:FM93" si="2426">SUMIFS(FD:FD,$S:$S,$S92,$HD:$HD,$D92)</f>
        <v>0</v>
      </c>
      <c r="FE92" s="47">
        <f t="shared" si="2426"/>
        <v>0</v>
      </c>
      <c r="FF92" s="144">
        <f t="shared" si="2426"/>
        <v>0</v>
      </c>
      <c r="FG92" s="46">
        <f t="shared" si="2426"/>
        <v>0</v>
      </c>
      <c r="FH92" s="47">
        <f t="shared" si="2426"/>
        <v>0</v>
      </c>
      <c r="FI92" s="144">
        <f t="shared" si="2426"/>
        <v>0</v>
      </c>
      <c r="FJ92" s="46">
        <f t="shared" si="2426"/>
        <v>4200000</v>
      </c>
      <c r="FK92" s="47">
        <f t="shared" si="2426"/>
        <v>4200000</v>
      </c>
      <c r="FL92" s="48">
        <f t="shared" si="2426"/>
        <v>-4968000</v>
      </c>
      <c r="FM92" s="144">
        <f t="shared" si="2426"/>
        <v>2</v>
      </c>
      <c r="FN92" s="46">
        <f t="shared" ref="FN92:FW93" si="2427">SUMIFS(FN:FN,$S:$S,$S92,$HD:$HD,$D92)</f>
        <v>0</v>
      </c>
      <c r="FO92" s="47">
        <f t="shared" si="2427"/>
        <v>0</v>
      </c>
      <c r="FP92" s="144">
        <f t="shared" si="2427"/>
        <v>0</v>
      </c>
      <c r="FQ92" s="46">
        <f t="shared" si="2427"/>
        <v>0</v>
      </c>
      <c r="FR92" s="47">
        <f t="shared" si="2427"/>
        <v>0</v>
      </c>
      <c r="FS92" s="144">
        <f t="shared" si="2427"/>
        <v>0</v>
      </c>
      <c r="FT92" s="46">
        <f t="shared" si="2427"/>
        <v>4200000</v>
      </c>
      <c r="FU92" s="47">
        <f t="shared" si="2427"/>
        <v>4200000</v>
      </c>
      <c r="FV92" s="48">
        <f t="shared" si="2427"/>
        <v>-4968000</v>
      </c>
      <c r="FW92" s="144">
        <f t="shared" si="2427"/>
        <v>2</v>
      </c>
      <c r="FX92" s="427">
        <f t="shared" ref="FX92:GG93" si="2428">SUMIFS(FX:FX,$S:$S,$S92,$HD:$HD,$D92)</f>
        <v>0</v>
      </c>
      <c r="FY92" s="428">
        <f t="shared" si="2428"/>
        <v>0</v>
      </c>
      <c r="FZ92" s="429">
        <f t="shared" si="2428"/>
        <v>0</v>
      </c>
      <c r="GA92" s="298">
        <f t="shared" si="2428"/>
        <v>0</v>
      </c>
      <c r="GB92" s="302">
        <f t="shared" si="2428"/>
        <v>0</v>
      </c>
      <c r="GC92" s="156">
        <f t="shared" si="2428"/>
        <v>0</v>
      </c>
      <c r="GD92" s="306">
        <f t="shared" si="2428"/>
        <v>12600000</v>
      </c>
      <c r="GE92" s="316">
        <f t="shared" si="2428"/>
        <v>12600000</v>
      </c>
      <c r="GF92" s="326">
        <f t="shared" si="2428"/>
        <v>-14904000</v>
      </c>
      <c r="GG92" s="160">
        <f t="shared" si="2428"/>
        <v>6</v>
      </c>
      <c r="GH92" s="337">
        <f t="shared" ref="GH92:GQ93" si="2429">SUMIFS(GH:GH,$S:$S,$S92,$HD:$HD,$D92)</f>
        <v>0</v>
      </c>
      <c r="GI92" s="338">
        <f t="shared" si="2429"/>
        <v>0</v>
      </c>
      <c r="GJ92" s="164">
        <f t="shared" si="2429"/>
        <v>0</v>
      </c>
      <c r="GK92" s="358">
        <f t="shared" si="2429"/>
        <v>0</v>
      </c>
      <c r="GL92" s="359">
        <f t="shared" si="2429"/>
        <v>0</v>
      </c>
      <c r="GM92" s="168">
        <f t="shared" si="2429"/>
        <v>0</v>
      </c>
      <c r="GN92" s="487">
        <f t="shared" si="2429"/>
        <v>177300000</v>
      </c>
      <c r="GO92" s="488">
        <f t="shared" si="2429"/>
        <v>39150000</v>
      </c>
      <c r="GP92" s="489">
        <f t="shared" si="2429"/>
        <v>-15858000</v>
      </c>
      <c r="GQ92" s="490">
        <f t="shared" si="2429"/>
        <v>15</v>
      </c>
      <c r="GR92" s="394">
        <f t="shared" ref="GR92:HA93" si="2430">SUMIFS(GR:GR,$S:$S,$S92,$HD:$HD,$D92)</f>
        <v>0</v>
      </c>
      <c r="GS92" s="395">
        <f t="shared" si="2430"/>
        <v>0</v>
      </c>
      <c r="GT92" s="173">
        <f t="shared" si="2430"/>
        <v>0</v>
      </c>
      <c r="GU92" s="396">
        <f t="shared" si="2430"/>
        <v>0</v>
      </c>
      <c r="GV92" s="395">
        <f t="shared" si="2430"/>
        <v>0</v>
      </c>
      <c r="GW92" s="173">
        <f t="shared" si="2430"/>
        <v>0</v>
      </c>
      <c r="GX92" s="396">
        <f t="shared" si="2430"/>
        <v>358200000</v>
      </c>
      <c r="GY92" s="395">
        <f t="shared" si="2430"/>
        <v>73850000</v>
      </c>
      <c r="GZ92" s="410">
        <f t="shared" si="2430"/>
        <v>-36166000</v>
      </c>
      <c r="HA92" s="257">
        <f t="shared" si="2430"/>
        <v>31</v>
      </c>
      <c r="HB92" s="49"/>
      <c r="HC92" s="30"/>
      <c r="HD92" s="52"/>
      <c r="HE92" s="52"/>
      <c r="HF92" s="52"/>
      <c r="HG92" s="52"/>
    </row>
    <row r="93" spans="1:215" s="42" customFormat="1" ht="21">
      <c r="A93" s="41"/>
      <c r="B93" s="51"/>
      <c r="C93" s="50" t="str">
        <f>C92</f>
        <v>小計</v>
      </c>
      <c r="D93" s="51" t="str">
        <f>D92</f>
        <v>東京・不動産事業</v>
      </c>
      <c r="E93" s="203"/>
      <c r="F93" s="204"/>
      <c r="G93" s="204"/>
      <c r="H93" s="204"/>
      <c r="I93" s="204"/>
      <c r="J93" s="204"/>
      <c r="K93" s="205"/>
      <c r="L93" s="205"/>
      <c r="M93" s="205"/>
      <c r="N93" s="205"/>
      <c r="O93" s="205"/>
      <c r="P93" s="205"/>
      <c r="Q93" s="205"/>
      <c r="R93" s="204"/>
      <c r="S93" s="52" t="s">
        <v>138</v>
      </c>
      <c r="T93" s="27">
        <f t="shared" si="2412"/>
        <v>0</v>
      </c>
      <c r="U93" s="53">
        <f t="shared" si="2412"/>
        <v>0</v>
      </c>
      <c r="V93" s="145">
        <f t="shared" si="2412"/>
        <v>0</v>
      </c>
      <c r="W93" s="27">
        <f t="shared" si="2412"/>
        <v>0</v>
      </c>
      <c r="X93" s="53">
        <f t="shared" si="2412"/>
        <v>0</v>
      </c>
      <c r="Y93" s="145">
        <f t="shared" si="2412"/>
        <v>0</v>
      </c>
      <c r="Z93" s="27">
        <f t="shared" si="2412"/>
        <v>1048843</v>
      </c>
      <c r="AA93" s="53">
        <f t="shared" si="2412"/>
        <v>1048843</v>
      </c>
      <c r="AB93" s="133">
        <f t="shared" si="2412"/>
        <v>-8119157</v>
      </c>
      <c r="AC93" s="145">
        <f t="shared" si="2412"/>
        <v>2</v>
      </c>
      <c r="AD93" s="27">
        <f t="shared" si="2413"/>
        <v>0</v>
      </c>
      <c r="AE93" s="53">
        <f t="shared" si="2413"/>
        <v>0</v>
      </c>
      <c r="AF93" s="145">
        <f t="shared" si="2413"/>
        <v>0</v>
      </c>
      <c r="AG93" s="27">
        <f t="shared" si="2413"/>
        <v>0</v>
      </c>
      <c r="AH93" s="53">
        <f t="shared" si="2413"/>
        <v>0</v>
      </c>
      <c r="AI93" s="145">
        <f t="shared" si="2413"/>
        <v>0</v>
      </c>
      <c r="AJ93" s="27">
        <f t="shared" si="2413"/>
        <v>2284363</v>
      </c>
      <c r="AK93" s="53">
        <f t="shared" si="2413"/>
        <v>2284363</v>
      </c>
      <c r="AL93" s="133">
        <f t="shared" si="2413"/>
        <v>-6883637</v>
      </c>
      <c r="AM93" s="145">
        <f t="shared" si="2413"/>
        <v>4</v>
      </c>
      <c r="AN93" s="27">
        <f t="shared" si="2414"/>
        <v>0</v>
      </c>
      <c r="AO93" s="53">
        <f t="shared" si="2414"/>
        <v>0</v>
      </c>
      <c r="AP93" s="145">
        <f t="shared" si="2414"/>
        <v>0</v>
      </c>
      <c r="AQ93" s="27">
        <f t="shared" si="2414"/>
        <v>0</v>
      </c>
      <c r="AR93" s="53">
        <f t="shared" si="2414"/>
        <v>0</v>
      </c>
      <c r="AS93" s="145">
        <f t="shared" si="2414"/>
        <v>0</v>
      </c>
      <c r="AT93" s="27">
        <f t="shared" si="2414"/>
        <v>1397523</v>
      </c>
      <c r="AU93" s="53">
        <f t="shared" si="2414"/>
        <v>1397523</v>
      </c>
      <c r="AV93" s="29">
        <f t="shared" si="2414"/>
        <v>-7770477</v>
      </c>
      <c r="AW93" s="145">
        <f t="shared" si="2414"/>
        <v>1</v>
      </c>
      <c r="AX93" s="430">
        <f t="shared" si="2415"/>
        <v>0</v>
      </c>
      <c r="AY93" s="428">
        <f t="shared" si="2415"/>
        <v>0</v>
      </c>
      <c r="AZ93" s="429">
        <f t="shared" si="2415"/>
        <v>0</v>
      </c>
      <c r="BA93" s="298">
        <f t="shared" si="2415"/>
        <v>0</v>
      </c>
      <c r="BB93" s="302">
        <f t="shared" si="2415"/>
        <v>0</v>
      </c>
      <c r="BC93" s="156">
        <f t="shared" si="2415"/>
        <v>0</v>
      </c>
      <c r="BD93" s="306">
        <f t="shared" si="2415"/>
        <v>4730729</v>
      </c>
      <c r="BE93" s="316">
        <f t="shared" si="2415"/>
        <v>4730729</v>
      </c>
      <c r="BF93" s="410">
        <f t="shared" si="2415"/>
        <v>-22773271</v>
      </c>
      <c r="BG93" s="160">
        <f t="shared" si="2415"/>
        <v>7</v>
      </c>
      <c r="BH93" s="53">
        <f t="shared" si="2416"/>
        <v>0</v>
      </c>
      <c r="BI93" s="53">
        <f t="shared" si="2416"/>
        <v>0</v>
      </c>
      <c r="BJ93" s="145">
        <f t="shared" si="2416"/>
        <v>0</v>
      </c>
      <c r="BK93" s="27">
        <f t="shared" si="2416"/>
        <v>0</v>
      </c>
      <c r="BL93" s="53">
        <f t="shared" si="2416"/>
        <v>0</v>
      </c>
      <c r="BM93" s="145">
        <f t="shared" si="2416"/>
        <v>0</v>
      </c>
      <c r="BN93" s="27">
        <f t="shared" si="2416"/>
        <v>0</v>
      </c>
      <c r="BO93" s="53">
        <f t="shared" si="2416"/>
        <v>0</v>
      </c>
      <c r="BP93" s="133">
        <f t="shared" si="2416"/>
        <v>-9168000</v>
      </c>
      <c r="BQ93" s="145">
        <f t="shared" si="2416"/>
        <v>0</v>
      </c>
      <c r="BR93" s="27">
        <f t="shared" si="2417"/>
        <v>31500000</v>
      </c>
      <c r="BS93" s="53">
        <f t="shared" si="2417"/>
        <v>2000000</v>
      </c>
      <c r="BT93" s="145">
        <f t="shared" si="2417"/>
        <v>1</v>
      </c>
      <c r="BU93" s="27">
        <f t="shared" si="2417"/>
        <v>0</v>
      </c>
      <c r="BV93" s="53">
        <f t="shared" si="2417"/>
        <v>0</v>
      </c>
      <c r="BW93" s="145">
        <f t="shared" si="2417"/>
        <v>0</v>
      </c>
      <c r="BX93" s="27">
        <f t="shared" si="2417"/>
        <v>31670000</v>
      </c>
      <c r="BY93" s="53">
        <f t="shared" si="2417"/>
        <v>2170000</v>
      </c>
      <c r="BZ93" s="133">
        <f t="shared" si="2417"/>
        <v>-6998000</v>
      </c>
      <c r="CA93" s="145">
        <f t="shared" si="2417"/>
        <v>2</v>
      </c>
      <c r="CB93" s="27">
        <f t="shared" si="2418"/>
        <v>0</v>
      </c>
      <c r="CC93" s="53">
        <f t="shared" si="2418"/>
        <v>0</v>
      </c>
      <c r="CD93" s="145">
        <f t="shared" si="2418"/>
        <v>0</v>
      </c>
      <c r="CE93" s="27">
        <f t="shared" si="2418"/>
        <v>0</v>
      </c>
      <c r="CF93" s="53">
        <f t="shared" si="2418"/>
        <v>0</v>
      </c>
      <c r="CG93" s="145">
        <f t="shared" si="2418"/>
        <v>0</v>
      </c>
      <c r="CH93" s="27">
        <f t="shared" si="2418"/>
        <v>0</v>
      </c>
      <c r="CI93" s="53">
        <f t="shared" si="2418"/>
        <v>0</v>
      </c>
      <c r="CJ93" s="133">
        <f t="shared" si="2418"/>
        <v>-9168000</v>
      </c>
      <c r="CK93" s="145">
        <f t="shared" si="2418"/>
        <v>0</v>
      </c>
      <c r="CL93" s="430">
        <f t="shared" si="2419"/>
        <v>31500000</v>
      </c>
      <c r="CM93" s="428">
        <f t="shared" si="2419"/>
        <v>2000000</v>
      </c>
      <c r="CN93" s="429">
        <f t="shared" si="2419"/>
        <v>1</v>
      </c>
      <c r="CO93" s="298">
        <f t="shared" si="2419"/>
        <v>0</v>
      </c>
      <c r="CP93" s="302">
        <f t="shared" si="2419"/>
        <v>0</v>
      </c>
      <c r="CQ93" s="156">
        <f t="shared" si="2419"/>
        <v>0</v>
      </c>
      <c r="CR93" s="306">
        <f t="shared" si="2419"/>
        <v>31670000</v>
      </c>
      <c r="CS93" s="316">
        <f t="shared" si="2419"/>
        <v>2170000</v>
      </c>
      <c r="CT93" s="410">
        <f t="shared" si="2419"/>
        <v>-25334000</v>
      </c>
      <c r="CU93" s="160">
        <f t="shared" si="2419"/>
        <v>2</v>
      </c>
      <c r="CV93" s="339">
        <f t="shared" si="2420"/>
        <v>31500000</v>
      </c>
      <c r="CW93" s="338">
        <f t="shared" si="2420"/>
        <v>2000000</v>
      </c>
      <c r="CX93" s="164">
        <f t="shared" si="2420"/>
        <v>1</v>
      </c>
      <c r="CY93" s="358">
        <f t="shared" si="2420"/>
        <v>0</v>
      </c>
      <c r="CZ93" s="359">
        <f t="shared" si="2420"/>
        <v>0</v>
      </c>
      <c r="DA93" s="168">
        <f t="shared" si="2420"/>
        <v>0</v>
      </c>
      <c r="DB93" s="487">
        <f t="shared" si="2420"/>
        <v>36400729</v>
      </c>
      <c r="DC93" s="488">
        <f t="shared" si="2420"/>
        <v>6900729</v>
      </c>
      <c r="DD93" s="410">
        <f t="shared" si="2420"/>
        <v>-48107271</v>
      </c>
      <c r="DE93" s="490">
        <f t="shared" si="2420"/>
        <v>9</v>
      </c>
      <c r="DF93" s="53">
        <f t="shared" si="2421"/>
        <v>0</v>
      </c>
      <c r="DG93" s="53">
        <f t="shared" si="2421"/>
        <v>0</v>
      </c>
      <c r="DH93" s="145">
        <f t="shared" si="2421"/>
        <v>0</v>
      </c>
      <c r="DI93" s="27">
        <f t="shared" si="2421"/>
        <v>0</v>
      </c>
      <c r="DJ93" s="53">
        <f t="shared" si="2421"/>
        <v>0</v>
      </c>
      <c r="DK93" s="145">
        <f t="shared" si="2421"/>
        <v>0</v>
      </c>
      <c r="DL93" s="27">
        <f t="shared" si="2421"/>
        <v>0</v>
      </c>
      <c r="DM93" s="53">
        <f t="shared" si="2421"/>
        <v>0</v>
      </c>
      <c r="DN93" s="133">
        <f t="shared" si="2421"/>
        <v>-9168000</v>
      </c>
      <c r="DO93" s="145">
        <f t="shared" si="2421"/>
        <v>0</v>
      </c>
      <c r="DP93" s="27">
        <f t="shared" si="2422"/>
        <v>0</v>
      </c>
      <c r="DQ93" s="53">
        <f t="shared" si="2422"/>
        <v>0</v>
      </c>
      <c r="DR93" s="145">
        <f t="shared" si="2422"/>
        <v>0</v>
      </c>
      <c r="DS93" s="27">
        <f t="shared" si="2422"/>
        <v>0</v>
      </c>
      <c r="DT93" s="53">
        <f t="shared" si="2422"/>
        <v>0</v>
      </c>
      <c r="DU93" s="145">
        <f t="shared" si="2422"/>
        <v>0</v>
      </c>
      <c r="DV93" s="27">
        <f t="shared" si="2422"/>
        <v>0</v>
      </c>
      <c r="DW93" s="53">
        <f t="shared" si="2422"/>
        <v>0</v>
      </c>
      <c r="DX93" s="133">
        <f t="shared" si="2422"/>
        <v>-9168000</v>
      </c>
      <c r="DY93" s="145">
        <f t="shared" si="2422"/>
        <v>0</v>
      </c>
      <c r="DZ93" s="27">
        <f t="shared" si="2423"/>
        <v>148000000</v>
      </c>
      <c r="EA93" s="53">
        <f t="shared" si="2423"/>
        <v>9500000</v>
      </c>
      <c r="EB93" s="145">
        <f t="shared" si="2423"/>
        <v>1</v>
      </c>
      <c r="EC93" s="27">
        <f t="shared" si="2423"/>
        <v>0</v>
      </c>
      <c r="ED93" s="53">
        <f t="shared" si="2423"/>
        <v>0</v>
      </c>
      <c r="EE93" s="145">
        <f t="shared" si="2423"/>
        <v>0</v>
      </c>
      <c r="EF93" s="27">
        <f t="shared" si="2423"/>
        <v>148000000</v>
      </c>
      <c r="EG93" s="53">
        <f t="shared" si="2423"/>
        <v>9500000</v>
      </c>
      <c r="EH93" s="133">
        <f t="shared" si="2423"/>
        <v>332000</v>
      </c>
      <c r="EI93" s="145">
        <f t="shared" si="2423"/>
        <v>1</v>
      </c>
      <c r="EJ93" s="430">
        <f t="shared" si="2424"/>
        <v>148000000</v>
      </c>
      <c r="EK93" s="428">
        <f t="shared" si="2424"/>
        <v>9500000</v>
      </c>
      <c r="EL93" s="429">
        <f t="shared" si="2424"/>
        <v>1</v>
      </c>
      <c r="EM93" s="298">
        <f t="shared" si="2424"/>
        <v>0</v>
      </c>
      <c r="EN93" s="302">
        <f t="shared" si="2424"/>
        <v>0</v>
      </c>
      <c r="EO93" s="156">
        <f t="shared" si="2424"/>
        <v>0</v>
      </c>
      <c r="EP93" s="306">
        <f t="shared" si="2424"/>
        <v>148000000</v>
      </c>
      <c r="EQ93" s="316">
        <f t="shared" si="2424"/>
        <v>9500000</v>
      </c>
      <c r="ER93" s="410">
        <f t="shared" si="2424"/>
        <v>-18004000</v>
      </c>
      <c r="ES93" s="160">
        <f t="shared" si="2424"/>
        <v>1</v>
      </c>
      <c r="ET93" s="53">
        <f t="shared" si="2425"/>
        <v>0</v>
      </c>
      <c r="EU93" s="53">
        <f t="shared" si="2425"/>
        <v>0</v>
      </c>
      <c r="EV93" s="145">
        <f t="shared" si="2425"/>
        <v>0</v>
      </c>
      <c r="EW93" s="27">
        <f t="shared" si="2425"/>
        <v>0</v>
      </c>
      <c r="EX93" s="53">
        <f t="shared" si="2425"/>
        <v>0</v>
      </c>
      <c r="EY93" s="145">
        <f t="shared" si="2425"/>
        <v>0</v>
      </c>
      <c r="EZ93" s="27">
        <f t="shared" si="2425"/>
        <v>0</v>
      </c>
      <c r="FA93" s="53">
        <f t="shared" si="2425"/>
        <v>0</v>
      </c>
      <c r="FB93" s="133">
        <f t="shared" si="2425"/>
        <v>-9168000</v>
      </c>
      <c r="FC93" s="145">
        <f t="shared" si="2425"/>
        <v>0</v>
      </c>
      <c r="FD93" s="27">
        <f t="shared" si="2426"/>
        <v>0</v>
      </c>
      <c r="FE93" s="53">
        <f t="shared" si="2426"/>
        <v>0</v>
      </c>
      <c r="FF93" s="145">
        <f t="shared" si="2426"/>
        <v>0</v>
      </c>
      <c r="FG93" s="27">
        <f t="shared" si="2426"/>
        <v>0</v>
      </c>
      <c r="FH93" s="53">
        <f t="shared" si="2426"/>
        <v>0</v>
      </c>
      <c r="FI93" s="145">
        <f t="shared" si="2426"/>
        <v>0</v>
      </c>
      <c r="FJ93" s="27">
        <f t="shared" si="2426"/>
        <v>0</v>
      </c>
      <c r="FK93" s="53">
        <f t="shared" si="2426"/>
        <v>0</v>
      </c>
      <c r="FL93" s="133">
        <f t="shared" si="2426"/>
        <v>-9168000</v>
      </c>
      <c r="FM93" s="145">
        <f t="shared" si="2426"/>
        <v>0</v>
      </c>
      <c r="FN93" s="27">
        <f t="shared" si="2427"/>
        <v>0</v>
      </c>
      <c r="FO93" s="53">
        <f t="shared" si="2427"/>
        <v>0</v>
      </c>
      <c r="FP93" s="145">
        <f t="shared" si="2427"/>
        <v>0</v>
      </c>
      <c r="FQ93" s="27">
        <f t="shared" si="2427"/>
        <v>0</v>
      </c>
      <c r="FR93" s="53">
        <f t="shared" si="2427"/>
        <v>0</v>
      </c>
      <c r="FS93" s="145">
        <f t="shared" si="2427"/>
        <v>0</v>
      </c>
      <c r="FT93" s="27">
        <f t="shared" si="2427"/>
        <v>0</v>
      </c>
      <c r="FU93" s="53">
        <f t="shared" si="2427"/>
        <v>0</v>
      </c>
      <c r="FV93" s="133">
        <f t="shared" si="2427"/>
        <v>-9168000</v>
      </c>
      <c r="FW93" s="145">
        <f t="shared" si="2427"/>
        <v>0</v>
      </c>
      <c r="FX93" s="430">
        <f t="shared" si="2428"/>
        <v>0</v>
      </c>
      <c r="FY93" s="428">
        <f t="shared" si="2428"/>
        <v>0</v>
      </c>
      <c r="FZ93" s="429">
        <f t="shared" si="2428"/>
        <v>0</v>
      </c>
      <c r="GA93" s="298">
        <f t="shared" si="2428"/>
        <v>0</v>
      </c>
      <c r="GB93" s="302">
        <f t="shared" si="2428"/>
        <v>0</v>
      </c>
      <c r="GC93" s="156">
        <f t="shared" si="2428"/>
        <v>0</v>
      </c>
      <c r="GD93" s="306">
        <f t="shared" si="2428"/>
        <v>0</v>
      </c>
      <c r="GE93" s="316">
        <f t="shared" si="2428"/>
        <v>0</v>
      </c>
      <c r="GF93" s="410">
        <f t="shared" si="2428"/>
        <v>-27504000</v>
      </c>
      <c r="GG93" s="160">
        <f t="shared" si="2428"/>
        <v>0</v>
      </c>
      <c r="GH93" s="339">
        <f t="shared" si="2429"/>
        <v>148000000</v>
      </c>
      <c r="GI93" s="338">
        <f t="shared" si="2429"/>
        <v>9500000</v>
      </c>
      <c r="GJ93" s="164">
        <f t="shared" si="2429"/>
        <v>1</v>
      </c>
      <c r="GK93" s="358">
        <f t="shared" si="2429"/>
        <v>0</v>
      </c>
      <c r="GL93" s="359">
        <f t="shared" si="2429"/>
        <v>0</v>
      </c>
      <c r="GM93" s="168">
        <f t="shared" si="2429"/>
        <v>0</v>
      </c>
      <c r="GN93" s="487">
        <f t="shared" si="2429"/>
        <v>148000000</v>
      </c>
      <c r="GO93" s="488">
        <f t="shared" si="2429"/>
        <v>9500000</v>
      </c>
      <c r="GP93" s="410">
        <f t="shared" si="2429"/>
        <v>-45508000</v>
      </c>
      <c r="GQ93" s="490">
        <f t="shared" si="2429"/>
        <v>1</v>
      </c>
      <c r="GR93" s="396">
        <f t="shared" si="2430"/>
        <v>179500000</v>
      </c>
      <c r="GS93" s="395">
        <f t="shared" si="2430"/>
        <v>11500000</v>
      </c>
      <c r="GT93" s="173">
        <f t="shared" si="2430"/>
        <v>2</v>
      </c>
      <c r="GU93" s="396">
        <f t="shared" si="2430"/>
        <v>0</v>
      </c>
      <c r="GV93" s="395">
        <f t="shared" si="2430"/>
        <v>0</v>
      </c>
      <c r="GW93" s="173">
        <f t="shared" si="2430"/>
        <v>0</v>
      </c>
      <c r="GX93" s="396">
        <f t="shared" si="2430"/>
        <v>184400729</v>
      </c>
      <c r="GY93" s="395">
        <f t="shared" si="2430"/>
        <v>16400729</v>
      </c>
      <c r="GZ93" s="410">
        <f t="shared" si="2430"/>
        <v>-93615271</v>
      </c>
      <c r="HA93" s="257">
        <f t="shared" si="2430"/>
        <v>10</v>
      </c>
      <c r="HB93" s="49"/>
      <c r="HC93" s="30"/>
      <c r="HD93" s="52"/>
      <c r="HE93" s="52"/>
      <c r="HF93" s="52"/>
      <c r="HG93" s="52"/>
    </row>
    <row r="94" spans="1:215" s="110" customFormat="1" ht="21.75" thickBot="1">
      <c r="A94" s="109"/>
      <c r="B94" s="112"/>
      <c r="C94" s="111" t="str">
        <f>C93</f>
        <v>小計</v>
      </c>
      <c r="D94" s="112"/>
      <c r="E94" s="206"/>
      <c r="F94" s="207"/>
      <c r="G94" s="207"/>
      <c r="H94" s="207"/>
      <c r="I94" s="207"/>
      <c r="J94" s="207"/>
      <c r="K94" s="208"/>
      <c r="L94" s="208"/>
      <c r="M94" s="208"/>
      <c r="N94" s="208"/>
      <c r="O94" s="208"/>
      <c r="P94" s="208"/>
      <c r="Q94" s="208"/>
      <c r="R94" s="207"/>
      <c r="S94" s="113" t="s">
        <v>139</v>
      </c>
      <c r="T94" s="104" t="str">
        <f t="shared" ref="T94:AA94" si="2431">IF(AND(T92&gt;0,T93&gt;0),ROUNDDOWN(T93/T92,4),"")</f>
        <v/>
      </c>
      <c r="U94" s="105" t="str">
        <f t="shared" si="2431"/>
        <v/>
      </c>
      <c r="V94" s="146" t="str">
        <f t="shared" si="2431"/>
        <v/>
      </c>
      <c r="W94" s="104" t="str">
        <f t="shared" si="2431"/>
        <v/>
      </c>
      <c r="X94" s="105" t="str">
        <f t="shared" si="2431"/>
        <v/>
      </c>
      <c r="Y94" s="146" t="str">
        <f t="shared" si="2431"/>
        <v/>
      </c>
      <c r="Z94" s="104">
        <f t="shared" si="2431"/>
        <v>2.4299999999999999E-2</v>
      </c>
      <c r="AA94" s="105">
        <f t="shared" si="2431"/>
        <v>0.20169999999999999</v>
      </c>
      <c r="AB94" s="106"/>
      <c r="AC94" s="146">
        <f t="shared" ref="AC94:AK94" si="2432">IF(AND(AC92&gt;0,AC93&gt;0),ROUNDDOWN(AC93/AC92,4),"")</f>
        <v>0.66659999999999997</v>
      </c>
      <c r="AD94" s="104" t="str">
        <f t="shared" si="2432"/>
        <v/>
      </c>
      <c r="AE94" s="105" t="str">
        <f t="shared" si="2432"/>
        <v/>
      </c>
      <c r="AF94" s="146" t="str">
        <f t="shared" si="2432"/>
        <v/>
      </c>
      <c r="AG94" s="104" t="str">
        <f t="shared" si="2432"/>
        <v/>
      </c>
      <c r="AH94" s="105" t="str">
        <f t="shared" si="2432"/>
        <v/>
      </c>
      <c r="AI94" s="146" t="str">
        <f t="shared" si="2432"/>
        <v/>
      </c>
      <c r="AJ94" s="104">
        <f t="shared" si="2432"/>
        <v>2.8799999999999999E-2</v>
      </c>
      <c r="AK94" s="105">
        <f t="shared" si="2432"/>
        <v>0.22389999999999999</v>
      </c>
      <c r="AL94" s="106"/>
      <c r="AM94" s="146">
        <f t="shared" ref="AM94:AU94" si="2433">IF(AND(AM92&gt;0,AM93&gt;0),ROUNDDOWN(AM93/AM92,4),"")</f>
        <v>1</v>
      </c>
      <c r="AN94" s="104" t="str">
        <f t="shared" si="2433"/>
        <v/>
      </c>
      <c r="AO94" s="105" t="str">
        <f t="shared" si="2433"/>
        <v/>
      </c>
      <c r="AP94" s="146" t="str">
        <f t="shared" si="2433"/>
        <v/>
      </c>
      <c r="AQ94" s="104" t="str">
        <f t="shared" si="2433"/>
        <v/>
      </c>
      <c r="AR94" s="105" t="str">
        <f t="shared" si="2433"/>
        <v/>
      </c>
      <c r="AS94" s="146" t="str">
        <f t="shared" si="2433"/>
        <v/>
      </c>
      <c r="AT94" s="104">
        <f t="shared" si="2433"/>
        <v>3.0300000000000001E-2</v>
      </c>
      <c r="AU94" s="105">
        <f t="shared" si="2433"/>
        <v>0.20849999999999999</v>
      </c>
      <c r="AV94" s="106"/>
      <c r="AW94" s="146">
        <f t="shared" ref="AW94:BE94" si="2434">IF(AND(AW92&gt;0,AW93&gt;0),ROUNDDOWN(AW93/AW92,4),"")</f>
        <v>0.33329999999999999</v>
      </c>
      <c r="AX94" s="431" t="str">
        <f t="shared" si="2434"/>
        <v/>
      </c>
      <c r="AY94" s="432" t="str">
        <f t="shared" si="2434"/>
        <v/>
      </c>
      <c r="AZ94" s="433" t="str">
        <f t="shared" si="2434"/>
        <v/>
      </c>
      <c r="BA94" s="299" t="str">
        <f t="shared" si="2434"/>
        <v/>
      </c>
      <c r="BB94" s="303" t="str">
        <f t="shared" si="2434"/>
        <v/>
      </c>
      <c r="BC94" s="157" t="str">
        <f t="shared" si="2434"/>
        <v/>
      </c>
      <c r="BD94" s="307">
        <f t="shared" si="2434"/>
        <v>2.81E-2</v>
      </c>
      <c r="BE94" s="317">
        <f t="shared" si="2434"/>
        <v>0.214</v>
      </c>
      <c r="BF94" s="327"/>
      <c r="BG94" s="161">
        <f t="shared" ref="BG94:BO94" si="2435">IF(AND(BG92&gt;0,BG93&gt;0),ROUNDDOWN(BG93/BG92,4),"")</f>
        <v>0.7</v>
      </c>
      <c r="BH94" s="105" t="str">
        <f t="shared" si="2435"/>
        <v/>
      </c>
      <c r="BI94" s="105" t="str">
        <f t="shared" si="2435"/>
        <v/>
      </c>
      <c r="BJ94" s="146" t="str">
        <f t="shared" si="2435"/>
        <v/>
      </c>
      <c r="BK94" s="104" t="str">
        <f t="shared" si="2435"/>
        <v/>
      </c>
      <c r="BL94" s="105" t="str">
        <f t="shared" si="2435"/>
        <v/>
      </c>
      <c r="BM94" s="146" t="str">
        <f t="shared" si="2435"/>
        <v/>
      </c>
      <c r="BN94" s="104" t="str">
        <f t="shared" si="2435"/>
        <v/>
      </c>
      <c r="BO94" s="105" t="str">
        <f t="shared" si="2435"/>
        <v/>
      </c>
      <c r="BP94" s="106"/>
      <c r="BQ94" s="146" t="str">
        <f t="shared" ref="BQ94:BY94" si="2436">IF(AND(BQ92&gt;0,BQ93&gt;0),ROUNDDOWN(BQ93/BQ92,4),"")</f>
        <v/>
      </c>
      <c r="BR94" s="104" t="str">
        <f t="shared" si="2436"/>
        <v/>
      </c>
      <c r="BS94" s="105" t="str">
        <f t="shared" si="2436"/>
        <v/>
      </c>
      <c r="BT94" s="146" t="str">
        <f t="shared" si="2436"/>
        <v/>
      </c>
      <c r="BU94" s="104" t="str">
        <f t="shared" si="2436"/>
        <v/>
      </c>
      <c r="BV94" s="105" t="str">
        <f t="shared" si="2436"/>
        <v/>
      </c>
      <c r="BW94" s="146" t="str">
        <f t="shared" si="2436"/>
        <v/>
      </c>
      <c r="BX94" s="104">
        <f t="shared" si="2436"/>
        <v>7.5404</v>
      </c>
      <c r="BY94" s="105">
        <f t="shared" si="2436"/>
        <v>0.51659999999999995</v>
      </c>
      <c r="BZ94" s="106"/>
      <c r="CA94" s="146">
        <f t="shared" ref="CA94:CI94" si="2437">IF(AND(CA92&gt;0,CA93&gt;0),ROUNDDOWN(CA93/CA92,4),"")</f>
        <v>1</v>
      </c>
      <c r="CB94" s="104" t="str">
        <f t="shared" si="2437"/>
        <v/>
      </c>
      <c r="CC94" s="105" t="str">
        <f t="shared" si="2437"/>
        <v/>
      </c>
      <c r="CD94" s="146" t="str">
        <f t="shared" si="2437"/>
        <v/>
      </c>
      <c r="CE94" s="104" t="str">
        <f t="shared" si="2437"/>
        <v/>
      </c>
      <c r="CF94" s="105" t="str">
        <f t="shared" si="2437"/>
        <v/>
      </c>
      <c r="CG94" s="146" t="str">
        <f t="shared" si="2437"/>
        <v/>
      </c>
      <c r="CH94" s="104" t="str">
        <f t="shared" si="2437"/>
        <v/>
      </c>
      <c r="CI94" s="105" t="str">
        <f t="shared" si="2437"/>
        <v/>
      </c>
      <c r="CJ94" s="106"/>
      <c r="CK94" s="146" t="str">
        <f t="shared" ref="CK94:CS94" si="2438">IF(AND(CK92&gt;0,CK93&gt;0),ROUNDDOWN(CK93/CK92,4),"")</f>
        <v/>
      </c>
      <c r="CL94" s="431" t="str">
        <f t="shared" si="2438"/>
        <v/>
      </c>
      <c r="CM94" s="432" t="str">
        <f t="shared" si="2438"/>
        <v/>
      </c>
      <c r="CN94" s="433" t="str">
        <f t="shared" si="2438"/>
        <v/>
      </c>
      <c r="CO94" s="299" t="str">
        <f t="shared" si="2438"/>
        <v/>
      </c>
      <c r="CP94" s="303" t="str">
        <f t="shared" si="2438"/>
        <v/>
      </c>
      <c r="CQ94" s="157" t="str">
        <f t="shared" si="2438"/>
        <v/>
      </c>
      <c r="CR94" s="307">
        <f t="shared" si="2438"/>
        <v>2.5133999999999999</v>
      </c>
      <c r="CS94" s="317">
        <f t="shared" si="2438"/>
        <v>0.17219999999999999</v>
      </c>
      <c r="CT94" s="327"/>
      <c r="CU94" s="161">
        <f t="shared" ref="CU94:DC94" si="2439">IF(AND(CU92&gt;0,CU93&gt;0),ROUNDDOWN(CU93/CU92,4),"")</f>
        <v>0.33329999999999999</v>
      </c>
      <c r="CV94" s="340" t="str">
        <f t="shared" si="2439"/>
        <v/>
      </c>
      <c r="CW94" s="341" t="str">
        <f t="shared" si="2439"/>
        <v/>
      </c>
      <c r="CX94" s="165" t="str">
        <f t="shared" si="2439"/>
        <v/>
      </c>
      <c r="CY94" s="360" t="str">
        <f t="shared" si="2439"/>
        <v/>
      </c>
      <c r="CZ94" s="361" t="str">
        <f t="shared" si="2439"/>
        <v/>
      </c>
      <c r="DA94" s="169" t="str">
        <f t="shared" si="2439"/>
        <v/>
      </c>
      <c r="DB94" s="491">
        <f t="shared" si="2439"/>
        <v>0.20119999999999999</v>
      </c>
      <c r="DC94" s="492">
        <f t="shared" si="2439"/>
        <v>0.1988</v>
      </c>
      <c r="DD94" s="493"/>
      <c r="DE94" s="494">
        <f t="shared" ref="DE94:DM94" si="2440">IF(AND(DE92&gt;0,DE93&gt;0),ROUNDDOWN(DE93/DE92,4),"")</f>
        <v>0.5625</v>
      </c>
      <c r="DF94" s="105" t="str">
        <f t="shared" si="2440"/>
        <v/>
      </c>
      <c r="DG94" s="105" t="str">
        <f t="shared" si="2440"/>
        <v/>
      </c>
      <c r="DH94" s="146" t="str">
        <f t="shared" si="2440"/>
        <v/>
      </c>
      <c r="DI94" s="104" t="str">
        <f t="shared" si="2440"/>
        <v/>
      </c>
      <c r="DJ94" s="105" t="str">
        <f t="shared" si="2440"/>
        <v/>
      </c>
      <c r="DK94" s="146" t="str">
        <f t="shared" si="2440"/>
        <v/>
      </c>
      <c r="DL94" s="104" t="str">
        <f t="shared" si="2440"/>
        <v/>
      </c>
      <c r="DM94" s="105" t="str">
        <f t="shared" si="2440"/>
        <v/>
      </c>
      <c r="DN94" s="106"/>
      <c r="DO94" s="146" t="str">
        <f t="shared" ref="DO94:DW94" si="2441">IF(AND(DO92&gt;0,DO93&gt;0),ROUNDDOWN(DO93/DO92,4),"")</f>
        <v/>
      </c>
      <c r="DP94" s="104" t="str">
        <f t="shared" si="2441"/>
        <v/>
      </c>
      <c r="DQ94" s="105" t="str">
        <f t="shared" si="2441"/>
        <v/>
      </c>
      <c r="DR94" s="146" t="str">
        <f t="shared" si="2441"/>
        <v/>
      </c>
      <c r="DS94" s="104" t="str">
        <f t="shared" si="2441"/>
        <v/>
      </c>
      <c r="DT94" s="105" t="str">
        <f t="shared" si="2441"/>
        <v/>
      </c>
      <c r="DU94" s="146" t="str">
        <f t="shared" si="2441"/>
        <v/>
      </c>
      <c r="DV94" s="104" t="str">
        <f t="shared" si="2441"/>
        <v/>
      </c>
      <c r="DW94" s="105" t="str">
        <f t="shared" si="2441"/>
        <v/>
      </c>
      <c r="DX94" s="106"/>
      <c r="DY94" s="146" t="str">
        <f t="shared" ref="DY94:EG94" si="2442">IF(AND(DY92&gt;0,DY93&gt;0),ROUNDDOWN(DY93/DY92,4),"")</f>
        <v/>
      </c>
      <c r="DZ94" s="104" t="str">
        <f t="shared" si="2442"/>
        <v/>
      </c>
      <c r="EA94" s="105" t="str">
        <f t="shared" si="2442"/>
        <v/>
      </c>
      <c r="EB94" s="146" t="str">
        <f t="shared" si="2442"/>
        <v/>
      </c>
      <c r="EC94" s="104" t="str">
        <f t="shared" si="2442"/>
        <v/>
      </c>
      <c r="ED94" s="105" t="str">
        <f t="shared" si="2442"/>
        <v/>
      </c>
      <c r="EE94" s="146" t="str">
        <f t="shared" si="2442"/>
        <v/>
      </c>
      <c r="EF94" s="104">
        <f t="shared" si="2442"/>
        <v>2.8083</v>
      </c>
      <c r="EG94" s="105">
        <f t="shared" si="2442"/>
        <v>1.0982000000000001</v>
      </c>
      <c r="EH94" s="106"/>
      <c r="EI94" s="146">
        <f t="shared" ref="EI94:EQ94" si="2443">IF(AND(EI92&gt;0,EI93&gt;0),ROUNDDOWN(EI93/EI92,4),"")</f>
        <v>0.33329999999999999</v>
      </c>
      <c r="EJ94" s="431" t="str">
        <f t="shared" si="2443"/>
        <v/>
      </c>
      <c r="EK94" s="432" t="str">
        <f t="shared" si="2443"/>
        <v/>
      </c>
      <c r="EL94" s="433" t="str">
        <f t="shared" si="2443"/>
        <v/>
      </c>
      <c r="EM94" s="299" t="str">
        <f t="shared" si="2443"/>
        <v/>
      </c>
      <c r="EN94" s="303" t="str">
        <f t="shared" si="2443"/>
        <v/>
      </c>
      <c r="EO94" s="157" t="str">
        <f t="shared" si="2443"/>
        <v/>
      </c>
      <c r="EP94" s="307">
        <f t="shared" si="2443"/>
        <v>0.89859999999999995</v>
      </c>
      <c r="EQ94" s="317">
        <f t="shared" si="2443"/>
        <v>0.35780000000000001</v>
      </c>
      <c r="ER94" s="327"/>
      <c r="ES94" s="161">
        <f t="shared" ref="ES94:FA94" si="2444">IF(AND(ES92&gt;0,ES93&gt;0),ROUNDDOWN(ES93/ES92,4),"")</f>
        <v>0.1111</v>
      </c>
      <c r="ET94" s="105" t="str">
        <f t="shared" si="2444"/>
        <v/>
      </c>
      <c r="EU94" s="105" t="str">
        <f t="shared" si="2444"/>
        <v/>
      </c>
      <c r="EV94" s="146" t="str">
        <f t="shared" si="2444"/>
        <v/>
      </c>
      <c r="EW94" s="104" t="str">
        <f t="shared" si="2444"/>
        <v/>
      </c>
      <c r="EX94" s="105" t="str">
        <f t="shared" si="2444"/>
        <v/>
      </c>
      <c r="EY94" s="146" t="str">
        <f t="shared" si="2444"/>
        <v/>
      </c>
      <c r="EZ94" s="104" t="str">
        <f t="shared" si="2444"/>
        <v/>
      </c>
      <c r="FA94" s="105" t="str">
        <f t="shared" si="2444"/>
        <v/>
      </c>
      <c r="FB94" s="106"/>
      <c r="FC94" s="146" t="str">
        <f t="shared" ref="FC94:FK94" si="2445">IF(AND(FC92&gt;0,FC93&gt;0),ROUNDDOWN(FC93/FC92,4),"")</f>
        <v/>
      </c>
      <c r="FD94" s="104" t="str">
        <f t="shared" si="2445"/>
        <v/>
      </c>
      <c r="FE94" s="105" t="str">
        <f t="shared" si="2445"/>
        <v/>
      </c>
      <c r="FF94" s="146" t="str">
        <f t="shared" si="2445"/>
        <v/>
      </c>
      <c r="FG94" s="104" t="str">
        <f t="shared" si="2445"/>
        <v/>
      </c>
      <c r="FH94" s="105" t="str">
        <f t="shared" si="2445"/>
        <v/>
      </c>
      <c r="FI94" s="146" t="str">
        <f t="shared" si="2445"/>
        <v/>
      </c>
      <c r="FJ94" s="104" t="str">
        <f t="shared" si="2445"/>
        <v/>
      </c>
      <c r="FK94" s="105" t="str">
        <f t="shared" si="2445"/>
        <v/>
      </c>
      <c r="FL94" s="106"/>
      <c r="FM94" s="146" t="str">
        <f t="shared" ref="FM94:FU94" si="2446">IF(AND(FM92&gt;0,FM93&gt;0),ROUNDDOWN(FM93/FM92,4),"")</f>
        <v/>
      </c>
      <c r="FN94" s="104" t="str">
        <f t="shared" si="2446"/>
        <v/>
      </c>
      <c r="FO94" s="105" t="str">
        <f t="shared" si="2446"/>
        <v/>
      </c>
      <c r="FP94" s="146" t="str">
        <f t="shared" si="2446"/>
        <v/>
      </c>
      <c r="FQ94" s="104" t="str">
        <f t="shared" si="2446"/>
        <v/>
      </c>
      <c r="FR94" s="105" t="str">
        <f t="shared" si="2446"/>
        <v/>
      </c>
      <c r="FS94" s="146" t="str">
        <f t="shared" si="2446"/>
        <v/>
      </c>
      <c r="FT94" s="104" t="str">
        <f t="shared" si="2446"/>
        <v/>
      </c>
      <c r="FU94" s="105" t="str">
        <f t="shared" si="2446"/>
        <v/>
      </c>
      <c r="FV94" s="106"/>
      <c r="FW94" s="146" t="str">
        <f t="shared" ref="FW94:GE94" si="2447">IF(AND(FW92&gt;0,FW93&gt;0),ROUNDDOWN(FW93/FW92,4),"")</f>
        <v/>
      </c>
      <c r="FX94" s="431" t="str">
        <f t="shared" si="2447"/>
        <v/>
      </c>
      <c r="FY94" s="432" t="str">
        <f t="shared" si="2447"/>
        <v/>
      </c>
      <c r="FZ94" s="433" t="str">
        <f t="shared" si="2447"/>
        <v/>
      </c>
      <c r="GA94" s="299" t="str">
        <f t="shared" si="2447"/>
        <v/>
      </c>
      <c r="GB94" s="303" t="str">
        <f t="shared" si="2447"/>
        <v/>
      </c>
      <c r="GC94" s="157" t="str">
        <f t="shared" si="2447"/>
        <v/>
      </c>
      <c r="GD94" s="307" t="str">
        <f t="shared" si="2447"/>
        <v/>
      </c>
      <c r="GE94" s="317" t="str">
        <f t="shared" si="2447"/>
        <v/>
      </c>
      <c r="GF94" s="327"/>
      <c r="GG94" s="161" t="str">
        <f t="shared" ref="GG94:GO94" si="2448">IF(AND(GG92&gt;0,GG93&gt;0),ROUNDDOWN(GG93/GG92,4),"")</f>
        <v/>
      </c>
      <c r="GH94" s="340" t="str">
        <f t="shared" si="2448"/>
        <v/>
      </c>
      <c r="GI94" s="341" t="str">
        <f t="shared" si="2448"/>
        <v/>
      </c>
      <c r="GJ94" s="165" t="str">
        <f t="shared" si="2448"/>
        <v/>
      </c>
      <c r="GK94" s="360" t="str">
        <f t="shared" si="2448"/>
        <v/>
      </c>
      <c r="GL94" s="361" t="str">
        <f t="shared" si="2448"/>
        <v/>
      </c>
      <c r="GM94" s="169" t="str">
        <f t="shared" si="2448"/>
        <v/>
      </c>
      <c r="GN94" s="491">
        <f t="shared" si="2448"/>
        <v>0.8347</v>
      </c>
      <c r="GO94" s="492">
        <f t="shared" si="2448"/>
        <v>0.24260000000000001</v>
      </c>
      <c r="GP94" s="493"/>
      <c r="GQ94" s="494">
        <f t="shared" ref="GQ94:GY94" si="2449">IF(AND(GQ92&gt;0,GQ93&gt;0),ROUNDDOWN(GQ93/GQ92,4),"")</f>
        <v>6.6600000000000006E-2</v>
      </c>
      <c r="GR94" s="397" t="str">
        <f t="shared" si="2449"/>
        <v/>
      </c>
      <c r="GS94" s="398" t="str">
        <f t="shared" si="2449"/>
        <v/>
      </c>
      <c r="GT94" s="175" t="str">
        <f t="shared" si="2449"/>
        <v/>
      </c>
      <c r="GU94" s="397" t="str">
        <f t="shared" si="2449"/>
        <v/>
      </c>
      <c r="GV94" s="398" t="str">
        <f t="shared" si="2449"/>
        <v/>
      </c>
      <c r="GW94" s="175" t="str">
        <f t="shared" si="2449"/>
        <v/>
      </c>
      <c r="GX94" s="397">
        <f t="shared" si="2449"/>
        <v>0.51470000000000005</v>
      </c>
      <c r="GY94" s="398">
        <f t="shared" si="2449"/>
        <v>0.222</v>
      </c>
      <c r="GZ94" s="375"/>
      <c r="HA94" s="174">
        <f>IF(AND(HA92&gt;0,HA93&gt;0),ROUNDDOWN(HA93/HA92,4),"")</f>
        <v>0.32250000000000001</v>
      </c>
      <c r="HB94" s="114"/>
      <c r="HC94" s="107"/>
      <c r="HD94" s="113"/>
      <c r="HE94" s="113"/>
      <c r="HF94" s="113"/>
      <c r="HG94" s="113"/>
    </row>
    <row r="95" spans="1:215" s="25" customFormat="1" ht="21.75" thickTop="1">
      <c r="A95" s="24"/>
      <c r="B95" s="51"/>
      <c r="C95" s="80" t="str">
        <f>_xlfn.XLOOKUP(D95,事業計画2025[営業所],事業計画2025[エリア],"",0)</f>
        <v>千葉</v>
      </c>
      <c r="D95" s="81" t="s">
        <v>65</v>
      </c>
      <c r="E95" s="196"/>
      <c r="F95" s="196"/>
      <c r="G95" s="196" t="str">
        <f>_xlfn.XLOOKUP(D95,事業計画2025[営業所],事業計画2025[所長],"",0)</f>
        <v>野口 誠作</v>
      </c>
      <c r="H95" s="196" t="str">
        <f>_xlfn.XLOOKUP(D95,事業計画2025[営業所],事業計画2025[担当役員],"",0)</f>
        <v>刈込 美智子</v>
      </c>
      <c r="I95" s="196">
        <f>_xlfn.XLOOKUP(D95,事業計画2025[営業所],事業計画2025[主要ブランド],"",0)</f>
        <v>0</v>
      </c>
      <c r="J95" s="196"/>
      <c r="K95" s="197">
        <f>_xlfn.XLOOKUP(D95,事業計画2025[営業所],事業計画2025[人件費],"",0)</f>
        <v>2266</v>
      </c>
      <c r="L95" s="197">
        <f>_xlfn.XLOOKUP(D95,事業計画2025[営業所],事業計画2025[販売費],"",0)</f>
        <v>816</v>
      </c>
      <c r="M95" s="197">
        <f>_xlfn.XLOOKUP(D95,事業計画2025[営業所],事業計画2025[減価償却費],"",0)</f>
        <v>176</v>
      </c>
      <c r="N95" s="197">
        <f>_xlfn.XLOOKUP(D95,事業計画2025[営業所],事業計画2025[地代・家賃],"",0)</f>
        <v>833</v>
      </c>
      <c r="O95" s="197">
        <f>_xlfn.XLOOKUP(D95,事業計画2025[営業所],事業計画2025[その他経費],"",0)</f>
        <v>199</v>
      </c>
      <c r="P95" s="197">
        <f>_xlfn.XLOOKUP(D95,事業計画2025[営業所],事業計画2025[本社経費],"",0)</f>
        <v>1200</v>
      </c>
      <c r="Q95" s="197">
        <f>SUM(K95:P95)</f>
        <v>5490</v>
      </c>
      <c r="R95" s="196"/>
      <c r="S95" s="26" t="s">
        <v>137</v>
      </c>
      <c r="T95" s="27" cm="1">
        <f t="array" ref="T95">_xlfn.XLOOKUP($D95&amp;T$2&amp;T$3,事業計画集計2025[営業所]&amp;事業計画集計2025[月]&amp;事業計画集計2025[受着完],事業計画集計2025[(当月)計画 請負金額],0,0)</f>
        <v>6000000</v>
      </c>
      <c r="U95" s="28" cm="1">
        <f t="array" ref="U95">_xlfn.XLOOKUP($D95&amp;T$2&amp;T$3,事業計画集計2025[営業所]&amp;事業計画集計2025[月]&amp;事業計画集計2025[受着完],事業計画集計2025[(当月)計画 利益額],0,0)</f>
        <v>6000000</v>
      </c>
      <c r="V95" s="142" cm="1">
        <f t="array" ref="V95">_xlfn.XLOOKUP($D95&amp;T$2&amp;T$3,事業計画集計2025[営業所]&amp;事業計画集計2025[月]&amp;事業計画集計2025[受着完],事業計画集計2025[(当月)計画 棟数],0,0)</f>
        <v>3</v>
      </c>
      <c r="W95" s="27" cm="1">
        <f t="array" ref="W95">_xlfn.XLOOKUP($D95&amp;W$2&amp;W$3,事業計画集計2025[営業所]&amp;事業計画集計2025[月]&amp;事業計画集計2025[受着完],事業計画集計2025[(当月)計画 請負金額],0,0)</f>
        <v>0</v>
      </c>
      <c r="X95" s="28" cm="1">
        <f t="array" ref="X95">_xlfn.XLOOKUP($D95&amp;W$2&amp;W$3,事業計画集計2025[営業所]&amp;事業計画集計2025[月]&amp;事業計画集計2025[受着完],事業計画集計2025[(当月)計画 利益額],0,0)</f>
        <v>0</v>
      </c>
      <c r="Y95" s="149" cm="1">
        <f t="array" ref="Y95">_xlfn.XLOOKUP($D95&amp;W$2&amp;W$3,事業計画集計2025[営業所]&amp;事業計画集計2025[月]&amp;事業計画集計2025[受着完],事業計画集計2025[(当月)計画 棟数],0,0)</f>
        <v>0</v>
      </c>
      <c r="Z95" s="28" cm="1">
        <f t="array" ref="Z95">_xlfn.XLOOKUP($D95&amp;Z$2&amp;Z$3,事業計画集計2025[営業所]&amp;事業計画集計2025[月]&amp;事業計画集計2025[受着完],事業計画集計2025[(当月)計画 請負金額],0,0)</f>
        <v>0</v>
      </c>
      <c r="AA95" s="28" cm="1">
        <f t="array" ref="AA95">_xlfn.XLOOKUP($D95&amp;Z$2&amp;Z$3,事業計画集計2025[営業所]&amp;事業計画集計2025[月]&amp;事業計画集計2025[受着完],事業計画集計2025[(当月)計画 利益額],0,0)</f>
        <v>0</v>
      </c>
      <c r="AB95" s="29">
        <f>AA95-($Q95*1000)</f>
        <v>-5490000</v>
      </c>
      <c r="AC95" s="142" cm="1">
        <f t="array" ref="AC95">_xlfn.XLOOKUP($D95&amp;Z$2&amp;Z$3,事業計画集計2025[営業所]&amp;事業計画集計2025[月]&amp;事業計画集計2025[受着完],事業計画集計2025[(当月)計画 棟数],0,0)</f>
        <v>0</v>
      </c>
      <c r="AD95" s="27" cm="1">
        <f t="array" ref="AD95">_xlfn.XLOOKUP($D95&amp;AD$2&amp;AD$3,事業計画集計2025[営業所]&amp;事業計画集計2025[月]&amp;事業計画集計2025[受着完],事業計画集計2025[(当月)計画 請負金額],0,0)</f>
        <v>6000000</v>
      </c>
      <c r="AE95" s="28" cm="1">
        <f t="array" ref="AE95">_xlfn.XLOOKUP($D95&amp;AD$2&amp;AD$3,事業計画集計2025[営業所]&amp;事業計画集計2025[月]&amp;事業計画集計2025[受着完],事業計画集計2025[(当月)計画 利益額],0,0)</f>
        <v>6000000</v>
      </c>
      <c r="AF95" s="149" cm="1">
        <f t="array" ref="AF95">_xlfn.XLOOKUP($D95&amp;AD$2&amp;AD$3,事業計画集計2025[営業所]&amp;事業計画集計2025[月]&amp;事業計画集計2025[受着完],事業計画集計2025[(当月)計画 棟数],0,0)</f>
        <v>3</v>
      </c>
      <c r="AG95" s="28" cm="1">
        <f t="array" ref="AG95">_xlfn.XLOOKUP($D95&amp;AG$2&amp;AG$3,事業計画集計2025[営業所]&amp;事業計画集計2025[月]&amp;事業計画集計2025[受着完],事業計画集計2025[(当月)計画 請負金額],0,0)</f>
        <v>0</v>
      </c>
      <c r="AH95" s="28" cm="1">
        <f t="array" ref="AH95">_xlfn.XLOOKUP($D95&amp;AG$2&amp;AG$3,事業計画集計2025[営業所]&amp;事業計画集計2025[月]&amp;事業計画集計2025[受着完],事業計画集計2025[(当月)計画 利益額],0,0)</f>
        <v>0</v>
      </c>
      <c r="AI95" s="149" cm="1">
        <f t="array" ref="AI95">_xlfn.XLOOKUP($D95&amp;AG$2&amp;AG$3,事業計画集計2025[営業所]&amp;事業計画集計2025[月]&amp;事業計画集計2025[受着完],事業計画集計2025[(当月)計画 棟数],0,0)</f>
        <v>0</v>
      </c>
      <c r="AJ95" s="28" cm="1">
        <f t="array" ref="AJ95">_xlfn.XLOOKUP($D95&amp;AJ$2&amp;AJ$3,事業計画集計2025[営業所]&amp;事業計画集計2025[月]&amp;事業計画集計2025[受着完],事業計画集計2025[(当月)計画 請負金額],0,0)</f>
        <v>6000000</v>
      </c>
      <c r="AK95" s="28" cm="1">
        <f t="array" ref="AK95">_xlfn.XLOOKUP($D95&amp;AJ$2&amp;AJ$3,事業計画集計2025[営業所]&amp;事業計画集計2025[月]&amp;事業計画集計2025[受着完],事業計画集計2025[(当月)計画 利益額],0,0)</f>
        <v>6000000</v>
      </c>
      <c r="AL95" s="29">
        <f>AK95-($Q95*1000)</f>
        <v>510000</v>
      </c>
      <c r="AM95" s="149" cm="1">
        <f t="array" ref="AM95">_xlfn.XLOOKUP($D95&amp;AJ$2&amp;AJ$3,事業計画集計2025[営業所]&amp;事業計画集計2025[月]&amp;事業計画集計2025[受着完],事業計画集計2025[(当月)計画 棟数],0,0)</f>
        <v>3</v>
      </c>
      <c r="AN95" s="28" cm="1">
        <f t="array" ref="AN95">_xlfn.XLOOKUP($D95&amp;AN$2&amp;AN$3,事業計画集計2025[営業所]&amp;事業計画集計2025[月]&amp;事業計画集計2025[受着完],事業計画集計2025[(当月)計画 請負金額],0,0)</f>
        <v>6000000</v>
      </c>
      <c r="AO95" s="28" cm="1">
        <f t="array" ref="AO95">_xlfn.XLOOKUP($D95&amp;AN$2&amp;AN$3,事業計画集計2025[営業所]&amp;事業計画集計2025[月]&amp;事業計画集計2025[受着完],事業計画集計2025[(当月)計画 利益額],0,0)</f>
        <v>6000000</v>
      </c>
      <c r="AP95" s="149" cm="1">
        <f t="array" ref="AP95">_xlfn.XLOOKUP($D95&amp;AN$2&amp;AN$3,事業計画集計2025[営業所]&amp;事業計画集計2025[月]&amp;事業計画集計2025[受着完],事業計画集計2025[(当月)計画 棟数],0,0)</f>
        <v>3</v>
      </c>
      <c r="AQ95" s="28" cm="1">
        <f t="array" ref="AQ95">_xlfn.XLOOKUP($D95&amp;AQ$2&amp;AQ$3,事業計画集計2025[営業所]&amp;事業計画集計2025[月]&amp;事業計画集計2025[受着完],事業計画集計2025[(当月)計画 請負金額],0,0)</f>
        <v>0</v>
      </c>
      <c r="AR95" s="28" cm="1">
        <f t="array" ref="AR95">_xlfn.XLOOKUP($D95&amp;AQ$2&amp;AQ$3,事業計画集計2025[営業所]&amp;事業計画集計2025[月]&amp;事業計画集計2025[受着完],事業計画集計2025[(当月)計画 利益額],0,0)</f>
        <v>0</v>
      </c>
      <c r="AS95" s="149" cm="1">
        <f t="array" ref="AS95">_xlfn.XLOOKUP($D95&amp;AQ$2&amp;AQ$3,事業計画集計2025[営業所]&amp;事業計画集計2025[月]&amp;事業計画集計2025[受着完],事業計画集計2025[(当月)計画 棟数],0,0)</f>
        <v>0</v>
      </c>
      <c r="AT95" s="28" cm="1">
        <f t="array" ref="AT95">_xlfn.XLOOKUP($D95&amp;AT$2&amp;AT$3,事業計画集計2025[営業所]&amp;事業計画集計2025[月]&amp;事業計画集計2025[受着完],事業計画集計2025[(当月)計画 請負金額],0,0)</f>
        <v>6000000</v>
      </c>
      <c r="AU95" s="28" cm="1">
        <f t="array" ref="AU95">_xlfn.XLOOKUP($D95&amp;AT$2&amp;AT$3,事業計画集計2025[営業所]&amp;事業計画集計2025[月]&amp;事業計画集計2025[受着完],事業計画集計2025[(当月)計画 利益額],0,0)</f>
        <v>6000000</v>
      </c>
      <c r="AV95" s="29">
        <f>AU95-($Q95*1000)</f>
        <v>510000</v>
      </c>
      <c r="AW95" s="142" cm="1">
        <f t="array" ref="AW95">_xlfn.XLOOKUP($D95&amp;AT$2&amp;AT$3,事業計画集計2025[営業所]&amp;事業計画集計2025[月]&amp;事業計画集計2025[受着完],事業計画集計2025[(当月)計画 棟数],0,0)</f>
        <v>3</v>
      </c>
      <c r="AX95" s="421">
        <f t="shared" ref="AX95:AX96" si="2450">T95+AD95+AN95</f>
        <v>18000000</v>
      </c>
      <c r="AY95" s="422">
        <f t="shared" ref="AY95:AY96" si="2451">U95+AE95+AO95</f>
        <v>18000000</v>
      </c>
      <c r="AZ95" s="423">
        <f t="shared" ref="AZ95:AZ96" si="2452">V95+AF95+AP95</f>
        <v>9</v>
      </c>
      <c r="BA95" s="296">
        <f t="shared" ref="BA95:BA96" si="2453">W95+AG95+AQ95</f>
        <v>0</v>
      </c>
      <c r="BB95" s="300">
        <f t="shared" ref="BB95:BB96" si="2454">X95+AH95+AR95</f>
        <v>0</v>
      </c>
      <c r="BC95" s="154">
        <f t="shared" ref="BC95:BC96" si="2455">Y95+AI95+AS95</f>
        <v>0</v>
      </c>
      <c r="BD95" s="304">
        <f t="shared" ref="BD95" si="2456">Z95+AJ95+AT95</f>
        <v>12000000</v>
      </c>
      <c r="BE95" s="314">
        <f t="shared" ref="BE95" si="2457">AA95+AK95+AU95</f>
        <v>12000000</v>
      </c>
      <c r="BF95" s="324">
        <f t="shared" ref="BF95" si="2458">AB95+AL95+AV95</f>
        <v>-4470000</v>
      </c>
      <c r="BG95" s="158">
        <f t="shared" ref="BG95" si="2459">AC95+AM95+AW95</f>
        <v>6</v>
      </c>
      <c r="BH95" s="28" cm="1">
        <f t="array" ref="BH95">_xlfn.XLOOKUP($D95&amp;BH$2&amp;BH$3,事業計画集計2025[営業所]&amp;事業計画集計2025[月]&amp;事業計画集計2025[受着完],事業計画集計2025[(当月)計画 請負金額],0,0)</f>
        <v>6000000</v>
      </c>
      <c r="BI95" s="28" cm="1">
        <f t="array" ref="BI95">_xlfn.XLOOKUP($D95&amp;BH$2&amp;BH$3,事業計画集計2025[営業所]&amp;事業計画集計2025[月]&amp;事業計画集計2025[受着完],事業計画集計2025[(当月)計画 利益額],0,0)</f>
        <v>6000000</v>
      </c>
      <c r="BJ95" s="149" cm="1">
        <f t="array" ref="BJ95">_xlfn.XLOOKUP($D95&amp;BH$2&amp;BH$3,事業計画集計2025[営業所]&amp;事業計画集計2025[月]&amp;事業計画集計2025[受着完],事業計画集計2025[(当月)計画 棟数],0,0)</f>
        <v>3</v>
      </c>
      <c r="BK95" s="28" cm="1">
        <f t="array" ref="BK95">_xlfn.XLOOKUP($D95&amp;BK$2&amp;BK$3,事業計画集計2025[営業所]&amp;事業計画集計2025[月]&amp;事業計画集計2025[受着完],事業計画集計2025[(当月)計画 請負金額],0,0)</f>
        <v>0</v>
      </c>
      <c r="BL95" s="28" cm="1">
        <f t="array" ref="BL95">_xlfn.XLOOKUP($D95&amp;BK$2&amp;BK$3,事業計画集計2025[営業所]&amp;事業計画集計2025[月]&amp;事業計画集計2025[受着完],事業計画集計2025[(当月)計画 利益額],0,0)</f>
        <v>0</v>
      </c>
      <c r="BM95" s="149" cm="1">
        <f t="array" ref="BM95">_xlfn.XLOOKUP($D95&amp;BK$2&amp;BK$3,事業計画集計2025[営業所]&amp;事業計画集計2025[月]&amp;事業計画集計2025[受着完],事業計画集計2025[(当月)計画 棟数],0,0)</f>
        <v>0</v>
      </c>
      <c r="BN95" s="28" cm="1">
        <f t="array" ref="BN95">_xlfn.XLOOKUP($D95&amp;BN$2&amp;BN$3,事業計画集計2025[営業所]&amp;事業計画集計2025[月]&amp;事業計画集計2025[受着完],事業計画集計2025[(当月)計画 請負金額],0,0)</f>
        <v>6000000</v>
      </c>
      <c r="BO95" s="28" cm="1">
        <f t="array" ref="BO95">_xlfn.XLOOKUP($D95&amp;BN$2&amp;BN$3,事業計画集計2025[営業所]&amp;事業計画集計2025[月]&amp;事業計画集計2025[受着完],事業計画集計2025[(当月)計画 利益額],0,0)</f>
        <v>6000000</v>
      </c>
      <c r="BP95" s="29">
        <f>BO95-($Q95*1000)</f>
        <v>510000</v>
      </c>
      <c r="BQ95" s="149" cm="1">
        <f t="array" ref="BQ95">_xlfn.XLOOKUP($D95&amp;BN$2&amp;BN$3,事業計画集計2025[営業所]&amp;事業計画集計2025[月]&amp;事業計画集計2025[受着完],事業計画集計2025[(当月)計画 棟数],0,0)</f>
        <v>3</v>
      </c>
      <c r="BR95" s="28" cm="1">
        <f t="array" ref="BR95">_xlfn.XLOOKUP($D95&amp;BR$2&amp;BR$3,事業計画集計2025[営業所]&amp;事業計画集計2025[月]&amp;事業計画集計2025[受着完],事業計画集計2025[(当月)計画 請負金額],0,0)</f>
        <v>6000000</v>
      </c>
      <c r="BS95" s="28" cm="1">
        <f t="array" ref="BS95">_xlfn.XLOOKUP($D95&amp;BR$2&amp;BR$3,事業計画集計2025[営業所]&amp;事業計画集計2025[月]&amp;事業計画集計2025[受着完],事業計画集計2025[(当月)計画 利益額],0,0)</f>
        <v>6000000</v>
      </c>
      <c r="BT95" s="149" cm="1">
        <f t="array" ref="BT95">_xlfn.XLOOKUP($D95&amp;BR$2&amp;BR$3,事業計画集計2025[営業所]&amp;事業計画集計2025[月]&amp;事業計画集計2025[受着完],事業計画集計2025[(当月)計画 棟数],0,0)</f>
        <v>3</v>
      </c>
      <c r="BU95" s="28" cm="1">
        <f t="array" ref="BU95">_xlfn.XLOOKUP($D95&amp;BU$2&amp;BU$3,事業計画集計2025[営業所]&amp;事業計画集計2025[月]&amp;事業計画集計2025[受着完],事業計画集計2025[(当月)計画 請負金額],0,0)</f>
        <v>0</v>
      </c>
      <c r="BV95" s="28" cm="1">
        <f t="array" ref="BV95">_xlfn.XLOOKUP($D95&amp;BU$2&amp;BU$3,事業計画集計2025[営業所]&amp;事業計画集計2025[月]&amp;事業計画集計2025[受着完],事業計画集計2025[(当月)計画 利益額],0,0)</f>
        <v>0</v>
      </c>
      <c r="BW95" s="149" cm="1">
        <f t="array" ref="BW95">_xlfn.XLOOKUP($D95&amp;BU$2&amp;BU$3,事業計画集計2025[営業所]&amp;事業計画集計2025[月]&amp;事業計画集計2025[受着完],事業計画集計2025[(当月)計画 棟数],0,0)</f>
        <v>0</v>
      </c>
      <c r="BX95" s="28" cm="1">
        <f t="array" ref="BX95">_xlfn.XLOOKUP($D95&amp;BX$2&amp;BX$3,事業計画集計2025[営業所]&amp;事業計画集計2025[月]&amp;事業計画集計2025[受着完],事業計画集計2025[(当月)計画 請負金額],0,0)</f>
        <v>6000000</v>
      </c>
      <c r="BY95" s="28" cm="1">
        <f t="array" ref="BY95">_xlfn.XLOOKUP($D95&amp;BX$2&amp;BX$3,事業計画集計2025[営業所]&amp;事業計画集計2025[月]&amp;事業計画集計2025[受着完],事業計画集計2025[(当月)計画 利益額],0,0)</f>
        <v>6000000</v>
      </c>
      <c r="BZ95" s="29">
        <f>BY95-($Q95*1000)</f>
        <v>510000</v>
      </c>
      <c r="CA95" s="149" cm="1">
        <f t="array" ref="CA95">_xlfn.XLOOKUP($D95&amp;BX$2&amp;BX$3,事業計画集計2025[営業所]&amp;事業計画集計2025[月]&amp;事業計画集計2025[受着完],事業計画集計2025[(当月)計画 棟数],0,0)</f>
        <v>3</v>
      </c>
      <c r="CB95" s="28" cm="1">
        <f t="array" ref="CB95">_xlfn.XLOOKUP($D95&amp;CB$2&amp;CB$3,事業計画集計2025[営業所]&amp;事業計画集計2025[月]&amp;事業計画集計2025[受着完],事業計画集計2025[(当月)計画 請負金額],0,0)</f>
        <v>6000000</v>
      </c>
      <c r="CC95" s="28" cm="1">
        <f t="array" ref="CC95">_xlfn.XLOOKUP($D95&amp;CB$2&amp;CB$3,事業計画集計2025[営業所]&amp;事業計画集計2025[月]&amp;事業計画集計2025[受着完],事業計画集計2025[(当月)計画 利益額],0,0)</f>
        <v>6000000</v>
      </c>
      <c r="CD95" s="149" cm="1">
        <f t="array" ref="CD95">_xlfn.XLOOKUP($D95&amp;CB$2&amp;CB$3,事業計画集計2025[営業所]&amp;事業計画集計2025[月]&amp;事業計画集計2025[受着完],事業計画集計2025[(当月)計画 棟数],0,0)</f>
        <v>3</v>
      </c>
      <c r="CE95" s="28" cm="1">
        <f t="array" ref="CE95">_xlfn.XLOOKUP($D95&amp;CE$2&amp;CE$3,事業計画集計2025[営業所]&amp;事業計画集計2025[月]&amp;事業計画集計2025[受着完],事業計画集計2025[(当月)計画 請負金額],0,0)</f>
        <v>0</v>
      </c>
      <c r="CF95" s="28" cm="1">
        <f t="array" ref="CF95">_xlfn.XLOOKUP($D95&amp;CE$2&amp;CE$3,事業計画集計2025[営業所]&amp;事業計画集計2025[月]&amp;事業計画集計2025[受着完],事業計画集計2025[(当月)計画 利益額],0,0)</f>
        <v>0</v>
      </c>
      <c r="CG95" s="149" cm="1">
        <f t="array" ref="CG95">_xlfn.XLOOKUP($D95&amp;CE$2&amp;CE$3,事業計画集計2025[営業所]&amp;事業計画集計2025[月]&amp;事業計画集計2025[受着完],事業計画集計2025[(当月)計画 棟数],0,0)</f>
        <v>0</v>
      </c>
      <c r="CH95" s="28" cm="1">
        <f t="array" ref="CH95">_xlfn.XLOOKUP($D95&amp;CH$2&amp;CH$3,事業計画集計2025[営業所]&amp;事業計画集計2025[月]&amp;事業計画集計2025[受着完],事業計画集計2025[(当月)計画 請負金額],0,0)</f>
        <v>6000000</v>
      </c>
      <c r="CI95" s="28" cm="1">
        <f t="array" ref="CI95">_xlfn.XLOOKUP($D95&amp;CH$2&amp;CH$3,事業計画集計2025[営業所]&amp;事業計画集計2025[月]&amp;事業計画集計2025[受着完],事業計画集計2025[(当月)計画 利益額],0,0)</f>
        <v>6000000</v>
      </c>
      <c r="CJ95" s="29">
        <f>CI95-($Q95*1000)</f>
        <v>510000</v>
      </c>
      <c r="CK95" s="142" cm="1">
        <f t="array" ref="CK95">_xlfn.XLOOKUP($D95&amp;CH$2&amp;CH$3,事業計画集計2025[営業所]&amp;事業計画集計2025[月]&amp;事業計画集計2025[受着完],事業計画集計2025[(当月)計画 棟数],0,0)</f>
        <v>3</v>
      </c>
      <c r="CL95" s="421">
        <f t="shared" ref="CL95:CL96" si="2460">BH95+BR95+CB95</f>
        <v>18000000</v>
      </c>
      <c r="CM95" s="422">
        <f t="shared" ref="CM95:CM96" si="2461">BI95+BS95+CC95</f>
        <v>18000000</v>
      </c>
      <c r="CN95" s="423">
        <f t="shared" ref="CN95:CN96" si="2462">BJ95+BT95+CD95</f>
        <v>9</v>
      </c>
      <c r="CO95" s="296">
        <f t="shared" ref="CO95:CO96" si="2463">BK95+BU95+CE95</f>
        <v>0</v>
      </c>
      <c r="CP95" s="300">
        <f t="shared" ref="CP95:CP96" si="2464">BL95+BV95+CF95</f>
        <v>0</v>
      </c>
      <c r="CQ95" s="154">
        <f t="shared" ref="CQ95:CQ96" si="2465">BM95+BW95+CG95</f>
        <v>0</v>
      </c>
      <c r="CR95" s="304">
        <f t="shared" ref="CR95" si="2466">BN95+BX95+CH95</f>
        <v>18000000</v>
      </c>
      <c r="CS95" s="314">
        <f t="shared" ref="CS95:CT95" si="2467">BO95+BY95+CI95</f>
        <v>18000000</v>
      </c>
      <c r="CT95" s="324">
        <f t="shared" si="2467"/>
        <v>1530000</v>
      </c>
      <c r="CU95" s="158">
        <f t="shared" ref="CU95" si="2468">BQ95+CA95+CK95</f>
        <v>9</v>
      </c>
      <c r="CV95" s="333">
        <f t="shared" ref="CV95:CV96" si="2469">AX95+CL95</f>
        <v>36000000</v>
      </c>
      <c r="CW95" s="334">
        <f t="shared" ref="CW95:CW96" si="2470">AY95+CM95</f>
        <v>36000000</v>
      </c>
      <c r="CX95" s="162">
        <f t="shared" ref="CX95:CX96" si="2471">AZ95+CN95</f>
        <v>18</v>
      </c>
      <c r="CY95" s="354">
        <f t="shared" ref="CY95:CY96" si="2472">BA95+CO95</f>
        <v>0</v>
      </c>
      <c r="CZ95" s="355">
        <f t="shared" ref="CZ95:CZ96" si="2473">BB95+CP95</f>
        <v>0</v>
      </c>
      <c r="DA95" s="166">
        <f t="shared" ref="DA95:DA96" si="2474">BC95+CQ95</f>
        <v>0</v>
      </c>
      <c r="DB95" s="479">
        <f t="shared" ref="DB95:DB96" si="2475">BD95+CR95</f>
        <v>30000000</v>
      </c>
      <c r="DC95" s="480">
        <f t="shared" ref="DC95:DC96" si="2476">BE95+CS95</f>
        <v>30000000</v>
      </c>
      <c r="DD95" s="481">
        <f t="shared" ref="DD95:DD96" si="2477">BF95+CT95</f>
        <v>-2940000</v>
      </c>
      <c r="DE95" s="482">
        <f t="shared" ref="DE95:DE96" si="2478">BG95+CU95</f>
        <v>15</v>
      </c>
      <c r="DF95" s="28" cm="1">
        <f t="array" ref="DF95">_xlfn.XLOOKUP($D95&amp;DF$2&amp;DF$3,事業計画集計2025[営業所]&amp;事業計画集計2025[月]&amp;事業計画集計2025[受着完],事業計画集計2025[(当月)計画 請負金額],0,0)</f>
        <v>6000000</v>
      </c>
      <c r="DG95" s="28" cm="1">
        <f t="array" ref="DG95">_xlfn.XLOOKUP($D95&amp;DF$2&amp;DF$3,事業計画集計2025[営業所]&amp;事業計画集計2025[月]&amp;事業計画集計2025[受着完],事業計画集計2025[(当月)計画 利益額],0,0)</f>
        <v>6000000</v>
      </c>
      <c r="DH95" s="149" cm="1">
        <f t="array" ref="DH95">_xlfn.XLOOKUP($D95&amp;DF$2&amp;DF$3,事業計画集計2025[営業所]&amp;事業計画集計2025[月]&amp;事業計画集計2025[受着完],事業計画集計2025[(当月)計画 棟数],0,0)</f>
        <v>3</v>
      </c>
      <c r="DI95" s="28" cm="1">
        <f t="array" ref="DI95">_xlfn.XLOOKUP($D95&amp;DI$2&amp;DI$3,事業計画集計2025[営業所]&amp;事業計画集計2025[月]&amp;事業計画集計2025[受着完],事業計画集計2025[(当月)計画 請負金額],0,0)</f>
        <v>0</v>
      </c>
      <c r="DJ95" s="28" cm="1">
        <f t="array" ref="DJ95">_xlfn.XLOOKUP($D95&amp;DI$2&amp;DI$3,事業計画集計2025[営業所]&amp;事業計画集計2025[月]&amp;事業計画集計2025[受着完],事業計画集計2025[(当月)計画 利益額],0,0)</f>
        <v>0</v>
      </c>
      <c r="DK95" s="149" cm="1">
        <f t="array" ref="DK95">_xlfn.XLOOKUP($D95&amp;DI$2&amp;DI$3,事業計画集計2025[営業所]&amp;事業計画集計2025[月]&amp;事業計画集計2025[受着完],事業計画集計2025[(当月)計画 棟数],0,0)</f>
        <v>0</v>
      </c>
      <c r="DL95" s="28" cm="1">
        <f t="array" ref="DL95">_xlfn.XLOOKUP($D95&amp;DL$2&amp;DL$3,事業計画集計2025[営業所]&amp;事業計画集計2025[月]&amp;事業計画集計2025[受着完],事業計画集計2025[(当月)計画 請負金額],0,0)</f>
        <v>6000000</v>
      </c>
      <c r="DM95" s="28" cm="1">
        <f t="array" ref="DM95">_xlfn.XLOOKUP($D95&amp;DL$2&amp;DL$3,事業計画集計2025[営業所]&amp;事業計画集計2025[月]&amp;事業計画集計2025[受着完],事業計画集計2025[(当月)計画 利益額],0,0)</f>
        <v>6000000</v>
      </c>
      <c r="DN95" s="29">
        <f>DM95-($Q95*1000)</f>
        <v>510000</v>
      </c>
      <c r="DO95" s="149" cm="1">
        <f t="array" ref="DO95">_xlfn.XLOOKUP($D95&amp;DL$2&amp;DL$3,事業計画集計2025[営業所]&amp;事業計画集計2025[月]&amp;事業計画集計2025[受着完],事業計画集計2025[(当月)計画 棟数],0,0)</f>
        <v>3</v>
      </c>
      <c r="DP95" s="28" cm="1">
        <f t="array" ref="DP95">_xlfn.XLOOKUP($D95&amp;DP$2&amp;DP$3,事業計画集計2025[営業所]&amp;事業計画集計2025[月]&amp;事業計画集計2025[受着完],事業計画集計2025[(当月)計画 請負金額],0,0)</f>
        <v>6000000</v>
      </c>
      <c r="DQ95" s="28" cm="1">
        <f t="array" ref="DQ95">_xlfn.XLOOKUP($D95&amp;DP$2&amp;DP$3,事業計画集計2025[営業所]&amp;事業計画集計2025[月]&amp;事業計画集計2025[受着完],事業計画集計2025[(当月)計画 利益額],0,0)</f>
        <v>6000000</v>
      </c>
      <c r="DR95" s="149" cm="1">
        <f t="array" ref="DR95">_xlfn.XLOOKUP($D95&amp;DP$2&amp;DP$3,事業計画集計2025[営業所]&amp;事業計画集計2025[月]&amp;事業計画集計2025[受着完],事業計画集計2025[(当月)計画 棟数],0,0)</f>
        <v>3</v>
      </c>
      <c r="DS95" s="28" cm="1">
        <f t="array" ref="DS95">_xlfn.XLOOKUP($D95&amp;DS$2&amp;DS$3,事業計画集計2025[営業所]&amp;事業計画集計2025[月]&amp;事業計画集計2025[受着完],事業計画集計2025[(当月)計画 請負金額],0,0)</f>
        <v>0</v>
      </c>
      <c r="DT95" s="28" cm="1">
        <f t="array" ref="DT95">_xlfn.XLOOKUP($D95&amp;DS$2&amp;DS$3,事業計画集計2025[営業所]&amp;事業計画集計2025[月]&amp;事業計画集計2025[受着完],事業計画集計2025[(当月)計画 利益額],0,0)</f>
        <v>0</v>
      </c>
      <c r="DU95" s="149" cm="1">
        <f t="array" ref="DU95">_xlfn.XLOOKUP($D95&amp;DS$2&amp;DS$3,事業計画集計2025[営業所]&amp;事業計画集計2025[月]&amp;事業計画集計2025[受着完],事業計画集計2025[(当月)計画 棟数],0,0)</f>
        <v>0</v>
      </c>
      <c r="DV95" s="28" cm="1">
        <f t="array" ref="DV95">_xlfn.XLOOKUP($D95&amp;DV$2&amp;DV$3,事業計画集計2025[営業所]&amp;事業計画集計2025[月]&amp;事業計画集計2025[受着完],事業計画集計2025[(当月)計画 請負金額],0,0)</f>
        <v>6000000</v>
      </c>
      <c r="DW95" s="28" cm="1">
        <f t="array" ref="DW95">_xlfn.XLOOKUP($D95&amp;DV$2&amp;DV$3,事業計画集計2025[営業所]&amp;事業計画集計2025[月]&amp;事業計画集計2025[受着完],事業計画集計2025[(当月)計画 利益額],0,0)</f>
        <v>6000000</v>
      </c>
      <c r="DX95" s="29">
        <f>DW95-($Q95*1000)</f>
        <v>510000</v>
      </c>
      <c r="DY95" s="149" cm="1">
        <f t="array" ref="DY95">_xlfn.XLOOKUP($D95&amp;DV$2&amp;DV$3,事業計画集計2025[営業所]&amp;事業計画集計2025[月]&amp;事業計画集計2025[受着完],事業計画集計2025[(当月)計画 棟数],0,0)</f>
        <v>3</v>
      </c>
      <c r="DZ95" s="28" cm="1">
        <f t="array" ref="DZ95">_xlfn.XLOOKUP($D95&amp;DZ$2&amp;DZ$3,事業計画集計2025[営業所]&amp;事業計画集計2025[月]&amp;事業計画集計2025[受着完],事業計画集計2025[(当月)計画 請負金額],0,0)</f>
        <v>6000000</v>
      </c>
      <c r="EA95" s="28" cm="1">
        <f t="array" ref="EA95">_xlfn.XLOOKUP($D95&amp;DZ$2&amp;DZ$3,事業計画集計2025[営業所]&amp;事業計画集計2025[月]&amp;事業計画集計2025[受着完],事業計画集計2025[(当月)計画 利益額],0,0)</f>
        <v>6000000</v>
      </c>
      <c r="EB95" s="149" cm="1">
        <f t="array" ref="EB95">_xlfn.XLOOKUP($D95&amp;DZ$2&amp;DZ$3,事業計画集計2025[営業所]&amp;事業計画集計2025[月]&amp;事業計画集計2025[受着完],事業計画集計2025[(当月)計画 棟数],0,0)</f>
        <v>3</v>
      </c>
      <c r="EC95" s="28" cm="1">
        <f t="array" ref="EC95">_xlfn.XLOOKUP($D95&amp;EC$2&amp;EC$3,事業計画集計2025[営業所]&amp;事業計画集計2025[月]&amp;事業計画集計2025[受着完],事業計画集計2025[(当月)計画 請負金額],0,0)</f>
        <v>0</v>
      </c>
      <c r="ED95" s="28" cm="1">
        <f t="array" ref="ED95">_xlfn.XLOOKUP($D95&amp;EC$2&amp;EC$3,事業計画集計2025[営業所]&amp;事業計画集計2025[月]&amp;事業計画集計2025[受着完],事業計画集計2025[(当月)計画 利益額],0,0)</f>
        <v>0</v>
      </c>
      <c r="EE95" s="149" cm="1">
        <f t="array" ref="EE95">_xlfn.XLOOKUP($D95&amp;EC$2&amp;EC$3,事業計画集計2025[営業所]&amp;事業計画集計2025[月]&amp;事業計画集計2025[受着完],事業計画集計2025[(当月)計画 棟数],0,0)</f>
        <v>0</v>
      </c>
      <c r="EF95" s="28" cm="1">
        <f t="array" ref="EF95">_xlfn.XLOOKUP($D95&amp;EF$2&amp;EF$3,事業計画集計2025[営業所]&amp;事業計画集計2025[月]&amp;事業計画集計2025[受着完],事業計画集計2025[(当月)計画 請負金額],0,0)</f>
        <v>6000000</v>
      </c>
      <c r="EG95" s="28" cm="1">
        <f t="array" ref="EG95">_xlfn.XLOOKUP($D95&amp;EF$2&amp;EF$3,事業計画集計2025[営業所]&amp;事業計画集計2025[月]&amp;事業計画集計2025[受着完],事業計画集計2025[(当月)計画 利益額],0,0)</f>
        <v>6000000</v>
      </c>
      <c r="EH95" s="29">
        <f>EG95-($Q95*1000)</f>
        <v>510000</v>
      </c>
      <c r="EI95" s="142" cm="1">
        <f t="array" ref="EI95">_xlfn.XLOOKUP($D95&amp;EF$2&amp;EF$3,事業計画集計2025[営業所]&amp;事業計画集計2025[月]&amp;事業計画集計2025[受着完],事業計画集計2025[(当月)計画 棟数],0,0)</f>
        <v>3</v>
      </c>
      <c r="EJ95" s="421">
        <f t="shared" ref="EJ95:EJ96" si="2479">DF95+DP95+DZ95</f>
        <v>18000000</v>
      </c>
      <c r="EK95" s="422">
        <f t="shared" ref="EK95:EK96" si="2480">DG95+DQ95+EA95</f>
        <v>18000000</v>
      </c>
      <c r="EL95" s="423">
        <f t="shared" ref="EL95:EL96" si="2481">DH95+DR95+EB95</f>
        <v>9</v>
      </c>
      <c r="EM95" s="296">
        <f t="shared" ref="EM95:EM96" si="2482">DI95+DS95+EC95</f>
        <v>0</v>
      </c>
      <c r="EN95" s="300">
        <f t="shared" ref="EN95:EN96" si="2483">DJ95+DT95+ED95</f>
        <v>0</v>
      </c>
      <c r="EO95" s="154">
        <f t="shared" ref="EO95:EO96" si="2484">DK95+DU95+EE95</f>
        <v>0</v>
      </c>
      <c r="EP95" s="304">
        <f t="shared" ref="EP95" si="2485">DL95+DV95+EF95</f>
        <v>18000000</v>
      </c>
      <c r="EQ95" s="314">
        <f t="shared" ref="EQ95:ER95" si="2486">DM95+DW95+EG95</f>
        <v>18000000</v>
      </c>
      <c r="ER95" s="324">
        <f t="shared" si="2486"/>
        <v>1530000</v>
      </c>
      <c r="ES95" s="158">
        <f t="shared" ref="ES95" si="2487">DO95+DY95+EI95</f>
        <v>9</v>
      </c>
      <c r="ET95" s="28" cm="1">
        <f t="array" ref="ET95">_xlfn.XLOOKUP($D95&amp;ET$2&amp;ET$3,事業計画集計2025[営業所]&amp;事業計画集計2025[月]&amp;事業計画集計2025[受着完],事業計画集計2025[(当月)計画 請負金額],0,0)</f>
        <v>6000000</v>
      </c>
      <c r="EU95" s="28" cm="1">
        <f t="array" ref="EU95">_xlfn.XLOOKUP($D95&amp;ET$2&amp;ET$3,事業計画集計2025[営業所]&amp;事業計画集計2025[月]&amp;事業計画集計2025[受着完],事業計画集計2025[(当月)計画 利益額],0,0)</f>
        <v>4800000</v>
      </c>
      <c r="EV95" s="149" cm="1">
        <f t="array" ref="EV95">_xlfn.XLOOKUP($D95&amp;ET$2&amp;ET$3,事業計画集計2025[営業所]&amp;事業計画集計2025[月]&amp;事業計画集計2025[受着完],事業計画集計2025[(当月)計画 棟数],0,0)</f>
        <v>3</v>
      </c>
      <c r="EW95" s="28" cm="1">
        <f t="array" ref="EW95">_xlfn.XLOOKUP($D95&amp;EW$2&amp;EW$3,事業計画集計2025[営業所]&amp;事業計画集計2025[月]&amp;事業計画集計2025[受着完],事業計画集計2025[(当月)計画 請負金額],0,0)</f>
        <v>0</v>
      </c>
      <c r="EX95" s="28" cm="1">
        <f t="array" ref="EX95">_xlfn.XLOOKUP($D95&amp;EW$2&amp;EW$3,事業計画集計2025[営業所]&amp;事業計画集計2025[月]&amp;事業計画集計2025[受着完],事業計画集計2025[(当月)計画 利益額],0,0)</f>
        <v>0</v>
      </c>
      <c r="EY95" s="149" cm="1">
        <f t="array" ref="EY95">_xlfn.XLOOKUP($D95&amp;EW$2&amp;EW$3,事業計画集計2025[営業所]&amp;事業計画集計2025[月]&amp;事業計画集計2025[受着完],事業計画集計2025[(当月)計画 棟数],0,0)</f>
        <v>0</v>
      </c>
      <c r="EZ95" s="28" cm="1">
        <f t="array" ref="EZ95">_xlfn.XLOOKUP($D95&amp;EZ$2&amp;EZ$3,事業計画集計2025[営業所]&amp;事業計画集計2025[月]&amp;事業計画集計2025[受着完],事業計画集計2025[(当月)計画 請負金額],0,0)</f>
        <v>6000000</v>
      </c>
      <c r="FA95" s="28" cm="1">
        <f t="array" ref="FA95">_xlfn.XLOOKUP($D95&amp;EZ$2&amp;EZ$3,事業計画集計2025[営業所]&amp;事業計画集計2025[月]&amp;事業計画集計2025[受着完],事業計画集計2025[(当月)計画 利益額],0,0)</f>
        <v>6000000</v>
      </c>
      <c r="FB95" s="29">
        <f>FA95-($Q95*1000)</f>
        <v>510000</v>
      </c>
      <c r="FC95" s="149" cm="1">
        <f t="array" ref="FC95">_xlfn.XLOOKUP($D95&amp;EZ$2&amp;EZ$3,事業計画集計2025[営業所]&amp;事業計画集計2025[月]&amp;事業計画集計2025[受着完],事業計画集計2025[(当月)計画 棟数],0,0)</f>
        <v>3</v>
      </c>
      <c r="FD95" s="28" cm="1">
        <f t="array" ref="FD95">_xlfn.XLOOKUP($D95&amp;FD$2&amp;FD$3,事業計画集計2025[営業所]&amp;事業計画集計2025[月]&amp;事業計画集計2025[受着完],事業計画集計2025[(当月)計画 請負金額],0,0)</f>
        <v>6000000</v>
      </c>
      <c r="FE95" s="28" cm="1">
        <f t="array" ref="FE95">_xlfn.XLOOKUP($D95&amp;FD$2&amp;FD$3,事業計画集計2025[営業所]&amp;事業計画集計2025[月]&amp;事業計画集計2025[受着完],事業計画集計2025[(当月)計画 利益額],0,0)</f>
        <v>4800000</v>
      </c>
      <c r="FF95" s="149" cm="1">
        <f t="array" ref="FF95">_xlfn.XLOOKUP($D95&amp;FD$2&amp;FD$3,事業計画集計2025[営業所]&amp;事業計画集計2025[月]&amp;事業計画集計2025[受着完],事業計画集計2025[(当月)計画 棟数],0,0)</f>
        <v>3</v>
      </c>
      <c r="FG95" s="28" cm="1">
        <f t="array" ref="FG95">_xlfn.XLOOKUP($D95&amp;FG$2&amp;FG$3,事業計画集計2025[営業所]&amp;事業計画集計2025[月]&amp;事業計画集計2025[受着完],事業計画集計2025[(当月)計画 請負金額],0,0)</f>
        <v>0</v>
      </c>
      <c r="FH95" s="28" cm="1">
        <f t="array" ref="FH95">_xlfn.XLOOKUP($D95&amp;FG$2&amp;FG$3,事業計画集計2025[営業所]&amp;事業計画集計2025[月]&amp;事業計画集計2025[受着完],事業計画集計2025[(当月)計画 利益額],0,0)</f>
        <v>0</v>
      </c>
      <c r="FI95" s="149" cm="1">
        <f t="array" ref="FI95">_xlfn.XLOOKUP($D95&amp;FG$2&amp;FG$3,事業計画集計2025[営業所]&amp;事業計画集計2025[月]&amp;事業計画集計2025[受着完],事業計画集計2025[(当月)計画 棟数],0,0)</f>
        <v>0</v>
      </c>
      <c r="FJ95" s="28" cm="1">
        <f t="array" ref="FJ95">_xlfn.XLOOKUP($D95&amp;FJ$2&amp;FJ$3,事業計画集計2025[営業所]&amp;事業計画集計2025[月]&amp;事業計画集計2025[受着完],事業計画集計2025[(当月)計画 請負金額],0,0)</f>
        <v>6000000</v>
      </c>
      <c r="FK95" s="28" cm="1">
        <f t="array" ref="FK95">_xlfn.XLOOKUP($D95&amp;FJ$2&amp;FJ$3,事業計画集計2025[営業所]&amp;事業計画集計2025[月]&amp;事業計画集計2025[受着完],事業計画集計2025[(当月)計画 利益額],0,0)</f>
        <v>6000000</v>
      </c>
      <c r="FL95" s="29">
        <f>FK95-($Q95*1000)</f>
        <v>510000</v>
      </c>
      <c r="FM95" s="149" cm="1">
        <f t="array" ref="FM95">_xlfn.XLOOKUP($D95&amp;FJ$2&amp;FJ$3,事業計画集計2025[営業所]&amp;事業計画集計2025[月]&amp;事業計画集計2025[受着完],事業計画集計2025[(当月)計画 棟数],0,0)</f>
        <v>3</v>
      </c>
      <c r="FN95" s="28" cm="1">
        <f t="array" ref="FN95">_xlfn.XLOOKUP($D95&amp;FN$2&amp;FN$3,事業計画集計2025[営業所]&amp;事業計画集計2025[月]&amp;事業計画集計2025[受着完],事業計画集計2025[(当月)計画 請負金額],0,0)</f>
        <v>6000000</v>
      </c>
      <c r="FO95" s="28" cm="1">
        <f t="array" ref="FO95">_xlfn.XLOOKUP($D95&amp;FN$2&amp;FN$3,事業計画集計2025[営業所]&amp;事業計画集計2025[月]&amp;事業計画集計2025[受着完],事業計画集計2025[(当月)計画 利益額],0,0)</f>
        <v>6000000</v>
      </c>
      <c r="FP95" s="149" cm="1">
        <f t="array" ref="FP95">_xlfn.XLOOKUP($D95&amp;FN$2&amp;FN$3,事業計画集計2025[営業所]&amp;事業計画集計2025[月]&amp;事業計画集計2025[受着完],事業計画集計2025[(当月)計画 棟数],0,0)</f>
        <v>3</v>
      </c>
      <c r="FQ95" s="28" cm="1">
        <f t="array" ref="FQ95">_xlfn.XLOOKUP($D95&amp;FQ$2&amp;FQ$3,事業計画集計2025[営業所]&amp;事業計画集計2025[月]&amp;事業計画集計2025[受着完],事業計画集計2025[(当月)計画 請負金額],0,0)</f>
        <v>0</v>
      </c>
      <c r="FR95" s="28" cm="1">
        <f t="array" ref="FR95">_xlfn.XLOOKUP($D95&amp;FQ$2&amp;FQ$3,事業計画集計2025[営業所]&amp;事業計画集計2025[月]&amp;事業計画集計2025[受着完],事業計画集計2025[(当月)計画 利益額],0,0)</f>
        <v>0</v>
      </c>
      <c r="FS95" s="149" cm="1">
        <f t="array" ref="FS95">_xlfn.XLOOKUP($D95&amp;FQ$2&amp;FQ$3,事業計画集計2025[営業所]&amp;事業計画集計2025[月]&amp;事業計画集計2025[受着完],事業計画集計2025[(当月)計画 棟数],0,0)</f>
        <v>0</v>
      </c>
      <c r="FT95" s="28" cm="1">
        <f t="array" ref="FT95">_xlfn.XLOOKUP($D95&amp;FT$2&amp;FT$3,事業計画集計2025[営業所]&amp;事業計画集計2025[月]&amp;事業計画集計2025[受着完],事業計画集計2025[(当月)計画 請負金額],0,0)</f>
        <v>6000000</v>
      </c>
      <c r="FU95" s="28" cm="1">
        <f t="array" ref="FU95">_xlfn.XLOOKUP($D95&amp;FT$2&amp;FT$3,事業計画集計2025[営業所]&amp;事業計画集計2025[月]&amp;事業計画集計2025[受着完],事業計画集計2025[(当月)計画 利益額],0,0)</f>
        <v>6000000</v>
      </c>
      <c r="FV95" s="29">
        <f>FU95-($Q95*1000)</f>
        <v>510000</v>
      </c>
      <c r="FW95" s="142" cm="1">
        <f t="array" ref="FW95">_xlfn.XLOOKUP($D95&amp;FT$2&amp;FT$3,事業計画集計2025[営業所]&amp;事業計画集計2025[月]&amp;事業計画集計2025[受着完],事業計画集計2025[(当月)計画 棟数],0,0)</f>
        <v>3</v>
      </c>
      <c r="FX95" s="421">
        <f t="shared" ref="FX95:FX96" si="2488">ET95+FD95+FN95</f>
        <v>18000000</v>
      </c>
      <c r="FY95" s="422">
        <f t="shared" ref="FY95:FY96" si="2489">EU95+FE95+FO95</f>
        <v>15600000</v>
      </c>
      <c r="FZ95" s="423">
        <f t="shared" ref="FZ95:FZ96" si="2490">EV95+FF95+FP95</f>
        <v>9</v>
      </c>
      <c r="GA95" s="296">
        <f t="shared" ref="GA95:GA96" si="2491">EW95+FG95+FQ95</f>
        <v>0</v>
      </c>
      <c r="GB95" s="300">
        <f t="shared" ref="GB95:GB96" si="2492">EX95+FH95+FR95</f>
        <v>0</v>
      </c>
      <c r="GC95" s="154">
        <f t="shared" ref="GC95:GC96" si="2493">EY95+FI95+FS95</f>
        <v>0</v>
      </c>
      <c r="GD95" s="304">
        <f t="shared" ref="GD95" si="2494">EZ95+FJ95+FT95</f>
        <v>18000000</v>
      </c>
      <c r="GE95" s="314">
        <f t="shared" ref="GE95:GF95" si="2495">FA95+FK95+FU95</f>
        <v>18000000</v>
      </c>
      <c r="GF95" s="324">
        <f t="shared" si="2495"/>
        <v>1530000</v>
      </c>
      <c r="GG95" s="158">
        <f t="shared" ref="GG95" si="2496">FC95+FM95+FW95</f>
        <v>9</v>
      </c>
      <c r="GH95" s="333">
        <f t="shared" ref="GH95:GH96" si="2497">EJ95+FX95</f>
        <v>36000000</v>
      </c>
      <c r="GI95" s="334">
        <f t="shared" ref="GI95:GI96" si="2498">EK95+FY95</f>
        <v>33600000</v>
      </c>
      <c r="GJ95" s="162">
        <f t="shared" ref="GJ95:GJ96" si="2499">EL95+FZ95</f>
        <v>18</v>
      </c>
      <c r="GK95" s="354">
        <f t="shared" ref="GK95:GK96" si="2500">EM95+GA95</f>
        <v>0</v>
      </c>
      <c r="GL95" s="355">
        <f t="shared" ref="GL95:GL96" si="2501">EN95+GB95</f>
        <v>0</v>
      </c>
      <c r="GM95" s="166">
        <f t="shared" ref="GM95:GM96" si="2502">EO95+GC95</f>
        <v>0</v>
      </c>
      <c r="GN95" s="479">
        <f t="shared" ref="GN95:GN96" si="2503">EP95+GD95</f>
        <v>36000000</v>
      </c>
      <c r="GO95" s="480">
        <f t="shared" ref="GO95:GO96" si="2504">EQ95+GE95</f>
        <v>36000000</v>
      </c>
      <c r="GP95" s="481">
        <f t="shared" ref="GP95:GP96" si="2505">ER95+GF95</f>
        <v>3060000</v>
      </c>
      <c r="GQ95" s="482">
        <f t="shared" ref="GQ95:GQ96" si="2506">ES95+GG95</f>
        <v>18</v>
      </c>
      <c r="GR95" s="390">
        <f t="shared" ref="GR95:GR96" si="2507">CV95+GH95</f>
        <v>72000000</v>
      </c>
      <c r="GS95" s="391">
        <f t="shared" ref="GS95:GS96" si="2508">CW95+GI95</f>
        <v>69600000</v>
      </c>
      <c r="GT95" s="170">
        <f t="shared" ref="GT95:GT96" si="2509">CX95+GJ95</f>
        <v>36</v>
      </c>
      <c r="GU95" s="390">
        <f t="shared" ref="GU95:GU96" si="2510">CY95+GK95</f>
        <v>0</v>
      </c>
      <c r="GV95" s="391">
        <f t="shared" ref="GV95:GV96" si="2511">CZ95+GL95</f>
        <v>0</v>
      </c>
      <c r="GW95" s="170">
        <f t="shared" ref="GW95:GW96" si="2512">DA95+GM95</f>
        <v>0</v>
      </c>
      <c r="GX95" s="390">
        <f t="shared" ref="GX95:GX96" si="2513">DB95+GN95</f>
        <v>66000000</v>
      </c>
      <c r="GY95" s="391">
        <f t="shared" ref="GY95:GY96" si="2514">DC95+GO95</f>
        <v>66000000</v>
      </c>
      <c r="GZ95" s="409">
        <f t="shared" ref="GZ95:GZ96" si="2515">DD95+GP95</f>
        <v>120000</v>
      </c>
      <c r="HA95" s="256">
        <f t="shared" ref="HA95:HA96" si="2516">DE95+GQ95</f>
        <v>33</v>
      </c>
      <c r="HB95" s="31"/>
      <c r="HC95" s="30" t="s">
        <v>137</v>
      </c>
      <c r="HD95" s="30" t="s">
        <v>206</v>
      </c>
      <c r="HE95" s="30" t="s">
        <v>269</v>
      </c>
      <c r="HF95" s="30"/>
      <c r="HG95" s="30"/>
    </row>
    <row r="96" spans="1:215" s="25" customFormat="1" ht="21">
      <c r="A96" s="24"/>
      <c r="B96" s="51"/>
      <c r="C96" s="80"/>
      <c r="D96" s="81"/>
      <c r="E96" s="196"/>
      <c r="F96" s="196"/>
      <c r="G96" s="196"/>
      <c r="H96" s="196"/>
      <c r="I96" s="196"/>
      <c r="J96" s="196"/>
      <c r="K96" s="197">
        <f>K95</f>
        <v>2266</v>
      </c>
      <c r="L96" s="197">
        <f t="shared" ref="L96" si="2517">L95</f>
        <v>816</v>
      </c>
      <c r="M96" s="197">
        <f t="shared" ref="M96" si="2518">M95</f>
        <v>176</v>
      </c>
      <c r="N96" s="197">
        <f t="shared" ref="N96" si="2519">N95</f>
        <v>833</v>
      </c>
      <c r="O96" s="197">
        <f t="shared" ref="O96" si="2520">O95</f>
        <v>199</v>
      </c>
      <c r="P96" s="197">
        <f t="shared" ref="P96" si="2521">P95</f>
        <v>1200</v>
      </c>
      <c r="Q96" s="197">
        <f t="shared" ref="Q96" si="2522">Q95</f>
        <v>5490</v>
      </c>
      <c r="R96" s="196"/>
      <c r="S96" s="26" t="s">
        <v>138</v>
      </c>
      <c r="T96" s="27" cm="1">
        <f t="array" ref="T96">_xlfn.XLOOKUP($D95&amp;T$2&amp;T$3,事業計画集計2025[営業所]&amp;事業計画集計2025[月]&amp;事業計画集計2025[受着完],事業計画集計2025[(当月)実績 請負金額],0,0)</f>
        <v>61380000</v>
      </c>
      <c r="U96" s="28" cm="1">
        <f t="array" ref="U96">_xlfn.XLOOKUP($D95&amp;T$2&amp;T$3,事業計画集計2025[営業所]&amp;事業計画集計2025[月]&amp;事業計画集計2025[受着完],事業計画集計2025[(当月)実績 利益額],0,0)</f>
        <v>3204806</v>
      </c>
      <c r="V96" s="142" cm="1">
        <f t="array" ref="V96">_xlfn.XLOOKUP($D95&amp;T$2&amp;T$3,事業計画集計2025[営業所]&amp;事業計画集計2025[月]&amp;事業計画集計2025[受着完],事業計画集計2025[(当月)実績 棟数],0,0)</f>
        <v>3</v>
      </c>
      <c r="W96" s="27" cm="1">
        <f t="array" ref="W96">_xlfn.XLOOKUP($D95&amp;W$2&amp;W$3,事業計画集計2025[営業所]&amp;事業計画集計2025[月]&amp;事業計画集計2025[受着完],事業計画集計2025[(当月)実績 請負金額],0,0)</f>
        <v>0</v>
      </c>
      <c r="X96" s="28" cm="1">
        <f t="array" ref="X96">_xlfn.XLOOKUP($D95&amp;W$2&amp;W$3,事業計画集計2025[営業所]&amp;事業計画集計2025[月]&amp;事業計画集計2025[受着完],事業計画集計2025[(当月)実績 利益額],0,0)</f>
        <v>0</v>
      </c>
      <c r="Y96" s="149" cm="1">
        <f t="array" ref="Y96">_xlfn.XLOOKUP($D95&amp;W$2&amp;W$3,事業計画集計2025[営業所]&amp;事業計画集計2025[月]&amp;事業計画集計2025[受着完],事業計画集計2025[(当月)実績 棟数],0,0)</f>
        <v>0</v>
      </c>
      <c r="Z96" s="28" cm="1">
        <f t="array" ref="Z96">_xlfn.XLOOKUP($D95&amp;Z$2&amp;Z$3,事業計画集計2025[営業所]&amp;事業計画集計2025[月]&amp;事業計画集計2025[受着完],事業計画集計2025[(当月)実績 請負金額],0,0)</f>
        <v>68300000</v>
      </c>
      <c r="AA96" s="28" cm="1">
        <f t="array" ref="AA96">_xlfn.XLOOKUP($D95&amp;Z$2&amp;Z$3,事業計画集計2025[営業所]&amp;事業計画集計2025[月]&amp;事業計画集計2025[受着完],事業計画集計2025[(当月)実績 利益額],0,0)</f>
        <v>2909876</v>
      </c>
      <c r="AB96" s="133">
        <f>AA96-($Q95*1000)</f>
        <v>-2580124</v>
      </c>
      <c r="AC96" s="142" cm="1">
        <f t="array" ref="AC96">_xlfn.XLOOKUP($D95&amp;Z$2&amp;Z$3,事業計画集計2025[営業所]&amp;事業計画集計2025[月]&amp;事業計画集計2025[受着完],事業計画集計2025[(当月)実績 棟数],0,0)</f>
        <v>2</v>
      </c>
      <c r="AD96" s="27" cm="1">
        <f t="array" ref="AD96">_xlfn.XLOOKUP($D95&amp;AD$2&amp;AD$3,事業計画集計2025[営業所]&amp;事業計画集計2025[月]&amp;事業計画集計2025[受着完],事業計画集計2025[(当月)実績 請負金額],0,0)</f>
        <v>81800000</v>
      </c>
      <c r="AE96" s="28" cm="1">
        <f t="array" ref="AE96">_xlfn.XLOOKUP($D95&amp;AD$2&amp;AD$3,事業計画集計2025[営業所]&amp;事業計画集計2025[月]&amp;事業計画集計2025[受着完],事業計画集計2025[(当月)実績 利益額],0,0)</f>
        <v>3571200</v>
      </c>
      <c r="AF96" s="149" cm="1">
        <f t="array" ref="AF96">_xlfn.XLOOKUP($D95&amp;AD$2&amp;AD$3,事業計画集計2025[営業所]&amp;事業計画集計2025[月]&amp;事業計画集計2025[受着完],事業計画集計2025[(当月)実績 棟数],0,0)</f>
        <v>2</v>
      </c>
      <c r="AG96" s="28" cm="1">
        <f t="array" ref="AG96">_xlfn.XLOOKUP($D95&amp;AG$2&amp;AG$3,事業計画集計2025[営業所]&amp;事業計画集計2025[月]&amp;事業計画集計2025[受着完],事業計画集計2025[(当月)実績 請負金額],0,0)</f>
        <v>0</v>
      </c>
      <c r="AH96" s="28" cm="1">
        <f t="array" ref="AH96">_xlfn.XLOOKUP($D95&amp;AG$2&amp;AG$3,事業計画集計2025[営業所]&amp;事業計画集計2025[月]&amp;事業計画集計2025[受着完],事業計画集計2025[(当月)実績 利益額],0,0)</f>
        <v>0</v>
      </c>
      <c r="AI96" s="149" cm="1">
        <f t="array" ref="AI96">_xlfn.XLOOKUP($D95&amp;AG$2&amp;AG$3,事業計画集計2025[営業所]&amp;事業計画集計2025[月]&amp;事業計画集計2025[受着完],事業計画集計2025[(当月)実績 棟数],0,0)</f>
        <v>0</v>
      </c>
      <c r="AJ96" s="28" cm="1">
        <f t="array" ref="AJ96">_xlfn.XLOOKUP($D95&amp;AJ$2&amp;AJ$3,事業計画集計2025[営業所]&amp;事業計画集計2025[月]&amp;事業計画集計2025[受着完],事業計画集計2025[(当月)実績 請負金額],0,0)</f>
        <v>148780000</v>
      </c>
      <c r="AK96" s="28" cm="1">
        <f t="array" ref="AK96">_xlfn.XLOOKUP($D95&amp;AJ$2&amp;AJ$3,事業計画集計2025[営業所]&amp;事業計画集計2025[月]&amp;事業計画集計2025[受着完],事業計画集計2025[(当月)実績 利益額],0,0)</f>
        <v>6012962</v>
      </c>
      <c r="AL96" s="133">
        <f>AK96-($Q95*1000)</f>
        <v>522962</v>
      </c>
      <c r="AM96" s="149" cm="1">
        <f t="array" ref="AM96">_xlfn.XLOOKUP($D95&amp;AJ$2&amp;AJ$3,事業計画集計2025[営業所]&amp;事業計画集計2025[月]&amp;事業計画集計2025[受着完],事業計画集計2025[(当月)実績 棟数],0,0)</f>
        <v>6</v>
      </c>
      <c r="AN96" s="28" cm="1">
        <f t="array" ref="AN96">_xlfn.XLOOKUP($D95&amp;AN$2&amp;AN$3,事業計画集計2025[営業所]&amp;事業計画集計2025[月]&amp;事業計画集計2025[受着完],事業計画集計2025[(当月)実績 請負金額],0,0)</f>
        <v>52688439</v>
      </c>
      <c r="AO96" s="28" cm="1">
        <f t="array" ref="AO96">_xlfn.XLOOKUP($D95&amp;AN$2&amp;AN$3,事業計画集計2025[営業所]&amp;事業計画集計2025[月]&amp;事業計画集計2025[受着完],事業計画集計2025[(当月)実績 利益額],0,0)</f>
        <v>3119959</v>
      </c>
      <c r="AP96" s="149" cm="1">
        <f t="array" ref="AP96">_xlfn.XLOOKUP($D95&amp;AN$2&amp;AN$3,事業計画集計2025[営業所]&amp;事業計画集計2025[月]&amp;事業計画集計2025[受着完],事業計画集計2025[(当月)実績 棟数],0,0)</f>
        <v>2</v>
      </c>
      <c r="AQ96" s="28" cm="1">
        <f t="array" ref="AQ96">_xlfn.XLOOKUP($D95&amp;AQ$2&amp;AQ$3,事業計画集計2025[営業所]&amp;事業計画集計2025[月]&amp;事業計画集計2025[受着完],事業計画集計2025[(当月)実績 請負金額],0,0)</f>
        <v>0</v>
      </c>
      <c r="AR96" s="28" cm="1">
        <f t="array" ref="AR96">_xlfn.XLOOKUP($D95&amp;AQ$2&amp;AQ$3,事業計画集計2025[営業所]&amp;事業計画集計2025[月]&amp;事業計画集計2025[受着完],事業計画集計2025[(当月)実績 利益額],0,0)</f>
        <v>0</v>
      </c>
      <c r="AS96" s="149" cm="1">
        <f t="array" ref="AS96">_xlfn.XLOOKUP($D95&amp;AQ$2&amp;AQ$3,事業計画集計2025[営業所]&amp;事業計画集計2025[月]&amp;事業計画集計2025[受着完],事業計画集計2025[(当月)実績 棟数],0,0)</f>
        <v>0</v>
      </c>
      <c r="AT96" s="28" cm="1">
        <f t="array" ref="AT96">_xlfn.XLOOKUP($D95&amp;AT$2&amp;AT$3,事業計画集計2025[営業所]&amp;事業計画集計2025[月]&amp;事業計画集計2025[受着完],事業計画集計2025[(当月)実績 請負金額],0,0)</f>
        <v>107200000</v>
      </c>
      <c r="AU96" s="28" cm="1">
        <f t="array" ref="AU96">_xlfn.XLOOKUP($D95&amp;AT$2&amp;AT$3,事業計画集計2025[営業所]&amp;事業計画集計2025[月]&amp;事業計画集計2025[受着完],事業計画集計2025[(当月)実績 利益額],0,0)</f>
        <v>4996821</v>
      </c>
      <c r="AV96" s="29">
        <f>AU96-($Q95*1000)</f>
        <v>-493179</v>
      </c>
      <c r="AW96" s="142" cm="1">
        <f t="array" ref="AW96">_xlfn.XLOOKUP($D95&amp;AT$2&amp;AT$3,事業計画集計2025[営業所]&amp;事業計画集計2025[月]&amp;事業計画集計2025[受着完],事業計画集計2025[(当月)実績 棟数],0,0)</f>
        <v>4</v>
      </c>
      <c r="AX96" s="421">
        <f t="shared" si="2450"/>
        <v>195868439</v>
      </c>
      <c r="AY96" s="422">
        <f t="shared" si="2451"/>
        <v>9895965</v>
      </c>
      <c r="AZ96" s="423">
        <f t="shared" si="2452"/>
        <v>7</v>
      </c>
      <c r="BA96" s="296">
        <f t="shared" si="2453"/>
        <v>0</v>
      </c>
      <c r="BB96" s="300">
        <f t="shared" si="2454"/>
        <v>0</v>
      </c>
      <c r="BC96" s="154">
        <f t="shared" si="2455"/>
        <v>0</v>
      </c>
      <c r="BD96" s="304">
        <f>Z96+AJ96+AT96</f>
        <v>324280000</v>
      </c>
      <c r="BE96" s="314">
        <f>AA96+AK96+AU96</f>
        <v>13919659</v>
      </c>
      <c r="BF96" s="409">
        <f>BE96*(1+BF97)-(($Q95*1000)*3)</f>
        <v>-2550341</v>
      </c>
      <c r="BG96" s="158">
        <f>AC96+AM96+AW96</f>
        <v>12</v>
      </c>
      <c r="BH96" s="28" cm="1">
        <f t="array" ref="BH96">_xlfn.XLOOKUP($D95&amp;BH$2&amp;BH$3,事業計画集計2025[営業所]&amp;事業計画集計2025[月]&amp;事業計画集計2025[受着完],事業計画集計2025[(当月)実績 請負金額],0,0)</f>
        <v>134719223</v>
      </c>
      <c r="BI96" s="28" cm="1">
        <f t="array" ref="BI96">_xlfn.XLOOKUP($D95&amp;BH$2&amp;BH$3,事業計画集計2025[営業所]&amp;事業計画集計2025[月]&amp;事業計画集計2025[受着完],事業計画集計2025[(当月)実績 利益額],0,0)</f>
        <v>7109151</v>
      </c>
      <c r="BJ96" s="149" cm="1">
        <f t="array" ref="BJ96">_xlfn.XLOOKUP($D95&amp;BH$2&amp;BH$3,事業計画集計2025[営業所]&amp;事業計画集計2025[月]&amp;事業計画集計2025[受着完],事業計画集計2025[(当月)実績 棟数],0,0)</f>
        <v>5</v>
      </c>
      <c r="BK96" s="28" cm="1">
        <f t="array" ref="BK96">_xlfn.XLOOKUP($D95&amp;BK$2&amp;BK$3,事業計画集計2025[営業所]&amp;事業計画集計2025[月]&amp;事業計画集計2025[受着完],事業計画集計2025[(当月)実績 請負金額],0,0)</f>
        <v>0</v>
      </c>
      <c r="BL96" s="28" cm="1">
        <f t="array" ref="BL96">_xlfn.XLOOKUP($D95&amp;BK$2&amp;BK$3,事業計画集計2025[営業所]&amp;事業計画集計2025[月]&amp;事業計画集計2025[受着完],事業計画集計2025[(当月)実績 利益額],0,0)</f>
        <v>0</v>
      </c>
      <c r="BM96" s="149" cm="1">
        <f t="array" ref="BM96">_xlfn.XLOOKUP($D95&amp;BK$2&amp;BK$3,事業計画集計2025[営業所]&amp;事業計画集計2025[月]&amp;事業計画集計2025[受着完],事業計画集計2025[(当月)実績 棟数],0,0)</f>
        <v>0</v>
      </c>
      <c r="BN96" s="28" cm="1">
        <f t="array" ref="BN96">_xlfn.XLOOKUP($D95&amp;BN$2&amp;BN$3,事業計画集計2025[営業所]&amp;事業計画集計2025[月]&amp;事業計画集計2025[受着完],事業計画集計2025[(当月)実績 請負金額],0,0)</f>
        <v>23771728</v>
      </c>
      <c r="BO96" s="28" cm="1">
        <f t="array" ref="BO96">_xlfn.XLOOKUP($D95&amp;BN$2&amp;BN$3,事業計画集計2025[営業所]&amp;事業計画集計2025[月]&amp;事業計画集計2025[受着完],事業計画集計2025[(当月)実績 利益額],0,0)</f>
        <v>1266703</v>
      </c>
      <c r="BP96" s="133">
        <f>BO96-($Q95*1000)</f>
        <v>-4223297</v>
      </c>
      <c r="BQ96" s="149" cm="1">
        <f t="array" ref="BQ96">_xlfn.XLOOKUP($D95&amp;BN$2&amp;BN$3,事業計画集計2025[営業所]&amp;事業計画集計2025[月]&amp;事業計画集計2025[受着完],事業計画集計2025[(当月)実績 棟数],0,0)</f>
        <v>1</v>
      </c>
      <c r="BR96" s="28" cm="1">
        <f t="array" ref="BR96">_xlfn.XLOOKUP($D95&amp;BR$2&amp;BR$3,事業計画集計2025[営業所]&amp;事業計画集計2025[月]&amp;事業計画集計2025[受着完],事業計画集計2025[(当月)実績 請負金額],0,0)</f>
        <v>88592909</v>
      </c>
      <c r="BS96" s="28" cm="1">
        <f t="array" ref="BS96">_xlfn.XLOOKUP($D95&amp;BR$2&amp;BR$3,事業計画集計2025[営業所]&amp;事業計画集計2025[月]&amp;事業計画集計2025[受着完],事業計画集計2025[(当月)実績 利益額],0,0)</f>
        <v>4696884</v>
      </c>
      <c r="BT96" s="149" cm="1">
        <f t="array" ref="BT96">_xlfn.XLOOKUP($D95&amp;BR$2&amp;BR$3,事業計画集計2025[営業所]&amp;事業計画集計2025[月]&amp;事業計画集計2025[受着完],事業計画集計2025[(当月)実績 棟数],0,0)</f>
        <v>4</v>
      </c>
      <c r="BU96" s="28" cm="1">
        <f t="array" ref="BU96">_xlfn.XLOOKUP($D95&amp;BU$2&amp;BU$3,事業計画集計2025[営業所]&amp;事業計画集計2025[月]&amp;事業計画集計2025[受着完],事業計画集計2025[(当月)実績 請負金額],0,0)</f>
        <v>0</v>
      </c>
      <c r="BV96" s="28" cm="1">
        <f t="array" ref="BV96">_xlfn.XLOOKUP($D95&amp;BU$2&amp;BU$3,事業計画集計2025[営業所]&amp;事業計画集計2025[月]&amp;事業計画集計2025[受着完],事業計画集計2025[(当月)実績 利益額],0,0)</f>
        <v>0</v>
      </c>
      <c r="BW96" s="149" cm="1">
        <f t="array" ref="BW96">_xlfn.XLOOKUP($D95&amp;BU$2&amp;BU$3,事業計画集計2025[営業所]&amp;事業計画集計2025[月]&amp;事業計画集計2025[受着完],事業計画集計2025[(当月)実績 棟数],0,0)</f>
        <v>0</v>
      </c>
      <c r="BX96" s="28" cm="1">
        <f t="array" ref="BX96">_xlfn.XLOOKUP($D95&amp;BX$2&amp;BX$3,事業計画集計2025[営業所]&amp;事業計画集計2025[月]&amp;事業計画集計2025[受着完],事業計画集計2025[(当月)実績 請負金額],0,0)</f>
        <v>172940404</v>
      </c>
      <c r="BY96" s="28" cm="1">
        <f t="array" ref="BY96">_xlfn.XLOOKUP($D95&amp;BX$2&amp;BX$3,事業計画集計2025[営業所]&amp;事業計画集計2025[月]&amp;事業計画集計2025[受着完],事業計画集計2025[(当月)実績 利益額],0,0)</f>
        <v>8752132</v>
      </c>
      <c r="BZ96" s="133">
        <f>BY96-($Q95*1000)</f>
        <v>3262132</v>
      </c>
      <c r="CA96" s="149" cm="1">
        <f t="array" ref="CA96">_xlfn.XLOOKUP($D95&amp;BX$2&amp;BX$3,事業計画集計2025[営業所]&amp;事業計画集計2025[月]&amp;事業計画集計2025[受着完],事業計画集計2025[(当月)実績 棟数],0,0)</f>
        <v>6</v>
      </c>
      <c r="CB96" s="28" cm="1">
        <f t="array" ref="CB96">_xlfn.XLOOKUP($D95&amp;CB$2&amp;CB$3,事業計画集計2025[営業所]&amp;事業計画集計2025[月]&amp;事業計画集計2025[受着完],事業計画集計2025[(当月)実績 請負金額],0,0)</f>
        <v>69800000</v>
      </c>
      <c r="CC96" s="28" cm="1">
        <f t="array" ref="CC96">_xlfn.XLOOKUP($D95&amp;CB$2&amp;CB$3,事業計画集計2025[営業所]&amp;事業計画集計2025[月]&amp;事業計画集計2025[受着完],事業計画集計2025[(当月)実績 利益額],0,0)</f>
        <v>3949591</v>
      </c>
      <c r="CD96" s="149" cm="1">
        <f t="array" ref="CD96">_xlfn.XLOOKUP($D95&amp;CB$2&amp;CB$3,事業計画集計2025[営業所]&amp;事業計画集計2025[月]&amp;事業計画集計2025[受着完],事業計画集計2025[(当月)実績 棟数],0,0)</f>
        <v>3</v>
      </c>
      <c r="CE96" s="28" cm="1">
        <f t="array" ref="CE96">_xlfn.XLOOKUP($D95&amp;CE$2&amp;CE$3,事業計画集計2025[営業所]&amp;事業計画集計2025[月]&amp;事業計画集計2025[受着完],事業計画集計2025[(当月)実績 請負金額],0,0)</f>
        <v>0</v>
      </c>
      <c r="CF96" s="28" cm="1">
        <f t="array" ref="CF96">_xlfn.XLOOKUP($D95&amp;CE$2&amp;CE$3,事業計画集計2025[営業所]&amp;事業計画集計2025[月]&amp;事業計画集計2025[受着完],事業計画集計2025[(当月)実績 利益額],0,0)</f>
        <v>0</v>
      </c>
      <c r="CG96" s="149" cm="1">
        <f t="array" ref="CG96">_xlfn.XLOOKUP($D95&amp;CE$2&amp;CE$3,事業計画集計2025[営業所]&amp;事業計画集計2025[月]&amp;事業計画集計2025[受着完],事業計画集計2025[(当月)実績 棟数],0,0)</f>
        <v>0</v>
      </c>
      <c r="CH96" s="28" cm="1">
        <f t="array" ref="CH96">_xlfn.XLOOKUP($D95&amp;CH$2&amp;CH$3,事業計画集計2025[営業所]&amp;事業計画集計2025[月]&amp;事業計画集計2025[受着完],事業計画集計2025[(当月)実績 請負金額],0,0)</f>
        <v>64588439</v>
      </c>
      <c r="CI96" s="28" cm="1">
        <f t="array" ref="CI96">_xlfn.XLOOKUP($D95&amp;CH$2&amp;CH$3,事業計画集計2025[営業所]&amp;事業計画集計2025[月]&amp;事業計画集計2025[受着完],事業計画集計2025[(当月)実績 利益額],0,0)</f>
        <v>2475265</v>
      </c>
      <c r="CJ96" s="133">
        <f>CI96-($Q95*1000)</f>
        <v>-3014735</v>
      </c>
      <c r="CK96" s="142" cm="1">
        <f t="array" ref="CK96">_xlfn.XLOOKUP($D95&amp;CH$2&amp;CH$3,事業計画集計2025[営業所]&amp;事業計画集計2025[月]&amp;事業計画集計2025[受着完],事業計画集計2025[(当月)実績 棟数],0,0)</f>
        <v>3</v>
      </c>
      <c r="CL96" s="421">
        <f t="shared" si="2460"/>
        <v>293112132</v>
      </c>
      <c r="CM96" s="422">
        <f t="shared" si="2461"/>
        <v>15755626</v>
      </c>
      <c r="CN96" s="423">
        <f t="shared" si="2462"/>
        <v>12</v>
      </c>
      <c r="CO96" s="296">
        <f t="shared" si="2463"/>
        <v>0</v>
      </c>
      <c r="CP96" s="300">
        <f t="shared" si="2464"/>
        <v>0</v>
      </c>
      <c r="CQ96" s="154">
        <f t="shared" si="2465"/>
        <v>0</v>
      </c>
      <c r="CR96" s="304">
        <f>BN96+BX96+CH96</f>
        <v>261300571</v>
      </c>
      <c r="CS96" s="314">
        <f>BO96+BY96+CI96</f>
        <v>12494100</v>
      </c>
      <c r="CT96" s="409">
        <f>CS96*(1+CT97)-(($Q95*1000)*3)</f>
        <v>-3975900</v>
      </c>
      <c r="CU96" s="158">
        <f>BQ96+CA96+CK96</f>
        <v>10</v>
      </c>
      <c r="CV96" s="333">
        <f t="shared" si="2469"/>
        <v>488980571</v>
      </c>
      <c r="CW96" s="334">
        <f t="shared" si="2470"/>
        <v>25651591</v>
      </c>
      <c r="CX96" s="162">
        <f t="shared" si="2471"/>
        <v>19</v>
      </c>
      <c r="CY96" s="354">
        <f t="shared" si="2472"/>
        <v>0</v>
      </c>
      <c r="CZ96" s="355">
        <f t="shared" si="2473"/>
        <v>0</v>
      </c>
      <c r="DA96" s="166">
        <f t="shared" si="2474"/>
        <v>0</v>
      </c>
      <c r="DB96" s="479">
        <f t="shared" si="2475"/>
        <v>585580571</v>
      </c>
      <c r="DC96" s="480">
        <f t="shared" si="2476"/>
        <v>26413759</v>
      </c>
      <c r="DD96" s="409">
        <f t="shared" si="2477"/>
        <v>-6526241</v>
      </c>
      <c r="DE96" s="482">
        <f t="shared" si="2478"/>
        <v>22</v>
      </c>
      <c r="DF96" s="28" cm="1">
        <f t="array" ref="DF96">_xlfn.XLOOKUP($D95&amp;DF$2&amp;DF$3,事業計画集計2025[営業所]&amp;事業計画集計2025[月]&amp;事業計画集計2025[受着完],事業計画集計2025[(当月)実績 請負金額],0,0)</f>
        <v>103400000</v>
      </c>
      <c r="DG96" s="28" cm="1">
        <f t="array" ref="DG96">_xlfn.XLOOKUP($D95&amp;DF$2&amp;DF$3,事業計画集計2025[営業所]&amp;事業計画集計2025[月]&amp;事業計画集計2025[受着完],事業計画集計2025[(当月)実績 利益額],0,0)</f>
        <v>5896200</v>
      </c>
      <c r="DH96" s="149" cm="1">
        <f t="array" ref="DH96">_xlfn.XLOOKUP($D95&amp;DF$2&amp;DF$3,事業計画集計2025[営業所]&amp;事業計画集計2025[月]&amp;事業計画集計2025[受着完],事業計画集計2025[(当月)実績 棟数],0,0)</f>
        <v>4</v>
      </c>
      <c r="DI96" s="28" cm="1">
        <f t="array" ref="DI96">_xlfn.XLOOKUP($D95&amp;DI$2&amp;DI$3,事業計画集計2025[営業所]&amp;事業計画集計2025[月]&amp;事業計画集計2025[受着完],事業計画集計2025[(当月)実績 請負金額],0,0)</f>
        <v>0</v>
      </c>
      <c r="DJ96" s="28" cm="1">
        <f t="array" ref="DJ96">_xlfn.XLOOKUP($D95&amp;DI$2&amp;DI$3,事業計画集計2025[営業所]&amp;事業計画集計2025[月]&amp;事業計画集計2025[受着完],事業計画集計2025[(当月)実績 利益額],0,0)</f>
        <v>0</v>
      </c>
      <c r="DK96" s="149" cm="1">
        <f t="array" ref="DK96">_xlfn.XLOOKUP($D95&amp;DI$2&amp;DI$3,事業計画集計2025[営業所]&amp;事業計画集計2025[月]&amp;事業計画集計2025[受着完],事業計画集計2025[(当月)実績 棟数],0,0)</f>
        <v>0</v>
      </c>
      <c r="DL96" s="28" cm="1">
        <f t="array" ref="DL96">_xlfn.XLOOKUP($D95&amp;DL$2&amp;DL$3,事業計画集計2025[営業所]&amp;事業計画集計2025[月]&amp;事業計画集計2025[受着完],事業計画集計2025[(当月)実績 請負金額],0,0)</f>
        <v>97600000</v>
      </c>
      <c r="DM96" s="28" cm="1">
        <f t="array" ref="DM96">_xlfn.XLOOKUP($D95&amp;DL$2&amp;DL$3,事業計画集計2025[営業所]&amp;事業計画集計2025[月]&amp;事業計画集計2025[受着完],事業計画集計2025[(当月)実績 利益額],0,0)</f>
        <v>5737591</v>
      </c>
      <c r="DN96" s="133">
        <f>DM96-($Q95*1000)</f>
        <v>247591</v>
      </c>
      <c r="DO96" s="149" cm="1">
        <f t="array" ref="DO96">_xlfn.XLOOKUP($D95&amp;DL$2&amp;DL$3,事業計画集計2025[営業所]&amp;事業計画集計2025[月]&amp;事業計画集計2025[受着完],事業計画集計2025[(当月)実績 棟数],0,0)</f>
        <v>4</v>
      </c>
      <c r="DP96" s="28" cm="1">
        <f t="array" ref="DP96">_xlfn.XLOOKUP($D95&amp;DP$2&amp;DP$3,事業計画集計2025[営業所]&amp;事業計画集計2025[月]&amp;事業計画集計2025[受着完],事業計画集計2025[(当月)実績 請負金額],0,0)</f>
        <v>123200000</v>
      </c>
      <c r="DQ96" s="28" cm="1">
        <f t="array" ref="DQ96">_xlfn.XLOOKUP($D95&amp;DP$2&amp;DP$3,事業計画集計2025[営業所]&amp;事業計画集計2025[月]&amp;事業計画集計2025[受着完],事業計画集計2025[(当月)実績 利益額],0,0)</f>
        <v>5379000</v>
      </c>
      <c r="DR96" s="149" cm="1">
        <f t="array" ref="DR96">_xlfn.XLOOKUP($D95&amp;DP$2&amp;DP$3,事業計画集計2025[営業所]&amp;事業計画集計2025[月]&amp;事業計画集計2025[受着完],事業計画集計2025[(当月)実績 棟数],0,0)</f>
        <v>5</v>
      </c>
      <c r="DS96" s="28" cm="1">
        <f t="array" ref="DS96">_xlfn.XLOOKUP($D95&amp;DS$2&amp;DS$3,事業計画集計2025[営業所]&amp;事業計画集計2025[月]&amp;事業計画集計2025[受着完],事業計画集計2025[(当月)実績 請負金額],0,0)</f>
        <v>0</v>
      </c>
      <c r="DT96" s="28" cm="1">
        <f t="array" ref="DT96">_xlfn.XLOOKUP($D95&amp;DS$2&amp;DS$3,事業計画集計2025[営業所]&amp;事業計画集計2025[月]&amp;事業計画集計2025[受着完],事業計画集計2025[(当月)実績 利益額],0,0)</f>
        <v>0</v>
      </c>
      <c r="DU96" s="149" cm="1">
        <f t="array" ref="DU96">_xlfn.XLOOKUP($D95&amp;DS$2&amp;DS$3,事業計画集計2025[営業所]&amp;事業計画集計2025[月]&amp;事業計画集計2025[受着完],事業計画集計2025[(当月)実績 棟数],0,0)</f>
        <v>0</v>
      </c>
      <c r="DV96" s="28" cm="1">
        <f t="array" ref="DV96">_xlfn.XLOOKUP($D95&amp;DV$2&amp;DV$3,事業計画集計2025[営業所]&amp;事業計画集計2025[月]&amp;事業計画集計2025[受着完],事業計画集計2025[(当月)実績 請負金額],0,0)</f>
        <v>88500000</v>
      </c>
      <c r="DW96" s="28" cm="1">
        <f t="array" ref="DW96">_xlfn.XLOOKUP($D95&amp;DV$2&amp;DV$3,事業計画集計2025[営業所]&amp;事業計画集計2025[月]&amp;事業計画集計2025[受着完],事業計画集計2025[(当月)実績 利益額],0,0)</f>
        <v>4882200</v>
      </c>
      <c r="DX96" s="133">
        <f>DW96-($Q95*1000)</f>
        <v>-607800</v>
      </c>
      <c r="DY96" s="149" cm="1">
        <f t="array" ref="DY96">_xlfn.XLOOKUP($D95&amp;DV$2&amp;DV$3,事業計画集計2025[営業所]&amp;事業計画集計2025[月]&amp;事業計画集計2025[受着完],事業計画集計2025[(当月)実績 棟数],0,0)</f>
        <v>3</v>
      </c>
      <c r="DZ96" s="28" cm="1">
        <f t="array" ref="DZ96">_xlfn.XLOOKUP($D95&amp;DZ$2&amp;DZ$3,事業計画集計2025[営業所]&amp;事業計画集計2025[月]&amp;事業計画集計2025[受着完],事業計画集計2025[(当月)実績 請負金額],0,0)</f>
        <v>65700000</v>
      </c>
      <c r="EA96" s="28" cm="1">
        <f t="array" ref="EA96">_xlfn.XLOOKUP($D95&amp;DZ$2&amp;DZ$3,事業計画集計2025[営業所]&amp;事業計画集計2025[月]&amp;事業計画集計2025[受着完],事業計画集計2025[(当月)実績 利益額],0,0)</f>
        <v>3290771</v>
      </c>
      <c r="EB96" s="149" cm="1">
        <f t="array" ref="EB96">_xlfn.XLOOKUP($D95&amp;DZ$2&amp;DZ$3,事業計画集計2025[営業所]&amp;事業計画集計2025[月]&amp;事業計画集計2025[受着完],事業計画集計2025[(当月)実績 棟数],0,0)</f>
        <v>3</v>
      </c>
      <c r="EC96" s="28" cm="1">
        <f t="array" ref="EC96">_xlfn.XLOOKUP($D95&amp;EC$2&amp;EC$3,事業計画集計2025[営業所]&amp;事業計画集計2025[月]&amp;事業計画集計2025[受着完],事業計画集計2025[(当月)実績 請負金額],0,0)</f>
        <v>0</v>
      </c>
      <c r="ED96" s="28" cm="1">
        <f t="array" ref="ED96">_xlfn.XLOOKUP($D95&amp;EC$2&amp;EC$3,事業計画集計2025[営業所]&amp;事業計画集計2025[月]&amp;事業計画集計2025[受着完],事業計画集計2025[(当月)実績 利益額],0,0)</f>
        <v>0</v>
      </c>
      <c r="EE96" s="149" cm="1">
        <f t="array" ref="EE96">_xlfn.XLOOKUP($D95&amp;EC$2&amp;EC$3,事業計画集計2025[営業所]&amp;事業計画集計2025[月]&amp;事業計画集計2025[受着完],事業計画集計2025[(当月)実績 棟数],0,0)</f>
        <v>0</v>
      </c>
      <c r="EF96" s="28" cm="1">
        <f t="array" ref="EF96">_xlfn.XLOOKUP($D95&amp;EF$2&amp;EF$3,事業計画集計2025[営業所]&amp;事業計画集計2025[月]&amp;事業計画集計2025[受着完],事業計画集計2025[(当月)実績 請負金額],0,0)</f>
        <v>123700000</v>
      </c>
      <c r="EG96" s="28" cm="1">
        <f t="array" ref="EG96">_xlfn.XLOOKUP($D95&amp;EF$2&amp;EF$3,事業計画集計2025[営業所]&amp;事業計画集計2025[月]&amp;事業計画集計2025[受着完],事業計画集計2025[(当月)実績 利益額],0,0)</f>
        <v>6006000</v>
      </c>
      <c r="EH96" s="133">
        <f>EG96-($Q95*1000)</f>
        <v>516000</v>
      </c>
      <c r="EI96" s="142" cm="1">
        <f t="array" ref="EI96">_xlfn.XLOOKUP($D95&amp;EF$2&amp;EF$3,事業計画集計2025[営業所]&amp;事業計画集計2025[月]&amp;事業計画集計2025[受着完],事業計画集計2025[(当月)実績 棟数],0,0)</f>
        <v>4</v>
      </c>
      <c r="EJ96" s="421">
        <f t="shared" si="2479"/>
        <v>292300000</v>
      </c>
      <c r="EK96" s="422">
        <f t="shared" si="2480"/>
        <v>14565971</v>
      </c>
      <c r="EL96" s="423">
        <f t="shared" si="2481"/>
        <v>12</v>
      </c>
      <c r="EM96" s="296">
        <f t="shared" si="2482"/>
        <v>0</v>
      </c>
      <c r="EN96" s="300">
        <f t="shared" si="2483"/>
        <v>0</v>
      </c>
      <c r="EO96" s="154">
        <f t="shared" si="2484"/>
        <v>0</v>
      </c>
      <c r="EP96" s="304">
        <f>DL96+DV96+EF96</f>
        <v>309800000</v>
      </c>
      <c r="EQ96" s="314">
        <f>DM96+DW96+EG96</f>
        <v>16625791</v>
      </c>
      <c r="ER96" s="409">
        <f>EQ96*(1+ER97)-(($Q95*1000)*3)</f>
        <v>155791</v>
      </c>
      <c r="ES96" s="158">
        <f>DO96+DY96+EI96</f>
        <v>11</v>
      </c>
      <c r="ET96" s="28" cm="1">
        <f t="array" ref="ET96">_xlfn.XLOOKUP($D95&amp;ET$2&amp;ET$3,事業計画集計2025[営業所]&amp;事業計画集計2025[月]&amp;事業計画集計2025[受着完],事業計画集計2025[(当月)実績 請負金額],0,0)</f>
        <v>0</v>
      </c>
      <c r="EU96" s="28" cm="1">
        <f t="array" ref="EU96">_xlfn.XLOOKUP($D95&amp;ET$2&amp;ET$3,事業計画集計2025[営業所]&amp;事業計画集計2025[月]&amp;事業計画集計2025[受着完],事業計画集計2025[(当月)実績 利益額],0,0)</f>
        <v>0</v>
      </c>
      <c r="EV96" s="149" cm="1">
        <f t="array" ref="EV96">_xlfn.XLOOKUP($D95&amp;ET$2&amp;ET$3,事業計画集計2025[営業所]&amp;事業計画集計2025[月]&amp;事業計画集計2025[受着完],事業計画集計2025[(当月)実績 棟数],0,0)</f>
        <v>0</v>
      </c>
      <c r="EW96" s="28" cm="1">
        <f t="array" ref="EW96">_xlfn.XLOOKUP($D95&amp;EW$2&amp;EW$3,事業計画集計2025[営業所]&amp;事業計画集計2025[月]&amp;事業計画集計2025[受着完],事業計画集計2025[(当月)実績 請負金額],0,0)</f>
        <v>0</v>
      </c>
      <c r="EX96" s="28" cm="1">
        <f t="array" ref="EX96">_xlfn.XLOOKUP($D95&amp;EW$2&amp;EW$3,事業計画集計2025[営業所]&amp;事業計画集計2025[月]&amp;事業計画集計2025[受着完],事業計画集計2025[(当月)実績 利益額],0,0)</f>
        <v>0</v>
      </c>
      <c r="EY96" s="149" cm="1">
        <f t="array" ref="EY96">_xlfn.XLOOKUP($D95&amp;EW$2&amp;EW$3,事業計画集計2025[営業所]&amp;事業計画集計2025[月]&amp;事業計画集計2025[受着完],事業計画集計2025[(当月)実績 棟数],0,0)</f>
        <v>0</v>
      </c>
      <c r="EZ96" s="28" cm="1">
        <f t="array" ref="EZ96">_xlfn.XLOOKUP($D95&amp;EZ$2&amp;EZ$3,事業計画集計2025[営業所]&amp;事業計画集計2025[月]&amp;事業計画集計2025[受着完],事業計画集計2025[(当月)実績 請負金額],0,0)</f>
        <v>134100000</v>
      </c>
      <c r="FA96" s="28" cm="1">
        <f t="array" ref="FA96">_xlfn.XLOOKUP($D95&amp;EZ$2&amp;EZ$3,事業計画集計2025[営業所]&amp;事業計画集計2025[月]&amp;事業計画集計2025[受着完],事業計画集計2025[(当月)実績 利益額],0,0)</f>
        <v>6533771</v>
      </c>
      <c r="FB96" s="133">
        <f>FA96-($Q95*1000)</f>
        <v>1043771</v>
      </c>
      <c r="FC96" s="149" cm="1">
        <f t="array" ref="FC96">_xlfn.XLOOKUP($D95&amp;EZ$2&amp;EZ$3,事業計画集計2025[営業所]&amp;事業計画集計2025[月]&amp;事業計画集計2025[受着完],事業計画集計2025[(当月)実績 棟数],0,0)</f>
        <v>6</v>
      </c>
      <c r="FD96" s="28" cm="1">
        <f t="array" ref="FD96">_xlfn.XLOOKUP($D95&amp;FD$2&amp;FD$3,事業計画集計2025[営業所]&amp;事業計画集計2025[月]&amp;事業計画集計2025[受着完],事業計画集計2025[(当月)実績 請負金額],0,0)</f>
        <v>0</v>
      </c>
      <c r="FE96" s="28" cm="1">
        <f t="array" ref="FE96">_xlfn.XLOOKUP($D95&amp;FD$2&amp;FD$3,事業計画集計2025[営業所]&amp;事業計画集計2025[月]&amp;事業計画集計2025[受着完],事業計画集計2025[(当月)実績 利益額],0,0)</f>
        <v>0</v>
      </c>
      <c r="FF96" s="149" cm="1">
        <f t="array" ref="FF96">_xlfn.XLOOKUP($D95&amp;FD$2&amp;FD$3,事業計画集計2025[営業所]&amp;事業計画集計2025[月]&amp;事業計画集計2025[受着完],事業計画集計2025[(当月)実績 棟数],0,0)</f>
        <v>0</v>
      </c>
      <c r="FG96" s="28" cm="1">
        <f t="array" ref="FG96">_xlfn.XLOOKUP($D95&amp;FG$2&amp;FG$3,事業計画集計2025[営業所]&amp;事業計画集計2025[月]&amp;事業計画集計2025[受着完],事業計画集計2025[(当月)実績 請負金額],0,0)</f>
        <v>0</v>
      </c>
      <c r="FH96" s="28" cm="1">
        <f t="array" ref="FH96">_xlfn.XLOOKUP($D95&amp;FG$2&amp;FG$3,事業計画集計2025[営業所]&amp;事業計画集計2025[月]&amp;事業計画集計2025[受着完],事業計画集計2025[(当月)実績 利益額],0,0)</f>
        <v>0</v>
      </c>
      <c r="FI96" s="149" cm="1">
        <f t="array" ref="FI96">_xlfn.XLOOKUP($D95&amp;FG$2&amp;FG$3,事業計画集計2025[営業所]&amp;事業計画集計2025[月]&amp;事業計画集計2025[受着完],事業計画集計2025[(当月)実績 棟数],0,0)</f>
        <v>0</v>
      </c>
      <c r="FJ96" s="28" cm="1">
        <f t="array" ref="FJ96">_xlfn.XLOOKUP($D95&amp;FJ$2&amp;FJ$3,事業計画集計2025[営業所]&amp;事業計画集計2025[月]&amp;事業計画集計2025[受着完],事業計画集計2025[(当月)実績 請負金額],0,0)</f>
        <v>0</v>
      </c>
      <c r="FK96" s="28" cm="1">
        <f t="array" ref="FK96">_xlfn.XLOOKUP($D95&amp;FJ$2&amp;FJ$3,事業計画集計2025[営業所]&amp;事業計画集計2025[月]&amp;事業計画集計2025[受着完],事業計画集計2025[(当月)実績 利益額],0,0)</f>
        <v>0</v>
      </c>
      <c r="FL96" s="133">
        <f>FK96-($Q95*1000)</f>
        <v>-5490000</v>
      </c>
      <c r="FM96" s="149" cm="1">
        <f t="array" ref="FM96">_xlfn.XLOOKUP($D95&amp;FJ$2&amp;FJ$3,事業計画集計2025[営業所]&amp;事業計画集計2025[月]&amp;事業計画集計2025[受着完],事業計画集計2025[(当月)実績 棟数],0,0)</f>
        <v>0</v>
      </c>
      <c r="FN96" s="28" cm="1">
        <f t="array" ref="FN96">_xlfn.XLOOKUP($D95&amp;FN$2&amp;FN$3,事業計画集計2025[営業所]&amp;事業計画集計2025[月]&amp;事業計画集計2025[受着完],事業計画集計2025[(当月)実績 請負金額],0,0)</f>
        <v>0</v>
      </c>
      <c r="FO96" s="28" cm="1">
        <f t="array" ref="FO96">_xlfn.XLOOKUP($D95&amp;FN$2&amp;FN$3,事業計画集計2025[営業所]&amp;事業計画集計2025[月]&amp;事業計画集計2025[受着完],事業計画集計2025[(当月)実績 利益額],0,0)</f>
        <v>0</v>
      </c>
      <c r="FP96" s="149" cm="1">
        <f t="array" ref="FP96">_xlfn.XLOOKUP($D95&amp;FN$2&amp;FN$3,事業計画集計2025[営業所]&amp;事業計画集計2025[月]&amp;事業計画集計2025[受着完],事業計画集計2025[(当月)実績 棟数],0,0)</f>
        <v>0</v>
      </c>
      <c r="FQ96" s="28" cm="1">
        <f t="array" ref="FQ96">_xlfn.XLOOKUP($D95&amp;FQ$2&amp;FQ$3,事業計画集計2025[営業所]&amp;事業計画集計2025[月]&amp;事業計画集計2025[受着完],事業計画集計2025[(当月)実績 請負金額],0,0)</f>
        <v>0</v>
      </c>
      <c r="FR96" s="28" cm="1">
        <f t="array" ref="FR96">_xlfn.XLOOKUP($D95&amp;FQ$2&amp;FQ$3,事業計画集計2025[営業所]&amp;事業計画集計2025[月]&amp;事業計画集計2025[受着完],事業計画集計2025[(当月)実績 利益額],0,0)</f>
        <v>0</v>
      </c>
      <c r="FS96" s="149" cm="1">
        <f t="array" ref="FS96">_xlfn.XLOOKUP($D95&amp;FQ$2&amp;FQ$3,事業計画集計2025[営業所]&amp;事業計画集計2025[月]&amp;事業計画集計2025[受着完],事業計画集計2025[(当月)実績 棟数],0,0)</f>
        <v>0</v>
      </c>
      <c r="FT96" s="28" cm="1">
        <f t="array" ref="FT96">_xlfn.XLOOKUP($D95&amp;FT$2&amp;FT$3,事業計画集計2025[営業所]&amp;事業計画集計2025[月]&amp;事業計画集計2025[受着完],事業計画集計2025[(当月)実績 請負金額],0,0)</f>
        <v>0</v>
      </c>
      <c r="FU96" s="28" cm="1">
        <f t="array" ref="FU96">_xlfn.XLOOKUP($D95&amp;FT$2&amp;FT$3,事業計画集計2025[営業所]&amp;事業計画集計2025[月]&amp;事業計画集計2025[受着完],事業計画集計2025[(当月)実績 利益額],0,0)</f>
        <v>0</v>
      </c>
      <c r="FV96" s="133">
        <f>FU96-($Q95*1000)</f>
        <v>-5490000</v>
      </c>
      <c r="FW96" s="142" cm="1">
        <f t="array" ref="FW96">_xlfn.XLOOKUP($D95&amp;FT$2&amp;FT$3,事業計画集計2025[営業所]&amp;事業計画集計2025[月]&amp;事業計画集計2025[受着完],事業計画集計2025[(当月)実績 棟数],0,0)</f>
        <v>0</v>
      </c>
      <c r="FX96" s="421">
        <f t="shared" si="2488"/>
        <v>0</v>
      </c>
      <c r="FY96" s="422">
        <f t="shared" si="2489"/>
        <v>0</v>
      </c>
      <c r="FZ96" s="423">
        <f t="shared" si="2490"/>
        <v>0</v>
      </c>
      <c r="GA96" s="296">
        <f t="shared" si="2491"/>
        <v>0</v>
      </c>
      <c r="GB96" s="300">
        <f t="shared" si="2492"/>
        <v>0</v>
      </c>
      <c r="GC96" s="154">
        <f t="shared" si="2493"/>
        <v>0</v>
      </c>
      <c r="GD96" s="304">
        <f>EZ96+FJ96+FT96</f>
        <v>134100000</v>
      </c>
      <c r="GE96" s="314">
        <f>FA96+FK96+FU96</f>
        <v>6533771</v>
      </c>
      <c r="GF96" s="409">
        <f>GE96*(1+GF97)-(($Q95*1000)*3)</f>
        <v>-9936229</v>
      </c>
      <c r="GG96" s="158">
        <f>FC96+FM96+FW96</f>
        <v>6</v>
      </c>
      <c r="GH96" s="333">
        <f t="shared" si="2497"/>
        <v>292300000</v>
      </c>
      <c r="GI96" s="334">
        <f t="shared" si="2498"/>
        <v>14565971</v>
      </c>
      <c r="GJ96" s="162">
        <f t="shared" si="2499"/>
        <v>12</v>
      </c>
      <c r="GK96" s="354">
        <f t="shared" si="2500"/>
        <v>0</v>
      </c>
      <c r="GL96" s="355">
        <f t="shared" si="2501"/>
        <v>0</v>
      </c>
      <c r="GM96" s="166">
        <f t="shared" si="2502"/>
        <v>0</v>
      </c>
      <c r="GN96" s="479">
        <f t="shared" si="2503"/>
        <v>443900000</v>
      </c>
      <c r="GO96" s="480">
        <f t="shared" si="2504"/>
        <v>23159562</v>
      </c>
      <c r="GP96" s="409">
        <f t="shared" si="2505"/>
        <v>-9780438</v>
      </c>
      <c r="GQ96" s="482">
        <f t="shared" si="2506"/>
        <v>17</v>
      </c>
      <c r="GR96" s="390">
        <f t="shared" si="2507"/>
        <v>781280571</v>
      </c>
      <c r="GS96" s="391">
        <f t="shared" si="2508"/>
        <v>40217562</v>
      </c>
      <c r="GT96" s="170">
        <f t="shared" si="2509"/>
        <v>31</v>
      </c>
      <c r="GU96" s="390">
        <f t="shared" si="2510"/>
        <v>0</v>
      </c>
      <c r="GV96" s="391">
        <f t="shared" si="2511"/>
        <v>0</v>
      </c>
      <c r="GW96" s="170">
        <f t="shared" si="2512"/>
        <v>0</v>
      </c>
      <c r="GX96" s="390">
        <f t="shared" si="2513"/>
        <v>1029480571</v>
      </c>
      <c r="GY96" s="391">
        <f t="shared" si="2514"/>
        <v>49573321</v>
      </c>
      <c r="GZ96" s="409">
        <f t="shared" si="2515"/>
        <v>-16306679</v>
      </c>
      <c r="HA96" s="256">
        <f t="shared" si="2516"/>
        <v>39</v>
      </c>
      <c r="HB96" s="31"/>
      <c r="HC96" s="30" t="s">
        <v>138</v>
      </c>
      <c r="HD96" s="30" t="s">
        <v>206</v>
      </c>
      <c r="HE96" s="30" t="s">
        <v>269</v>
      </c>
      <c r="HF96" s="30"/>
      <c r="HG96" s="30"/>
    </row>
    <row r="97" spans="1:215" s="38" customFormat="1" ht="21">
      <c r="A97" s="32"/>
      <c r="B97" s="599"/>
      <c r="C97" s="82"/>
      <c r="D97" s="83"/>
      <c r="E97" s="198"/>
      <c r="F97" s="198"/>
      <c r="G97" s="198"/>
      <c r="H97" s="198"/>
      <c r="I97" s="198"/>
      <c r="J97" s="198"/>
      <c r="K97" s="199"/>
      <c r="L97" s="199"/>
      <c r="M97" s="199"/>
      <c r="N97" s="199"/>
      <c r="O97" s="199"/>
      <c r="P97" s="199"/>
      <c r="Q97" s="199"/>
      <c r="R97" s="198"/>
      <c r="S97" s="34" t="s">
        <v>139</v>
      </c>
      <c r="T97" s="35">
        <f t="shared" ref="T97:AA97" si="2523">IF(AND(T95&gt;0,T96&gt;0),ROUNDDOWN(T96/T95,4),"")</f>
        <v>10.23</v>
      </c>
      <c r="U97" s="36">
        <f t="shared" si="2523"/>
        <v>0.53410000000000002</v>
      </c>
      <c r="V97" s="143">
        <f t="shared" si="2523"/>
        <v>1</v>
      </c>
      <c r="W97" s="35" t="str">
        <f t="shared" si="2523"/>
        <v/>
      </c>
      <c r="X97" s="36" t="str">
        <f t="shared" si="2523"/>
        <v/>
      </c>
      <c r="Y97" s="150" t="str">
        <f t="shared" si="2523"/>
        <v/>
      </c>
      <c r="Z97" s="36" t="str">
        <f t="shared" si="2523"/>
        <v/>
      </c>
      <c r="AA97" s="36" t="str">
        <f t="shared" si="2523"/>
        <v/>
      </c>
      <c r="AB97" s="37">
        <f>IF(AB96&gt;0,AB96/AB95,0)</f>
        <v>0</v>
      </c>
      <c r="AC97" s="143" t="str">
        <f t="shared" ref="AC97:AK97" si="2524">IF(AND(AC95&gt;0,AC96&gt;0),ROUNDDOWN(AC96/AC95,4),"")</f>
        <v/>
      </c>
      <c r="AD97" s="35">
        <f t="shared" si="2524"/>
        <v>13.6333</v>
      </c>
      <c r="AE97" s="36">
        <f t="shared" si="2524"/>
        <v>0.59519999999999995</v>
      </c>
      <c r="AF97" s="150">
        <f t="shared" si="2524"/>
        <v>0.66659999999999997</v>
      </c>
      <c r="AG97" s="36" t="str">
        <f t="shared" si="2524"/>
        <v/>
      </c>
      <c r="AH97" s="36" t="str">
        <f t="shared" si="2524"/>
        <v/>
      </c>
      <c r="AI97" s="150" t="str">
        <f t="shared" si="2524"/>
        <v/>
      </c>
      <c r="AJ97" s="36">
        <f t="shared" si="2524"/>
        <v>24.796600000000002</v>
      </c>
      <c r="AK97" s="36">
        <f t="shared" si="2524"/>
        <v>1.0021</v>
      </c>
      <c r="AL97" s="37">
        <f>IF(AL96&gt;0,AL96/AL95,0)</f>
        <v>1.0254156862745099</v>
      </c>
      <c r="AM97" s="150">
        <f t="shared" ref="AM97:AU97" si="2525">IF(AND(AM95&gt;0,AM96&gt;0),ROUNDDOWN(AM96/AM95,4),"")</f>
        <v>2</v>
      </c>
      <c r="AN97" s="36">
        <f t="shared" si="2525"/>
        <v>8.7813999999999997</v>
      </c>
      <c r="AO97" s="36">
        <f t="shared" si="2525"/>
        <v>0.51990000000000003</v>
      </c>
      <c r="AP97" s="150">
        <f t="shared" si="2525"/>
        <v>0.66659999999999997</v>
      </c>
      <c r="AQ97" s="36" t="str">
        <f t="shared" si="2525"/>
        <v/>
      </c>
      <c r="AR97" s="36" t="str">
        <f t="shared" si="2525"/>
        <v/>
      </c>
      <c r="AS97" s="150" t="str">
        <f t="shared" si="2525"/>
        <v/>
      </c>
      <c r="AT97" s="36">
        <f t="shared" si="2525"/>
        <v>17.866599999999998</v>
      </c>
      <c r="AU97" s="36">
        <f t="shared" si="2525"/>
        <v>0.83279999999999998</v>
      </c>
      <c r="AV97" s="37">
        <f>IF(AV96&gt;0,AV96/AV95,0)</f>
        <v>0</v>
      </c>
      <c r="AW97" s="143">
        <f>IF(AND(AW95&gt;0,AW96&gt;0),ROUNDDOWN(AW96/AW95,4),"")</f>
        <v>1.3332999999999999</v>
      </c>
      <c r="AX97" s="424">
        <f t="shared" ref="AX97:BE97" si="2526">IF(AND(AX95&gt;0,AX96&gt;0),ROUNDDOWN(AX96/AX95,4),"")</f>
        <v>10.881500000000001</v>
      </c>
      <c r="AY97" s="425">
        <f t="shared" si="2526"/>
        <v>0.54969999999999997</v>
      </c>
      <c r="AZ97" s="426">
        <f t="shared" si="2526"/>
        <v>0.77769999999999995</v>
      </c>
      <c r="BA97" s="297" t="str">
        <f t="shared" si="2526"/>
        <v/>
      </c>
      <c r="BB97" s="301" t="str">
        <f t="shared" si="2526"/>
        <v/>
      </c>
      <c r="BC97" s="155" t="str">
        <f t="shared" si="2526"/>
        <v/>
      </c>
      <c r="BD97" s="305">
        <f t="shared" si="2526"/>
        <v>27.023299999999999</v>
      </c>
      <c r="BE97" s="315">
        <f t="shared" si="2526"/>
        <v>1.1598999999999999</v>
      </c>
      <c r="BF97" s="325"/>
      <c r="BG97" s="159">
        <f t="shared" ref="BG97:BO97" si="2527">IF(AND(BG95&gt;0,BG96&gt;0),ROUNDDOWN(BG96/BG95,4),"")</f>
        <v>2</v>
      </c>
      <c r="BH97" s="36">
        <f t="shared" si="2527"/>
        <v>22.453199999999999</v>
      </c>
      <c r="BI97" s="36">
        <f t="shared" si="2527"/>
        <v>1.1848000000000001</v>
      </c>
      <c r="BJ97" s="150">
        <f t="shared" si="2527"/>
        <v>1.6666000000000001</v>
      </c>
      <c r="BK97" s="36" t="str">
        <f t="shared" si="2527"/>
        <v/>
      </c>
      <c r="BL97" s="36" t="str">
        <f t="shared" si="2527"/>
        <v/>
      </c>
      <c r="BM97" s="150" t="str">
        <f t="shared" si="2527"/>
        <v/>
      </c>
      <c r="BN97" s="36">
        <f t="shared" si="2527"/>
        <v>3.9619</v>
      </c>
      <c r="BO97" s="36">
        <f t="shared" si="2527"/>
        <v>0.21110000000000001</v>
      </c>
      <c r="BP97" s="37">
        <f>IF(BP96&gt;0,BP96/BP95,0)</f>
        <v>0</v>
      </c>
      <c r="BQ97" s="150">
        <f t="shared" ref="BQ97:BY97" si="2528">IF(AND(BQ95&gt;0,BQ96&gt;0),ROUNDDOWN(BQ96/BQ95,4),"")</f>
        <v>0.33329999999999999</v>
      </c>
      <c r="BR97" s="36">
        <f t="shared" si="2528"/>
        <v>14.7654</v>
      </c>
      <c r="BS97" s="36">
        <f t="shared" si="2528"/>
        <v>0.78280000000000005</v>
      </c>
      <c r="BT97" s="150">
        <f t="shared" si="2528"/>
        <v>1.3332999999999999</v>
      </c>
      <c r="BU97" s="36" t="str">
        <f t="shared" si="2528"/>
        <v/>
      </c>
      <c r="BV97" s="36" t="str">
        <f t="shared" si="2528"/>
        <v/>
      </c>
      <c r="BW97" s="150" t="str">
        <f t="shared" si="2528"/>
        <v/>
      </c>
      <c r="BX97" s="36">
        <f t="shared" si="2528"/>
        <v>28.823399999999999</v>
      </c>
      <c r="BY97" s="36">
        <f t="shared" si="2528"/>
        <v>1.4585999999999999</v>
      </c>
      <c r="BZ97" s="37">
        <f>IF(BZ96&gt;0,BZ96/BZ95,0)</f>
        <v>6.3963372549019608</v>
      </c>
      <c r="CA97" s="150">
        <f t="shared" ref="CA97:CI97" si="2529">IF(AND(CA95&gt;0,CA96&gt;0),ROUNDDOWN(CA96/CA95,4),"")</f>
        <v>2</v>
      </c>
      <c r="CB97" s="36">
        <f t="shared" si="2529"/>
        <v>11.6333</v>
      </c>
      <c r="CC97" s="36">
        <f t="shared" si="2529"/>
        <v>0.65820000000000001</v>
      </c>
      <c r="CD97" s="150">
        <f t="shared" si="2529"/>
        <v>1</v>
      </c>
      <c r="CE97" s="36" t="str">
        <f t="shared" si="2529"/>
        <v/>
      </c>
      <c r="CF97" s="36" t="str">
        <f t="shared" si="2529"/>
        <v/>
      </c>
      <c r="CG97" s="150" t="str">
        <f t="shared" si="2529"/>
        <v/>
      </c>
      <c r="CH97" s="36">
        <f t="shared" si="2529"/>
        <v>10.764699999999999</v>
      </c>
      <c r="CI97" s="36">
        <f t="shared" si="2529"/>
        <v>0.41249999999999998</v>
      </c>
      <c r="CJ97" s="37">
        <f>IF(CJ96&gt;0,CJ96/CJ95,0)</f>
        <v>0</v>
      </c>
      <c r="CK97" s="143">
        <f>IF(AND(CK95&gt;0,CK96&gt;0),ROUNDDOWN(CK96/CK95,4),"")</f>
        <v>1</v>
      </c>
      <c r="CL97" s="424">
        <f t="shared" ref="CL97:CS97" si="2530">IF(AND(CL95&gt;0,CL96&gt;0),ROUNDDOWN(CL96/CL95,4),"")</f>
        <v>16.283999999999999</v>
      </c>
      <c r="CM97" s="425">
        <f t="shared" si="2530"/>
        <v>0.87529999999999997</v>
      </c>
      <c r="CN97" s="426">
        <f t="shared" si="2530"/>
        <v>1.3332999999999999</v>
      </c>
      <c r="CO97" s="297" t="str">
        <f t="shared" si="2530"/>
        <v/>
      </c>
      <c r="CP97" s="301" t="str">
        <f t="shared" si="2530"/>
        <v/>
      </c>
      <c r="CQ97" s="155" t="str">
        <f t="shared" si="2530"/>
        <v/>
      </c>
      <c r="CR97" s="305">
        <f t="shared" si="2530"/>
        <v>14.5166</v>
      </c>
      <c r="CS97" s="315">
        <f t="shared" si="2530"/>
        <v>0.69410000000000005</v>
      </c>
      <c r="CT97" s="325"/>
      <c r="CU97" s="159">
        <f>IF(AND(CU95&gt;0,CU96&gt;0),ROUNDDOWN(CU96/CU95,4),"")</f>
        <v>1.1111</v>
      </c>
      <c r="CV97" s="335">
        <f>IF(AND(CV95&gt;0,CV96&gt;0),ROUNDDOWN(CV96/CV95,4),"")</f>
        <v>13.582700000000001</v>
      </c>
      <c r="CW97" s="336">
        <f t="shared" ref="CW97:CX97" si="2531">IF(AND(CW95&gt;0,CW96&gt;0),ROUNDDOWN(CW96/CW95,4),"")</f>
        <v>0.71250000000000002</v>
      </c>
      <c r="CX97" s="163">
        <f t="shared" si="2531"/>
        <v>1.0555000000000001</v>
      </c>
      <c r="CY97" s="356" t="str">
        <f>IF(AND(CY95&gt;0,CY96&gt;0),ROUNDDOWN(CY96/CY95,4),"")</f>
        <v/>
      </c>
      <c r="CZ97" s="357" t="str">
        <f>IF(AND(CZ95&gt;0,CZ96&gt;0),ROUNDDOWN(CZ96/CZ95,4),"")</f>
        <v/>
      </c>
      <c r="DA97" s="167" t="str">
        <f>IF(AND(DA95&gt;0,DA96&gt;0),ROUNDDOWN(DA96/DA95,4),"")</f>
        <v/>
      </c>
      <c r="DB97" s="483">
        <f t="shared" ref="DB97:DE97" si="2532">IF(AND(DB95&gt;0,DB96&gt;0),ROUNDDOWN(DB96/DB95,4),"")</f>
        <v>19.519300000000001</v>
      </c>
      <c r="DC97" s="484">
        <f t="shared" si="2532"/>
        <v>0.88039999999999996</v>
      </c>
      <c r="DD97" s="485"/>
      <c r="DE97" s="486">
        <f t="shared" si="2532"/>
        <v>1.4665999999999999</v>
      </c>
      <c r="DF97" s="36">
        <f t="shared" ref="DF97:DM97" si="2533">IF(AND(DF95&gt;0,DF96&gt;0),ROUNDDOWN(DF96/DF95,4),"")</f>
        <v>17.2333</v>
      </c>
      <c r="DG97" s="36">
        <f t="shared" si="2533"/>
        <v>0.98270000000000002</v>
      </c>
      <c r="DH97" s="150">
        <f t="shared" si="2533"/>
        <v>1.3332999999999999</v>
      </c>
      <c r="DI97" s="36" t="str">
        <f t="shared" si="2533"/>
        <v/>
      </c>
      <c r="DJ97" s="36" t="str">
        <f t="shared" si="2533"/>
        <v/>
      </c>
      <c r="DK97" s="150" t="str">
        <f t="shared" si="2533"/>
        <v/>
      </c>
      <c r="DL97" s="36">
        <f t="shared" si="2533"/>
        <v>16.2666</v>
      </c>
      <c r="DM97" s="36">
        <f t="shared" si="2533"/>
        <v>0.95620000000000005</v>
      </c>
      <c r="DN97" s="37">
        <f>IF(DN96&gt;0,DN96/DN95,0)</f>
        <v>0.48547254901960785</v>
      </c>
      <c r="DO97" s="150">
        <f t="shared" ref="DO97:DW97" si="2534">IF(AND(DO95&gt;0,DO96&gt;0),ROUNDDOWN(DO96/DO95,4),"")</f>
        <v>1.3332999999999999</v>
      </c>
      <c r="DP97" s="36">
        <f t="shared" si="2534"/>
        <v>20.533300000000001</v>
      </c>
      <c r="DQ97" s="36">
        <f t="shared" si="2534"/>
        <v>0.89649999999999996</v>
      </c>
      <c r="DR97" s="150">
        <f t="shared" si="2534"/>
        <v>1.6666000000000001</v>
      </c>
      <c r="DS97" s="36" t="str">
        <f t="shared" si="2534"/>
        <v/>
      </c>
      <c r="DT97" s="36" t="str">
        <f t="shared" si="2534"/>
        <v/>
      </c>
      <c r="DU97" s="150" t="str">
        <f t="shared" si="2534"/>
        <v/>
      </c>
      <c r="DV97" s="36">
        <f t="shared" si="2534"/>
        <v>14.75</v>
      </c>
      <c r="DW97" s="36">
        <f t="shared" si="2534"/>
        <v>0.81369999999999998</v>
      </c>
      <c r="DX97" s="37">
        <f>IF(DX96&gt;0,DX96/DX95,0)</f>
        <v>0</v>
      </c>
      <c r="DY97" s="150">
        <f t="shared" ref="DY97:EG97" si="2535">IF(AND(DY95&gt;0,DY96&gt;0),ROUNDDOWN(DY96/DY95,4),"")</f>
        <v>1</v>
      </c>
      <c r="DZ97" s="36">
        <f t="shared" si="2535"/>
        <v>10.95</v>
      </c>
      <c r="EA97" s="36">
        <f t="shared" si="2535"/>
        <v>0.5484</v>
      </c>
      <c r="EB97" s="150">
        <f t="shared" si="2535"/>
        <v>1</v>
      </c>
      <c r="EC97" s="36" t="str">
        <f t="shared" si="2535"/>
        <v/>
      </c>
      <c r="ED97" s="36" t="str">
        <f t="shared" si="2535"/>
        <v/>
      </c>
      <c r="EE97" s="150" t="str">
        <f t="shared" si="2535"/>
        <v/>
      </c>
      <c r="EF97" s="36">
        <f t="shared" si="2535"/>
        <v>20.616599999999998</v>
      </c>
      <c r="EG97" s="36">
        <f t="shared" si="2535"/>
        <v>1.0009999999999999</v>
      </c>
      <c r="EH97" s="37">
        <f>IF(EH96&gt;0,EH96/EH95,0)</f>
        <v>1.0117647058823529</v>
      </c>
      <c r="EI97" s="143">
        <f>IF(AND(EI95&gt;0,EI96&gt;0),ROUNDDOWN(EI96/EI95,4),"")</f>
        <v>1.3332999999999999</v>
      </c>
      <c r="EJ97" s="424">
        <f t="shared" ref="EJ97:EQ97" si="2536">IF(AND(EJ95&gt;0,EJ96&gt;0),ROUNDDOWN(EJ96/EJ95,4),"")</f>
        <v>16.238800000000001</v>
      </c>
      <c r="EK97" s="425">
        <f t="shared" si="2536"/>
        <v>0.80920000000000003</v>
      </c>
      <c r="EL97" s="426">
        <f t="shared" si="2536"/>
        <v>1.3332999999999999</v>
      </c>
      <c r="EM97" s="297" t="str">
        <f t="shared" si="2536"/>
        <v/>
      </c>
      <c r="EN97" s="301" t="str">
        <f t="shared" si="2536"/>
        <v/>
      </c>
      <c r="EO97" s="155" t="str">
        <f t="shared" si="2536"/>
        <v/>
      </c>
      <c r="EP97" s="305">
        <f t="shared" si="2536"/>
        <v>17.211099999999998</v>
      </c>
      <c r="EQ97" s="315">
        <f t="shared" si="2536"/>
        <v>0.92359999999999998</v>
      </c>
      <c r="ER97" s="325"/>
      <c r="ES97" s="159">
        <f t="shared" ref="ES97:FA97" si="2537">IF(AND(ES95&gt;0,ES96&gt;0),ROUNDDOWN(ES96/ES95,4),"")</f>
        <v>1.2222</v>
      </c>
      <c r="ET97" s="36" t="str">
        <f t="shared" si="2537"/>
        <v/>
      </c>
      <c r="EU97" s="36" t="str">
        <f t="shared" si="2537"/>
        <v/>
      </c>
      <c r="EV97" s="150" t="str">
        <f t="shared" si="2537"/>
        <v/>
      </c>
      <c r="EW97" s="36" t="str">
        <f t="shared" si="2537"/>
        <v/>
      </c>
      <c r="EX97" s="36" t="str">
        <f t="shared" si="2537"/>
        <v/>
      </c>
      <c r="EY97" s="150" t="str">
        <f t="shared" si="2537"/>
        <v/>
      </c>
      <c r="EZ97" s="36">
        <f t="shared" si="2537"/>
        <v>22.35</v>
      </c>
      <c r="FA97" s="36">
        <f t="shared" si="2537"/>
        <v>1.0889</v>
      </c>
      <c r="FB97" s="37">
        <f>IF(FB96&gt;0,FB96/FB95,0)</f>
        <v>2.0466098039215685</v>
      </c>
      <c r="FC97" s="150">
        <f t="shared" ref="FC97:FK97" si="2538">IF(AND(FC95&gt;0,FC96&gt;0),ROUNDDOWN(FC96/FC95,4),"")</f>
        <v>2</v>
      </c>
      <c r="FD97" s="36" t="str">
        <f t="shared" si="2538"/>
        <v/>
      </c>
      <c r="FE97" s="36" t="str">
        <f t="shared" si="2538"/>
        <v/>
      </c>
      <c r="FF97" s="150" t="str">
        <f t="shared" si="2538"/>
        <v/>
      </c>
      <c r="FG97" s="36" t="str">
        <f t="shared" si="2538"/>
        <v/>
      </c>
      <c r="FH97" s="36" t="str">
        <f t="shared" si="2538"/>
        <v/>
      </c>
      <c r="FI97" s="150" t="str">
        <f t="shared" si="2538"/>
        <v/>
      </c>
      <c r="FJ97" s="36" t="str">
        <f t="shared" si="2538"/>
        <v/>
      </c>
      <c r="FK97" s="36" t="str">
        <f t="shared" si="2538"/>
        <v/>
      </c>
      <c r="FL97" s="37">
        <f>IF(FL96&gt;0,FL96/FL95,0)</f>
        <v>0</v>
      </c>
      <c r="FM97" s="150" t="str">
        <f t="shared" ref="FM97:FU97" si="2539">IF(AND(FM95&gt;0,FM96&gt;0),ROUNDDOWN(FM96/FM95,4),"")</f>
        <v/>
      </c>
      <c r="FN97" s="36" t="str">
        <f t="shared" si="2539"/>
        <v/>
      </c>
      <c r="FO97" s="36" t="str">
        <f t="shared" si="2539"/>
        <v/>
      </c>
      <c r="FP97" s="150" t="str">
        <f t="shared" si="2539"/>
        <v/>
      </c>
      <c r="FQ97" s="36" t="str">
        <f t="shared" si="2539"/>
        <v/>
      </c>
      <c r="FR97" s="36" t="str">
        <f t="shared" si="2539"/>
        <v/>
      </c>
      <c r="FS97" s="150" t="str">
        <f t="shared" si="2539"/>
        <v/>
      </c>
      <c r="FT97" s="36" t="str">
        <f t="shared" si="2539"/>
        <v/>
      </c>
      <c r="FU97" s="36" t="str">
        <f t="shared" si="2539"/>
        <v/>
      </c>
      <c r="FV97" s="37">
        <f>IF(FV96&gt;0,FV96/FV95,0)</f>
        <v>0</v>
      </c>
      <c r="FW97" s="143" t="str">
        <f>IF(AND(FW95&gt;0,FW96&gt;0),ROUNDDOWN(FW96/FW95,4),"")</f>
        <v/>
      </c>
      <c r="FX97" s="424" t="str">
        <f t="shared" ref="FX97:GE97" si="2540">IF(AND(FX95&gt;0,FX96&gt;0),ROUNDDOWN(FX96/FX95,4),"")</f>
        <v/>
      </c>
      <c r="FY97" s="425" t="str">
        <f t="shared" si="2540"/>
        <v/>
      </c>
      <c r="FZ97" s="426" t="str">
        <f t="shared" si="2540"/>
        <v/>
      </c>
      <c r="GA97" s="297" t="str">
        <f t="shared" si="2540"/>
        <v/>
      </c>
      <c r="GB97" s="301" t="str">
        <f t="shared" si="2540"/>
        <v/>
      </c>
      <c r="GC97" s="155" t="str">
        <f t="shared" si="2540"/>
        <v/>
      </c>
      <c r="GD97" s="305">
        <f t="shared" si="2540"/>
        <v>7.45</v>
      </c>
      <c r="GE97" s="315">
        <f t="shared" si="2540"/>
        <v>0.3629</v>
      </c>
      <c r="GF97" s="325"/>
      <c r="GG97" s="159">
        <f>IF(AND(GG95&gt;0,GG96&gt;0),ROUNDDOWN(GG96/GG95,4),"")</f>
        <v>0.66659999999999997</v>
      </c>
      <c r="GH97" s="335">
        <f>IF(AND(GH95&gt;0,GH96&gt;0),ROUNDDOWN(GH96/GH95,4),"")</f>
        <v>8.1194000000000006</v>
      </c>
      <c r="GI97" s="336">
        <f t="shared" ref="GI97:GJ97" si="2541">IF(AND(GI95&gt;0,GI96&gt;0),ROUNDDOWN(GI96/GI95,4),"")</f>
        <v>0.4335</v>
      </c>
      <c r="GJ97" s="163">
        <f t="shared" si="2541"/>
        <v>0.66659999999999997</v>
      </c>
      <c r="GK97" s="356" t="str">
        <f>IF(AND(GK95&gt;0,GK96&gt;0),ROUNDDOWN(GK96/GK95,4),"")</f>
        <v/>
      </c>
      <c r="GL97" s="357" t="str">
        <f>IF(AND(GL95&gt;0,GL96&gt;0),ROUNDDOWN(GL96/GL95,4),"")</f>
        <v/>
      </c>
      <c r="GM97" s="167" t="str">
        <f>IF(AND(GM95&gt;0,GM96&gt;0),ROUNDDOWN(GM96/GM95,4),"")</f>
        <v/>
      </c>
      <c r="GN97" s="483">
        <f t="shared" ref="GN97:HA97" si="2542">IF(AND(GN95&gt;0,GN96&gt;0),ROUNDDOWN(GN96/GN95,4),"")</f>
        <v>12.330500000000001</v>
      </c>
      <c r="GO97" s="484">
        <f t="shared" si="2542"/>
        <v>0.64329999999999998</v>
      </c>
      <c r="GP97" s="485" t="str">
        <f t="shared" si="2542"/>
        <v/>
      </c>
      <c r="GQ97" s="486">
        <f t="shared" si="2542"/>
        <v>0.94440000000000002</v>
      </c>
      <c r="GR97" s="392">
        <f t="shared" si="2542"/>
        <v>10.851100000000001</v>
      </c>
      <c r="GS97" s="393">
        <f t="shared" si="2542"/>
        <v>0.57779999999999998</v>
      </c>
      <c r="GT97" s="172">
        <f t="shared" si="2542"/>
        <v>0.86109999999999998</v>
      </c>
      <c r="GU97" s="392" t="str">
        <f t="shared" si="2542"/>
        <v/>
      </c>
      <c r="GV97" s="393" t="str">
        <f t="shared" si="2542"/>
        <v/>
      </c>
      <c r="GW97" s="172" t="str">
        <f t="shared" si="2542"/>
        <v/>
      </c>
      <c r="GX97" s="392">
        <f t="shared" si="2542"/>
        <v>15.598100000000001</v>
      </c>
      <c r="GY97" s="393">
        <f t="shared" si="2542"/>
        <v>0.75109999999999999</v>
      </c>
      <c r="GZ97" s="374"/>
      <c r="HA97" s="171">
        <f t="shared" si="2542"/>
        <v>1.1818</v>
      </c>
      <c r="HB97" s="40"/>
      <c r="HC97" s="39" t="s">
        <v>139</v>
      </c>
      <c r="HD97" s="39"/>
      <c r="HE97" s="39"/>
      <c r="HF97" s="39"/>
      <c r="HG97" s="39"/>
    </row>
    <row r="98" spans="1:215" s="25" customFormat="1" ht="21">
      <c r="A98" s="24"/>
      <c r="B98" s="51"/>
      <c r="C98" s="80" t="str">
        <f>_xlfn.XLOOKUP(D98,事業計画2025[営業所],事業計画2025[エリア],"",0)</f>
        <v>千葉</v>
      </c>
      <c r="D98" s="81" t="s">
        <v>75</v>
      </c>
      <c r="E98" s="196"/>
      <c r="F98" s="196"/>
      <c r="G98" s="196" t="str">
        <f>_xlfn.XLOOKUP(D98,事業計画2025[営業所],事業計画2025[所長],"",0)</f>
        <v>滝田 健二</v>
      </c>
      <c r="H98" s="196" t="str">
        <f>_xlfn.XLOOKUP(D98,事業計画2025[営業所],事業計画2025[担当役員],"",0)</f>
        <v>刈込 美智子</v>
      </c>
      <c r="I98" s="196">
        <f>_xlfn.XLOOKUP(D98,事業計画2025[営業所],事業計画2025[主要ブランド],"",0)</f>
        <v>0</v>
      </c>
      <c r="J98" s="196"/>
      <c r="K98" s="197">
        <f>_xlfn.XLOOKUP(D98,事業計画2025[営業所],事業計画2025[人件費],"",0)</f>
        <v>959</v>
      </c>
      <c r="L98" s="197">
        <f>_xlfn.XLOOKUP(D98,事業計画2025[営業所],事業計画2025[販売費],"",0)</f>
        <v>342</v>
      </c>
      <c r="M98" s="197">
        <f>_xlfn.XLOOKUP(D98,事業計画2025[営業所],事業計画2025[減価償却費],"",0)</f>
        <v>709</v>
      </c>
      <c r="N98" s="197">
        <f>_xlfn.XLOOKUP(D98,事業計画2025[営業所],事業計画2025[地代・家賃],"",0)</f>
        <v>309</v>
      </c>
      <c r="O98" s="197">
        <f>_xlfn.XLOOKUP(D98,事業計画2025[営業所],事業計画2025[その他経費],"",0)</f>
        <v>752</v>
      </c>
      <c r="P98" s="197">
        <f>_xlfn.XLOOKUP(D98,事業計画2025[営業所],事業計画2025[本社経費],"",0)</f>
        <v>400</v>
      </c>
      <c r="Q98" s="197">
        <f>SUM(K98:P98)</f>
        <v>3471</v>
      </c>
      <c r="R98" s="196"/>
      <c r="S98" s="26" t="s">
        <v>137</v>
      </c>
      <c r="T98" s="27" cm="1">
        <f t="array" ref="T98">_xlfn.XLOOKUP($D98&amp;T$2&amp;T$3,事業計画集計2025[営業所]&amp;事業計画集計2025[月]&amp;事業計画集計2025[受着完],事業計画集計2025[(当月)計画 請負金額],0,0)</f>
        <v>2500000</v>
      </c>
      <c r="U98" s="28" cm="1">
        <f t="array" ref="U98">_xlfn.XLOOKUP($D98&amp;T$2&amp;T$3,事業計画集計2025[営業所]&amp;事業計画集計2025[月]&amp;事業計画集計2025[受着完],事業計画集計2025[(当月)計画 利益額],0,0)</f>
        <v>2500000</v>
      </c>
      <c r="V98" s="142" cm="1">
        <f t="array" ref="V98">_xlfn.XLOOKUP($D98&amp;T$2&amp;T$3,事業計画集計2025[営業所]&amp;事業計画集計2025[月]&amp;事業計画集計2025[受着完],事業計画集計2025[(当月)計画 棟数],0,0)</f>
        <v>2</v>
      </c>
      <c r="W98" s="27" cm="1">
        <f t="array" ref="W98">_xlfn.XLOOKUP($D98&amp;W$2&amp;W$3,事業計画集計2025[営業所]&amp;事業計画集計2025[月]&amp;事業計画集計2025[受着完],事業計画集計2025[(当月)計画 請負金額],0,0)</f>
        <v>0</v>
      </c>
      <c r="X98" s="28" cm="1">
        <f t="array" ref="X98">_xlfn.XLOOKUP($D98&amp;W$2&amp;W$3,事業計画集計2025[営業所]&amp;事業計画集計2025[月]&amp;事業計画集計2025[受着完],事業計画集計2025[(当月)計画 利益額],0,0)</f>
        <v>0</v>
      </c>
      <c r="Y98" s="149" cm="1">
        <f t="array" ref="Y98">_xlfn.XLOOKUP($D98&amp;W$2&amp;W$3,事業計画集計2025[営業所]&amp;事業計画集計2025[月]&amp;事業計画集計2025[受着完],事業計画集計2025[(当月)計画 棟数],0,0)</f>
        <v>0</v>
      </c>
      <c r="Z98" s="28" cm="1">
        <f t="array" ref="Z98">_xlfn.XLOOKUP($D98&amp;Z$2&amp;Z$3,事業計画集計2025[営業所]&amp;事業計画集計2025[月]&amp;事業計画集計2025[受着完],事業計画集計2025[(当月)計画 請負金額],0,0)</f>
        <v>0</v>
      </c>
      <c r="AA98" s="28" cm="1">
        <f t="array" ref="AA98">_xlfn.XLOOKUP($D98&amp;Z$2&amp;Z$3,事業計画集計2025[営業所]&amp;事業計画集計2025[月]&amp;事業計画集計2025[受着完],事業計画集計2025[(当月)計画 利益額],0,0)</f>
        <v>0</v>
      </c>
      <c r="AB98" s="29">
        <f>AA98-($Q98*1000)</f>
        <v>-3471000</v>
      </c>
      <c r="AC98" s="142" cm="1">
        <f t="array" ref="AC98">_xlfn.XLOOKUP($D98&amp;Z$2&amp;Z$3,事業計画集計2025[営業所]&amp;事業計画集計2025[月]&amp;事業計画集計2025[受着完],事業計画集計2025[(当月)計画 棟数],0,0)</f>
        <v>0</v>
      </c>
      <c r="AD98" s="27" cm="1">
        <f t="array" ref="AD98">_xlfn.XLOOKUP($D98&amp;AD$2&amp;AD$3,事業計画集計2025[営業所]&amp;事業計画集計2025[月]&amp;事業計画集計2025[受着完],事業計画集計2025[(当月)計画 請負金額],0,0)</f>
        <v>7500000</v>
      </c>
      <c r="AE98" s="28" cm="1">
        <f t="array" ref="AE98">_xlfn.XLOOKUP($D98&amp;AD$2&amp;AD$3,事業計画集計2025[営業所]&amp;事業計画集計2025[月]&amp;事業計画集計2025[受着完],事業計画集計2025[(当月)計画 利益額],0,0)</f>
        <v>7500000</v>
      </c>
      <c r="AF98" s="149" cm="1">
        <f t="array" ref="AF98">_xlfn.XLOOKUP($D98&amp;AD$2&amp;AD$3,事業計画集計2025[営業所]&amp;事業計画集計2025[月]&amp;事業計画集計2025[受着完],事業計画集計2025[(当月)計画 棟数],0,0)</f>
        <v>2</v>
      </c>
      <c r="AG98" s="28" cm="1">
        <f t="array" ref="AG98">_xlfn.XLOOKUP($D98&amp;AG$2&amp;AG$3,事業計画集計2025[営業所]&amp;事業計画集計2025[月]&amp;事業計画集計2025[受着完],事業計画集計2025[(当月)計画 請負金額],0,0)</f>
        <v>0</v>
      </c>
      <c r="AH98" s="28" cm="1">
        <f t="array" ref="AH98">_xlfn.XLOOKUP($D98&amp;AG$2&amp;AG$3,事業計画集計2025[営業所]&amp;事業計画集計2025[月]&amp;事業計画集計2025[受着完],事業計画集計2025[(当月)計画 利益額],0,0)</f>
        <v>0</v>
      </c>
      <c r="AI98" s="149" cm="1">
        <f t="array" ref="AI98">_xlfn.XLOOKUP($D98&amp;AG$2&amp;AG$3,事業計画集計2025[営業所]&amp;事業計画集計2025[月]&amp;事業計画集計2025[受着完],事業計画集計2025[(当月)計画 棟数],0,0)</f>
        <v>0</v>
      </c>
      <c r="AJ98" s="28" cm="1">
        <f t="array" ref="AJ98">_xlfn.XLOOKUP($D98&amp;AJ$2&amp;AJ$3,事業計画集計2025[営業所]&amp;事業計画集計2025[月]&amp;事業計画集計2025[受着完],事業計画集計2025[(当月)計画 請負金額],0,0)</f>
        <v>2500000</v>
      </c>
      <c r="AK98" s="28" cm="1">
        <f t="array" ref="AK98">_xlfn.XLOOKUP($D98&amp;AJ$2&amp;AJ$3,事業計画集計2025[営業所]&amp;事業計画集計2025[月]&amp;事業計画集計2025[受着完],事業計画集計2025[(当月)計画 利益額],0,0)</f>
        <v>2500000</v>
      </c>
      <c r="AL98" s="29">
        <f>AK98-($Q98*1000)</f>
        <v>-971000</v>
      </c>
      <c r="AM98" s="149" cm="1">
        <f t="array" ref="AM98">_xlfn.XLOOKUP($D98&amp;AJ$2&amp;AJ$3,事業計画集計2025[営業所]&amp;事業計画集計2025[月]&amp;事業計画集計2025[受着完],事業計画集計2025[(当月)計画 棟数],0,0)</f>
        <v>2</v>
      </c>
      <c r="AN98" s="28" cm="1">
        <f t="array" ref="AN98">_xlfn.XLOOKUP($D98&amp;AN$2&amp;AN$3,事業計画集計2025[営業所]&amp;事業計画集計2025[月]&amp;事業計画集計2025[受着完],事業計画集計2025[(当月)計画 請負金額],0,0)</f>
        <v>2000000</v>
      </c>
      <c r="AO98" s="28" cm="1">
        <f t="array" ref="AO98">_xlfn.XLOOKUP($D98&amp;AN$2&amp;AN$3,事業計画集計2025[営業所]&amp;事業計画集計2025[月]&amp;事業計画集計2025[受着完],事業計画集計2025[(当月)計画 利益額],0,0)</f>
        <v>2000000</v>
      </c>
      <c r="AP98" s="149" cm="1">
        <f t="array" ref="AP98">_xlfn.XLOOKUP($D98&amp;AN$2&amp;AN$3,事業計画集計2025[営業所]&amp;事業計画集計2025[月]&amp;事業計画集計2025[受着完],事業計画集計2025[(当月)計画 棟数],0,0)</f>
        <v>1</v>
      </c>
      <c r="AQ98" s="28" cm="1">
        <f t="array" ref="AQ98">_xlfn.XLOOKUP($D98&amp;AQ$2&amp;AQ$3,事業計画集計2025[営業所]&amp;事業計画集計2025[月]&amp;事業計画集計2025[受着完],事業計画集計2025[(当月)計画 請負金額],0,0)</f>
        <v>0</v>
      </c>
      <c r="AR98" s="28" cm="1">
        <f t="array" ref="AR98">_xlfn.XLOOKUP($D98&amp;AQ$2&amp;AQ$3,事業計画集計2025[営業所]&amp;事業計画集計2025[月]&amp;事業計画集計2025[受着完],事業計画集計2025[(当月)計画 利益額],0,0)</f>
        <v>0</v>
      </c>
      <c r="AS98" s="149" cm="1">
        <f t="array" ref="AS98">_xlfn.XLOOKUP($D98&amp;AQ$2&amp;AQ$3,事業計画集計2025[営業所]&amp;事業計画集計2025[月]&amp;事業計画集計2025[受着完],事業計画集計2025[(当月)計画 棟数],0,0)</f>
        <v>0</v>
      </c>
      <c r="AT98" s="28" cm="1">
        <f t="array" ref="AT98">_xlfn.XLOOKUP($D98&amp;AT$2&amp;AT$3,事業計画集計2025[営業所]&amp;事業計画集計2025[月]&amp;事業計画集計2025[受着完],事業計画集計2025[(当月)計画 請負金額],0,0)</f>
        <v>8500000</v>
      </c>
      <c r="AU98" s="28" cm="1">
        <f t="array" ref="AU98">_xlfn.XLOOKUP($D98&amp;AT$2&amp;AT$3,事業計画集計2025[営業所]&amp;事業計画集計2025[月]&amp;事業計画集計2025[受着完],事業計画集計2025[(当月)計画 利益額],0,0)</f>
        <v>8500000</v>
      </c>
      <c r="AV98" s="29">
        <f>AU98-($Q98*1000)</f>
        <v>5029000</v>
      </c>
      <c r="AW98" s="142" cm="1">
        <f t="array" ref="AW98">_xlfn.XLOOKUP($D98&amp;AT$2&amp;AT$3,事業計画集計2025[営業所]&amp;事業計画集計2025[月]&amp;事業計画集計2025[受着完],事業計画集計2025[(当月)計画 棟数],0,0)</f>
        <v>3</v>
      </c>
      <c r="AX98" s="421">
        <f t="shared" ref="AX98:AX99" si="2543">T98+AD98+AN98</f>
        <v>12000000</v>
      </c>
      <c r="AY98" s="422">
        <f t="shared" ref="AY98:AY99" si="2544">U98+AE98+AO98</f>
        <v>12000000</v>
      </c>
      <c r="AZ98" s="423">
        <f t="shared" ref="AZ98:AZ99" si="2545">V98+AF98+AP98</f>
        <v>5</v>
      </c>
      <c r="BA98" s="296">
        <f t="shared" ref="BA98:BA99" si="2546">W98+AG98+AQ98</f>
        <v>0</v>
      </c>
      <c r="BB98" s="300">
        <f t="shared" ref="BB98:BB99" si="2547">X98+AH98+AR98</f>
        <v>0</v>
      </c>
      <c r="BC98" s="154">
        <f t="shared" ref="BC98:BC99" si="2548">Y98+AI98+AS98</f>
        <v>0</v>
      </c>
      <c r="BD98" s="304">
        <f t="shared" ref="BD98" si="2549">Z98+AJ98+AT98</f>
        <v>11000000</v>
      </c>
      <c r="BE98" s="314">
        <f t="shared" ref="BE98" si="2550">AA98+AK98+AU98</f>
        <v>11000000</v>
      </c>
      <c r="BF98" s="324">
        <f t="shared" ref="BF98" si="2551">AB98+AL98+AV98</f>
        <v>587000</v>
      </c>
      <c r="BG98" s="158">
        <f t="shared" ref="BG98" si="2552">AC98+AM98+AW98</f>
        <v>5</v>
      </c>
      <c r="BH98" s="28" cm="1">
        <f t="array" ref="BH98">_xlfn.XLOOKUP($D98&amp;BH$2&amp;BH$3,事業計画集計2025[営業所]&amp;事業計画集計2025[月]&amp;事業計画集計2025[受着完],事業計画集計2025[(当月)計画 請負金額],0,0)</f>
        <v>9800000</v>
      </c>
      <c r="BI98" s="28" cm="1">
        <f t="array" ref="BI98">_xlfn.XLOOKUP($D98&amp;BH$2&amp;BH$3,事業計画集計2025[営業所]&amp;事業計画集計2025[月]&amp;事業計画集計2025[受着完],事業計画集計2025[(当月)計画 利益額],0,0)</f>
        <v>9800000</v>
      </c>
      <c r="BJ98" s="149" cm="1">
        <f t="array" ref="BJ98">_xlfn.XLOOKUP($D98&amp;BH$2&amp;BH$3,事業計画集計2025[営業所]&amp;事業計画集計2025[月]&amp;事業計画集計2025[受着完],事業計画集計2025[(当月)計画 棟数],0,0)</f>
        <v>2</v>
      </c>
      <c r="BK98" s="28" cm="1">
        <f t="array" ref="BK98">_xlfn.XLOOKUP($D98&amp;BK$2&amp;BK$3,事業計画集計2025[営業所]&amp;事業計画集計2025[月]&amp;事業計画集計2025[受着完],事業計画集計2025[(当月)計画 請負金額],0,0)</f>
        <v>1000000</v>
      </c>
      <c r="BL98" s="28" cm="1">
        <f t="array" ref="BL98">_xlfn.XLOOKUP($D98&amp;BK$2&amp;BK$3,事業計画集計2025[営業所]&amp;事業計画集計2025[月]&amp;事業計画集計2025[受着完],事業計画集計2025[(当月)計画 利益額],0,0)</f>
        <v>1000000</v>
      </c>
      <c r="BM98" s="149" cm="1">
        <f t="array" ref="BM98">_xlfn.XLOOKUP($D98&amp;BK$2&amp;BK$3,事業計画集計2025[営業所]&amp;事業計画集計2025[月]&amp;事業計画集計2025[受着完],事業計画集計2025[(当月)計画 棟数],0,0)</f>
        <v>1</v>
      </c>
      <c r="BN98" s="28" cm="1">
        <f t="array" ref="BN98">_xlfn.XLOOKUP($D98&amp;BN$2&amp;BN$3,事業計画集計2025[営業所]&amp;事業計画集計2025[月]&amp;事業計画集計2025[受着完],事業計画集計2025[(当月)計画 請負金額],0,0)</f>
        <v>2000000</v>
      </c>
      <c r="BO98" s="28" cm="1">
        <f t="array" ref="BO98">_xlfn.XLOOKUP($D98&amp;BN$2&amp;BN$3,事業計画集計2025[営業所]&amp;事業計画集計2025[月]&amp;事業計画集計2025[受着完],事業計画集計2025[(当月)計画 利益額],0,0)</f>
        <v>2000000</v>
      </c>
      <c r="BP98" s="29">
        <f>BO98-($Q98*1000)</f>
        <v>-1471000</v>
      </c>
      <c r="BQ98" s="149" cm="1">
        <f t="array" ref="BQ98">_xlfn.XLOOKUP($D98&amp;BN$2&amp;BN$3,事業計画集計2025[営業所]&amp;事業計画集計2025[月]&amp;事業計画集計2025[受着完],事業計画集計2025[(当月)計画 棟数],0,0)</f>
        <v>1</v>
      </c>
      <c r="BR98" s="28" cm="1">
        <f t="array" ref="BR98">_xlfn.XLOOKUP($D98&amp;BR$2&amp;BR$3,事業計画集計2025[営業所]&amp;事業計画集計2025[月]&amp;事業計画集計2025[受着完],事業計画集計2025[(当月)計画 請負金額],0,0)</f>
        <v>2000000</v>
      </c>
      <c r="BS98" s="28" cm="1">
        <f t="array" ref="BS98">_xlfn.XLOOKUP($D98&amp;BR$2&amp;BR$3,事業計画集計2025[営業所]&amp;事業計画集計2025[月]&amp;事業計画集計2025[受着完],事業計画集計2025[(当月)計画 利益額],0,0)</f>
        <v>2000000</v>
      </c>
      <c r="BT98" s="149" cm="1">
        <f t="array" ref="BT98">_xlfn.XLOOKUP($D98&amp;BR$2&amp;BR$3,事業計画集計2025[営業所]&amp;事業計画集計2025[月]&amp;事業計画集計2025[受着完],事業計画集計2025[(当月)計画 棟数],0,0)</f>
        <v>1</v>
      </c>
      <c r="BU98" s="28" cm="1">
        <f t="array" ref="BU98">_xlfn.XLOOKUP($D98&amp;BU$2&amp;BU$3,事業計画集計2025[営業所]&amp;事業計画集計2025[月]&amp;事業計画集計2025[受着完],事業計画集計2025[(当月)計画 請負金額],0,0)</f>
        <v>0</v>
      </c>
      <c r="BV98" s="28" cm="1">
        <f t="array" ref="BV98">_xlfn.XLOOKUP($D98&amp;BU$2&amp;BU$3,事業計画集計2025[営業所]&amp;事業計画集計2025[月]&amp;事業計画集計2025[受着完],事業計画集計2025[(当月)計画 利益額],0,0)</f>
        <v>0</v>
      </c>
      <c r="BW98" s="149" cm="1">
        <f t="array" ref="BW98">_xlfn.XLOOKUP($D98&amp;BU$2&amp;BU$3,事業計画集計2025[営業所]&amp;事業計画集計2025[月]&amp;事業計画集計2025[受着完],事業計画集計2025[(当月)計画 棟数],0,0)</f>
        <v>0</v>
      </c>
      <c r="BX98" s="28" cm="1">
        <f t="array" ref="BX98">_xlfn.XLOOKUP($D98&amp;BX$2&amp;BX$3,事業計画集計2025[営業所]&amp;事業計画集計2025[月]&amp;事業計画集計2025[受着完],事業計画集計2025[(当月)計画 請負金額],0,0)</f>
        <v>9800000</v>
      </c>
      <c r="BY98" s="28" cm="1">
        <f t="array" ref="BY98">_xlfn.XLOOKUP($D98&amp;BX$2&amp;BX$3,事業計画集計2025[営業所]&amp;事業計画集計2025[月]&amp;事業計画集計2025[受着完],事業計画集計2025[(当月)計画 利益額],0,0)</f>
        <v>9800000</v>
      </c>
      <c r="BZ98" s="29">
        <f>BY98-($Q98*1000)</f>
        <v>6329000</v>
      </c>
      <c r="CA98" s="149" cm="1">
        <f t="array" ref="CA98">_xlfn.XLOOKUP($D98&amp;BX$2&amp;BX$3,事業計画集計2025[営業所]&amp;事業計画集計2025[月]&amp;事業計画集計2025[受着完],事業計画集計2025[(当月)計画 棟数],0,0)</f>
        <v>2</v>
      </c>
      <c r="CB98" s="28" cm="1">
        <f t="array" ref="CB98">_xlfn.XLOOKUP($D98&amp;CB$2&amp;CB$3,事業計画集計2025[営業所]&amp;事業計画集計2025[月]&amp;事業計画集計2025[受着完],事業計画集計2025[(当月)計画 請負金額],0,0)</f>
        <v>3000000</v>
      </c>
      <c r="CC98" s="28" cm="1">
        <f t="array" ref="CC98">_xlfn.XLOOKUP($D98&amp;CB$2&amp;CB$3,事業計画集計2025[営業所]&amp;事業計画集計2025[月]&amp;事業計画集計2025[受着完],事業計画集計2025[(当月)計画 利益額],0,0)</f>
        <v>3000000</v>
      </c>
      <c r="CD98" s="149" cm="1">
        <f t="array" ref="CD98">_xlfn.XLOOKUP($D98&amp;CB$2&amp;CB$3,事業計画集計2025[営業所]&amp;事業計画集計2025[月]&amp;事業計画集計2025[受着完],事業計画集計2025[(当月)計画 棟数],0,0)</f>
        <v>1</v>
      </c>
      <c r="CE98" s="28" cm="1">
        <f t="array" ref="CE98">_xlfn.XLOOKUP($D98&amp;CE$2&amp;CE$3,事業計画集計2025[営業所]&amp;事業計画集計2025[月]&amp;事業計画集計2025[受着完],事業計画集計2025[(当月)計画 請負金額],0,0)</f>
        <v>0</v>
      </c>
      <c r="CF98" s="28" cm="1">
        <f t="array" ref="CF98">_xlfn.XLOOKUP($D98&amp;CE$2&amp;CE$3,事業計画集計2025[営業所]&amp;事業計画集計2025[月]&amp;事業計画集計2025[受着完],事業計画集計2025[(当月)計画 利益額],0,0)</f>
        <v>0</v>
      </c>
      <c r="CG98" s="149" cm="1">
        <f t="array" ref="CG98">_xlfn.XLOOKUP($D98&amp;CE$2&amp;CE$3,事業計画集計2025[営業所]&amp;事業計画集計2025[月]&amp;事業計画集計2025[受着完],事業計画集計2025[(当月)計画 棟数],0,0)</f>
        <v>0</v>
      </c>
      <c r="CH98" s="28" cm="1">
        <f t="array" ref="CH98">_xlfn.XLOOKUP($D98&amp;CH$2&amp;CH$3,事業計画集計2025[営業所]&amp;事業計画集計2025[月]&amp;事業計画集計2025[受着完],事業計画集計2025[(当月)計画 請負金額],0,0)</f>
        <v>6800000</v>
      </c>
      <c r="CI98" s="28" cm="1">
        <f t="array" ref="CI98">_xlfn.XLOOKUP($D98&amp;CH$2&amp;CH$3,事業計画集計2025[営業所]&amp;事業計画集計2025[月]&amp;事業計画集計2025[受着完],事業計画集計2025[(当月)計画 利益額],0,0)</f>
        <v>6800000</v>
      </c>
      <c r="CJ98" s="29">
        <f>CI98-($Q98*1000)</f>
        <v>3329000</v>
      </c>
      <c r="CK98" s="142" cm="1">
        <f t="array" ref="CK98">_xlfn.XLOOKUP($D98&amp;CH$2&amp;CH$3,事業計画集計2025[営業所]&amp;事業計画集計2025[月]&amp;事業計画集計2025[受着完],事業計画集計2025[(当月)計画 棟数],0,0)</f>
        <v>2</v>
      </c>
      <c r="CL98" s="421">
        <f t="shared" ref="CL98:CL99" si="2553">BH98+BR98+CB98</f>
        <v>14800000</v>
      </c>
      <c r="CM98" s="422">
        <f t="shared" ref="CM98:CM99" si="2554">BI98+BS98+CC98</f>
        <v>14800000</v>
      </c>
      <c r="CN98" s="423">
        <f t="shared" ref="CN98:CN99" si="2555">BJ98+BT98+CD98</f>
        <v>4</v>
      </c>
      <c r="CO98" s="296">
        <f t="shared" ref="CO98:CO99" si="2556">BK98+BU98+CE98</f>
        <v>1000000</v>
      </c>
      <c r="CP98" s="300">
        <f t="shared" ref="CP98:CP99" si="2557">BL98+BV98+CF98</f>
        <v>1000000</v>
      </c>
      <c r="CQ98" s="154">
        <f t="shared" ref="CQ98:CQ99" si="2558">BM98+BW98+CG98</f>
        <v>1</v>
      </c>
      <c r="CR98" s="304">
        <f t="shared" ref="CR98" si="2559">BN98+BX98+CH98</f>
        <v>18600000</v>
      </c>
      <c r="CS98" s="314">
        <f t="shared" ref="CS98:CT98" si="2560">BO98+BY98+CI98</f>
        <v>18600000</v>
      </c>
      <c r="CT98" s="324">
        <f t="shared" si="2560"/>
        <v>8187000</v>
      </c>
      <c r="CU98" s="158">
        <f t="shared" ref="CU98" si="2561">BQ98+CA98+CK98</f>
        <v>5</v>
      </c>
      <c r="CV98" s="333">
        <f t="shared" ref="CV98:CV99" si="2562">AX98+CL98</f>
        <v>26800000</v>
      </c>
      <c r="CW98" s="334">
        <f t="shared" ref="CW98:CW99" si="2563">AY98+CM98</f>
        <v>26800000</v>
      </c>
      <c r="CX98" s="162">
        <f t="shared" ref="CX98:CX99" si="2564">AZ98+CN98</f>
        <v>9</v>
      </c>
      <c r="CY98" s="354">
        <f t="shared" ref="CY98:CY99" si="2565">BA98+CO98</f>
        <v>1000000</v>
      </c>
      <c r="CZ98" s="355">
        <f t="shared" ref="CZ98:CZ99" si="2566">BB98+CP98</f>
        <v>1000000</v>
      </c>
      <c r="DA98" s="166">
        <f t="shared" ref="DA98:DA99" si="2567">BC98+CQ98</f>
        <v>1</v>
      </c>
      <c r="DB98" s="479">
        <f t="shared" ref="DB98:DB99" si="2568">BD98+CR98</f>
        <v>29600000</v>
      </c>
      <c r="DC98" s="480">
        <f t="shared" ref="DC98:DC99" si="2569">BE98+CS98</f>
        <v>29600000</v>
      </c>
      <c r="DD98" s="481">
        <f t="shared" ref="DD98:DD99" si="2570">BF98+CT98</f>
        <v>8774000</v>
      </c>
      <c r="DE98" s="482">
        <f t="shared" ref="DE98:DE99" si="2571">BG98+CU98</f>
        <v>10</v>
      </c>
      <c r="DF98" s="28" cm="1">
        <f t="array" ref="DF98">_xlfn.XLOOKUP($D98&amp;DF$2&amp;DF$3,事業計画集計2025[営業所]&amp;事業計画集計2025[月]&amp;事業計画集計2025[受着完],事業計画集計2025[(当月)計画 請負金額],0,0)</f>
        <v>2000000</v>
      </c>
      <c r="DG98" s="28" cm="1">
        <f t="array" ref="DG98">_xlfn.XLOOKUP($D98&amp;DF$2&amp;DF$3,事業計画集計2025[営業所]&amp;事業計画集計2025[月]&amp;事業計画集計2025[受着完],事業計画集計2025[(当月)計画 利益額],0,0)</f>
        <v>2000000</v>
      </c>
      <c r="DH98" s="149" cm="1">
        <f t="array" ref="DH98">_xlfn.XLOOKUP($D98&amp;DF$2&amp;DF$3,事業計画集計2025[営業所]&amp;事業計画集計2025[月]&amp;事業計画集計2025[受着完],事業計画集計2025[(当月)計画 棟数],0,0)</f>
        <v>1</v>
      </c>
      <c r="DI98" s="28" cm="1">
        <f t="array" ref="DI98">_xlfn.XLOOKUP($D98&amp;DI$2&amp;DI$3,事業計画集計2025[営業所]&amp;事業計画集計2025[月]&amp;事業計画集計2025[受着完],事業計画集計2025[(当月)計画 請負金額],0,0)</f>
        <v>0</v>
      </c>
      <c r="DJ98" s="28" cm="1">
        <f t="array" ref="DJ98">_xlfn.XLOOKUP($D98&amp;DI$2&amp;DI$3,事業計画集計2025[営業所]&amp;事業計画集計2025[月]&amp;事業計画集計2025[受着完],事業計画集計2025[(当月)計画 利益額],0,0)</f>
        <v>0</v>
      </c>
      <c r="DK98" s="149" cm="1">
        <f t="array" ref="DK98">_xlfn.XLOOKUP($D98&amp;DI$2&amp;DI$3,事業計画集計2025[営業所]&amp;事業計画集計2025[月]&amp;事業計画集計2025[受着完],事業計画集計2025[(当月)計画 棟数],0,0)</f>
        <v>0</v>
      </c>
      <c r="DL98" s="28" cm="1">
        <f t="array" ref="DL98">_xlfn.XLOOKUP($D98&amp;DL$2&amp;DL$3,事業計画集計2025[営業所]&amp;事業計画集計2025[月]&amp;事業計画集計2025[受着完],事業計画集計2025[(当月)計画 請負金額],0,0)</f>
        <v>3000000</v>
      </c>
      <c r="DM98" s="28" cm="1">
        <f t="array" ref="DM98">_xlfn.XLOOKUP($D98&amp;DL$2&amp;DL$3,事業計画集計2025[営業所]&amp;事業計画集計2025[月]&amp;事業計画集計2025[受着完],事業計画集計2025[(当月)計画 利益額],0,0)</f>
        <v>3000000</v>
      </c>
      <c r="DN98" s="29">
        <f>DM98-($Q98*1000)</f>
        <v>-471000</v>
      </c>
      <c r="DO98" s="149" cm="1">
        <f t="array" ref="DO98">_xlfn.XLOOKUP($D98&amp;DL$2&amp;DL$3,事業計画集計2025[営業所]&amp;事業計画集計2025[月]&amp;事業計画集計2025[受着完],事業計画集計2025[(当月)計画 棟数],0,0)</f>
        <v>1</v>
      </c>
      <c r="DP98" s="28" cm="1">
        <f t="array" ref="DP98">_xlfn.XLOOKUP($D98&amp;DP$2&amp;DP$3,事業計画集計2025[営業所]&amp;事業計画集計2025[月]&amp;事業計画集計2025[受着完],事業計画集計2025[(当月)計画 請負金額],0,0)</f>
        <v>5500000</v>
      </c>
      <c r="DQ98" s="28" cm="1">
        <f t="array" ref="DQ98">_xlfn.XLOOKUP($D98&amp;DP$2&amp;DP$3,事業計画集計2025[営業所]&amp;事業計画集計2025[月]&amp;事業計画集計2025[受着完],事業計画集計2025[(当月)計画 利益額],0,0)</f>
        <v>5500000</v>
      </c>
      <c r="DR98" s="149" cm="1">
        <f t="array" ref="DR98">_xlfn.XLOOKUP($D98&amp;DP$2&amp;DP$3,事業計画集計2025[営業所]&amp;事業計画集計2025[月]&amp;事業計画集計2025[受着完],事業計画集計2025[(当月)計画 棟数],0,0)</f>
        <v>2</v>
      </c>
      <c r="DS98" s="28" cm="1">
        <f t="array" ref="DS98">_xlfn.XLOOKUP($D98&amp;DS$2&amp;DS$3,事業計画集計2025[営業所]&amp;事業計画集計2025[月]&amp;事業計画集計2025[受着完],事業計画集計2025[(当月)計画 請負金額],0,0)</f>
        <v>0</v>
      </c>
      <c r="DT98" s="28" cm="1">
        <f t="array" ref="DT98">_xlfn.XLOOKUP($D98&amp;DS$2&amp;DS$3,事業計画集計2025[営業所]&amp;事業計画集計2025[月]&amp;事業計画集計2025[受着完],事業計画集計2025[(当月)計画 利益額],0,0)</f>
        <v>0</v>
      </c>
      <c r="DU98" s="149" cm="1">
        <f t="array" ref="DU98">_xlfn.XLOOKUP($D98&amp;DS$2&amp;DS$3,事業計画集計2025[営業所]&amp;事業計画集計2025[月]&amp;事業計画集計2025[受着完],事業計画集計2025[(当月)計画 棟数],0,0)</f>
        <v>0</v>
      </c>
      <c r="DV98" s="28" cm="1">
        <f t="array" ref="DV98">_xlfn.XLOOKUP($D98&amp;DV$2&amp;DV$3,事業計画集計2025[営業所]&amp;事業計画集計2025[月]&amp;事業計画集計2025[受着完],事業計画集計2025[(当月)計画 請負金額],0,0)</f>
        <v>2000000</v>
      </c>
      <c r="DW98" s="28" cm="1">
        <f t="array" ref="DW98">_xlfn.XLOOKUP($D98&amp;DV$2&amp;DV$3,事業計画集計2025[営業所]&amp;事業計画集計2025[月]&amp;事業計画集計2025[受着完],事業計画集計2025[(当月)計画 利益額],0,0)</f>
        <v>2000000</v>
      </c>
      <c r="DX98" s="29">
        <f>DW98-($Q98*1000)</f>
        <v>-1471000</v>
      </c>
      <c r="DY98" s="149" cm="1">
        <f t="array" ref="DY98">_xlfn.XLOOKUP($D98&amp;DV$2&amp;DV$3,事業計画集計2025[営業所]&amp;事業計画集計2025[月]&amp;事業計画集計2025[受着完],事業計画集計2025[(当月)計画 棟数],0,0)</f>
        <v>1</v>
      </c>
      <c r="DZ98" s="28" cm="1">
        <f t="array" ref="DZ98">_xlfn.XLOOKUP($D98&amp;DZ$2&amp;DZ$3,事業計画集計2025[営業所]&amp;事業計画集計2025[月]&amp;事業計画集計2025[受着完],事業計画集計2025[(当月)計画 請負金額],0,0)</f>
        <v>0</v>
      </c>
      <c r="EA98" s="28" cm="1">
        <f t="array" ref="EA98">_xlfn.XLOOKUP($D98&amp;DZ$2&amp;DZ$3,事業計画集計2025[営業所]&amp;事業計画集計2025[月]&amp;事業計画集計2025[受着完],事業計画集計2025[(当月)計画 利益額],0,0)</f>
        <v>0</v>
      </c>
      <c r="EB98" s="149" cm="1">
        <f t="array" ref="EB98">_xlfn.XLOOKUP($D98&amp;DZ$2&amp;DZ$3,事業計画集計2025[営業所]&amp;事業計画集計2025[月]&amp;事業計画集計2025[受着完],事業計画集計2025[(当月)計画 棟数],0,0)</f>
        <v>0</v>
      </c>
      <c r="EC98" s="28" cm="1">
        <f t="array" ref="EC98">_xlfn.XLOOKUP($D98&amp;EC$2&amp;EC$3,事業計画集計2025[営業所]&amp;事業計画集計2025[月]&amp;事業計画集計2025[受着完],事業計画集計2025[(当月)計画 請負金額],0,0)</f>
        <v>0</v>
      </c>
      <c r="ED98" s="28" cm="1">
        <f t="array" ref="ED98">_xlfn.XLOOKUP($D98&amp;EC$2&amp;EC$3,事業計画集計2025[営業所]&amp;事業計画集計2025[月]&amp;事業計画集計2025[受着完],事業計画集計2025[(当月)計画 利益額],0,0)</f>
        <v>0</v>
      </c>
      <c r="EE98" s="149" cm="1">
        <f t="array" ref="EE98">_xlfn.XLOOKUP($D98&amp;EC$2&amp;EC$3,事業計画集計2025[営業所]&amp;事業計画集計2025[月]&amp;事業計画集計2025[受着完],事業計画集計2025[(当月)計画 棟数],0,0)</f>
        <v>0</v>
      </c>
      <c r="EF98" s="28" cm="1">
        <f t="array" ref="EF98">_xlfn.XLOOKUP($D98&amp;EF$2&amp;EF$3,事業計画集計2025[営業所]&amp;事業計画集計2025[月]&amp;事業計画集計2025[受着完],事業計画集計2025[(当月)計画 請負金額],0,0)</f>
        <v>5500000</v>
      </c>
      <c r="EG98" s="28" cm="1">
        <f t="array" ref="EG98">_xlfn.XLOOKUP($D98&amp;EF$2&amp;EF$3,事業計画集計2025[営業所]&amp;事業計画集計2025[月]&amp;事業計画集計2025[受着完],事業計画集計2025[(当月)計画 利益額],0,0)</f>
        <v>5500000</v>
      </c>
      <c r="EH98" s="29">
        <f>EG98-($Q98*1000)</f>
        <v>2029000</v>
      </c>
      <c r="EI98" s="142" cm="1">
        <f t="array" ref="EI98">_xlfn.XLOOKUP($D98&amp;EF$2&amp;EF$3,事業計画集計2025[営業所]&amp;事業計画集計2025[月]&amp;事業計画集計2025[受着完],事業計画集計2025[(当月)計画 棟数],0,0)</f>
        <v>2</v>
      </c>
      <c r="EJ98" s="421">
        <f t="shared" ref="EJ98:EJ99" si="2572">DF98+DP98+DZ98</f>
        <v>7500000</v>
      </c>
      <c r="EK98" s="422">
        <f t="shared" ref="EK98:EK99" si="2573">DG98+DQ98+EA98</f>
        <v>7500000</v>
      </c>
      <c r="EL98" s="423">
        <f t="shared" ref="EL98:EL99" si="2574">DH98+DR98+EB98</f>
        <v>3</v>
      </c>
      <c r="EM98" s="296">
        <f t="shared" ref="EM98:EM99" si="2575">DI98+DS98+EC98</f>
        <v>0</v>
      </c>
      <c r="EN98" s="300">
        <f t="shared" ref="EN98:EN99" si="2576">DJ98+DT98+ED98</f>
        <v>0</v>
      </c>
      <c r="EO98" s="154">
        <f t="shared" ref="EO98:EO99" si="2577">DK98+DU98+EE98</f>
        <v>0</v>
      </c>
      <c r="EP98" s="304">
        <f t="shared" ref="EP98" si="2578">DL98+DV98+EF98</f>
        <v>10500000</v>
      </c>
      <c r="EQ98" s="314">
        <f t="shared" ref="EQ98:ER98" si="2579">DM98+DW98+EG98</f>
        <v>10500000</v>
      </c>
      <c r="ER98" s="324">
        <f t="shared" si="2579"/>
        <v>87000</v>
      </c>
      <c r="ES98" s="158">
        <f t="shared" ref="ES98" si="2580">DO98+DY98+EI98</f>
        <v>4</v>
      </c>
      <c r="ET98" s="28" cm="1">
        <f t="array" ref="ET98">_xlfn.XLOOKUP($D98&amp;ET$2&amp;ET$3,事業計画集計2025[営業所]&amp;事業計画集計2025[月]&amp;事業計画集計2025[受着完],事業計画集計2025[(当月)計画 請負金額],0,0)</f>
        <v>1500000</v>
      </c>
      <c r="EU98" s="28" cm="1">
        <f t="array" ref="EU98">_xlfn.XLOOKUP($D98&amp;ET$2&amp;ET$3,事業計画集計2025[営業所]&amp;事業計画集計2025[月]&amp;事業計画集計2025[受着完],事業計画集計2025[(当月)計画 利益額],0,0)</f>
        <v>1500000</v>
      </c>
      <c r="EV98" s="149" cm="1">
        <f t="array" ref="EV98">_xlfn.XLOOKUP($D98&amp;ET$2&amp;ET$3,事業計画集計2025[営業所]&amp;事業計画集計2025[月]&amp;事業計画集計2025[受着完],事業計画集計2025[(当月)計画 棟数],0,0)</f>
        <v>1</v>
      </c>
      <c r="EW98" s="28" cm="1">
        <f t="array" ref="EW98">_xlfn.XLOOKUP($D98&amp;EW$2&amp;EW$3,事業計画集計2025[営業所]&amp;事業計画集計2025[月]&amp;事業計画集計2025[受着完],事業計画集計2025[(当月)計画 請負金額],0,0)</f>
        <v>0</v>
      </c>
      <c r="EX98" s="28" cm="1">
        <f t="array" ref="EX98">_xlfn.XLOOKUP($D98&amp;EW$2&amp;EW$3,事業計画集計2025[営業所]&amp;事業計画集計2025[月]&amp;事業計画集計2025[受着完],事業計画集計2025[(当月)計画 利益額],0,0)</f>
        <v>0</v>
      </c>
      <c r="EY98" s="149" cm="1">
        <f t="array" ref="EY98">_xlfn.XLOOKUP($D98&amp;EW$2&amp;EW$3,事業計画集計2025[営業所]&amp;事業計画集計2025[月]&amp;事業計画集計2025[受着完],事業計画集計2025[(当月)計画 棟数],0,0)</f>
        <v>0</v>
      </c>
      <c r="EZ98" s="28" cm="1">
        <f t="array" ref="EZ98">_xlfn.XLOOKUP($D98&amp;EZ$2&amp;EZ$3,事業計画集計2025[営業所]&amp;事業計画集計2025[月]&amp;事業計画集計2025[受着完],事業計画集計2025[(当月)計画 請負金額],0,0)</f>
        <v>0</v>
      </c>
      <c r="FA98" s="28" cm="1">
        <f t="array" ref="FA98">_xlfn.XLOOKUP($D98&amp;EZ$2&amp;EZ$3,事業計画集計2025[営業所]&amp;事業計画集計2025[月]&amp;事業計画集計2025[受着完],事業計画集計2025[(当月)計画 利益額],0,0)</f>
        <v>0</v>
      </c>
      <c r="FB98" s="29">
        <f>FA98-($Q98*1000)</f>
        <v>-3471000</v>
      </c>
      <c r="FC98" s="149" cm="1">
        <f t="array" ref="FC98">_xlfn.XLOOKUP($D98&amp;EZ$2&amp;EZ$3,事業計画集計2025[営業所]&amp;事業計画集計2025[月]&amp;事業計画集計2025[受着完],事業計画集計2025[(当月)計画 棟数],0,0)</f>
        <v>0</v>
      </c>
      <c r="FD98" s="28" cm="1">
        <f t="array" ref="FD98">_xlfn.XLOOKUP($D98&amp;FD$2&amp;FD$3,事業計画集計2025[営業所]&amp;事業計画集計2025[月]&amp;事業計画集計2025[受着完],事業計画集計2025[(当月)計画 請負金額],0,0)</f>
        <v>1000000</v>
      </c>
      <c r="FE98" s="28" cm="1">
        <f t="array" ref="FE98">_xlfn.XLOOKUP($D98&amp;FD$2&amp;FD$3,事業計画集計2025[営業所]&amp;事業計画集計2025[月]&amp;事業計画集計2025[受着完],事業計画集計2025[(当月)計画 利益額],0,0)</f>
        <v>1000000</v>
      </c>
      <c r="FF98" s="149" cm="1">
        <f t="array" ref="FF98">_xlfn.XLOOKUP($D98&amp;FD$2&amp;FD$3,事業計画集計2025[営業所]&amp;事業計画集計2025[月]&amp;事業計画集計2025[受着完],事業計画集計2025[(当月)計画 棟数],0,0)</f>
        <v>1</v>
      </c>
      <c r="FG98" s="28" cm="1">
        <f t="array" ref="FG98">_xlfn.XLOOKUP($D98&amp;FG$2&amp;FG$3,事業計画集計2025[営業所]&amp;事業計画集計2025[月]&amp;事業計画集計2025[受着完],事業計画集計2025[(当月)計画 請負金額],0,0)</f>
        <v>0</v>
      </c>
      <c r="FH98" s="28" cm="1">
        <f t="array" ref="FH98">_xlfn.XLOOKUP($D98&amp;FG$2&amp;FG$3,事業計画集計2025[営業所]&amp;事業計画集計2025[月]&amp;事業計画集計2025[受着完],事業計画集計2025[(当月)計画 利益額],0,0)</f>
        <v>0</v>
      </c>
      <c r="FI98" s="149" cm="1">
        <f t="array" ref="FI98">_xlfn.XLOOKUP($D98&amp;FG$2&amp;FG$3,事業計画集計2025[営業所]&amp;事業計画集計2025[月]&amp;事業計画集計2025[受着完],事業計画集計2025[(当月)計画 棟数],0,0)</f>
        <v>0</v>
      </c>
      <c r="FJ98" s="28" cm="1">
        <f t="array" ref="FJ98">_xlfn.XLOOKUP($D98&amp;FJ$2&amp;FJ$3,事業計画集計2025[営業所]&amp;事業計画集計2025[月]&amp;事業計画集計2025[受着完],事業計画集計2025[(当月)計画 請負金額],0,0)</f>
        <v>1500000</v>
      </c>
      <c r="FK98" s="28" cm="1">
        <f t="array" ref="FK98">_xlfn.XLOOKUP($D98&amp;FJ$2&amp;FJ$3,事業計画集計2025[営業所]&amp;事業計画集計2025[月]&amp;事業計画集計2025[受着完],事業計画集計2025[(当月)計画 利益額],0,0)</f>
        <v>1500000</v>
      </c>
      <c r="FL98" s="29">
        <f>FK98-($Q98*1000)</f>
        <v>-1971000</v>
      </c>
      <c r="FM98" s="149" cm="1">
        <f t="array" ref="FM98">_xlfn.XLOOKUP($D98&amp;FJ$2&amp;FJ$3,事業計画集計2025[営業所]&amp;事業計画集計2025[月]&amp;事業計画集計2025[受着完],事業計画集計2025[(当月)計画 棟数],0,0)</f>
        <v>1</v>
      </c>
      <c r="FN98" s="28" cm="1">
        <f t="array" ref="FN98">_xlfn.XLOOKUP($D98&amp;FN$2&amp;FN$3,事業計画集計2025[営業所]&amp;事業計画集計2025[月]&amp;事業計画集計2025[受着完],事業計画集計2025[(当月)計画 請負金額],0,0)</f>
        <v>0</v>
      </c>
      <c r="FO98" s="28" cm="1">
        <f t="array" ref="FO98">_xlfn.XLOOKUP($D98&amp;FN$2&amp;FN$3,事業計画集計2025[営業所]&amp;事業計画集計2025[月]&amp;事業計画集計2025[受着完],事業計画集計2025[(当月)計画 利益額],0,0)</f>
        <v>0</v>
      </c>
      <c r="FP98" s="149" cm="1">
        <f t="array" ref="FP98">_xlfn.XLOOKUP($D98&amp;FN$2&amp;FN$3,事業計画集計2025[営業所]&amp;事業計画集計2025[月]&amp;事業計画集計2025[受着完],事業計画集計2025[(当月)計画 棟数],0,0)</f>
        <v>0</v>
      </c>
      <c r="FQ98" s="28" cm="1">
        <f t="array" ref="FQ98">_xlfn.XLOOKUP($D98&amp;FQ$2&amp;FQ$3,事業計画集計2025[営業所]&amp;事業計画集計2025[月]&amp;事業計画集計2025[受着完],事業計画集計2025[(当月)計画 請負金額],0,0)</f>
        <v>0</v>
      </c>
      <c r="FR98" s="28" cm="1">
        <f t="array" ref="FR98">_xlfn.XLOOKUP($D98&amp;FQ$2&amp;FQ$3,事業計画集計2025[営業所]&amp;事業計画集計2025[月]&amp;事業計画集計2025[受着完],事業計画集計2025[(当月)計画 利益額],0,0)</f>
        <v>0</v>
      </c>
      <c r="FS98" s="149" cm="1">
        <f t="array" ref="FS98">_xlfn.XLOOKUP($D98&amp;FQ$2&amp;FQ$3,事業計画集計2025[営業所]&amp;事業計画集計2025[月]&amp;事業計画集計2025[受着完],事業計画集計2025[(当月)計画 棟数],0,0)</f>
        <v>0</v>
      </c>
      <c r="FT98" s="28" cm="1">
        <f t="array" ref="FT98">_xlfn.XLOOKUP($D98&amp;FT$2&amp;FT$3,事業計画集計2025[営業所]&amp;事業計画集計2025[月]&amp;事業計画集計2025[受着完],事業計画集計2025[(当月)計画 請負金額],0,0)</f>
        <v>1000000</v>
      </c>
      <c r="FU98" s="28" cm="1">
        <f t="array" ref="FU98">_xlfn.XLOOKUP($D98&amp;FT$2&amp;FT$3,事業計画集計2025[営業所]&amp;事業計画集計2025[月]&amp;事業計画集計2025[受着完],事業計画集計2025[(当月)計画 利益額],0,0)</f>
        <v>1000000</v>
      </c>
      <c r="FV98" s="29">
        <f>FU98-($Q98*1000)</f>
        <v>-2471000</v>
      </c>
      <c r="FW98" s="142" cm="1">
        <f t="array" ref="FW98">_xlfn.XLOOKUP($D98&amp;FT$2&amp;FT$3,事業計画集計2025[営業所]&amp;事業計画集計2025[月]&amp;事業計画集計2025[受着完],事業計画集計2025[(当月)計画 棟数],0,0)</f>
        <v>1</v>
      </c>
      <c r="FX98" s="421">
        <f t="shared" ref="FX98:FX99" si="2581">ET98+FD98+FN98</f>
        <v>2500000</v>
      </c>
      <c r="FY98" s="422">
        <f t="shared" ref="FY98:FY99" si="2582">EU98+FE98+FO98</f>
        <v>2500000</v>
      </c>
      <c r="FZ98" s="423">
        <f t="shared" ref="FZ98:FZ99" si="2583">EV98+FF98+FP98</f>
        <v>2</v>
      </c>
      <c r="GA98" s="296">
        <f t="shared" ref="GA98:GA99" si="2584">EW98+FG98+FQ98</f>
        <v>0</v>
      </c>
      <c r="GB98" s="300">
        <f t="shared" ref="GB98:GB99" si="2585">EX98+FH98+FR98</f>
        <v>0</v>
      </c>
      <c r="GC98" s="154">
        <f t="shared" ref="GC98:GC99" si="2586">EY98+FI98+FS98</f>
        <v>0</v>
      </c>
      <c r="GD98" s="304">
        <f t="shared" ref="GD98" si="2587">EZ98+FJ98+FT98</f>
        <v>2500000</v>
      </c>
      <c r="GE98" s="314">
        <f t="shared" ref="GE98:GF98" si="2588">FA98+FK98+FU98</f>
        <v>2500000</v>
      </c>
      <c r="GF98" s="324">
        <f t="shared" si="2588"/>
        <v>-7913000</v>
      </c>
      <c r="GG98" s="158">
        <f t="shared" ref="GG98" si="2589">FC98+FM98+FW98</f>
        <v>2</v>
      </c>
      <c r="GH98" s="333">
        <f t="shared" ref="GH98:GH99" si="2590">EJ98+FX98</f>
        <v>10000000</v>
      </c>
      <c r="GI98" s="334">
        <f t="shared" ref="GI98:GI99" si="2591">EK98+FY98</f>
        <v>10000000</v>
      </c>
      <c r="GJ98" s="162">
        <f t="shared" ref="GJ98:GJ99" si="2592">EL98+FZ98</f>
        <v>5</v>
      </c>
      <c r="GK98" s="354">
        <f t="shared" ref="GK98:GK99" si="2593">EM98+GA98</f>
        <v>0</v>
      </c>
      <c r="GL98" s="355">
        <f t="shared" ref="GL98:GL99" si="2594">EN98+GB98</f>
        <v>0</v>
      </c>
      <c r="GM98" s="166">
        <f t="shared" ref="GM98:GM99" si="2595">EO98+GC98</f>
        <v>0</v>
      </c>
      <c r="GN98" s="479">
        <f t="shared" ref="GN98:GN99" si="2596">EP98+GD98</f>
        <v>13000000</v>
      </c>
      <c r="GO98" s="480">
        <f t="shared" ref="GO98:GO99" si="2597">EQ98+GE98</f>
        <v>13000000</v>
      </c>
      <c r="GP98" s="481">
        <f t="shared" ref="GP98:GP99" si="2598">ER98+GF98</f>
        <v>-7826000</v>
      </c>
      <c r="GQ98" s="482">
        <f t="shared" ref="GQ98:GQ99" si="2599">ES98+GG98</f>
        <v>6</v>
      </c>
      <c r="GR98" s="390">
        <f t="shared" ref="GR98:GR99" si="2600">CV98+GH98</f>
        <v>36800000</v>
      </c>
      <c r="GS98" s="391">
        <f t="shared" ref="GS98:GS99" si="2601">CW98+GI98</f>
        <v>36800000</v>
      </c>
      <c r="GT98" s="170">
        <f t="shared" ref="GT98:GT99" si="2602">CX98+GJ98</f>
        <v>14</v>
      </c>
      <c r="GU98" s="390">
        <f t="shared" ref="GU98:GU99" si="2603">CY98+GK98</f>
        <v>1000000</v>
      </c>
      <c r="GV98" s="391">
        <f t="shared" ref="GV98:GV99" si="2604">CZ98+GL98</f>
        <v>1000000</v>
      </c>
      <c r="GW98" s="170">
        <f t="shared" ref="GW98:GW99" si="2605">DA98+GM98</f>
        <v>1</v>
      </c>
      <c r="GX98" s="390">
        <f t="shared" ref="GX98:GX99" si="2606">DB98+GN98</f>
        <v>42600000</v>
      </c>
      <c r="GY98" s="391">
        <f t="shared" ref="GY98:GY99" si="2607">DC98+GO98</f>
        <v>42600000</v>
      </c>
      <c r="GZ98" s="409">
        <f t="shared" ref="GZ98:GZ99" si="2608">DD98+GP98</f>
        <v>948000</v>
      </c>
      <c r="HA98" s="256">
        <f t="shared" ref="HA98:HA99" si="2609">DE98+GQ98</f>
        <v>16</v>
      </c>
      <c r="HB98" s="31"/>
      <c r="HC98" s="30" t="s">
        <v>137</v>
      </c>
      <c r="HD98" s="30" t="s">
        <v>211</v>
      </c>
      <c r="HE98" s="30" t="s">
        <v>269</v>
      </c>
      <c r="HF98" s="30"/>
      <c r="HG98" s="30"/>
    </row>
    <row r="99" spans="1:215" s="25" customFormat="1" ht="21">
      <c r="A99" s="24"/>
      <c r="B99" s="51"/>
      <c r="C99" s="80"/>
      <c r="D99" s="84"/>
      <c r="E99" s="196"/>
      <c r="F99" s="196"/>
      <c r="G99" s="196"/>
      <c r="H99" s="196"/>
      <c r="I99" s="196"/>
      <c r="J99" s="196"/>
      <c r="K99" s="197">
        <f>K98</f>
        <v>959</v>
      </c>
      <c r="L99" s="197">
        <f t="shared" ref="L99" si="2610">L98</f>
        <v>342</v>
      </c>
      <c r="M99" s="197">
        <f t="shared" ref="M99" si="2611">M98</f>
        <v>709</v>
      </c>
      <c r="N99" s="197">
        <f t="shared" ref="N99" si="2612">N98</f>
        <v>309</v>
      </c>
      <c r="O99" s="197">
        <f t="shared" ref="O99" si="2613">O98</f>
        <v>752</v>
      </c>
      <c r="P99" s="197">
        <f t="shared" ref="P99" si="2614">P98</f>
        <v>400</v>
      </c>
      <c r="Q99" s="197">
        <f t="shared" ref="Q99" si="2615">Q98</f>
        <v>3471</v>
      </c>
      <c r="R99" s="196"/>
      <c r="S99" s="26" t="s">
        <v>138</v>
      </c>
      <c r="T99" s="27" cm="1">
        <f t="array" ref="T99">_xlfn.XLOOKUP($D98&amp;T$2&amp;T$3,事業計画集計2025[営業所]&amp;事業計画集計2025[月]&amp;事業計画集計2025[受着完],事業計画集計2025[(当月)実績 請負金額],0,0)</f>
        <v>0</v>
      </c>
      <c r="U99" s="28" cm="1">
        <f t="array" ref="U99">_xlfn.XLOOKUP($D98&amp;T$2&amp;T$3,事業計画集計2025[営業所]&amp;事業計画集計2025[月]&amp;事業計画集計2025[受着完],事業計画集計2025[(当月)実績 利益額],0,0)</f>
        <v>0</v>
      </c>
      <c r="V99" s="142" cm="1">
        <f t="array" ref="V99">_xlfn.XLOOKUP($D98&amp;T$2&amp;T$3,事業計画集計2025[営業所]&amp;事業計画集計2025[月]&amp;事業計画集計2025[受着完],事業計画集計2025[(当月)実績 棟数],0,0)</f>
        <v>0</v>
      </c>
      <c r="W99" s="27" cm="1">
        <f t="array" ref="W99">_xlfn.XLOOKUP($D98&amp;W$2&amp;W$3,事業計画集計2025[営業所]&amp;事業計画集計2025[月]&amp;事業計画集計2025[受着完],事業計画集計2025[(当月)実績 請負金額],0,0)</f>
        <v>0</v>
      </c>
      <c r="X99" s="28" cm="1">
        <f t="array" ref="X99">_xlfn.XLOOKUP($D98&amp;W$2&amp;W$3,事業計画集計2025[営業所]&amp;事業計画集計2025[月]&amp;事業計画集計2025[受着完],事業計画集計2025[(当月)実績 利益額],0,0)</f>
        <v>0</v>
      </c>
      <c r="Y99" s="149" cm="1">
        <f t="array" ref="Y99">_xlfn.XLOOKUP($D98&amp;W$2&amp;W$3,事業計画集計2025[営業所]&amp;事業計画集計2025[月]&amp;事業計画集計2025[受着完],事業計画集計2025[(当月)実績 棟数],0,0)</f>
        <v>0</v>
      </c>
      <c r="Z99" s="28" cm="1">
        <f t="array" ref="Z99">_xlfn.XLOOKUP($D98&amp;Z$2&amp;Z$3,事業計画集計2025[営業所]&amp;事業計画集計2025[月]&amp;事業計画集計2025[受着完],事業計画集計2025[(当月)実績 請負金額],0,0)</f>
        <v>0</v>
      </c>
      <c r="AA99" s="28" cm="1">
        <f t="array" ref="AA99">_xlfn.XLOOKUP($D98&amp;Z$2&amp;Z$3,事業計画集計2025[営業所]&amp;事業計画集計2025[月]&amp;事業計画集計2025[受着完],事業計画集計2025[(当月)実績 利益額],0,0)</f>
        <v>0</v>
      </c>
      <c r="AB99" s="133">
        <f>AA99-($Q98*1000)</f>
        <v>-3471000</v>
      </c>
      <c r="AC99" s="142" cm="1">
        <f t="array" ref="AC99">_xlfn.XLOOKUP($D98&amp;Z$2&amp;Z$3,事業計画集計2025[営業所]&amp;事業計画集計2025[月]&amp;事業計画集計2025[受着完],事業計画集計2025[(当月)実績 棟数],0,0)</f>
        <v>0</v>
      </c>
      <c r="AD99" s="27" cm="1">
        <f t="array" ref="AD99">_xlfn.XLOOKUP($D98&amp;AD$2&amp;AD$3,事業計画集計2025[営業所]&amp;事業計画集計2025[月]&amp;事業計画集計2025[受着完],事業計画集計2025[(当月)実績 請負金額],0,0)</f>
        <v>41300000</v>
      </c>
      <c r="AE99" s="28" cm="1">
        <f t="array" ref="AE99">_xlfn.XLOOKUP($D98&amp;AD$2&amp;AD$3,事業計画集計2025[営業所]&amp;事業計画集計2025[月]&amp;事業計画集計2025[受着完],事業計画集計2025[(当月)実績 利益額],0,0)</f>
        <v>7752380</v>
      </c>
      <c r="AF99" s="149" cm="1">
        <f t="array" ref="AF99">_xlfn.XLOOKUP($D98&amp;AD$2&amp;AD$3,事業計画集計2025[営業所]&amp;事業計画集計2025[月]&amp;事業計画集計2025[受着完],事業計画集計2025[(当月)実績 棟数],0,0)</f>
        <v>1</v>
      </c>
      <c r="AG99" s="28" cm="1">
        <f t="array" ref="AG99">_xlfn.XLOOKUP($D98&amp;AG$2&amp;AG$3,事業計画集計2025[営業所]&amp;事業計画集計2025[月]&amp;事業計画集計2025[受着完],事業計画集計2025[(当月)実績 請負金額],0,0)</f>
        <v>0</v>
      </c>
      <c r="AH99" s="28" cm="1">
        <f t="array" ref="AH99">_xlfn.XLOOKUP($D98&amp;AG$2&amp;AG$3,事業計画集計2025[営業所]&amp;事業計画集計2025[月]&amp;事業計画集計2025[受着完],事業計画集計2025[(当月)実績 利益額],0,0)</f>
        <v>0</v>
      </c>
      <c r="AI99" s="149" cm="1">
        <f t="array" ref="AI99">_xlfn.XLOOKUP($D98&amp;AG$2&amp;AG$3,事業計画集計2025[営業所]&amp;事業計画集計2025[月]&amp;事業計画集計2025[受着完],事業計画集計2025[(当月)実績 棟数],0,0)</f>
        <v>0</v>
      </c>
      <c r="AJ99" s="28" cm="1">
        <f t="array" ref="AJ99">_xlfn.XLOOKUP($D98&amp;AJ$2&amp;AJ$3,事業計画集計2025[営業所]&amp;事業計画集計2025[月]&amp;事業計画集計2025[受着完],事業計画集計2025[(当月)実績 請負金額],0,0)</f>
        <v>0</v>
      </c>
      <c r="AK99" s="28" cm="1">
        <f t="array" ref="AK99">_xlfn.XLOOKUP($D98&amp;AJ$2&amp;AJ$3,事業計画集計2025[営業所]&amp;事業計画集計2025[月]&amp;事業計画集計2025[受着完],事業計画集計2025[(当月)実績 利益額],0,0)</f>
        <v>0</v>
      </c>
      <c r="AL99" s="133">
        <f>AK99-($Q98*1000)</f>
        <v>-3471000</v>
      </c>
      <c r="AM99" s="149" cm="1">
        <f t="array" ref="AM99">_xlfn.XLOOKUP($D98&amp;AJ$2&amp;AJ$3,事業計画集計2025[営業所]&amp;事業計画集計2025[月]&amp;事業計画集計2025[受着完],事業計画集計2025[(当月)実績 棟数],0,0)</f>
        <v>0</v>
      </c>
      <c r="AN99" s="28" cm="1">
        <f t="array" ref="AN99">_xlfn.XLOOKUP($D98&amp;AN$2&amp;AN$3,事業計画集計2025[営業所]&amp;事業計画集計2025[月]&amp;事業計画集計2025[受着完],事業計画集計2025[(当月)実績 請負金額],0,0)</f>
        <v>0</v>
      </c>
      <c r="AO99" s="28" cm="1">
        <f t="array" ref="AO99">_xlfn.XLOOKUP($D98&amp;AN$2&amp;AN$3,事業計画集計2025[営業所]&amp;事業計画集計2025[月]&amp;事業計画集計2025[受着完],事業計画集計2025[(当月)実績 利益額],0,0)</f>
        <v>0</v>
      </c>
      <c r="AP99" s="149" cm="1">
        <f t="array" ref="AP99">_xlfn.XLOOKUP($D98&amp;AN$2&amp;AN$3,事業計画集計2025[営業所]&amp;事業計画集計2025[月]&amp;事業計画集計2025[受着完],事業計画集計2025[(当月)実績 棟数],0,0)</f>
        <v>0</v>
      </c>
      <c r="AQ99" s="28" cm="1">
        <f t="array" ref="AQ99">_xlfn.XLOOKUP($D98&amp;AQ$2&amp;AQ$3,事業計画集計2025[営業所]&amp;事業計画集計2025[月]&amp;事業計画集計2025[受着完],事業計画集計2025[(当月)実績 請負金額],0,0)</f>
        <v>0</v>
      </c>
      <c r="AR99" s="28" cm="1">
        <f t="array" ref="AR99">_xlfn.XLOOKUP($D98&amp;AQ$2&amp;AQ$3,事業計画集計2025[営業所]&amp;事業計画集計2025[月]&amp;事業計画集計2025[受着完],事業計画集計2025[(当月)実績 利益額],0,0)</f>
        <v>0</v>
      </c>
      <c r="AS99" s="149" cm="1">
        <f t="array" ref="AS99">_xlfn.XLOOKUP($D98&amp;AQ$2&amp;AQ$3,事業計画集計2025[営業所]&amp;事業計画集計2025[月]&amp;事業計画集計2025[受着完],事業計画集計2025[(当月)実績 棟数],0,0)</f>
        <v>0</v>
      </c>
      <c r="AT99" s="28" cm="1">
        <f t="array" ref="AT99">_xlfn.XLOOKUP($D98&amp;AT$2&amp;AT$3,事業計画集計2025[営業所]&amp;事業計画集計2025[月]&amp;事業計画集計2025[受着完],事業計画集計2025[(当月)実績 請負金額],0,0)</f>
        <v>0</v>
      </c>
      <c r="AU99" s="28" cm="1">
        <f t="array" ref="AU99">_xlfn.XLOOKUP($D98&amp;AT$2&amp;AT$3,事業計画集計2025[営業所]&amp;事業計画集計2025[月]&amp;事業計画集計2025[受着完],事業計画集計2025[(当月)実績 利益額],0,0)</f>
        <v>0</v>
      </c>
      <c r="AV99" s="29">
        <f>AU99-($Q98*1000)</f>
        <v>-3471000</v>
      </c>
      <c r="AW99" s="142" cm="1">
        <f t="array" ref="AW99">_xlfn.XLOOKUP($D98&amp;AT$2&amp;AT$3,事業計画集計2025[営業所]&amp;事業計画集計2025[月]&amp;事業計画集計2025[受着完],事業計画集計2025[(当月)実績 棟数],0,0)</f>
        <v>0</v>
      </c>
      <c r="AX99" s="421">
        <f t="shared" si="2543"/>
        <v>41300000</v>
      </c>
      <c r="AY99" s="422">
        <f t="shared" si="2544"/>
        <v>7752380</v>
      </c>
      <c r="AZ99" s="423">
        <f t="shared" si="2545"/>
        <v>1</v>
      </c>
      <c r="BA99" s="296">
        <f t="shared" si="2546"/>
        <v>0</v>
      </c>
      <c r="BB99" s="300">
        <f t="shared" si="2547"/>
        <v>0</v>
      </c>
      <c r="BC99" s="154">
        <f t="shared" si="2548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-10413000</v>
      </c>
      <c r="BG99" s="158">
        <f>AC99+AM99+AW99</f>
        <v>0</v>
      </c>
      <c r="BH99" s="28" cm="1">
        <f t="array" ref="BH99">_xlfn.XLOOKUP($D98&amp;BH$2&amp;BH$3,事業計画集計2025[営業所]&amp;事業計画集計2025[月]&amp;事業計画集計2025[受着完],事業計画集計2025[(当月)実績 請負金額],0,0)</f>
        <v>0</v>
      </c>
      <c r="BI99" s="28" cm="1">
        <f t="array" ref="BI99">_xlfn.XLOOKUP($D98&amp;BH$2&amp;BH$3,事業計画集計2025[営業所]&amp;事業計画集計2025[月]&amp;事業計画集計2025[受着完],事業計画集計2025[(当月)実績 利益額],0,0)</f>
        <v>0</v>
      </c>
      <c r="BJ99" s="149" cm="1">
        <f t="array" ref="BJ99">_xlfn.XLOOKUP($D98&amp;BH$2&amp;BH$3,事業計画集計2025[営業所]&amp;事業計画集計2025[月]&amp;事業計画集計2025[受着完],事業計画集計2025[(当月)実績 棟数],0,0)</f>
        <v>0</v>
      </c>
      <c r="BK99" s="28" cm="1">
        <f t="array" ref="BK99">_xlfn.XLOOKUP($D98&amp;BK$2&amp;BK$3,事業計画集計2025[営業所]&amp;事業計画集計2025[月]&amp;事業計画集計2025[受着完],事業計画集計2025[(当月)実績 請負金額],0,0)</f>
        <v>0</v>
      </c>
      <c r="BL99" s="28" cm="1">
        <f t="array" ref="BL99">_xlfn.XLOOKUP($D98&amp;BK$2&amp;BK$3,事業計画集計2025[営業所]&amp;事業計画集計2025[月]&amp;事業計画集計2025[受着完],事業計画集計2025[(当月)実績 利益額],0,0)</f>
        <v>0</v>
      </c>
      <c r="BM99" s="149" cm="1">
        <f t="array" ref="BM99">_xlfn.XLOOKUP($D98&amp;BK$2&amp;BK$3,事業計画集計2025[営業所]&amp;事業計画集計2025[月]&amp;事業計画集計2025[受着完],事業計画集計2025[(当月)実績 棟数],0,0)</f>
        <v>0</v>
      </c>
      <c r="BN99" s="28" cm="1">
        <f t="array" ref="BN99">_xlfn.XLOOKUP($D98&amp;BN$2&amp;BN$3,事業計画集計2025[営業所]&amp;事業計画集計2025[月]&amp;事業計画集計2025[受着完],事業計画集計2025[(当月)実績 請負金額],0,0)</f>
        <v>0</v>
      </c>
      <c r="BO99" s="28" cm="1">
        <f t="array" ref="BO99">_xlfn.XLOOKUP($D98&amp;BN$2&amp;BN$3,事業計画集計2025[営業所]&amp;事業計画集計2025[月]&amp;事業計画集計2025[受着完],事業計画集計2025[(当月)実績 利益額],0,0)</f>
        <v>0</v>
      </c>
      <c r="BP99" s="133">
        <f>BO99-($Q98*1000)</f>
        <v>-3471000</v>
      </c>
      <c r="BQ99" s="149" cm="1">
        <f t="array" ref="BQ99">_xlfn.XLOOKUP($D98&amp;BN$2&amp;BN$3,事業計画集計2025[営業所]&amp;事業計画集計2025[月]&amp;事業計画集計2025[受着完],事業計画集計2025[(当月)実績 棟数],0,0)</f>
        <v>0</v>
      </c>
      <c r="BR99" s="28" cm="1">
        <f t="array" ref="BR99">_xlfn.XLOOKUP($D98&amp;BR$2&amp;BR$3,事業計画集計2025[営業所]&amp;事業計画集計2025[月]&amp;事業計画集計2025[受着完],事業計画集計2025[(当月)実績 請負金額],0,0)</f>
        <v>0</v>
      </c>
      <c r="BS99" s="28" cm="1">
        <f t="array" ref="BS99">_xlfn.XLOOKUP($D98&amp;BR$2&amp;BR$3,事業計画集計2025[営業所]&amp;事業計画集計2025[月]&amp;事業計画集計2025[受着完],事業計画集計2025[(当月)実績 利益額],0,0)</f>
        <v>0</v>
      </c>
      <c r="BT99" s="149" cm="1">
        <f t="array" ref="BT99">_xlfn.XLOOKUP($D98&amp;BR$2&amp;BR$3,事業計画集計2025[営業所]&amp;事業計画集計2025[月]&amp;事業計画集計2025[受着完],事業計画集計2025[(当月)実績 棟数],0,0)</f>
        <v>0</v>
      </c>
      <c r="BU99" s="28" cm="1">
        <f t="array" ref="BU99">_xlfn.XLOOKUP($D98&amp;BU$2&amp;BU$3,事業計画集計2025[営業所]&amp;事業計画集計2025[月]&amp;事業計画集計2025[受着完],事業計画集計2025[(当月)実績 請負金額],0,0)</f>
        <v>0</v>
      </c>
      <c r="BV99" s="28" cm="1">
        <f t="array" ref="BV99">_xlfn.XLOOKUP($D98&amp;BU$2&amp;BU$3,事業計画集計2025[営業所]&amp;事業計画集計2025[月]&amp;事業計画集計2025[受着完],事業計画集計2025[(当月)実績 利益額],0,0)</f>
        <v>0</v>
      </c>
      <c r="BW99" s="149" cm="1">
        <f t="array" ref="BW99">_xlfn.XLOOKUP($D98&amp;BU$2&amp;BU$3,事業計画集計2025[営業所]&amp;事業計画集計2025[月]&amp;事業計画集計2025[受着完],事業計画集計2025[(当月)実績 棟数],0,0)</f>
        <v>0</v>
      </c>
      <c r="BX99" s="28" cm="1">
        <f t="array" ref="BX99">_xlfn.XLOOKUP($D98&amp;BX$2&amp;BX$3,事業計画集計2025[営業所]&amp;事業計画集計2025[月]&amp;事業計画集計2025[受着完],事業計画集計2025[(当月)実績 請負金額],0,0)</f>
        <v>41300000</v>
      </c>
      <c r="BY99" s="28" cm="1">
        <f t="array" ref="BY99">_xlfn.XLOOKUP($D98&amp;BX$2&amp;BX$3,事業計画集計2025[営業所]&amp;事業計画集計2025[月]&amp;事業計画集計2025[受着完],事業計画集計2025[(当月)実績 利益額],0,0)</f>
        <v>7752380</v>
      </c>
      <c r="BZ99" s="133">
        <f>BY99-($Q98*1000)</f>
        <v>4281380</v>
      </c>
      <c r="CA99" s="149" cm="1">
        <f t="array" ref="CA99">_xlfn.XLOOKUP($D98&amp;BX$2&amp;BX$3,事業計画集計2025[営業所]&amp;事業計画集計2025[月]&amp;事業計画集計2025[受着完],事業計画集計2025[(当月)実績 棟数],0,0)</f>
        <v>1</v>
      </c>
      <c r="CB99" s="28" cm="1">
        <f t="array" ref="CB99">_xlfn.XLOOKUP($D98&amp;CB$2&amp;CB$3,事業計画集計2025[営業所]&amp;事業計画集計2025[月]&amp;事業計画集計2025[受着完],事業計画集計2025[(当月)実績 請負金額],0,0)</f>
        <v>0</v>
      </c>
      <c r="CC99" s="28" cm="1">
        <f t="array" ref="CC99">_xlfn.XLOOKUP($D98&amp;CB$2&amp;CB$3,事業計画集計2025[営業所]&amp;事業計画集計2025[月]&amp;事業計画集計2025[受着完],事業計画集計2025[(当月)実績 利益額],0,0)</f>
        <v>0</v>
      </c>
      <c r="CD99" s="149" cm="1">
        <f t="array" ref="CD99">_xlfn.XLOOKUP($D98&amp;CB$2&amp;CB$3,事業計画集計2025[営業所]&amp;事業計画集計2025[月]&amp;事業計画集計2025[受着完],事業計画集計2025[(当月)実績 棟数],0,0)</f>
        <v>0</v>
      </c>
      <c r="CE99" s="28" cm="1">
        <f t="array" ref="CE99">_xlfn.XLOOKUP($D98&amp;CE$2&amp;CE$3,事業計画集計2025[営業所]&amp;事業計画集計2025[月]&amp;事業計画集計2025[受着完],事業計画集計2025[(当月)実績 請負金額],0,0)</f>
        <v>0</v>
      </c>
      <c r="CF99" s="28" cm="1">
        <f t="array" ref="CF99">_xlfn.XLOOKUP($D98&amp;CE$2&amp;CE$3,事業計画集計2025[営業所]&amp;事業計画集計2025[月]&amp;事業計画集計2025[受着完],事業計画集計2025[(当月)実績 利益額],0,0)</f>
        <v>0</v>
      </c>
      <c r="CG99" s="149" cm="1">
        <f t="array" ref="CG99">_xlfn.XLOOKUP($D98&amp;CE$2&amp;CE$3,事業計画集計2025[営業所]&amp;事業計画集計2025[月]&amp;事業計画集計2025[受着完],事業計画集計2025[(当月)実績 棟数],0,0)</f>
        <v>0</v>
      </c>
      <c r="CH99" s="28" cm="1">
        <f t="array" ref="CH99">_xlfn.XLOOKUP($D98&amp;CH$2&amp;CH$3,事業計画集計2025[営業所]&amp;事業計画集計2025[月]&amp;事業計画集計2025[受着完],事業計画集計2025[(当月)実績 請負金額],0,0)</f>
        <v>0</v>
      </c>
      <c r="CI99" s="28" cm="1">
        <f t="array" ref="CI99">_xlfn.XLOOKUP($D98&amp;CH$2&amp;CH$3,事業計画集計2025[営業所]&amp;事業計画集計2025[月]&amp;事業計画集計2025[受着完],事業計画集計2025[(当月)実績 利益額],0,0)</f>
        <v>0</v>
      </c>
      <c r="CJ99" s="133">
        <f>CI99-($Q98*1000)</f>
        <v>-3471000</v>
      </c>
      <c r="CK99" s="142" cm="1">
        <f t="array" ref="CK99">_xlfn.XLOOKUP($D98&amp;CH$2&amp;CH$3,事業計画集計2025[営業所]&amp;事業計画集計2025[月]&amp;事業計画集計2025[受着完],事業計画集計2025[(当月)実績 棟数],0,0)</f>
        <v>0</v>
      </c>
      <c r="CL99" s="421">
        <f t="shared" si="2553"/>
        <v>0</v>
      </c>
      <c r="CM99" s="422">
        <f t="shared" si="2554"/>
        <v>0</v>
      </c>
      <c r="CN99" s="423">
        <f t="shared" si="2555"/>
        <v>0</v>
      </c>
      <c r="CO99" s="296">
        <f t="shared" si="2556"/>
        <v>0</v>
      </c>
      <c r="CP99" s="300">
        <f t="shared" si="2557"/>
        <v>0</v>
      </c>
      <c r="CQ99" s="154">
        <f t="shared" si="2558"/>
        <v>0</v>
      </c>
      <c r="CR99" s="304">
        <f>BN99+BX99+CH99</f>
        <v>41300000</v>
      </c>
      <c r="CS99" s="314">
        <f>BO99+BY99+CI99</f>
        <v>7752380</v>
      </c>
      <c r="CT99" s="409">
        <f>CS99*(1+CT100)-(($Q98*1000)*3)</f>
        <v>-2660620</v>
      </c>
      <c r="CU99" s="158">
        <f>BQ99+CA99+CK99</f>
        <v>1</v>
      </c>
      <c r="CV99" s="333">
        <f t="shared" si="2562"/>
        <v>41300000</v>
      </c>
      <c r="CW99" s="334">
        <f t="shared" si="2563"/>
        <v>7752380</v>
      </c>
      <c r="CX99" s="162">
        <f t="shared" si="2564"/>
        <v>1</v>
      </c>
      <c r="CY99" s="354">
        <f t="shared" si="2565"/>
        <v>0</v>
      </c>
      <c r="CZ99" s="355">
        <f t="shared" si="2566"/>
        <v>0</v>
      </c>
      <c r="DA99" s="166">
        <f t="shared" si="2567"/>
        <v>0</v>
      </c>
      <c r="DB99" s="479">
        <f t="shared" si="2568"/>
        <v>41300000</v>
      </c>
      <c r="DC99" s="480">
        <f t="shared" si="2569"/>
        <v>7752380</v>
      </c>
      <c r="DD99" s="409">
        <f t="shared" si="2570"/>
        <v>-13073620</v>
      </c>
      <c r="DE99" s="482">
        <f t="shared" si="2571"/>
        <v>1</v>
      </c>
      <c r="DF99" s="28" cm="1">
        <f t="array" ref="DF99">_xlfn.XLOOKUP($D98&amp;DF$2&amp;DF$3,事業計画集計2025[営業所]&amp;事業計画集計2025[月]&amp;事業計画集計2025[受着完],事業計画集計2025[(当月)実績 請負金額],0,0)</f>
        <v>0</v>
      </c>
      <c r="DG99" s="28" cm="1">
        <f t="array" ref="DG99">_xlfn.XLOOKUP($D98&amp;DF$2&amp;DF$3,事業計画集計2025[営業所]&amp;事業計画集計2025[月]&amp;事業計画集計2025[受着完],事業計画集計2025[(当月)実績 利益額],0,0)</f>
        <v>0</v>
      </c>
      <c r="DH99" s="149" cm="1">
        <f t="array" ref="DH99">_xlfn.XLOOKUP($D98&amp;DF$2&amp;DF$3,事業計画集計2025[営業所]&amp;事業計画集計2025[月]&amp;事業計画集計2025[受着完],事業計画集計2025[(当月)実績 棟数],0,0)</f>
        <v>0</v>
      </c>
      <c r="DI99" s="28" cm="1">
        <f t="array" ref="DI99">_xlfn.XLOOKUP($D98&amp;DI$2&amp;DI$3,事業計画集計2025[営業所]&amp;事業計画集計2025[月]&amp;事業計画集計2025[受着完],事業計画集計2025[(当月)実績 請負金額],0,0)</f>
        <v>0</v>
      </c>
      <c r="DJ99" s="28" cm="1">
        <f t="array" ref="DJ99">_xlfn.XLOOKUP($D98&amp;DI$2&amp;DI$3,事業計画集計2025[営業所]&amp;事業計画集計2025[月]&amp;事業計画集計2025[受着完],事業計画集計2025[(当月)実績 利益額],0,0)</f>
        <v>0</v>
      </c>
      <c r="DK99" s="149" cm="1">
        <f t="array" ref="DK99">_xlfn.XLOOKUP($D98&amp;DI$2&amp;DI$3,事業計画集計2025[営業所]&amp;事業計画集計2025[月]&amp;事業計画集計2025[受着完],事業計画集計2025[(当月)実績 棟数],0,0)</f>
        <v>0</v>
      </c>
      <c r="DL99" s="28" cm="1">
        <f t="array" ref="DL99">_xlfn.XLOOKUP($D98&amp;DL$2&amp;DL$3,事業計画集計2025[営業所]&amp;事業計画集計2025[月]&amp;事業計画集計2025[受着完],事業計画集計2025[(当月)実績 請負金額],0,0)</f>
        <v>0</v>
      </c>
      <c r="DM99" s="28" cm="1">
        <f t="array" ref="DM99">_xlfn.XLOOKUP($D98&amp;DL$2&amp;DL$3,事業計画集計2025[営業所]&amp;事業計画集計2025[月]&amp;事業計画集計2025[受着完],事業計画集計2025[(当月)実績 利益額],0,0)</f>
        <v>0</v>
      </c>
      <c r="DN99" s="133">
        <f>DM99-($Q98*1000)</f>
        <v>-3471000</v>
      </c>
      <c r="DO99" s="149" cm="1">
        <f t="array" ref="DO99">_xlfn.XLOOKUP($D98&amp;DL$2&amp;DL$3,事業計画集計2025[営業所]&amp;事業計画集計2025[月]&amp;事業計画集計2025[受着完],事業計画集計2025[(当月)実績 棟数],0,0)</f>
        <v>0</v>
      </c>
      <c r="DP99" s="28" cm="1">
        <f t="array" ref="DP99">_xlfn.XLOOKUP($D98&amp;DP$2&amp;DP$3,事業計画集計2025[営業所]&amp;事業計画集計2025[月]&amp;事業計画集計2025[受着完],事業計画集計2025[(当月)実績 請負金額],0,0)</f>
        <v>0</v>
      </c>
      <c r="DQ99" s="28" cm="1">
        <f t="array" ref="DQ99">_xlfn.XLOOKUP($D98&amp;DP$2&amp;DP$3,事業計画集計2025[営業所]&amp;事業計画集計2025[月]&amp;事業計画集計2025[受着完],事業計画集計2025[(当月)実績 利益額],0,0)</f>
        <v>0</v>
      </c>
      <c r="DR99" s="149" cm="1">
        <f t="array" ref="DR99">_xlfn.XLOOKUP($D98&amp;DP$2&amp;DP$3,事業計画集計2025[営業所]&amp;事業計画集計2025[月]&amp;事業計画集計2025[受着完],事業計画集計2025[(当月)実績 棟数],0,0)</f>
        <v>0</v>
      </c>
      <c r="DS99" s="28" cm="1">
        <f t="array" ref="DS99">_xlfn.XLOOKUP($D98&amp;DS$2&amp;DS$3,事業計画集計2025[営業所]&amp;事業計画集計2025[月]&amp;事業計画集計2025[受着完],事業計画集計2025[(当月)実績 請負金額],0,0)</f>
        <v>0</v>
      </c>
      <c r="DT99" s="28" cm="1">
        <f t="array" ref="DT99">_xlfn.XLOOKUP($D98&amp;DS$2&amp;DS$3,事業計画集計2025[営業所]&amp;事業計画集計2025[月]&amp;事業計画集計2025[受着完],事業計画集計2025[(当月)実績 利益額],0,0)</f>
        <v>0</v>
      </c>
      <c r="DU99" s="149" cm="1">
        <f t="array" ref="DU99">_xlfn.XLOOKUP($D98&amp;DS$2&amp;DS$3,事業計画集計2025[営業所]&amp;事業計画集計2025[月]&amp;事業計画集計2025[受着完],事業計画集計2025[(当月)実績 棟数],0,0)</f>
        <v>0</v>
      </c>
      <c r="DV99" s="28" cm="1">
        <f t="array" ref="DV99">_xlfn.XLOOKUP($D98&amp;DV$2&amp;DV$3,事業計画集計2025[営業所]&amp;事業計画集計2025[月]&amp;事業計画集計2025[受着完],事業計画集計2025[(当月)実績 請負金額],0,0)</f>
        <v>0</v>
      </c>
      <c r="DW99" s="28" cm="1">
        <f t="array" ref="DW99">_xlfn.XLOOKUP($D98&amp;DV$2&amp;DV$3,事業計画集計2025[営業所]&amp;事業計画集計2025[月]&amp;事業計画集計2025[受着完],事業計画集計2025[(当月)実績 利益額],0,0)</f>
        <v>0</v>
      </c>
      <c r="DX99" s="133">
        <f>DW99-($Q98*1000)</f>
        <v>-3471000</v>
      </c>
      <c r="DY99" s="149" cm="1">
        <f t="array" ref="DY99">_xlfn.XLOOKUP($D98&amp;DV$2&amp;DV$3,事業計画集計2025[営業所]&amp;事業計画集計2025[月]&amp;事業計画集計2025[受着完],事業計画集計2025[(当月)実績 棟数],0,0)</f>
        <v>0</v>
      </c>
      <c r="DZ99" s="28" cm="1">
        <f t="array" ref="DZ99">_xlfn.XLOOKUP($D98&amp;DZ$2&amp;DZ$3,事業計画集計2025[営業所]&amp;事業計画集計2025[月]&amp;事業計画集計2025[受着完],事業計画集計2025[(当月)実績 請負金額],0,0)</f>
        <v>0</v>
      </c>
      <c r="EA99" s="28" cm="1">
        <f t="array" ref="EA99">_xlfn.XLOOKUP($D98&amp;DZ$2&amp;DZ$3,事業計画集計2025[営業所]&amp;事業計画集計2025[月]&amp;事業計画集計2025[受着完],事業計画集計2025[(当月)実績 利益額],0,0)</f>
        <v>0</v>
      </c>
      <c r="EB99" s="149" cm="1">
        <f t="array" ref="EB99">_xlfn.XLOOKUP($D98&amp;DZ$2&amp;DZ$3,事業計画集計2025[営業所]&amp;事業計画集計2025[月]&amp;事業計画集計2025[受着完],事業計画集計2025[(当月)実績 棟数],0,0)</f>
        <v>0</v>
      </c>
      <c r="EC99" s="28" cm="1">
        <f t="array" ref="EC99">_xlfn.XLOOKUP($D98&amp;EC$2&amp;EC$3,事業計画集計2025[営業所]&amp;事業計画集計2025[月]&amp;事業計画集計2025[受着完],事業計画集計2025[(当月)実績 請負金額],0,0)</f>
        <v>0</v>
      </c>
      <c r="ED99" s="28" cm="1">
        <f t="array" ref="ED99">_xlfn.XLOOKUP($D98&amp;EC$2&amp;EC$3,事業計画集計2025[営業所]&amp;事業計画集計2025[月]&amp;事業計画集計2025[受着完],事業計画集計2025[(当月)実績 利益額],0,0)</f>
        <v>0</v>
      </c>
      <c r="EE99" s="149" cm="1">
        <f t="array" ref="EE99">_xlfn.XLOOKUP($D98&amp;EC$2&amp;EC$3,事業計画集計2025[営業所]&amp;事業計画集計2025[月]&amp;事業計画集計2025[受着完],事業計画集計2025[(当月)実績 棟数],0,0)</f>
        <v>0</v>
      </c>
      <c r="EF99" s="28" cm="1">
        <f t="array" ref="EF99">_xlfn.XLOOKUP($D98&amp;EF$2&amp;EF$3,事業計画集計2025[営業所]&amp;事業計画集計2025[月]&amp;事業計画集計2025[受着完],事業計画集計2025[(当月)実績 請負金額],0,0)</f>
        <v>0</v>
      </c>
      <c r="EG99" s="28" cm="1">
        <f t="array" ref="EG99">_xlfn.XLOOKUP($D98&amp;EF$2&amp;EF$3,事業計画集計2025[営業所]&amp;事業計画集計2025[月]&amp;事業計画集計2025[受着完],事業計画集計2025[(当月)実績 利益額],0,0)</f>
        <v>0</v>
      </c>
      <c r="EH99" s="133">
        <f>EG99-($Q98*1000)</f>
        <v>-3471000</v>
      </c>
      <c r="EI99" s="142" cm="1">
        <f t="array" ref="EI99">_xlfn.XLOOKUP($D98&amp;EF$2&amp;EF$3,事業計画集計2025[営業所]&amp;事業計画集計2025[月]&amp;事業計画集計2025[受着完],事業計画集計2025[(当月)実績 棟数],0,0)</f>
        <v>0</v>
      </c>
      <c r="EJ99" s="421">
        <f t="shared" si="2572"/>
        <v>0</v>
      </c>
      <c r="EK99" s="422">
        <f t="shared" si="2573"/>
        <v>0</v>
      </c>
      <c r="EL99" s="423">
        <f t="shared" si="2574"/>
        <v>0</v>
      </c>
      <c r="EM99" s="296">
        <f t="shared" si="2575"/>
        <v>0</v>
      </c>
      <c r="EN99" s="300">
        <f t="shared" si="2576"/>
        <v>0</v>
      </c>
      <c r="EO99" s="154">
        <f t="shared" si="2577"/>
        <v>0</v>
      </c>
      <c r="EP99" s="304">
        <f>DL99+DV99+EF99</f>
        <v>0</v>
      </c>
      <c r="EQ99" s="314">
        <f>DM99+DW99+EG99</f>
        <v>0</v>
      </c>
      <c r="ER99" s="409">
        <f>EQ99*(1+ER100)-(($Q98*1000)*3)</f>
        <v>-10413000</v>
      </c>
      <c r="ES99" s="158">
        <f>DO99+DY99+EI99</f>
        <v>0</v>
      </c>
      <c r="ET99" s="28" cm="1">
        <f t="array" ref="ET99">_xlfn.XLOOKUP($D98&amp;ET$2&amp;ET$3,事業計画集計2025[営業所]&amp;事業計画集計2025[月]&amp;事業計画集計2025[受着完],事業計画集計2025[(当月)実績 請負金額],0,0)</f>
        <v>0</v>
      </c>
      <c r="EU99" s="28" cm="1">
        <f t="array" ref="EU99">_xlfn.XLOOKUP($D98&amp;ET$2&amp;ET$3,事業計画集計2025[営業所]&amp;事業計画集計2025[月]&amp;事業計画集計2025[受着完],事業計画集計2025[(当月)実績 利益額],0,0)</f>
        <v>0</v>
      </c>
      <c r="EV99" s="149" cm="1">
        <f t="array" ref="EV99">_xlfn.XLOOKUP($D98&amp;ET$2&amp;ET$3,事業計画集計2025[営業所]&amp;事業計画集計2025[月]&amp;事業計画集計2025[受着完],事業計画集計2025[(当月)実績 棟数],0,0)</f>
        <v>0</v>
      </c>
      <c r="EW99" s="28" cm="1">
        <f t="array" ref="EW99">_xlfn.XLOOKUP($D98&amp;EW$2&amp;EW$3,事業計画集計2025[営業所]&amp;事業計画集計2025[月]&amp;事業計画集計2025[受着完],事業計画集計2025[(当月)実績 請負金額],0,0)</f>
        <v>0</v>
      </c>
      <c r="EX99" s="28" cm="1">
        <f t="array" ref="EX99">_xlfn.XLOOKUP($D98&amp;EW$2&amp;EW$3,事業計画集計2025[営業所]&amp;事業計画集計2025[月]&amp;事業計画集計2025[受着完],事業計画集計2025[(当月)実績 利益額],0,0)</f>
        <v>0</v>
      </c>
      <c r="EY99" s="149" cm="1">
        <f t="array" ref="EY99">_xlfn.XLOOKUP($D98&amp;EW$2&amp;EW$3,事業計画集計2025[営業所]&amp;事業計画集計2025[月]&amp;事業計画集計2025[受着完],事業計画集計2025[(当月)実績 棟数],0,0)</f>
        <v>0</v>
      </c>
      <c r="EZ99" s="28" cm="1">
        <f t="array" ref="EZ99">_xlfn.XLOOKUP($D98&amp;EZ$2&amp;EZ$3,事業計画集計2025[営業所]&amp;事業計画集計2025[月]&amp;事業計画集計2025[受着完],事業計画集計2025[(当月)実績 請負金額],0,0)</f>
        <v>0</v>
      </c>
      <c r="FA99" s="28" cm="1">
        <f t="array" ref="FA99">_xlfn.XLOOKUP($D98&amp;EZ$2&amp;EZ$3,事業計画集計2025[営業所]&amp;事業計画集計2025[月]&amp;事業計画集計2025[受着完],事業計画集計2025[(当月)実績 利益額],0,0)</f>
        <v>0</v>
      </c>
      <c r="FB99" s="133">
        <f>FA99-($Q98*1000)</f>
        <v>-3471000</v>
      </c>
      <c r="FC99" s="149" cm="1">
        <f t="array" ref="FC99">_xlfn.XLOOKUP($D98&amp;EZ$2&amp;EZ$3,事業計画集計2025[営業所]&amp;事業計画集計2025[月]&amp;事業計画集計2025[受着完],事業計画集計2025[(当月)実績 棟数],0,0)</f>
        <v>0</v>
      </c>
      <c r="FD99" s="28" cm="1">
        <f t="array" ref="FD99">_xlfn.XLOOKUP($D98&amp;FD$2&amp;FD$3,事業計画集計2025[営業所]&amp;事業計画集計2025[月]&amp;事業計画集計2025[受着完],事業計画集計2025[(当月)実績 請負金額],0,0)</f>
        <v>0</v>
      </c>
      <c r="FE99" s="28" cm="1">
        <f t="array" ref="FE99">_xlfn.XLOOKUP($D98&amp;FD$2&amp;FD$3,事業計画集計2025[営業所]&amp;事業計画集計2025[月]&amp;事業計画集計2025[受着完],事業計画集計2025[(当月)実績 利益額],0,0)</f>
        <v>0</v>
      </c>
      <c r="FF99" s="149" cm="1">
        <f t="array" ref="FF99">_xlfn.XLOOKUP($D98&amp;FD$2&amp;FD$3,事業計画集計2025[営業所]&amp;事業計画集計2025[月]&amp;事業計画集計2025[受着完],事業計画集計2025[(当月)実績 棟数],0,0)</f>
        <v>0</v>
      </c>
      <c r="FG99" s="28" cm="1">
        <f t="array" ref="FG99">_xlfn.XLOOKUP($D98&amp;FG$2&amp;FG$3,事業計画集計2025[営業所]&amp;事業計画集計2025[月]&amp;事業計画集計2025[受着完],事業計画集計2025[(当月)実績 請負金額],0,0)</f>
        <v>0</v>
      </c>
      <c r="FH99" s="28" cm="1">
        <f t="array" ref="FH99">_xlfn.XLOOKUP($D98&amp;FG$2&amp;FG$3,事業計画集計2025[営業所]&amp;事業計画集計2025[月]&amp;事業計画集計2025[受着完],事業計画集計2025[(当月)実績 利益額],0,0)</f>
        <v>0</v>
      </c>
      <c r="FI99" s="149" cm="1">
        <f t="array" ref="FI99">_xlfn.XLOOKUP($D98&amp;FG$2&amp;FG$3,事業計画集計2025[営業所]&amp;事業計画集計2025[月]&amp;事業計画集計2025[受着完],事業計画集計2025[(当月)実績 棟数],0,0)</f>
        <v>0</v>
      </c>
      <c r="FJ99" s="28" cm="1">
        <f t="array" ref="FJ99">_xlfn.XLOOKUP($D98&amp;FJ$2&amp;FJ$3,事業計画集計2025[営業所]&amp;事業計画集計2025[月]&amp;事業計画集計2025[受着完],事業計画集計2025[(当月)実績 請負金額],0,0)</f>
        <v>0</v>
      </c>
      <c r="FK99" s="28" cm="1">
        <f t="array" ref="FK99">_xlfn.XLOOKUP($D98&amp;FJ$2&amp;FJ$3,事業計画集計2025[営業所]&amp;事業計画集計2025[月]&amp;事業計画集計2025[受着完],事業計画集計2025[(当月)実績 利益額],0,0)</f>
        <v>0</v>
      </c>
      <c r="FL99" s="133">
        <f>FK99-($Q98*1000)</f>
        <v>-3471000</v>
      </c>
      <c r="FM99" s="149" cm="1">
        <f t="array" ref="FM99">_xlfn.XLOOKUP($D98&amp;FJ$2&amp;FJ$3,事業計画集計2025[営業所]&amp;事業計画集計2025[月]&amp;事業計画集計2025[受着完],事業計画集計2025[(当月)実績 棟数],0,0)</f>
        <v>0</v>
      </c>
      <c r="FN99" s="28" cm="1">
        <f t="array" ref="FN99">_xlfn.XLOOKUP($D98&amp;FN$2&amp;FN$3,事業計画集計2025[営業所]&amp;事業計画集計2025[月]&amp;事業計画集計2025[受着完],事業計画集計2025[(当月)実績 請負金額],0,0)</f>
        <v>0</v>
      </c>
      <c r="FO99" s="28" cm="1">
        <f t="array" ref="FO99">_xlfn.XLOOKUP($D98&amp;FN$2&amp;FN$3,事業計画集計2025[営業所]&amp;事業計画集計2025[月]&amp;事業計画集計2025[受着完],事業計画集計2025[(当月)実績 利益額],0,0)</f>
        <v>0</v>
      </c>
      <c r="FP99" s="149" cm="1">
        <f t="array" ref="FP99">_xlfn.XLOOKUP($D98&amp;FN$2&amp;FN$3,事業計画集計2025[営業所]&amp;事業計画集計2025[月]&amp;事業計画集計2025[受着完],事業計画集計2025[(当月)実績 棟数],0,0)</f>
        <v>0</v>
      </c>
      <c r="FQ99" s="28" cm="1">
        <f t="array" ref="FQ99">_xlfn.XLOOKUP($D98&amp;FQ$2&amp;FQ$3,事業計画集計2025[営業所]&amp;事業計画集計2025[月]&amp;事業計画集計2025[受着完],事業計画集計2025[(当月)実績 請負金額],0,0)</f>
        <v>0</v>
      </c>
      <c r="FR99" s="28" cm="1">
        <f t="array" ref="FR99">_xlfn.XLOOKUP($D98&amp;FQ$2&amp;FQ$3,事業計画集計2025[営業所]&amp;事業計画集計2025[月]&amp;事業計画集計2025[受着完],事業計画集計2025[(当月)実績 利益額],0,0)</f>
        <v>0</v>
      </c>
      <c r="FS99" s="149" cm="1">
        <f t="array" ref="FS99">_xlfn.XLOOKUP($D98&amp;FQ$2&amp;FQ$3,事業計画集計2025[営業所]&amp;事業計画集計2025[月]&amp;事業計画集計2025[受着完],事業計画集計2025[(当月)実績 棟数],0,0)</f>
        <v>0</v>
      </c>
      <c r="FT99" s="28" cm="1">
        <f t="array" ref="FT99">_xlfn.XLOOKUP($D98&amp;FT$2&amp;FT$3,事業計画集計2025[営業所]&amp;事業計画集計2025[月]&amp;事業計画集計2025[受着完],事業計画集計2025[(当月)実績 請負金額],0,0)</f>
        <v>0</v>
      </c>
      <c r="FU99" s="28" cm="1">
        <f t="array" ref="FU99">_xlfn.XLOOKUP($D98&amp;FT$2&amp;FT$3,事業計画集計2025[営業所]&amp;事業計画集計2025[月]&amp;事業計画集計2025[受着完],事業計画集計2025[(当月)実績 利益額],0,0)</f>
        <v>0</v>
      </c>
      <c r="FV99" s="133">
        <f>FU99-($Q98*1000)</f>
        <v>-3471000</v>
      </c>
      <c r="FW99" s="142" cm="1">
        <f t="array" ref="FW99">_xlfn.XLOOKUP($D98&amp;FT$2&amp;FT$3,事業計画集計2025[営業所]&amp;事業計画集計2025[月]&amp;事業計画集計2025[受着完],事業計画集計2025[(当月)実績 棟数],0,0)</f>
        <v>0</v>
      </c>
      <c r="FX99" s="421">
        <f t="shared" si="2581"/>
        <v>0</v>
      </c>
      <c r="FY99" s="422">
        <f t="shared" si="2582"/>
        <v>0</v>
      </c>
      <c r="FZ99" s="423">
        <f t="shared" si="2583"/>
        <v>0</v>
      </c>
      <c r="GA99" s="296">
        <f t="shared" si="2584"/>
        <v>0</v>
      </c>
      <c r="GB99" s="300">
        <f t="shared" si="2585"/>
        <v>0</v>
      </c>
      <c r="GC99" s="154">
        <f t="shared" si="2586"/>
        <v>0</v>
      </c>
      <c r="GD99" s="304">
        <f>EZ99+FJ99+FT99</f>
        <v>0</v>
      </c>
      <c r="GE99" s="314">
        <f>FA99+FK99+FU99</f>
        <v>0</v>
      </c>
      <c r="GF99" s="409">
        <f>GE99*(1+GF100)-(($Q98*1000)*3)</f>
        <v>-10413000</v>
      </c>
      <c r="GG99" s="158">
        <f>FC99+FM99+FW99</f>
        <v>0</v>
      </c>
      <c r="GH99" s="333">
        <f t="shared" si="2590"/>
        <v>0</v>
      </c>
      <c r="GI99" s="334">
        <f t="shared" si="2591"/>
        <v>0</v>
      </c>
      <c r="GJ99" s="162">
        <f t="shared" si="2592"/>
        <v>0</v>
      </c>
      <c r="GK99" s="354">
        <f t="shared" si="2593"/>
        <v>0</v>
      </c>
      <c r="GL99" s="355">
        <f t="shared" si="2594"/>
        <v>0</v>
      </c>
      <c r="GM99" s="166">
        <f t="shared" si="2595"/>
        <v>0</v>
      </c>
      <c r="GN99" s="479">
        <f t="shared" si="2596"/>
        <v>0</v>
      </c>
      <c r="GO99" s="480">
        <f t="shared" si="2597"/>
        <v>0</v>
      </c>
      <c r="GP99" s="409">
        <f t="shared" si="2598"/>
        <v>-20826000</v>
      </c>
      <c r="GQ99" s="482">
        <f t="shared" si="2599"/>
        <v>0</v>
      </c>
      <c r="GR99" s="390">
        <f t="shared" si="2600"/>
        <v>41300000</v>
      </c>
      <c r="GS99" s="391">
        <f t="shared" si="2601"/>
        <v>7752380</v>
      </c>
      <c r="GT99" s="170">
        <f t="shared" si="2602"/>
        <v>1</v>
      </c>
      <c r="GU99" s="390">
        <f t="shared" si="2603"/>
        <v>0</v>
      </c>
      <c r="GV99" s="391">
        <f t="shared" si="2604"/>
        <v>0</v>
      </c>
      <c r="GW99" s="170">
        <f t="shared" si="2605"/>
        <v>0</v>
      </c>
      <c r="GX99" s="390">
        <f t="shared" si="2606"/>
        <v>41300000</v>
      </c>
      <c r="GY99" s="391">
        <f t="shared" si="2607"/>
        <v>7752380</v>
      </c>
      <c r="GZ99" s="409">
        <f t="shared" si="2608"/>
        <v>-33899620</v>
      </c>
      <c r="HA99" s="256">
        <f t="shared" si="2609"/>
        <v>1</v>
      </c>
      <c r="HB99" s="31"/>
      <c r="HC99" s="30" t="s">
        <v>138</v>
      </c>
      <c r="HD99" s="30" t="s">
        <v>206</v>
      </c>
      <c r="HE99" s="30" t="s">
        <v>269</v>
      </c>
      <c r="HF99" s="30"/>
      <c r="HG99" s="30"/>
    </row>
    <row r="100" spans="1:215" s="38" customFormat="1" ht="21">
      <c r="A100" s="32"/>
      <c r="B100" s="599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139</v>
      </c>
      <c r="T100" s="35" t="str">
        <f t="shared" ref="T100:AA100" si="2616">IF(AND(T98&gt;0,T99&gt;0),ROUNDDOWN(T99/T98,4),"")</f>
        <v/>
      </c>
      <c r="U100" s="36" t="str">
        <f t="shared" si="2616"/>
        <v/>
      </c>
      <c r="V100" s="143" t="str">
        <f t="shared" si="2616"/>
        <v/>
      </c>
      <c r="W100" s="35" t="str">
        <f t="shared" si="2616"/>
        <v/>
      </c>
      <c r="X100" s="36" t="str">
        <f t="shared" si="2616"/>
        <v/>
      </c>
      <c r="Y100" s="150" t="str">
        <f t="shared" si="2616"/>
        <v/>
      </c>
      <c r="Z100" s="36" t="str">
        <f t="shared" si="2616"/>
        <v/>
      </c>
      <c r="AA100" s="36" t="str">
        <f t="shared" si="2616"/>
        <v/>
      </c>
      <c r="AB100" s="37">
        <f>IF(AB99&gt;0,AB99/AB98,0)</f>
        <v>0</v>
      </c>
      <c r="AC100" s="143" t="str">
        <f t="shared" ref="AC100:AK100" si="2617">IF(AND(AC98&gt;0,AC99&gt;0),ROUNDDOWN(AC99/AC98,4),"")</f>
        <v/>
      </c>
      <c r="AD100" s="35">
        <f t="shared" si="2617"/>
        <v>5.5065999999999997</v>
      </c>
      <c r="AE100" s="36">
        <f t="shared" si="2617"/>
        <v>1.0336000000000001</v>
      </c>
      <c r="AF100" s="150">
        <f t="shared" si="2617"/>
        <v>0.5</v>
      </c>
      <c r="AG100" s="36" t="str">
        <f t="shared" si="2617"/>
        <v/>
      </c>
      <c r="AH100" s="36" t="str">
        <f t="shared" si="2617"/>
        <v/>
      </c>
      <c r="AI100" s="150" t="str">
        <f t="shared" si="2617"/>
        <v/>
      </c>
      <c r="AJ100" s="36" t="str">
        <f t="shared" si="2617"/>
        <v/>
      </c>
      <c r="AK100" s="36" t="str">
        <f t="shared" si="2617"/>
        <v/>
      </c>
      <c r="AL100" s="37">
        <f>IF(AL99&gt;0,AL99/AL98,0)</f>
        <v>0</v>
      </c>
      <c r="AM100" s="150" t="str">
        <f t="shared" ref="AM100:AU100" si="2618">IF(AND(AM98&gt;0,AM99&gt;0),ROUNDDOWN(AM99/AM98,4),"")</f>
        <v/>
      </c>
      <c r="AN100" s="36" t="str">
        <f t="shared" si="2618"/>
        <v/>
      </c>
      <c r="AO100" s="36" t="str">
        <f t="shared" si="2618"/>
        <v/>
      </c>
      <c r="AP100" s="150" t="str">
        <f t="shared" si="2618"/>
        <v/>
      </c>
      <c r="AQ100" s="36" t="str">
        <f t="shared" si="2618"/>
        <v/>
      </c>
      <c r="AR100" s="36" t="str">
        <f t="shared" si="2618"/>
        <v/>
      </c>
      <c r="AS100" s="150" t="str">
        <f t="shared" si="2618"/>
        <v/>
      </c>
      <c r="AT100" s="36" t="str">
        <f t="shared" si="2618"/>
        <v/>
      </c>
      <c r="AU100" s="36" t="str">
        <f t="shared" si="2618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>
        <f t="shared" ref="AX100:BE100" si="2619">IF(AND(AX98&gt;0,AX99&gt;0),ROUNDDOWN(AX99/AX98,4),"")</f>
        <v>3.4416000000000002</v>
      </c>
      <c r="AY100" s="425">
        <f t="shared" si="2619"/>
        <v>0.64600000000000002</v>
      </c>
      <c r="AZ100" s="426">
        <f t="shared" si="2619"/>
        <v>0.2</v>
      </c>
      <c r="BA100" s="297" t="str">
        <f t="shared" si="2619"/>
        <v/>
      </c>
      <c r="BB100" s="301" t="str">
        <f t="shared" si="2619"/>
        <v/>
      </c>
      <c r="BC100" s="155" t="str">
        <f t="shared" si="2619"/>
        <v/>
      </c>
      <c r="BD100" s="305" t="str">
        <f t="shared" si="2619"/>
        <v/>
      </c>
      <c r="BE100" s="315" t="str">
        <f t="shared" si="2619"/>
        <v/>
      </c>
      <c r="BF100" s="325"/>
      <c r="BG100" s="159" t="str">
        <f t="shared" ref="BG100:BO100" si="2620">IF(AND(BG98&gt;0,BG99&gt;0),ROUNDDOWN(BG99/BG98,4),"")</f>
        <v/>
      </c>
      <c r="BH100" s="36" t="str">
        <f t="shared" si="2620"/>
        <v/>
      </c>
      <c r="BI100" s="36" t="str">
        <f t="shared" si="2620"/>
        <v/>
      </c>
      <c r="BJ100" s="150" t="str">
        <f t="shared" si="2620"/>
        <v/>
      </c>
      <c r="BK100" s="36" t="str">
        <f t="shared" si="2620"/>
        <v/>
      </c>
      <c r="BL100" s="36" t="str">
        <f t="shared" si="2620"/>
        <v/>
      </c>
      <c r="BM100" s="150" t="str">
        <f t="shared" si="2620"/>
        <v/>
      </c>
      <c r="BN100" s="36" t="str">
        <f t="shared" si="2620"/>
        <v/>
      </c>
      <c r="BO100" s="36" t="str">
        <f t="shared" si="2620"/>
        <v/>
      </c>
      <c r="BP100" s="37">
        <f>IF(BP99&gt;0,BP99/BP98,0)</f>
        <v>0</v>
      </c>
      <c r="BQ100" s="150" t="str">
        <f t="shared" ref="BQ100:BY100" si="2621">IF(AND(BQ98&gt;0,BQ99&gt;0),ROUNDDOWN(BQ99/BQ98,4),"")</f>
        <v/>
      </c>
      <c r="BR100" s="36" t="str">
        <f t="shared" si="2621"/>
        <v/>
      </c>
      <c r="BS100" s="36" t="str">
        <f t="shared" si="2621"/>
        <v/>
      </c>
      <c r="BT100" s="150" t="str">
        <f t="shared" si="2621"/>
        <v/>
      </c>
      <c r="BU100" s="36" t="str">
        <f t="shared" si="2621"/>
        <v/>
      </c>
      <c r="BV100" s="36" t="str">
        <f t="shared" si="2621"/>
        <v/>
      </c>
      <c r="BW100" s="150" t="str">
        <f t="shared" si="2621"/>
        <v/>
      </c>
      <c r="BX100" s="36">
        <f t="shared" si="2621"/>
        <v>4.2141999999999999</v>
      </c>
      <c r="BY100" s="36">
        <f t="shared" si="2621"/>
        <v>0.79100000000000004</v>
      </c>
      <c r="BZ100" s="37">
        <f>IF(BZ99&gt;0,BZ99/BZ98,0)</f>
        <v>0.67647021646389638</v>
      </c>
      <c r="CA100" s="150">
        <f t="shared" ref="CA100:CI100" si="2622">IF(AND(CA98&gt;0,CA99&gt;0),ROUNDDOWN(CA99/CA98,4),"")</f>
        <v>0.5</v>
      </c>
      <c r="CB100" s="36" t="str">
        <f t="shared" si="2622"/>
        <v/>
      </c>
      <c r="CC100" s="36" t="str">
        <f t="shared" si="2622"/>
        <v/>
      </c>
      <c r="CD100" s="150" t="str">
        <f t="shared" si="2622"/>
        <v/>
      </c>
      <c r="CE100" s="36" t="str">
        <f t="shared" si="2622"/>
        <v/>
      </c>
      <c r="CF100" s="36" t="str">
        <f t="shared" si="2622"/>
        <v/>
      </c>
      <c r="CG100" s="150" t="str">
        <f t="shared" si="2622"/>
        <v/>
      </c>
      <c r="CH100" s="36" t="str">
        <f t="shared" si="2622"/>
        <v/>
      </c>
      <c r="CI100" s="36" t="str">
        <f t="shared" si="2622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 t="str">
        <f t="shared" ref="CL100:CS100" si="2623">IF(AND(CL98&gt;0,CL99&gt;0),ROUNDDOWN(CL99/CL98,4),"")</f>
        <v/>
      </c>
      <c r="CM100" s="425" t="str">
        <f t="shared" si="2623"/>
        <v/>
      </c>
      <c r="CN100" s="426" t="str">
        <f t="shared" si="2623"/>
        <v/>
      </c>
      <c r="CO100" s="297" t="str">
        <f t="shared" si="2623"/>
        <v/>
      </c>
      <c r="CP100" s="301" t="str">
        <f t="shared" si="2623"/>
        <v/>
      </c>
      <c r="CQ100" s="155" t="str">
        <f t="shared" si="2623"/>
        <v/>
      </c>
      <c r="CR100" s="305">
        <f t="shared" si="2623"/>
        <v>2.2204000000000002</v>
      </c>
      <c r="CS100" s="315">
        <f t="shared" si="2623"/>
        <v>0.41670000000000001</v>
      </c>
      <c r="CT100" s="325"/>
      <c r="CU100" s="159">
        <f>IF(AND(CU98&gt;0,CU99&gt;0),ROUNDDOWN(CU99/CU98,4),"")</f>
        <v>0.2</v>
      </c>
      <c r="CV100" s="335">
        <f>IF(AND(CV98&gt;0,CV99&gt;0),ROUNDDOWN(CV99/CV98,4),"")</f>
        <v>1.5409999999999999</v>
      </c>
      <c r="CW100" s="336">
        <f t="shared" ref="CW100:CX100" si="2624">IF(AND(CW98&gt;0,CW99&gt;0),ROUNDDOWN(CW99/CW98,4),"")</f>
        <v>0.28920000000000001</v>
      </c>
      <c r="CX100" s="163">
        <f t="shared" si="2624"/>
        <v>0.1111</v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>
        <f t="shared" ref="DB100:DE100" si="2625">IF(AND(DB98&gt;0,DB99&gt;0),ROUNDDOWN(DB99/DB98,4),"")</f>
        <v>1.3952</v>
      </c>
      <c r="DC100" s="484">
        <f t="shared" si="2625"/>
        <v>0.26190000000000002</v>
      </c>
      <c r="DD100" s="485"/>
      <c r="DE100" s="486">
        <f t="shared" si="2625"/>
        <v>0.1</v>
      </c>
      <c r="DF100" s="36" t="str">
        <f t="shared" ref="DF100:DM100" si="2626">IF(AND(DF98&gt;0,DF99&gt;0),ROUNDDOWN(DF99/DF98,4),"")</f>
        <v/>
      </c>
      <c r="DG100" s="36" t="str">
        <f t="shared" si="2626"/>
        <v/>
      </c>
      <c r="DH100" s="150" t="str">
        <f t="shared" si="2626"/>
        <v/>
      </c>
      <c r="DI100" s="36" t="str">
        <f t="shared" si="2626"/>
        <v/>
      </c>
      <c r="DJ100" s="36" t="str">
        <f t="shared" si="2626"/>
        <v/>
      </c>
      <c r="DK100" s="150" t="str">
        <f t="shared" si="2626"/>
        <v/>
      </c>
      <c r="DL100" s="36" t="str">
        <f t="shared" si="2626"/>
        <v/>
      </c>
      <c r="DM100" s="36" t="str">
        <f t="shared" si="2626"/>
        <v/>
      </c>
      <c r="DN100" s="37">
        <f>IF(DN99&gt;0,DN99/DN98,0)</f>
        <v>0</v>
      </c>
      <c r="DO100" s="150" t="str">
        <f t="shared" ref="DO100:DW100" si="2627">IF(AND(DO98&gt;0,DO99&gt;0),ROUNDDOWN(DO99/DO98,4),"")</f>
        <v/>
      </c>
      <c r="DP100" s="36" t="str">
        <f t="shared" si="2627"/>
        <v/>
      </c>
      <c r="DQ100" s="36" t="str">
        <f t="shared" si="2627"/>
        <v/>
      </c>
      <c r="DR100" s="150" t="str">
        <f t="shared" si="2627"/>
        <v/>
      </c>
      <c r="DS100" s="36" t="str">
        <f t="shared" si="2627"/>
        <v/>
      </c>
      <c r="DT100" s="36" t="str">
        <f t="shared" si="2627"/>
        <v/>
      </c>
      <c r="DU100" s="150" t="str">
        <f t="shared" si="2627"/>
        <v/>
      </c>
      <c r="DV100" s="36" t="str">
        <f t="shared" si="2627"/>
        <v/>
      </c>
      <c r="DW100" s="36" t="str">
        <f t="shared" si="2627"/>
        <v/>
      </c>
      <c r="DX100" s="37">
        <f>IF(DX99&gt;0,DX99/DX98,0)</f>
        <v>0</v>
      </c>
      <c r="DY100" s="150" t="str">
        <f t="shared" ref="DY100:EG100" si="2628">IF(AND(DY98&gt;0,DY99&gt;0),ROUNDDOWN(DY99/DY98,4),"")</f>
        <v/>
      </c>
      <c r="DZ100" s="36" t="str">
        <f t="shared" si="2628"/>
        <v/>
      </c>
      <c r="EA100" s="36" t="str">
        <f t="shared" si="2628"/>
        <v/>
      </c>
      <c r="EB100" s="150" t="str">
        <f t="shared" si="2628"/>
        <v/>
      </c>
      <c r="EC100" s="36" t="str">
        <f t="shared" si="2628"/>
        <v/>
      </c>
      <c r="ED100" s="36" t="str">
        <f t="shared" si="2628"/>
        <v/>
      </c>
      <c r="EE100" s="150" t="str">
        <f t="shared" si="2628"/>
        <v/>
      </c>
      <c r="EF100" s="36" t="str">
        <f t="shared" si="2628"/>
        <v/>
      </c>
      <c r="EG100" s="36" t="str">
        <f t="shared" si="2628"/>
        <v/>
      </c>
      <c r="EH100" s="37">
        <f>IF(EH99&gt;0,EH99/EH98,0)</f>
        <v>0</v>
      </c>
      <c r="EI100" s="143" t="str">
        <f>IF(AND(EI98&gt;0,EI99&gt;0),ROUNDDOWN(EI99/EI98,4),"")</f>
        <v/>
      </c>
      <c r="EJ100" s="424" t="str">
        <f t="shared" ref="EJ100:EQ100" si="2629">IF(AND(EJ98&gt;0,EJ99&gt;0),ROUNDDOWN(EJ99/EJ98,4),"")</f>
        <v/>
      </c>
      <c r="EK100" s="425" t="str">
        <f t="shared" si="2629"/>
        <v/>
      </c>
      <c r="EL100" s="426" t="str">
        <f t="shared" si="2629"/>
        <v/>
      </c>
      <c r="EM100" s="297" t="str">
        <f t="shared" si="2629"/>
        <v/>
      </c>
      <c r="EN100" s="301" t="str">
        <f t="shared" si="2629"/>
        <v/>
      </c>
      <c r="EO100" s="155" t="str">
        <f t="shared" si="2629"/>
        <v/>
      </c>
      <c r="EP100" s="305" t="str">
        <f t="shared" si="2629"/>
        <v/>
      </c>
      <c r="EQ100" s="315" t="str">
        <f t="shared" si="2629"/>
        <v/>
      </c>
      <c r="ER100" s="325"/>
      <c r="ES100" s="159" t="str">
        <f t="shared" ref="ES100:FA100" si="2630">IF(AND(ES98&gt;0,ES99&gt;0),ROUNDDOWN(ES99/ES98,4),"")</f>
        <v/>
      </c>
      <c r="ET100" s="36" t="str">
        <f t="shared" si="2630"/>
        <v/>
      </c>
      <c r="EU100" s="36" t="str">
        <f t="shared" si="2630"/>
        <v/>
      </c>
      <c r="EV100" s="150" t="str">
        <f t="shared" si="2630"/>
        <v/>
      </c>
      <c r="EW100" s="36" t="str">
        <f t="shared" si="2630"/>
        <v/>
      </c>
      <c r="EX100" s="36" t="str">
        <f t="shared" si="2630"/>
        <v/>
      </c>
      <c r="EY100" s="150" t="str">
        <f t="shared" si="2630"/>
        <v/>
      </c>
      <c r="EZ100" s="36" t="str">
        <f t="shared" si="2630"/>
        <v/>
      </c>
      <c r="FA100" s="36" t="str">
        <f t="shared" si="2630"/>
        <v/>
      </c>
      <c r="FB100" s="37">
        <f>IF(FB99&gt;0,FB99/FB98,0)</f>
        <v>0</v>
      </c>
      <c r="FC100" s="150" t="str">
        <f t="shared" ref="FC100:FK100" si="2631">IF(AND(FC98&gt;0,FC99&gt;0),ROUNDDOWN(FC99/FC98,4),"")</f>
        <v/>
      </c>
      <c r="FD100" s="36" t="str">
        <f t="shared" si="2631"/>
        <v/>
      </c>
      <c r="FE100" s="36" t="str">
        <f t="shared" si="2631"/>
        <v/>
      </c>
      <c r="FF100" s="150" t="str">
        <f t="shared" si="2631"/>
        <v/>
      </c>
      <c r="FG100" s="36" t="str">
        <f t="shared" si="2631"/>
        <v/>
      </c>
      <c r="FH100" s="36" t="str">
        <f t="shared" si="2631"/>
        <v/>
      </c>
      <c r="FI100" s="150" t="str">
        <f t="shared" si="2631"/>
        <v/>
      </c>
      <c r="FJ100" s="36" t="str">
        <f t="shared" si="2631"/>
        <v/>
      </c>
      <c r="FK100" s="36" t="str">
        <f t="shared" si="2631"/>
        <v/>
      </c>
      <c r="FL100" s="37">
        <f>IF(FL99&gt;0,FL99/FL98,0)</f>
        <v>0</v>
      </c>
      <c r="FM100" s="150" t="str">
        <f t="shared" ref="FM100:FU100" si="2632">IF(AND(FM98&gt;0,FM99&gt;0),ROUNDDOWN(FM99/FM98,4),"")</f>
        <v/>
      </c>
      <c r="FN100" s="36" t="str">
        <f t="shared" si="2632"/>
        <v/>
      </c>
      <c r="FO100" s="36" t="str">
        <f t="shared" si="2632"/>
        <v/>
      </c>
      <c r="FP100" s="150" t="str">
        <f t="shared" si="2632"/>
        <v/>
      </c>
      <c r="FQ100" s="36" t="str">
        <f t="shared" si="2632"/>
        <v/>
      </c>
      <c r="FR100" s="36" t="str">
        <f t="shared" si="2632"/>
        <v/>
      </c>
      <c r="FS100" s="150" t="str">
        <f t="shared" si="2632"/>
        <v/>
      </c>
      <c r="FT100" s="36" t="str">
        <f t="shared" si="2632"/>
        <v/>
      </c>
      <c r="FU100" s="36" t="str">
        <f t="shared" si="2632"/>
        <v/>
      </c>
      <c r="FV100" s="37">
        <f>IF(FV99&gt;0,FV99/FV98,0)</f>
        <v>0</v>
      </c>
      <c r="FW100" s="143" t="str">
        <f>IF(AND(FW98&gt;0,FW99&gt;0),ROUNDDOWN(FW99/FW98,4),"")</f>
        <v/>
      </c>
      <c r="FX100" s="424" t="str">
        <f t="shared" ref="FX100:GE100" si="2633">IF(AND(FX98&gt;0,FX99&gt;0),ROUNDDOWN(FX99/FX98,4),"")</f>
        <v/>
      </c>
      <c r="FY100" s="425" t="str">
        <f t="shared" si="2633"/>
        <v/>
      </c>
      <c r="FZ100" s="426" t="str">
        <f t="shared" si="2633"/>
        <v/>
      </c>
      <c r="GA100" s="297" t="str">
        <f t="shared" si="2633"/>
        <v/>
      </c>
      <c r="GB100" s="301" t="str">
        <f t="shared" si="2633"/>
        <v/>
      </c>
      <c r="GC100" s="155" t="str">
        <f t="shared" si="2633"/>
        <v/>
      </c>
      <c r="GD100" s="305" t="str">
        <f t="shared" si="2633"/>
        <v/>
      </c>
      <c r="GE100" s="315" t="str">
        <f t="shared" si="2633"/>
        <v/>
      </c>
      <c r="GF100" s="325"/>
      <c r="GG100" s="159" t="str">
        <f>IF(AND(GG98&gt;0,GG99&gt;0),ROUNDDOWN(GG99/GG98,4),"")</f>
        <v/>
      </c>
      <c r="GH100" s="335" t="str">
        <f>IF(AND(GH98&gt;0,GH99&gt;0),ROUNDDOWN(GH99/GH98,4),"")</f>
        <v/>
      </c>
      <c r="GI100" s="336" t="str">
        <f t="shared" ref="GI100:GJ100" si="2634">IF(AND(GI98&gt;0,GI99&gt;0),ROUNDDOWN(GI99/GI98,4),"")</f>
        <v/>
      </c>
      <c r="GJ100" s="163" t="str">
        <f t="shared" si="2634"/>
        <v/>
      </c>
      <c r="GK100" s="356" t="str">
        <f>IF(AND(GK98&gt;0,GK99&gt;0),ROUNDDOWN(GK99/GK98,4),"")</f>
        <v/>
      </c>
      <c r="GL100" s="357" t="str">
        <f>IF(AND(GL98&gt;0,GL99&gt;0),ROUNDDOWN(GL99/GL98,4),"")</f>
        <v/>
      </c>
      <c r="GM100" s="167" t="str">
        <f>IF(AND(GM98&gt;0,GM99&gt;0),ROUNDDOWN(GM99/GM98,4),"")</f>
        <v/>
      </c>
      <c r="GN100" s="483" t="str">
        <f t="shared" ref="GN100:HA100" si="2635">IF(AND(GN98&gt;0,GN99&gt;0),ROUNDDOWN(GN99/GN98,4),"")</f>
        <v/>
      </c>
      <c r="GO100" s="484" t="str">
        <f t="shared" si="2635"/>
        <v/>
      </c>
      <c r="GP100" s="485" t="str">
        <f t="shared" si="2635"/>
        <v/>
      </c>
      <c r="GQ100" s="486" t="str">
        <f t="shared" si="2635"/>
        <v/>
      </c>
      <c r="GR100" s="392">
        <f t="shared" si="2635"/>
        <v>1.1222000000000001</v>
      </c>
      <c r="GS100" s="393">
        <f t="shared" si="2635"/>
        <v>0.21060000000000001</v>
      </c>
      <c r="GT100" s="172">
        <f t="shared" si="2635"/>
        <v>7.1400000000000005E-2</v>
      </c>
      <c r="GU100" s="392" t="str">
        <f t="shared" si="2635"/>
        <v/>
      </c>
      <c r="GV100" s="393" t="str">
        <f t="shared" si="2635"/>
        <v/>
      </c>
      <c r="GW100" s="172" t="str">
        <f t="shared" si="2635"/>
        <v/>
      </c>
      <c r="GX100" s="392">
        <f t="shared" si="2635"/>
        <v>0.96940000000000004</v>
      </c>
      <c r="GY100" s="393">
        <f t="shared" si="2635"/>
        <v>0.18190000000000001</v>
      </c>
      <c r="GZ100" s="374"/>
      <c r="HA100" s="171">
        <f t="shared" si="2635"/>
        <v>6.25E-2</v>
      </c>
      <c r="HB100" s="40"/>
      <c r="HC100" s="39" t="s">
        <v>139</v>
      </c>
      <c r="HD100" s="39"/>
      <c r="HE100" s="39"/>
      <c r="HF100" s="39"/>
      <c r="HG100" s="39"/>
    </row>
    <row r="101" spans="1:215" s="42" customFormat="1" ht="21">
      <c r="A101" s="41"/>
      <c r="B101" s="51"/>
      <c r="C101" s="43" t="s">
        <v>208</v>
      </c>
      <c r="D101" s="44" t="s">
        <v>211</v>
      </c>
      <c r="E101" s="200"/>
      <c r="F101" s="201"/>
      <c r="G101" s="201"/>
      <c r="H101" s="201"/>
      <c r="I101" s="201"/>
      <c r="J101" s="201"/>
      <c r="K101" s="202"/>
      <c r="L101" s="202"/>
      <c r="M101" s="202"/>
      <c r="N101" s="202"/>
      <c r="O101" s="202"/>
      <c r="P101" s="202"/>
      <c r="Q101" s="202"/>
      <c r="R101" s="201"/>
      <c r="S101" s="45" t="s">
        <v>137</v>
      </c>
      <c r="T101" s="46">
        <f t="shared" ref="T101:AC102" si="2636">SUMIFS(T:T,$S:$S,$S101,$HD:$HD,$D101)</f>
        <v>8500000</v>
      </c>
      <c r="U101" s="47">
        <f t="shared" si="2636"/>
        <v>8500000</v>
      </c>
      <c r="V101" s="144">
        <f t="shared" si="2636"/>
        <v>5</v>
      </c>
      <c r="W101" s="46">
        <f t="shared" si="2636"/>
        <v>0</v>
      </c>
      <c r="X101" s="47">
        <f t="shared" si="2636"/>
        <v>0</v>
      </c>
      <c r="Y101" s="144">
        <f t="shared" si="2636"/>
        <v>0</v>
      </c>
      <c r="Z101" s="46">
        <f t="shared" si="2636"/>
        <v>0</v>
      </c>
      <c r="AA101" s="47">
        <f t="shared" si="2636"/>
        <v>0</v>
      </c>
      <c r="AB101" s="48">
        <f t="shared" si="2636"/>
        <v>-8961000</v>
      </c>
      <c r="AC101" s="144">
        <f t="shared" si="2636"/>
        <v>0</v>
      </c>
      <c r="AD101" s="46">
        <f t="shared" ref="AD101:AM102" si="2637">SUMIFS(AD:AD,$S:$S,$S101,$HD:$HD,$D101)</f>
        <v>13500000</v>
      </c>
      <c r="AE101" s="47">
        <f t="shared" si="2637"/>
        <v>13500000</v>
      </c>
      <c r="AF101" s="144">
        <f t="shared" si="2637"/>
        <v>5</v>
      </c>
      <c r="AG101" s="46">
        <f t="shared" si="2637"/>
        <v>0</v>
      </c>
      <c r="AH101" s="47">
        <f t="shared" si="2637"/>
        <v>0</v>
      </c>
      <c r="AI101" s="144">
        <f t="shared" si="2637"/>
        <v>0</v>
      </c>
      <c r="AJ101" s="46">
        <f t="shared" si="2637"/>
        <v>8500000</v>
      </c>
      <c r="AK101" s="47">
        <f t="shared" si="2637"/>
        <v>8500000</v>
      </c>
      <c r="AL101" s="48">
        <f t="shared" si="2637"/>
        <v>-461000</v>
      </c>
      <c r="AM101" s="144">
        <f t="shared" si="2637"/>
        <v>5</v>
      </c>
      <c r="AN101" s="46">
        <f t="shared" ref="AN101:AW102" si="2638">SUMIFS(AN:AN,$S:$S,$S101,$HD:$HD,$D101)</f>
        <v>8000000</v>
      </c>
      <c r="AO101" s="47">
        <f t="shared" si="2638"/>
        <v>8000000</v>
      </c>
      <c r="AP101" s="144">
        <f t="shared" si="2638"/>
        <v>4</v>
      </c>
      <c r="AQ101" s="46">
        <f t="shared" si="2638"/>
        <v>0</v>
      </c>
      <c r="AR101" s="47">
        <f t="shared" si="2638"/>
        <v>0</v>
      </c>
      <c r="AS101" s="144">
        <f t="shared" si="2638"/>
        <v>0</v>
      </c>
      <c r="AT101" s="46">
        <f t="shared" si="2638"/>
        <v>14500000</v>
      </c>
      <c r="AU101" s="47">
        <f t="shared" si="2638"/>
        <v>14500000</v>
      </c>
      <c r="AV101" s="48">
        <f t="shared" si="2638"/>
        <v>5539000</v>
      </c>
      <c r="AW101" s="144">
        <f t="shared" si="2638"/>
        <v>6</v>
      </c>
      <c r="AX101" s="427">
        <f t="shared" ref="AX101:BG102" si="2639">SUMIFS(AX:AX,$S:$S,$S101,$HD:$HD,$D101)</f>
        <v>30000000</v>
      </c>
      <c r="AY101" s="428">
        <f t="shared" si="2639"/>
        <v>30000000</v>
      </c>
      <c r="AZ101" s="429">
        <f t="shared" si="2639"/>
        <v>14</v>
      </c>
      <c r="BA101" s="298">
        <f t="shared" si="2639"/>
        <v>0</v>
      </c>
      <c r="BB101" s="302">
        <f t="shared" si="2639"/>
        <v>0</v>
      </c>
      <c r="BC101" s="156">
        <f t="shared" si="2639"/>
        <v>0</v>
      </c>
      <c r="BD101" s="306">
        <f t="shared" si="2639"/>
        <v>23000000</v>
      </c>
      <c r="BE101" s="316">
        <f t="shared" si="2639"/>
        <v>23000000</v>
      </c>
      <c r="BF101" s="326">
        <f t="shared" si="2639"/>
        <v>-3883000</v>
      </c>
      <c r="BG101" s="160">
        <f t="shared" si="2639"/>
        <v>11</v>
      </c>
      <c r="BH101" s="47">
        <f t="shared" ref="BH101:BQ102" si="2640">SUMIFS(BH:BH,$S:$S,$S101,$HD:$HD,$D101)</f>
        <v>15800000</v>
      </c>
      <c r="BI101" s="47">
        <f t="shared" si="2640"/>
        <v>15800000</v>
      </c>
      <c r="BJ101" s="144">
        <f t="shared" si="2640"/>
        <v>5</v>
      </c>
      <c r="BK101" s="46">
        <f t="shared" si="2640"/>
        <v>1000000</v>
      </c>
      <c r="BL101" s="47">
        <f t="shared" si="2640"/>
        <v>1000000</v>
      </c>
      <c r="BM101" s="144">
        <f t="shared" si="2640"/>
        <v>1</v>
      </c>
      <c r="BN101" s="46">
        <f t="shared" si="2640"/>
        <v>8000000</v>
      </c>
      <c r="BO101" s="47">
        <f t="shared" si="2640"/>
        <v>8000000</v>
      </c>
      <c r="BP101" s="48">
        <f t="shared" si="2640"/>
        <v>-961000</v>
      </c>
      <c r="BQ101" s="144">
        <f t="shared" si="2640"/>
        <v>4</v>
      </c>
      <c r="BR101" s="46">
        <f t="shared" ref="BR101:CA102" si="2641">SUMIFS(BR:BR,$S:$S,$S101,$HD:$HD,$D101)</f>
        <v>8000000</v>
      </c>
      <c r="BS101" s="47">
        <f t="shared" si="2641"/>
        <v>8000000</v>
      </c>
      <c r="BT101" s="144">
        <f t="shared" si="2641"/>
        <v>4</v>
      </c>
      <c r="BU101" s="46">
        <f t="shared" si="2641"/>
        <v>0</v>
      </c>
      <c r="BV101" s="47">
        <f t="shared" si="2641"/>
        <v>0</v>
      </c>
      <c r="BW101" s="144">
        <f t="shared" si="2641"/>
        <v>0</v>
      </c>
      <c r="BX101" s="46">
        <f t="shared" si="2641"/>
        <v>15800000</v>
      </c>
      <c r="BY101" s="47">
        <f t="shared" si="2641"/>
        <v>15800000</v>
      </c>
      <c r="BZ101" s="48">
        <f t="shared" si="2641"/>
        <v>6839000</v>
      </c>
      <c r="CA101" s="144">
        <f t="shared" si="2641"/>
        <v>5</v>
      </c>
      <c r="CB101" s="46">
        <f t="shared" ref="CB101:CK102" si="2642">SUMIFS(CB:CB,$S:$S,$S101,$HD:$HD,$D101)</f>
        <v>9000000</v>
      </c>
      <c r="CC101" s="47">
        <f t="shared" si="2642"/>
        <v>9000000</v>
      </c>
      <c r="CD101" s="144">
        <f t="shared" si="2642"/>
        <v>4</v>
      </c>
      <c r="CE101" s="46">
        <f t="shared" si="2642"/>
        <v>0</v>
      </c>
      <c r="CF101" s="47">
        <f t="shared" si="2642"/>
        <v>0</v>
      </c>
      <c r="CG101" s="144">
        <f t="shared" si="2642"/>
        <v>0</v>
      </c>
      <c r="CH101" s="46">
        <f t="shared" si="2642"/>
        <v>12800000</v>
      </c>
      <c r="CI101" s="47">
        <f t="shared" si="2642"/>
        <v>12800000</v>
      </c>
      <c r="CJ101" s="48">
        <f t="shared" si="2642"/>
        <v>3839000</v>
      </c>
      <c r="CK101" s="144">
        <f t="shared" si="2642"/>
        <v>5</v>
      </c>
      <c r="CL101" s="427">
        <f t="shared" ref="CL101:CU102" si="2643">SUMIFS(CL:CL,$S:$S,$S101,$HD:$HD,$D101)</f>
        <v>32800000</v>
      </c>
      <c r="CM101" s="428">
        <f t="shared" si="2643"/>
        <v>32800000</v>
      </c>
      <c r="CN101" s="429">
        <f t="shared" si="2643"/>
        <v>13</v>
      </c>
      <c r="CO101" s="298">
        <f t="shared" si="2643"/>
        <v>1000000</v>
      </c>
      <c r="CP101" s="302">
        <f t="shared" si="2643"/>
        <v>1000000</v>
      </c>
      <c r="CQ101" s="156">
        <f t="shared" si="2643"/>
        <v>1</v>
      </c>
      <c r="CR101" s="306">
        <f t="shared" si="2643"/>
        <v>36600000</v>
      </c>
      <c r="CS101" s="316">
        <f t="shared" si="2643"/>
        <v>36600000</v>
      </c>
      <c r="CT101" s="326">
        <f t="shared" si="2643"/>
        <v>9717000</v>
      </c>
      <c r="CU101" s="160">
        <f t="shared" si="2643"/>
        <v>14</v>
      </c>
      <c r="CV101" s="337">
        <f t="shared" ref="CV101:DE102" si="2644">SUMIFS(CV:CV,$S:$S,$S101,$HD:$HD,$D101)</f>
        <v>62800000</v>
      </c>
      <c r="CW101" s="338">
        <f t="shared" si="2644"/>
        <v>62800000</v>
      </c>
      <c r="CX101" s="164">
        <f t="shared" si="2644"/>
        <v>27</v>
      </c>
      <c r="CY101" s="358">
        <f t="shared" si="2644"/>
        <v>1000000</v>
      </c>
      <c r="CZ101" s="359">
        <f t="shared" si="2644"/>
        <v>1000000</v>
      </c>
      <c r="DA101" s="168">
        <f t="shared" si="2644"/>
        <v>1</v>
      </c>
      <c r="DB101" s="487">
        <f t="shared" si="2644"/>
        <v>59600000</v>
      </c>
      <c r="DC101" s="488">
        <f t="shared" si="2644"/>
        <v>59600000</v>
      </c>
      <c r="DD101" s="489">
        <f t="shared" si="2644"/>
        <v>5834000</v>
      </c>
      <c r="DE101" s="490">
        <f t="shared" si="2644"/>
        <v>25</v>
      </c>
      <c r="DF101" s="47">
        <f t="shared" ref="DF101:DO102" si="2645">SUMIFS(DF:DF,$S:$S,$S101,$HD:$HD,$D101)</f>
        <v>8000000</v>
      </c>
      <c r="DG101" s="47">
        <f t="shared" si="2645"/>
        <v>8000000</v>
      </c>
      <c r="DH101" s="144">
        <f t="shared" si="2645"/>
        <v>4</v>
      </c>
      <c r="DI101" s="46">
        <f t="shared" si="2645"/>
        <v>0</v>
      </c>
      <c r="DJ101" s="47">
        <f t="shared" si="2645"/>
        <v>0</v>
      </c>
      <c r="DK101" s="144">
        <f t="shared" si="2645"/>
        <v>0</v>
      </c>
      <c r="DL101" s="46">
        <f t="shared" si="2645"/>
        <v>9000000</v>
      </c>
      <c r="DM101" s="47">
        <f t="shared" si="2645"/>
        <v>9000000</v>
      </c>
      <c r="DN101" s="48">
        <f t="shared" si="2645"/>
        <v>39000</v>
      </c>
      <c r="DO101" s="144">
        <f t="shared" si="2645"/>
        <v>4</v>
      </c>
      <c r="DP101" s="46">
        <f t="shared" ref="DP101:DY102" si="2646">SUMIFS(DP:DP,$S:$S,$S101,$HD:$HD,$D101)</f>
        <v>11500000</v>
      </c>
      <c r="DQ101" s="47">
        <f t="shared" si="2646"/>
        <v>11500000</v>
      </c>
      <c r="DR101" s="144">
        <f t="shared" si="2646"/>
        <v>5</v>
      </c>
      <c r="DS101" s="46">
        <f t="shared" si="2646"/>
        <v>0</v>
      </c>
      <c r="DT101" s="47">
        <f t="shared" si="2646"/>
        <v>0</v>
      </c>
      <c r="DU101" s="144">
        <f t="shared" si="2646"/>
        <v>0</v>
      </c>
      <c r="DV101" s="46">
        <f t="shared" si="2646"/>
        <v>8000000</v>
      </c>
      <c r="DW101" s="47">
        <f t="shared" si="2646"/>
        <v>8000000</v>
      </c>
      <c r="DX101" s="48">
        <f t="shared" si="2646"/>
        <v>-961000</v>
      </c>
      <c r="DY101" s="144">
        <f t="shared" si="2646"/>
        <v>4</v>
      </c>
      <c r="DZ101" s="46">
        <f t="shared" ref="DZ101:EI102" si="2647">SUMIFS(DZ:DZ,$S:$S,$S101,$HD:$HD,$D101)</f>
        <v>6000000</v>
      </c>
      <c r="EA101" s="47">
        <f t="shared" si="2647"/>
        <v>6000000</v>
      </c>
      <c r="EB101" s="144">
        <f t="shared" si="2647"/>
        <v>3</v>
      </c>
      <c r="EC101" s="46">
        <f t="shared" si="2647"/>
        <v>0</v>
      </c>
      <c r="ED101" s="47">
        <f t="shared" si="2647"/>
        <v>0</v>
      </c>
      <c r="EE101" s="144">
        <f t="shared" si="2647"/>
        <v>0</v>
      </c>
      <c r="EF101" s="46">
        <f t="shared" si="2647"/>
        <v>11500000</v>
      </c>
      <c r="EG101" s="47">
        <f t="shared" si="2647"/>
        <v>11500000</v>
      </c>
      <c r="EH101" s="48">
        <f t="shared" si="2647"/>
        <v>2539000</v>
      </c>
      <c r="EI101" s="144">
        <f t="shared" si="2647"/>
        <v>5</v>
      </c>
      <c r="EJ101" s="427">
        <f t="shared" ref="EJ101:ES102" si="2648">SUMIFS(EJ:EJ,$S:$S,$S101,$HD:$HD,$D101)</f>
        <v>25500000</v>
      </c>
      <c r="EK101" s="428">
        <f t="shared" si="2648"/>
        <v>25500000</v>
      </c>
      <c r="EL101" s="429">
        <f t="shared" si="2648"/>
        <v>12</v>
      </c>
      <c r="EM101" s="298">
        <f t="shared" si="2648"/>
        <v>0</v>
      </c>
      <c r="EN101" s="302">
        <f t="shared" si="2648"/>
        <v>0</v>
      </c>
      <c r="EO101" s="156">
        <f t="shared" si="2648"/>
        <v>0</v>
      </c>
      <c r="EP101" s="306">
        <f t="shared" si="2648"/>
        <v>28500000</v>
      </c>
      <c r="EQ101" s="316">
        <f t="shared" si="2648"/>
        <v>28500000</v>
      </c>
      <c r="ER101" s="326">
        <f t="shared" si="2648"/>
        <v>1617000</v>
      </c>
      <c r="ES101" s="160">
        <f t="shared" si="2648"/>
        <v>13</v>
      </c>
      <c r="ET101" s="47">
        <f t="shared" ref="ET101:FC102" si="2649">SUMIFS(ET:ET,$S:$S,$S101,$HD:$HD,$D101)</f>
        <v>7500000</v>
      </c>
      <c r="EU101" s="47">
        <f t="shared" si="2649"/>
        <v>6300000</v>
      </c>
      <c r="EV101" s="144">
        <f t="shared" si="2649"/>
        <v>4</v>
      </c>
      <c r="EW101" s="46">
        <f t="shared" si="2649"/>
        <v>0</v>
      </c>
      <c r="EX101" s="47">
        <f t="shared" si="2649"/>
        <v>0</v>
      </c>
      <c r="EY101" s="144">
        <f t="shared" si="2649"/>
        <v>0</v>
      </c>
      <c r="EZ101" s="46">
        <f t="shared" si="2649"/>
        <v>6000000</v>
      </c>
      <c r="FA101" s="47">
        <f t="shared" si="2649"/>
        <v>6000000</v>
      </c>
      <c r="FB101" s="48">
        <f t="shared" si="2649"/>
        <v>-2961000</v>
      </c>
      <c r="FC101" s="144">
        <f t="shared" si="2649"/>
        <v>3</v>
      </c>
      <c r="FD101" s="46">
        <f t="shared" ref="FD101:FM102" si="2650">SUMIFS(FD:FD,$S:$S,$S101,$HD:$HD,$D101)</f>
        <v>7000000</v>
      </c>
      <c r="FE101" s="47">
        <f t="shared" si="2650"/>
        <v>5800000</v>
      </c>
      <c r="FF101" s="144">
        <f t="shared" si="2650"/>
        <v>4</v>
      </c>
      <c r="FG101" s="46">
        <f t="shared" si="2650"/>
        <v>0</v>
      </c>
      <c r="FH101" s="47">
        <f t="shared" si="2650"/>
        <v>0</v>
      </c>
      <c r="FI101" s="144">
        <f t="shared" si="2650"/>
        <v>0</v>
      </c>
      <c r="FJ101" s="46">
        <f t="shared" si="2650"/>
        <v>7500000</v>
      </c>
      <c r="FK101" s="47">
        <f t="shared" si="2650"/>
        <v>7500000</v>
      </c>
      <c r="FL101" s="48">
        <f t="shared" si="2650"/>
        <v>-1461000</v>
      </c>
      <c r="FM101" s="144">
        <f t="shared" si="2650"/>
        <v>4</v>
      </c>
      <c r="FN101" s="46">
        <f t="shared" ref="FN101:FW102" si="2651">SUMIFS(FN:FN,$S:$S,$S101,$HD:$HD,$D101)</f>
        <v>6000000</v>
      </c>
      <c r="FO101" s="47">
        <f t="shared" si="2651"/>
        <v>6000000</v>
      </c>
      <c r="FP101" s="144">
        <f t="shared" si="2651"/>
        <v>3</v>
      </c>
      <c r="FQ101" s="46">
        <f t="shared" si="2651"/>
        <v>0</v>
      </c>
      <c r="FR101" s="47">
        <f t="shared" si="2651"/>
        <v>0</v>
      </c>
      <c r="FS101" s="144">
        <f t="shared" si="2651"/>
        <v>0</v>
      </c>
      <c r="FT101" s="46">
        <f t="shared" si="2651"/>
        <v>7000000</v>
      </c>
      <c r="FU101" s="47">
        <f t="shared" si="2651"/>
        <v>7000000</v>
      </c>
      <c r="FV101" s="48">
        <f t="shared" si="2651"/>
        <v>-1961000</v>
      </c>
      <c r="FW101" s="144">
        <f t="shared" si="2651"/>
        <v>4</v>
      </c>
      <c r="FX101" s="427">
        <f t="shared" ref="FX101:GG102" si="2652">SUMIFS(FX:FX,$S:$S,$S101,$HD:$HD,$D101)</f>
        <v>20500000</v>
      </c>
      <c r="FY101" s="428">
        <f t="shared" si="2652"/>
        <v>18100000</v>
      </c>
      <c r="FZ101" s="429">
        <f t="shared" si="2652"/>
        <v>11</v>
      </c>
      <c r="GA101" s="298">
        <f t="shared" si="2652"/>
        <v>0</v>
      </c>
      <c r="GB101" s="302">
        <f t="shared" si="2652"/>
        <v>0</v>
      </c>
      <c r="GC101" s="156">
        <f t="shared" si="2652"/>
        <v>0</v>
      </c>
      <c r="GD101" s="306">
        <f t="shared" si="2652"/>
        <v>20500000</v>
      </c>
      <c r="GE101" s="316">
        <f t="shared" si="2652"/>
        <v>20500000</v>
      </c>
      <c r="GF101" s="326">
        <f t="shared" si="2652"/>
        <v>-6383000</v>
      </c>
      <c r="GG101" s="160">
        <f t="shared" si="2652"/>
        <v>11</v>
      </c>
      <c r="GH101" s="337">
        <f t="shared" ref="GH101:GQ102" si="2653">SUMIFS(GH:GH,$S:$S,$S101,$HD:$HD,$D101)</f>
        <v>46000000</v>
      </c>
      <c r="GI101" s="338">
        <f t="shared" si="2653"/>
        <v>43600000</v>
      </c>
      <c r="GJ101" s="164">
        <f t="shared" si="2653"/>
        <v>23</v>
      </c>
      <c r="GK101" s="358">
        <f t="shared" si="2653"/>
        <v>0</v>
      </c>
      <c r="GL101" s="359">
        <f t="shared" si="2653"/>
        <v>0</v>
      </c>
      <c r="GM101" s="168">
        <f t="shared" si="2653"/>
        <v>0</v>
      </c>
      <c r="GN101" s="487">
        <f t="shared" si="2653"/>
        <v>49000000</v>
      </c>
      <c r="GO101" s="488">
        <f t="shared" si="2653"/>
        <v>49000000</v>
      </c>
      <c r="GP101" s="489">
        <f t="shared" si="2653"/>
        <v>-4766000</v>
      </c>
      <c r="GQ101" s="490">
        <f t="shared" si="2653"/>
        <v>24</v>
      </c>
      <c r="GR101" s="394">
        <f t="shared" ref="GR101:HA102" si="2654">SUMIFS(GR:GR,$S:$S,$S101,$HD:$HD,$D101)</f>
        <v>108800000</v>
      </c>
      <c r="GS101" s="395">
        <f t="shared" si="2654"/>
        <v>106400000</v>
      </c>
      <c r="GT101" s="173">
        <f t="shared" si="2654"/>
        <v>50</v>
      </c>
      <c r="GU101" s="396">
        <f t="shared" si="2654"/>
        <v>1000000</v>
      </c>
      <c r="GV101" s="395">
        <f t="shared" si="2654"/>
        <v>1000000</v>
      </c>
      <c r="GW101" s="173">
        <f t="shared" si="2654"/>
        <v>1</v>
      </c>
      <c r="GX101" s="396">
        <f t="shared" si="2654"/>
        <v>108600000</v>
      </c>
      <c r="GY101" s="395">
        <f t="shared" si="2654"/>
        <v>108600000</v>
      </c>
      <c r="GZ101" s="410">
        <f t="shared" si="2654"/>
        <v>1068000</v>
      </c>
      <c r="HA101" s="257">
        <f t="shared" si="2654"/>
        <v>49</v>
      </c>
      <c r="HB101" s="49"/>
      <c r="HC101" s="30"/>
      <c r="HD101" s="52"/>
      <c r="HE101" s="52"/>
      <c r="HF101" s="52"/>
      <c r="HG101" s="52"/>
    </row>
    <row r="102" spans="1:215" s="42" customFormat="1" ht="21">
      <c r="A102" s="41"/>
      <c r="B102" s="51"/>
      <c r="C102" s="50" t="str">
        <f>C101</f>
        <v>小計</v>
      </c>
      <c r="D102" s="51" t="str">
        <f>D101</f>
        <v>千葉・不動産事業</v>
      </c>
      <c r="E102" s="203"/>
      <c r="F102" s="204"/>
      <c r="G102" s="204"/>
      <c r="H102" s="204"/>
      <c r="I102" s="204"/>
      <c r="J102" s="204"/>
      <c r="K102" s="205"/>
      <c r="L102" s="205"/>
      <c r="M102" s="205"/>
      <c r="N102" s="205"/>
      <c r="O102" s="205"/>
      <c r="P102" s="205"/>
      <c r="Q102" s="205"/>
      <c r="R102" s="204"/>
      <c r="S102" s="52" t="s">
        <v>138</v>
      </c>
      <c r="T102" s="27">
        <f t="shared" si="2636"/>
        <v>61380000</v>
      </c>
      <c r="U102" s="53">
        <f t="shared" si="2636"/>
        <v>3204806</v>
      </c>
      <c r="V102" s="145">
        <f t="shared" si="2636"/>
        <v>3</v>
      </c>
      <c r="W102" s="27">
        <f t="shared" si="2636"/>
        <v>0</v>
      </c>
      <c r="X102" s="53">
        <f t="shared" si="2636"/>
        <v>0</v>
      </c>
      <c r="Y102" s="145">
        <f t="shared" si="2636"/>
        <v>0</v>
      </c>
      <c r="Z102" s="27">
        <f t="shared" si="2636"/>
        <v>68300000</v>
      </c>
      <c r="AA102" s="53">
        <f t="shared" si="2636"/>
        <v>2909876</v>
      </c>
      <c r="AB102" s="133">
        <f t="shared" si="2636"/>
        <v>-6051124</v>
      </c>
      <c r="AC102" s="145">
        <f t="shared" si="2636"/>
        <v>2</v>
      </c>
      <c r="AD102" s="27">
        <f t="shared" si="2637"/>
        <v>123100000</v>
      </c>
      <c r="AE102" s="53">
        <f t="shared" si="2637"/>
        <v>11323580</v>
      </c>
      <c r="AF102" s="145">
        <f t="shared" si="2637"/>
        <v>3</v>
      </c>
      <c r="AG102" s="27">
        <f t="shared" si="2637"/>
        <v>0</v>
      </c>
      <c r="AH102" s="53">
        <f t="shared" si="2637"/>
        <v>0</v>
      </c>
      <c r="AI102" s="145">
        <f t="shared" si="2637"/>
        <v>0</v>
      </c>
      <c r="AJ102" s="27">
        <f t="shared" si="2637"/>
        <v>148780000</v>
      </c>
      <c r="AK102" s="53">
        <f t="shared" si="2637"/>
        <v>6012962</v>
      </c>
      <c r="AL102" s="133">
        <f t="shared" si="2637"/>
        <v>-2948038</v>
      </c>
      <c r="AM102" s="145">
        <f t="shared" si="2637"/>
        <v>6</v>
      </c>
      <c r="AN102" s="27">
        <f t="shared" si="2638"/>
        <v>52688439</v>
      </c>
      <c r="AO102" s="53">
        <f t="shared" si="2638"/>
        <v>3119959</v>
      </c>
      <c r="AP102" s="145">
        <f t="shared" si="2638"/>
        <v>2</v>
      </c>
      <c r="AQ102" s="27">
        <f t="shared" si="2638"/>
        <v>0</v>
      </c>
      <c r="AR102" s="53">
        <f t="shared" si="2638"/>
        <v>0</v>
      </c>
      <c r="AS102" s="145">
        <f t="shared" si="2638"/>
        <v>0</v>
      </c>
      <c r="AT102" s="27">
        <f t="shared" si="2638"/>
        <v>107200000</v>
      </c>
      <c r="AU102" s="53">
        <f t="shared" si="2638"/>
        <v>4996821</v>
      </c>
      <c r="AV102" s="29">
        <f t="shared" si="2638"/>
        <v>-3964179</v>
      </c>
      <c r="AW102" s="145">
        <f t="shared" si="2638"/>
        <v>4</v>
      </c>
      <c r="AX102" s="430">
        <f t="shared" si="2639"/>
        <v>237168439</v>
      </c>
      <c r="AY102" s="428">
        <f t="shared" si="2639"/>
        <v>17648345</v>
      </c>
      <c r="AZ102" s="429">
        <f t="shared" si="2639"/>
        <v>8</v>
      </c>
      <c r="BA102" s="298">
        <f t="shared" si="2639"/>
        <v>0</v>
      </c>
      <c r="BB102" s="302">
        <f t="shared" si="2639"/>
        <v>0</v>
      </c>
      <c r="BC102" s="156">
        <f t="shared" si="2639"/>
        <v>0</v>
      </c>
      <c r="BD102" s="306">
        <f t="shared" si="2639"/>
        <v>324280000</v>
      </c>
      <c r="BE102" s="316">
        <f t="shared" si="2639"/>
        <v>13919659</v>
      </c>
      <c r="BF102" s="410">
        <f t="shared" si="2639"/>
        <v>-12963341</v>
      </c>
      <c r="BG102" s="160">
        <f t="shared" si="2639"/>
        <v>12</v>
      </c>
      <c r="BH102" s="53">
        <f t="shared" si="2640"/>
        <v>134719223</v>
      </c>
      <c r="BI102" s="53">
        <f t="shared" si="2640"/>
        <v>7109151</v>
      </c>
      <c r="BJ102" s="145">
        <f t="shared" si="2640"/>
        <v>5</v>
      </c>
      <c r="BK102" s="27">
        <f t="shared" si="2640"/>
        <v>0</v>
      </c>
      <c r="BL102" s="53">
        <f t="shared" si="2640"/>
        <v>0</v>
      </c>
      <c r="BM102" s="145">
        <f t="shared" si="2640"/>
        <v>0</v>
      </c>
      <c r="BN102" s="27">
        <f t="shared" si="2640"/>
        <v>23771728</v>
      </c>
      <c r="BO102" s="53">
        <f t="shared" si="2640"/>
        <v>1266703</v>
      </c>
      <c r="BP102" s="133">
        <f t="shared" si="2640"/>
        <v>-7694297</v>
      </c>
      <c r="BQ102" s="145">
        <f t="shared" si="2640"/>
        <v>1</v>
      </c>
      <c r="BR102" s="27">
        <f t="shared" si="2641"/>
        <v>88592909</v>
      </c>
      <c r="BS102" s="53">
        <f t="shared" si="2641"/>
        <v>4696884</v>
      </c>
      <c r="BT102" s="145">
        <f t="shared" si="2641"/>
        <v>4</v>
      </c>
      <c r="BU102" s="27">
        <f t="shared" si="2641"/>
        <v>0</v>
      </c>
      <c r="BV102" s="53">
        <f t="shared" si="2641"/>
        <v>0</v>
      </c>
      <c r="BW102" s="145">
        <f t="shared" si="2641"/>
        <v>0</v>
      </c>
      <c r="BX102" s="27">
        <f t="shared" si="2641"/>
        <v>214240404</v>
      </c>
      <c r="BY102" s="53">
        <f t="shared" si="2641"/>
        <v>16504512</v>
      </c>
      <c r="BZ102" s="133">
        <f t="shared" si="2641"/>
        <v>7543512</v>
      </c>
      <c r="CA102" s="145">
        <f t="shared" si="2641"/>
        <v>7</v>
      </c>
      <c r="CB102" s="27">
        <f t="shared" si="2642"/>
        <v>69800000</v>
      </c>
      <c r="CC102" s="53">
        <f t="shared" si="2642"/>
        <v>3949591</v>
      </c>
      <c r="CD102" s="145">
        <f t="shared" si="2642"/>
        <v>3</v>
      </c>
      <c r="CE102" s="27">
        <f t="shared" si="2642"/>
        <v>0</v>
      </c>
      <c r="CF102" s="53">
        <f t="shared" si="2642"/>
        <v>0</v>
      </c>
      <c r="CG102" s="145">
        <f t="shared" si="2642"/>
        <v>0</v>
      </c>
      <c r="CH102" s="27">
        <f t="shared" si="2642"/>
        <v>64588439</v>
      </c>
      <c r="CI102" s="53">
        <f t="shared" si="2642"/>
        <v>2475265</v>
      </c>
      <c r="CJ102" s="133">
        <f t="shared" si="2642"/>
        <v>-6485735</v>
      </c>
      <c r="CK102" s="145">
        <f t="shared" si="2642"/>
        <v>3</v>
      </c>
      <c r="CL102" s="430">
        <f t="shared" si="2643"/>
        <v>293112132</v>
      </c>
      <c r="CM102" s="428">
        <f t="shared" si="2643"/>
        <v>15755626</v>
      </c>
      <c r="CN102" s="429">
        <f t="shared" si="2643"/>
        <v>12</v>
      </c>
      <c r="CO102" s="298">
        <f t="shared" si="2643"/>
        <v>0</v>
      </c>
      <c r="CP102" s="302">
        <f t="shared" si="2643"/>
        <v>0</v>
      </c>
      <c r="CQ102" s="156">
        <f t="shared" si="2643"/>
        <v>0</v>
      </c>
      <c r="CR102" s="306">
        <f t="shared" si="2643"/>
        <v>302600571</v>
      </c>
      <c r="CS102" s="316">
        <f t="shared" si="2643"/>
        <v>20246480</v>
      </c>
      <c r="CT102" s="410">
        <f t="shared" si="2643"/>
        <v>-6636520</v>
      </c>
      <c r="CU102" s="160">
        <f t="shared" si="2643"/>
        <v>11</v>
      </c>
      <c r="CV102" s="339">
        <f t="shared" si="2644"/>
        <v>530280571</v>
      </c>
      <c r="CW102" s="338">
        <f t="shared" si="2644"/>
        <v>33403971</v>
      </c>
      <c r="CX102" s="164">
        <f t="shared" si="2644"/>
        <v>20</v>
      </c>
      <c r="CY102" s="358">
        <f t="shared" si="2644"/>
        <v>0</v>
      </c>
      <c r="CZ102" s="359">
        <f t="shared" si="2644"/>
        <v>0</v>
      </c>
      <c r="DA102" s="168">
        <f t="shared" si="2644"/>
        <v>0</v>
      </c>
      <c r="DB102" s="487">
        <f t="shared" si="2644"/>
        <v>626880571</v>
      </c>
      <c r="DC102" s="488">
        <f t="shared" si="2644"/>
        <v>34166139</v>
      </c>
      <c r="DD102" s="410">
        <f t="shared" si="2644"/>
        <v>-19599861</v>
      </c>
      <c r="DE102" s="490">
        <f t="shared" si="2644"/>
        <v>23</v>
      </c>
      <c r="DF102" s="53">
        <f t="shared" si="2645"/>
        <v>103400000</v>
      </c>
      <c r="DG102" s="53">
        <f t="shared" si="2645"/>
        <v>5896200</v>
      </c>
      <c r="DH102" s="145">
        <f t="shared" si="2645"/>
        <v>4</v>
      </c>
      <c r="DI102" s="27">
        <f t="shared" si="2645"/>
        <v>0</v>
      </c>
      <c r="DJ102" s="53">
        <f t="shared" si="2645"/>
        <v>0</v>
      </c>
      <c r="DK102" s="145">
        <f t="shared" si="2645"/>
        <v>0</v>
      </c>
      <c r="DL102" s="27">
        <f t="shared" si="2645"/>
        <v>97600000</v>
      </c>
      <c r="DM102" s="53">
        <f t="shared" si="2645"/>
        <v>5737591</v>
      </c>
      <c r="DN102" s="133">
        <f t="shared" si="2645"/>
        <v>-3223409</v>
      </c>
      <c r="DO102" s="145">
        <f t="shared" si="2645"/>
        <v>4</v>
      </c>
      <c r="DP102" s="27">
        <f t="shared" si="2646"/>
        <v>123200000</v>
      </c>
      <c r="DQ102" s="53">
        <f t="shared" si="2646"/>
        <v>5379000</v>
      </c>
      <c r="DR102" s="145">
        <f t="shared" si="2646"/>
        <v>5</v>
      </c>
      <c r="DS102" s="27">
        <f t="shared" si="2646"/>
        <v>0</v>
      </c>
      <c r="DT102" s="53">
        <f t="shared" si="2646"/>
        <v>0</v>
      </c>
      <c r="DU102" s="145">
        <f t="shared" si="2646"/>
        <v>0</v>
      </c>
      <c r="DV102" s="27">
        <f t="shared" si="2646"/>
        <v>88500000</v>
      </c>
      <c r="DW102" s="53">
        <f t="shared" si="2646"/>
        <v>4882200</v>
      </c>
      <c r="DX102" s="133">
        <f t="shared" si="2646"/>
        <v>-4078800</v>
      </c>
      <c r="DY102" s="145">
        <f t="shared" si="2646"/>
        <v>3</v>
      </c>
      <c r="DZ102" s="27">
        <f t="shared" si="2647"/>
        <v>65700000</v>
      </c>
      <c r="EA102" s="53">
        <f t="shared" si="2647"/>
        <v>3290771</v>
      </c>
      <c r="EB102" s="145">
        <f t="shared" si="2647"/>
        <v>3</v>
      </c>
      <c r="EC102" s="27">
        <f t="shared" si="2647"/>
        <v>0</v>
      </c>
      <c r="ED102" s="53">
        <f t="shared" si="2647"/>
        <v>0</v>
      </c>
      <c r="EE102" s="145">
        <f t="shared" si="2647"/>
        <v>0</v>
      </c>
      <c r="EF102" s="27">
        <f t="shared" si="2647"/>
        <v>123700000</v>
      </c>
      <c r="EG102" s="53">
        <f t="shared" si="2647"/>
        <v>6006000</v>
      </c>
      <c r="EH102" s="133">
        <f t="shared" si="2647"/>
        <v>-2955000</v>
      </c>
      <c r="EI102" s="145">
        <f t="shared" si="2647"/>
        <v>4</v>
      </c>
      <c r="EJ102" s="430">
        <f t="shared" si="2648"/>
        <v>292300000</v>
      </c>
      <c r="EK102" s="428">
        <f t="shared" si="2648"/>
        <v>14565971</v>
      </c>
      <c r="EL102" s="429">
        <f t="shared" si="2648"/>
        <v>12</v>
      </c>
      <c r="EM102" s="298">
        <f t="shared" si="2648"/>
        <v>0</v>
      </c>
      <c r="EN102" s="302">
        <f t="shared" si="2648"/>
        <v>0</v>
      </c>
      <c r="EO102" s="156">
        <f t="shared" si="2648"/>
        <v>0</v>
      </c>
      <c r="EP102" s="306">
        <f t="shared" si="2648"/>
        <v>309800000</v>
      </c>
      <c r="EQ102" s="316">
        <f t="shared" si="2648"/>
        <v>16625791</v>
      </c>
      <c r="ER102" s="410">
        <f t="shared" si="2648"/>
        <v>-10257209</v>
      </c>
      <c r="ES102" s="160">
        <f t="shared" si="2648"/>
        <v>11</v>
      </c>
      <c r="ET102" s="53">
        <f t="shared" si="2649"/>
        <v>0</v>
      </c>
      <c r="EU102" s="53">
        <f t="shared" si="2649"/>
        <v>0</v>
      </c>
      <c r="EV102" s="145">
        <f t="shared" si="2649"/>
        <v>0</v>
      </c>
      <c r="EW102" s="27">
        <f t="shared" si="2649"/>
        <v>0</v>
      </c>
      <c r="EX102" s="53">
        <f t="shared" si="2649"/>
        <v>0</v>
      </c>
      <c r="EY102" s="145">
        <f t="shared" si="2649"/>
        <v>0</v>
      </c>
      <c r="EZ102" s="27">
        <f t="shared" si="2649"/>
        <v>134100000</v>
      </c>
      <c r="FA102" s="53">
        <f t="shared" si="2649"/>
        <v>6533771</v>
      </c>
      <c r="FB102" s="133">
        <f t="shared" si="2649"/>
        <v>-2427229</v>
      </c>
      <c r="FC102" s="145">
        <f t="shared" si="2649"/>
        <v>6</v>
      </c>
      <c r="FD102" s="27">
        <f t="shared" si="2650"/>
        <v>0</v>
      </c>
      <c r="FE102" s="53">
        <f t="shared" si="2650"/>
        <v>0</v>
      </c>
      <c r="FF102" s="145">
        <f t="shared" si="2650"/>
        <v>0</v>
      </c>
      <c r="FG102" s="27">
        <f t="shared" si="2650"/>
        <v>0</v>
      </c>
      <c r="FH102" s="53">
        <f t="shared" si="2650"/>
        <v>0</v>
      </c>
      <c r="FI102" s="145">
        <f t="shared" si="2650"/>
        <v>0</v>
      </c>
      <c r="FJ102" s="27">
        <f t="shared" si="2650"/>
        <v>0</v>
      </c>
      <c r="FK102" s="53">
        <f t="shared" si="2650"/>
        <v>0</v>
      </c>
      <c r="FL102" s="133">
        <f t="shared" si="2650"/>
        <v>-8961000</v>
      </c>
      <c r="FM102" s="145">
        <f t="shared" si="2650"/>
        <v>0</v>
      </c>
      <c r="FN102" s="27">
        <f t="shared" si="2651"/>
        <v>0</v>
      </c>
      <c r="FO102" s="53">
        <f t="shared" si="2651"/>
        <v>0</v>
      </c>
      <c r="FP102" s="145">
        <f t="shared" si="2651"/>
        <v>0</v>
      </c>
      <c r="FQ102" s="27">
        <f t="shared" si="2651"/>
        <v>0</v>
      </c>
      <c r="FR102" s="53">
        <f t="shared" si="2651"/>
        <v>0</v>
      </c>
      <c r="FS102" s="145">
        <f t="shared" si="2651"/>
        <v>0</v>
      </c>
      <c r="FT102" s="27">
        <f t="shared" si="2651"/>
        <v>0</v>
      </c>
      <c r="FU102" s="53">
        <f t="shared" si="2651"/>
        <v>0</v>
      </c>
      <c r="FV102" s="133">
        <f t="shared" si="2651"/>
        <v>-8961000</v>
      </c>
      <c r="FW102" s="145">
        <f t="shared" si="2651"/>
        <v>0</v>
      </c>
      <c r="FX102" s="430">
        <f t="shared" si="2652"/>
        <v>0</v>
      </c>
      <c r="FY102" s="428">
        <f t="shared" si="2652"/>
        <v>0</v>
      </c>
      <c r="FZ102" s="429">
        <f t="shared" si="2652"/>
        <v>0</v>
      </c>
      <c r="GA102" s="298">
        <f t="shared" si="2652"/>
        <v>0</v>
      </c>
      <c r="GB102" s="302">
        <f t="shared" si="2652"/>
        <v>0</v>
      </c>
      <c r="GC102" s="156">
        <f t="shared" si="2652"/>
        <v>0</v>
      </c>
      <c r="GD102" s="306">
        <f t="shared" si="2652"/>
        <v>134100000</v>
      </c>
      <c r="GE102" s="316">
        <f t="shared" si="2652"/>
        <v>6533771</v>
      </c>
      <c r="GF102" s="410">
        <f t="shared" si="2652"/>
        <v>-20349229</v>
      </c>
      <c r="GG102" s="160">
        <f t="shared" si="2652"/>
        <v>6</v>
      </c>
      <c r="GH102" s="339">
        <f t="shared" si="2653"/>
        <v>292300000</v>
      </c>
      <c r="GI102" s="338">
        <f t="shared" si="2653"/>
        <v>14565971</v>
      </c>
      <c r="GJ102" s="164">
        <f t="shared" si="2653"/>
        <v>12</v>
      </c>
      <c r="GK102" s="358">
        <f t="shared" si="2653"/>
        <v>0</v>
      </c>
      <c r="GL102" s="359">
        <f t="shared" si="2653"/>
        <v>0</v>
      </c>
      <c r="GM102" s="168">
        <f t="shared" si="2653"/>
        <v>0</v>
      </c>
      <c r="GN102" s="487">
        <f t="shared" si="2653"/>
        <v>443900000</v>
      </c>
      <c r="GO102" s="488">
        <f t="shared" si="2653"/>
        <v>23159562</v>
      </c>
      <c r="GP102" s="410">
        <f t="shared" si="2653"/>
        <v>-30606438</v>
      </c>
      <c r="GQ102" s="490">
        <f t="shared" si="2653"/>
        <v>17</v>
      </c>
      <c r="GR102" s="396">
        <f t="shared" si="2654"/>
        <v>822580571</v>
      </c>
      <c r="GS102" s="395">
        <f t="shared" si="2654"/>
        <v>47969942</v>
      </c>
      <c r="GT102" s="173">
        <f t="shared" si="2654"/>
        <v>32</v>
      </c>
      <c r="GU102" s="396">
        <f t="shared" si="2654"/>
        <v>0</v>
      </c>
      <c r="GV102" s="395">
        <f t="shared" si="2654"/>
        <v>0</v>
      </c>
      <c r="GW102" s="173">
        <f t="shared" si="2654"/>
        <v>0</v>
      </c>
      <c r="GX102" s="396">
        <f t="shared" si="2654"/>
        <v>1070780571</v>
      </c>
      <c r="GY102" s="395">
        <f t="shared" si="2654"/>
        <v>57325701</v>
      </c>
      <c r="GZ102" s="410">
        <f t="shared" si="2654"/>
        <v>-50206299</v>
      </c>
      <c r="HA102" s="257">
        <f t="shared" si="2654"/>
        <v>40</v>
      </c>
      <c r="HB102" s="49"/>
      <c r="HC102" s="30"/>
      <c r="HD102" s="52"/>
      <c r="HE102" s="52"/>
      <c r="HF102" s="52"/>
      <c r="HG102" s="52"/>
    </row>
    <row r="103" spans="1:215" s="110" customFormat="1" ht="21.75" thickBot="1">
      <c r="A103" s="109"/>
      <c r="B103" s="112"/>
      <c r="C103" s="111" t="str">
        <f>C102</f>
        <v>小計</v>
      </c>
      <c r="D103" s="112"/>
      <c r="E103" s="206"/>
      <c r="F103" s="207"/>
      <c r="G103" s="207"/>
      <c r="H103" s="207"/>
      <c r="I103" s="207"/>
      <c r="J103" s="207"/>
      <c r="K103" s="208"/>
      <c r="L103" s="208"/>
      <c r="M103" s="208"/>
      <c r="N103" s="208"/>
      <c r="O103" s="208"/>
      <c r="P103" s="208"/>
      <c r="Q103" s="208"/>
      <c r="R103" s="207"/>
      <c r="S103" s="113" t="s">
        <v>139</v>
      </c>
      <c r="T103" s="104">
        <f t="shared" ref="T103:AA103" si="2655">IF(AND(T101&gt;0,T102&gt;0),ROUNDDOWN(T102/T101,4),"")</f>
        <v>7.2210999999999999</v>
      </c>
      <c r="U103" s="105">
        <f t="shared" si="2655"/>
        <v>0.377</v>
      </c>
      <c r="V103" s="146">
        <f t="shared" si="2655"/>
        <v>0.6</v>
      </c>
      <c r="W103" s="104" t="str">
        <f t="shared" si="2655"/>
        <v/>
      </c>
      <c r="X103" s="105" t="str">
        <f t="shared" si="2655"/>
        <v/>
      </c>
      <c r="Y103" s="146" t="str">
        <f t="shared" si="2655"/>
        <v/>
      </c>
      <c r="Z103" s="104" t="str">
        <f t="shared" si="2655"/>
        <v/>
      </c>
      <c r="AA103" s="105" t="str">
        <f t="shared" si="2655"/>
        <v/>
      </c>
      <c r="AB103" s="106"/>
      <c r="AC103" s="146" t="str">
        <f t="shared" ref="AC103:AK103" si="2656">IF(AND(AC101&gt;0,AC102&gt;0),ROUNDDOWN(AC102/AC101,4),"")</f>
        <v/>
      </c>
      <c r="AD103" s="104">
        <f t="shared" si="2656"/>
        <v>9.1184999999999992</v>
      </c>
      <c r="AE103" s="105">
        <f t="shared" si="2656"/>
        <v>0.8387</v>
      </c>
      <c r="AF103" s="146">
        <f t="shared" si="2656"/>
        <v>0.6</v>
      </c>
      <c r="AG103" s="104" t="str">
        <f t="shared" si="2656"/>
        <v/>
      </c>
      <c r="AH103" s="105" t="str">
        <f t="shared" si="2656"/>
        <v/>
      </c>
      <c r="AI103" s="146" t="str">
        <f t="shared" si="2656"/>
        <v/>
      </c>
      <c r="AJ103" s="104">
        <f t="shared" si="2656"/>
        <v>17.503499999999999</v>
      </c>
      <c r="AK103" s="105">
        <f t="shared" si="2656"/>
        <v>0.70740000000000003</v>
      </c>
      <c r="AL103" s="106"/>
      <c r="AM103" s="146">
        <f t="shared" ref="AM103:AU103" si="2657">IF(AND(AM101&gt;0,AM102&gt;0),ROUNDDOWN(AM102/AM101,4),"")</f>
        <v>1.2</v>
      </c>
      <c r="AN103" s="104">
        <f t="shared" si="2657"/>
        <v>6.5860000000000003</v>
      </c>
      <c r="AO103" s="105">
        <f t="shared" si="2657"/>
        <v>0.38990000000000002</v>
      </c>
      <c r="AP103" s="146">
        <f t="shared" si="2657"/>
        <v>0.5</v>
      </c>
      <c r="AQ103" s="104" t="str">
        <f t="shared" si="2657"/>
        <v/>
      </c>
      <c r="AR103" s="105" t="str">
        <f t="shared" si="2657"/>
        <v/>
      </c>
      <c r="AS103" s="146" t="str">
        <f t="shared" si="2657"/>
        <v/>
      </c>
      <c r="AT103" s="104">
        <f t="shared" si="2657"/>
        <v>7.3930999999999996</v>
      </c>
      <c r="AU103" s="105">
        <f t="shared" si="2657"/>
        <v>0.34460000000000002</v>
      </c>
      <c r="AV103" s="106"/>
      <c r="AW103" s="146">
        <f t="shared" ref="AW103:BE103" si="2658">IF(AND(AW101&gt;0,AW102&gt;0),ROUNDDOWN(AW102/AW101,4),"")</f>
        <v>0.66659999999999997</v>
      </c>
      <c r="AX103" s="431">
        <f t="shared" si="2658"/>
        <v>7.9055999999999997</v>
      </c>
      <c r="AY103" s="432">
        <f t="shared" si="2658"/>
        <v>0.58819999999999995</v>
      </c>
      <c r="AZ103" s="433">
        <f t="shared" si="2658"/>
        <v>0.57140000000000002</v>
      </c>
      <c r="BA103" s="299" t="str">
        <f t="shared" si="2658"/>
        <v/>
      </c>
      <c r="BB103" s="303" t="str">
        <f t="shared" si="2658"/>
        <v/>
      </c>
      <c r="BC103" s="157" t="str">
        <f t="shared" si="2658"/>
        <v/>
      </c>
      <c r="BD103" s="307">
        <f t="shared" si="2658"/>
        <v>14.0991</v>
      </c>
      <c r="BE103" s="317">
        <f t="shared" si="2658"/>
        <v>0.60519999999999996</v>
      </c>
      <c r="BF103" s="327"/>
      <c r="BG103" s="161">
        <f t="shared" ref="BG103:BO103" si="2659">IF(AND(BG101&gt;0,BG102&gt;0),ROUNDDOWN(BG102/BG101,4),"")</f>
        <v>1.0909</v>
      </c>
      <c r="BH103" s="105">
        <f t="shared" si="2659"/>
        <v>8.5265000000000004</v>
      </c>
      <c r="BI103" s="105">
        <f t="shared" si="2659"/>
        <v>0.44990000000000002</v>
      </c>
      <c r="BJ103" s="146">
        <f t="shared" si="2659"/>
        <v>1</v>
      </c>
      <c r="BK103" s="104" t="str">
        <f t="shared" si="2659"/>
        <v/>
      </c>
      <c r="BL103" s="105" t="str">
        <f t="shared" si="2659"/>
        <v/>
      </c>
      <c r="BM103" s="146" t="str">
        <f t="shared" si="2659"/>
        <v/>
      </c>
      <c r="BN103" s="104">
        <f t="shared" si="2659"/>
        <v>2.9714</v>
      </c>
      <c r="BO103" s="105">
        <f t="shared" si="2659"/>
        <v>0.1583</v>
      </c>
      <c r="BP103" s="106"/>
      <c r="BQ103" s="146">
        <f t="shared" ref="BQ103:BY103" si="2660">IF(AND(BQ101&gt;0,BQ102&gt;0),ROUNDDOWN(BQ102/BQ101,4),"")</f>
        <v>0.25</v>
      </c>
      <c r="BR103" s="104">
        <f t="shared" si="2660"/>
        <v>11.0741</v>
      </c>
      <c r="BS103" s="105">
        <f t="shared" si="2660"/>
        <v>0.58709999999999996</v>
      </c>
      <c r="BT103" s="146">
        <f t="shared" si="2660"/>
        <v>1</v>
      </c>
      <c r="BU103" s="104" t="str">
        <f t="shared" si="2660"/>
        <v/>
      </c>
      <c r="BV103" s="105" t="str">
        <f t="shared" si="2660"/>
        <v/>
      </c>
      <c r="BW103" s="146" t="str">
        <f t="shared" si="2660"/>
        <v/>
      </c>
      <c r="BX103" s="104">
        <f t="shared" si="2660"/>
        <v>13.5595</v>
      </c>
      <c r="BY103" s="105">
        <f t="shared" si="2660"/>
        <v>1.0445</v>
      </c>
      <c r="BZ103" s="106"/>
      <c r="CA103" s="146">
        <f t="shared" ref="CA103:CI103" si="2661">IF(AND(CA101&gt;0,CA102&gt;0),ROUNDDOWN(CA102/CA101,4),"")</f>
        <v>1.4</v>
      </c>
      <c r="CB103" s="104">
        <f t="shared" si="2661"/>
        <v>7.7554999999999996</v>
      </c>
      <c r="CC103" s="105">
        <f t="shared" si="2661"/>
        <v>0.43880000000000002</v>
      </c>
      <c r="CD103" s="146">
        <f t="shared" si="2661"/>
        <v>0.75</v>
      </c>
      <c r="CE103" s="104" t="str">
        <f t="shared" si="2661"/>
        <v/>
      </c>
      <c r="CF103" s="105" t="str">
        <f t="shared" si="2661"/>
        <v/>
      </c>
      <c r="CG103" s="146" t="str">
        <f t="shared" si="2661"/>
        <v/>
      </c>
      <c r="CH103" s="104">
        <f t="shared" si="2661"/>
        <v>5.0458999999999996</v>
      </c>
      <c r="CI103" s="105">
        <f t="shared" si="2661"/>
        <v>0.1933</v>
      </c>
      <c r="CJ103" s="106"/>
      <c r="CK103" s="146">
        <f t="shared" ref="CK103:CS103" si="2662">IF(AND(CK101&gt;0,CK102&gt;0),ROUNDDOWN(CK102/CK101,4),"")</f>
        <v>0.6</v>
      </c>
      <c r="CL103" s="431">
        <f t="shared" si="2662"/>
        <v>8.9362999999999992</v>
      </c>
      <c r="CM103" s="432">
        <f t="shared" si="2662"/>
        <v>0.4803</v>
      </c>
      <c r="CN103" s="433">
        <f t="shared" si="2662"/>
        <v>0.92300000000000004</v>
      </c>
      <c r="CO103" s="299" t="str">
        <f t="shared" si="2662"/>
        <v/>
      </c>
      <c r="CP103" s="303" t="str">
        <f t="shared" si="2662"/>
        <v/>
      </c>
      <c r="CQ103" s="157" t="str">
        <f t="shared" si="2662"/>
        <v/>
      </c>
      <c r="CR103" s="307">
        <f t="shared" si="2662"/>
        <v>8.2676999999999996</v>
      </c>
      <c r="CS103" s="317">
        <f t="shared" si="2662"/>
        <v>0.55310000000000004</v>
      </c>
      <c r="CT103" s="327"/>
      <c r="CU103" s="161">
        <f t="shared" ref="CU103:DC103" si="2663">IF(AND(CU101&gt;0,CU102&gt;0),ROUNDDOWN(CU102/CU101,4),"")</f>
        <v>0.78569999999999995</v>
      </c>
      <c r="CV103" s="340">
        <f t="shared" si="2663"/>
        <v>8.4438999999999993</v>
      </c>
      <c r="CW103" s="341">
        <f t="shared" si="2663"/>
        <v>0.53190000000000004</v>
      </c>
      <c r="CX103" s="165">
        <f t="shared" si="2663"/>
        <v>0.74070000000000003</v>
      </c>
      <c r="CY103" s="360" t="str">
        <f t="shared" si="2663"/>
        <v/>
      </c>
      <c r="CZ103" s="361" t="str">
        <f t="shared" si="2663"/>
        <v/>
      </c>
      <c r="DA103" s="169" t="str">
        <f t="shared" si="2663"/>
        <v/>
      </c>
      <c r="DB103" s="491">
        <f t="shared" si="2663"/>
        <v>10.5181</v>
      </c>
      <c r="DC103" s="492">
        <f t="shared" si="2663"/>
        <v>0.57320000000000004</v>
      </c>
      <c r="DD103" s="493"/>
      <c r="DE103" s="494">
        <f t="shared" ref="DE103:DM103" si="2664">IF(AND(DE101&gt;0,DE102&gt;0),ROUNDDOWN(DE102/DE101,4),"")</f>
        <v>0.92</v>
      </c>
      <c r="DF103" s="105">
        <f t="shared" si="2664"/>
        <v>12.925000000000001</v>
      </c>
      <c r="DG103" s="105">
        <f t="shared" si="2664"/>
        <v>0.73699999999999999</v>
      </c>
      <c r="DH103" s="146">
        <f t="shared" si="2664"/>
        <v>1</v>
      </c>
      <c r="DI103" s="104" t="str">
        <f t="shared" si="2664"/>
        <v/>
      </c>
      <c r="DJ103" s="105" t="str">
        <f t="shared" si="2664"/>
        <v/>
      </c>
      <c r="DK103" s="146" t="str">
        <f t="shared" si="2664"/>
        <v/>
      </c>
      <c r="DL103" s="104">
        <f t="shared" si="2664"/>
        <v>10.8444</v>
      </c>
      <c r="DM103" s="105">
        <f t="shared" si="2664"/>
        <v>0.63749999999999996</v>
      </c>
      <c r="DN103" s="106"/>
      <c r="DO103" s="146">
        <f t="shared" ref="DO103:DW103" si="2665">IF(AND(DO101&gt;0,DO102&gt;0),ROUNDDOWN(DO102/DO101,4),"")</f>
        <v>1</v>
      </c>
      <c r="DP103" s="104">
        <f t="shared" si="2665"/>
        <v>10.712999999999999</v>
      </c>
      <c r="DQ103" s="105">
        <f t="shared" si="2665"/>
        <v>0.4677</v>
      </c>
      <c r="DR103" s="146">
        <f t="shared" si="2665"/>
        <v>1</v>
      </c>
      <c r="DS103" s="104" t="str">
        <f t="shared" si="2665"/>
        <v/>
      </c>
      <c r="DT103" s="105" t="str">
        <f t="shared" si="2665"/>
        <v/>
      </c>
      <c r="DU103" s="146" t="str">
        <f t="shared" si="2665"/>
        <v/>
      </c>
      <c r="DV103" s="104">
        <f t="shared" si="2665"/>
        <v>11.0625</v>
      </c>
      <c r="DW103" s="105">
        <f t="shared" si="2665"/>
        <v>0.61019999999999996</v>
      </c>
      <c r="DX103" s="106"/>
      <c r="DY103" s="146">
        <f t="shared" ref="DY103:EG103" si="2666">IF(AND(DY101&gt;0,DY102&gt;0),ROUNDDOWN(DY102/DY101,4),"")</f>
        <v>0.75</v>
      </c>
      <c r="DZ103" s="104">
        <f t="shared" si="2666"/>
        <v>10.95</v>
      </c>
      <c r="EA103" s="105">
        <f t="shared" si="2666"/>
        <v>0.5484</v>
      </c>
      <c r="EB103" s="146">
        <f t="shared" si="2666"/>
        <v>1</v>
      </c>
      <c r="EC103" s="104" t="str">
        <f t="shared" si="2666"/>
        <v/>
      </c>
      <c r="ED103" s="105" t="str">
        <f t="shared" si="2666"/>
        <v/>
      </c>
      <c r="EE103" s="146" t="str">
        <f t="shared" si="2666"/>
        <v/>
      </c>
      <c r="EF103" s="104">
        <f t="shared" si="2666"/>
        <v>10.756500000000001</v>
      </c>
      <c r="EG103" s="105">
        <f t="shared" si="2666"/>
        <v>0.5222</v>
      </c>
      <c r="EH103" s="106"/>
      <c r="EI103" s="146">
        <f t="shared" ref="EI103:EQ103" si="2667">IF(AND(EI101&gt;0,EI102&gt;0),ROUNDDOWN(EI102/EI101,4),"")</f>
        <v>0.8</v>
      </c>
      <c r="EJ103" s="431">
        <f t="shared" si="2667"/>
        <v>11.4627</v>
      </c>
      <c r="EK103" s="432">
        <f t="shared" si="2667"/>
        <v>0.57120000000000004</v>
      </c>
      <c r="EL103" s="433">
        <f t="shared" si="2667"/>
        <v>1</v>
      </c>
      <c r="EM103" s="299" t="str">
        <f t="shared" si="2667"/>
        <v/>
      </c>
      <c r="EN103" s="303" t="str">
        <f t="shared" si="2667"/>
        <v/>
      </c>
      <c r="EO103" s="157" t="str">
        <f t="shared" si="2667"/>
        <v/>
      </c>
      <c r="EP103" s="307">
        <f t="shared" si="2667"/>
        <v>10.870100000000001</v>
      </c>
      <c r="EQ103" s="317">
        <f t="shared" si="2667"/>
        <v>0.58330000000000004</v>
      </c>
      <c r="ER103" s="327"/>
      <c r="ES103" s="161">
        <f t="shared" ref="ES103:FA103" si="2668">IF(AND(ES101&gt;0,ES102&gt;0),ROUNDDOWN(ES102/ES101,4),"")</f>
        <v>0.84609999999999996</v>
      </c>
      <c r="ET103" s="105" t="str">
        <f t="shared" si="2668"/>
        <v/>
      </c>
      <c r="EU103" s="105" t="str">
        <f t="shared" si="2668"/>
        <v/>
      </c>
      <c r="EV103" s="146" t="str">
        <f t="shared" si="2668"/>
        <v/>
      </c>
      <c r="EW103" s="104" t="str">
        <f t="shared" si="2668"/>
        <v/>
      </c>
      <c r="EX103" s="105" t="str">
        <f t="shared" si="2668"/>
        <v/>
      </c>
      <c r="EY103" s="146" t="str">
        <f t="shared" si="2668"/>
        <v/>
      </c>
      <c r="EZ103" s="104">
        <f t="shared" si="2668"/>
        <v>22.35</v>
      </c>
      <c r="FA103" s="105">
        <f t="shared" si="2668"/>
        <v>1.0889</v>
      </c>
      <c r="FB103" s="106"/>
      <c r="FC103" s="146">
        <f t="shared" ref="FC103:FK103" si="2669">IF(AND(FC101&gt;0,FC102&gt;0),ROUNDDOWN(FC102/FC101,4),"")</f>
        <v>2</v>
      </c>
      <c r="FD103" s="104" t="str">
        <f t="shared" si="2669"/>
        <v/>
      </c>
      <c r="FE103" s="105" t="str">
        <f t="shared" si="2669"/>
        <v/>
      </c>
      <c r="FF103" s="146" t="str">
        <f t="shared" si="2669"/>
        <v/>
      </c>
      <c r="FG103" s="104" t="str">
        <f t="shared" si="2669"/>
        <v/>
      </c>
      <c r="FH103" s="105" t="str">
        <f t="shared" si="2669"/>
        <v/>
      </c>
      <c r="FI103" s="146" t="str">
        <f t="shared" si="2669"/>
        <v/>
      </c>
      <c r="FJ103" s="104" t="str">
        <f t="shared" si="2669"/>
        <v/>
      </c>
      <c r="FK103" s="105" t="str">
        <f t="shared" si="2669"/>
        <v/>
      </c>
      <c r="FL103" s="106"/>
      <c r="FM103" s="146" t="str">
        <f t="shared" ref="FM103:FU103" si="2670">IF(AND(FM101&gt;0,FM102&gt;0),ROUNDDOWN(FM102/FM101,4),"")</f>
        <v/>
      </c>
      <c r="FN103" s="104" t="str">
        <f t="shared" si="2670"/>
        <v/>
      </c>
      <c r="FO103" s="105" t="str">
        <f t="shared" si="2670"/>
        <v/>
      </c>
      <c r="FP103" s="146" t="str">
        <f t="shared" si="2670"/>
        <v/>
      </c>
      <c r="FQ103" s="104" t="str">
        <f t="shared" si="2670"/>
        <v/>
      </c>
      <c r="FR103" s="105" t="str">
        <f t="shared" si="2670"/>
        <v/>
      </c>
      <c r="FS103" s="146" t="str">
        <f t="shared" si="2670"/>
        <v/>
      </c>
      <c r="FT103" s="104" t="str">
        <f t="shared" si="2670"/>
        <v/>
      </c>
      <c r="FU103" s="105" t="str">
        <f t="shared" si="2670"/>
        <v/>
      </c>
      <c r="FV103" s="106"/>
      <c r="FW103" s="146" t="str">
        <f t="shared" ref="FW103:GE103" si="2671">IF(AND(FW101&gt;0,FW102&gt;0),ROUNDDOWN(FW102/FW101,4),"")</f>
        <v/>
      </c>
      <c r="FX103" s="431" t="str">
        <f t="shared" si="2671"/>
        <v/>
      </c>
      <c r="FY103" s="432" t="str">
        <f t="shared" si="2671"/>
        <v/>
      </c>
      <c r="FZ103" s="433" t="str">
        <f t="shared" si="2671"/>
        <v/>
      </c>
      <c r="GA103" s="299" t="str">
        <f t="shared" si="2671"/>
        <v/>
      </c>
      <c r="GB103" s="303" t="str">
        <f t="shared" si="2671"/>
        <v/>
      </c>
      <c r="GC103" s="157" t="str">
        <f t="shared" si="2671"/>
        <v/>
      </c>
      <c r="GD103" s="307">
        <f t="shared" si="2671"/>
        <v>6.5414000000000003</v>
      </c>
      <c r="GE103" s="317">
        <f t="shared" si="2671"/>
        <v>0.31869999999999998</v>
      </c>
      <c r="GF103" s="327"/>
      <c r="GG103" s="161">
        <f t="shared" ref="GG103:GO103" si="2672">IF(AND(GG101&gt;0,GG102&gt;0),ROUNDDOWN(GG102/GG101,4),"")</f>
        <v>0.5454</v>
      </c>
      <c r="GH103" s="340">
        <f t="shared" si="2672"/>
        <v>6.3543000000000003</v>
      </c>
      <c r="GI103" s="341">
        <f t="shared" si="2672"/>
        <v>0.33400000000000002</v>
      </c>
      <c r="GJ103" s="165">
        <f t="shared" si="2672"/>
        <v>0.52170000000000005</v>
      </c>
      <c r="GK103" s="360" t="str">
        <f t="shared" si="2672"/>
        <v/>
      </c>
      <c r="GL103" s="361" t="str">
        <f t="shared" si="2672"/>
        <v/>
      </c>
      <c r="GM103" s="169" t="str">
        <f t="shared" si="2672"/>
        <v/>
      </c>
      <c r="GN103" s="491">
        <f t="shared" si="2672"/>
        <v>9.0591000000000008</v>
      </c>
      <c r="GO103" s="492">
        <f t="shared" si="2672"/>
        <v>0.47260000000000002</v>
      </c>
      <c r="GP103" s="493"/>
      <c r="GQ103" s="494">
        <f t="shared" ref="GQ103:GY103" si="2673">IF(AND(GQ101&gt;0,GQ102&gt;0),ROUNDDOWN(GQ102/GQ101,4),"")</f>
        <v>0.70830000000000004</v>
      </c>
      <c r="GR103" s="397">
        <f t="shared" si="2673"/>
        <v>7.5603999999999996</v>
      </c>
      <c r="GS103" s="398">
        <f t="shared" si="2673"/>
        <v>0.45079999999999998</v>
      </c>
      <c r="GT103" s="175">
        <f t="shared" si="2673"/>
        <v>0.64</v>
      </c>
      <c r="GU103" s="397" t="str">
        <f t="shared" si="2673"/>
        <v/>
      </c>
      <c r="GV103" s="398" t="str">
        <f t="shared" si="2673"/>
        <v/>
      </c>
      <c r="GW103" s="175" t="str">
        <f t="shared" si="2673"/>
        <v/>
      </c>
      <c r="GX103" s="397">
        <f t="shared" si="2673"/>
        <v>9.8597999999999999</v>
      </c>
      <c r="GY103" s="398">
        <f t="shared" si="2673"/>
        <v>0.52780000000000005</v>
      </c>
      <c r="GZ103" s="375"/>
      <c r="HA103" s="174">
        <f>IF(AND(HA101&gt;0,HA102&gt;0),ROUNDDOWN(HA102/HA101,4),"")</f>
        <v>0.81630000000000003</v>
      </c>
      <c r="HB103" s="114"/>
      <c r="HC103" s="107"/>
      <c r="HD103" s="113"/>
      <c r="HE103" s="113"/>
      <c r="HF103" s="113"/>
      <c r="HG103" s="113"/>
    </row>
    <row r="104" spans="1:215" s="25" customFormat="1" ht="21.75" thickTop="1">
      <c r="A104" s="24"/>
      <c r="B104" s="51"/>
      <c r="C104" s="85" t="str">
        <f>_xlfn.XLOOKUP(D104,事業計画2025[営業所],事業計画2025[エリア],"",0)</f>
        <v>東京</v>
      </c>
      <c r="D104" s="86" t="s">
        <v>99</v>
      </c>
      <c r="E104" s="196"/>
      <c r="F104" s="196"/>
      <c r="G104" s="196" t="str">
        <f>_xlfn.XLOOKUP(D104,事業計画2025[営業所],事業計画2025[所長],"",0)</f>
        <v>山下 克典</v>
      </c>
      <c r="H104" s="196" t="str">
        <f>_xlfn.XLOOKUP(D104,事業計画2025[営業所],事業計画2025[担当役員],"",0)</f>
        <v>豊蔵 一幸</v>
      </c>
      <c r="I104" s="196">
        <f>_xlfn.XLOOKUP(D104,事業計画2025[営業所],事業計画2025[主要ブランド],"",0)</f>
        <v>0</v>
      </c>
      <c r="J104" s="196"/>
      <c r="K104" s="197">
        <f>_xlfn.XLOOKUP(D104,事業計画2025[営業所],事業計画2025[人件費],"",0)</f>
        <v>3200</v>
      </c>
      <c r="L104" s="197">
        <f>_xlfn.XLOOKUP(D104,事業計画2025[営業所],事業計画2025[販売費],"",0)</f>
        <v>10</v>
      </c>
      <c r="M104" s="197">
        <f>_xlfn.XLOOKUP(D104,事業計画2025[営業所],事業計画2025[減価償却費],"",0)</f>
        <v>13</v>
      </c>
      <c r="N104" s="197">
        <f>_xlfn.XLOOKUP(D104,事業計画2025[営業所],事業計画2025[地代・家賃],"",0)</f>
        <v>170</v>
      </c>
      <c r="O104" s="197">
        <f>_xlfn.XLOOKUP(D104,事業計画2025[営業所],事業計画2025[その他経費],"",0)</f>
        <v>700</v>
      </c>
      <c r="P104" s="197">
        <f>_xlfn.XLOOKUP(D104,事業計画2025[営業所],事業計画2025[本社経費],"",0)</f>
        <v>400</v>
      </c>
      <c r="Q104" s="197">
        <f>SUM(K104:P104)</f>
        <v>4493</v>
      </c>
      <c r="R104" s="196"/>
      <c r="S104" s="26" t="s">
        <v>137</v>
      </c>
      <c r="T104" s="27" cm="1">
        <f t="array" ref="T104">_xlfn.XLOOKUP($D104&amp;T$2&amp;T$3,事業計画集計2025[営業所]&amp;事業計画集計2025[月]&amp;事業計画集計2025[受着完],事業計画集計2025[(当月)計画 請負金額],0,0)</f>
        <v>0</v>
      </c>
      <c r="U104" s="28" cm="1">
        <f t="array" ref="U104">_xlfn.XLOOKUP($D104&amp;T$2&amp;T$3,事業計画集計2025[営業所]&amp;事業計画集計2025[月]&amp;事業計画集計2025[受着完],事業計画集計2025[(当月)計画 利益額],0,0)</f>
        <v>0</v>
      </c>
      <c r="V104" s="142" cm="1">
        <f t="array" ref="V104">_xlfn.XLOOKUP($D104&amp;T$2&amp;T$3,事業計画集計2025[営業所]&amp;事業計画集計2025[月]&amp;事業計画集計2025[受着完],事業計画集計2025[(当月)計画 棟数],0,0)</f>
        <v>0</v>
      </c>
      <c r="W104" s="27" cm="1">
        <f t="array" ref="W104">_xlfn.XLOOKUP($D104&amp;W$2&amp;W$3,事業計画集計2025[営業所]&amp;事業計画集計2025[月]&amp;事業計画集計2025[受着完],事業計画集計2025[(当月)計画 請負金額],0,0)</f>
        <v>0</v>
      </c>
      <c r="X104" s="28" cm="1">
        <f t="array" ref="X104">_xlfn.XLOOKUP($D104&amp;W$2&amp;W$3,事業計画集計2025[営業所]&amp;事業計画集計2025[月]&amp;事業計画集計2025[受着完],事業計画集計2025[(当月)計画 利益額],0,0)</f>
        <v>0</v>
      </c>
      <c r="Y104" s="149" cm="1">
        <f t="array" ref="Y104">_xlfn.XLOOKUP($D104&amp;W$2&amp;W$3,事業計画集計2025[営業所]&amp;事業計画集計2025[月]&amp;事業計画集計2025[受着完],事業計画集計2025[(当月)計画 棟数],0,0)</f>
        <v>0</v>
      </c>
      <c r="Z104" s="28" cm="1">
        <f t="array" ref="Z104">_xlfn.XLOOKUP($D104&amp;Z$2&amp;Z$3,事業計画集計2025[営業所]&amp;事業計画集計2025[月]&amp;事業計画集計2025[受着完],事業計画集計2025[(当月)計画 請負金額],0,0)</f>
        <v>0</v>
      </c>
      <c r="AA104" s="28" cm="1">
        <f t="array" ref="AA104">_xlfn.XLOOKUP($D104&amp;Z$2&amp;Z$3,事業計画集計2025[営業所]&amp;事業計画集計2025[月]&amp;事業計画集計2025[受着完],事業計画集計2025[(当月)計画 利益額],0,0)</f>
        <v>0</v>
      </c>
      <c r="AB104" s="29">
        <f>AA104-($Q104*1000)</f>
        <v>-4493000</v>
      </c>
      <c r="AC104" s="142" cm="1">
        <f t="array" ref="AC104">_xlfn.XLOOKUP($D104&amp;Z$2&amp;Z$3,事業計画集計2025[営業所]&amp;事業計画集計2025[月]&amp;事業計画集計2025[受着完],事業計画集計2025[(当月)計画 棟数],0,0)</f>
        <v>0</v>
      </c>
      <c r="AD104" s="27" cm="1">
        <f t="array" ref="AD104">_xlfn.XLOOKUP($D104&amp;AD$2&amp;AD$3,事業計画集計2025[営業所]&amp;事業計画集計2025[月]&amp;事業計画集計2025[受着完],事業計画集計2025[(当月)計画 請負金額],0,0)</f>
        <v>0</v>
      </c>
      <c r="AE104" s="28" cm="1">
        <f t="array" ref="AE104">_xlfn.XLOOKUP($D104&amp;AD$2&amp;AD$3,事業計画集計2025[営業所]&amp;事業計画集計2025[月]&amp;事業計画集計2025[受着完],事業計画集計2025[(当月)計画 利益額],0,0)</f>
        <v>0</v>
      </c>
      <c r="AF104" s="149" cm="1">
        <f t="array" ref="AF104">_xlfn.XLOOKUP($D104&amp;AD$2&amp;AD$3,事業計画集計2025[営業所]&amp;事業計画集計2025[月]&amp;事業計画集計2025[受着完],事業計画集計2025[(当月)計画 棟数],0,0)</f>
        <v>0</v>
      </c>
      <c r="AG104" s="28" cm="1">
        <f t="array" ref="AG104">_xlfn.XLOOKUP($D104&amp;AG$2&amp;AG$3,事業計画集計2025[営業所]&amp;事業計画集計2025[月]&amp;事業計画集計2025[受着完],事業計画集計2025[(当月)計画 請負金額],0,0)</f>
        <v>0</v>
      </c>
      <c r="AH104" s="28" cm="1">
        <f t="array" ref="AH104">_xlfn.XLOOKUP($D104&amp;AG$2&amp;AG$3,事業計画集計2025[営業所]&amp;事業計画集計2025[月]&amp;事業計画集計2025[受着完],事業計画集計2025[(当月)計画 利益額],0,0)</f>
        <v>0</v>
      </c>
      <c r="AI104" s="149" cm="1">
        <f t="array" ref="AI104">_xlfn.XLOOKUP($D104&amp;AG$2&amp;AG$3,事業計画集計2025[営業所]&amp;事業計画集計2025[月]&amp;事業計画集計2025[受着完],事業計画集計2025[(当月)計画 棟数],0,0)</f>
        <v>0</v>
      </c>
      <c r="AJ104" s="28" cm="1">
        <f t="array" ref="AJ104">_xlfn.XLOOKUP($D104&amp;AJ$2&amp;AJ$3,事業計画集計2025[営業所]&amp;事業計画集計2025[月]&amp;事業計画集計2025[受着完],事業計画集計2025[(当月)計画 請負金額],0,0)</f>
        <v>0</v>
      </c>
      <c r="AK104" s="28" cm="1">
        <f t="array" ref="AK104">_xlfn.XLOOKUP($D104&amp;AJ$2&amp;AJ$3,事業計画集計2025[営業所]&amp;事業計画集計2025[月]&amp;事業計画集計2025[受着完],事業計画集計2025[(当月)計画 利益額],0,0)</f>
        <v>0</v>
      </c>
      <c r="AL104" s="29">
        <f>AK104-($Q104*1000)</f>
        <v>-4493000</v>
      </c>
      <c r="AM104" s="149" cm="1">
        <f t="array" ref="AM104">_xlfn.XLOOKUP($D104&amp;AJ$2&amp;AJ$3,事業計画集計2025[営業所]&amp;事業計画集計2025[月]&amp;事業計画集計2025[受着完],事業計画集計2025[(当月)計画 棟数],0,0)</f>
        <v>0</v>
      </c>
      <c r="AN104" s="28" cm="1">
        <f t="array" ref="AN104">_xlfn.XLOOKUP($D104&amp;AN$2&amp;AN$3,事業計画集計2025[営業所]&amp;事業計画集計2025[月]&amp;事業計画集計2025[受着完],事業計画集計2025[(当月)計画 請負金額],0,0)</f>
        <v>0</v>
      </c>
      <c r="AO104" s="28" cm="1">
        <f t="array" ref="AO104">_xlfn.XLOOKUP($D104&amp;AN$2&amp;AN$3,事業計画集計2025[営業所]&amp;事業計画集計2025[月]&amp;事業計画集計2025[受着完],事業計画集計2025[(当月)計画 利益額],0,0)</f>
        <v>0</v>
      </c>
      <c r="AP104" s="149" cm="1">
        <f t="array" ref="AP104">_xlfn.XLOOKUP($D104&amp;AN$2&amp;AN$3,事業計画集計2025[営業所]&amp;事業計画集計2025[月]&amp;事業計画集計2025[受着完],事業計画集計2025[(当月)計画 棟数],0,0)</f>
        <v>0</v>
      </c>
      <c r="AQ104" s="28" cm="1">
        <f t="array" ref="AQ104">_xlfn.XLOOKUP($D104&amp;AQ$2&amp;AQ$3,事業計画集計2025[営業所]&amp;事業計画集計2025[月]&amp;事業計画集計2025[受着完],事業計画集計2025[(当月)計画 請負金額],0,0)</f>
        <v>0</v>
      </c>
      <c r="AR104" s="28" cm="1">
        <f t="array" ref="AR104">_xlfn.XLOOKUP($D104&amp;AQ$2&amp;AQ$3,事業計画集計2025[営業所]&amp;事業計画集計2025[月]&amp;事業計画集計2025[受着完],事業計画集計2025[(当月)計画 利益額],0,0)</f>
        <v>0</v>
      </c>
      <c r="AS104" s="149" cm="1">
        <f t="array" ref="AS104">_xlfn.XLOOKUP($D104&amp;AQ$2&amp;AQ$3,事業計画集計2025[営業所]&amp;事業計画集計2025[月]&amp;事業計画集計2025[受着完],事業計画集計2025[(当月)計画 棟数],0,0)</f>
        <v>0</v>
      </c>
      <c r="AT104" s="28" cm="1">
        <f t="array" ref="AT104">_xlfn.XLOOKUP($D104&amp;AT$2&amp;AT$3,事業計画集計2025[営業所]&amp;事業計画集計2025[月]&amp;事業計画集計2025[受着完],事業計画集計2025[(当月)計画 請負金額],0,0)</f>
        <v>0</v>
      </c>
      <c r="AU104" s="28" cm="1">
        <f t="array" ref="AU104">_xlfn.XLOOKUP($D104&amp;AT$2&amp;AT$3,事業計画集計2025[営業所]&amp;事業計画集計2025[月]&amp;事業計画集計2025[受着完],事業計画集計2025[(当月)計画 利益額],0,0)</f>
        <v>0</v>
      </c>
      <c r="AV104" s="29">
        <f>AU104-($Q104*1000)</f>
        <v>-4493000</v>
      </c>
      <c r="AW104" s="142" cm="1">
        <f t="array" ref="AW104">_xlfn.XLOOKUP($D104&amp;AT$2&amp;AT$3,事業計画集計2025[営業所]&amp;事業計画集計2025[月]&amp;事業計画集計2025[受着完],事業計画集計2025[(当月)計画 棟数],0,0)</f>
        <v>0</v>
      </c>
      <c r="AX104" s="421">
        <f t="shared" ref="AX104:AX105" si="2674">T104+AD104+AN104</f>
        <v>0</v>
      </c>
      <c r="AY104" s="422">
        <f t="shared" ref="AY104:AY105" si="2675">U104+AE104+AO104</f>
        <v>0</v>
      </c>
      <c r="AZ104" s="423">
        <f t="shared" ref="AZ104:AZ105" si="2676">V104+AF104+AP104</f>
        <v>0</v>
      </c>
      <c r="BA104" s="296">
        <f t="shared" ref="BA104:BA105" si="2677">W104+AG104+AQ104</f>
        <v>0</v>
      </c>
      <c r="BB104" s="300">
        <f t="shared" ref="BB104:BB105" si="2678">X104+AH104+AR104</f>
        <v>0</v>
      </c>
      <c r="BC104" s="154">
        <f t="shared" ref="BC104:BC105" si="2679">Y104+AI104+AS104</f>
        <v>0</v>
      </c>
      <c r="BD104" s="304">
        <f t="shared" ref="BD104" si="2680">Z104+AJ104+AT104</f>
        <v>0</v>
      </c>
      <c r="BE104" s="314">
        <f t="shared" ref="BE104" si="2681">AA104+AK104+AU104</f>
        <v>0</v>
      </c>
      <c r="BF104" s="324">
        <f t="shared" ref="BF104" si="2682">AB104+AL104+AV104</f>
        <v>-13479000</v>
      </c>
      <c r="BG104" s="158">
        <f t="shared" ref="BG104" si="2683">AC104+AM104+AW104</f>
        <v>0</v>
      </c>
      <c r="BH104" s="28" cm="1">
        <f t="array" ref="BH104">_xlfn.XLOOKUP($D104&amp;BH$2&amp;BH$3,事業計画集計2025[営業所]&amp;事業計画集計2025[月]&amp;事業計画集計2025[受着完],事業計画集計2025[(当月)計画 請負金額],0,0)</f>
        <v>0</v>
      </c>
      <c r="BI104" s="28" cm="1">
        <f t="array" ref="BI104">_xlfn.XLOOKUP($D104&amp;BH$2&amp;BH$3,事業計画集計2025[営業所]&amp;事業計画集計2025[月]&amp;事業計画集計2025[受着完],事業計画集計2025[(当月)計画 利益額],0,0)</f>
        <v>0</v>
      </c>
      <c r="BJ104" s="149" cm="1">
        <f t="array" ref="BJ104">_xlfn.XLOOKUP($D104&amp;BH$2&amp;BH$3,事業計画集計2025[営業所]&amp;事業計画集計2025[月]&amp;事業計画集計2025[受着完],事業計画集計2025[(当月)計画 棟数],0,0)</f>
        <v>0</v>
      </c>
      <c r="BK104" s="28" cm="1">
        <f t="array" ref="BK104">_xlfn.XLOOKUP($D104&amp;BK$2&amp;BK$3,事業計画集計2025[営業所]&amp;事業計画集計2025[月]&amp;事業計画集計2025[受着完],事業計画集計2025[(当月)計画 請負金額],0,0)</f>
        <v>0</v>
      </c>
      <c r="BL104" s="28" cm="1">
        <f t="array" ref="BL104">_xlfn.XLOOKUP($D104&amp;BK$2&amp;BK$3,事業計画集計2025[営業所]&amp;事業計画集計2025[月]&amp;事業計画集計2025[受着完],事業計画集計2025[(当月)計画 利益額],0,0)</f>
        <v>0</v>
      </c>
      <c r="BM104" s="149" cm="1">
        <f t="array" ref="BM104">_xlfn.XLOOKUP($D104&amp;BK$2&amp;BK$3,事業計画集計2025[営業所]&amp;事業計画集計2025[月]&amp;事業計画集計2025[受着完],事業計画集計2025[(当月)計画 棟数],0,0)</f>
        <v>0</v>
      </c>
      <c r="BN104" s="28" cm="1">
        <f t="array" ref="BN104">_xlfn.XLOOKUP($D104&amp;BN$2&amp;BN$3,事業計画集計2025[営業所]&amp;事業計画集計2025[月]&amp;事業計画集計2025[受着完],事業計画集計2025[(当月)計画 請負金額],0,0)</f>
        <v>0</v>
      </c>
      <c r="BO104" s="28" cm="1">
        <f t="array" ref="BO104">_xlfn.XLOOKUP($D104&amp;BN$2&amp;BN$3,事業計画集計2025[営業所]&amp;事業計画集計2025[月]&amp;事業計画集計2025[受着完],事業計画集計2025[(当月)計画 利益額],0,0)</f>
        <v>0</v>
      </c>
      <c r="BP104" s="29">
        <f>BO104-($Q104*1000)</f>
        <v>-4493000</v>
      </c>
      <c r="BQ104" s="149" cm="1">
        <f t="array" ref="BQ104">_xlfn.XLOOKUP($D104&amp;BN$2&amp;BN$3,事業計画集計2025[営業所]&amp;事業計画集計2025[月]&amp;事業計画集計2025[受着完],事業計画集計2025[(当月)計画 棟数],0,0)</f>
        <v>0</v>
      </c>
      <c r="BR104" s="28" cm="1">
        <f t="array" ref="BR104">_xlfn.XLOOKUP($D104&amp;BR$2&amp;BR$3,事業計画集計2025[営業所]&amp;事業計画集計2025[月]&amp;事業計画集計2025[受着完],事業計画集計2025[(当月)計画 請負金額],0,0)</f>
        <v>0</v>
      </c>
      <c r="BS104" s="28" cm="1">
        <f t="array" ref="BS104">_xlfn.XLOOKUP($D104&amp;BR$2&amp;BR$3,事業計画集計2025[営業所]&amp;事業計画集計2025[月]&amp;事業計画集計2025[受着完],事業計画集計2025[(当月)計画 利益額],0,0)</f>
        <v>0</v>
      </c>
      <c r="BT104" s="149" cm="1">
        <f t="array" ref="BT104">_xlfn.XLOOKUP($D104&amp;BR$2&amp;BR$3,事業計画集計2025[営業所]&amp;事業計画集計2025[月]&amp;事業計画集計2025[受着完],事業計画集計2025[(当月)計画 棟数],0,0)</f>
        <v>0</v>
      </c>
      <c r="BU104" s="28" cm="1">
        <f t="array" ref="BU104">_xlfn.XLOOKUP($D104&amp;BU$2&amp;BU$3,事業計画集計2025[営業所]&amp;事業計画集計2025[月]&amp;事業計画集計2025[受着完],事業計画集計2025[(当月)計画 請負金額],0,0)</f>
        <v>0</v>
      </c>
      <c r="BV104" s="28" cm="1">
        <f t="array" ref="BV104">_xlfn.XLOOKUP($D104&amp;BU$2&amp;BU$3,事業計画集計2025[営業所]&amp;事業計画集計2025[月]&amp;事業計画集計2025[受着完],事業計画集計2025[(当月)計画 利益額],0,0)</f>
        <v>0</v>
      </c>
      <c r="BW104" s="149" cm="1">
        <f t="array" ref="BW104">_xlfn.XLOOKUP($D104&amp;BU$2&amp;BU$3,事業計画集計2025[営業所]&amp;事業計画集計2025[月]&amp;事業計画集計2025[受着完],事業計画集計2025[(当月)計画 棟数],0,0)</f>
        <v>0</v>
      </c>
      <c r="BX104" s="28" cm="1">
        <f t="array" ref="BX104">_xlfn.XLOOKUP($D104&amp;BX$2&amp;BX$3,事業計画集計2025[営業所]&amp;事業計画集計2025[月]&amp;事業計画集計2025[受着完],事業計画集計2025[(当月)計画 請負金額],0,0)</f>
        <v>0</v>
      </c>
      <c r="BY104" s="28" cm="1">
        <f t="array" ref="BY104">_xlfn.XLOOKUP($D104&amp;BX$2&amp;BX$3,事業計画集計2025[営業所]&amp;事業計画集計2025[月]&amp;事業計画集計2025[受着完],事業計画集計2025[(当月)計画 利益額],0,0)</f>
        <v>0</v>
      </c>
      <c r="BZ104" s="29">
        <f>BY104-($Q104*1000)</f>
        <v>-4493000</v>
      </c>
      <c r="CA104" s="149" cm="1">
        <f t="array" ref="CA104">_xlfn.XLOOKUP($D104&amp;BX$2&amp;BX$3,事業計画集計2025[営業所]&amp;事業計画集計2025[月]&amp;事業計画集計2025[受着完],事業計画集計2025[(当月)計画 棟数],0,0)</f>
        <v>0</v>
      </c>
      <c r="CB104" s="28" cm="1">
        <f t="array" ref="CB104">_xlfn.XLOOKUP($D104&amp;CB$2&amp;CB$3,事業計画集計2025[営業所]&amp;事業計画集計2025[月]&amp;事業計画集計2025[受着完],事業計画集計2025[(当月)計画 請負金額],0,0)</f>
        <v>0</v>
      </c>
      <c r="CC104" s="28" cm="1">
        <f t="array" ref="CC104">_xlfn.XLOOKUP($D104&amp;CB$2&amp;CB$3,事業計画集計2025[営業所]&amp;事業計画集計2025[月]&amp;事業計画集計2025[受着完],事業計画集計2025[(当月)計画 利益額],0,0)</f>
        <v>0</v>
      </c>
      <c r="CD104" s="149" cm="1">
        <f t="array" ref="CD104">_xlfn.XLOOKUP($D104&amp;CB$2&amp;CB$3,事業計画集計2025[営業所]&amp;事業計画集計2025[月]&amp;事業計画集計2025[受着完],事業計画集計2025[(当月)計画 棟数],0,0)</f>
        <v>0</v>
      </c>
      <c r="CE104" s="28" cm="1">
        <f t="array" ref="CE104">_xlfn.XLOOKUP($D104&amp;CE$2&amp;CE$3,事業計画集計2025[営業所]&amp;事業計画集計2025[月]&amp;事業計画集計2025[受着完],事業計画集計2025[(当月)計画 請負金額],0,0)</f>
        <v>0</v>
      </c>
      <c r="CF104" s="28" cm="1">
        <f t="array" ref="CF104">_xlfn.XLOOKUP($D104&amp;CE$2&amp;CE$3,事業計画集計2025[営業所]&amp;事業計画集計2025[月]&amp;事業計画集計2025[受着完],事業計画集計2025[(当月)計画 利益額],0,0)</f>
        <v>0</v>
      </c>
      <c r="CG104" s="149" cm="1">
        <f t="array" ref="CG104">_xlfn.XLOOKUP($D104&amp;CE$2&amp;CE$3,事業計画集計2025[営業所]&amp;事業計画集計2025[月]&amp;事業計画集計2025[受着完],事業計画集計2025[(当月)計画 棟数],0,0)</f>
        <v>0</v>
      </c>
      <c r="CH104" s="28" cm="1">
        <f t="array" ref="CH104">_xlfn.XLOOKUP($D104&amp;CH$2&amp;CH$3,事業計画集計2025[営業所]&amp;事業計画集計2025[月]&amp;事業計画集計2025[受着完],事業計画集計2025[(当月)計画 請負金額],0,0)</f>
        <v>0</v>
      </c>
      <c r="CI104" s="28" cm="1">
        <f t="array" ref="CI104">_xlfn.XLOOKUP($D104&amp;CH$2&amp;CH$3,事業計画集計2025[営業所]&amp;事業計画集計2025[月]&amp;事業計画集計2025[受着完],事業計画集計2025[(当月)計画 利益額],0,0)</f>
        <v>0</v>
      </c>
      <c r="CJ104" s="29">
        <f>CI104-($Q104*1000)</f>
        <v>-4493000</v>
      </c>
      <c r="CK104" s="142" cm="1">
        <f t="array" ref="CK104">_xlfn.XLOOKUP($D104&amp;CH$2&amp;CH$3,事業計画集計2025[営業所]&amp;事業計画集計2025[月]&amp;事業計画集計2025[受着完],事業計画集計2025[(当月)計画 棟数],0,0)</f>
        <v>0</v>
      </c>
      <c r="CL104" s="421">
        <f t="shared" ref="CL104:CL105" si="2684">BH104+BR104+CB104</f>
        <v>0</v>
      </c>
      <c r="CM104" s="422">
        <f t="shared" ref="CM104:CM105" si="2685">BI104+BS104+CC104</f>
        <v>0</v>
      </c>
      <c r="CN104" s="423">
        <f t="shared" ref="CN104:CN105" si="2686">BJ104+BT104+CD104</f>
        <v>0</v>
      </c>
      <c r="CO104" s="296">
        <f t="shared" ref="CO104:CO105" si="2687">BK104+BU104+CE104</f>
        <v>0</v>
      </c>
      <c r="CP104" s="300">
        <f t="shared" ref="CP104:CP105" si="2688">BL104+BV104+CF104</f>
        <v>0</v>
      </c>
      <c r="CQ104" s="154">
        <f t="shared" ref="CQ104:CQ105" si="2689">BM104+BW104+CG104</f>
        <v>0</v>
      </c>
      <c r="CR104" s="304">
        <f t="shared" ref="CR104" si="2690">BN104+BX104+CH104</f>
        <v>0</v>
      </c>
      <c r="CS104" s="314">
        <f t="shared" ref="CS104:CT104" si="2691">BO104+BY104+CI104</f>
        <v>0</v>
      </c>
      <c r="CT104" s="324">
        <f t="shared" si="2691"/>
        <v>-13479000</v>
      </c>
      <c r="CU104" s="158">
        <f t="shared" ref="CU104" si="2692">BQ104+CA104+CK104</f>
        <v>0</v>
      </c>
      <c r="CV104" s="333">
        <f t="shared" ref="CV104:CV105" si="2693">AX104+CL104</f>
        <v>0</v>
      </c>
      <c r="CW104" s="334">
        <f t="shared" ref="CW104:CW105" si="2694">AY104+CM104</f>
        <v>0</v>
      </c>
      <c r="CX104" s="162">
        <f t="shared" ref="CX104:CX105" si="2695">AZ104+CN104</f>
        <v>0</v>
      </c>
      <c r="CY104" s="354">
        <f t="shared" ref="CY104:CY105" si="2696">BA104+CO104</f>
        <v>0</v>
      </c>
      <c r="CZ104" s="355">
        <f t="shared" ref="CZ104:CZ105" si="2697">BB104+CP104</f>
        <v>0</v>
      </c>
      <c r="DA104" s="166">
        <f t="shared" ref="DA104:DA105" si="2698">BC104+CQ104</f>
        <v>0</v>
      </c>
      <c r="DB104" s="479">
        <f t="shared" ref="DB104:DB105" si="2699">BD104+CR104</f>
        <v>0</v>
      </c>
      <c r="DC104" s="480">
        <f t="shared" ref="DC104:DC105" si="2700">BE104+CS104</f>
        <v>0</v>
      </c>
      <c r="DD104" s="481">
        <f t="shared" ref="DD104:DD105" si="2701">BF104+CT104</f>
        <v>-26958000</v>
      </c>
      <c r="DE104" s="482">
        <f t="shared" ref="DE104:DE105" si="2702">BG104+CU104</f>
        <v>0</v>
      </c>
      <c r="DF104" s="28" cm="1">
        <f t="array" ref="DF104">_xlfn.XLOOKUP($D104&amp;DF$2&amp;DF$3,事業計画集計2025[営業所]&amp;事業計画集計2025[月]&amp;事業計画集計2025[受着完],事業計画集計2025[(当月)計画 請負金額],0,0)</f>
        <v>0</v>
      </c>
      <c r="DG104" s="28" cm="1">
        <f t="array" ref="DG104">_xlfn.XLOOKUP($D104&amp;DF$2&amp;DF$3,事業計画集計2025[営業所]&amp;事業計画集計2025[月]&amp;事業計画集計2025[受着完],事業計画集計2025[(当月)計画 利益額],0,0)</f>
        <v>0</v>
      </c>
      <c r="DH104" s="149" cm="1">
        <f t="array" ref="DH104">_xlfn.XLOOKUP($D104&amp;DF$2&amp;DF$3,事業計画集計2025[営業所]&amp;事業計画集計2025[月]&amp;事業計画集計2025[受着完],事業計画集計2025[(当月)計画 棟数],0,0)</f>
        <v>0</v>
      </c>
      <c r="DI104" s="28" cm="1">
        <f t="array" ref="DI104">_xlfn.XLOOKUP($D104&amp;DI$2&amp;DI$3,事業計画集計2025[営業所]&amp;事業計画集計2025[月]&amp;事業計画集計2025[受着完],事業計画集計2025[(当月)計画 請負金額],0,0)</f>
        <v>0</v>
      </c>
      <c r="DJ104" s="28" cm="1">
        <f t="array" ref="DJ104">_xlfn.XLOOKUP($D104&amp;DI$2&amp;DI$3,事業計画集計2025[営業所]&amp;事業計画集計2025[月]&amp;事業計画集計2025[受着完],事業計画集計2025[(当月)計画 利益額],0,0)</f>
        <v>0</v>
      </c>
      <c r="DK104" s="149" cm="1">
        <f t="array" ref="DK104">_xlfn.XLOOKUP($D104&amp;DI$2&amp;DI$3,事業計画集計2025[営業所]&amp;事業計画集計2025[月]&amp;事業計画集計2025[受着完],事業計画集計2025[(当月)計画 棟数],0,0)</f>
        <v>0</v>
      </c>
      <c r="DL104" s="28" cm="1">
        <f t="array" ref="DL104">_xlfn.XLOOKUP($D104&amp;DL$2&amp;DL$3,事業計画集計2025[営業所]&amp;事業計画集計2025[月]&amp;事業計画集計2025[受着完],事業計画集計2025[(当月)計画 請負金額],0,0)</f>
        <v>0</v>
      </c>
      <c r="DM104" s="28" cm="1">
        <f t="array" ref="DM104">_xlfn.XLOOKUP($D104&amp;DL$2&amp;DL$3,事業計画集計2025[営業所]&amp;事業計画集計2025[月]&amp;事業計画集計2025[受着完],事業計画集計2025[(当月)計画 利益額],0,0)</f>
        <v>0</v>
      </c>
      <c r="DN104" s="29">
        <f>DM104-($Q104*1000)</f>
        <v>-4493000</v>
      </c>
      <c r="DO104" s="149" cm="1">
        <f t="array" ref="DO104">_xlfn.XLOOKUP($D104&amp;DL$2&amp;DL$3,事業計画集計2025[営業所]&amp;事業計画集計2025[月]&amp;事業計画集計2025[受着完],事業計画集計2025[(当月)計画 棟数],0,0)</f>
        <v>0</v>
      </c>
      <c r="DP104" s="28" cm="1">
        <f t="array" ref="DP104">_xlfn.XLOOKUP($D104&amp;DP$2&amp;DP$3,事業計画集計2025[営業所]&amp;事業計画集計2025[月]&amp;事業計画集計2025[受着完],事業計画集計2025[(当月)計画 請負金額],0,0)</f>
        <v>0</v>
      </c>
      <c r="DQ104" s="28" cm="1">
        <f t="array" ref="DQ104">_xlfn.XLOOKUP($D104&amp;DP$2&amp;DP$3,事業計画集計2025[営業所]&amp;事業計画集計2025[月]&amp;事業計画集計2025[受着完],事業計画集計2025[(当月)計画 利益額],0,0)</f>
        <v>0</v>
      </c>
      <c r="DR104" s="149" cm="1">
        <f t="array" ref="DR104">_xlfn.XLOOKUP($D104&amp;DP$2&amp;DP$3,事業計画集計2025[営業所]&amp;事業計画集計2025[月]&amp;事業計画集計2025[受着完],事業計画集計2025[(当月)計画 棟数],0,0)</f>
        <v>0</v>
      </c>
      <c r="DS104" s="28" cm="1">
        <f t="array" ref="DS104">_xlfn.XLOOKUP($D104&amp;DS$2&amp;DS$3,事業計画集計2025[営業所]&amp;事業計画集計2025[月]&amp;事業計画集計2025[受着完],事業計画集計2025[(当月)計画 請負金額],0,0)</f>
        <v>0</v>
      </c>
      <c r="DT104" s="28" cm="1">
        <f t="array" ref="DT104">_xlfn.XLOOKUP($D104&amp;DS$2&amp;DS$3,事業計画集計2025[営業所]&amp;事業計画集計2025[月]&amp;事業計画集計2025[受着完],事業計画集計2025[(当月)計画 利益額],0,0)</f>
        <v>0</v>
      </c>
      <c r="DU104" s="149" cm="1">
        <f t="array" ref="DU104">_xlfn.XLOOKUP($D104&amp;DS$2&amp;DS$3,事業計画集計2025[営業所]&amp;事業計画集計2025[月]&amp;事業計画集計2025[受着完],事業計画集計2025[(当月)計画 棟数],0,0)</f>
        <v>0</v>
      </c>
      <c r="DV104" s="28" cm="1">
        <f t="array" ref="DV104">_xlfn.XLOOKUP($D104&amp;DV$2&amp;DV$3,事業計画集計2025[営業所]&amp;事業計画集計2025[月]&amp;事業計画集計2025[受着完],事業計画集計2025[(当月)計画 請負金額],0,0)</f>
        <v>0</v>
      </c>
      <c r="DW104" s="28" cm="1">
        <f t="array" ref="DW104">_xlfn.XLOOKUP($D104&amp;DV$2&amp;DV$3,事業計画集計2025[営業所]&amp;事業計画集計2025[月]&amp;事業計画集計2025[受着完],事業計画集計2025[(当月)計画 利益額],0,0)</f>
        <v>0</v>
      </c>
      <c r="DX104" s="29">
        <f>DW104-($Q104*1000)</f>
        <v>-4493000</v>
      </c>
      <c r="DY104" s="149" cm="1">
        <f t="array" ref="DY104">_xlfn.XLOOKUP($D104&amp;DV$2&amp;DV$3,事業計画集計2025[営業所]&amp;事業計画集計2025[月]&amp;事業計画集計2025[受着完],事業計画集計2025[(当月)計画 棟数],0,0)</f>
        <v>0</v>
      </c>
      <c r="DZ104" s="28" cm="1">
        <f t="array" ref="DZ104">_xlfn.XLOOKUP($D104&amp;DZ$2&amp;DZ$3,事業計画集計2025[営業所]&amp;事業計画集計2025[月]&amp;事業計画集計2025[受着完],事業計画集計2025[(当月)計画 請負金額],0,0)</f>
        <v>0</v>
      </c>
      <c r="EA104" s="28" cm="1">
        <f t="array" ref="EA104">_xlfn.XLOOKUP($D104&amp;DZ$2&amp;DZ$3,事業計画集計2025[営業所]&amp;事業計画集計2025[月]&amp;事業計画集計2025[受着完],事業計画集計2025[(当月)計画 利益額],0,0)</f>
        <v>0</v>
      </c>
      <c r="EB104" s="149" cm="1">
        <f t="array" ref="EB104">_xlfn.XLOOKUP($D104&amp;DZ$2&amp;DZ$3,事業計画集計2025[営業所]&amp;事業計画集計2025[月]&amp;事業計画集計2025[受着完],事業計画集計2025[(当月)計画 棟数],0,0)</f>
        <v>0</v>
      </c>
      <c r="EC104" s="28" cm="1">
        <f t="array" ref="EC104">_xlfn.XLOOKUP($D104&amp;EC$2&amp;EC$3,事業計画集計2025[営業所]&amp;事業計画集計2025[月]&amp;事業計画集計2025[受着完],事業計画集計2025[(当月)計画 請負金額],0,0)</f>
        <v>0</v>
      </c>
      <c r="ED104" s="28" cm="1">
        <f t="array" ref="ED104">_xlfn.XLOOKUP($D104&amp;EC$2&amp;EC$3,事業計画集計2025[営業所]&amp;事業計画集計2025[月]&amp;事業計画集計2025[受着完],事業計画集計2025[(当月)計画 利益額],0,0)</f>
        <v>0</v>
      </c>
      <c r="EE104" s="149" cm="1">
        <f t="array" ref="EE104">_xlfn.XLOOKUP($D104&amp;EC$2&amp;EC$3,事業計画集計2025[営業所]&amp;事業計画集計2025[月]&amp;事業計画集計2025[受着完],事業計画集計2025[(当月)計画 棟数],0,0)</f>
        <v>0</v>
      </c>
      <c r="EF104" s="28" cm="1">
        <f t="array" ref="EF104">_xlfn.XLOOKUP($D104&amp;EF$2&amp;EF$3,事業計画集計2025[営業所]&amp;事業計画集計2025[月]&amp;事業計画集計2025[受着完],事業計画集計2025[(当月)計画 請負金額],0,0)</f>
        <v>0</v>
      </c>
      <c r="EG104" s="28" cm="1">
        <f t="array" ref="EG104">_xlfn.XLOOKUP($D104&amp;EF$2&amp;EF$3,事業計画集計2025[営業所]&amp;事業計画集計2025[月]&amp;事業計画集計2025[受着完],事業計画集計2025[(当月)計画 利益額],0,0)</f>
        <v>0</v>
      </c>
      <c r="EH104" s="29">
        <f>EG104-($Q104*1000)</f>
        <v>-4493000</v>
      </c>
      <c r="EI104" s="142" cm="1">
        <f t="array" ref="EI104">_xlfn.XLOOKUP($D104&amp;EF$2&amp;EF$3,事業計画集計2025[営業所]&amp;事業計画集計2025[月]&amp;事業計画集計2025[受着完],事業計画集計2025[(当月)計画 棟数],0,0)</f>
        <v>0</v>
      </c>
      <c r="EJ104" s="421">
        <f t="shared" ref="EJ104:EJ105" si="2703">DF104+DP104+DZ104</f>
        <v>0</v>
      </c>
      <c r="EK104" s="422">
        <f t="shared" ref="EK104:EK105" si="2704">DG104+DQ104+EA104</f>
        <v>0</v>
      </c>
      <c r="EL104" s="423">
        <f t="shared" ref="EL104:EL105" si="2705">DH104+DR104+EB104</f>
        <v>0</v>
      </c>
      <c r="EM104" s="296">
        <f t="shared" ref="EM104:EM105" si="2706">DI104+DS104+EC104</f>
        <v>0</v>
      </c>
      <c r="EN104" s="300">
        <f t="shared" ref="EN104:EN105" si="2707">DJ104+DT104+ED104</f>
        <v>0</v>
      </c>
      <c r="EO104" s="154">
        <f t="shared" ref="EO104:EO105" si="2708">DK104+DU104+EE104</f>
        <v>0</v>
      </c>
      <c r="EP104" s="304">
        <f t="shared" ref="EP104" si="2709">DL104+DV104+EF104</f>
        <v>0</v>
      </c>
      <c r="EQ104" s="314">
        <f t="shared" ref="EQ104:ER104" si="2710">DM104+DW104+EG104</f>
        <v>0</v>
      </c>
      <c r="ER104" s="324">
        <f t="shared" si="2710"/>
        <v>-13479000</v>
      </c>
      <c r="ES104" s="158">
        <f t="shared" ref="ES104" si="2711">DO104+DY104+EI104</f>
        <v>0</v>
      </c>
      <c r="ET104" s="28" cm="1">
        <f t="array" ref="ET104">_xlfn.XLOOKUP($D104&amp;ET$2&amp;ET$3,事業計画集計2025[営業所]&amp;事業計画集計2025[月]&amp;事業計画集計2025[受着完],事業計画集計2025[(当月)計画 請負金額],0,0)</f>
        <v>0</v>
      </c>
      <c r="EU104" s="28" cm="1">
        <f t="array" ref="EU104">_xlfn.XLOOKUP($D104&amp;ET$2&amp;ET$3,事業計画集計2025[営業所]&amp;事業計画集計2025[月]&amp;事業計画集計2025[受着完],事業計画集計2025[(当月)計画 利益額],0,0)</f>
        <v>0</v>
      </c>
      <c r="EV104" s="149" cm="1">
        <f t="array" ref="EV104">_xlfn.XLOOKUP($D104&amp;ET$2&amp;ET$3,事業計画集計2025[営業所]&amp;事業計画集計2025[月]&amp;事業計画集計2025[受着完],事業計画集計2025[(当月)計画 棟数],0,0)</f>
        <v>0</v>
      </c>
      <c r="EW104" s="28" cm="1">
        <f t="array" ref="EW104">_xlfn.XLOOKUP($D104&amp;EW$2&amp;EW$3,事業計画集計2025[営業所]&amp;事業計画集計2025[月]&amp;事業計画集計2025[受着完],事業計画集計2025[(当月)計画 請負金額],0,0)</f>
        <v>0</v>
      </c>
      <c r="EX104" s="28" cm="1">
        <f t="array" ref="EX104">_xlfn.XLOOKUP($D104&amp;EW$2&amp;EW$3,事業計画集計2025[営業所]&amp;事業計画集計2025[月]&amp;事業計画集計2025[受着完],事業計画集計2025[(当月)計画 利益額],0,0)</f>
        <v>0</v>
      </c>
      <c r="EY104" s="149" cm="1">
        <f t="array" ref="EY104">_xlfn.XLOOKUP($D104&amp;EW$2&amp;EW$3,事業計画集計2025[営業所]&amp;事業計画集計2025[月]&amp;事業計画集計2025[受着完],事業計画集計2025[(当月)計画 棟数],0,0)</f>
        <v>0</v>
      </c>
      <c r="EZ104" s="28" cm="1">
        <f t="array" ref="EZ104">_xlfn.XLOOKUP($D104&amp;EZ$2&amp;EZ$3,事業計画集計2025[営業所]&amp;事業計画集計2025[月]&amp;事業計画集計2025[受着完],事業計画集計2025[(当月)計画 請負金額],0,0)</f>
        <v>0</v>
      </c>
      <c r="FA104" s="28" cm="1">
        <f t="array" ref="FA104">_xlfn.XLOOKUP($D104&amp;EZ$2&amp;EZ$3,事業計画集計2025[営業所]&amp;事業計画集計2025[月]&amp;事業計画集計2025[受着完],事業計画集計2025[(当月)計画 利益額],0,0)</f>
        <v>0</v>
      </c>
      <c r="FB104" s="29">
        <f>FA104-($Q104*1000)</f>
        <v>-4493000</v>
      </c>
      <c r="FC104" s="149" cm="1">
        <f t="array" ref="FC104">_xlfn.XLOOKUP($D104&amp;EZ$2&amp;EZ$3,事業計画集計2025[営業所]&amp;事業計画集計2025[月]&amp;事業計画集計2025[受着完],事業計画集計2025[(当月)計画 棟数],0,0)</f>
        <v>0</v>
      </c>
      <c r="FD104" s="28" cm="1">
        <f t="array" ref="FD104">_xlfn.XLOOKUP($D104&amp;FD$2&amp;FD$3,事業計画集計2025[営業所]&amp;事業計画集計2025[月]&amp;事業計画集計2025[受着完],事業計画集計2025[(当月)計画 請負金額],0,0)</f>
        <v>0</v>
      </c>
      <c r="FE104" s="28" cm="1">
        <f t="array" ref="FE104">_xlfn.XLOOKUP($D104&amp;FD$2&amp;FD$3,事業計画集計2025[営業所]&amp;事業計画集計2025[月]&amp;事業計画集計2025[受着完],事業計画集計2025[(当月)計画 利益額],0,0)</f>
        <v>0</v>
      </c>
      <c r="FF104" s="149" cm="1">
        <f t="array" ref="FF104">_xlfn.XLOOKUP($D104&amp;FD$2&amp;FD$3,事業計画集計2025[営業所]&amp;事業計画集計2025[月]&amp;事業計画集計2025[受着完],事業計画集計2025[(当月)計画 棟数],0,0)</f>
        <v>0</v>
      </c>
      <c r="FG104" s="28" cm="1">
        <f t="array" ref="FG104">_xlfn.XLOOKUP($D104&amp;FG$2&amp;FG$3,事業計画集計2025[営業所]&amp;事業計画集計2025[月]&amp;事業計画集計2025[受着完],事業計画集計2025[(当月)計画 請負金額],0,0)</f>
        <v>0</v>
      </c>
      <c r="FH104" s="28" cm="1">
        <f t="array" ref="FH104">_xlfn.XLOOKUP($D104&amp;FG$2&amp;FG$3,事業計画集計2025[営業所]&amp;事業計画集計2025[月]&amp;事業計画集計2025[受着完],事業計画集計2025[(当月)計画 利益額],0,0)</f>
        <v>0</v>
      </c>
      <c r="FI104" s="149" cm="1">
        <f t="array" ref="FI104">_xlfn.XLOOKUP($D104&amp;FG$2&amp;FG$3,事業計画集計2025[営業所]&amp;事業計画集計2025[月]&amp;事業計画集計2025[受着完],事業計画集計2025[(当月)計画 棟数],0,0)</f>
        <v>0</v>
      </c>
      <c r="FJ104" s="28" cm="1">
        <f t="array" ref="FJ104">_xlfn.XLOOKUP($D104&amp;FJ$2&amp;FJ$3,事業計画集計2025[営業所]&amp;事業計画集計2025[月]&amp;事業計画集計2025[受着完],事業計画集計2025[(当月)計画 請負金額],0,0)</f>
        <v>0</v>
      </c>
      <c r="FK104" s="28" cm="1">
        <f t="array" ref="FK104">_xlfn.XLOOKUP($D104&amp;FJ$2&amp;FJ$3,事業計画集計2025[営業所]&amp;事業計画集計2025[月]&amp;事業計画集計2025[受着完],事業計画集計2025[(当月)計画 利益額],0,0)</f>
        <v>0</v>
      </c>
      <c r="FL104" s="29">
        <f>FK104-($Q104*1000)</f>
        <v>-4493000</v>
      </c>
      <c r="FM104" s="149" cm="1">
        <f t="array" ref="FM104">_xlfn.XLOOKUP($D104&amp;FJ$2&amp;FJ$3,事業計画集計2025[営業所]&amp;事業計画集計2025[月]&amp;事業計画集計2025[受着完],事業計画集計2025[(当月)計画 棟数],0,0)</f>
        <v>0</v>
      </c>
      <c r="FN104" s="28" cm="1">
        <f t="array" ref="FN104">_xlfn.XLOOKUP($D104&amp;FN$2&amp;FN$3,事業計画集計2025[営業所]&amp;事業計画集計2025[月]&amp;事業計画集計2025[受着完],事業計画集計2025[(当月)計画 請負金額],0,0)</f>
        <v>0</v>
      </c>
      <c r="FO104" s="28" cm="1">
        <f t="array" ref="FO104">_xlfn.XLOOKUP($D104&amp;FN$2&amp;FN$3,事業計画集計2025[営業所]&amp;事業計画集計2025[月]&amp;事業計画集計2025[受着完],事業計画集計2025[(当月)計画 利益額],0,0)</f>
        <v>0</v>
      </c>
      <c r="FP104" s="149" cm="1">
        <f t="array" ref="FP104">_xlfn.XLOOKUP($D104&amp;FN$2&amp;FN$3,事業計画集計2025[営業所]&amp;事業計画集計2025[月]&amp;事業計画集計2025[受着完],事業計画集計2025[(当月)計画 棟数],0,0)</f>
        <v>0</v>
      </c>
      <c r="FQ104" s="28" cm="1">
        <f t="array" ref="FQ104">_xlfn.XLOOKUP($D104&amp;FQ$2&amp;FQ$3,事業計画集計2025[営業所]&amp;事業計画集計2025[月]&amp;事業計画集計2025[受着完],事業計画集計2025[(当月)計画 請負金額],0,0)</f>
        <v>0</v>
      </c>
      <c r="FR104" s="28" cm="1">
        <f t="array" ref="FR104">_xlfn.XLOOKUP($D104&amp;FQ$2&amp;FQ$3,事業計画集計2025[営業所]&amp;事業計画集計2025[月]&amp;事業計画集計2025[受着完],事業計画集計2025[(当月)計画 利益額],0,0)</f>
        <v>0</v>
      </c>
      <c r="FS104" s="149" cm="1">
        <f t="array" ref="FS104">_xlfn.XLOOKUP($D104&amp;FQ$2&amp;FQ$3,事業計画集計2025[営業所]&amp;事業計画集計2025[月]&amp;事業計画集計2025[受着完],事業計画集計2025[(当月)計画 棟数],0,0)</f>
        <v>0</v>
      </c>
      <c r="FT104" s="28" cm="1">
        <f t="array" ref="FT104">_xlfn.XLOOKUP($D104&amp;FT$2&amp;FT$3,事業計画集計2025[営業所]&amp;事業計画集計2025[月]&amp;事業計画集計2025[受着完],事業計画集計2025[(当月)計画 請負金額],0,0)</f>
        <v>0</v>
      </c>
      <c r="FU104" s="28" cm="1">
        <f t="array" ref="FU104">_xlfn.XLOOKUP($D104&amp;FT$2&amp;FT$3,事業計画集計2025[営業所]&amp;事業計画集計2025[月]&amp;事業計画集計2025[受着完],事業計画集計2025[(当月)計画 利益額],0,0)</f>
        <v>0</v>
      </c>
      <c r="FV104" s="29">
        <f>FU104-($Q104*1000)</f>
        <v>-4493000</v>
      </c>
      <c r="FW104" s="142" cm="1">
        <f t="array" ref="FW104">_xlfn.XLOOKUP($D104&amp;FT$2&amp;FT$3,事業計画集計2025[営業所]&amp;事業計画集計2025[月]&amp;事業計画集計2025[受着完],事業計画集計2025[(当月)計画 棟数],0,0)</f>
        <v>0</v>
      </c>
      <c r="FX104" s="421">
        <f t="shared" ref="FX104:FX105" si="2712">ET104+FD104+FN104</f>
        <v>0</v>
      </c>
      <c r="FY104" s="422">
        <f t="shared" ref="FY104:FY105" si="2713">EU104+FE104+FO104</f>
        <v>0</v>
      </c>
      <c r="FZ104" s="423">
        <f t="shared" ref="FZ104:FZ105" si="2714">EV104+FF104+FP104</f>
        <v>0</v>
      </c>
      <c r="GA104" s="296">
        <f t="shared" ref="GA104:GA105" si="2715">EW104+FG104+FQ104</f>
        <v>0</v>
      </c>
      <c r="GB104" s="300">
        <f t="shared" ref="GB104:GB105" si="2716">EX104+FH104+FR104</f>
        <v>0</v>
      </c>
      <c r="GC104" s="154">
        <f t="shared" ref="GC104:GC105" si="2717">EY104+FI104+FS104</f>
        <v>0</v>
      </c>
      <c r="GD104" s="304">
        <f t="shared" ref="GD104" si="2718">EZ104+FJ104+FT104</f>
        <v>0</v>
      </c>
      <c r="GE104" s="314">
        <f t="shared" ref="GE104:GF104" si="2719">FA104+FK104+FU104</f>
        <v>0</v>
      </c>
      <c r="GF104" s="324">
        <f t="shared" si="2719"/>
        <v>-13479000</v>
      </c>
      <c r="GG104" s="158">
        <f t="shared" ref="GG104" si="2720">FC104+FM104+FW104</f>
        <v>0</v>
      </c>
      <c r="GH104" s="333">
        <f t="shared" ref="GH104:GH105" si="2721">EJ104+FX104</f>
        <v>0</v>
      </c>
      <c r="GI104" s="334">
        <f t="shared" ref="GI104:GI105" si="2722">EK104+FY104</f>
        <v>0</v>
      </c>
      <c r="GJ104" s="162">
        <f t="shared" ref="GJ104:GJ105" si="2723">EL104+FZ104</f>
        <v>0</v>
      </c>
      <c r="GK104" s="354">
        <f t="shared" ref="GK104:GK105" si="2724">EM104+GA104</f>
        <v>0</v>
      </c>
      <c r="GL104" s="355">
        <f t="shared" ref="GL104:GL105" si="2725">EN104+GB104</f>
        <v>0</v>
      </c>
      <c r="GM104" s="166">
        <f t="shared" ref="GM104:GM105" si="2726">EO104+GC104</f>
        <v>0</v>
      </c>
      <c r="GN104" s="479">
        <f t="shared" ref="GN104:GN105" si="2727">EP104+GD104</f>
        <v>0</v>
      </c>
      <c r="GO104" s="480">
        <f t="shared" ref="GO104:GO105" si="2728">EQ104+GE104</f>
        <v>0</v>
      </c>
      <c r="GP104" s="481">
        <f t="shared" ref="GP104:GP105" si="2729">ER104+GF104</f>
        <v>-26958000</v>
      </c>
      <c r="GQ104" s="482">
        <f t="shared" ref="GQ104:GQ105" si="2730">ES104+GG104</f>
        <v>0</v>
      </c>
      <c r="GR104" s="390">
        <f t="shared" ref="GR104:GR105" si="2731">CV104+GH104</f>
        <v>0</v>
      </c>
      <c r="GS104" s="391">
        <f t="shared" ref="GS104:GS105" si="2732">CW104+GI104</f>
        <v>0</v>
      </c>
      <c r="GT104" s="170">
        <f t="shared" ref="GT104:GT105" si="2733">CX104+GJ104</f>
        <v>0</v>
      </c>
      <c r="GU104" s="390">
        <f t="shared" ref="GU104:GU105" si="2734">CY104+GK104</f>
        <v>0</v>
      </c>
      <c r="GV104" s="391">
        <f t="shared" ref="GV104:GV105" si="2735">CZ104+GL104</f>
        <v>0</v>
      </c>
      <c r="GW104" s="170">
        <f t="shared" ref="GW104:GW105" si="2736">DA104+GM104</f>
        <v>0</v>
      </c>
      <c r="GX104" s="390">
        <f t="shared" ref="GX104:GX105" si="2737">DB104+GN104</f>
        <v>0</v>
      </c>
      <c r="GY104" s="391">
        <f t="shared" ref="GY104:GY105" si="2738">DC104+GO104</f>
        <v>0</v>
      </c>
      <c r="GZ104" s="409">
        <f t="shared" ref="GZ104:GZ105" si="2739">DD104+GP104</f>
        <v>-53916000</v>
      </c>
      <c r="HA104" s="256">
        <f t="shared" ref="HA104:HA105" si="2740">DE104+GQ104</f>
        <v>0</v>
      </c>
      <c r="HB104" s="31"/>
      <c r="HC104" s="30" t="s">
        <v>137</v>
      </c>
      <c r="HD104" s="30" t="s">
        <v>85</v>
      </c>
      <c r="HE104" s="30" t="s">
        <v>270</v>
      </c>
      <c r="HF104" s="30"/>
      <c r="HG104" s="30"/>
    </row>
    <row r="105" spans="1:215" s="25" customFormat="1" ht="21">
      <c r="A105" s="24"/>
      <c r="B105" s="51"/>
      <c r="C105" s="85"/>
      <c r="D105" s="86"/>
      <c r="E105" s="196"/>
      <c r="F105" s="196"/>
      <c r="G105" s="196"/>
      <c r="H105" s="196"/>
      <c r="I105" s="196"/>
      <c r="J105" s="196"/>
      <c r="K105" s="197">
        <f>K104</f>
        <v>3200</v>
      </c>
      <c r="L105" s="197">
        <f t="shared" ref="L105" si="2741">L104</f>
        <v>10</v>
      </c>
      <c r="M105" s="197">
        <f t="shared" ref="M105" si="2742">M104</f>
        <v>13</v>
      </c>
      <c r="N105" s="197">
        <f t="shared" ref="N105" si="2743">N104</f>
        <v>170</v>
      </c>
      <c r="O105" s="197">
        <f t="shared" ref="O105" si="2744">O104</f>
        <v>700</v>
      </c>
      <c r="P105" s="197">
        <f t="shared" ref="P105" si="2745">P104</f>
        <v>400</v>
      </c>
      <c r="Q105" s="197">
        <f t="shared" ref="Q105" si="2746">Q104</f>
        <v>4493</v>
      </c>
      <c r="R105" s="196"/>
      <c r="S105" s="26" t="s">
        <v>138</v>
      </c>
      <c r="T105" s="27" cm="1">
        <f t="array" ref="T105">_xlfn.XLOOKUP($D104&amp;T$2&amp;T$3,事業計画集計2025[営業所]&amp;事業計画集計2025[月]&amp;事業計画集計2025[受着完],事業計画集計2025[(当月)実績 請負金額],0,0)</f>
        <v>0</v>
      </c>
      <c r="U105" s="28" cm="1">
        <f t="array" ref="U105">_xlfn.XLOOKUP($D104&amp;T$2&amp;T$3,事業計画集計2025[営業所]&amp;事業計画集計2025[月]&amp;事業計画集計2025[受着完],事業計画集計2025[(当月)実績 利益額],0,0)</f>
        <v>0</v>
      </c>
      <c r="V105" s="142" cm="1">
        <f t="array" ref="V105">_xlfn.XLOOKUP($D104&amp;T$2&amp;T$3,事業計画集計2025[営業所]&amp;事業計画集計2025[月]&amp;事業計画集計2025[受着完],事業計画集計2025[(当月)実績 棟数],0,0)</f>
        <v>0</v>
      </c>
      <c r="W105" s="27" cm="1">
        <f t="array" ref="W105">_xlfn.XLOOKUP($D104&amp;W$2&amp;W$3,事業計画集計2025[営業所]&amp;事業計画集計2025[月]&amp;事業計画集計2025[受着完],事業計画集計2025[(当月)実績 請負金額],0,0)</f>
        <v>0</v>
      </c>
      <c r="X105" s="28" cm="1">
        <f t="array" ref="X105">_xlfn.XLOOKUP($D104&amp;W$2&amp;W$3,事業計画集計2025[営業所]&amp;事業計画集計2025[月]&amp;事業計画集計2025[受着完],事業計画集計2025[(当月)実績 利益額],0,0)</f>
        <v>0</v>
      </c>
      <c r="Y105" s="149" cm="1">
        <f t="array" ref="Y105">_xlfn.XLOOKUP($D104&amp;W$2&amp;W$3,事業計画集計2025[営業所]&amp;事業計画集計2025[月]&amp;事業計画集計2025[受着完],事業計画集計2025[(当月)実績 棟数],0,0)</f>
        <v>0</v>
      </c>
      <c r="Z105" s="28" cm="1">
        <f t="array" ref="Z105">_xlfn.XLOOKUP($D104&amp;Z$2&amp;Z$3,事業計画集計2025[営業所]&amp;事業計画集計2025[月]&amp;事業計画集計2025[受着完],事業計画集計2025[(当月)実績 請負金額],0,0)</f>
        <v>0</v>
      </c>
      <c r="AA105" s="28" cm="1">
        <f t="array" ref="AA105">_xlfn.XLOOKUP($D104&amp;Z$2&amp;Z$3,事業計画集計2025[営業所]&amp;事業計画集計2025[月]&amp;事業計画集計2025[受着完],事業計画集計2025[(当月)実績 利益額],0,0)</f>
        <v>0</v>
      </c>
      <c r="AB105" s="133">
        <f>AA105-($Q104*1000)</f>
        <v>-4493000</v>
      </c>
      <c r="AC105" s="142" cm="1">
        <f t="array" ref="AC105">_xlfn.XLOOKUP($D104&amp;Z$2&amp;Z$3,事業計画集計2025[営業所]&amp;事業計画集計2025[月]&amp;事業計画集計2025[受着完],事業計画集計2025[(当月)実績 棟数],0,0)</f>
        <v>0</v>
      </c>
      <c r="AD105" s="27" cm="1">
        <f t="array" ref="AD105">_xlfn.XLOOKUP($D104&amp;AD$2&amp;AD$3,事業計画集計2025[営業所]&amp;事業計画集計2025[月]&amp;事業計画集計2025[受着完],事業計画集計2025[(当月)実績 請負金額],0,0)</f>
        <v>0</v>
      </c>
      <c r="AE105" s="28" cm="1">
        <f t="array" ref="AE105">_xlfn.XLOOKUP($D104&amp;AD$2&amp;AD$3,事業計画集計2025[営業所]&amp;事業計画集計2025[月]&amp;事業計画集計2025[受着完],事業計画集計2025[(当月)実績 利益額],0,0)</f>
        <v>0</v>
      </c>
      <c r="AF105" s="149" cm="1">
        <f t="array" ref="AF105">_xlfn.XLOOKUP($D104&amp;AD$2&amp;AD$3,事業計画集計2025[営業所]&amp;事業計画集計2025[月]&amp;事業計画集計2025[受着完],事業計画集計2025[(当月)実績 棟数],0,0)</f>
        <v>0</v>
      </c>
      <c r="AG105" s="28" cm="1">
        <f t="array" ref="AG105">_xlfn.XLOOKUP($D104&amp;AG$2&amp;AG$3,事業計画集計2025[営業所]&amp;事業計画集計2025[月]&amp;事業計画集計2025[受着完],事業計画集計2025[(当月)実績 請負金額],0,0)</f>
        <v>0</v>
      </c>
      <c r="AH105" s="28" cm="1">
        <f t="array" ref="AH105">_xlfn.XLOOKUP($D104&amp;AG$2&amp;AG$3,事業計画集計2025[営業所]&amp;事業計画集計2025[月]&amp;事業計画集計2025[受着完],事業計画集計2025[(当月)実績 利益額],0,0)</f>
        <v>0</v>
      </c>
      <c r="AI105" s="149" cm="1">
        <f t="array" ref="AI105">_xlfn.XLOOKUP($D104&amp;AG$2&amp;AG$3,事業計画集計2025[営業所]&amp;事業計画集計2025[月]&amp;事業計画集計2025[受着完],事業計画集計2025[(当月)実績 棟数],0,0)</f>
        <v>0</v>
      </c>
      <c r="AJ105" s="28" cm="1">
        <f t="array" ref="AJ105">_xlfn.XLOOKUP($D104&amp;AJ$2&amp;AJ$3,事業計画集計2025[営業所]&amp;事業計画集計2025[月]&amp;事業計画集計2025[受着完],事業計画集計2025[(当月)実績 請負金額],0,0)</f>
        <v>0</v>
      </c>
      <c r="AK105" s="28" cm="1">
        <f t="array" ref="AK105">_xlfn.XLOOKUP($D104&amp;AJ$2&amp;AJ$3,事業計画集計2025[営業所]&amp;事業計画集計2025[月]&amp;事業計画集計2025[受着完],事業計画集計2025[(当月)実績 利益額],0,0)</f>
        <v>0</v>
      </c>
      <c r="AL105" s="133">
        <f>AK105-($Q104*1000)</f>
        <v>-4493000</v>
      </c>
      <c r="AM105" s="149" cm="1">
        <f t="array" ref="AM105">_xlfn.XLOOKUP($D104&amp;AJ$2&amp;AJ$3,事業計画集計2025[営業所]&amp;事業計画集計2025[月]&amp;事業計画集計2025[受着完],事業計画集計2025[(当月)実績 棟数],0,0)</f>
        <v>0</v>
      </c>
      <c r="AN105" s="28" cm="1">
        <f t="array" ref="AN105">_xlfn.XLOOKUP($D104&amp;AN$2&amp;AN$3,事業計画集計2025[営業所]&amp;事業計画集計2025[月]&amp;事業計画集計2025[受着完],事業計画集計2025[(当月)実績 請負金額],0,0)</f>
        <v>0</v>
      </c>
      <c r="AO105" s="28" cm="1">
        <f t="array" ref="AO105">_xlfn.XLOOKUP($D104&amp;AN$2&amp;AN$3,事業計画集計2025[営業所]&amp;事業計画集計2025[月]&amp;事業計画集計2025[受着完],事業計画集計2025[(当月)実績 利益額],0,0)</f>
        <v>0</v>
      </c>
      <c r="AP105" s="149" cm="1">
        <f t="array" ref="AP105">_xlfn.XLOOKUP($D104&amp;AN$2&amp;AN$3,事業計画集計2025[営業所]&amp;事業計画集計2025[月]&amp;事業計画集計2025[受着完],事業計画集計2025[(当月)実績 棟数],0,0)</f>
        <v>0</v>
      </c>
      <c r="AQ105" s="28" cm="1">
        <f t="array" ref="AQ105">_xlfn.XLOOKUP($D104&amp;AQ$2&amp;AQ$3,事業計画集計2025[営業所]&amp;事業計画集計2025[月]&amp;事業計画集計2025[受着完],事業計画集計2025[(当月)実績 請負金額],0,0)</f>
        <v>0</v>
      </c>
      <c r="AR105" s="28" cm="1">
        <f t="array" ref="AR105">_xlfn.XLOOKUP($D104&amp;AQ$2&amp;AQ$3,事業計画集計2025[営業所]&amp;事業計画集計2025[月]&amp;事業計画集計2025[受着完],事業計画集計2025[(当月)実績 利益額],0,0)</f>
        <v>0</v>
      </c>
      <c r="AS105" s="149" cm="1">
        <f t="array" ref="AS105">_xlfn.XLOOKUP($D104&amp;AQ$2&amp;AQ$3,事業計画集計2025[営業所]&amp;事業計画集計2025[月]&amp;事業計画集計2025[受着完],事業計画集計2025[(当月)実績 棟数],0,0)</f>
        <v>0</v>
      </c>
      <c r="AT105" s="28" cm="1">
        <f t="array" ref="AT105">_xlfn.XLOOKUP($D104&amp;AT$2&amp;AT$3,事業計画集計2025[営業所]&amp;事業計画集計2025[月]&amp;事業計画集計2025[受着完],事業計画集計2025[(当月)実績 請負金額],0,0)</f>
        <v>0</v>
      </c>
      <c r="AU105" s="28" cm="1">
        <f t="array" ref="AU105">_xlfn.XLOOKUP($D104&amp;AT$2&amp;AT$3,事業計画集計2025[営業所]&amp;事業計画集計2025[月]&amp;事業計画集計2025[受着完],事業計画集計2025[(当月)実績 利益額],0,0)</f>
        <v>0</v>
      </c>
      <c r="AV105" s="29">
        <f>AU105-($Q104*1000)</f>
        <v>-4493000</v>
      </c>
      <c r="AW105" s="142" cm="1">
        <f t="array" ref="AW105">_xlfn.XLOOKUP($D104&amp;AT$2&amp;AT$3,事業計画集計2025[営業所]&amp;事業計画集計2025[月]&amp;事業計画集計2025[受着完],事業計画集計2025[(当月)実績 棟数],0,0)</f>
        <v>0</v>
      </c>
      <c r="AX105" s="421">
        <f t="shared" si="2674"/>
        <v>0</v>
      </c>
      <c r="AY105" s="422">
        <f t="shared" si="2675"/>
        <v>0</v>
      </c>
      <c r="AZ105" s="423">
        <f t="shared" si="2676"/>
        <v>0</v>
      </c>
      <c r="BA105" s="296">
        <f t="shared" si="2677"/>
        <v>0</v>
      </c>
      <c r="BB105" s="300">
        <f t="shared" si="2678"/>
        <v>0</v>
      </c>
      <c r="BC105" s="154">
        <f t="shared" si="2679"/>
        <v>0</v>
      </c>
      <c r="BD105" s="304">
        <f>Z105+AJ105+AT105</f>
        <v>0</v>
      </c>
      <c r="BE105" s="314">
        <f>AA105+AK105+AU105</f>
        <v>0</v>
      </c>
      <c r="BF105" s="409">
        <f>BE105*(1+BF106)-(($Q104*1000)*3)</f>
        <v>-13479000</v>
      </c>
      <c r="BG105" s="158">
        <f>AC105+AM105+AW105</f>
        <v>0</v>
      </c>
      <c r="BH105" s="28" cm="1">
        <f t="array" ref="BH105">_xlfn.XLOOKUP($D104&amp;BH$2&amp;BH$3,事業計画集計2025[営業所]&amp;事業計画集計2025[月]&amp;事業計画集計2025[受着完],事業計画集計2025[(当月)実績 請負金額],0,0)</f>
        <v>0</v>
      </c>
      <c r="BI105" s="28" cm="1">
        <f t="array" ref="BI105">_xlfn.XLOOKUP($D104&amp;BH$2&amp;BH$3,事業計画集計2025[営業所]&amp;事業計画集計2025[月]&amp;事業計画集計2025[受着完],事業計画集計2025[(当月)実績 利益額],0,0)</f>
        <v>0</v>
      </c>
      <c r="BJ105" s="149" cm="1">
        <f t="array" ref="BJ105">_xlfn.XLOOKUP($D104&amp;BH$2&amp;BH$3,事業計画集計2025[営業所]&amp;事業計画集計2025[月]&amp;事業計画集計2025[受着完],事業計画集計2025[(当月)実績 棟数],0,0)</f>
        <v>0</v>
      </c>
      <c r="BK105" s="28" cm="1">
        <f t="array" ref="BK105">_xlfn.XLOOKUP($D104&amp;BK$2&amp;BK$3,事業計画集計2025[営業所]&amp;事業計画集計2025[月]&amp;事業計画集計2025[受着完],事業計画集計2025[(当月)実績 請負金額],0,0)</f>
        <v>0</v>
      </c>
      <c r="BL105" s="28" cm="1">
        <f t="array" ref="BL105">_xlfn.XLOOKUP($D104&amp;BK$2&amp;BK$3,事業計画集計2025[営業所]&amp;事業計画集計2025[月]&amp;事業計画集計2025[受着完],事業計画集計2025[(当月)実績 利益額],0,0)</f>
        <v>0</v>
      </c>
      <c r="BM105" s="149" cm="1">
        <f t="array" ref="BM105">_xlfn.XLOOKUP($D104&amp;BK$2&amp;BK$3,事業計画集計2025[営業所]&amp;事業計画集計2025[月]&amp;事業計画集計2025[受着完],事業計画集計2025[(当月)実績 棟数],0,0)</f>
        <v>0</v>
      </c>
      <c r="BN105" s="28" cm="1">
        <f t="array" ref="BN105">_xlfn.XLOOKUP($D104&amp;BN$2&amp;BN$3,事業計画集計2025[営業所]&amp;事業計画集計2025[月]&amp;事業計画集計2025[受着完],事業計画集計2025[(当月)実績 請負金額],0,0)</f>
        <v>0</v>
      </c>
      <c r="BO105" s="28" cm="1">
        <f t="array" ref="BO105">_xlfn.XLOOKUP($D104&amp;BN$2&amp;BN$3,事業計画集計2025[営業所]&amp;事業計画集計2025[月]&amp;事業計画集計2025[受着完],事業計画集計2025[(当月)実績 利益額],0,0)</f>
        <v>0</v>
      </c>
      <c r="BP105" s="133">
        <f>BO105-($Q104*1000)</f>
        <v>-4493000</v>
      </c>
      <c r="BQ105" s="149" cm="1">
        <f t="array" ref="BQ105">_xlfn.XLOOKUP($D104&amp;BN$2&amp;BN$3,事業計画集計2025[営業所]&amp;事業計画集計2025[月]&amp;事業計画集計2025[受着完],事業計画集計2025[(当月)実績 棟数],0,0)</f>
        <v>0</v>
      </c>
      <c r="BR105" s="28" cm="1">
        <f t="array" ref="BR105">_xlfn.XLOOKUP($D104&amp;BR$2&amp;BR$3,事業計画集計2025[営業所]&amp;事業計画集計2025[月]&amp;事業計画集計2025[受着完],事業計画集計2025[(当月)実績 請負金額],0,0)</f>
        <v>0</v>
      </c>
      <c r="BS105" s="28" cm="1">
        <f t="array" ref="BS105">_xlfn.XLOOKUP($D104&amp;BR$2&amp;BR$3,事業計画集計2025[営業所]&amp;事業計画集計2025[月]&amp;事業計画集計2025[受着完],事業計画集計2025[(当月)実績 利益額],0,0)</f>
        <v>0</v>
      </c>
      <c r="BT105" s="149" cm="1">
        <f t="array" ref="BT105">_xlfn.XLOOKUP($D104&amp;BR$2&amp;BR$3,事業計画集計2025[営業所]&amp;事業計画集計2025[月]&amp;事業計画集計2025[受着完],事業計画集計2025[(当月)実績 棟数],0,0)</f>
        <v>0</v>
      </c>
      <c r="BU105" s="28" cm="1">
        <f t="array" ref="BU105">_xlfn.XLOOKUP($D104&amp;BU$2&amp;BU$3,事業計画集計2025[営業所]&amp;事業計画集計2025[月]&amp;事業計画集計2025[受着完],事業計画集計2025[(当月)実績 請負金額],0,0)</f>
        <v>0</v>
      </c>
      <c r="BV105" s="28" cm="1">
        <f t="array" ref="BV105">_xlfn.XLOOKUP($D104&amp;BU$2&amp;BU$3,事業計画集計2025[営業所]&amp;事業計画集計2025[月]&amp;事業計画集計2025[受着完],事業計画集計2025[(当月)実績 利益額],0,0)</f>
        <v>0</v>
      </c>
      <c r="BW105" s="149" cm="1">
        <f t="array" ref="BW105">_xlfn.XLOOKUP($D104&amp;BU$2&amp;BU$3,事業計画集計2025[営業所]&amp;事業計画集計2025[月]&amp;事業計画集計2025[受着完],事業計画集計2025[(当月)実績 棟数],0,0)</f>
        <v>0</v>
      </c>
      <c r="BX105" s="28" cm="1">
        <f t="array" ref="BX105">_xlfn.XLOOKUP($D104&amp;BX$2&amp;BX$3,事業計画集計2025[営業所]&amp;事業計画集計2025[月]&amp;事業計画集計2025[受着完],事業計画集計2025[(当月)実績 請負金額],0,0)</f>
        <v>0</v>
      </c>
      <c r="BY105" s="28" cm="1">
        <f t="array" ref="BY105">_xlfn.XLOOKUP($D104&amp;BX$2&amp;BX$3,事業計画集計2025[営業所]&amp;事業計画集計2025[月]&amp;事業計画集計2025[受着完],事業計画集計2025[(当月)実績 利益額],0,0)</f>
        <v>0</v>
      </c>
      <c r="BZ105" s="133">
        <f>BY105-($Q104*1000)</f>
        <v>-4493000</v>
      </c>
      <c r="CA105" s="149" cm="1">
        <f t="array" ref="CA105">_xlfn.XLOOKUP($D104&amp;BX$2&amp;BX$3,事業計画集計2025[営業所]&amp;事業計画集計2025[月]&amp;事業計画集計2025[受着完],事業計画集計2025[(当月)実績 棟数],0,0)</f>
        <v>0</v>
      </c>
      <c r="CB105" s="28" cm="1">
        <f t="array" ref="CB105">_xlfn.XLOOKUP($D104&amp;CB$2&amp;CB$3,事業計画集計2025[営業所]&amp;事業計画集計2025[月]&amp;事業計画集計2025[受着完],事業計画集計2025[(当月)実績 請負金額],0,0)</f>
        <v>0</v>
      </c>
      <c r="CC105" s="28" cm="1">
        <f t="array" ref="CC105">_xlfn.XLOOKUP($D104&amp;CB$2&amp;CB$3,事業計画集計2025[営業所]&amp;事業計画集計2025[月]&amp;事業計画集計2025[受着完],事業計画集計2025[(当月)実績 利益額],0,0)</f>
        <v>0</v>
      </c>
      <c r="CD105" s="149" cm="1">
        <f t="array" ref="CD105">_xlfn.XLOOKUP($D104&amp;CB$2&amp;CB$3,事業計画集計2025[営業所]&amp;事業計画集計2025[月]&amp;事業計画集計2025[受着完],事業計画集計2025[(当月)実績 棟数],0,0)</f>
        <v>0</v>
      </c>
      <c r="CE105" s="28" cm="1">
        <f t="array" ref="CE105">_xlfn.XLOOKUP($D104&amp;CE$2&amp;CE$3,事業計画集計2025[営業所]&amp;事業計画集計2025[月]&amp;事業計画集計2025[受着完],事業計画集計2025[(当月)実績 請負金額],0,0)</f>
        <v>0</v>
      </c>
      <c r="CF105" s="28" cm="1">
        <f t="array" ref="CF105">_xlfn.XLOOKUP($D104&amp;CE$2&amp;CE$3,事業計画集計2025[営業所]&amp;事業計画集計2025[月]&amp;事業計画集計2025[受着完],事業計画集計2025[(当月)実績 利益額],0,0)</f>
        <v>0</v>
      </c>
      <c r="CG105" s="149" cm="1">
        <f t="array" ref="CG105">_xlfn.XLOOKUP($D104&amp;CE$2&amp;CE$3,事業計画集計2025[営業所]&amp;事業計画集計2025[月]&amp;事業計画集計2025[受着完],事業計画集計2025[(当月)実績 棟数],0,0)</f>
        <v>0</v>
      </c>
      <c r="CH105" s="28" cm="1">
        <f t="array" ref="CH105">_xlfn.XLOOKUP($D104&amp;CH$2&amp;CH$3,事業計画集計2025[営業所]&amp;事業計画集計2025[月]&amp;事業計画集計2025[受着完],事業計画集計2025[(当月)実績 請負金額],0,0)</f>
        <v>0</v>
      </c>
      <c r="CI105" s="28" cm="1">
        <f t="array" ref="CI105">_xlfn.XLOOKUP($D104&amp;CH$2&amp;CH$3,事業計画集計2025[営業所]&amp;事業計画集計2025[月]&amp;事業計画集計2025[受着完],事業計画集計2025[(当月)実績 利益額],0,0)</f>
        <v>0</v>
      </c>
      <c r="CJ105" s="133">
        <f>CI105-($Q104*1000)</f>
        <v>-4493000</v>
      </c>
      <c r="CK105" s="142" cm="1">
        <f t="array" ref="CK105">_xlfn.XLOOKUP($D104&amp;CH$2&amp;CH$3,事業計画集計2025[営業所]&amp;事業計画集計2025[月]&amp;事業計画集計2025[受着完],事業計画集計2025[(当月)実績 棟数],0,0)</f>
        <v>0</v>
      </c>
      <c r="CL105" s="421">
        <f t="shared" si="2684"/>
        <v>0</v>
      </c>
      <c r="CM105" s="422">
        <f t="shared" si="2685"/>
        <v>0</v>
      </c>
      <c r="CN105" s="423">
        <f t="shared" si="2686"/>
        <v>0</v>
      </c>
      <c r="CO105" s="296">
        <f t="shared" si="2687"/>
        <v>0</v>
      </c>
      <c r="CP105" s="300">
        <f t="shared" si="2688"/>
        <v>0</v>
      </c>
      <c r="CQ105" s="154">
        <f t="shared" si="2689"/>
        <v>0</v>
      </c>
      <c r="CR105" s="304">
        <f>BN105+BX105+CH105</f>
        <v>0</v>
      </c>
      <c r="CS105" s="314">
        <f>BO105+BY105+CI105</f>
        <v>0</v>
      </c>
      <c r="CT105" s="409">
        <f>CS105*(1+CT106)-(($Q104*1000)*3)</f>
        <v>-13479000</v>
      </c>
      <c r="CU105" s="158">
        <f>BQ105+CA105+CK105</f>
        <v>0</v>
      </c>
      <c r="CV105" s="333">
        <f t="shared" si="2693"/>
        <v>0</v>
      </c>
      <c r="CW105" s="334">
        <f t="shared" si="2694"/>
        <v>0</v>
      </c>
      <c r="CX105" s="162">
        <f t="shared" si="2695"/>
        <v>0</v>
      </c>
      <c r="CY105" s="354">
        <f t="shared" si="2696"/>
        <v>0</v>
      </c>
      <c r="CZ105" s="355">
        <f t="shared" si="2697"/>
        <v>0</v>
      </c>
      <c r="DA105" s="166">
        <f t="shared" si="2698"/>
        <v>0</v>
      </c>
      <c r="DB105" s="479">
        <f t="shared" si="2699"/>
        <v>0</v>
      </c>
      <c r="DC105" s="480">
        <f t="shared" si="2700"/>
        <v>0</v>
      </c>
      <c r="DD105" s="409">
        <f t="shared" si="2701"/>
        <v>-26958000</v>
      </c>
      <c r="DE105" s="482">
        <f t="shared" si="2702"/>
        <v>0</v>
      </c>
      <c r="DF105" s="28" cm="1">
        <f t="array" ref="DF105">_xlfn.XLOOKUP($D104&amp;DF$2&amp;DF$3,事業計画集計2025[営業所]&amp;事業計画集計2025[月]&amp;事業計画集計2025[受着完],事業計画集計2025[(当月)実績 請負金額],0,0)</f>
        <v>0</v>
      </c>
      <c r="DG105" s="28" cm="1">
        <f t="array" ref="DG105">_xlfn.XLOOKUP($D104&amp;DF$2&amp;DF$3,事業計画集計2025[営業所]&amp;事業計画集計2025[月]&amp;事業計画集計2025[受着完],事業計画集計2025[(当月)実績 利益額],0,0)</f>
        <v>0</v>
      </c>
      <c r="DH105" s="149" cm="1">
        <f t="array" ref="DH105">_xlfn.XLOOKUP($D104&amp;DF$2&amp;DF$3,事業計画集計2025[営業所]&amp;事業計画集計2025[月]&amp;事業計画集計2025[受着完],事業計画集計2025[(当月)実績 棟数],0,0)</f>
        <v>0</v>
      </c>
      <c r="DI105" s="28" cm="1">
        <f t="array" ref="DI105">_xlfn.XLOOKUP($D104&amp;DI$2&amp;DI$3,事業計画集計2025[営業所]&amp;事業計画集計2025[月]&amp;事業計画集計2025[受着完],事業計画集計2025[(当月)実績 請負金額],0,0)</f>
        <v>0</v>
      </c>
      <c r="DJ105" s="28" cm="1">
        <f t="array" ref="DJ105">_xlfn.XLOOKUP($D104&amp;DI$2&amp;DI$3,事業計画集計2025[営業所]&amp;事業計画集計2025[月]&amp;事業計画集計2025[受着完],事業計画集計2025[(当月)実績 利益額],0,0)</f>
        <v>0</v>
      </c>
      <c r="DK105" s="149" cm="1">
        <f t="array" ref="DK105">_xlfn.XLOOKUP($D104&amp;DI$2&amp;DI$3,事業計画集計2025[営業所]&amp;事業計画集計2025[月]&amp;事業計画集計2025[受着完],事業計画集計2025[(当月)実績 棟数],0,0)</f>
        <v>0</v>
      </c>
      <c r="DL105" s="28" cm="1">
        <f t="array" ref="DL105">_xlfn.XLOOKUP($D104&amp;DL$2&amp;DL$3,事業計画集計2025[営業所]&amp;事業計画集計2025[月]&amp;事業計画集計2025[受着完],事業計画集計2025[(当月)実績 請負金額],0,0)</f>
        <v>0</v>
      </c>
      <c r="DM105" s="28" cm="1">
        <f t="array" ref="DM105">_xlfn.XLOOKUP($D104&amp;DL$2&amp;DL$3,事業計画集計2025[営業所]&amp;事業計画集計2025[月]&amp;事業計画集計2025[受着完],事業計画集計2025[(当月)実績 利益額],0,0)</f>
        <v>0</v>
      </c>
      <c r="DN105" s="133">
        <f>DM105-($Q104*1000)</f>
        <v>-4493000</v>
      </c>
      <c r="DO105" s="149" cm="1">
        <f t="array" ref="DO105">_xlfn.XLOOKUP($D104&amp;DL$2&amp;DL$3,事業計画集計2025[営業所]&amp;事業計画集計2025[月]&amp;事業計画集計2025[受着完],事業計画集計2025[(当月)実績 棟数],0,0)</f>
        <v>0</v>
      </c>
      <c r="DP105" s="28" cm="1">
        <f t="array" ref="DP105">_xlfn.XLOOKUP($D104&amp;DP$2&amp;DP$3,事業計画集計2025[営業所]&amp;事業計画集計2025[月]&amp;事業計画集計2025[受着完],事業計画集計2025[(当月)実績 請負金額],0,0)</f>
        <v>0</v>
      </c>
      <c r="DQ105" s="28" cm="1">
        <f t="array" ref="DQ105">_xlfn.XLOOKUP($D104&amp;DP$2&amp;DP$3,事業計画集計2025[営業所]&amp;事業計画集計2025[月]&amp;事業計画集計2025[受着完],事業計画集計2025[(当月)実績 利益額],0,0)</f>
        <v>0</v>
      </c>
      <c r="DR105" s="149" cm="1">
        <f t="array" ref="DR105">_xlfn.XLOOKUP($D104&amp;DP$2&amp;DP$3,事業計画集計2025[営業所]&amp;事業計画集計2025[月]&amp;事業計画集計2025[受着完],事業計画集計2025[(当月)実績 棟数],0,0)</f>
        <v>0</v>
      </c>
      <c r="DS105" s="28" cm="1">
        <f t="array" ref="DS105">_xlfn.XLOOKUP($D104&amp;DS$2&amp;DS$3,事業計画集計2025[営業所]&amp;事業計画集計2025[月]&amp;事業計画集計2025[受着完],事業計画集計2025[(当月)実績 請負金額],0,0)</f>
        <v>0</v>
      </c>
      <c r="DT105" s="28" cm="1">
        <f t="array" ref="DT105">_xlfn.XLOOKUP($D104&amp;DS$2&amp;DS$3,事業計画集計2025[営業所]&amp;事業計画集計2025[月]&amp;事業計画集計2025[受着完],事業計画集計2025[(当月)実績 利益額],0,0)</f>
        <v>0</v>
      </c>
      <c r="DU105" s="149" cm="1">
        <f t="array" ref="DU105">_xlfn.XLOOKUP($D104&amp;DS$2&amp;DS$3,事業計画集計2025[営業所]&amp;事業計画集計2025[月]&amp;事業計画集計2025[受着完],事業計画集計2025[(当月)実績 棟数],0,0)</f>
        <v>0</v>
      </c>
      <c r="DV105" s="28" cm="1">
        <f t="array" ref="DV105">_xlfn.XLOOKUP($D104&amp;DV$2&amp;DV$3,事業計画集計2025[営業所]&amp;事業計画集計2025[月]&amp;事業計画集計2025[受着完],事業計画集計2025[(当月)実績 請負金額],0,0)</f>
        <v>0</v>
      </c>
      <c r="DW105" s="28" cm="1">
        <f t="array" ref="DW105">_xlfn.XLOOKUP($D104&amp;DV$2&amp;DV$3,事業計画集計2025[営業所]&amp;事業計画集計2025[月]&amp;事業計画集計2025[受着完],事業計画集計2025[(当月)実績 利益額],0,0)</f>
        <v>0</v>
      </c>
      <c r="DX105" s="133">
        <f>DW105-($Q104*1000)</f>
        <v>-4493000</v>
      </c>
      <c r="DY105" s="149" cm="1">
        <f t="array" ref="DY105">_xlfn.XLOOKUP($D104&amp;DV$2&amp;DV$3,事業計画集計2025[営業所]&amp;事業計画集計2025[月]&amp;事業計画集計2025[受着完],事業計画集計2025[(当月)実績 棟数],0,0)</f>
        <v>0</v>
      </c>
      <c r="DZ105" s="28" cm="1">
        <f t="array" ref="DZ105">_xlfn.XLOOKUP($D104&amp;DZ$2&amp;DZ$3,事業計画集計2025[営業所]&amp;事業計画集計2025[月]&amp;事業計画集計2025[受着完],事業計画集計2025[(当月)実績 請負金額],0,0)</f>
        <v>0</v>
      </c>
      <c r="EA105" s="28" cm="1">
        <f t="array" ref="EA105">_xlfn.XLOOKUP($D104&amp;DZ$2&amp;DZ$3,事業計画集計2025[営業所]&amp;事業計画集計2025[月]&amp;事業計画集計2025[受着完],事業計画集計2025[(当月)実績 利益額],0,0)</f>
        <v>0</v>
      </c>
      <c r="EB105" s="149" cm="1">
        <f t="array" ref="EB105">_xlfn.XLOOKUP($D104&amp;DZ$2&amp;DZ$3,事業計画集計2025[営業所]&amp;事業計画集計2025[月]&amp;事業計画集計2025[受着完],事業計画集計2025[(当月)実績 棟数],0,0)</f>
        <v>0</v>
      </c>
      <c r="EC105" s="28" cm="1">
        <f t="array" ref="EC105">_xlfn.XLOOKUP($D104&amp;EC$2&amp;EC$3,事業計画集計2025[営業所]&amp;事業計画集計2025[月]&amp;事業計画集計2025[受着完],事業計画集計2025[(当月)実績 請負金額],0,0)</f>
        <v>0</v>
      </c>
      <c r="ED105" s="28" cm="1">
        <f t="array" ref="ED105">_xlfn.XLOOKUP($D104&amp;EC$2&amp;EC$3,事業計画集計2025[営業所]&amp;事業計画集計2025[月]&amp;事業計画集計2025[受着完],事業計画集計2025[(当月)実績 利益額],0,0)</f>
        <v>0</v>
      </c>
      <c r="EE105" s="149" cm="1">
        <f t="array" ref="EE105">_xlfn.XLOOKUP($D104&amp;EC$2&amp;EC$3,事業計画集計2025[営業所]&amp;事業計画集計2025[月]&amp;事業計画集計2025[受着完],事業計画集計2025[(当月)実績 棟数],0,0)</f>
        <v>0</v>
      </c>
      <c r="EF105" s="28" cm="1">
        <f t="array" ref="EF105">_xlfn.XLOOKUP($D104&amp;EF$2&amp;EF$3,事業計画集計2025[営業所]&amp;事業計画集計2025[月]&amp;事業計画集計2025[受着完],事業計画集計2025[(当月)実績 請負金額],0,0)</f>
        <v>0</v>
      </c>
      <c r="EG105" s="28" cm="1">
        <f t="array" ref="EG105">_xlfn.XLOOKUP($D104&amp;EF$2&amp;EF$3,事業計画集計2025[営業所]&amp;事業計画集計2025[月]&amp;事業計画集計2025[受着完],事業計画集計2025[(当月)実績 利益額],0,0)</f>
        <v>0</v>
      </c>
      <c r="EH105" s="133">
        <f>EG105-($Q104*1000)</f>
        <v>-4493000</v>
      </c>
      <c r="EI105" s="142" cm="1">
        <f t="array" ref="EI105">_xlfn.XLOOKUP($D104&amp;EF$2&amp;EF$3,事業計画集計2025[営業所]&amp;事業計画集計2025[月]&amp;事業計画集計2025[受着完],事業計画集計2025[(当月)実績 棟数],0,0)</f>
        <v>0</v>
      </c>
      <c r="EJ105" s="421">
        <f t="shared" si="2703"/>
        <v>0</v>
      </c>
      <c r="EK105" s="422">
        <f t="shared" si="2704"/>
        <v>0</v>
      </c>
      <c r="EL105" s="423">
        <f t="shared" si="2705"/>
        <v>0</v>
      </c>
      <c r="EM105" s="296">
        <f t="shared" si="2706"/>
        <v>0</v>
      </c>
      <c r="EN105" s="300">
        <f t="shared" si="2707"/>
        <v>0</v>
      </c>
      <c r="EO105" s="154">
        <f t="shared" si="2708"/>
        <v>0</v>
      </c>
      <c r="EP105" s="304">
        <f>DL105+DV105+EF105</f>
        <v>0</v>
      </c>
      <c r="EQ105" s="314">
        <f>DM105+DW105+EG105</f>
        <v>0</v>
      </c>
      <c r="ER105" s="409">
        <f>EQ105*(1+ER106)-(($Q104*1000)*3)</f>
        <v>-13479000</v>
      </c>
      <c r="ES105" s="158">
        <f>DO105+DY105+EI105</f>
        <v>0</v>
      </c>
      <c r="ET105" s="28" cm="1">
        <f t="array" ref="ET105">_xlfn.XLOOKUP($D104&amp;ET$2&amp;ET$3,事業計画集計2025[営業所]&amp;事業計画集計2025[月]&amp;事業計画集計2025[受着完],事業計画集計2025[(当月)実績 請負金額],0,0)</f>
        <v>0</v>
      </c>
      <c r="EU105" s="28" cm="1">
        <f t="array" ref="EU105">_xlfn.XLOOKUP($D104&amp;ET$2&amp;ET$3,事業計画集計2025[営業所]&amp;事業計画集計2025[月]&amp;事業計画集計2025[受着完],事業計画集計2025[(当月)実績 利益額],0,0)</f>
        <v>0</v>
      </c>
      <c r="EV105" s="149" cm="1">
        <f t="array" ref="EV105">_xlfn.XLOOKUP($D104&amp;ET$2&amp;ET$3,事業計画集計2025[営業所]&amp;事業計画集計2025[月]&amp;事業計画集計2025[受着完],事業計画集計2025[(当月)実績 棟数],0,0)</f>
        <v>0</v>
      </c>
      <c r="EW105" s="28" cm="1">
        <f t="array" ref="EW105">_xlfn.XLOOKUP($D104&amp;EW$2&amp;EW$3,事業計画集計2025[営業所]&amp;事業計画集計2025[月]&amp;事業計画集計2025[受着完],事業計画集計2025[(当月)実績 請負金額],0,0)</f>
        <v>0</v>
      </c>
      <c r="EX105" s="28" cm="1">
        <f t="array" ref="EX105">_xlfn.XLOOKUP($D104&amp;EW$2&amp;EW$3,事業計画集計2025[営業所]&amp;事業計画集計2025[月]&amp;事業計画集計2025[受着完],事業計画集計2025[(当月)実績 利益額],0,0)</f>
        <v>0</v>
      </c>
      <c r="EY105" s="149" cm="1">
        <f t="array" ref="EY105">_xlfn.XLOOKUP($D104&amp;EW$2&amp;EW$3,事業計画集計2025[営業所]&amp;事業計画集計2025[月]&amp;事業計画集計2025[受着完],事業計画集計2025[(当月)実績 棟数],0,0)</f>
        <v>0</v>
      </c>
      <c r="EZ105" s="28" cm="1">
        <f t="array" ref="EZ105">_xlfn.XLOOKUP($D104&amp;EZ$2&amp;EZ$3,事業計画集計2025[営業所]&amp;事業計画集計2025[月]&amp;事業計画集計2025[受着完],事業計画集計2025[(当月)実績 請負金額],0,0)</f>
        <v>0</v>
      </c>
      <c r="FA105" s="28" cm="1">
        <f t="array" ref="FA105">_xlfn.XLOOKUP($D104&amp;EZ$2&amp;EZ$3,事業計画集計2025[営業所]&amp;事業計画集計2025[月]&amp;事業計画集計2025[受着完],事業計画集計2025[(当月)実績 利益額],0,0)</f>
        <v>0</v>
      </c>
      <c r="FB105" s="133">
        <f>FA105-($Q104*1000)</f>
        <v>-4493000</v>
      </c>
      <c r="FC105" s="149" cm="1">
        <f t="array" ref="FC105">_xlfn.XLOOKUP($D104&amp;EZ$2&amp;EZ$3,事業計画集計2025[営業所]&amp;事業計画集計2025[月]&amp;事業計画集計2025[受着完],事業計画集計2025[(当月)実績 棟数],0,0)</f>
        <v>0</v>
      </c>
      <c r="FD105" s="28" cm="1">
        <f t="array" ref="FD105">_xlfn.XLOOKUP($D104&amp;FD$2&amp;FD$3,事業計画集計2025[営業所]&amp;事業計画集計2025[月]&amp;事業計画集計2025[受着完],事業計画集計2025[(当月)実績 請負金額],0,0)</f>
        <v>0</v>
      </c>
      <c r="FE105" s="28" cm="1">
        <f t="array" ref="FE105">_xlfn.XLOOKUP($D104&amp;FD$2&amp;FD$3,事業計画集計2025[営業所]&amp;事業計画集計2025[月]&amp;事業計画集計2025[受着完],事業計画集計2025[(当月)実績 利益額],0,0)</f>
        <v>0</v>
      </c>
      <c r="FF105" s="149" cm="1">
        <f t="array" ref="FF105">_xlfn.XLOOKUP($D104&amp;FD$2&amp;FD$3,事業計画集計2025[営業所]&amp;事業計画集計2025[月]&amp;事業計画集計2025[受着完],事業計画集計2025[(当月)実績 棟数],0,0)</f>
        <v>0</v>
      </c>
      <c r="FG105" s="28" cm="1">
        <f t="array" ref="FG105">_xlfn.XLOOKUP($D104&amp;FG$2&amp;FG$3,事業計画集計2025[営業所]&amp;事業計画集計2025[月]&amp;事業計画集計2025[受着完],事業計画集計2025[(当月)実績 請負金額],0,0)</f>
        <v>0</v>
      </c>
      <c r="FH105" s="28" cm="1">
        <f t="array" ref="FH105">_xlfn.XLOOKUP($D104&amp;FG$2&amp;FG$3,事業計画集計2025[営業所]&amp;事業計画集計2025[月]&amp;事業計画集計2025[受着完],事業計画集計2025[(当月)実績 利益額],0,0)</f>
        <v>0</v>
      </c>
      <c r="FI105" s="149" cm="1">
        <f t="array" ref="FI105">_xlfn.XLOOKUP($D104&amp;FG$2&amp;FG$3,事業計画集計2025[営業所]&amp;事業計画集計2025[月]&amp;事業計画集計2025[受着完],事業計画集計2025[(当月)実績 棟数],0,0)</f>
        <v>0</v>
      </c>
      <c r="FJ105" s="28" cm="1">
        <f t="array" ref="FJ105">_xlfn.XLOOKUP($D104&amp;FJ$2&amp;FJ$3,事業計画集計2025[営業所]&amp;事業計画集計2025[月]&amp;事業計画集計2025[受着完],事業計画集計2025[(当月)実績 請負金額],0,0)</f>
        <v>0</v>
      </c>
      <c r="FK105" s="28" cm="1">
        <f t="array" ref="FK105">_xlfn.XLOOKUP($D104&amp;FJ$2&amp;FJ$3,事業計画集計2025[営業所]&amp;事業計画集計2025[月]&amp;事業計画集計2025[受着完],事業計画集計2025[(当月)実績 利益額],0,0)</f>
        <v>0</v>
      </c>
      <c r="FL105" s="133">
        <f>FK105-($Q104*1000)</f>
        <v>-4493000</v>
      </c>
      <c r="FM105" s="149" cm="1">
        <f t="array" ref="FM105">_xlfn.XLOOKUP($D104&amp;FJ$2&amp;FJ$3,事業計画集計2025[営業所]&amp;事業計画集計2025[月]&amp;事業計画集計2025[受着完],事業計画集計2025[(当月)実績 棟数],0,0)</f>
        <v>0</v>
      </c>
      <c r="FN105" s="28" cm="1">
        <f t="array" ref="FN105">_xlfn.XLOOKUP($D104&amp;FN$2&amp;FN$3,事業計画集計2025[営業所]&amp;事業計画集計2025[月]&amp;事業計画集計2025[受着完],事業計画集計2025[(当月)実績 請負金額],0,0)</f>
        <v>0</v>
      </c>
      <c r="FO105" s="28" cm="1">
        <f t="array" ref="FO105">_xlfn.XLOOKUP($D104&amp;FN$2&amp;FN$3,事業計画集計2025[営業所]&amp;事業計画集計2025[月]&amp;事業計画集計2025[受着完],事業計画集計2025[(当月)実績 利益額],0,0)</f>
        <v>0</v>
      </c>
      <c r="FP105" s="149" cm="1">
        <f t="array" ref="FP105">_xlfn.XLOOKUP($D104&amp;FN$2&amp;FN$3,事業計画集計2025[営業所]&amp;事業計画集計2025[月]&amp;事業計画集計2025[受着完],事業計画集計2025[(当月)実績 棟数],0,0)</f>
        <v>0</v>
      </c>
      <c r="FQ105" s="28" cm="1">
        <f t="array" ref="FQ105">_xlfn.XLOOKUP($D104&amp;FQ$2&amp;FQ$3,事業計画集計2025[営業所]&amp;事業計画集計2025[月]&amp;事業計画集計2025[受着完],事業計画集計2025[(当月)実績 請負金額],0,0)</f>
        <v>0</v>
      </c>
      <c r="FR105" s="28" cm="1">
        <f t="array" ref="FR105">_xlfn.XLOOKUP($D104&amp;FQ$2&amp;FQ$3,事業計画集計2025[営業所]&amp;事業計画集計2025[月]&amp;事業計画集計2025[受着完],事業計画集計2025[(当月)実績 利益額],0,0)</f>
        <v>0</v>
      </c>
      <c r="FS105" s="149" cm="1">
        <f t="array" ref="FS105">_xlfn.XLOOKUP($D104&amp;FQ$2&amp;FQ$3,事業計画集計2025[営業所]&amp;事業計画集計2025[月]&amp;事業計画集計2025[受着完],事業計画集計2025[(当月)実績 棟数],0,0)</f>
        <v>0</v>
      </c>
      <c r="FT105" s="28" cm="1">
        <f t="array" ref="FT105">_xlfn.XLOOKUP($D104&amp;FT$2&amp;FT$3,事業計画集計2025[営業所]&amp;事業計画集計2025[月]&amp;事業計画集計2025[受着完],事業計画集計2025[(当月)実績 請負金額],0,0)</f>
        <v>0</v>
      </c>
      <c r="FU105" s="28" cm="1">
        <f t="array" ref="FU105">_xlfn.XLOOKUP($D104&amp;FT$2&amp;FT$3,事業計画集計2025[営業所]&amp;事業計画集計2025[月]&amp;事業計画集計2025[受着完],事業計画集計2025[(当月)実績 利益額],0,0)</f>
        <v>0</v>
      </c>
      <c r="FV105" s="133">
        <f>FU105-($Q104*1000)</f>
        <v>-4493000</v>
      </c>
      <c r="FW105" s="142" cm="1">
        <f t="array" ref="FW105">_xlfn.XLOOKUP($D104&amp;FT$2&amp;FT$3,事業計画集計2025[営業所]&amp;事業計画集計2025[月]&amp;事業計画集計2025[受着完],事業計画集計2025[(当月)実績 棟数],0,0)</f>
        <v>0</v>
      </c>
      <c r="FX105" s="421">
        <f t="shared" si="2712"/>
        <v>0</v>
      </c>
      <c r="FY105" s="422">
        <f t="shared" si="2713"/>
        <v>0</v>
      </c>
      <c r="FZ105" s="423">
        <f t="shared" si="2714"/>
        <v>0</v>
      </c>
      <c r="GA105" s="296">
        <f t="shared" si="2715"/>
        <v>0</v>
      </c>
      <c r="GB105" s="300">
        <f t="shared" si="2716"/>
        <v>0</v>
      </c>
      <c r="GC105" s="154">
        <f t="shared" si="2717"/>
        <v>0</v>
      </c>
      <c r="GD105" s="304">
        <f>EZ105+FJ105+FT105</f>
        <v>0</v>
      </c>
      <c r="GE105" s="314">
        <f>FA105+FK105+FU105</f>
        <v>0</v>
      </c>
      <c r="GF105" s="409">
        <f>GE105*(1+GF106)-(($Q104*1000)*3)</f>
        <v>-13479000</v>
      </c>
      <c r="GG105" s="158">
        <f>FC105+FM105+FW105</f>
        <v>0</v>
      </c>
      <c r="GH105" s="333">
        <f t="shared" si="2721"/>
        <v>0</v>
      </c>
      <c r="GI105" s="334">
        <f t="shared" si="2722"/>
        <v>0</v>
      </c>
      <c r="GJ105" s="162">
        <f t="shared" si="2723"/>
        <v>0</v>
      </c>
      <c r="GK105" s="354">
        <f t="shared" si="2724"/>
        <v>0</v>
      </c>
      <c r="GL105" s="355">
        <f t="shared" si="2725"/>
        <v>0</v>
      </c>
      <c r="GM105" s="166">
        <f t="shared" si="2726"/>
        <v>0</v>
      </c>
      <c r="GN105" s="479">
        <f t="shared" si="2727"/>
        <v>0</v>
      </c>
      <c r="GO105" s="480">
        <f t="shared" si="2728"/>
        <v>0</v>
      </c>
      <c r="GP105" s="409">
        <f t="shared" si="2729"/>
        <v>-26958000</v>
      </c>
      <c r="GQ105" s="482">
        <f t="shared" si="2730"/>
        <v>0</v>
      </c>
      <c r="GR105" s="390">
        <f t="shared" si="2731"/>
        <v>0</v>
      </c>
      <c r="GS105" s="391">
        <f t="shared" si="2732"/>
        <v>0</v>
      </c>
      <c r="GT105" s="170">
        <f t="shared" si="2733"/>
        <v>0</v>
      </c>
      <c r="GU105" s="390">
        <f t="shared" si="2734"/>
        <v>0</v>
      </c>
      <c r="GV105" s="391">
        <f t="shared" si="2735"/>
        <v>0</v>
      </c>
      <c r="GW105" s="170">
        <f t="shared" si="2736"/>
        <v>0</v>
      </c>
      <c r="GX105" s="390">
        <f t="shared" si="2737"/>
        <v>0</v>
      </c>
      <c r="GY105" s="391">
        <f t="shared" si="2738"/>
        <v>0</v>
      </c>
      <c r="GZ105" s="409">
        <f t="shared" si="2739"/>
        <v>-53916000</v>
      </c>
      <c r="HA105" s="256">
        <f t="shared" si="2740"/>
        <v>0</v>
      </c>
      <c r="HB105" s="31"/>
      <c r="HC105" s="30" t="s">
        <v>138</v>
      </c>
      <c r="HD105" s="30" t="s">
        <v>85</v>
      </c>
      <c r="HE105" s="30" t="s">
        <v>270</v>
      </c>
      <c r="HF105" s="30"/>
      <c r="HG105" s="30"/>
    </row>
    <row r="106" spans="1:215" s="38" customFormat="1" ht="21">
      <c r="A106" s="32"/>
      <c r="B106" s="599"/>
      <c r="C106" s="87"/>
      <c r="D106" s="88"/>
      <c r="E106" s="198"/>
      <c r="F106" s="198"/>
      <c r="G106" s="198"/>
      <c r="H106" s="198"/>
      <c r="I106" s="198"/>
      <c r="J106" s="198"/>
      <c r="K106" s="199"/>
      <c r="L106" s="199"/>
      <c r="M106" s="199"/>
      <c r="N106" s="199"/>
      <c r="O106" s="199"/>
      <c r="P106" s="199"/>
      <c r="Q106" s="199"/>
      <c r="R106" s="198"/>
      <c r="S106" s="34" t="s">
        <v>139</v>
      </c>
      <c r="T106" s="35" t="str">
        <f t="shared" ref="T106:AA106" si="2747">IF(AND(T104&gt;0,T105&gt;0),ROUNDDOWN(T105/T104,4),"")</f>
        <v/>
      </c>
      <c r="U106" s="36" t="str">
        <f t="shared" si="2747"/>
        <v/>
      </c>
      <c r="V106" s="143" t="str">
        <f t="shared" si="2747"/>
        <v/>
      </c>
      <c r="W106" s="35" t="str">
        <f t="shared" si="2747"/>
        <v/>
      </c>
      <c r="X106" s="36" t="str">
        <f t="shared" si="2747"/>
        <v/>
      </c>
      <c r="Y106" s="150" t="str">
        <f t="shared" si="2747"/>
        <v/>
      </c>
      <c r="Z106" s="36" t="str">
        <f t="shared" si="2747"/>
        <v/>
      </c>
      <c r="AA106" s="36" t="str">
        <f t="shared" si="2747"/>
        <v/>
      </c>
      <c r="AB106" s="37">
        <f>IF(AB105&gt;0,AB105/AB104,0)</f>
        <v>0</v>
      </c>
      <c r="AC106" s="143" t="str">
        <f t="shared" ref="AC106:AK106" si="2748">IF(AND(AC104&gt;0,AC105&gt;0),ROUNDDOWN(AC105/AC104,4),"")</f>
        <v/>
      </c>
      <c r="AD106" s="35" t="str">
        <f t="shared" si="2748"/>
        <v/>
      </c>
      <c r="AE106" s="36" t="str">
        <f t="shared" si="2748"/>
        <v/>
      </c>
      <c r="AF106" s="150" t="str">
        <f t="shared" si="2748"/>
        <v/>
      </c>
      <c r="AG106" s="36" t="str">
        <f t="shared" si="2748"/>
        <v/>
      </c>
      <c r="AH106" s="36" t="str">
        <f t="shared" si="2748"/>
        <v/>
      </c>
      <c r="AI106" s="150" t="str">
        <f t="shared" si="2748"/>
        <v/>
      </c>
      <c r="AJ106" s="36" t="str">
        <f t="shared" si="2748"/>
        <v/>
      </c>
      <c r="AK106" s="36" t="str">
        <f t="shared" si="2748"/>
        <v/>
      </c>
      <c r="AL106" s="37">
        <f>IF(AL105&gt;0,AL105/AL104,0)</f>
        <v>0</v>
      </c>
      <c r="AM106" s="150" t="str">
        <f t="shared" ref="AM106:AU106" si="2749">IF(AND(AM104&gt;0,AM105&gt;0),ROUNDDOWN(AM105/AM104,4),"")</f>
        <v/>
      </c>
      <c r="AN106" s="36" t="str">
        <f t="shared" si="2749"/>
        <v/>
      </c>
      <c r="AO106" s="36" t="str">
        <f t="shared" si="2749"/>
        <v/>
      </c>
      <c r="AP106" s="150" t="str">
        <f t="shared" si="2749"/>
        <v/>
      </c>
      <c r="AQ106" s="36" t="str">
        <f t="shared" si="2749"/>
        <v/>
      </c>
      <c r="AR106" s="36" t="str">
        <f t="shared" si="2749"/>
        <v/>
      </c>
      <c r="AS106" s="150" t="str">
        <f t="shared" si="2749"/>
        <v/>
      </c>
      <c r="AT106" s="36" t="str">
        <f t="shared" si="2749"/>
        <v/>
      </c>
      <c r="AU106" s="36" t="str">
        <f t="shared" si="2749"/>
        <v/>
      </c>
      <c r="AV106" s="37">
        <f>IF(AV105&gt;0,AV105/AV104,0)</f>
        <v>0</v>
      </c>
      <c r="AW106" s="143" t="str">
        <f>IF(AND(AW104&gt;0,AW105&gt;0),ROUNDDOWN(AW105/AW104,4),"")</f>
        <v/>
      </c>
      <c r="AX106" s="424" t="str">
        <f t="shared" ref="AX106:BE106" si="2750">IF(AND(AX104&gt;0,AX105&gt;0),ROUNDDOWN(AX105/AX104,4),"")</f>
        <v/>
      </c>
      <c r="AY106" s="425" t="str">
        <f t="shared" si="2750"/>
        <v/>
      </c>
      <c r="AZ106" s="426" t="str">
        <f t="shared" si="2750"/>
        <v/>
      </c>
      <c r="BA106" s="297" t="str">
        <f t="shared" si="2750"/>
        <v/>
      </c>
      <c r="BB106" s="301" t="str">
        <f t="shared" si="2750"/>
        <v/>
      </c>
      <c r="BC106" s="155" t="str">
        <f t="shared" si="2750"/>
        <v/>
      </c>
      <c r="BD106" s="305" t="str">
        <f t="shared" si="2750"/>
        <v/>
      </c>
      <c r="BE106" s="315" t="str">
        <f t="shared" si="2750"/>
        <v/>
      </c>
      <c r="BF106" s="325"/>
      <c r="BG106" s="159" t="str">
        <f t="shared" ref="BG106:BO106" si="2751">IF(AND(BG104&gt;0,BG105&gt;0),ROUNDDOWN(BG105/BG104,4),"")</f>
        <v/>
      </c>
      <c r="BH106" s="36" t="str">
        <f t="shared" si="2751"/>
        <v/>
      </c>
      <c r="BI106" s="36" t="str">
        <f t="shared" si="2751"/>
        <v/>
      </c>
      <c r="BJ106" s="150" t="str">
        <f t="shared" si="2751"/>
        <v/>
      </c>
      <c r="BK106" s="36" t="str">
        <f t="shared" si="2751"/>
        <v/>
      </c>
      <c r="BL106" s="36" t="str">
        <f t="shared" si="2751"/>
        <v/>
      </c>
      <c r="BM106" s="150" t="str">
        <f t="shared" si="2751"/>
        <v/>
      </c>
      <c r="BN106" s="36" t="str">
        <f t="shared" si="2751"/>
        <v/>
      </c>
      <c r="BO106" s="36" t="str">
        <f t="shared" si="2751"/>
        <v/>
      </c>
      <c r="BP106" s="37">
        <f>IF(BP105&gt;0,BP105/BP104,0)</f>
        <v>0</v>
      </c>
      <c r="BQ106" s="150" t="str">
        <f t="shared" ref="BQ106:BY106" si="2752">IF(AND(BQ104&gt;0,BQ105&gt;0),ROUNDDOWN(BQ105/BQ104,4),"")</f>
        <v/>
      </c>
      <c r="BR106" s="36" t="str">
        <f t="shared" si="2752"/>
        <v/>
      </c>
      <c r="BS106" s="36" t="str">
        <f t="shared" si="2752"/>
        <v/>
      </c>
      <c r="BT106" s="150" t="str">
        <f t="shared" si="2752"/>
        <v/>
      </c>
      <c r="BU106" s="36" t="str">
        <f t="shared" si="2752"/>
        <v/>
      </c>
      <c r="BV106" s="36" t="str">
        <f t="shared" si="2752"/>
        <v/>
      </c>
      <c r="BW106" s="150" t="str">
        <f t="shared" si="2752"/>
        <v/>
      </c>
      <c r="BX106" s="36" t="str">
        <f t="shared" si="2752"/>
        <v/>
      </c>
      <c r="BY106" s="36" t="str">
        <f t="shared" si="2752"/>
        <v/>
      </c>
      <c r="BZ106" s="37">
        <f>IF(BZ105&gt;0,BZ105/BZ104,0)</f>
        <v>0</v>
      </c>
      <c r="CA106" s="150" t="str">
        <f t="shared" ref="CA106:CI106" si="2753">IF(AND(CA104&gt;0,CA105&gt;0),ROUNDDOWN(CA105/CA104,4),"")</f>
        <v/>
      </c>
      <c r="CB106" s="36" t="str">
        <f t="shared" si="2753"/>
        <v/>
      </c>
      <c r="CC106" s="36" t="str">
        <f t="shared" si="2753"/>
        <v/>
      </c>
      <c r="CD106" s="150" t="str">
        <f t="shared" si="2753"/>
        <v/>
      </c>
      <c r="CE106" s="36" t="str">
        <f t="shared" si="2753"/>
        <v/>
      </c>
      <c r="CF106" s="36" t="str">
        <f t="shared" si="2753"/>
        <v/>
      </c>
      <c r="CG106" s="150" t="str">
        <f t="shared" si="2753"/>
        <v/>
      </c>
      <c r="CH106" s="36" t="str">
        <f t="shared" si="2753"/>
        <v/>
      </c>
      <c r="CI106" s="36" t="str">
        <f t="shared" si="2753"/>
        <v/>
      </c>
      <c r="CJ106" s="37">
        <f>IF(CJ105&gt;0,CJ105/CJ104,0)</f>
        <v>0</v>
      </c>
      <c r="CK106" s="143" t="str">
        <f>IF(AND(CK104&gt;0,CK105&gt;0),ROUNDDOWN(CK105/CK104,4),"")</f>
        <v/>
      </c>
      <c r="CL106" s="424" t="str">
        <f t="shared" ref="CL106:CS106" si="2754">IF(AND(CL104&gt;0,CL105&gt;0),ROUNDDOWN(CL105/CL104,4),"")</f>
        <v/>
      </c>
      <c r="CM106" s="425" t="str">
        <f t="shared" si="2754"/>
        <v/>
      </c>
      <c r="CN106" s="426" t="str">
        <f t="shared" si="2754"/>
        <v/>
      </c>
      <c r="CO106" s="297" t="str">
        <f t="shared" si="2754"/>
        <v/>
      </c>
      <c r="CP106" s="301" t="str">
        <f t="shared" si="2754"/>
        <v/>
      </c>
      <c r="CQ106" s="155" t="str">
        <f t="shared" si="2754"/>
        <v/>
      </c>
      <c r="CR106" s="305" t="str">
        <f t="shared" si="2754"/>
        <v/>
      </c>
      <c r="CS106" s="315" t="str">
        <f t="shared" si="2754"/>
        <v/>
      </c>
      <c r="CT106" s="325"/>
      <c r="CU106" s="159" t="str">
        <f>IF(AND(CU104&gt;0,CU105&gt;0),ROUNDDOWN(CU105/CU104,4),"")</f>
        <v/>
      </c>
      <c r="CV106" s="335" t="str">
        <f>IF(AND(CV104&gt;0,CV105&gt;0),ROUNDDOWN(CV105/CV104,4),"")</f>
        <v/>
      </c>
      <c r="CW106" s="336" t="str">
        <f t="shared" ref="CW106:CX106" si="2755">IF(AND(CW104&gt;0,CW105&gt;0),ROUNDDOWN(CW105/CW104,4),"")</f>
        <v/>
      </c>
      <c r="CX106" s="163" t="str">
        <f t="shared" si="2755"/>
        <v/>
      </c>
      <c r="CY106" s="356" t="str">
        <f>IF(AND(CY104&gt;0,CY105&gt;0),ROUNDDOWN(CY105/CY104,4),"")</f>
        <v/>
      </c>
      <c r="CZ106" s="357" t="str">
        <f>IF(AND(CZ104&gt;0,CZ105&gt;0),ROUNDDOWN(CZ105/CZ104,4),"")</f>
        <v/>
      </c>
      <c r="DA106" s="167" t="str">
        <f>IF(AND(DA104&gt;0,DA105&gt;0),ROUNDDOWN(DA105/DA104,4),"")</f>
        <v/>
      </c>
      <c r="DB106" s="483" t="str">
        <f t="shared" ref="DB106:DE106" si="2756">IF(AND(DB104&gt;0,DB105&gt;0),ROUNDDOWN(DB105/DB104,4),"")</f>
        <v/>
      </c>
      <c r="DC106" s="484" t="str">
        <f t="shared" si="2756"/>
        <v/>
      </c>
      <c r="DD106" s="485"/>
      <c r="DE106" s="486" t="str">
        <f t="shared" si="2756"/>
        <v/>
      </c>
      <c r="DF106" s="36" t="str">
        <f t="shared" ref="DF106:DM106" si="2757">IF(AND(DF104&gt;0,DF105&gt;0),ROUNDDOWN(DF105/DF104,4),"")</f>
        <v/>
      </c>
      <c r="DG106" s="36" t="str">
        <f t="shared" si="2757"/>
        <v/>
      </c>
      <c r="DH106" s="150" t="str">
        <f t="shared" si="2757"/>
        <v/>
      </c>
      <c r="DI106" s="36" t="str">
        <f t="shared" si="2757"/>
        <v/>
      </c>
      <c r="DJ106" s="36" t="str">
        <f t="shared" si="2757"/>
        <v/>
      </c>
      <c r="DK106" s="150" t="str">
        <f t="shared" si="2757"/>
        <v/>
      </c>
      <c r="DL106" s="36" t="str">
        <f t="shared" si="2757"/>
        <v/>
      </c>
      <c r="DM106" s="36" t="str">
        <f t="shared" si="2757"/>
        <v/>
      </c>
      <c r="DN106" s="37">
        <f>IF(DN105&gt;0,DN105/DN104,0)</f>
        <v>0</v>
      </c>
      <c r="DO106" s="150" t="str">
        <f t="shared" ref="DO106:DW106" si="2758">IF(AND(DO104&gt;0,DO105&gt;0),ROUNDDOWN(DO105/DO104,4),"")</f>
        <v/>
      </c>
      <c r="DP106" s="36" t="str">
        <f t="shared" si="2758"/>
        <v/>
      </c>
      <c r="DQ106" s="36" t="str">
        <f t="shared" si="2758"/>
        <v/>
      </c>
      <c r="DR106" s="150" t="str">
        <f t="shared" si="2758"/>
        <v/>
      </c>
      <c r="DS106" s="36" t="str">
        <f t="shared" si="2758"/>
        <v/>
      </c>
      <c r="DT106" s="36" t="str">
        <f t="shared" si="2758"/>
        <v/>
      </c>
      <c r="DU106" s="150" t="str">
        <f t="shared" si="2758"/>
        <v/>
      </c>
      <c r="DV106" s="36" t="str">
        <f t="shared" si="2758"/>
        <v/>
      </c>
      <c r="DW106" s="36" t="str">
        <f t="shared" si="2758"/>
        <v/>
      </c>
      <c r="DX106" s="37">
        <f>IF(DX105&gt;0,DX105/DX104,0)</f>
        <v>0</v>
      </c>
      <c r="DY106" s="150" t="str">
        <f t="shared" ref="DY106:EG106" si="2759">IF(AND(DY104&gt;0,DY105&gt;0),ROUNDDOWN(DY105/DY104,4),"")</f>
        <v/>
      </c>
      <c r="DZ106" s="36" t="str">
        <f t="shared" si="2759"/>
        <v/>
      </c>
      <c r="EA106" s="36" t="str">
        <f t="shared" si="2759"/>
        <v/>
      </c>
      <c r="EB106" s="150" t="str">
        <f t="shared" si="2759"/>
        <v/>
      </c>
      <c r="EC106" s="36" t="str">
        <f t="shared" si="2759"/>
        <v/>
      </c>
      <c r="ED106" s="36" t="str">
        <f t="shared" si="2759"/>
        <v/>
      </c>
      <c r="EE106" s="150" t="str">
        <f t="shared" si="2759"/>
        <v/>
      </c>
      <c r="EF106" s="36" t="str">
        <f t="shared" si="2759"/>
        <v/>
      </c>
      <c r="EG106" s="36" t="str">
        <f t="shared" si="2759"/>
        <v/>
      </c>
      <c r="EH106" s="37">
        <f>IF(EH105&gt;0,EH105/EH104,0)</f>
        <v>0</v>
      </c>
      <c r="EI106" s="143" t="str">
        <f>IF(AND(EI104&gt;0,EI105&gt;0),ROUNDDOWN(EI105/EI104,4),"")</f>
        <v/>
      </c>
      <c r="EJ106" s="424" t="str">
        <f t="shared" ref="EJ106:EQ106" si="2760">IF(AND(EJ104&gt;0,EJ105&gt;0),ROUNDDOWN(EJ105/EJ104,4),"")</f>
        <v/>
      </c>
      <c r="EK106" s="425" t="str">
        <f t="shared" si="2760"/>
        <v/>
      </c>
      <c r="EL106" s="426" t="str">
        <f t="shared" si="2760"/>
        <v/>
      </c>
      <c r="EM106" s="297" t="str">
        <f t="shared" si="2760"/>
        <v/>
      </c>
      <c r="EN106" s="301" t="str">
        <f t="shared" si="2760"/>
        <v/>
      </c>
      <c r="EO106" s="155" t="str">
        <f t="shared" si="2760"/>
        <v/>
      </c>
      <c r="EP106" s="305" t="str">
        <f t="shared" si="2760"/>
        <v/>
      </c>
      <c r="EQ106" s="315" t="str">
        <f t="shared" si="2760"/>
        <v/>
      </c>
      <c r="ER106" s="325"/>
      <c r="ES106" s="159" t="str">
        <f t="shared" ref="ES106:FA106" si="2761">IF(AND(ES104&gt;0,ES105&gt;0),ROUNDDOWN(ES105/ES104,4),"")</f>
        <v/>
      </c>
      <c r="ET106" s="36" t="str">
        <f t="shared" si="2761"/>
        <v/>
      </c>
      <c r="EU106" s="36" t="str">
        <f t="shared" si="2761"/>
        <v/>
      </c>
      <c r="EV106" s="150" t="str">
        <f t="shared" si="2761"/>
        <v/>
      </c>
      <c r="EW106" s="36" t="str">
        <f t="shared" si="2761"/>
        <v/>
      </c>
      <c r="EX106" s="36" t="str">
        <f t="shared" si="2761"/>
        <v/>
      </c>
      <c r="EY106" s="150" t="str">
        <f t="shared" si="2761"/>
        <v/>
      </c>
      <c r="EZ106" s="36" t="str">
        <f t="shared" si="2761"/>
        <v/>
      </c>
      <c r="FA106" s="36" t="str">
        <f t="shared" si="2761"/>
        <v/>
      </c>
      <c r="FB106" s="37">
        <f>IF(FB105&gt;0,FB105/FB104,0)</f>
        <v>0</v>
      </c>
      <c r="FC106" s="150" t="str">
        <f t="shared" ref="FC106:FK106" si="2762">IF(AND(FC104&gt;0,FC105&gt;0),ROUNDDOWN(FC105/FC104,4),"")</f>
        <v/>
      </c>
      <c r="FD106" s="36" t="str">
        <f t="shared" si="2762"/>
        <v/>
      </c>
      <c r="FE106" s="36" t="str">
        <f t="shared" si="2762"/>
        <v/>
      </c>
      <c r="FF106" s="150" t="str">
        <f t="shared" si="2762"/>
        <v/>
      </c>
      <c r="FG106" s="36" t="str">
        <f t="shared" si="2762"/>
        <v/>
      </c>
      <c r="FH106" s="36" t="str">
        <f t="shared" si="2762"/>
        <v/>
      </c>
      <c r="FI106" s="150" t="str">
        <f t="shared" si="2762"/>
        <v/>
      </c>
      <c r="FJ106" s="36" t="str">
        <f t="shared" si="2762"/>
        <v/>
      </c>
      <c r="FK106" s="36" t="str">
        <f t="shared" si="2762"/>
        <v/>
      </c>
      <c r="FL106" s="37">
        <f>IF(FL105&gt;0,FL105/FL104,0)</f>
        <v>0</v>
      </c>
      <c r="FM106" s="150" t="str">
        <f t="shared" ref="FM106:FU106" si="2763">IF(AND(FM104&gt;0,FM105&gt;0),ROUNDDOWN(FM105/FM104,4),"")</f>
        <v/>
      </c>
      <c r="FN106" s="36" t="str">
        <f t="shared" si="2763"/>
        <v/>
      </c>
      <c r="FO106" s="36" t="str">
        <f t="shared" si="2763"/>
        <v/>
      </c>
      <c r="FP106" s="150" t="str">
        <f t="shared" si="2763"/>
        <v/>
      </c>
      <c r="FQ106" s="36" t="str">
        <f t="shared" si="2763"/>
        <v/>
      </c>
      <c r="FR106" s="36" t="str">
        <f t="shared" si="2763"/>
        <v/>
      </c>
      <c r="FS106" s="150" t="str">
        <f t="shared" si="2763"/>
        <v/>
      </c>
      <c r="FT106" s="36" t="str">
        <f t="shared" si="2763"/>
        <v/>
      </c>
      <c r="FU106" s="36" t="str">
        <f t="shared" si="2763"/>
        <v/>
      </c>
      <c r="FV106" s="37">
        <f>IF(FV105&gt;0,FV105/FV104,0)</f>
        <v>0</v>
      </c>
      <c r="FW106" s="143" t="str">
        <f>IF(AND(FW104&gt;0,FW105&gt;0),ROUNDDOWN(FW105/FW104,4),"")</f>
        <v/>
      </c>
      <c r="FX106" s="424" t="str">
        <f t="shared" ref="FX106:GE106" si="2764">IF(AND(FX104&gt;0,FX105&gt;0),ROUNDDOWN(FX105/FX104,4),"")</f>
        <v/>
      </c>
      <c r="FY106" s="425" t="str">
        <f t="shared" si="2764"/>
        <v/>
      </c>
      <c r="FZ106" s="426" t="str">
        <f t="shared" si="2764"/>
        <v/>
      </c>
      <c r="GA106" s="297" t="str">
        <f t="shared" si="2764"/>
        <v/>
      </c>
      <c r="GB106" s="301" t="str">
        <f t="shared" si="2764"/>
        <v/>
      </c>
      <c r="GC106" s="155" t="str">
        <f t="shared" si="2764"/>
        <v/>
      </c>
      <c r="GD106" s="305" t="str">
        <f t="shared" si="2764"/>
        <v/>
      </c>
      <c r="GE106" s="315" t="str">
        <f t="shared" si="2764"/>
        <v/>
      </c>
      <c r="GF106" s="325"/>
      <c r="GG106" s="159" t="str">
        <f>IF(AND(GG104&gt;0,GG105&gt;0),ROUNDDOWN(GG105/GG104,4),"")</f>
        <v/>
      </c>
      <c r="GH106" s="335" t="str">
        <f>IF(AND(GH104&gt;0,GH105&gt;0),ROUNDDOWN(GH105/GH104,4),"")</f>
        <v/>
      </c>
      <c r="GI106" s="336" t="str">
        <f t="shared" ref="GI106:GJ106" si="2765">IF(AND(GI104&gt;0,GI105&gt;0),ROUNDDOWN(GI105/GI104,4),"")</f>
        <v/>
      </c>
      <c r="GJ106" s="163" t="str">
        <f t="shared" si="2765"/>
        <v/>
      </c>
      <c r="GK106" s="356" t="str">
        <f>IF(AND(GK104&gt;0,GK105&gt;0),ROUNDDOWN(GK105/GK104,4),"")</f>
        <v/>
      </c>
      <c r="GL106" s="357" t="str">
        <f>IF(AND(GL104&gt;0,GL105&gt;0),ROUNDDOWN(GL105/GL104,4),"")</f>
        <v/>
      </c>
      <c r="GM106" s="167" t="str">
        <f>IF(AND(GM104&gt;0,GM105&gt;0),ROUNDDOWN(GM105/GM104,4),"")</f>
        <v/>
      </c>
      <c r="GN106" s="483" t="str">
        <f t="shared" ref="GN106:HA106" si="2766">IF(AND(GN104&gt;0,GN105&gt;0),ROUNDDOWN(GN105/GN104,4),"")</f>
        <v/>
      </c>
      <c r="GO106" s="484" t="str">
        <f t="shared" si="2766"/>
        <v/>
      </c>
      <c r="GP106" s="485" t="str">
        <f t="shared" si="2766"/>
        <v/>
      </c>
      <c r="GQ106" s="486" t="str">
        <f t="shared" si="2766"/>
        <v/>
      </c>
      <c r="GR106" s="392" t="str">
        <f t="shared" si="2766"/>
        <v/>
      </c>
      <c r="GS106" s="393" t="str">
        <f t="shared" si="2766"/>
        <v/>
      </c>
      <c r="GT106" s="172" t="str">
        <f t="shared" si="2766"/>
        <v/>
      </c>
      <c r="GU106" s="392" t="str">
        <f t="shared" si="2766"/>
        <v/>
      </c>
      <c r="GV106" s="393" t="str">
        <f t="shared" si="2766"/>
        <v/>
      </c>
      <c r="GW106" s="172" t="str">
        <f t="shared" si="2766"/>
        <v/>
      </c>
      <c r="GX106" s="392" t="str">
        <f t="shared" si="2766"/>
        <v/>
      </c>
      <c r="GY106" s="393" t="str">
        <f t="shared" si="2766"/>
        <v/>
      </c>
      <c r="GZ106" s="374"/>
      <c r="HA106" s="171" t="str">
        <f t="shared" si="2766"/>
        <v/>
      </c>
      <c r="HB106" s="40"/>
      <c r="HC106" s="39" t="s">
        <v>139</v>
      </c>
      <c r="HD106" s="39"/>
      <c r="HE106" s="39"/>
      <c r="HF106" s="39"/>
      <c r="HG106" s="39"/>
    </row>
    <row r="107" spans="1:215" s="25" customFormat="1" ht="21">
      <c r="A107" s="24"/>
      <c r="B107" s="51"/>
      <c r="C107" s="85" t="str">
        <f>_xlfn.XLOOKUP(D107,事業計画2025[営業所],事業計画2025[エリア],"",0)</f>
        <v>東京</v>
      </c>
      <c r="D107" s="86" t="s">
        <v>116</v>
      </c>
      <c r="E107" s="196"/>
      <c r="F107" s="196"/>
      <c r="G107" s="196" t="str">
        <f>_xlfn.XLOOKUP(D107,事業計画2025[営業所],事業計画2025[所長],"",0)</f>
        <v>山下 克典</v>
      </c>
      <c r="H107" s="196" t="str">
        <f>_xlfn.XLOOKUP(D107,事業計画2025[営業所],事業計画2025[担当役員],"",0)</f>
        <v>豊蔵 一幸</v>
      </c>
      <c r="I107" s="196">
        <f>_xlfn.XLOOKUP(D107,事業計画2025[営業所],事業計画2025[主要ブランド],"",0)</f>
        <v>0</v>
      </c>
      <c r="J107" s="196"/>
      <c r="K107" s="197">
        <f>_xlfn.XLOOKUP(D107,事業計画2025[営業所],事業計画2025[人件費],"",0)</f>
        <v>421</v>
      </c>
      <c r="L107" s="197">
        <f>_xlfn.XLOOKUP(D107,事業計画2025[営業所],事業計画2025[販売費],"",0)</f>
        <v>8</v>
      </c>
      <c r="M107" s="197">
        <f>_xlfn.XLOOKUP(D107,事業計画2025[営業所],事業計画2025[減価償却費],"",0)</f>
        <v>8</v>
      </c>
      <c r="N107" s="197">
        <f>_xlfn.XLOOKUP(D107,事業計画2025[営業所],事業計画2025[地代・家賃],"",0)</f>
        <v>50</v>
      </c>
      <c r="O107" s="197">
        <f>_xlfn.XLOOKUP(D107,事業計画2025[営業所],事業計画2025[その他経費],"",0)</f>
        <v>173</v>
      </c>
      <c r="P107" s="197">
        <f>_xlfn.XLOOKUP(D107,事業計画2025[営業所],事業計画2025[本社経費],"",0)</f>
        <v>80</v>
      </c>
      <c r="Q107" s="197">
        <f>SUM(K107:P107)</f>
        <v>740</v>
      </c>
      <c r="R107" s="196"/>
      <c r="S107" s="26" t="s">
        <v>137</v>
      </c>
      <c r="T107" s="27" cm="1">
        <f t="array" ref="T107">_xlfn.XLOOKUP($D107&amp;T$2&amp;T$3,事業計画集計2025[営業所]&amp;事業計画集計2025[月]&amp;事業計画集計2025[受着完],事業計画集計2025[(当月)計画 請負金額],0,0)</f>
        <v>0</v>
      </c>
      <c r="U107" s="28" cm="1">
        <f t="array" ref="U107">_xlfn.XLOOKUP($D107&amp;T$2&amp;T$3,事業計画集計2025[営業所]&amp;事業計画集計2025[月]&amp;事業計画集計2025[受着完],事業計画集計2025[(当月)計画 利益額],0,0)</f>
        <v>0</v>
      </c>
      <c r="V107" s="142" cm="1">
        <f t="array" ref="V107">_xlfn.XLOOKUP($D107&amp;T$2&amp;T$3,事業計画集計2025[営業所]&amp;事業計画集計2025[月]&amp;事業計画集計2025[受着完],事業計画集計2025[(当月)計画 棟数],0,0)</f>
        <v>0</v>
      </c>
      <c r="W107" s="27" cm="1">
        <f t="array" ref="W107">_xlfn.XLOOKUP($D107&amp;W$2&amp;W$3,事業計画集計2025[営業所]&amp;事業計画集計2025[月]&amp;事業計画集計2025[受着完],事業計画集計2025[(当月)計画 請負金額],0,0)</f>
        <v>0</v>
      </c>
      <c r="X107" s="28" cm="1">
        <f t="array" ref="X107">_xlfn.XLOOKUP($D107&amp;W$2&amp;W$3,事業計画集計2025[営業所]&amp;事業計画集計2025[月]&amp;事業計画集計2025[受着完],事業計画集計2025[(当月)計画 利益額],0,0)</f>
        <v>0</v>
      </c>
      <c r="Y107" s="149" cm="1">
        <f t="array" ref="Y107">_xlfn.XLOOKUP($D107&amp;W$2&amp;W$3,事業計画集計2025[営業所]&amp;事業計画集計2025[月]&amp;事業計画集計2025[受着完],事業計画集計2025[(当月)計画 棟数],0,0)</f>
        <v>0</v>
      </c>
      <c r="Z107" s="28" cm="1">
        <f t="array" ref="Z107">_xlfn.XLOOKUP($D107&amp;Z$2&amp;Z$3,事業計画集計2025[営業所]&amp;事業計画集計2025[月]&amp;事業計画集計2025[受着完],事業計画集計2025[(当月)計画 請負金額],0,0)</f>
        <v>2500000</v>
      </c>
      <c r="AA107" s="28" cm="1">
        <f t="array" ref="AA107">_xlfn.XLOOKUP($D107&amp;Z$2&amp;Z$3,事業計画集計2025[営業所]&amp;事業計画集計2025[月]&amp;事業計画集計2025[受着完],事業計画集計2025[(当月)計画 利益額],0,0)</f>
        <v>900000</v>
      </c>
      <c r="AB107" s="29">
        <f>AA107-($Q107*1000)</f>
        <v>160000</v>
      </c>
      <c r="AC107" s="142" cm="1">
        <f t="array" ref="AC107">_xlfn.XLOOKUP($D107&amp;Z$2&amp;Z$3,事業計画集計2025[営業所]&amp;事業計画集計2025[月]&amp;事業計画集計2025[受着完],事業計画集計2025[(当月)計画 棟数],0,0)</f>
        <v>1</v>
      </c>
      <c r="AD107" s="27" cm="1">
        <f t="array" ref="AD107">_xlfn.XLOOKUP($D107&amp;AD$2&amp;AD$3,事業計画集計2025[営業所]&amp;事業計画集計2025[月]&amp;事業計画集計2025[受着完],事業計画集計2025[(当月)計画 請負金額],0,0)</f>
        <v>0</v>
      </c>
      <c r="AE107" s="28" cm="1">
        <f t="array" ref="AE107">_xlfn.XLOOKUP($D107&amp;AD$2&amp;AD$3,事業計画集計2025[営業所]&amp;事業計画集計2025[月]&amp;事業計画集計2025[受着完],事業計画集計2025[(当月)計画 利益額],0,0)</f>
        <v>0</v>
      </c>
      <c r="AF107" s="149" cm="1">
        <f t="array" ref="AF107">_xlfn.XLOOKUP($D107&amp;AD$2&amp;AD$3,事業計画集計2025[営業所]&amp;事業計画集計2025[月]&amp;事業計画集計2025[受着完],事業計画集計2025[(当月)計画 棟数],0,0)</f>
        <v>0</v>
      </c>
      <c r="AG107" s="28" cm="1">
        <f t="array" ref="AG107">_xlfn.XLOOKUP($D107&amp;AG$2&amp;AG$3,事業計画集計2025[営業所]&amp;事業計画集計2025[月]&amp;事業計画集計2025[受着完],事業計画集計2025[(当月)計画 請負金額],0,0)</f>
        <v>0</v>
      </c>
      <c r="AH107" s="28" cm="1">
        <f t="array" ref="AH107">_xlfn.XLOOKUP($D107&amp;AG$2&amp;AG$3,事業計画集計2025[営業所]&amp;事業計画集計2025[月]&amp;事業計画集計2025[受着完],事業計画集計2025[(当月)計画 利益額],0,0)</f>
        <v>0</v>
      </c>
      <c r="AI107" s="149" cm="1">
        <f t="array" ref="AI107">_xlfn.XLOOKUP($D107&amp;AG$2&amp;AG$3,事業計画集計2025[営業所]&amp;事業計画集計2025[月]&amp;事業計画集計2025[受着完],事業計画集計2025[(当月)計画 棟数],0,0)</f>
        <v>0</v>
      </c>
      <c r="AJ107" s="28" cm="1">
        <f t="array" ref="AJ107">_xlfn.XLOOKUP($D107&amp;AJ$2&amp;AJ$3,事業計画集計2025[営業所]&amp;事業計画集計2025[月]&amp;事業計画集計2025[受着完],事業計画集計2025[(当月)計画 請負金額],0,0)</f>
        <v>2500000</v>
      </c>
      <c r="AK107" s="28" cm="1">
        <f t="array" ref="AK107">_xlfn.XLOOKUP($D107&amp;AJ$2&amp;AJ$3,事業計画集計2025[営業所]&amp;事業計画集計2025[月]&amp;事業計画集計2025[受着完],事業計画集計2025[(当月)計画 利益額],0,0)</f>
        <v>900000</v>
      </c>
      <c r="AL107" s="29">
        <f>AK107-($Q107*1000)</f>
        <v>160000</v>
      </c>
      <c r="AM107" s="149" cm="1">
        <f t="array" ref="AM107">_xlfn.XLOOKUP($D107&amp;AJ$2&amp;AJ$3,事業計画集計2025[営業所]&amp;事業計画集計2025[月]&amp;事業計画集計2025[受着完],事業計画集計2025[(当月)計画 棟数],0,0)</f>
        <v>1</v>
      </c>
      <c r="AN107" s="28" cm="1">
        <f t="array" ref="AN107">_xlfn.XLOOKUP($D107&amp;AN$2&amp;AN$3,事業計画集計2025[営業所]&amp;事業計画集計2025[月]&amp;事業計画集計2025[受着完],事業計画集計2025[(当月)計画 請負金額],0,0)</f>
        <v>0</v>
      </c>
      <c r="AO107" s="28" cm="1">
        <f t="array" ref="AO107">_xlfn.XLOOKUP($D107&amp;AN$2&amp;AN$3,事業計画集計2025[営業所]&amp;事業計画集計2025[月]&amp;事業計画集計2025[受着完],事業計画集計2025[(当月)計画 利益額],0,0)</f>
        <v>0</v>
      </c>
      <c r="AP107" s="149" cm="1">
        <f t="array" ref="AP107">_xlfn.XLOOKUP($D107&amp;AN$2&amp;AN$3,事業計画集計2025[営業所]&amp;事業計画集計2025[月]&amp;事業計画集計2025[受着完],事業計画集計2025[(当月)計画 棟数],0,0)</f>
        <v>0</v>
      </c>
      <c r="AQ107" s="28" cm="1">
        <f t="array" ref="AQ107">_xlfn.XLOOKUP($D107&amp;AQ$2&amp;AQ$3,事業計画集計2025[営業所]&amp;事業計画集計2025[月]&amp;事業計画集計2025[受着完],事業計画集計2025[(当月)計画 請負金額],0,0)</f>
        <v>0</v>
      </c>
      <c r="AR107" s="28" cm="1">
        <f t="array" ref="AR107">_xlfn.XLOOKUP($D107&amp;AQ$2&amp;AQ$3,事業計画集計2025[営業所]&amp;事業計画集計2025[月]&amp;事業計画集計2025[受着完],事業計画集計2025[(当月)計画 利益額],0,0)</f>
        <v>0</v>
      </c>
      <c r="AS107" s="149" cm="1">
        <f t="array" ref="AS107">_xlfn.XLOOKUP($D107&amp;AQ$2&amp;AQ$3,事業計画集計2025[営業所]&amp;事業計画集計2025[月]&amp;事業計画集計2025[受着完],事業計画集計2025[(当月)計画 棟数],0,0)</f>
        <v>0</v>
      </c>
      <c r="AT107" s="28" cm="1">
        <f t="array" ref="AT107">_xlfn.XLOOKUP($D107&amp;AT$2&amp;AT$3,事業計画集計2025[営業所]&amp;事業計画集計2025[月]&amp;事業計画集計2025[受着完],事業計画集計2025[(当月)計画 請負金額],0,0)</f>
        <v>2500000</v>
      </c>
      <c r="AU107" s="28" cm="1">
        <f t="array" ref="AU107">_xlfn.XLOOKUP($D107&amp;AT$2&amp;AT$3,事業計画集計2025[営業所]&amp;事業計画集計2025[月]&amp;事業計画集計2025[受着完],事業計画集計2025[(当月)計画 利益額],0,0)</f>
        <v>900000</v>
      </c>
      <c r="AV107" s="29">
        <f>AU107-($Q107*1000)</f>
        <v>160000</v>
      </c>
      <c r="AW107" s="142" cm="1">
        <f t="array" ref="AW107">_xlfn.XLOOKUP($D107&amp;AT$2&amp;AT$3,事業計画集計2025[営業所]&amp;事業計画集計2025[月]&amp;事業計画集計2025[受着完],事業計画集計2025[(当月)計画 棟数],0,0)</f>
        <v>1</v>
      </c>
      <c r="AX107" s="421">
        <f t="shared" ref="AX107:AX108" si="2767">T107+AD107+AN107</f>
        <v>0</v>
      </c>
      <c r="AY107" s="422">
        <f t="shared" ref="AY107:AY108" si="2768">U107+AE107+AO107</f>
        <v>0</v>
      </c>
      <c r="AZ107" s="423">
        <f t="shared" ref="AZ107:AZ108" si="2769">V107+AF107+AP107</f>
        <v>0</v>
      </c>
      <c r="BA107" s="296">
        <f t="shared" ref="BA107:BA108" si="2770">W107+AG107+AQ107</f>
        <v>0</v>
      </c>
      <c r="BB107" s="300">
        <f t="shared" ref="BB107:BB108" si="2771">X107+AH107+AR107</f>
        <v>0</v>
      </c>
      <c r="BC107" s="154">
        <f t="shared" ref="BC107:BC108" si="2772">Y107+AI107+AS107</f>
        <v>0</v>
      </c>
      <c r="BD107" s="304">
        <f t="shared" ref="BD107" si="2773">Z107+AJ107+AT107</f>
        <v>7500000</v>
      </c>
      <c r="BE107" s="314">
        <f t="shared" ref="BE107" si="2774">AA107+AK107+AU107</f>
        <v>2700000</v>
      </c>
      <c r="BF107" s="324">
        <f t="shared" ref="BF107" si="2775">AB107+AL107+AV107</f>
        <v>480000</v>
      </c>
      <c r="BG107" s="158">
        <f t="shared" ref="BG107" si="2776">AC107+AM107+AW107</f>
        <v>3</v>
      </c>
      <c r="BH107" s="28" cm="1">
        <f t="array" ref="BH107">_xlfn.XLOOKUP($D107&amp;BH$2&amp;BH$3,事業計画集計2025[営業所]&amp;事業計画集計2025[月]&amp;事業計画集計2025[受着完],事業計画集計2025[(当月)計画 請負金額],0,0)</f>
        <v>0</v>
      </c>
      <c r="BI107" s="28" cm="1">
        <f t="array" ref="BI107">_xlfn.XLOOKUP($D107&amp;BH$2&amp;BH$3,事業計画集計2025[営業所]&amp;事業計画集計2025[月]&amp;事業計画集計2025[受着完],事業計画集計2025[(当月)計画 利益額],0,0)</f>
        <v>0</v>
      </c>
      <c r="BJ107" s="149" cm="1">
        <f t="array" ref="BJ107">_xlfn.XLOOKUP($D107&amp;BH$2&amp;BH$3,事業計画集計2025[営業所]&amp;事業計画集計2025[月]&amp;事業計画集計2025[受着完],事業計画集計2025[(当月)計画 棟数],0,0)</f>
        <v>0</v>
      </c>
      <c r="BK107" s="28" cm="1">
        <f t="array" ref="BK107">_xlfn.XLOOKUP($D107&amp;BK$2&amp;BK$3,事業計画集計2025[営業所]&amp;事業計画集計2025[月]&amp;事業計画集計2025[受着完],事業計画集計2025[(当月)計画 請負金額],0,0)</f>
        <v>0</v>
      </c>
      <c r="BL107" s="28" cm="1">
        <f t="array" ref="BL107">_xlfn.XLOOKUP($D107&amp;BK$2&amp;BK$3,事業計画集計2025[営業所]&amp;事業計画集計2025[月]&amp;事業計画集計2025[受着完],事業計画集計2025[(当月)計画 利益額],0,0)</f>
        <v>0</v>
      </c>
      <c r="BM107" s="149" cm="1">
        <f t="array" ref="BM107">_xlfn.XLOOKUP($D107&amp;BK$2&amp;BK$3,事業計画集計2025[営業所]&amp;事業計画集計2025[月]&amp;事業計画集計2025[受着完],事業計画集計2025[(当月)計画 棟数],0,0)</f>
        <v>0</v>
      </c>
      <c r="BN107" s="28" cm="1">
        <f t="array" ref="BN107">_xlfn.XLOOKUP($D107&amp;BN$2&amp;BN$3,事業計画集計2025[営業所]&amp;事業計画集計2025[月]&amp;事業計画集計2025[受着完],事業計画集計2025[(当月)計画 請負金額],0,0)</f>
        <v>2500000</v>
      </c>
      <c r="BO107" s="28" cm="1">
        <f t="array" ref="BO107">_xlfn.XLOOKUP($D107&amp;BN$2&amp;BN$3,事業計画集計2025[営業所]&amp;事業計画集計2025[月]&amp;事業計画集計2025[受着完],事業計画集計2025[(当月)計画 利益額],0,0)</f>
        <v>900000</v>
      </c>
      <c r="BP107" s="29">
        <f>BO107-($Q107*1000)</f>
        <v>160000</v>
      </c>
      <c r="BQ107" s="149" cm="1">
        <f t="array" ref="BQ107">_xlfn.XLOOKUP($D107&amp;BN$2&amp;BN$3,事業計画集計2025[営業所]&amp;事業計画集計2025[月]&amp;事業計画集計2025[受着完],事業計画集計2025[(当月)計画 棟数],0,0)</f>
        <v>1</v>
      </c>
      <c r="BR107" s="28" cm="1">
        <f t="array" ref="BR107">_xlfn.XLOOKUP($D107&amp;BR$2&amp;BR$3,事業計画集計2025[営業所]&amp;事業計画集計2025[月]&amp;事業計画集計2025[受着完],事業計画集計2025[(当月)計画 請負金額],0,0)</f>
        <v>0</v>
      </c>
      <c r="BS107" s="28" cm="1">
        <f t="array" ref="BS107">_xlfn.XLOOKUP($D107&amp;BR$2&amp;BR$3,事業計画集計2025[営業所]&amp;事業計画集計2025[月]&amp;事業計画集計2025[受着完],事業計画集計2025[(当月)計画 利益額],0,0)</f>
        <v>0</v>
      </c>
      <c r="BT107" s="149" cm="1">
        <f t="array" ref="BT107">_xlfn.XLOOKUP($D107&amp;BR$2&amp;BR$3,事業計画集計2025[営業所]&amp;事業計画集計2025[月]&amp;事業計画集計2025[受着完],事業計画集計2025[(当月)計画 棟数],0,0)</f>
        <v>0</v>
      </c>
      <c r="BU107" s="28" cm="1">
        <f t="array" ref="BU107">_xlfn.XLOOKUP($D107&amp;BU$2&amp;BU$3,事業計画集計2025[営業所]&amp;事業計画集計2025[月]&amp;事業計画集計2025[受着完],事業計画集計2025[(当月)計画 請負金額],0,0)</f>
        <v>0</v>
      </c>
      <c r="BV107" s="28" cm="1">
        <f t="array" ref="BV107">_xlfn.XLOOKUP($D107&amp;BU$2&amp;BU$3,事業計画集計2025[営業所]&amp;事業計画集計2025[月]&amp;事業計画集計2025[受着完],事業計画集計2025[(当月)計画 利益額],0,0)</f>
        <v>0</v>
      </c>
      <c r="BW107" s="149" cm="1">
        <f t="array" ref="BW107">_xlfn.XLOOKUP($D107&amp;BU$2&amp;BU$3,事業計画集計2025[営業所]&amp;事業計画集計2025[月]&amp;事業計画集計2025[受着完],事業計画集計2025[(当月)計画 棟数],0,0)</f>
        <v>0</v>
      </c>
      <c r="BX107" s="28" cm="1">
        <f t="array" ref="BX107">_xlfn.XLOOKUP($D107&amp;BX$2&amp;BX$3,事業計画集計2025[営業所]&amp;事業計画集計2025[月]&amp;事業計画集計2025[受着完],事業計画集計2025[(当月)計画 請負金額],0,0)</f>
        <v>2500000</v>
      </c>
      <c r="BY107" s="28" cm="1">
        <f t="array" ref="BY107">_xlfn.XLOOKUP($D107&amp;BX$2&amp;BX$3,事業計画集計2025[営業所]&amp;事業計画集計2025[月]&amp;事業計画集計2025[受着完],事業計画集計2025[(当月)計画 利益額],0,0)</f>
        <v>900000</v>
      </c>
      <c r="BZ107" s="29">
        <f>BY107-($Q107*1000)</f>
        <v>160000</v>
      </c>
      <c r="CA107" s="149" cm="1">
        <f t="array" ref="CA107">_xlfn.XLOOKUP($D107&amp;BX$2&amp;BX$3,事業計画集計2025[営業所]&amp;事業計画集計2025[月]&amp;事業計画集計2025[受着完],事業計画集計2025[(当月)計画 棟数],0,0)</f>
        <v>1</v>
      </c>
      <c r="CB107" s="28" cm="1">
        <f t="array" ref="CB107">_xlfn.XLOOKUP($D107&amp;CB$2&amp;CB$3,事業計画集計2025[営業所]&amp;事業計画集計2025[月]&amp;事業計画集計2025[受着完],事業計画集計2025[(当月)計画 請負金額],0,0)</f>
        <v>0</v>
      </c>
      <c r="CC107" s="28" cm="1">
        <f t="array" ref="CC107">_xlfn.XLOOKUP($D107&amp;CB$2&amp;CB$3,事業計画集計2025[営業所]&amp;事業計画集計2025[月]&amp;事業計画集計2025[受着完],事業計画集計2025[(当月)計画 利益額],0,0)</f>
        <v>0</v>
      </c>
      <c r="CD107" s="149" cm="1">
        <f t="array" ref="CD107">_xlfn.XLOOKUP($D107&amp;CB$2&amp;CB$3,事業計画集計2025[営業所]&amp;事業計画集計2025[月]&amp;事業計画集計2025[受着完],事業計画集計2025[(当月)計画 棟数],0,0)</f>
        <v>0</v>
      </c>
      <c r="CE107" s="28" cm="1">
        <f t="array" ref="CE107">_xlfn.XLOOKUP($D107&amp;CE$2&amp;CE$3,事業計画集計2025[営業所]&amp;事業計画集計2025[月]&amp;事業計画集計2025[受着完],事業計画集計2025[(当月)計画 請負金額],0,0)</f>
        <v>0</v>
      </c>
      <c r="CF107" s="28" cm="1">
        <f t="array" ref="CF107">_xlfn.XLOOKUP($D107&amp;CE$2&amp;CE$3,事業計画集計2025[営業所]&amp;事業計画集計2025[月]&amp;事業計画集計2025[受着完],事業計画集計2025[(当月)計画 利益額],0,0)</f>
        <v>0</v>
      </c>
      <c r="CG107" s="149" cm="1">
        <f t="array" ref="CG107">_xlfn.XLOOKUP($D107&amp;CE$2&amp;CE$3,事業計画集計2025[営業所]&amp;事業計画集計2025[月]&amp;事業計画集計2025[受着完],事業計画集計2025[(当月)計画 棟数],0,0)</f>
        <v>0</v>
      </c>
      <c r="CH107" s="28" cm="1">
        <f t="array" ref="CH107">_xlfn.XLOOKUP($D107&amp;CH$2&amp;CH$3,事業計画集計2025[営業所]&amp;事業計画集計2025[月]&amp;事業計画集計2025[受着完],事業計画集計2025[(当月)計画 請負金額],0,0)</f>
        <v>2500000</v>
      </c>
      <c r="CI107" s="28" cm="1">
        <f t="array" ref="CI107">_xlfn.XLOOKUP($D107&amp;CH$2&amp;CH$3,事業計画集計2025[営業所]&amp;事業計画集計2025[月]&amp;事業計画集計2025[受着完],事業計画集計2025[(当月)計画 利益額],0,0)</f>
        <v>900000</v>
      </c>
      <c r="CJ107" s="29">
        <f>CI107-($Q107*1000)</f>
        <v>160000</v>
      </c>
      <c r="CK107" s="142" cm="1">
        <f t="array" ref="CK107">_xlfn.XLOOKUP($D107&amp;CH$2&amp;CH$3,事業計画集計2025[営業所]&amp;事業計画集計2025[月]&amp;事業計画集計2025[受着完],事業計画集計2025[(当月)計画 棟数],0,0)</f>
        <v>1</v>
      </c>
      <c r="CL107" s="421">
        <f t="shared" ref="CL107:CL108" si="2777">BH107+BR107+CB107</f>
        <v>0</v>
      </c>
      <c r="CM107" s="422">
        <f t="shared" ref="CM107:CM108" si="2778">BI107+BS107+CC107</f>
        <v>0</v>
      </c>
      <c r="CN107" s="423">
        <f t="shared" ref="CN107:CN108" si="2779">BJ107+BT107+CD107</f>
        <v>0</v>
      </c>
      <c r="CO107" s="296">
        <f t="shared" ref="CO107:CO108" si="2780">BK107+BU107+CE107</f>
        <v>0</v>
      </c>
      <c r="CP107" s="300">
        <f t="shared" ref="CP107:CP108" si="2781">BL107+BV107+CF107</f>
        <v>0</v>
      </c>
      <c r="CQ107" s="154">
        <f t="shared" ref="CQ107:CQ108" si="2782">BM107+BW107+CG107</f>
        <v>0</v>
      </c>
      <c r="CR107" s="304">
        <f t="shared" ref="CR107" si="2783">BN107+BX107+CH107</f>
        <v>7500000</v>
      </c>
      <c r="CS107" s="314">
        <f t="shared" ref="CS107:CT107" si="2784">BO107+BY107+CI107</f>
        <v>2700000</v>
      </c>
      <c r="CT107" s="324">
        <f t="shared" si="2784"/>
        <v>480000</v>
      </c>
      <c r="CU107" s="158">
        <f t="shared" ref="CU107" si="2785">BQ107+CA107+CK107</f>
        <v>3</v>
      </c>
      <c r="CV107" s="333">
        <f t="shared" ref="CV107:CV108" si="2786">AX107+CL107</f>
        <v>0</v>
      </c>
      <c r="CW107" s="334">
        <f t="shared" ref="CW107:CW108" si="2787">AY107+CM107</f>
        <v>0</v>
      </c>
      <c r="CX107" s="162">
        <f t="shared" ref="CX107:CX108" si="2788">AZ107+CN107</f>
        <v>0</v>
      </c>
      <c r="CY107" s="354">
        <f t="shared" ref="CY107:CY108" si="2789">BA107+CO107</f>
        <v>0</v>
      </c>
      <c r="CZ107" s="355">
        <f t="shared" ref="CZ107:CZ108" si="2790">BB107+CP107</f>
        <v>0</v>
      </c>
      <c r="DA107" s="166">
        <f t="shared" ref="DA107:DA108" si="2791">BC107+CQ107</f>
        <v>0</v>
      </c>
      <c r="DB107" s="479">
        <f t="shared" ref="DB107:DB108" si="2792">BD107+CR107</f>
        <v>15000000</v>
      </c>
      <c r="DC107" s="480">
        <f t="shared" ref="DC107:DC108" si="2793">BE107+CS107</f>
        <v>5400000</v>
      </c>
      <c r="DD107" s="481">
        <f t="shared" ref="DD107:DD108" si="2794">BF107+CT107</f>
        <v>960000</v>
      </c>
      <c r="DE107" s="482">
        <f t="shared" ref="DE107:DE108" si="2795">BG107+CU107</f>
        <v>6</v>
      </c>
      <c r="DF107" s="28" cm="1">
        <f t="array" ref="DF107">_xlfn.XLOOKUP($D107&amp;DF$2&amp;DF$3,事業計画集計2025[営業所]&amp;事業計画集計2025[月]&amp;事業計画集計2025[受着完],事業計画集計2025[(当月)計画 請負金額],0,0)</f>
        <v>0</v>
      </c>
      <c r="DG107" s="28" cm="1">
        <f t="array" ref="DG107">_xlfn.XLOOKUP($D107&amp;DF$2&amp;DF$3,事業計画集計2025[営業所]&amp;事業計画集計2025[月]&amp;事業計画集計2025[受着完],事業計画集計2025[(当月)計画 利益額],0,0)</f>
        <v>0</v>
      </c>
      <c r="DH107" s="149" cm="1">
        <f t="array" ref="DH107">_xlfn.XLOOKUP($D107&amp;DF$2&amp;DF$3,事業計画集計2025[営業所]&amp;事業計画集計2025[月]&amp;事業計画集計2025[受着完],事業計画集計2025[(当月)計画 棟数],0,0)</f>
        <v>0</v>
      </c>
      <c r="DI107" s="28" cm="1">
        <f t="array" ref="DI107">_xlfn.XLOOKUP($D107&amp;DI$2&amp;DI$3,事業計画集計2025[営業所]&amp;事業計画集計2025[月]&amp;事業計画集計2025[受着完],事業計画集計2025[(当月)計画 請負金額],0,0)</f>
        <v>0</v>
      </c>
      <c r="DJ107" s="28" cm="1">
        <f t="array" ref="DJ107">_xlfn.XLOOKUP($D107&amp;DI$2&amp;DI$3,事業計画集計2025[営業所]&amp;事業計画集計2025[月]&amp;事業計画集計2025[受着完],事業計画集計2025[(当月)計画 利益額],0,0)</f>
        <v>0</v>
      </c>
      <c r="DK107" s="149" cm="1">
        <f t="array" ref="DK107">_xlfn.XLOOKUP($D107&amp;DI$2&amp;DI$3,事業計画集計2025[営業所]&amp;事業計画集計2025[月]&amp;事業計画集計2025[受着完],事業計画集計2025[(当月)計画 棟数],0,0)</f>
        <v>0</v>
      </c>
      <c r="DL107" s="28" cm="1">
        <f t="array" ref="DL107">_xlfn.XLOOKUP($D107&amp;DL$2&amp;DL$3,事業計画集計2025[営業所]&amp;事業計画集計2025[月]&amp;事業計画集計2025[受着完],事業計画集計2025[(当月)計画 請負金額],0,0)</f>
        <v>2500000</v>
      </c>
      <c r="DM107" s="28" cm="1">
        <f t="array" ref="DM107">_xlfn.XLOOKUP($D107&amp;DL$2&amp;DL$3,事業計画集計2025[営業所]&amp;事業計画集計2025[月]&amp;事業計画集計2025[受着完],事業計画集計2025[(当月)計画 利益額],0,0)</f>
        <v>900000</v>
      </c>
      <c r="DN107" s="29">
        <f>DM107-($Q107*1000)</f>
        <v>160000</v>
      </c>
      <c r="DO107" s="149" cm="1">
        <f t="array" ref="DO107">_xlfn.XLOOKUP($D107&amp;DL$2&amp;DL$3,事業計画集計2025[営業所]&amp;事業計画集計2025[月]&amp;事業計画集計2025[受着完],事業計画集計2025[(当月)計画 棟数],0,0)</f>
        <v>1</v>
      </c>
      <c r="DP107" s="28" cm="1">
        <f t="array" ref="DP107">_xlfn.XLOOKUP($D107&amp;DP$2&amp;DP$3,事業計画集計2025[営業所]&amp;事業計画集計2025[月]&amp;事業計画集計2025[受着完],事業計画集計2025[(当月)計画 請負金額],0,0)</f>
        <v>0</v>
      </c>
      <c r="DQ107" s="28" cm="1">
        <f t="array" ref="DQ107">_xlfn.XLOOKUP($D107&amp;DP$2&amp;DP$3,事業計画集計2025[営業所]&amp;事業計画集計2025[月]&amp;事業計画集計2025[受着完],事業計画集計2025[(当月)計画 利益額],0,0)</f>
        <v>0</v>
      </c>
      <c r="DR107" s="149" cm="1">
        <f t="array" ref="DR107">_xlfn.XLOOKUP($D107&amp;DP$2&amp;DP$3,事業計画集計2025[営業所]&amp;事業計画集計2025[月]&amp;事業計画集計2025[受着完],事業計画集計2025[(当月)計画 棟数],0,0)</f>
        <v>0</v>
      </c>
      <c r="DS107" s="28" cm="1">
        <f t="array" ref="DS107">_xlfn.XLOOKUP($D107&amp;DS$2&amp;DS$3,事業計画集計2025[営業所]&amp;事業計画集計2025[月]&amp;事業計画集計2025[受着完],事業計画集計2025[(当月)計画 請負金額],0,0)</f>
        <v>0</v>
      </c>
      <c r="DT107" s="28" cm="1">
        <f t="array" ref="DT107">_xlfn.XLOOKUP($D107&amp;DS$2&amp;DS$3,事業計画集計2025[営業所]&amp;事業計画集計2025[月]&amp;事業計画集計2025[受着完],事業計画集計2025[(当月)計画 利益額],0,0)</f>
        <v>0</v>
      </c>
      <c r="DU107" s="149" cm="1">
        <f t="array" ref="DU107">_xlfn.XLOOKUP($D107&amp;DS$2&amp;DS$3,事業計画集計2025[営業所]&amp;事業計画集計2025[月]&amp;事業計画集計2025[受着完],事業計画集計2025[(当月)計画 棟数],0,0)</f>
        <v>0</v>
      </c>
      <c r="DV107" s="28" cm="1">
        <f t="array" ref="DV107">_xlfn.XLOOKUP($D107&amp;DV$2&amp;DV$3,事業計画集計2025[営業所]&amp;事業計画集計2025[月]&amp;事業計画集計2025[受着完],事業計画集計2025[(当月)計画 請負金額],0,0)</f>
        <v>2500000</v>
      </c>
      <c r="DW107" s="28" cm="1">
        <f t="array" ref="DW107">_xlfn.XLOOKUP($D107&amp;DV$2&amp;DV$3,事業計画集計2025[営業所]&amp;事業計画集計2025[月]&amp;事業計画集計2025[受着完],事業計画集計2025[(当月)計画 利益額],0,0)</f>
        <v>900000</v>
      </c>
      <c r="DX107" s="29">
        <f>DW107-($Q107*1000)</f>
        <v>160000</v>
      </c>
      <c r="DY107" s="149" cm="1">
        <f t="array" ref="DY107">_xlfn.XLOOKUP($D107&amp;DV$2&amp;DV$3,事業計画集計2025[営業所]&amp;事業計画集計2025[月]&amp;事業計画集計2025[受着完],事業計画集計2025[(当月)計画 棟数],0,0)</f>
        <v>1</v>
      </c>
      <c r="DZ107" s="28" cm="1">
        <f t="array" ref="DZ107">_xlfn.XLOOKUP($D107&amp;DZ$2&amp;DZ$3,事業計画集計2025[営業所]&amp;事業計画集計2025[月]&amp;事業計画集計2025[受着完],事業計画集計2025[(当月)計画 請負金額],0,0)</f>
        <v>0</v>
      </c>
      <c r="EA107" s="28" cm="1">
        <f t="array" ref="EA107">_xlfn.XLOOKUP($D107&amp;DZ$2&amp;DZ$3,事業計画集計2025[営業所]&amp;事業計画集計2025[月]&amp;事業計画集計2025[受着完],事業計画集計2025[(当月)計画 利益額],0,0)</f>
        <v>0</v>
      </c>
      <c r="EB107" s="149" cm="1">
        <f t="array" ref="EB107">_xlfn.XLOOKUP($D107&amp;DZ$2&amp;DZ$3,事業計画集計2025[営業所]&amp;事業計画集計2025[月]&amp;事業計画集計2025[受着完],事業計画集計2025[(当月)計画 棟数],0,0)</f>
        <v>0</v>
      </c>
      <c r="EC107" s="28" cm="1">
        <f t="array" ref="EC107">_xlfn.XLOOKUP($D107&amp;EC$2&amp;EC$3,事業計画集計2025[営業所]&amp;事業計画集計2025[月]&amp;事業計画集計2025[受着完],事業計画集計2025[(当月)計画 請負金額],0,0)</f>
        <v>0</v>
      </c>
      <c r="ED107" s="28" cm="1">
        <f t="array" ref="ED107">_xlfn.XLOOKUP($D107&amp;EC$2&amp;EC$3,事業計画集計2025[営業所]&amp;事業計画集計2025[月]&amp;事業計画集計2025[受着完],事業計画集計2025[(当月)計画 利益額],0,0)</f>
        <v>0</v>
      </c>
      <c r="EE107" s="149" cm="1">
        <f t="array" ref="EE107">_xlfn.XLOOKUP($D107&amp;EC$2&amp;EC$3,事業計画集計2025[営業所]&amp;事業計画集計2025[月]&amp;事業計画集計2025[受着完],事業計画集計2025[(当月)計画 棟数],0,0)</f>
        <v>0</v>
      </c>
      <c r="EF107" s="28" cm="1">
        <f t="array" ref="EF107">_xlfn.XLOOKUP($D107&amp;EF$2&amp;EF$3,事業計画集計2025[営業所]&amp;事業計画集計2025[月]&amp;事業計画集計2025[受着完],事業計画集計2025[(当月)計画 請負金額],0,0)</f>
        <v>2500000</v>
      </c>
      <c r="EG107" s="28" cm="1">
        <f t="array" ref="EG107">_xlfn.XLOOKUP($D107&amp;EF$2&amp;EF$3,事業計画集計2025[営業所]&amp;事業計画集計2025[月]&amp;事業計画集計2025[受着完],事業計画集計2025[(当月)計画 利益額],0,0)</f>
        <v>900000</v>
      </c>
      <c r="EH107" s="29">
        <f>EG107-($Q107*1000)</f>
        <v>160000</v>
      </c>
      <c r="EI107" s="142" cm="1">
        <f t="array" ref="EI107">_xlfn.XLOOKUP($D107&amp;EF$2&amp;EF$3,事業計画集計2025[営業所]&amp;事業計画集計2025[月]&amp;事業計画集計2025[受着完],事業計画集計2025[(当月)計画 棟数],0,0)</f>
        <v>1</v>
      </c>
      <c r="EJ107" s="421">
        <f t="shared" ref="EJ107:EJ108" si="2796">DF107+DP107+DZ107</f>
        <v>0</v>
      </c>
      <c r="EK107" s="422">
        <f t="shared" ref="EK107:EK108" si="2797">DG107+DQ107+EA107</f>
        <v>0</v>
      </c>
      <c r="EL107" s="423">
        <f t="shared" ref="EL107:EL108" si="2798">DH107+DR107+EB107</f>
        <v>0</v>
      </c>
      <c r="EM107" s="296">
        <f t="shared" ref="EM107:EM108" si="2799">DI107+DS107+EC107</f>
        <v>0</v>
      </c>
      <c r="EN107" s="300">
        <f t="shared" ref="EN107:EN108" si="2800">DJ107+DT107+ED107</f>
        <v>0</v>
      </c>
      <c r="EO107" s="154">
        <f t="shared" ref="EO107:EO108" si="2801">DK107+DU107+EE107</f>
        <v>0</v>
      </c>
      <c r="EP107" s="304">
        <f t="shared" ref="EP107" si="2802">DL107+DV107+EF107</f>
        <v>7500000</v>
      </c>
      <c r="EQ107" s="314">
        <f t="shared" ref="EQ107:ER107" si="2803">DM107+DW107+EG107</f>
        <v>2700000</v>
      </c>
      <c r="ER107" s="324">
        <f t="shared" si="2803"/>
        <v>480000</v>
      </c>
      <c r="ES107" s="158">
        <f t="shared" ref="ES107" si="2804">DO107+DY107+EI107</f>
        <v>3</v>
      </c>
      <c r="ET107" s="28" cm="1">
        <f t="array" ref="ET107">_xlfn.XLOOKUP($D107&amp;ET$2&amp;ET$3,事業計画集計2025[営業所]&amp;事業計画集計2025[月]&amp;事業計画集計2025[受着完],事業計画集計2025[(当月)計画 請負金額],0,0)</f>
        <v>0</v>
      </c>
      <c r="EU107" s="28" cm="1">
        <f t="array" ref="EU107">_xlfn.XLOOKUP($D107&amp;ET$2&amp;ET$3,事業計画集計2025[営業所]&amp;事業計画集計2025[月]&amp;事業計画集計2025[受着完],事業計画集計2025[(当月)計画 利益額],0,0)</f>
        <v>0</v>
      </c>
      <c r="EV107" s="149" cm="1">
        <f t="array" ref="EV107">_xlfn.XLOOKUP($D107&amp;ET$2&amp;ET$3,事業計画集計2025[営業所]&amp;事業計画集計2025[月]&amp;事業計画集計2025[受着完],事業計画集計2025[(当月)計画 棟数],0,0)</f>
        <v>0</v>
      </c>
      <c r="EW107" s="28" cm="1">
        <f t="array" ref="EW107">_xlfn.XLOOKUP($D107&amp;EW$2&amp;EW$3,事業計画集計2025[営業所]&amp;事業計画集計2025[月]&amp;事業計画集計2025[受着完],事業計画集計2025[(当月)計画 請負金額],0,0)</f>
        <v>0</v>
      </c>
      <c r="EX107" s="28" cm="1">
        <f t="array" ref="EX107">_xlfn.XLOOKUP($D107&amp;EW$2&amp;EW$3,事業計画集計2025[営業所]&amp;事業計画集計2025[月]&amp;事業計画集計2025[受着完],事業計画集計2025[(当月)計画 利益額],0,0)</f>
        <v>0</v>
      </c>
      <c r="EY107" s="149" cm="1">
        <f t="array" ref="EY107">_xlfn.XLOOKUP($D107&amp;EW$2&amp;EW$3,事業計画集計2025[営業所]&amp;事業計画集計2025[月]&amp;事業計画集計2025[受着完],事業計画集計2025[(当月)計画 棟数],0,0)</f>
        <v>0</v>
      </c>
      <c r="EZ107" s="28" cm="1">
        <f t="array" ref="EZ107">_xlfn.XLOOKUP($D107&amp;EZ$2&amp;EZ$3,事業計画集計2025[営業所]&amp;事業計画集計2025[月]&amp;事業計画集計2025[受着完],事業計画集計2025[(当月)計画 請負金額],0,0)</f>
        <v>2500000</v>
      </c>
      <c r="FA107" s="28" cm="1">
        <f t="array" ref="FA107">_xlfn.XLOOKUP($D107&amp;EZ$2&amp;EZ$3,事業計画集計2025[営業所]&amp;事業計画集計2025[月]&amp;事業計画集計2025[受着完],事業計画集計2025[(当月)計画 利益額],0,0)</f>
        <v>900000</v>
      </c>
      <c r="FB107" s="29">
        <f>FA107-($Q107*1000)</f>
        <v>160000</v>
      </c>
      <c r="FC107" s="149" cm="1">
        <f t="array" ref="FC107">_xlfn.XLOOKUP($D107&amp;EZ$2&amp;EZ$3,事業計画集計2025[営業所]&amp;事業計画集計2025[月]&amp;事業計画集計2025[受着完],事業計画集計2025[(当月)計画 棟数],0,0)</f>
        <v>1</v>
      </c>
      <c r="FD107" s="28" cm="1">
        <f t="array" ref="FD107">_xlfn.XLOOKUP($D107&amp;FD$2&amp;FD$3,事業計画集計2025[営業所]&amp;事業計画集計2025[月]&amp;事業計画集計2025[受着完],事業計画集計2025[(当月)計画 請負金額],0,0)</f>
        <v>0</v>
      </c>
      <c r="FE107" s="28" cm="1">
        <f t="array" ref="FE107">_xlfn.XLOOKUP($D107&amp;FD$2&amp;FD$3,事業計画集計2025[営業所]&amp;事業計画集計2025[月]&amp;事業計画集計2025[受着完],事業計画集計2025[(当月)計画 利益額],0,0)</f>
        <v>0</v>
      </c>
      <c r="FF107" s="149" cm="1">
        <f t="array" ref="FF107">_xlfn.XLOOKUP($D107&amp;FD$2&amp;FD$3,事業計画集計2025[営業所]&amp;事業計画集計2025[月]&amp;事業計画集計2025[受着完],事業計画集計2025[(当月)計画 棟数],0,0)</f>
        <v>0</v>
      </c>
      <c r="FG107" s="28" cm="1">
        <f t="array" ref="FG107">_xlfn.XLOOKUP($D107&amp;FG$2&amp;FG$3,事業計画集計2025[営業所]&amp;事業計画集計2025[月]&amp;事業計画集計2025[受着完],事業計画集計2025[(当月)計画 請負金額],0,0)</f>
        <v>0</v>
      </c>
      <c r="FH107" s="28" cm="1">
        <f t="array" ref="FH107">_xlfn.XLOOKUP($D107&amp;FG$2&amp;FG$3,事業計画集計2025[営業所]&amp;事業計画集計2025[月]&amp;事業計画集計2025[受着完],事業計画集計2025[(当月)計画 利益額],0,0)</f>
        <v>0</v>
      </c>
      <c r="FI107" s="149" cm="1">
        <f t="array" ref="FI107">_xlfn.XLOOKUP($D107&amp;FG$2&amp;FG$3,事業計画集計2025[営業所]&amp;事業計画集計2025[月]&amp;事業計画集計2025[受着完],事業計画集計2025[(当月)計画 棟数],0,0)</f>
        <v>0</v>
      </c>
      <c r="FJ107" s="28" cm="1">
        <f t="array" ref="FJ107">_xlfn.XLOOKUP($D107&amp;FJ$2&amp;FJ$3,事業計画集計2025[営業所]&amp;事業計画集計2025[月]&amp;事業計画集計2025[受着完],事業計画集計2025[(当月)計画 請負金額],0,0)</f>
        <v>2500000</v>
      </c>
      <c r="FK107" s="28" cm="1">
        <f t="array" ref="FK107">_xlfn.XLOOKUP($D107&amp;FJ$2&amp;FJ$3,事業計画集計2025[営業所]&amp;事業計画集計2025[月]&amp;事業計画集計2025[受着完],事業計画集計2025[(当月)計画 利益額],0,0)</f>
        <v>900000</v>
      </c>
      <c r="FL107" s="29">
        <f>FK107-($Q107*1000)</f>
        <v>160000</v>
      </c>
      <c r="FM107" s="149" cm="1">
        <f t="array" ref="FM107">_xlfn.XLOOKUP($D107&amp;FJ$2&amp;FJ$3,事業計画集計2025[営業所]&amp;事業計画集計2025[月]&amp;事業計画集計2025[受着完],事業計画集計2025[(当月)計画 棟数],0,0)</f>
        <v>1</v>
      </c>
      <c r="FN107" s="28" cm="1">
        <f t="array" ref="FN107">_xlfn.XLOOKUP($D107&amp;FN$2&amp;FN$3,事業計画集計2025[営業所]&amp;事業計画集計2025[月]&amp;事業計画集計2025[受着完],事業計画集計2025[(当月)計画 請負金額],0,0)</f>
        <v>0</v>
      </c>
      <c r="FO107" s="28" cm="1">
        <f t="array" ref="FO107">_xlfn.XLOOKUP($D107&amp;FN$2&amp;FN$3,事業計画集計2025[営業所]&amp;事業計画集計2025[月]&amp;事業計画集計2025[受着完],事業計画集計2025[(当月)計画 利益額],0,0)</f>
        <v>0</v>
      </c>
      <c r="FP107" s="149" cm="1">
        <f t="array" ref="FP107">_xlfn.XLOOKUP($D107&amp;FN$2&amp;FN$3,事業計画集計2025[営業所]&amp;事業計画集計2025[月]&amp;事業計画集計2025[受着完],事業計画集計2025[(当月)計画 棟数],0,0)</f>
        <v>0</v>
      </c>
      <c r="FQ107" s="28" cm="1">
        <f t="array" ref="FQ107">_xlfn.XLOOKUP($D107&amp;FQ$2&amp;FQ$3,事業計画集計2025[営業所]&amp;事業計画集計2025[月]&amp;事業計画集計2025[受着完],事業計画集計2025[(当月)計画 請負金額],0,0)</f>
        <v>0</v>
      </c>
      <c r="FR107" s="28" cm="1">
        <f t="array" ref="FR107">_xlfn.XLOOKUP($D107&amp;FQ$2&amp;FQ$3,事業計画集計2025[営業所]&amp;事業計画集計2025[月]&amp;事業計画集計2025[受着完],事業計画集計2025[(当月)計画 利益額],0,0)</f>
        <v>0</v>
      </c>
      <c r="FS107" s="149" cm="1">
        <f t="array" ref="FS107">_xlfn.XLOOKUP($D107&amp;FQ$2&amp;FQ$3,事業計画集計2025[営業所]&amp;事業計画集計2025[月]&amp;事業計画集計2025[受着完],事業計画集計2025[(当月)計画 棟数],0,0)</f>
        <v>0</v>
      </c>
      <c r="FT107" s="28" cm="1">
        <f t="array" ref="FT107">_xlfn.XLOOKUP($D107&amp;FT$2&amp;FT$3,事業計画集計2025[営業所]&amp;事業計画集計2025[月]&amp;事業計画集計2025[受着完],事業計画集計2025[(当月)計画 請負金額],0,0)</f>
        <v>2500000</v>
      </c>
      <c r="FU107" s="28" cm="1">
        <f t="array" ref="FU107">_xlfn.XLOOKUP($D107&amp;FT$2&amp;FT$3,事業計画集計2025[営業所]&amp;事業計画集計2025[月]&amp;事業計画集計2025[受着完],事業計画集計2025[(当月)計画 利益額],0,0)</f>
        <v>900000</v>
      </c>
      <c r="FV107" s="29">
        <f>FU107-($Q107*1000)</f>
        <v>160000</v>
      </c>
      <c r="FW107" s="142" cm="1">
        <f t="array" ref="FW107">_xlfn.XLOOKUP($D107&amp;FT$2&amp;FT$3,事業計画集計2025[営業所]&amp;事業計画集計2025[月]&amp;事業計画集計2025[受着完],事業計画集計2025[(当月)計画 棟数],0,0)</f>
        <v>1</v>
      </c>
      <c r="FX107" s="421">
        <f t="shared" ref="FX107:FX108" si="2805">ET107+FD107+FN107</f>
        <v>0</v>
      </c>
      <c r="FY107" s="422">
        <f t="shared" ref="FY107:FY108" si="2806">EU107+FE107+FO107</f>
        <v>0</v>
      </c>
      <c r="FZ107" s="423">
        <f t="shared" ref="FZ107:FZ108" si="2807">EV107+FF107+FP107</f>
        <v>0</v>
      </c>
      <c r="GA107" s="296">
        <f t="shared" ref="GA107:GA108" si="2808">EW107+FG107+FQ107</f>
        <v>0</v>
      </c>
      <c r="GB107" s="300">
        <f t="shared" ref="GB107:GB108" si="2809">EX107+FH107+FR107</f>
        <v>0</v>
      </c>
      <c r="GC107" s="154">
        <f t="shared" ref="GC107:GC108" si="2810">EY107+FI107+FS107</f>
        <v>0</v>
      </c>
      <c r="GD107" s="304">
        <f t="shared" ref="GD107" si="2811">EZ107+FJ107+FT107</f>
        <v>7500000</v>
      </c>
      <c r="GE107" s="314">
        <f t="shared" ref="GE107:GF107" si="2812">FA107+FK107+FU107</f>
        <v>2700000</v>
      </c>
      <c r="GF107" s="324">
        <f t="shared" si="2812"/>
        <v>480000</v>
      </c>
      <c r="GG107" s="158">
        <f t="shared" ref="GG107" si="2813">FC107+FM107+FW107</f>
        <v>3</v>
      </c>
      <c r="GH107" s="333">
        <f t="shared" ref="GH107:GH108" si="2814">EJ107+FX107</f>
        <v>0</v>
      </c>
      <c r="GI107" s="334">
        <f t="shared" ref="GI107:GI108" si="2815">EK107+FY107</f>
        <v>0</v>
      </c>
      <c r="GJ107" s="162">
        <f t="shared" ref="GJ107:GJ108" si="2816">EL107+FZ107</f>
        <v>0</v>
      </c>
      <c r="GK107" s="354">
        <f t="shared" ref="GK107:GK108" si="2817">EM107+GA107</f>
        <v>0</v>
      </c>
      <c r="GL107" s="355">
        <f t="shared" ref="GL107:GL108" si="2818">EN107+GB107</f>
        <v>0</v>
      </c>
      <c r="GM107" s="166">
        <f t="shared" ref="GM107:GM108" si="2819">EO107+GC107</f>
        <v>0</v>
      </c>
      <c r="GN107" s="479">
        <f t="shared" ref="GN107:GN108" si="2820">EP107+GD107</f>
        <v>15000000</v>
      </c>
      <c r="GO107" s="480">
        <f t="shared" ref="GO107:GO108" si="2821">EQ107+GE107</f>
        <v>5400000</v>
      </c>
      <c r="GP107" s="481">
        <f t="shared" ref="GP107:GP108" si="2822">ER107+GF107</f>
        <v>960000</v>
      </c>
      <c r="GQ107" s="482">
        <f t="shared" ref="GQ107:GQ108" si="2823">ES107+GG107</f>
        <v>6</v>
      </c>
      <c r="GR107" s="390">
        <f t="shared" ref="GR107:GR108" si="2824">CV107+GH107</f>
        <v>0</v>
      </c>
      <c r="GS107" s="391">
        <f t="shared" ref="GS107:GS108" si="2825">CW107+GI107</f>
        <v>0</v>
      </c>
      <c r="GT107" s="170">
        <f t="shared" ref="GT107:GT108" si="2826">CX107+GJ107</f>
        <v>0</v>
      </c>
      <c r="GU107" s="390">
        <f t="shared" ref="GU107:GU108" si="2827">CY107+GK107</f>
        <v>0</v>
      </c>
      <c r="GV107" s="391">
        <f t="shared" ref="GV107:GV108" si="2828">CZ107+GL107</f>
        <v>0</v>
      </c>
      <c r="GW107" s="170">
        <f t="shared" ref="GW107:GW108" si="2829">DA107+GM107</f>
        <v>0</v>
      </c>
      <c r="GX107" s="390">
        <f t="shared" ref="GX107:GX108" si="2830">DB107+GN107</f>
        <v>30000000</v>
      </c>
      <c r="GY107" s="391">
        <f t="shared" ref="GY107:GY108" si="2831">DC107+GO107</f>
        <v>10800000</v>
      </c>
      <c r="GZ107" s="409">
        <f t="shared" ref="GZ107:GZ108" si="2832">DD107+GP107</f>
        <v>1920000</v>
      </c>
      <c r="HA107" s="256">
        <f t="shared" ref="HA107:HA108" si="2833">DE107+GQ107</f>
        <v>12</v>
      </c>
      <c r="HB107" s="31"/>
      <c r="HC107" s="30" t="s">
        <v>137</v>
      </c>
      <c r="HD107" s="30" t="s">
        <v>85</v>
      </c>
      <c r="HE107" s="30" t="s">
        <v>270</v>
      </c>
      <c r="HF107" s="30"/>
      <c r="HG107" s="30"/>
    </row>
    <row r="108" spans="1:215" s="25" customFormat="1" ht="21">
      <c r="A108" s="24"/>
      <c r="B108" s="51"/>
      <c r="C108" s="85"/>
      <c r="D108" s="86"/>
      <c r="E108" s="196"/>
      <c r="F108" s="196"/>
      <c r="G108" s="196"/>
      <c r="H108" s="196"/>
      <c r="I108" s="196"/>
      <c r="J108" s="196"/>
      <c r="K108" s="197">
        <f>K107</f>
        <v>421</v>
      </c>
      <c r="L108" s="197">
        <f t="shared" ref="L108" si="2834">L107</f>
        <v>8</v>
      </c>
      <c r="M108" s="197">
        <f t="shared" ref="M108" si="2835">M107</f>
        <v>8</v>
      </c>
      <c r="N108" s="197">
        <f t="shared" ref="N108" si="2836">N107</f>
        <v>50</v>
      </c>
      <c r="O108" s="197">
        <f t="shared" ref="O108" si="2837">O107</f>
        <v>173</v>
      </c>
      <c r="P108" s="197">
        <f t="shared" ref="P108" si="2838">P107</f>
        <v>80</v>
      </c>
      <c r="Q108" s="197">
        <f t="shared" ref="Q108" si="2839">Q107</f>
        <v>740</v>
      </c>
      <c r="R108" s="196"/>
      <c r="S108" s="26" t="s">
        <v>138</v>
      </c>
      <c r="T108" s="27" cm="1">
        <f t="array" ref="T108">_xlfn.XLOOKUP($D107&amp;T$2&amp;T$3,事業計画集計2025[営業所]&amp;事業計画集計2025[月]&amp;事業計画集計2025[受着完],事業計画集計2025[(当月)実績 請負金額],0,0)</f>
        <v>4029580</v>
      </c>
      <c r="U108" s="28" cm="1">
        <f t="array" ref="U108">_xlfn.XLOOKUP($D107&amp;T$2&amp;T$3,事業計画集計2025[営業所]&amp;事業計画集計2025[月]&amp;事業計画集計2025[受着完],事業計画集計2025[(当月)実績 利益額],0,0)</f>
        <v>1599147</v>
      </c>
      <c r="V108" s="142" cm="1">
        <f t="array" ref="V108">_xlfn.XLOOKUP($D107&amp;T$2&amp;T$3,事業計画集計2025[営業所]&amp;事業計画集計2025[月]&amp;事業計画集計2025[受着完],事業計画集計2025[(当月)実績 棟数],0,0)</f>
        <v>2</v>
      </c>
      <c r="W108" s="27" cm="1">
        <f t="array" ref="W108">_xlfn.XLOOKUP($D107&amp;W$2&amp;W$3,事業計画集計2025[営業所]&amp;事業計画集計2025[月]&amp;事業計画集計2025[受着完],事業計画集計2025[(当月)実績 請負金額],0,0)</f>
        <v>0</v>
      </c>
      <c r="X108" s="28" cm="1">
        <f t="array" ref="X108">_xlfn.XLOOKUP($D107&amp;W$2&amp;W$3,事業計画集計2025[営業所]&amp;事業計画集計2025[月]&amp;事業計画集計2025[受着完],事業計画集計2025[(当月)実績 利益額],0,0)</f>
        <v>0</v>
      </c>
      <c r="Y108" s="149" cm="1">
        <f t="array" ref="Y108">_xlfn.XLOOKUP($D107&amp;W$2&amp;W$3,事業計画集計2025[営業所]&amp;事業計画集計2025[月]&amp;事業計画集計2025[受着完],事業計画集計2025[(当月)実績 棟数],0,0)</f>
        <v>0</v>
      </c>
      <c r="Z108" s="28" cm="1">
        <f t="array" ref="Z108">_xlfn.XLOOKUP($D107&amp;Z$2&amp;Z$3,事業計画集計2025[営業所]&amp;事業計画集計2025[月]&amp;事業計画集計2025[受着完],事業計画集計2025[(当月)実績 請負金額],0,0)</f>
        <v>2076170</v>
      </c>
      <c r="AA108" s="28" cm="1">
        <f t="array" ref="AA108">_xlfn.XLOOKUP($D107&amp;Z$2&amp;Z$3,事業計画集計2025[営業所]&amp;事業計画集計2025[月]&amp;事業計画集計2025[受着完],事業計画集計2025[(当月)実績 利益額],0,0)</f>
        <v>765403</v>
      </c>
      <c r="AB108" s="133">
        <f>AA108-($Q107*1000)</f>
        <v>25403</v>
      </c>
      <c r="AC108" s="142" cm="1">
        <f t="array" ref="AC108">_xlfn.XLOOKUP($D107&amp;Z$2&amp;Z$3,事業計画集計2025[営業所]&amp;事業計画集計2025[月]&amp;事業計画集計2025[受着完],事業計画集計2025[(当月)実績 棟数],0,0)</f>
        <v>1</v>
      </c>
      <c r="AD108" s="27" cm="1">
        <f t="array" ref="AD108">_xlfn.XLOOKUP($D107&amp;AD$2&amp;AD$3,事業計画集計2025[営業所]&amp;事業計画集計2025[月]&amp;事業計画集計2025[受着完],事業計画集計2025[(当月)実績 請負金額],0,0)</f>
        <v>0</v>
      </c>
      <c r="AE108" s="28" cm="1">
        <f t="array" ref="AE108">_xlfn.XLOOKUP($D107&amp;AD$2&amp;AD$3,事業計画集計2025[営業所]&amp;事業計画集計2025[月]&amp;事業計画集計2025[受着完],事業計画集計2025[(当月)実績 利益額],0,0)</f>
        <v>0</v>
      </c>
      <c r="AF108" s="149" cm="1">
        <f t="array" ref="AF108">_xlfn.XLOOKUP($D107&amp;AD$2&amp;AD$3,事業計画集計2025[営業所]&amp;事業計画集計2025[月]&amp;事業計画集計2025[受着完],事業計画集計2025[(当月)実績 棟数],0,0)</f>
        <v>0</v>
      </c>
      <c r="AG108" s="28" cm="1">
        <f t="array" ref="AG108">_xlfn.XLOOKUP($D107&amp;AG$2&amp;AG$3,事業計画集計2025[営業所]&amp;事業計画集計2025[月]&amp;事業計画集計2025[受着完],事業計画集計2025[(当月)実績 請負金額],0,0)</f>
        <v>0</v>
      </c>
      <c r="AH108" s="28" cm="1">
        <f t="array" ref="AH108">_xlfn.XLOOKUP($D107&amp;AG$2&amp;AG$3,事業計画集計2025[営業所]&amp;事業計画集計2025[月]&amp;事業計画集計2025[受着完],事業計画集計2025[(当月)実績 利益額],0,0)</f>
        <v>0</v>
      </c>
      <c r="AI108" s="149" cm="1">
        <f t="array" ref="AI108">_xlfn.XLOOKUP($D107&amp;AG$2&amp;AG$3,事業計画集計2025[営業所]&amp;事業計画集計2025[月]&amp;事業計画集計2025[受着完],事業計画集計2025[(当月)実績 棟数],0,0)</f>
        <v>0</v>
      </c>
      <c r="AJ108" s="28" cm="1">
        <f t="array" ref="AJ108">_xlfn.XLOOKUP($D107&amp;AJ$2&amp;AJ$3,事業計画集計2025[営業所]&amp;事業計画集計2025[月]&amp;事業計画集計2025[受着完],事業計画集計2025[(当月)実績 請負金額],0,0)</f>
        <v>1953410</v>
      </c>
      <c r="AK108" s="28" cm="1">
        <f t="array" ref="AK108">_xlfn.XLOOKUP($D107&amp;AJ$2&amp;AJ$3,事業計画集計2025[営業所]&amp;事業計画集計2025[月]&amp;事業計画集計2025[受着完],事業計画集計2025[(当月)実績 利益額],0,0)</f>
        <v>833744</v>
      </c>
      <c r="AL108" s="133">
        <f>AK108-($Q107*1000)</f>
        <v>93744</v>
      </c>
      <c r="AM108" s="149" cm="1">
        <f t="array" ref="AM108">_xlfn.XLOOKUP($D107&amp;AJ$2&amp;AJ$3,事業計画集計2025[営業所]&amp;事業計画集計2025[月]&amp;事業計画集計2025[受着完],事業計画集計2025[(当月)実績 棟数],0,0)</f>
        <v>1</v>
      </c>
      <c r="AN108" s="28" cm="1">
        <f t="array" ref="AN108">_xlfn.XLOOKUP($D107&amp;AN$2&amp;AN$3,事業計画集計2025[営業所]&amp;事業計画集計2025[月]&amp;事業計画集計2025[受着完],事業計画集計2025[(当月)実績 請負金額],0,0)</f>
        <v>1953410</v>
      </c>
      <c r="AO108" s="28" cm="1">
        <f t="array" ref="AO108">_xlfn.XLOOKUP($D107&amp;AN$2&amp;AN$3,事業計画集計2025[営業所]&amp;事業計画集計2025[月]&amp;事業計画集計2025[受着完],事業計画集計2025[(当月)実績 利益額],0,0)</f>
        <v>833744</v>
      </c>
      <c r="AP108" s="149" cm="1">
        <f t="array" ref="AP108">_xlfn.XLOOKUP($D107&amp;AN$2&amp;AN$3,事業計画集計2025[営業所]&amp;事業計画集計2025[月]&amp;事業計画集計2025[受着完],事業計画集計2025[(当月)実績 棟数],0,0)</f>
        <v>1</v>
      </c>
      <c r="AQ108" s="28" cm="1">
        <f t="array" ref="AQ108">_xlfn.XLOOKUP($D107&amp;AQ$2&amp;AQ$3,事業計画集計2025[営業所]&amp;事業計画集計2025[月]&amp;事業計画集計2025[受着完],事業計画集計2025[(当月)実績 請負金額],0,0)</f>
        <v>0</v>
      </c>
      <c r="AR108" s="28" cm="1">
        <f t="array" ref="AR108">_xlfn.XLOOKUP($D107&amp;AQ$2&amp;AQ$3,事業計画集計2025[営業所]&amp;事業計画集計2025[月]&amp;事業計画集計2025[受着完],事業計画集計2025[(当月)実績 利益額],0,0)</f>
        <v>0</v>
      </c>
      <c r="AS108" s="149" cm="1">
        <f t="array" ref="AS108">_xlfn.XLOOKUP($D107&amp;AQ$2&amp;AQ$3,事業計画集計2025[営業所]&amp;事業計画集計2025[月]&amp;事業計画集計2025[受着完],事業計画集計2025[(当月)実績 棟数],0,0)</f>
        <v>0</v>
      </c>
      <c r="AT108" s="28" cm="1">
        <f t="array" ref="AT108">_xlfn.XLOOKUP($D107&amp;AT$2&amp;AT$3,事業計画集計2025[営業所]&amp;事業計画集計2025[月]&amp;事業計画集計2025[受着完],事業計画集計2025[(当月)実績 請負金額],0,0)</f>
        <v>1953410</v>
      </c>
      <c r="AU108" s="28" cm="1">
        <f t="array" ref="AU108">_xlfn.XLOOKUP($D107&amp;AT$2&amp;AT$3,事業計画集計2025[営業所]&amp;事業計画集計2025[月]&amp;事業計画集計2025[受着完],事業計画集計2025[(当月)実績 利益額],0,0)</f>
        <v>833744</v>
      </c>
      <c r="AV108" s="29">
        <f>AU108-($Q107*1000)</f>
        <v>93744</v>
      </c>
      <c r="AW108" s="142" cm="1">
        <f t="array" ref="AW108">_xlfn.XLOOKUP($D107&amp;AT$2&amp;AT$3,事業計画集計2025[営業所]&amp;事業計画集計2025[月]&amp;事業計画集計2025[受着完],事業計画集計2025[(当月)実績 棟数],0,0)</f>
        <v>1</v>
      </c>
      <c r="AX108" s="421">
        <f t="shared" si="2767"/>
        <v>5982990</v>
      </c>
      <c r="AY108" s="422">
        <f t="shared" si="2768"/>
        <v>2432891</v>
      </c>
      <c r="AZ108" s="423">
        <f t="shared" si="2769"/>
        <v>3</v>
      </c>
      <c r="BA108" s="296">
        <f t="shared" si="2770"/>
        <v>0</v>
      </c>
      <c r="BB108" s="300">
        <f t="shared" si="2771"/>
        <v>0</v>
      </c>
      <c r="BC108" s="154">
        <f t="shared" si="2772"/>
        <v>0</v>
      </c>
      <c r="BD108" s="304">
        <f>Z108+AJ108+AT108</f>
        <v>5982990</v>
      </c>
      <c r="BE108" s="314">
        <f>AA108+AK108+AU108</f>
        <v>2432891</v>
      </c>
      <c r="BF108" s="409">
        <f>BE108*(1+BF109)-(($Q107*1000)*3)</f>
        <v>212891</v>
      </c>
      <c r="BG108" s="158">
        <f>AC108+AM108+AW108</f>
        <v>3</v>
      </c>
      <c r="BH108" s="28" cm="1">
        <f t="array" ref="BH108">_xlfn.XLOOKUP($D107&amp;BH$2&amp;BH$3,事業計画集計2025[営業所]&amp;事業計画集計2025[月]&amp;事業計画集計2025[受着完],事業計画集計2025[(当月)実績 請負金額],0,0)</f>
        <v>1983560</v>
      </c>
      <c r="BI108" s="28" cm="1">
        <f t="array" ref="BI108">_xlfn.XLOOKUP($D107&amp;BH$2&amp;BH$3,事業計画集計2025[営業所]&amp;事業計画集計2025[月]&amp;事業計画集計2025[受着完],事業計画集計2025[(当月)実績 利益額],0,0)</f>
        <v>847736</v>
      </c>
      <c r="BJ108" s="149" cm="1">
        <f t="array" ref="BJ108">_xlfn.XLOOKUP($D107&amp;BH$2&amp;BH$3,事業計画集計2025[営業所]&amp;事業計画集計2025[月]&amp;事業計画集計2025[受着完],事業計画集計2025[(当月)実績 棟数],0,0)</f>
        <v>1</v>
      </c>
      <c r="BK108" s="28" cm="1">
        <f t="array" ref="BK108">_xlfn.XLOOKUP($D107&amp;BK$2&amp;BK$3,事業計画集計2025[営業所]&amp;事業計画集計2025[月]&amp;事業計画集計2025[受着完],事業計画集計2025[(当月)実績 請負金額],0,0)</f>
        <v>0</v>
      </c>
      <c r="BL108" s="28" cm="1">
        <f t="array" ref="BL108">_xlfn.XLOOKUP($D107&amp;BK$2&amp;BK$3,事業計画集計2025[営業所]&amp;事業計画集計2025[月]&amp;事業計画集計2025[受着完],事業計画集計2025[(当月)実績 利益額],0,0)</f>
        <v>0</v>
      </c>
      <c r="BM108" s="149" cm="1">
        <f t="array" ref="BM108">_xlfn.XLOOKUP($D107&amp;BK$2&amp;BK$3,事業計画集計2025[営業所]&amp;事業計画集計2025[月]&amp;事業計画集計2025[受着完],事業計画集計2025[(当月)実績 棟数],0,0)</f>
        <v>0</v>
      </c>
      <c r="BN108" s="28" cm="1">
        <f t="array" ref="BN108">_xlfn.XLOOKUP($D107&amp;BN$2&amp;BN$3,事業計画集計2025[営業所]&amp;事業計画集計2025[月]&amp;事業計画集計2025[受着完],事業計画集計2025[(当月)実績 請負金額],0,0)</f>
        <v>1983560</v>
      </c>
      <c r="BO108" s="28" cm="1">
        <f t="array" ref="BO108">_xlfn.XLOOKUP($D107&amp;BN$2&amp;BN$3,事業計画集計2025[営業所]&amp;事業計画集計2025[月]&amp;事業計画集計2025[受着完],事業計画集計2025[(当月)実績 利益額],0,0)</f>
        <v>847736</v>
      </c>
      <c r="BP108" s="133">
        <f>BO108-($Q107*1000)</f>
        <v>107736</v>
      </c>
      <c r="BQ108" s="149" cm="1">
        <f t="array" ref="BQ108">_xlfn.XLOOKUP($D107&amp;BN$2&amp;BN$3,事業計画集計2025[営業所]&amp;事業計画集計2025[月]&amp;事業計画集計2025[受着完],事業計画集計2025[(当月)実績 棟数],0,0)</f>
        <v>1</v>
      </c>
      <c r="BR108" s="28" cm="1">
        <f t="array" ref="BR108">_xlfn.XLOOKUP($D107&amp;BR$2&amp;BR$3,事業計画集計2025[営業所]&amp;事業計画集計2025[月]&amp;事業計画集計2025[受着完],事業計画集計2025[(当月)実績 請負金額],0,0)</f>
        <v>1737280</v>
      </c>
      <c r="BS108" s="28" cm="1">
        <f t="array" ref="BS108">_xlfn.XLOOKUP($D107&amp;BR$2&amp;BR$3,事業計画集計2025[営業所]&amp;事業計画集計2025[月]&amp;事業計画集計2025[受着完],事業計画集計2025[(当月)実績 利益額],0,0)</f>
        <v>770430</v>
      </c>
      <c r="BT108" s="149" cm="1">
        <f t="array" ref="BT108">_xlfn.XLOOKUP($D107&amp;BR$2&amp;BR$3,事業計画集計2025[営業所]&amp;事業計画集計2025[月]&amp;事業計画集計2025[受着完],事業計画集計2025[(当月)実績 棟数],0,0)</f>
        <v>1</v>
      </c>
      <c r="BU108" s="28" cm="1">
        <f t="array" ref="BU108">_xlfn.XLOOKUP($D107&amp;BU$2&amp;BU$3,事業計画集計2025[営業所]&amp;事業計画集計2025[月]&amp;事業計画集計2025[受着完],事業計画集計2025[(当月)実績 請負金額],0,0)</f>
        <v>0</v>
      </c>
      <c r="BV108" s="28" cm="1">
        <f t="array" ref="BV108">_xlfn.XLOOKUP($D107&amp;BU$2&amp;BU$3,事業計画集計2025[営業所]&amp;事業計画集計2025[月]&amp;事業計画集計2025[受着完],事業計画集計2025[(当月)実績 利益額],0,0)</f>
        <v>0</v>
      </c>
      <c r="BW108" s="149" cm="1">
        <f t="array" ref="BW108">_xlfn.XLOOKUP($D107&amp;BU$2&amp;BU$3,事業計画集計2025[営業所]&amp;事業計画集計2025[月]&amp;事業計画集計2025[受着完],事業計画集計2025[(当月)実績 棟数],0,0)</f>
        <v>0</v>
      </c>
      <c r="BX108" s="28" cm="1">
        <f t="array" ref="BX108">_xlfn.XLOOKUP($D107&amp;BX$2&amp;BX$3,事業計画集計2025[営業所]&amp;事業計画集計2025[月]&amp;事業計画集計2025[受着完],事業計画集計2025[(当月)実績 請負金額],0,0)</f>
        <v>1737280</v>
      </c>
      <c r="BY108" s="28" cm="1">
        <f t="array" ref="BY108">_xlfn.XLOOKUP($D107&amp;BX$2&amp;BX$3,事業計画集計2025[営業所]&amp;事業計画集計2025[月]&amp;事業計画集計2025[受着完],事業計画集計2025[(当月)実績 利益額],0,0)</f>
        <v>770430</v>
      </c>
      <c r="BZ108" s="133">
        <f>BY108-($Q107*1000)</f>
        <v>30430</v>
      </c>
      <c r="CA108" s="149" cm="1">
        <f t="array" ref="CA108">_xlfn.XLOOKUP($D107&amp;BX$2&amp;BX$3,事業計画集計2025[営業所]&amp;事業計画集計2025[月]&amp;事業計画集計2025[受着完],事業計画集計2025[(当月)実績 棟数],0,0)</f>
        <v>1</v>
      </c>
      <c r="CB108" s="28" cm="1">
        <f t="array" ref="CB108">_xlfn.XLOOKUP($D107&amp;CB$2&amp;CB$3,事業計画集計2025[営業所]&amp;事業計画集計2025[月]&amp;事業計画集計2025[受着完],事業計画集計2025[(当月)実績 請負金額],0,0)</f>
        <v>1936660</v>
      </c>
      <c r="CC108" s="28" cm="1">
        <f t="array" ref="CC108">_xlfn.XLOOKUP($D107&amp;CB$2&amp;CB$3,事業計画集計2025[営業所]&amp;事業計画集計2025[月]&amp;事業計画集計2025[受着完],事業計画集計2025[(当月)実績 利益額],0,0)</f>
        <v>814649</v>
      </c>
      <c r="CD108" s="149" cm="1">
        <f t="array" ref="CD108">_xlfn.XLOOKUP($D107&amp;CB$2&amp;CB$3,事業計画集計2025[営業所]&amp;事業計画集計2025[月]&amp;事業計画集計2025[受着完],事業計画集計2025[(当月)実績 棟数],0,0)</f>
        <v>1</v>
      </c>
      <c r="CE108" s="28" cm="1">
        <f t="array" ref="CE108">_xlfn.XLOOKUP($D107&amp;CE$2&amp;CE$3,事業計画集計2025[営業所]&amp;事業計画集計2025[月]&amp;事業計画集計2025[受着完],事業計画集計2025[(当月)実績 請負金額],0,0)</f>
        <v>0</v>
      </c>
      <c r="CF108" s="28" cm="1">
        <f t="array" ref="CF108">_xlfn.XLOOKUP($D107&amp;CE$2&amp;CE$3,事業計画集計2025[営業所]&amp;事業計画集計2025[月]&amp;事業計画集計2025[受着完],事業計画集計2025[(当月)実績 利益額],0,0)</f>
        <v>0</v>
      </c>
      <c r="CG108" s="149" cm="1">
        <f t="array" ref="CG108">_xlfn.XLOOKUP($D107&amp;CE$2&amp;CE$3,事業計画集計2025[営業所]&amp;事業計画集計2025[月]&amp;事業計画集計2025[受着完],事業計画集計2025[(当月)実績 棟数],0,0)</f>
        <v>0</v>
      </c>
      <c r="CH108" s="28" cm="1">
        <f t="array" ref="CH108">_xlfn.XLOOKUP($D107&amp;CH$2&amp;CH$3,事業計画集計2025[営業所]&amp;事業計画集計2025[月]&amp;事業計画集計2025[受着完],事業計画集計2025[(当月)実績 請負金額],0,0)</f>
        <v>1936660</v>
      </c>
      <c r="CI108" s="28" cm="1">
        <f t="array" ref="CI108">_xlfn.XLOOKUP($D107&amp;CH$2&amp;CH$3,事業計画集計2025[営業所]&amp;事業計画集計2025[月]&amp;事業計画集計2025[受着完],事業計画集計2025[(当月)実績 利益額],0,0)</f>
        <v>814649</v>
      </c>
      <c r="CJ108" s="133">
        <f>CI108-($Q107*1000)</f>
        <v>74649</v>
      </c>
      <c r="CK108" s="142" cm="1">
        <f t="array" ref="CK108">_xlfn.XLOOKUP($D107&amp;CH$2&amp;CH$3,事業計画集計2025[営業所]&amp;事業計画集計2025[月]&amp;事業計画集計2025[受着完],事業計画集計2025[(当月)実績 棟数],0,0)</f>
        <v>1</v>
      </c>
      <c r="CL108" s="421">
        <f t="shared" si="2777"/>
        <v>5657500</v>
      </c>
      <c r="CM108" s="422">
        <f t="shared" si="2778"/>
        <v>2432815</v>
      </c>
      <c r="CN108" s="423">
        <f t="shared" si="2779"/>
        <v>3</v>
      </c>
      <c r="CO108" s="296">
        <f t="shared" si="2780"/>
        <v>0</v>
      </c>
      <c r="CP108" s="300">
        <f t="shared" si="2781"/>
        <v>0</v>
      </c>
      <c r="CQ108" s="154">
        <f t="shared" si="2782"/>
        <v>0</v>
      </c>
      <c r="CR108" s="304">
        <f>BN108+BX108+CH108</f>
        <v>5657500</v>
      </c>
      <c r="CS108" s="314">
        <f>BO108+BY108+CI108</f>
        <v>2432815</v>
      </c>
      <c r="CT108" s="409">
        <f>CS108*(1+CT109)-(($Q107*1000)*3)</f>
        <v>212815</v>
      </c>
      <c r="CU108" s="158">
        <f>BQ108+CA108+CK108</f>
        <v>3</v>
      </c>
      <c r="CV108" s="333">
        <f t="shared" si="2786"/>
        <v>11640490</v>
      </c>
      <c r="CW108" s="334">
        <f t="shared" si="2787"/>
        <v>4865706</v>
      </c>
      <c r="CX108" s="162">
        <f t="shared" si="2788"/>
        <v>6</v>
      </c>
      <c r="CY108" s="354">
        <f t="shared" si="2789"/>
        <v>0</v>
      </c>
      <c r="CZ108" s="355">
        <f t="shared" si="2790"/>
        <v>0</v>
      </c>
      <c r="DA108" s="166">
        <f t="shared" si="2791"/>
        <v>0</v>
      </c>
      <c r="DB108" s="479">
        <f t="shared" si="2792"/>
        <v>11640490</v>
      </c>
      <c r="DC108" s="480">
        <f t="shared" si="2793"/>
        <v>4865706</v>
      </c>
      <c r="DD108" s="409">
        <f t="shared" si="2794"/>
        <v>425706</v>
      </c>
      <c r="DE108" s="482">
        <f t="shared" si="2795"/>
        <v>6</v>
      </c>
      <c r="DF108" s="28" cm="1">
        <f t="array" ref="DF108">_xlfn.XLOOKUP($D107&amp;DF$2&amp;DF$3,事業計画集計2025[営業所]&amp;事業計画集計2025[月]&amp;事業計画集計2025[受着完],事業計画集計2025[(当月)実績 請負金額],0,0)</f>
        <v>0</v>
      </c>
      <c r="DG108" s="28" cm="1">
        <f t="array" ref="DG108">_xlfn.XLOOKUP($D107&amp;DF$2&amp;DF$3,事業計画集計2025[営業所]&amp;事業計画集計2025[月]&amp;事業計画集計2025[受着完],事業計画集計2025[(当月)実績 利益額],0,0)</f>
        <v>0</v>
      </c>
      <c r="DH108" s="149" cm="1">
        <f t="array" ref="DH108">_xlfn.XLOOKUP($D107&amp;DF$2&amp;DF$3,事業計画集計2025[営業所]&amp;事業計画集計2025[月]&amp;事業計画集計2025[受着完],事業計画集計2025[(当月)実績 棟数],0,0)</f>
        <v>0</v>
      </c>
      <c r="DI108" s="28" cm="1">
        <f t="array" ref="DI108">_xlfn.XLOOKUP($D107&amp;DI$2&amp;DI$3,事業計画集計2025[営業所]&amp;事業計画集計2025[月]&amp;事業計画集計2025[受着完],事業計画集計2025[(当月)実績 請負金額],0,0)</f>
        <v>0</v>
      </c>
      <c r="DJ108" s="28" cm="1">
        <f t="array" ref="DJ108">_xlfn.XLOOKUP($D107&amp;DI$2&amp;DI$3,事業計画集計2025[営業所]&amp;事業計画集計2025[月]&amp;事業計画集計2025[受着完],事業計画集計2025[(当月)実績 利益額],0,0)</f>
        <v>0</v>
      </c>
      <c r="DK108" s="149" cm="1">
        <f t="array" ref="DK108">_xlfn.XLOOKUP($D107&amp;DI$2&amp;DI$3,事業計画集計2025[営業所]&amp;事業計画集計2025[月]&amp;事業計画集計2025[受着完],事業計画集計2025[(当月)実績 棟数],0,0)</f>
        <v>0</v>
      </c>
      <c r="DL108" s="28" cm="1">
        <f t="array" ref="DL108">_xlfn.XLOOKUP($D107&amp;DL$2&amp;DL$3,事業計画集計2025[営業所]&amp;事業計画集計2025[月]&amp;事業計画集計2025[受着完],事業計画集計2025[(当月)実績 請負金額],0,0)</f>
        <v>0</v>
      </c>
      <c r="DM108" s="28" cm="1">
        <f t="array" ref="DM108">_xlfn.XLOOKUP($D107&amp;DL$2&amp;DL$3,事業計画集計2025[営業所]&amp;事業計画集計2025[月]&amp;事業計画集計2025[受着完],事業計画集計2025[(当月)実績 利益額],0,0)</f>
        <v>0</v>
      </c>
      <c r="DN108" s="133">
        <f>DM108-($Q107*1000)</f>
        <v>-740000</v>
      </c>
      <c r="DO108" s="149" cm="1">
        <f t="array" ref="DO108">_xlfn.XLOOKUP($D107&amp;DL$2&amp;DL$3,事業計画集計2025[営業所]&amp;事業計画集計2025[月]&amp;事業計画集計2025[受着完],事業計画集計2025[(当月)実績 棟数],0,0)</f>
        <v>0</v>
      </c>
      <c r="DP108" s="28" cm="1">
        <f t="array" ref="DP108">_xlfn.XLOOKUP($D107&amp;DP$2&amp;DP$3,事業計画集計2025[営業所]&amp;事業計画集計2025[月]&amp;事業計画集計2025[受着完],事業計画集計2025[(当月)実績 請負金額],0,0)</f>
        <v>0</v>
      </c>
      <c r="DQ108" s="28" cm="1">
        <f t="array" ref="DQ108">_xlfn.XLOOKUP($D107&amp;DP$2&amp;DP$3,事業計画集計2025[営業所]&amp;事業計画集計2025[月]&amp;事業計画集計2025[受着完],事業計画集計2025[(当月)実績 利益額],0,0)</f>
        <v>0</v>
      </c>
      <c r="DR108" s="149" cm="1">
        <f t="array" ref="DR108">_xlfn.XLOOKUP($D107&amp;DP$2&amp;DP$3,事業計画集計2025[営業所]&amp;事業計画集計2025[月]&amp;事業計画集計2025[受着完],事業計画集計2025[(当月)実績 棟数],0,0)</f>
        <v>0</v>
      </c>
      <c r="DS108" s="28" cm="1">
        <f t="array" ref="DS108">_xlfn.XLOOKUP($D107&amp;DS$2&amp;DS$3,事業計画集計2025[営業所]&amp;事業計画集計2025[月]&amp;事業計画集計2025[受着完],事業計画集計2025[(当月)実績 請負金額],0,0)</f>
        <v>0</v>
      </c>
      <c r="DT108" s="28" cm="1">
        <f t="array" ref="DT108">_xlfn.XLOOKUP($D107&amp;DS$2&amp;DS$3,事業計画集計2025[営業所]&amp;事業計画集計2025[月]&amp;事業計画集計2025[受着完],事業計画集計2025[(当月)実績 利益額],0,0)</f>
        <v>0</v>
      </c>
      <c r="DU108" s="149" cm="1">
        <f t="array" ref="DU108">_xlfn.XLOOKUP($D107&amp;DS$2&amp;DS$3,事業計画集計2025[営業所]&amp;事業計画集計2025[月]&amp;事業計画集計2025[受着完],事業計画集計2025[(当月)実績 棟数],0,0)</f>
        <v>0</v>
      </c>
      <c r="DV108" s="28" cm="1">
        <f t="array" ref="DV108">_xlfn.XLOOKUP($D107&amp;DV$2&amp;DV$3,事業計画集計2025[営業所]&amp;事業計画集計2025[月]&amp;事業計画集計2025[受着完],事業計画集計2025[(当月)実績 請負金額],0,0)</f>
        <v>0</v>
      </c>
      <c r="DW108" s="28" cm="1">
        <f t="array" ref="DW108">_xlfn.XLOOKUP($D107&amp;DV$2&amp;DV$3,事業計画集計2025[営業所]&amp;事業計画集計2025[月]&amp;事業計画集計2025[受着完],事業計画集計2025[(当月)実績 利益額],0,0)</f>
        <v>0</v>
      </c>
      <c r="DX108" s="133">
        <f>DW108-($Q107*1000)</f>
        <v>-740000</v>
      </c>
      <c r="DY108" s="149" cm="1">
        <f t="array" ref="DY108">_xlfn.XLOOKUP($D107&amp;DV$2&amp;DV$3,事業計画集計2025[営業所]&amp;事業計画集計2025[月]&amp;事業計画集計2025[受着完],事業計画集計2025[(当月)実績 棟数],0,0)</f>
        <v>0</v>
      </c>
      <c r="DZ108" s="28" cm="1">
        <f t="array" ref="DZ108">_xlfn.XLOOKUP($D107&amp;DZ$2&amp;DZ$3,事業計画集計2025[営業所]&amp;事業計画集計2025[月]&amp;事業計画集計2025[受着完],事業計画集計2025[(当月)実績 請負金額],0,0)</f>
        <v>0</v>
      </c>
      <c r="EA108" s="28" cm="1">
        <f t="array" ref="EA108">_xlfn.XLOOKUP($D107&amp;DZ$2&amp;DZ$3,事業計画集計2025[営業所]&amp;事業計画集計2025[月]&amp;事業計画集計2025[受着完],事業計画集計2025[(当月)実績 利益額],0,0)</f>
        <v>0</v>
      </c>
      <c r="EB108" s="149" cm="1">
        <f t="array" ref="EB108">_xlfn.XLOOKUP($D107&amp;DZ$2&amp;DZ$3,事業計画集計2025[営業所]&amp;事業計画集計2025[月]&amp;事業計画集計2025[受着完],事業計画集計2025[(当月)実績 棟数],0,0)</f>
        <v>0</v>
      </c>
      <c r="EC108" s="28" cm="1">
        <f t="array" ref="EC108">_xlfn.XLOOKUP($D107&amp;EC$2&amp;EC$3,事業計画集計2025[営業所]&amp;事業計画集計2025[月]&amp;事業計画集計2025[受着完],事業計画集計2025[(当月)実績 請負金額],0,0)</f>
        <v>0</v>
      </c>
      <c r="ED108" s="28" cm="1">
        <f t="array" ref="ED108">_xlfn.XLOOKUP($D107&amp;EC$2&amp;EC$3,事業計画集計2025[営業所]&amp;事業計画集計2025[月]&amp;事業計画集計2025[受着完],事業計画集計2025[(当月)実績 利益額],0,0)</f>
        <v>0</v>
      </c>
      <c r="EE108" s="149" cm="1">
        <f t="array" ref="EE108">_xlfn.XLOOKUP($D107&amp;EC$2&amp;EC$3,事業計画集計2025[営業所]&amp;事業計画集計2025[月]&amp;事業計画集計2025[受着完],事業計画集計2025[(当月)実績 棟数],0,0)</f>
        <v>0</v>
      </c>
      <c r="EF108" s="28" cm="1">
        <f t="array" ref="EF108">_xlfn.XLOOKUP($D107&amp;EF$2&amp;EF$3,事業計画集計2025[営業所]&amp;事業計画集計2025[月]&amp;事業計画集計2025[受着完],事業計画集計2025[(当月)実績 請負金額],0,0)</f>
        <v>0</v>
      </c>
      <c r="EG108" s="28" cm="1">
        <f t="array" ref="EG108">_xlfn.XLOOKUP($D107&amp;EF$2&amp;EF$3,事業計画集計2025[営業所]&amp;事業計画集計2025[月]&amp;事業計画集計2025[受着完],事業計画集計2025[(当月)実績 利益額],0,0)</f>
        <v>0</v>
      </c>
      <c r="EH108" s="133">
        <f>EG108-($Q107*1000)</f>
        <v>-740000</v>
      </c>
      <c r="EI108" s="142" cm="1">
        <f t="array" ref="EI108">_xlfn.XLOOKUP($D107&amp;EF$2&amp;EF$3,事業計画集計2025[営業所]&amp;事業計画集計2025[月]&amp;事業計画集計2025[受着完],事業計画集計2025[(当月)実績 棟数],0,0)</f>
        <v>0</v>
      </c>
      <c r="EJ108" s="421">
        <f t="shared" si="2796"/>
        <v>0</v>
      </c>
      <c r="EK108" s="422">
        <f t="shared" si="2797"/>
        <v>0</v>
      </c>
      <c r="EL108" s="423">
        <f t="shared" si="2798"/>
        <v>0</v>
      </c>
      <c r="EM108" s="296">
        <f t="shared" si="2799"/>
        <v>0</v>
      </c>
      <c r="EN108" s="300">
        <f t="shared" si="2800"/>
        <v>0</v>
      </c>
      <c r="EO108" s="154">
        <f t="shared" si="2801"/>
        <v>0</v>
      </c>
      <c r="EP108" s="304">
        <f>DL108+DV108+EF108</f>
        <v>0</v>
      </c>
      <c r="EQ108" s="314">
        <f>DM108+DW108+EG108</f>
        <v>0</v>
      </c>
      <c r="ER108" s="409">
        <f>EQ108*(1+ER109)-(($Q107*1000)*3)</f>
        <v>-2220000</v>
      </c>
      <c r="ES108" s="158">
        <f>DO108+DY108+EI108</f>
        <v>0</v>
      </c>
      <c r="ET108" s="28" cm="1">
        <f t="array" ref="ET108">_xlfn.XLOOKUP($D107&amp;ET$2&amp;ET$3,事業計画集計2025[営業所]&amp;事業計画集計2025[月]&amp;事業計画集計2025[受着完],事業計画集計2025[(当月)実績 請負金額],0,0)</f>
        <v>0</v>
      </c>
      <c r="EU108" s="28" cm="1">
        <f t="array" ref="EU108">_xlfn.XLOOKUP($D107&amp;ET$2&amp;ET$3,事業計画集計2025[営業所]&amp;事業計画集計2025[月]&amp;事業計画集計2025[受着完],事業計画集計2025[(当月)実績 利益額],0,0)</f>
        <v>0</v>
      </c>
      <c r="EV108" s="149" cm="1">
        <f t="array" ref="EV108">_xlfn.XLOOKUP($D107&amp;ET$2&amp;ET$3,事業計画集計2025[営業所]&amp;事業計画集計2025[月]&amp;事業計画集計2025[受着完],事業計画集計2025[(当月)実績 棟数],0,0)</f>
        <v>0</v>
      </c>
      <c r="EW108" s="28" cm="1">
        <f t="array" ref="EW108">_xlfn.XLOOKUP($D107&amp;EW$2&amp;EW$3,事業計画集計2025[営業所]&amp;事業計画集計2025[月]&amp;事業計画集計2025[受着完],事業計画集計2025[(当月)実績 請負金額],0,0)</f>
        <v>0</v>
      </c>
      <c r="EX108" s="28" cm="1">
        <f t="array" ref="EX108">_xlfn.XLOOKUP($D107&amp;EW$2&amp;EW$3,事業計画集計2025[営業所]&amp;事業計画集計2025[月]&amp;事業計画集計2025[受着完],事業計画集計2025[(当月)実績 利益額],0,0)</f>
        <v>0</v>
      </c>
      <c r="EY108" s="149" cm="1">
        <f t="array" ref="EY108">_xlfn.XLOOKUP($D107&amp;EW$2&amp;EW$3,事業計画集計2025[営業所]&amp;事業計画集計2025[月]&amp;事業計画集計2025[受着完],事業計画集計2025[(当月)実績 棟数],0,0)</f>
        <v>0</v>
      </c>
      <c r="EZ108" s="28" cm="1">
        <f t="array" ref="EZ108">_xlfn.XLOOKUP($D107&amp;EZ$2&amp;EZ$3,事業計画集計2025[営業所]&amp;事業計画集計2025[月]&amp;事業計画集計2025[受着完],事業計画集計2025[(当月)実績 請負金額],0,0)</f>
        <v>0</v>
      </c>
      <c r="FA108" s="28" cm="1">
        <f t="array" ref="FA108">_xlfn.XLOOKUP($D107&amp;EZ$2&amp;EZ$3,事業計画集計2025[営業所]&amp;事業計画集計2025[月]&amp;事業計画集計2025[受着完],事業計画集計2025[(当月)実績 利益額],0,0)</f>
        <v>0</v>
      </c>
      <c r="FB108" s="133">
        <f>FA108-($Q107*1000)</f>
        <v>-740000</v>
      </c>
      <c r="FC108" s="149" cm="1">
        <f t="array" ref="FC108">_xlfn.XLOOKUP($D107&amp;EZ$2&amp;EZ$3,事業計画集計2025[営業所]&amp;事業計画集計2025[月]&amp;事業計画集計2025[受着完],事業計画集計2025[(当月)実績 棟数],0,0)</f>
        <v>0</v>
      </c>
      <c r="FD108" s="28" cm="1">
        <f t="array" ref="FD108">_xlfn.XLOOKUP($D107&amp;FD$2&amp;FD$3,事業計画集計2025[営業所]&amp;事業計画集計2025[月]&amp;事業計画集計2025[受着完],事業計画集計2025[(当月)実績 請負金額],0,0)</f>
        <v>0</v>
      </c>
      <c r="FE108" s="28" cm="1">
        <f t="array" ref="FE108">_xlfn.XLOOKUP($D107&amp;FD$2&amp;FD$3,事業計画集計2025[営業所]&amp;事業計画集計2025[月]&amp;事業計画集計2025[受着完],事業計画集計2025[(当月)実績 利益額],0,0)</f>
        <v>0</v>
      </c>
      <c r="FF108" s="149" cm="1">
        <f t="array" ref="FF108">_xlfn.XLOOKUP($D107&amp;FD$2&amp;FD$3,事業計画集計2025[営業所]&amp;事業計画集計2025[月]&amp;事業計画集計2025[受着完],事業計画集計2025[(当月)実績 棟数],0,0)</f>
        <v>0</v>
      </c>
      <c r="FG108" s="28" cm="1">
        <f t="array" ref="FG108">_xlfn.XLOOKUP($D107&amp;FG$2&amp;FG$3,事業計画集計2025[営業所]&amp;事業計画集計2025[月]&amp;事業計画集計2025[受着完],事業計画集計2025[(当月)実績 請負金額],0,0)</f>
        <v>0</v>
      </c>
      <c r="FH108" s="28" cm="1">
        <f t="array" ref="FH108">_xlfn.XLOOKUP($D107&amp;FG$2&amp;FG$3,事業計画集計2025[営業所]&amp;事業計画集計2025[月]&amp;事業計画集計2025[受着完],事業計画集計2025[(当月)実績 利益額],0,0)</f>
        <v>0</v>
      </c>
      <c r="FI108" s="149" cm="1">
        <f t="array" ref="FI108">_xlfn.XLOOKUP($D107&amp;FG$2&amp;FG$3,事業計画集計2025[営業所]&amp;事業計画集計2025[月]&amp;事業計画集計2025[受着完],事業計画集計2025[(当月)実績 棟数],0,0)</f>
        <v>0</v>
      </c>
      <c r="FJ108" s="28" cm="1">
        <f t="array" ref="FJ108">_xlfn.XLOOKUP($D107&amp;FJ$2&amp;FJ$3,事業計画集計2025[営業所]&amp;事業計画集計2025[月]&amp;事業計画集計2025[受着完],事業計画集計2025[(当月)実績 請負金額],0,0)</f>
        <v>0</v>
      </c>
      <c r="FK108" s="28" cm="1">
        <f t="array" ref="FK108">_xlfn.XLOOKUP($D107&amp;FJ$2&amp;FJ$3,事業計画集計2025[営業所]&amp;事業計画集計2025[月]&amp;事業計画集計2025[受着完],事業計画集計2025[(当月)実績 利益額],0,0)</f>
        <v>0</v>
      </c>
      <c r="FL108" s="133">
        <f>FK108-($Q107*1000)</f>
        <v>-740000</v>
      </c>
      <c r="FM108" s="149" cm="1">
        <f t="array" ref="FM108">_xlfn.XLOOKUP($D107&amp;FJ$2&amp;FJ$3,事業計画集計2025[営業所]&amp;事業計画集計2025[月]&amp;事業計画集計2025[受着完],事業計画集計2025[(当月)実績 棟数],0,0)</f>
        <v>0</v>
      </c>
      <c r="FN108" s="28" cm="1">
        <f t="array" ref="FN108">_xlfn.XLOOKUP($D107&amp;FN$2&amp;FN$3,事業計画集計2025[営業所]&amp;事業計画集計2025[月]&amp;事業計画集計2025[受着完],事業計画集計2025[(当月)実績 請負金額],0,0)</f>
        <v>0</v>
      </c>
      <c r="FO108" s="28" cm="1">
        <f t="array" ref="FO108">_xlfn.XLOOKUP($D107&amp;FN$2&amp;FN$3,事業計画集計2025[営業所]&amp;事業計画集計2025[月]&amp;事業計画集計2025[受着完],事業計画集計2025[(当月)実績 利益額],0,0)</f>
        <v>0</v>
      </c>
      <c r="FP108" s="149" cm="1">
        <f t="array" ref="FP108">_xlfn.XLOOKUP($D107&amp;FN$2&amp;FN$3,事業計画集計2025[営業所]&amp;事業計画集計2025[月]&amp;事業計画集計2025[受着完],事業計画集計2025[(当月)実績 棟数],0,0)</f>
        <v>0</v>
      </c>
      <c r="FQ108" s="28" cm="1">
        <f t="array" ref="FQ108">_xlfn.XLOOKUP($D107&amp;FQ$2&amp;FQ$3,事業計画集計2025[営業所]&amp;事業計画集計2025[月]&amp;事業計画集計2025[受着完],事業計画集計2025[(当月)実績 請負金額],0,0)</f>
        <v>0</v>
      </c>
      <c r="FR108" s="28" cm="1">
        <f t="array" ref="FR108">_xlfn.XLOOKUP($D107&amp;FQ$2&amp;FQ$3,事業計画集計2025[営業所]&amp;事業計画集計2025[月]&amp;事業計画集計2025[受着完],事業計画集計2025[(当月)実績 利益額],0,0)</f>
        <v>0</v>
      </c>
      <c r="FS108" s="149" cm="1">
        <f t="array" ref="FS108">_xlfn.XLOOKUP($D107&amp;FQ$2&amp;FQ$3,事業計画集計2025[営業所]&amp;事業計画集計2025[月]&amp;事業計画集計2025[受着完],事業計画集計2025[(当月)実績 棟数],0,0)</f>
        <v>0</v>
      </c>
      <c r="FT108" s="28" cm="1">
        <f t="array" ref="FT108">_xlfn.XLOOKUP($D107&amp;FT$2&amp;FT$3,事業計画集計2025[営業所]&amp;事業計画集計2025[月]&amp;事業計画集計2025[受着完],事業計画集計2025[(当月)実績 請負金額],0,0)</f>
        <v>0</v>
      </c>
      <c r="FU108" s="28" cm="1">
        <f t="array" ref="FU108">_xlfn.XLOOKUP($D107&amp;FT$2&amp;FT$3,事業計画集計2025[営業所]&amp;事業計画集計2025[月]&amp;事業計画集計2025[受着完],事業計画集計2025[(当月)実績 利益額],0,0)</f>
        <v>0</v>
      </c>
      <c r="FV108" s="133">
        <f>FU108-($Q107*1000)</f>
        <v>-740000</v>
      </c>
      <c r="FW108" s="142" cm="1">
        <f t="array" ref="FW108">_xlfn.XLOOKUP($D107&amp;FT$2&amp;FT$3,事業計画集計2025[営業所]&amp;事業計画集計2025[月]&amp;事業計画集計2025[受着完],事業計画集計2025[(当月)実績 棟数],0,0)</f>
        <v>0</v>
      </c>
      <c r="FX108" s="421">
        <f t="shared" si="2805"/>
        <v>0</v>
      </c>
      <c r="FY108" s="422">
        <f t="shared" si="2806"/>
        <v>0</v>
      </c>
      <c r="FZ108" s="423">
        <f t="shared" si="2807"/>
        <v>0</v>
      </c>
      <c r="GA108" s="296">
        <f t="shared" si="2808"/>
        <v>0</v>
      </c>
      <c r="GB108" s="300">
        <f t="shared" si="2809"/>
        <v>0</v>
      </c>
      <c r="GC108" s="154">
        <f t="shared" si="2810"/>
        <v>0</v>
      </c>
      <c r="GD108" s="304">
        <f>EZ108+FJ108+FT108</f>
        <v>0</v>
      </c>
      <c r="GE108" s="314">
        <f>FA108+FK108+FU108</f>
        <v>0</v>
      </c>
      <c r="GF108" s="409">
        <f>GE108*(1+GF109)-(($Q107*1000)*3)</f>
        <v>-2220000</v>
      </c>
      <c r="GG108" s="158">
        <f>FC108+FM108+FW108</f>
        <v>0</v>
      </c>
      <c r="GH108" s="333">
        <f t="shared" si="2814"/>
        <v>0</v>
      </c>
      <c r="GI108" s="334">
        <f t="shared" si="2815"/>
        <v>0</v>
      </c>
      <c r="GJ108" s="162">
        <f t="shared" si="2816"/>
        <v>0</v>
      </c>
      <c r="GK108" s="354">
        <f t="shared" si="2817"/>
        <v>0</v>
      </c>
      <c r="GL108" s="355">
        <f t="shared" si="2818"/>
        <v>0</v>
      </c>
      <c r="GM108" s="166">
        <f t="shared" si="2819"/>
        <v>0</v>
      </c>
      <c r="GN108" s="479">
        <f t="shared" si="2820"/>
        <v>0</v>
      </c>
      <c r="GO108" s="480">
        <f t="shared" si="2821"/>
        <v>0</v>
      </c>
      <c r="GP108" s="409">
        <f t="shared" si="2822"/>
        <v>-4440000</v>
      </c>
      <c r="GQ108" s="482">
        <f t="shared" si="2823"/>
        <v>0</v>
      </c>
      <c r="GR108" s="390">
        <f t="shared" si="2824"/>
        <v>11640490</v>
      </c>
      <c r="GS108" s="391">
        <f t="shared" si="2825"/>
        <v>4865706</v>
      </c>
      <c r="GT108" s="170">
        <f t="shared" si="2826"/>
        <v>6</v>
      </c>
      <c r="GU108" s="390">
        <f t="shared" si="2827"/>
        <v>0</v>
      </c>
      <c r="GV108" s="391">
        <f t="shared" si="2828"/>
        <v>0</v>
      </c>
      <c r="GW108" s="170">
        <f t="shared" si="2829"/>
        <v>0</v>
      </c>
      <c r="GX108" s="390">
        <f t="shared" si="2830"/>
        <v>11640490</v>
      </c>
      <c r="GY108" s="391">
        <f t="shared" si="2831"/>
        <v>4865706</v>
      </c>
      <c r="GZ108" s="409">
        <f t="shared" si="2832"/>
        <v>-4014294</v>
      </c>
      <c r="HA108" s="256">
        <f t="shared" si="2833"/>
        <v>6</v>
      </c>
      <c r="HB108" s="31"/>
      <c r="HC108" s="30" t="s">
        <v>138</v>
      </c>
      <c r="HD108" s="30" t="s">
        <v>85</v>
      </c>
      <c r="HE108" s="30" t="s">
        <v>270</v>
      </c>
      <c r="HF108" s="30"/>
      <c r="HG108" s="30"/>
    </row>
    <row r="109" spans="1:215" s="38" customFormat="1" ht="21">
      <c r="A109" s="32"/>
      <c r="B109" s="599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139</v>
      </c>
      <c r="T109" s="35" t="str">
        <f t="shared" ref="T109:AA109" si="2840">IF(AND(T107&gt;0,T108&gt;0),ROUNDDOWN(T108/T107,4),"")</f>
        <v/>
      </c>
      <c r="U109" s="36" t="str">
        <f t="shared" si="2840"/>
        <v/>
      </c>
      <c r="V109" s="143" t="str">
        <f t="shared" si="2840"/>
        <v/>
      </c>
      <c r="W109" s="35" t="str">
        <f t="shared" si="2840"/>
        <v/>
      </c>
      <c r="X109" s="36" t="str">
        <f t="shared" si="2840"/>
        <v/>
      </c>
      <c r="Y109" s="150" t="str">
        <f t="shared" si="2840"/>
        <v/>
      </c>
      <c r="Z109" s="36">
        <f t="shared" si="2840"/>
        <v>0.83040000000000003</v>
      </c>
      <c r="AA109" s="36">
        <f t="shared" si="2840"/>
        <v>0.85040000000000004</v>
      </c>
      <c r="AB109" s="37">
        <f>IF(AB108&gt;0,AB108/AB107,0)</f>
        <v>0.15876874999999999</v>
      </c>
      <c r="AC109" s="143">
        <f t="shared" ref="AC109:AK109" si="2841">IF(AND(AC107&gt;0,AC108&gt;0),ROUNDDOWN(AC108/AC107,4),"")</f>
        <v>1</v>
      </c>
      <c r="AD109" s="35" t="str">
        <f t="shared" si="2841"/>
        <v/>
      </c>
      <c r="AE109" s="36" t="str">
        <f t="shared" si="2841"/>
        <v/>
      </c>
      <c r="AF109" s="150" t="str">
        <f t="shared" si="2841"/>
        <v/>
      </c>
      <c r="AG109" s="36" t="str">
        <f t="shared" si="2841"/>
        <v/>
      </c>
      <c r="AH109" s="36" t="str">
        <f t="shared" si="2841"/>
        <v/>
      </c>
      <c r="AI109" s="150" t="str">
        <f t="shared" si="2841"/>
        <v/>
      </c>
      <c r="AJ109" s="36">
        <f t="shared" si="2841"/>
        <v>0.78129999999999999</v>
      </c>
      <c r="AK109" s="36">
        <f t="shared" si="2841"/>
        <v>0.92630000000000001</v>
      </c>
      <c r="AL109" s="37">
        <f>IF(AL108&gt;0,AL108/AL107,0)</f>
        <v>0.58589999999999998</v>
      </c>
      <c r="AM109" s="150">
        <f t="shared" ref="AM109:AU109" si="2842">IF(AND(AM107&gt;0,AM108&gt;0),ROUNDDOWN(AM108/AM107,4),"")</f>
        <v>1</v>
      </c>
      <c r="AN109" s="36" t="str">
        <f t="shared" si="2842"/>
        <v/>
      </c>
      <c r="AO109" s="36" t="str">
        <f t="shared" si="2842"/>
        <v/>
      </c>
      <c r="AP109" s="150" t="str">
        <f t="shared" si="2842"/>
        <v/>
      </c>
      <c r="AQ109" s="36" t="str">
        <f t="shared" si="2842"/>
        <v/>
      </c>
      <c r="AR109" s="36" t="str">
        <f t="shared" si="2842"/>
        <v/>
      </c>
      <c r="AS109" s="150" t="str">
        <f t="shared" si="2842"/>
        <v/>
      </c>
      <c r="AT109" s="36">
        <f t="shared" si="2842"/>
        <v>0.78129999999999999</v>
      </c>
      <c r="AU109" s="36">
        <f t="shared" si="2842"/>
        <v>0.92630000000000001</v>
      </c>
      <c r="AV109" s="37">
        <f>IF(AV108&gt;0,AV108/AV107,0)</f>
        <v>0.58589999999999998</v>
      </c>
      <c r="AW109" s="143">
        <f>IF(AND(AW107&gt;0,AW108&gt;0),ROUNDDOWN(AW108/AW107,4),"")</f>
        <v>1</v>
      </c>
      <c r="AX109" s="424" t="str">
        <f t="shared" ref="AX109:BE109" si="2843">IF(AND(AX107&gt;0,AX108&gt;0),ROUNDDOWN(AX108/AX107,4),"")</f>
        <v/>
      </c>
      <c r="AY109" s="425" t="str">
        <f t="shared" si="2843"/>
        <v/>
      </c>
      <c r="AZ109" s="426" t="str">
        <f t="shared" si="2843"/>
        <v/>
      </c>
      <c r="BA109" s="297" t="str">
        <f t="shared" si="2843"/>
        <v/>
      </c>
      <c r="BB109" s="301" t="str">
        <f t="shared" si="2843"/>
        <v/>
      </c>
      <c r="BC109" s="155" t="str">
        <f t="shared" si="2843"/>
        <v/>
      </c>
      <c r="BD109" s="305">
        <f t="shared" si="2843"/>
        <v>0.79769999999999996</v>
      </c>
      <c r="BE109" s="315">
        <f t="shared" si="2843"/>
        <v>0.90100000000000002</v>
      </c>
      <c r="BF109" s="325"/>
      <c r="BG109" s="159">
        <f t="shared" ref="BG109:BO109" si="2844">IF(AND(BG107&gt;0,BG108&gt;0),ROUNDDOWN(BG108/BG107,4),"")</f>
        <v>1</v>
      </c>
      <c r="BH109" s="36" t="str">
        <f t="shared" si="2844"/>
        <v/>
      </c>
      <c r="BI109" s="36" t="str">
        <f t="shared" si="2844"/>
        <v/>
      </c>
      <c r="BJ109" s="150" t="str">
        <f t="shared" si="2844"/>
        <v/>
      </c>
      <c r="BK109" s="36" t="str">
        <f t="shared" si="2844"/>
        <v/>
      </c>
      <c r="BL109" s="36" t="str">
        <f t="shared" si="2844"/>
        <v/>
      </c>
      <c r="BM109" s="150" t="str">
        <f t="shared" si="2844"/>
        <v/>
      </c>
      <c r="BN109" s="36">
        <f t="shared" si="2844"/>
        <v>0.79339999999999999</v>
      </c>
      <c r="BO109" s="36">
        <f t="shared" si="2844"/>
        <v>0.94189999999999996</v>
      </c>
      <c r="BP109" s="37">
        <f>IF(BP108&gt;0,BP108/BP107,0)</f>
        <v>0.67335</v>
      </c>
      <c r="BQ109" s="150">
        <f t="shared" ref="BQ109:BY109" si="2845">IF(AND(BQ107&gt;0,BQ108&gt;0),ROUNDDOWN(BQ108/BQ107,4),"")</f>
        <v>1</v>
      </c>
      <c r="BR109" s="36" t="str">
        <f t="shared" si="2845"/>
        <v/>
      </c>
      <c r="BS109" s="36" t="str">
        <f t="shared" si="2845"/>
        <v/>
      </c>
      <c r="BT109" s="150" t="str">
        <f t="shared" si="2845"/>
        <v/>
      </c>
      <c r="BU109" s="36" t="str">
        <f t="shared" si="2845"/>
        <v/>
      </c>
      <c r="BV109" s="36" t="str">
        <f t="shared" si="2845"/>
        <v/>
      </c>
      <c r="BW109" s="150" t="str">
        <f t="shared" si="2845"/>
        <v/>
      </c>
      <c r="BX109" s="36">
        <f t="shared" si="2845"/>
        <v>0.69489999999999996</v>
      </c>
      <c r="BY109" s="36">
        <f t="shared" si="2845"/>
        <v>0.85599999999999998</v>
      </c>
      <c r="BZ109" s="37">
        <f>IF(BZ108&gt;0,BZ108/BZ107,0)</f>
        <v>0.19018750000000001</v>
      </c>
      <c r="CA109" s="150">
        <f t="shared" ref="CA109:CI109" si="2846">IF(AND(CA107&gt;0,CA108&gt;0),ROUNDDOWN(CA108/CA107,4),"")</f>
        <v>1</v>
      </c>
      <c r="CB109" s="36" t="str">
        <f t="shared" si="2846"/>
        <v/>
      </c>
      <c r="CC109" s="36" t="str">
        <f t="shared" si="2846"/>
        <v/>
      </c>
      <c r="CD109" s="150" t="str">
        <f t="shared" si="2846"/>
        <v/>
      </c>
      <c r="CE109" s="36" t="str">
        <f t="shared" si="2846"/>
        <v/>
      </c>
      <c r="CF109" s="36" t="str">
        <f t="shared" si="2846"/>
        <v/>
      </c>
      <c r="CG109" s="150" t="str">
        <f t="shared" si="2846"/>
        <v/>
      </c>
      <c r="CH109" s="36">
        <f t="shared" si="2846"/>
        <v>0.77459999999999996</v>
      </c>
      <c r="CI109" s="36">
        <f t="shared" si="2846"/>
        <v>0.90510000000000002</v>
      </c>
      <c r="CJ109" s="37">
        <f>IF(CJ108&gt;0,CJ108/CJ107,0)</f>
        <v>0.46655625000000001</v>
      </c>
      <c r="CK109" s="143">
        <f>IF(AND(CK107&gt;0,CK108&gt;0),ROUNDDOWN(CK108/CK107,4),"")</f>
        <v>1</v>
      </c>
      <c r="CL109" s="424" t="str">
        <f t="shared" ref="CL109:CS109" si="2847">IF(AND(CL107&gt;0,CL108&gt;0),ROUNDDOWN(CL108/CL107,4),"")</f>
        <v/>
      </c>
      <c r="CM109" s="425" t="str">
        <f t="shared" si="2847"/>
        <v/>
      </c>
      <c r="CN109" s="426" t="str">
        <f t="shared" si="2847"/>
        <v/>
      </c>
      <c r="CO109" s="297" t="str">
        <f t="shared" si="2847"/>
        <v/>
      </c>
      <c r="CP109" s="301" t="str">
        <f t="shared" si="2847"/>
        <v/>
      </c>
      <c r="CQ109" s="155" t="str">
        <f t="shared" si="2847"/>
        <v/>
      </c>
      <c r="CR109" s="305">
        <f t="shared" si="2847"/>
        <v>0.75429999999999997</v>
      </c>
      <c r="CS109" s="315">
        <f t="shared" si="2847"/>
        <v>0.90100000000000002</v>
      </c>
      <c r="CT109" s="325"/>
      <c r="CU109" s="159">
        <f>IF(AND(CU107&gt;0,CU108&gt;0),ROUNDDOWN(CU108/CU107,4),"")</f>
        <v>1</v>
      </c>
      <c r="CV109" s="335" t="str">
        <f>IF(AND(CV107&gt;0,CV108&gt;0),ROUNDDOWN(CV108/CV107,4),"")</f>
        <v/>
      </c>
      <c r="CW109" s="336" t="str">
        <f t="shared" ref="CW109:CX109" si="2848">IF(AND(CW107&gt;0,CW108&gt;0),ROUNDDOWN(CW108/CW107,4),"")</f>
        <v/>
      </c>
      <c r="CX109" s="163" t="str">
        <f t="shared" si="2848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>
        <f t="shared" ref="DB109:DE109" si="2849">IF(AND(DB107&gt;0,DB108&gt;0),ROUNDDOWN(DB108/DB107,4),"")</f>
        <v>0.77600000000000002</v>
      </c>
      <c r="DC109" s="484">
        <f t="shared" si="2849"/>
        <v>0.90100000000000002</v>
      </c>
      <c r="DD109" s="485"/>
      <c r="DE109" s="486">
        <f t="shared" si="2849"/>
        <v>1</v>
      </c>
      <c r="DF109" s="36" t="str">
        <f t="shared" ref="DF109:DM109" si="2850">IF(AND(DF107&gt;0,DF108&gt;0),ROUNDDOWN(DF108/DF107,4),"")</f>
        <v/>
      </c>
      <c r="DG109" s="36" t="str">
        <f t="shared" si="2850"/>
        <v/>
      </c>
      <c r="DH109" s="150" t="str">
        <f t="shared" si="2850"/>
        <v/>
      </c>
      <c r="DI109" s="36" t="str">
        <f t="shared" si="2850"/>
        <v/>
      </c>
      <c r="DJ109" s="36" t="str">
        <f t="shared" si="2850"/>
        <v/>
      </c>
      <c r="DK109" s="150" t="str">
        <f t="shared" si="2850"/>
        <v/>
      </c>
      <c r="DL109" s="36" t="str">
        <f t="shared" si="2850"/>
        <v/>
      </c>
      <c r="DM109" s="36" t="str">
        <f t="shared" si="2850"/>
        <v/>
      </c>
      <c r="DN109" s="37">
        <f>IF(DN108&gt;0,DN108/DN107,0)</f>
        <v>0</v>
      </c>
      <c r="DO109" s="150" t="str">
        <f t="shared" ref="DO109:DW109" si="2851">IF(AND(DO107&gt;0,DO108&gt;0),ROUNDDOWN(DO108/DO107,4),"")</f>
        <v/>
      </c>
      <c r="DP109" s="36" t="str">
        <f t="shared" si="2851"/>
        <v/>
      </c>
      <c r="DQ109" s="36" t="str">
        <f t="shared" si="2851"/>
        <v/>
      </c>
      <c r="DR109" s="150" t="str">
        <f t="shared" si="2851"/>
        <v/>
      </c>
      <c r="DS109" s="36" t="str">
        <f t="shared" si="2851"/>
        <v/>
      </c>
      <c r="DT109" s="36" t="str">
        <f t="shared" si="2851"/>
        <v/>
      </c>
      <c r="DU109" s="150" t="str">
        <f t="shared" si="2851"/>
        <v/>
      </c>
      <c r="DV109" s="36" t="str">
        <f t="shared" si="2851"/>
        <v/>
      </c>
      <c r="DW109" s="36" t="str">
        <f t="shared" si="2851"/>
        <v/>
      </c>
      <c r="DX109" s="37">
        <f>IF(DX108&gt;0,DX108/DX107,0)</f>
        <v>0</v>
      </c>
      <c r="DY109" s="150" t="str">
        <f t="shared" ref="DY109:EG109" si="2852">IF(AND(DY107&gt;0,DY108&gt;0),ROUNDDOWN(DY108/DY107,4),"")</f>
        <v/>
      </c>
      <c r="DZ109" s="36" t="str">
        <f t="shared" si="2852"/>
        <v/>
      </c>
      <c r="EA109" s="36" t="str">
        <f t="shared" si="2852"/>
        <v/>
      </c>
      <c r="EB109" s="150" t="str">
        <f t="shared" si="2852"/>
        <v/>
      </c>
      <c r="EC109" s="36" t="str">
        <f t="shared" si="2852"/>
        <v/>
      </c>
      <c r="ED109" s="36" t="str">
        <f t="shared" si="2852"/>
        <v/>
      </c>
      <c r="EE109" s="150" t="str">
        <f t="shared" si="2852"/>
        <v/>
      </c>
      <c r="EF109" s="36" t="str">
        <f t="shared" si="2852"/>
        <v/>
      </c>
      <c r="EG109" s="36" t="str">
        <f t="shared" si="2852"/>
        <v/>
      </c>
      <c r="EH109" s="37">
        <f>IF(EH108&gt;0,EH108/EH107,0)</f>
        <v>0</v>
      </c>
      <c r="EI109" s="143" t="str">
        <f>IF(AND(EI107&gt;0,EI108&gt;0),ROUNDDOWN(EI108/EI107,4),"")</f>
        <v/>
      </c>
      <c r="EJ109" s="424" t="str">
        <f t="shared" ref="EJ109:EQ109" si="2853">IF(AND(EJ107&gt;0,EJ108&gt;0),ROUNDDOWN(EJ108/EJ107,4),"")</f>
        <v/>
      </c>
      <c r="EK109" s="425" t="str">
        <f t="shared" si="2853"/>
        <v/>
      </c>
      <c r="EL109" s="426" t="str">
        <f t="shared" si="2853"/>
        <v/>
      </c>
      <c r="EM109" s="297" t="str">
        <f t="shared" si="2853"/>
        <v/>
      </c>
      <c r="EN109" s="301" t="str">
        <f t="shared" si="2853"/>
        <v/>
      </c>
      <c r="EO109" s="155" t="str">
        <f t="shared" si="2853"/>
        <v/>
      </c>
      <c r="EP109" s="305" t="str">
        <f t="shared" si="2853"/>
        <v/>
      </c>
      <c r="EQ109" s="315" t="str">
        <f t="shared" si="2853"/>
        <v/>
      </c>
      <c r="ER109" s="325"/>
      <c r="ES109" s="159" t="str">
        <f t="shared" ref="ES109:FA109" si="2854">IF(AND(ES107&gt;0,ES108&gt;0),ROUNDDOWN(ES108/ES107,4),"")</f>
        <v/>
      </c>
      <c r="ET109" s="36" t="str">
        <f t="shared" si="2854"/>
        <v/>
      </c>
      <c r="EU109" s="36" t="str">
        <f t="shared" si="2854"/>
        <v/>
      </c>
      <c r="EV109" s="150" t="str">
        <f t="shared" si="2854"/>
        <v/>
      </c>
      <c r="EW109" s="36" t="str">
        <f t="shared" si="2854"/>
        <v/>
      </c>
      <c r="EX109" s="36" t="str">
        <f t="shared" si="2854"/>
        <v/>
      </c>
      <c r="EY109" s="150" t="str">
        <f t="shared" si="2854"/>
        <v/>
      </c>
      <c r="EZ109" s="36" t="str">
        <f t="shared" si="2854"/>
        <v/>
      </c>
      <c r="FA109" s="36" t="str">
        <f t="shared" si="2854"/>
        <v/>
      </c>
      <c r="FB109" s="37">
        <f>IF(FB108&gt;0,FB108/FB107,0)</f>
        <v>0</v>
      </c>
      <c r="FC109" s="150" t="str">
        <f t="shared" ref="FC109:FK109" si="2855">IF(AND(FC107&gt;0,FC108&gt;0),ROUNDDOWN(FC108/FC107,4),"")</f>
        <v/>
      </c>
      <c r="FD109" s="36" t="str">
        <f t="shared" si="2855"/>
        <v/>
      </c>
      <c r="FE109" s="36" t="str">
        <f t="shared" si="2855"/>
        <v/>
      </c>
      <c r="FF109" s="150" t="str">
        <f t="shared" si="2855"/>
        <v/>
      </c>
      <c r="FG109" s="36" t="str">
        <f t="shared" si="2855"/>
        <v/>
      </c>
      <c r="FH109" s="36" t="str">
        <f t="shared" si="2855"/>
        <v/>
      </c>
      <c r="FI109" s="150" t="str">
        <f t="shared" si="2855"/>
        <v/>
      </c>
      <c r="FJ109" s="36" t="str">
        <f t="shared" si="2855"/>
        <v/>
      </c>
      <c r="FK109" s="36" t="str">
        <f t="shared" si="2855"/>
        <v/>
      </c>
      <c r="FL109" s="37">
        <f>IF(FL108&gt;0,FL108/FL107,0)</f>
        <v>0</v>
      </c>
      <c r="FM109" s="150" t="str">
        <f t="shared" ref="FM109:FU109" si="2856">IF(AND(FM107&gt;0,FM108&gt;0),ROUNDDOWN(FM108/FM107,4),"")</f>
        <v/>
      </c>
      <c r="FN109" s="36" t="str">
        <f t="shared" si="2856"/>
        <v/>
      </c>
      <c r="FO109" s="36" t="str">
        <f t="shared" si="2856"/>
        <v/>
      </c>
      <c r="FP109" s="150" t="str">
        <f t="shared" si="2856"/>
        <v/>
      </c>
      <c r="FQ109" s="36" t="str">
        <f t="shared" si="2856"/>
        <v/>
      </c>
      <c r="FR109" s="36" t="str">
        <f t="shared" si="2856"/>
        <v/>
      </c>
      <c r="FS109" s="150" t="str">
        <f t="shared" si="2856"/>
        <v/>
      </c>
      <c r="FT109" s="36" t="str">
        <f t="shared" si="2856"/>
        <v/>
      </c>
      <c r="FU109" s="36" t="str">
        <f t="shared" si="2856"/>
        <v/>
      </c>
      <c r="FV109" s="37">
        <f>IF(FV108&gt;0,FV108/FV107,0)</f>
        <v>0</v>
      </c>
      <c r="FW109" s="143" t="str">
        <f>IF(AND(FW107&gt;0,FW108&gt;0),ROUNDDOWN(FW108/FW107,4),"")</f>
        <v/>
      </c>
      <c r="FX109" s="424" t="str">
        <f t="shared" ref="FX109:GE109" si="2857">IF(AND(FX107&gt;0,FX108&gt;0),ROUNDDOWN(FX108/FX107,4),"")</f>
        <v/>
      </c>
      <c r="FY109" s="425" t="str">
        <f t="shared" si="2857"/>
        <v/>
      </c>
      <c r="FZ109" s="426" t="str">
        <f t="shared" si="2857"/>
        <v/>
      </c>
      <c r="GA109" s="297" t="str">
        <f t="shared" si="2857"/>
        <v/>
      </c>
      <c r="GB109" s="301" t="str">
        <f t="shared" si="2857"/>
        <v/>
      </c>
      <c r="GC109" s="155" t="str">
        <f t="shared" si="2857"/>
        <v/>
      </c>
      <c r="GD109" s="305" t="str">
        <f t="shared" si="2857"/>
        <v/>
      </c>
      <c r="GE109" s="315" t="str">
        <f t="shared" si="2857"/>
        <v/>
      </c>
      <c r="GF109" s="325"/>
      <c r="GG109" s="159" t="str">
        <f>IF(AND(GG107&gt;0,GG108&gt;0),ROUNDDOWN(GG108/GG107,4),"")</f>
        <v/>
      </c>
      <c r="GH109" s="335" t="str">
        <f>IF(AND(GH107&gt;0,GH108&gt;0),ROUNDDOWN(GH108/GH107,4),"")</f>
        <v/>
      </c>
      <c r="GI109" s="336" t="str">
        <f t="shared" ref="GI109:GJ109" si="2858">IF(AND(GI107&gt;0,GI108&gt;0),ROUNDDOWN(GI108/GI107,4),"")</f>
        <v/>
      </c>
      <c r="GJ109" s="163" t="str">
        <f t="shared" si="2858"/>
        <v/>
      </c>
      <c r="GK109" s="356" t="str">
        <f>IF(AND(GK107&gt;0,GK108&gt;0),ROUNDDOWN(GK108/GK107,4),"")</f>
        <v/>
      </c>
      <c r="GL109" s="357" t="str">
        <f>IF(AND(GL107&gt;0,GL108&gt;0),ROUNDDOWN(GL108/GL107,4),"")</f>
        <v/>
      </c>
      <c r="GM109" s="167" t="str">
        <f>IF(AND(GM107&gt;0,GM108&gt;0),ROUNDDOWN(GM108/GM107,4),"")</f>
        <v/>
      </c>
      <c r="GN109" s="483" t="str">
        <f t="shared" ref="GN109:HA109" si="2859">IF(AND(GN107&gt;0,GN108&gt;0),ROUNDDOWN(GN108/GN107,4),"")</f>
        <v/>
      </c>
      <c r="GO109" s="484" t="str">
        <f t="shared" si="2859"/>
        <v/>
      </c>
      <c r="GP109" s="485" t="str">
        <f t="shared" si="2859"/>
        <v/>
      </c>
      <c r="GQ109" s="486" t="str">
        <f t="shared" si="2859"/>
        <v/>
      </c>
      <c r="GR109" s="392" t="str">
        <f t="shared" si="2859"/>
        <v/>
      </c>
      <c r="GS109" s="393" t="str">
        <f t="shared" si="2859"/>
        <v/>
      </c>
      <c r="GT109" s="172" t="str">
        <f t="shared" si="2859"/>
        <v/>
      </c>
      <c r="GU109" s="392" t="str">
        <f t="shared" si="2859"/>
        <v/>
      </c>
      <c r="GV109" s="393" t="str">
        <f t="shared" si="2859"/>
        <v/>
      </c>
      <c r="GW109" s="172" t="str">
        <f t="shared" si="2859"/>
        <v/>
      </c>
      <c r="GX109" s="392">
        <f t="shared" si="2859"/>
        <v>0.38800000000000001</v>
      </c>
      <c r="GY109" s="393">
        <f t="shared" si="2859"/>
        <v>0.45050000000000001</v>
      </c>
      <c r="GZ109" s="374"/>
      <c r="HA109" s="171">
        <f t="shared" si="2859"/>
        <v>0.5</v>
      </c>
      <c r="HB109" s="40"/>
      <c r="HC109" s="39" t="s">
        <v>139</v>
      </c>
      <c r="HD109" s="39"/>
      <c r="HE109" s="39"/>
      <c r="HF109" s="39"/>
      <c r="HG109" s="39"/>
    </row>
    <row r="110" spans="1:215" s="25" customFormat="1" ht="21">
      <c r="A110" s="24"/>
      <c r="B110" s="51"/>
      <c r="C110" s="85" t="str">
        <f>_xlfn.XLOOKUP(D110,事業計画2025[営業所],事業計画2025[エリア],"",0)</f>
        <v>東京</v>
      </c>
      <c r="D110" s="86" t="s">
        <v>83</v>
      </c>
      <c r="E110" s="196"/>
      <c r="F110" s="196"/>
      <c r="G110" s="196" t="str">
        <f>_xlfn.XLOOKUP(D110,事業計画2025[営業所],事業計画2025[所長],"",0)</f>
        <v>畦地 都</v>
      </c>
      <c r="H110" s="196" t="str">
        <f>_xlfn.XLOOKUP(D110,事業計画2025[営業所],事業計画2025[担当役員],"",0)</f>
        <v>豊蔵 一幸</v>
      </c>
      <c r="I110" s="196">
        <f>_xlfn.XLOOKUP(D110,事業計画2025[営業所],事業計画2025[主要ブランド],"",0)</f>
        <v>0</v>
      </c>
      <c r="J110" s="196"/>
      <c r="K110" s="197">
        <f>_xlfn.XLOOKUP(D110,事業計画2025[営業所],事業計画2025[人件費],"",0)</f>
        <v>1410</v>
      </c>
      <c r="L110" s="197">
        <f>_xlfn.XLOOKUP(D110,事業計画2025[営業所],事業計画2025[販売費],"",0)</f>
        <v>0</v>
      </c>
      <c r="M110" s="197">
        <f>_xlfn.XLOOKUP(D110,事業計画2025[営業所],事業計画2025[減価償却費],"",0)</f>
        <v>0</v>
      </c>
      <c r="N110" s="197">
        <f>_xlfn.XLOOKUP(D110,事業計画2025[営業所],事業計画2025[地代・家賃],"",0)</f>
        <v>90</v>
      </c>
      <c r="O110" s="197">
        <f>_xlfn.XLOOKUP(D110,事業計画2025[営業所],事業計画2025[その他経費],"",0)</f>
        <v>100</v>
      </c>
      <c r="P110" s="197">
        <f>_xlfn.XLOOKUP(D110,事業計画2025[営業所],事業計画2025[本社経費],"",0)</f>
        <v>210</v>
      </c>
      <c r="Q110" s="197">
        <f>SUM(K110:P110)</f>
        <v>1810</v>
      </c>
      <c r="R110" s="196"/>
      <c r="S110" s="26" t="s">
        <v>137</v>
      </c>
      <c r="T110" s="27" cm="1">
        <f t="array" ref="T110">_xlfn.XLOOKUP($D110&amp;T$2&amp;T$3,事業計画集計2025[営業所]&amp;事業計画集計2025[月]&amp;事業計画集計2025[受着完],事業計画集計2025[(当月)計画 請負金額],0,0)</f>
        <v>0</v>
      </c>
      <c r="U110" s="28" cm="1">
        <f t="array" ref="U110">_xlfn.XLOOKUP($D110&amp;T$2&amp;T$3,事業計画集計2025[営業所]&amp;事業計画集計2025[月]&amp;事業計画集計2025[受着完],事業計画集計2025[(当月)計画 利益額],0,0)</f>
        <v>0</v>
      </c>
      <c r="V110" s="142" cm="1">
        <f t="array" ref="V110">_xlfn.XLOOKUP($D110&amp;T$2&amp;T$3,事業計画集計2025[営業所]&amp;事業計画集計2025[月]&amp;事業計画集計2025[受着完],事業計画集計2025[(当月)計画 棟数],0,0)</f>
        <v>0</v>
      </c>
      <c r="W110" s="27" cm="1">
        <f t="array" ref="W110">_xlfn.XLOOKUP($D110&amp;W$2&amp;W$3,事業計画集計2025[営業所]&amp;事業計画集計2025[月]&amp;事業計画集計2025[受着完],事業計画集計2025[(当月)計画 請負金額],0,0)</f>
        <v>0</v>
      </c>
      <c r="X110" s="28" cm="1">
        <f t="array" ref="X110">_xlfn.XLOOKUP($D110&amp;W$2&amp;W$3,事業計画集計2025[営業所]&amp;事業計画集計2025[月]&amp;事業計画集計2025[受着完],事業計画集計2025[(当月)計画 利益額],0,0)</f>
        <v>0</v>
      </c>
      <c r="Y110" s="149" cm="1">
        <f t="array" ref="Y110">_xlfn.XLOOKUP($D110&amp;W$2&amp;W$3,事業計画集計2025[営業所]&amp;事業計画集計2025[月]&amp;事業計画集計2025[受着完],事業計画集計2025[(当月)計画 棟数],0,0)</f>
        <v>0</v>
      </c>
      <c r="Z110" s="28" cm="1">
        <f t="array" ref="Z110">_xlfn.XLOOKUP($D110&amp;Z$2&amp;Z$3,事業計画集計2025[営業所]&amp;事業計画集計2025[月]&amp;事業計画集計2025[受着完],事業計画集計2025[(当月)計画 請負金額],0,0)</f>
        <v>2000000</v>
      </c>
      <c r="AA110" s="28" cm="1">
        <f t="array" ref="AA110">_xlfn.XLOOKUP($D110&amp;Z$2&amp;Z$3,事業計画集計2025[営業所]&amp;事業計画集計2025[月]&amp;事業計画集計2025[受着完],事業計画集計2025[(当月)計画 利益額],0,0)</f>
        <v>2000000</v>
      </c>
      <c r="AB110" s="29">
        <f>AA110-($Q110*1000)</f>
        <v>190000</v>
      </c>
      <c r="AC110" s="142" cm="1">
        <f t="array" ref="AC110">_xlfn.XLOOKUP($D110&amp;Z$2&amp;Z$3,事業計画集計2025[営業所]&amp;事業計画集計2025[月]&amp;事業計画集計2025[受着完],事業計画集計2025[(当月)計画 棟数],0,0)</f>
        <v>1</v>
      </c>
      <c r="AD110" s="27" cm="1">
        <f t="array" ref="AD110">_xlfn.XLOOKUP($D110&amp;AD$2&amp;AD$3,事業計画集計2025[営業所]&amp;事業計画集計2025[月]&amp;事業計画集計2025[受着完],事業計画集計2025[(当月)計画 請負金額],0,0)</f>
        <v>0</v>
      </c>
      <c r="AE110" s="28" cm="1">
        <f t="array" ref="AE110">_xlfn.XLOOKUP($D110&amp;AD$2&amp;AD$3,事業計画集計2025[営業所]&amp;事業計画集計2025[月]&amp;事業計画集計2025[受着完],事業計画集計2025[(当月)計画 利益額],0,0)</f>
        <v>0</v>
      </c>
      <c r="AF110" s="149" cm="1">
        <f t="array" ref="AF110">_xlfn.XLOOKUP($D110&amp;AD$2&amp;AD$3,事業計画集計2025[営業所]&amp;事業計画集計2025[月]&amp;事業計画集計2025[受着完],事業計画集計2025[(当月)計画 棟数],0,0)</f>
        <v>0</v>
      </c>
      <c r="AG110" s="28" cm="1">
        <f t="array" ref="AG110">_xlfn.XLOOKUP($D110&amp;AG$2&amp;AG$3,事業計画集計2025[営業所]&amp;事業計画集計2025[月]&amp;事業計画集計2025[受着完],事業計画集計2025[(当月)計画 請負金額],0,0)</f>
        <v>0</v>
      </c>
      <c r="AH110" s="28" cm="1">
        <f t="array" ref="AH110">_xlfn.XLOOKUP($D110&amp;AG$2&amp;AG$3,事業計画集計2025[営業所]&amp;事業計画集計2025[月]&amp;事業計画集計2025[受着完],事業計画集計2025[(当月)計画 利益額],0,0)</f>
        <v>0</v>
      </c>
      <c r="AI110" s="149" cm="1">
        <f t="array" ref="AI110">_xlfn.XLOOKUP($D110&amp;AG$2&amp;AG$3,事業計画集計2025[営業所]&amp;事業計画集計2025[月]&amp;事業計画集計2025[受着完],事業計画集計2025[(当月)計画 棟数],0,0)</f>
        <v>0</v>
      </c>
      <c r="AJ110" s="28" cm="1">
        <f t="array" ref="AJ110">_xlfn.XLOOKUP($D110&amp;AJ$2&amp;AJ$3,事業計画集計2025[営業所]&amp;事業計画集計2025[月]&amp;事業計画集計2025[受着完],事業計画集計2025[(当月)計画 請負金額],0,0)</f>
        <v>2000000</v>
      </c>
      <c r="AK110" s="28" cm="1">
        <f t="array" ref="AK110">_xlfn.XLOOKUP($D110&amp;AJ$2&amp;AJ$3,事業計画集計2025[営業所]&amp;事業計画集計2025[月]&amp;事業計画集計2025[受着完],事業計画集計2025[(当月)計画 利益額],0,0)</f>
        <v>2000000</v>
      </c>
      <c r="AL110" s="29">
        <f>AK110-($Q110*1000)</f>
        <v>190000</v>
      </c>
      <c r="AM110" s="149" cm="1">
        <f t="array" ref="AM110">_xlfn.XLOOKUP($D110&amp;AJ$2&amp;AJ$3,事業計画集計2025[営業所]&amp;事業計画集計2025[月]&amp;事業計画集計2025[受着完],事業計画集計2025[(当月)計画 棟数],0,0)</f>
        <v>1</v>
      </c>
      <c r="AN110" s="28" cm="1">
        <f t="array" ref="AN110">_xlfn.XLOOKUP($D110&amp;AN$2&amp;AN$3,事業計画集計2025[営業所]&amp;事業計画集計2025[月]&amp;事業計画集計2025[受着完],事業計画集計2025[(当月)計画 請負金額],0,0)</f>
        <v>0</v>
      </c>
      <c r="AO110" s="28" cm="1">
        <f t="array" ref="AO110">_xlfn.XLOOKUP($D110&amp;AN$2&amp;AN$3,事業計画集計2025[営業所]&amp;事業計画集計2025[月]&amp;事業計画集計2025[受着完],事業計画集計2025[(当月)計画 利益額],0,0)</f>
        <v>0</v>
      </c>
      <c r="AP110" s="149" cm="1">
        <f t="array" ref="AP110">_xlfn.XLOOKUP($D110&amp;AN$2&amp;AN$3,事業計画集計2025[営業所]&amp;事業計画集計2025[月]&amp;事業計画集計2025[受着完],事業計画集計2025[(当月)計画 棟数],0,0)</f>
        <v>0</v>
      </c>
      <c r="AQ110" s="28" cm="1">
        <f t="array" ref="AQ110">_xlfn.XLOOKUP($D110&amp;AQ$2&amp;AQ$3,事業計画集計2025[営業所]&amp;事業計画集計2025[月]&amp;事業計画集計2025[受着完],事業計画集計2025[(当月)計画 請負金額],0,0)</f>
        <v>0</v>
      </c>
      <c r="AR110" s="28" cm="1">
        <f t="array" ref="AR110">_xlfn.XLOOKUP($D110&amp;AQ$2&amp;AQ$3,事業計画集計2025[営業所]&amp;事業計画集計2025[月]&amp;事業計画集計2025[受着完],事業計画集計2025[(当月)計画 利益額],0,0)</f>
        <v>0</v>
      </c>
      <c r="AS110" s="149" cm="1">
        <f t="array" ref="AS110">_xlfn.XLOOKUP($D110&amp;AQ$2&amp;AQ$3,事業計画集計2025[営業所]&amp;事業計画集計2025[月]&amp;事業計画集計2025[受着完],事業計画集計2025[(当月)計画 棟数],0,0)</f>
        <v>0</v>
      </c>
      <c r="AT110" s="28" cm="1">
        <f t="array" ref="AT110">_xlfn.XLOOKUP($D110&amp;AT$2&amp;AT$3,事業計画集計2025[営業所]&amp;事業計画集計2025[月]&amp;事業計画集計2025[受着完],事業計画集計2025[(当月)計画 請負金額],0,0)</f>
        <v>2000000</v>
      </c>
      <c r="AU110" s="28" cm="1">
        <f t="array" ref="AU110">_xlfn.XLOOKUP($D110&amp;AT$2&amp;AT$3,事業計画集計2025[営業所]&amp;事業計画集計2025[月]&amp;事業計画集計2025[受着完],事業計画集計2025[(当月)計画 利益額],0,0)</f>
        <v>2000000</v>
      </c>
      <c r="AV110" s="29">
        <f>AU110-($Q110*1000)</f>
        <v>190000</v>
      </c>
      <c r="AW110" s="142" cm="1">
        <f t="array" ref="AW110">_xlfn.XLOOKUP($D110&amp;AT$2&amp;AT$3,事業計画集計2025[営業所]&amp;事業計画集計2025[月]&amp;事業計画集計2025[受着完],事業計画集計2025[(当月)計画 棟数],0,0)</f>
        <v>1</v>
      </c>
      <c r="AX110" s="421">
        <f t="shared" ref="AX110:AX111" si="2860">T110+AD110+AN110</f>
        <v>0</v>
      </c>
      <c r="AY110" s="422">
        <f t="shared" ref="AY110:AY111" si="2861">U110+AE110+AO110</f>
        <v>0</v>
      </c>
      <c r="AZ110" s="423">
        <f t="shared" ref="AZ110:AZ111" si="2862">V110+AF110+AP110</f>
        <v>0</v>
      </c>
      <c r="BA110" s="296">
        <f t="shared" ref="BA110:BA111" si="2863">W110+AG110+AQ110</f>
        <v>0</v>
      </c>
      <c r="BB110" s="300">
        <f t="shared" ref="BB110:BB111" si="2864">X110+AH110+AR110</f>
        <v>0</v>
      </c>
      <c r="BC110" s="154">
        <f t="shared" ref="BC110:BC111" si="2865">Y110+AI110+AS110</f>
        <v>0</v>
      </c>
      <c r="BD110" s="304">
        <f t="shared" ref="BD110" si="2866">Z110+AJ110+AT110</f>
        <v>6000000</v>
      </c>
      <c r="BE110" s="314">
        <f t="shared" ref="BE110" si="2867">AA110+AK110+AU110</f>
        <v>6000000</v>
      </c>
      <c r="BF110" s="324">
        <f t="shared" ref="BF110" si="2868">AB110+AL110+AV110</f>
        <v>570000</v>
      </c>
      <c r="BG110" s="158">
        <f t="shared" ref="BG110" si="2869">AC110+AM110+AW110</f>
        <v>3</v>
      </c>
      <c r="BH110" s="28" cm="1">
        <f t="array" ref="BH110">_xlfn.XLOOKUP($D110&amp;BH$2&amp;BH$3,事業計画集計2025[営業所]&amp;事業計画集計2025[月]&amp;事業計画集計2025[受着完],事業計画集計2025[(当月)計画 請負金額],0,0)</f>
        <v>0</v>
      </c>
      <c r="BI110" s="28" cm="1">
        <f t="array" ref="BI110">_xlfn.XLOOKUP($D110&amp;BH$2&amp;BH$3,事業計画集計2025[営業所]&amp;事業計画集計2025[月]&amp;事業計画集計2025[受着完],事業計画集計2025[(当月)計画 利益額],0,0)</f>
        <v>0</v>
      </c>
      <c r="BJ110" s="149" cm="1">
        <f t="array" ref="BJ110">_xlfn.XLOOKUP($D110&amp;BH$2&amp;BH$3,事業計画集計2025[営業所]&amp;事業計画集計2025[月]&amp;事業計画集計2025[受着完],事業計画集計2025[(当月)計画 棟数],0,0)</f>
        <v>0</v>
      </c>
      <c r="BK110" s="28" cm="1">
        <f t="array" ref="BK110">_xlfn.XLOOKUP($D110&amp;BK$2&amp;BK$3,事業計画集計2025[営業所]&amp;事業計画集計2025[月]&amp;事業計画集計2025[受着完],事業計画集計2025[(当月)計画 請負金額],0,0)</f>
        <v>0</v>
      </c>
      <c r="BL110" s="28" cm="1">
        <f t="array" ref="BL110">_xlfn.XLOOKUP($D110&amp;BK$2&amp;BK$3,事業計画集計2025[営業所]&amp;事業計画集計2025[月]&amp;事業計画集計2025[受着完],事業計画集計2025[(当月)計画 利益額],0,0)</f>
        <v>0</v>
      </c>
      <c r="BM110" s="149" cm="1">
        <f t="array" ref="BM110">_xlfn.XLOOKUP($D110&amp;BK$2&amp;BK$3,事業計画集計2025[営業所]&amp;事業計画集計2025[月]&amp;事業計画集計2025[受着完],事業計画集計2025[(当月)計画 棟数],0,0)</f>
        <v>0</v>
      </c>
      <c r="BN110" s="28" cm="1">
        <f t="array" ref="BN110">_xlfn.XLOOKUP($D110&amp;BN$2&amp;BN$3,事業計画集計2025[営業所]&amp;事業計画集計2025[月]&amp;事業計画集計2025[受着完],事業計画集計2025[(当月)計画 請負金額],0,0)</f>
        <v>2000000</v>
      </c>
      <c r="BO110" s="28" cm="1">
        <f t="array" ref="BO110">_xlfn.XLOOKUP($D110&amp;BN$2&amp;BN$3,事業計画集計2025[営業所]&amp;事業計画集計2025[月]&amp;事業計画集計2025[受着完],事業計画集計2025[(当月)計画 利益額],0,0)</f>
        <v>2000000</v>
      </c>
      <c r="BP110" s="29">
        <f>BO110-($Q110*1000)</f>
        <v>190000</v>
      </c>
      <c r="BQ110" s="149" cm="1">
        <f t="array" ref="BQ110">_xlfn.XLOOKUP($D110&amp;BN$2&amp;BN$3,事業計画集計2025[営業所]&amp;事業計画集計2025[月]&amp;事業計画集計2025[受着完],事業計画集計2025[(当月)計画 棟数],0,0)</f>
        <v>1</v>
      </c>
      <c r="BR110" s="28" cm="1">
        <f t="array" ref="BR110">_xlfn.XLOOKUP($D110&amp;BR$2&amp;BR$3,事業計画集計2025[営業所]&amp;事業計画集計2025[月]&amp;事業計画集計2025[受着完],事業計画集計2025[(当月)計画 請負金額],0,0)</f>
        <v>0</v>
      </c>
      <c r="BS110" s="28" cm="1">
        <f t="array" ref="BS110">_xlfn.XLOOKUP($D110&amp;BR$2&amp;BR$3,事業計画集計2025[営業所]&amp;事業計画集計2025[月]&amp;事業計画集計2025[受着完],事業計画集計2025[(当月)計画 利益額],0,0)</f>
        <v>0</v>
      </c>
      <c r="BT110" s="149" cm="1">
        <f t="array" ref="BT110">_xlfn.XLOOKUP($D110&amp;BR$2&amp;BR$3,事業計画集計2025[営業所]&amp;事業計画集計2025[月]&amp;事業計画集計2025[受着完],事業計画集計2025[(当月)計画 棟数],0,0)</f>
        <v>0</v>
      </c>
      <c r="BU110" s="28" cm="1">
        <f t="array" ref="BU110">_xlfn.XLOOKUP($D110&amp;BU$2&amp;BU$3,事業計画集計2025[営業所]&amp;事業計画集計2025[月]&amp;事業計画集計2025[受着完],事業計画集計2025[(当月)計画 請負金額],0,0)</f>
        <v>0</v>
      </c>
      <c r="BV110" s="28" cm="1">
        <f t="array" ref="BV110">_xlfn.XLOOKUP($D110&amp;BU$2&amp;BU$3,事業計画集計2025[営業所]&amp;事業計画集計2025[月]&amp;事業計画集計2025[受着完],事業計画集計2025[(当月)計画 利益額],0,0)</f>
        <v>0</v>
      </c>
      <c r="BW110" s="149" cm="1">
        <f t="array" ref="BW110">_xlfn.XLOOKUP($D110&amp;BU$2&amp;BU$3,事業計画集計2025[営業所]&amp;事業計画集計2025[月]&amp;事業計画集計2025[受着完],事業計画集計2025[(当月)計画 棟数],0,0)</f>
        <v>0</v>
      </c>
      <c r="BX110" s="28" cm="1">
        <f t="array" ref="BX110">_xlfn.XLOOKUP($D110&amp;BX$2&amp;BX$3,事業計画集計2025[営業所]&amp;事業計画集計2025[月]&amp;事業計画集計2025[受着完],事業計画集計2025[(当月)計画 請負金額],0,0)</f>
        <v>2000000</v>
      </c>
      <c r="BY110" s="28" cm="1">
        <f t="array" ref="BY110">_xlfn.XLOOKUP($D110&amp;BX$2&amp;BX$3,事業計画集計2025[営業所]&amp;事業計画集計2025[月]&amp;事業計画集計2025[受着完],事業計画集計2025[(当月)計画 利益額],0,0)</f>
        <v>2000000</v>
      </c>
      <c r="BZ110" s="29">
        <f>BY110-($Q110*1000)</f>
        <v>190000</v>
      </c>
      <c r="CA110" s="149" cm="1">
        <f t="array" ref="CA110">_xlfn.XLOOKUP($D110&amp;BX$2&amp;BX$3,事業計画集計2025[営業所]&amp;事業計画集計2025[月]&amp;事業計画集計2025[受着完],事業計画集計2025[(当月)計画 棟数],0,0)</f>
        <v>1</v>
      </c>
      <c r="CB110" s="28" cm="1">
        <f t="array" ref="CB110">_xlfn.XLOOKUP($D110&amp;CB$2&amp;CB$3,事業計画集計2025[営業所]&amp;事業計画集計2025[月]&amp;事業計画集計2025[受着完],事業計画集計2025[(当月)計画 請負金額],0,0)</f>
        <v>0</v>
      </c>
      <c r="CC110" s="28" cm="1">
        <f t="array" ref="CC110">_xlfn.XLOOKUP($D110&amp;CB$2&amp;CB$3,事業計画集計2025[営業所]&amp;事業計画集計2025[月]&amp;事業計画集計2025[受着完],事業計画集計2025[(当月)計画 利益額],0,0)</f>
        <v>0</v>
      </c>
      <c r="CD110" s="149" cm="1">
        <f t="array" ref="CD110">_xlfn.XLOOKUP($D110&amp;CB$2&amp;CB$3,事業計画集計2025[営業所]&amp;事業計画集計2025[月]&amp;事業計画集計2025[受着完],事業計画集計2025[(当月)計画 棟数],0,0)</f>
        <v>0</v>
      </c>
      <c r="CE110" s="28" cm="1">
        <f t="array" ref="CE110">_xlfn.XLOOKUP($D110&amp;CE$2&amp;CE$3,事業計画集計2025[営業所]&amp;事業計画集計2025[月]&amp;事業計画集計2025[受着完],事業計画集計2025[(当月)計画 請負金額],0,0)</f>
        <v>0</v>
      </c>
      <c r="CF110" s="28" cm="1">
        <f t="array" ref="CF110">_xlfn.XLOOKUP($D110&amp;CE$2&amp;CE$3,事業計画集計2025[営業所]&amp;事業計画集計2025[月]&amp;事業計画集計2025[受着完],事業計画集計2025[(当月)計画 利益額],0,0)</f>
        <v>0</v>
      </c>
      <c r="CG110" s="149" cm="1">
        <f t="array" ref="CG110">_xlfn.XLOOKUP($D110&amp;CE$2&amp;CE$3,事業計画集計2025[営業所]&amp;事業計画集計2025[月]&amp;事業計画集計2025[受着完],事業計画集計2025[(当月)計画 棟数],0,0)</f>
        <v>0</v>
      </c>
      <c r="CH110" s="28" cm="1">
        <f t="array" ref="CH110">_xlfn.XLOOKUP($D110&amp;CH$2&amp;CH$3,事業計画集計2025[営業所]&amp;事業計画集計2025[月]&amp;事業計画集計2025[受着完],事業計画集計2025[(当月)計画 請負金額],0,0)</f>
        <v>2000000</v>
      </c>
      <c r="CI110" s="28" cm="1">
        <f t="array" ref="CI110">_xlfn.XLOOKUP($D110&amp;CH$2&amp;CH$3,事業計画集計2025[営業所]&amp;事業計画集計2025[月]&amp;事業計画集計2025[受着完],事業計画集計2025[(当月)計画 利益額],0,0)</f>
        <v>2000000</v>
      </c>
      <c r="CJ110" s="29">
        <f>CI110-($Q110*1000)</f>
        <v>190000</v>
      </c>
      <c r="CK110" s="142" cm="1">
        <f t="array" ref="CK110">_xlfn.XLOOKUP($D110&amp;CH$2&amp;CH$3,事業計画集計2025[営業所]&amp;事業計画集計2025[月]&amp;事業計画集計2025[受着完],事業計画集計2025[(当月)計画 棟数],0,0)</f>
        <v>1</v>
      </c>
      <c r="CL110" s="421">
        <f t="shared" ref="CL110:CL111" si="2870">BH110+BR110+CB110</f>
        <v>0</v>
      </c>
      <c r="CM110" s="422">
        <f t="shared" ref="CM110:CM111" si="2871">BI110+BS110+CC110</f>
        <v>0</v>
      </c>
      <c r="CN110" s="423">
        <f t="shared" ref="CN110:CN111" si="2872">BJ110+BT110+CD110</f>
        <v>0</v>
      </c>
      <c r="CO110" s="296">
        <f t="shared" ref="CO110:CO111" si="2873">BK110+BU110+CE110</f>
        <v>0</v>
      </c>
      <c r="CP110" s="300">
        <f t="shared" ref="CP110:CP111" si="2874">BL110+BV110+CF110</f>
        <v>0</v>
      </c>
      <c r="CQ110" s="154">
        <f t="shared" ref="CQ110:CQ111" si="2875">BM110+BW110+CG110</f>
        <v>0</v>
      </c>
      <c r="CR110" s="304">
        <f t="shared" ref="CR110" si="2876">BN110+BX110+CH110</f>
        <v>6000000</v>
      </c>
      <c r="CS110" s="314">
        <f t="shared" ref="CS110:CT110" si="2877">BO110+BY110+CI110</f>
        <v>6000000</v>
      </c>
      <c r="CT110" s="324">
        <f t="shared" si="2877"/>
        <v>570000</v>
      </c>
      <c r="CU110" s="158">
        <f t="shared" ref="CU110" si="2878">BQ110+CA110+CK110</f>
        <v>3</v>
      </c>
      <c r="CV110" s="333">
        <f t="shared" ref="CV110:CV111" si="2879">AX110+CL110</f>
        <v>0</v>
      </c>
      <c r="CW110" s="334">
        <f t="shared" ref="CW110:CW111" si="2880">AY110+CM110</f>
        <v>0</v>
      </c>
      <c r="CX110" s="162">
        <f t="shared" ref="CX110:CX111" si="2881">AZ110+CN110</f>
        <v>0</v>
      </c>
      <c r="CY110" s="354">
        <f t="shared" ref="CY110:CY111" si="2882">BA110+CO110</f>
        <v>0</v>
      </c>
      <c r="CZ110" s="355">
        <f t="shared" ref="CZ110:CZ111" si="2883">BB110+CP110</f>
        <v>0</v>
      </c>
      <c r="DA110" s="166">
        <f t="shared" ref="DA110:DA111" si="2884">BC110+CQ110</f>
        <v>0</v>
      </c>
      <c r="DB110" s="479">
        <f t="shared" ref="DB110:DB111" si="2885">BD110+CR110</f>
        <v>12000000</v>
      </c>
      <c r="DC110" s="480">
        <f t="shared" ref="DC110:DC111" si="2886">BE110+CS110</f>
        <v>12000000</v>
      </c>
      <c r="DD110" s="481">
        <f t="shared" ref="DD110:DD111" si="2887">BF110+CT110</f>
        <v>1140000</v>
      </c>
      <c r="DE110" s="482">
        <f t="shared" ref="DE110:DE111" si="2888">BG110+CU110</f>
        <v>6</v>
      </c>
      <c r="DF110" s="28" cm="1">
        <f t="array" ref="DF110">_xlfn.XLOOKUP($D110&amp;DF$2&amp;DF$3,事業計画集計2025[営業所]&amp;事業計画集計2025[月]&amp;事業計画集計2025[受着完],事業計画集計2025[(当月)計画 請負金額],0,0)</f>
        <v>0</v>
      </c>
      <c r="DG110" s="28" cm="1">
        <f t="array" ref="DG110">_xlfn.XLOOKUP($D110&amp;DF$2&amp;DF$3,事業計画集計2025[営業所]&amp;事業計画集計2025[月]&amp;事業計画集計2025[受着完],事業計画集計2025[(当月)計画 利益額],0,0)</f>
        <v>0</v>
      </c>
      <c r="DH110" s="149" cm="1">
        <f t="array" ref="DH110">_xlfn.XLOOKUP($D110&amp;DF$2&amp;DF$3,事業計画集計2025[営業所]&amp;事業計画集計2025[月]&amp;事業計画集計2025[受着完],事業計画集計2025[(当月)計画 棟数],0,0)</f>
        <v>0</v>
      </c>
      <c r="DI110" s="28" cm="1">
        <f t="array" ref="DI110">_xlfn.XLOOKUP($D110&amp;DI$2&amp;DI$3,事業計画集計2025[営業所]&amp;事業計画集計2025[月]&amp;事業計画集計2025[受着完],事業計画集計2025[(当月)計画 請負金額],0,0)</f>
        <v>0</v>
      </c>
      <c r="DJ110" s="28" cm="1">
        <f t="array" ref="DJ110">_xlfn.XLOOKUP($D110&amp;DI$2&amp;DI$3,事業計画集計2025[営業所]&amp;事業計画集計2025[月]&amp;事業計画集計2025[受着完],事業計画集計2025[(当月)計画 利益額],0,0)</f>
        <v>0</v>
      </c>
      <c r="DK110" s="149" cm="1">
        <f t="array" ref="DK110">_xlfn.XLOOKUP($D110&amp;DI$2&amp;DI$3,事業計画集計2025[営業所]&amp;事業計画集計2025[月]&amp;事業計画集計2025[受着完],事業計画集計2025[(当月)計画 棟数],0,0)</f>
        <v>0</v>
      </c>
      <c r="DL110" s="28" cm="1">
        <f t="array" ref="DL110">_xlfn.XLOOKUP($D110&amp;DL$2&amp;DL$3,事業計画集計2025[営業所]&amp;事業計画集計2025[月]&amp;事業計画集計2025[受着完],事業計画集計2025[(当月)計画 請負金額],0,0)</f>
        <v>2000000</v>
      </c>
      <c r="DM110" s="28" cm="1">
        <f t="array" ref="DM110">_xlfn.XLOOKUP($D110&amp;DL$2&amp;DL$3,事業計画集計2025[営業所]&amp;事業計画集計2025[月]&amp;事業計画集計2025[受着完],事業計画集計2025[(当月)計画 利益額],0,0)</f>
        <v>2000000</v>
      </c>
      <c r="DN110" s="29">
        <f>DM110-($Q110*1000)</f>
        <v>190000</v>
      </c>
      <c r="DO110" s="149" cm="1">
        <f t="array" ref="DO110">_xlfn.XLOOKUP($D110&amp;DL$2&amp;DL$3,事業計画集計2025[営業所]&amp;事業計画集計2025[月]&amp;事業計画集計2025[受着完],事業計画集計2025[(当月)計画 棟数],0,0)</f>
        <v>1</v>
      </c>
      <c r="DP110" s="28" cm="1">
        <f t="array" ref="DP110">_xlfn.XLOOKUP($D110&amp;DP$2&amp;DP$3,事業計画集計2025[営業所]&amp;事業計画集計2025[月]&amp;事業計画集計2025[受着完],事業計画集計2025[(当月)計画 請負金額],0,0)</f>
        <v>0</v>
      </c>
      <c r="DQ110" s="28" cm="1">
        <f t="array" ref="DQ110">_xlfn.XLOOKUP($D110&amp;DP$2&amp;DP$3,事業計画集計2025[営業所]&amp;事業計画集計2025[月]&amp;事業計画集計2025[受着完],事業計画集計2025[(当月)計画 利益額],0,0)</f>
        <v>0</v>
      </c>
      <c r="DR110" s="149" cm="1">
        <f t="array" ref="DR110">_xlfn.XLOOKUP($D110&amp;DP$2&amp;DP$3,事業計画集計2025[営業所]&amp;事業計画集計2025[月]&amp;事業計画集計2025[受着完],事業計画集計2025[(当月)計画 棟数],0,0)</f>
        <v>0</v>
      </c>
      <c r="DS110" s="28" cm="1">
        <f t="array" ref="DS110">_xlfn.XLOOKUP($D110&amp;DS$2&amp;DS$3,事業計画集計2025[営業所]&amp;事業計画集計2025[月]&amp;事業計画集計2025[受着完],事業計画集計2025[(当月)計画 請負金額],0,0)</f>
        <v>0</v>
      </c>
      <c r="DT110" s="28" cm="1">
        <f t="array" ref="DT110">_xlfn.XLOOKUP($D110&amp;DS$2&amp;DS$3,事業計画集計2025[営業所]&amp;事業計画集計2025[月]&amp;事業計画集計2025[受着完],事業計画集計2025[(当月)計画 利益額],0,0)</f>
        <v>0</v>
      </c>
      <c r="DU110" s="149" cm="1">
        <f t="array" ref="DU110">_xlfn.XLOOKUP($D110&amp;DS$2&amp;DS$3,事業計画集計2025[営業所]&amp;事業計画集計2025[月]&amp;事業計画集計2025[受着完],事業計画集計2025[(当月)計画 棟数],0,0)</f>
        <v>0</v>
      </c>
      <c r="DV110" s="28" cm="1">
        <f t="array" ref="DV110">_xlfn.XLOOKUP($D110&amp;DV$2&amp;DV$3,事業計画集計2025[営業所]&amp;事業計画集計2025[月]&amp;事業計画集計2025[受着完],事業計画集計2025[(当月)計画 請負金額],0,0)</f>
        <v>2000000</v>
      </c>
      <c r="DW110" s="28" cm="1">
        <f t="array" ref="DW110">_xlfn.XLOOKUP($D110&amp;DV$2&amp;DV$3,事業計画集計2025[営業所]&amp;事業計画集計2025[月]&amp;事業計画集計2025[受着完],事業計画集計2025[(当月)計画 利益額],0,0)</f>
        <v>2000000</v>
      </c>
      <c r="DX110" s="29">
        <f>DW110-($Q110*1000)</f>
        <v>190000</v>
      </c>
      <c r="DY110" s="149" cm="1">
        <f t="array" ref="DY110">_xlfn.XLOOKUP($D110&amp;DV$2&amp;DV$3,事業計画集計2025[営業所]&amp;事業計画集計2025[月]&amp;事業計画集計2025[受着完],事業計画集計2025[(当月)計画 棟数],0,0)</f>
        <v>1</v>
      </c>
      <c r="DZ110" s="28" cm="1">
        <f t="array" ref="DZ110">_xlfn.XLOOKUP($D110&amp;DZ$2&amp;DZ$3,事業計画集計2025[営業所]&amp;事業計画集計2025[月]&amp;事業計画集計2025[受着完],事業計画集計2025[(当月)計画 請負金額],0,0)</f>
        <v>0</v>
      </c>
      <c r="EA110" s="28" cm="1">
        <f t="array" ref="EA110">_xlfn.XLOOKUP($D110&amp;DZ$2&amp;DZ$3,事業計画集計2025[営業所]&amp;事業計画集計2025[月]&amp;事業計画集計2025[受着完],事業計画集計2025[(当月)計画 利益額],0,0)</f>
        <v>0</v>
      </c>
      <c r="EB110" s="149" cm="1">
        <f t="array" ref="EB110">_xlfn.XLOOKUP($D110&amp;DZ$2&amp;DZ$3,事業計画集計2025[営業所]&amp;事業計画集計2025[月]&amp;事業計画集計2025[受着完],事業計画集計2025[(当月)計画 棟数],0,0)</f>
        <v>0</v>
      </c>
      <c r="EC110" s="28" cm="1">
        <f t="array" ref="EC110">_xlfn.XLOOKUP($D110&amp;EC$2&amp;EC$3,事業計画集計2025[営業所]&amp;事業計画集計2025[月]&amp;事業計画集計2025[受着完],事業計画集計2025[(当月)計画 請負金額],0,0)</f>
        <v>0</v>
      </c>
      <c r="ED110" s="28" cm="1">
        <f t="array" ref="ED110">_xlfn.XLOOKUP($D110&amp;EC$2&amp;EC$3,事業計画集計2025[営業所]&amp;事業計画集計2025[月]&amp;事業計画集計2025[受着完],事業計画集計2025[(当月)計画 利益額],0,0)</f>
        <v>0</v>
      </c>
      <c r="EE110" s="149" cm="1">
        <f t="array" ref="EE110">_xlfn.XLOOKUP($D110&amp;EC$2&amp;EC$3,事業計画集計2025[営業所]&amp;事業計画集計2025[月]&amp;事業計画集計2025[受着完],事業計画集計2025[(当月)計画 棟数],0,0)</f>
        <v>0</v>
      </c>
      <c r="EF110" s="28" cm="1">
        <f t="array" ref="EF110">_xlfn.XLOOKUP($D110&amp;EF$2&amp;EF$3,事業計画集計2025[営業所]&amp;事業計画集計2025[月]&amp;事業計画集計2025[受着完],事業計画集計2025[(当月)計画 請負金額],0,0)</f>
        <v>2000000</v>
      </c>
      <c r="EG110" s="28" cm="1">
        <f t="array" ref="EG110">_xlfn.XLOOKUP($D110&amp;EF$2&amp;EF$3,事業計画集計2025[営業所]&amp;事業計画集計2025[月]&amp;事業計画集計2025[受着完],事業計画集計2025[(当月)計画 利益額],0,0)</f>
        <v>2000000</v>
      </c>
      <c r="EH110" s="29">
        <f>EG110-($Q110*1000)</f>
        <v>190000</v>
      </c>
      <c r="EI110" s="142" cm="1">
        <f t="array" ref="EI110">_xlfn.XLOOKUP($D110&amp;EF$2&amp;EF$3,事業計画集計2025[営業所]&amp;事業計画集計2025[月]&amp;事業計画集計2025[受着完],事業計画集計2025[(当月)計画 棟数],0,0)</f>
        <v>1</v>
      </c>
      <c r="EJ110" s="421">
        <f t="shared" ref="EJ110:EJ111" si="2889">DF110+DP110+DZ110</f>
        <v>0</v>
      </c>
      <c r="EK110" s="422">
        <f t="shared" ref="EK110:EK111" si="2890">DG110+DQ110+EA110</f>
        <v>0</v>
      </c>
      <c r="EL110" s="423">
        <f t="shared" ref="EL110:EL111" si="2891">DH110+DR110+EB110</f>
        <v>0</v>
      </c>
      <c r="EM110" s="296">
        <f t="shared" ref="EM110:EM111" si="2892">DI110+DS110+EC110</f>
        <v>0</v>
      </c>
      <c r="EN110" s="300">
        <f t="shared" ref="EN110:EN111" si="2893">DJ110+DT110+ED110</f>
        <v>0</v>
      </c>
      <c r="EO110" s="154">
        <f t="shared" ref="EO110:EO111" si="2894">DK110+DU110+EE110</f>
        <v>0</v>
      </c>
      <c r="EP110" s="304">
        <f t="shared" ref="EP110" si="2895">DL110+DV110+EF110</f>
        <v>6000000</v>
      </c>
      <c r="EQ110" s="314">
        <f t="shared" ref="EQ110:ER110" si="2896">DM110+DW110+EG110</f>
        <v>6000000</v>
      </c>
      <c r="ER110" s="324">
        <f t="shared" si="2896"/>
        <v>570000</v>
      </c>
      <c r="ES110" s="158">
        <f t="shared" ref="ES110" si="2897">DO110+DY110+EI110</f>
        <v>3</v>
      </c>
      <c r="ET110" s="28" cm="1">
        <f t="array" ref="ET110">_xlfn.XLOOKUP($D110&amp;ET$2&amp;ET$3,事業計画集計2025[営業所]&amp;事業計画集計2025[月]&amp;事業計画集計2025[受着完],事業計画集計2025[(当月)計画 請負金額],0,0)</f>
        <v>0</v>
      </c>
      <c r="EU110" s="28" cm="1">
        <f t="array" ref="EU110">_xlfn.XLOOKUP($D110&amp;ET$2&amp;ET$3,事業計画集計2025[営業所]&amp;事業計画集計2025[月]&amp;事業計画集計2025[受着完],事業計画集計2025[(当月)計画 利益額],0,0)</f>
        <v>0</v>
      </c>
      <c r="EV110" s="149" cm="1">
        <f t="array" ref="EV110">_xlfn.XLOOKUP($D110&amp;ET$2&amp;ET$3,事業計画集計2025[営業所]&amp;事業計画集計2025[月]&amp;事業計画集計2025[受着完],事業計画集計2025[(当月)計画 棟数],0,0)</f>
        <v>0</v>
      </c>
      <c r="EW110" s="28" cm="1">
        <f t="array" ref="EW110">_xlfn.XLOOKUP($D110&amp;EW$2&amp;EW$3,事業計画集計2025[営業所]&amp;事業計画集計2025[月]&amp;事業計画集計2025[受着完],事業計画集計2025[(当月)計画 請負金額],0,0)</f>
        <v>0</v>
      </c>
      <c r="EX110" s="28" cm="1">
        <f t="array" ref="EX110">_xlfn.XLOOKUP($D110&amp;EW$2&amp;EW$3,事業計画集計2025[営業所]&amp;事業計画集計2025[月]&amp;事業計画集計2025[受着完],事業計画集計2025[(当月)計画 利益額],0,0)</f>
        <v>0</v>
      </c>
      <c r="EY110" s="149" cm="1">
        <f t="array" ref="EY110">_xlfn.XLOOKUP($D110&amp;EW$2&amp;EW$3,事業計画集計2025[営業所]&amp;事業計画集計2025[月]&amp;事業計画集計2025[受着完],事業計画集計2025[(当月)計画 棟数],0,0)</f>
        <v>0</v>
      </c>
      <c r="EZ110" s="28" cm="1">
        <f t="array" ref="EZ110">_xlfn.XLOOKUP($D110&amp;EZ$2&amp;EZ$3,事業計画集計2025[営業所]&amp;事業計画集計2025[月]&amp;事業計画集計2025[受着完],事業計画集計2025[(当月)計画 請負金額],0,0)</f>
        <v>2000000</v>
      </c>
      <c r="FA110" s="28" cm="1">
        <f t="array" ref="FA110">_xlfn.XLOOKUP($D110&amp;EZ$2&amp;EZ$3,事業計画集計2025[営業所]&amp;事業計画集計2025[月]&amp;事業計画集計2025[受着完],事業計画集計2025[(当月)計画 利益額],0,0)</f>
        <v>2000000</v>
      </c>
      <c r="FB110" s="29">
        <f>FA110-($Q110*1000)</f>
        <v>190000</v>
      </c>
      <c r="FC110" s="149" cm="1">
        <f t="array" ref="FC110">_xlfn.XLOOKUP($D110&amp;EZ$2&amp;EZ$3,事業計画集計2025[営業所]&amp;事業計画集計2025[月]&amp;事業計画集計2025[受着完],事業計画集計2025[(当月)計画 棟数],0,0)</f>
        <v>1</v>
      </c>
      <c r="FD110" s="28" cm="1">
        <f t="array" ref="FD110">_xlfn.XLOOKUP($D110&amp;FD$2&amp;FD$3,事業計画集計2025[営業所]&amp;事業計画集計2025[月]&amp;事業計画集計2025[受着完],事業計画集計2025[(当月)計画 請負金額],0,0)</f>
        <v>0</v>
      </c>
      <c r="FE110" s="28" cm="1">
        <f t="array" ref="FE110">_xlfn.XLOOKUP($D110&amp;FD$2&amp;FD$3,事業計画集計2025[営業所]&amp;事業計画集計2025[月]&amp;事業計画集計2025[受着完],事業計画集計2025[(当月)計画 利益額],0,0)</f>
        <v>0</v>
      </c>
      <c r="FF110" s="149" cm="1">
        <f t="array" ref="FF110">_xlfn.XLOOKUP($D110&amp;FD$2&amp;FD$3,事業計画集計2025[営業所]&amp;事業計画集計2025[月]&amp;事業計画集計2025[受着完],事業計画集計2025[(当月)計画 棟数],0,0)</f>
        <v>0</v>
      </c>
      <c r="FG110" s="28" cm="1">
        <f t="array" ref="FG110">_xlfn.XLOOKUP($D110&amp;FG$2&amp;FG$3,事業計画集計2025[営業所]&amp;事業計画集計2025[月]&amp;事業計画集計2025[受着完],事業計画集計2025[(当月)計画 請負金額],0,0)</f>
        <v>0</v>
      </c>
      <c r="FH110" s="28" cm="1">
        <f t="array" ref="FH110">_xlfn.XLOOKUP($D110&amp;FG$2&amp;FG$3,事業計画集計2025[営業所]&amp;事業計画集計2025[月]&amp;事業計画集計2025[受着完],事業計画集計2025[(当月)計画 利益額],0,0)</f>
        <v>0</v>
      </c>
      <c r="FI110" s="149" cm="1">
        <f t="array" ref="FI110">_xlfn.XLOOKUP($D110&amp;FG$2&amp;FG$3,事業計画集計2025[営業所]&amp;事業計画集計2025[月]&amp;事業計画集計2025[受着完],事業計画集計2025[(当月)計画 棟数],0,0)</f>
        <v>0</v>
      </c>
      <c r="FJ110" s="28" cm="1">
        <f t="array" ref="FJ110">_xlfn.XLOOKUP($D110&amp;FJ$2&amp;FJ$3,事業計画集計2025[営業所]&amp;事業計画集計2025[月]&amp;事業計画集計2025[受着完],事業計画集計2025[(当月)計画 請負金額],0,0)</f>
        <v>2000000</v>
      </c>
      <c r="FK110" s="28" cm="1">
        <f t="array" ref="FK110">_xlfn.XLOOKUP($D110&amp;FJ$2&amp;FJ$3,事業計画集計2025[営業所]&amp;事業計画集計2025[月]&amp;事業計画集計2025[受着完],事業計画集計2025[(当月)計画 利益額],0,0)</f>
        <v>2000000</v>
      </c>
      <c r="FL110" s="29">
        <f>FK110-($Q110*1000)</f>
        <v>190000</v>
      </c>
      <c r="FM110" s="149" cm="1">
        <f t="array" ref="FM110">_xlfn.XLOOKUP($D110&amp;FJ$2&amp;FJ$3,事業計画集計2025[営業所]&amp;事業計画集計2025[月]&amp;事業計画集計2025[受着完],事業計画集計2025[(当月)計画 棟数],0,0)</f>
        <v>1</v>
      </c>
      <c r="FN110" s="28" cm="1">
        <f t="array" ref="FN110">_xlfn.XLOOKUP($D110&amp;FN$2&amp;FN$3,事業計画集計2025[営業所]&amp;事業計画集計2025[月]&amp;事業計画集計2025[受着完],事業計画集計2025[(当月)計画 請負金額],0,0)</f>
        <v>0</v>
      </c>
      <c r="FO110" s="28" cm="1">
        <f t="array" ref="FO110">_xlfn.XLOOKUP($D110&amp;FN$2&amp;FN$3,事業計画集計2025[営業所]&amp;事業計画集計2025[月]&amp;事業計画集計2025[受着完],事業計画集計2025[(当月)計画 利益額],0,0)</f>
        <v>0</v>
      </c>
      <c r="FP110" s="149" cm="1">
        <f t="array" ref="FP110">_xlfn.XLOOKUP($D110&amp;FN$2&amp;FN$3,事業計画集計2025[営業所]&amp;事業計画集計2025[月]&amp;事業計画集計2025[受着完],事業計画集計2025[(当月)計画 棟数],0,0)</f>
        <v>0</v>
      </c>
      <c r="FQ110" s="28" cm="1">
        <f t="array" ref="FQ110">_xlfn.XLOOKUP($D110&amp;FQ$2&amp;FQ$3,事業計画集計2025[営業所]&amp;事業計画集計2025[月]&amp;事業計画集計2025[受着完],事業計画集計2025[(当月)計画 請負金額],0,0)</f>
        <v>0</v>
      </c>
      <c r="FR110" s="28" cm="1">
        <f t="array" ref="FR110">_xlfn.XLOOKUP($D110&amp;FQ$2&amp;FQ$3,事業計画集計2025[営業所]&amp;事業計画集計2025[月]&amp;事業計画集計2025[受着完],事業計画集計2025[(当月)計画 利益額],0,0)</f>
        <v>0</v>
      </c>
      <c r="FS110" s="149" cm="1">
        <f t="array" ref="FS110">_xlfn.XLOOKUP($D110&amp;FQ$2&amp;FQ$3,事業計画集計2025[営業所]&amp;事業計画集計2025[月]&amp;事業計画集計2025[受着完],事業計画集計2025[(当月)計画 棟数],0,0)</f>
        <v>0</v>
      </c>
      <c r="FT110" s="28" cm="1">
        <f t="array" ref="FT110">_xlfn.XLOOKUP($D110&amp;FT$2&amp;FT$3,事業計画集計2025[営業所]&amp;事業計画集計2025[月]&amp;事業計画集計2025[受着完],事業計画集計2025[(当月)計画 請負金額],0,0)</f>
        <v>2000000</v>
      </c>
      <c r="FU110" s="28" cm="1">
        <f t="array" ref="FU110">_xlfn.XLOOKUP($D110&amp;FT$2&amp;FT$3,事業計画集計2025[営業所]&amp;事業計画集計2025[月]&amp;事業計画集計2025[受着完],事業計画集計2025[(当月)計画 利益額],0,0)</f>
        <v>2000000</v>
      </c>
      <c r="FV110" s="29">
        <f>FU110-($Q110*1000)</f>
        <v>190000</v>
      </c>
      <c r="FW110" s="142" cm="1">
        <f t="array" ref="FW110">_xlfn.XLOOKUP($D110&amp;FT$2&amp;FT$3,事業計画集計2025[営業所]&amp;事業計画集計2025[月]&amp;事業計画集計2025[受着完],事業計画集計2025[(当月)計画 棟数],0,0)</f>
        <v>1</v>
      </c>
      <c r="FX110" s="421">
        <f t="shared" ref="FX110:FX111" si="2898">ET110+FD110+FN110</f>
        <v>0</v>
      </c>
      <c r="FY110" s="422">
        <f t="shared" ref="FY110:FY111" si="2899">EU110+FE110+FO110</f>
        <v>0</v>
      </c>
      <c r="FZ110" s="423">
        <f t="shared" ref="FZ110:FZ111" si="2900">EV110+FF110+FP110</f>
        <v>0</v>
      </c>
      <c r="GA110" s="296">
        <f t="shared" ref="GA110:GA111" si="2901">EW110+FG110+FQ110</f>
        <v>0</v>
      </c>
      <c r="GB110" s="300">
        <f t="shared" ref="GB110:GB111" si="2902">EX110+FH110+FR110</f>
        <v>0</v>
      </c>
      <c r="GC110" s="154">
        <f t="shared" ref="GC110:GC111" si="2903">EY110+FI110+FS110</f>
        <v>0</v>
      </c>
      <c r="GD110" s="304">
        <f t="shared" ref="GD110" si="2904">EZ110+FJ110+FT110</f>
        <v>6000000</v>
      </c>
      <c r="GE110" s="314">
        <f t="shared" ref="GE110:GF110" si="2905">FA110+FK110+FU110</f>
        <v>6000000</v>
      </c>
      <c r="GF110" s="324">
        <f t="shared" si="2905"/>
        <v>570000</v>
      </c>
      <c r="GG110" s="158">
        <f t="shared" ref="GG110" si="2906">FC110+FM110+FW110</f>
        <v>3</v>
      </c>
      <c r="GH110" s="333">
        <f t="shared" ref="GH110:GH111" si="2907">EJ110+FX110</f>
        <v>0</v>
      </c>
      <c r="GI110" s="334">
        <f t="shared" ref="GI110:GI111" si="2908">EK110+FY110</f>
        <v>0</v>
      </c>
      <c r="GJ110" s="162">
        <f t="shared" ref="GJ110:GJ111" si="2909">EL110+FZ110</f>
        <v>0</v>
      </c>
      <c r="GK110" s="354">
        <f t="shared" ref="GK110:GK111" si="2910">EM110+GA110</f>
        <v>0</v>
      </c>
      <c r="GL110" s="355">
        <f t="shared" ref="GL110:GL111" si="2911">EN110+GB110</f>
        <v>0</v>
      </c>
      <c r="GM110" s="166">
        <f t="shared" ref="GM110:GM111" si="2912">EO110+GC110</f>
        <v>0</v>
      </c>
      <c r="GN110" s="479">
        <f t="shared" ref="GN110:GN111" si="2913">EP110+GD110</f>
        <v>12000000</v>
      </c>
      <c r="GO110" s="480">
        <f t="shared" ref="GO110:GO111" si="2914">EQ110+GE110</f>
        <v>12000000</v>
      </c>
      <c r="GP110" s="481">
        <f t="shared" ref="GP110:GP111" si="2915">ER110+GF110</f>
        <v>1140000</v>
      </c>
      <c r="GQ110" s="482">
        <f t="shared" ref="GQ110:GQ111" si="2916">ES110+GG110</f>
        <v>6</v>
      </c>
      <c r="GR110" s="390">
        <f t="shared" ref="GR110:GR111" si="2917">CV110+GH110</f>
        <v>0</v>
      </c>
      <c r="GS110" s="391">
        <f t="shared" ref="GS110:GS111" si="2918">CW110+GI110</f>
        <v>0</v>
      </c>
      <c r="GT110" s="170">
        <f t="shared" ref="GT110:GT111" si="2919">CX110+GJ110</f>
        <v>0</v>
      </c>
      <c r="GU110" s="390">
        <f t="shared" ref="GU110:GU111" si="2920">CY110+GK110</f>
        <v>0</v>
      </c>
      <c r="GV110" s="391">
        <f t="shared" ref="GV110:GV111" si="2921">CZ110+GL110</f>
        <v>0</v>
      </c>
      <c r="GW110" s="170">
        <f t="shared" ref="GW110:GW111" si="2922">DA110+GM110</f>
        <v>0</v>
      </c>
      <c r="GX110" s="390">
        <f t="shared" ref="GX110:GX111" si="2923">DB110+GN110</f>
        <v>24000000</v>
      </c>
      <c r="GY110" s="391">
        <f t="shared" ref="GY110:GY111" si="2924">DC110+GO110</f>
        <v>24000000</v>
      </c>
      <c r="GZ110" s="409">
        <f t="shared" ref="GZ110:GZ111" si="2925">DD110+GP110</f>
        <v>2280000</v>
      </c>
      <c r="HA110" s="256">
        <f t="shared" ref="HA110:HA111" si="2926">DE110+GQ110</f>
        <v>12</v>
      </c>
      <c r="HB110" s="31"/>
      <c r="HC110" s="30" t="s">
        <v>137</v>
      </c>
      <c r="HD110" s="30" t="s">
        <v>212</v>
      </c>
      <c r="HE110" s="30" t="s">
        <v>270</v>
      </c>
      <c r="HF110" s="30"/>
      <c r="HG110" s="30"/>
    </row>
    <row r="111" spans="1:215" s="25" customFormat="1" ht="21">
      <c r="A111" s="24"/>
      <c r="B111" s="51"/>
      <c r="C111" s="85"/>
      <c r="D111" s="89"/>
      <c r="E111" s="196"/>
      <c r="F111" s="196"/>
      <c r="G111" s="196"/>
      <c r="H111" s="196"/>
      <c r="I111" s="196"/>
      <c r="J111" s="196"/>
      <c r="K111" s="197">
        <f>K110</f>
        <v>1410</v>
      </c>
      <c r="L111" s="197">
        <f t="shared" ref="L111" si="2927">L110</f>
        <v>0</v>
      </c>
      <c r="M111" s="197">
        <f t="shared" ref="M111" si="2928">M110</f>
        <v>0</v>
      </c>
      <c r="N111" s="197">
        <f t="shared" ref="N111" si="2929">N110</f>
        <v>90</v>
      </c>
      <c r="O111" s="197">
        <f t="shared" ref="O111" si="2930">O110</f>
        <v>100</v>
      </c>
      <c r="P111" s="197">
        <f t="shared" ref="P111" si="2931">P110</f>
        <v>210</v>
      </c>
      <c r="Q111" s="197">
        <f t="shared" ref="Q111" si="2932">Q110</f>
        <v>1810</v>
      </c>
      <c r="R111" s="196"/>
      <c r="S111" s="26" t="s">
        <v>138</v>
      </c>
      <c r="T111" s="27" cm="1">
        <f t="array" ref="T111">_xlfn.XLOOKUP($D110&amp;T$2&amp;T$3,事業計画集計2025[営業所]&amp;事業計画集計2025[月]&amp;事業計画集計2025[受着完],事業計画集計2025[(当月)実績 請負金額],0,0)</f>
        <v>0</v>
      </c>
      <c r="U111" s="28" cm="1">
        <f t="array" ref="U111">_xlfn.XLOOKUP($D110&amp;T$2&amp;T$3,事業計画集計2025[営業所]&amp;事業計画集計2025[月]&amp;事業計画集計2025[受着完],事業計画集計2025[(当月)実績 利益額],0,0)</f>
        <v>0</v>
      </c>
      <c r="V111" s="142" cm="1">
        <f t="array" ref="V111">_xlfn.XLOOKUP($D110&amp;T$2&amp;T$3,事業計画集計2025[営業所]&amp;事業計画集計2025[月]&amp;事業計画集計2025[受着完],事業計画集計2025[(当月)実績 棟数],0,0)</f>
        <v>0</v>
      </c>
      <c r="W111" s="27" cm="1">
        <f t="array" ref="W111">_xlfn.XLOOKUP($D110&amp;W$2&amp;W$3,事業計画集計2025[営業所]&amp;事業計画集計2025[月]&amp;事業計画集計2025[受着完],事業計画集計2025[(当月)実績 請負金額],0,0)</f>
        <v>0</v>
      </c>
      <c r="X111" s="28" cm="1">
        <f t="array" ref="X111">_xlfn.XLOOKUP($D110&amp;W$2&amp;W$3,事業計画集計2025[営業所]&amp;事業計画集計2025[月]&amp;事業計画集計2025[受着完],事業計画集計2025[(当月)実績 利益額],0,0)</f>
        <v>0</v>
      </c>
      <c r="Y111" s="149" cm="1">
        <f t="array" ref="Y111">_xlfn.XLOOKUP($D110&amp;W$2&amp;W$3,事業計画集計2025[営業所]&amp;事業計画集計2025[月]&amp;事業計画集計2025[受着完],事業計画集計2025[(当月)実績 棟数],0,0)</f>
        <v>0</v>
      </c>
      <c r="Z111" s="28" cm="1">
        <f t="array" ref="Z111">_xlfn.XLOOKUP($D110&amp;Z$2&amp;Z$3,事業計画集計2025[営業所]&amp;事業計画集計2025[月]&amp;事業計画集計2025[受着完],事業計画集計2025[(当月)実績 請負金額],0,0)</f>
        <v>0</v>
      </c>
      <c r="AA111" s="28" cm="1">
        <f t="array" ref="AA111">_xlfn.XLOOKUP($D110&amp;Z$2&amp;Z$3,事業計画集計2025[営業所]&amp;事業計画集計2025[月]&amp;事業計画集計2025[受着完],事業計画集計2025[(当月)実績 利益額],0,0)</f>
        <v>0</v>
      </c>
      <c r="AB111" s="133">
        <f>AA111-($Q110*1000)</f>
        <v>-1810000</v>
      </c>
      <c r="AC111" s="142" cm="1">
        <f t="array" ref="AC111">_xlfn.XLOOKUP($D110&amp;Z$2&amp;Z$3,事業計画集計2025[営業所]&amp;事業計画集計2025[月]&amp;事業計画集計2025[受着完],事業計画集計2025[(当月)実績 棟数],0,0)</f>
        <v>0</v>
      </c>
      <c r="AD111" s="27" cm="1">
        <f t="array" ref="AD111">_xlfn.XLOOKUP($D110&amp;AD$2&amp;AD$3,事業計画集計2025[営業所]&amp;事業計画集計2025[月]&amp;事業計画集計2025[受着完],事業計画集計2025[(当月)実績 請負金額],0,0)</f>
        <v>0</v>
      </c>
      <c r="AE111" s="28" cm="1">
        <f t="array" ref="AE111">_xlfn.XLOOKUP($D110&amp;AD$2&amp;AD$3,事業計画集計2025[営業所]&amp;事業計画集計2025[月]&amp;事業計画集計2025[受着完],事業計画集計2025[(当月)実績 利益額],0,0)</f>
        <v>0</v>
      </c>
      <c r="AF111" s="149" cm="1">
        <f t="array" ref="AF111">_xlfn.XLOOKUP($D110&amp;AD$2&amp;AD$3,事業計画集計2025[営業所]&amp;事業計画集計2025[月]&amp;事業計画集計2025[受着完],事業計画集計2025[(当月)実績 棟数],0,0)</f>
        <v>0</v>
      </c>
      <c r="AG111" s="28" cm="1">
        <f t="array" ref="AG111">_xlfn.XLOOKUP($D110&amp;AG$2&amp;AG$3,事業計画集計2025[営業所]&amp;事業計画集計2025[月]&amp;事業計画集計2025[受着完],事業計画集計2025[(当月)実績 請負金額],0,0)</f>
        <v>0</v>
      </c>
      <c r="AH111" s="28" cm="1">
        <f t="array" ref="AH111">_xlfn.XLOOKUP($D110&amp;AG$2&amp;AG$3,事業計画集計2025[営業所]&amp;事業計画集計2025[月]&amp;事業計画集計2025[受着完],事業計画集計2025[(当月)実績 利益額],0,0)</f>
        <v>0</v>
      </c>
      <c r="AI111" s="149" cm="1">
        <f t="array" ref="AI111">_xlfn.XLOOKUP($D110&amp;AG$2&amp;AG$3,事業計画集計2025[営業所]&amp;事業計画集計2025[月]&amp;事業計画集計2025[受着完],事業計画集計2025[(当月)実績 棟数],0,0)</f>
        <v>0</v>
      </c>
      <c r="AJ111" s="28" cm="1">
        <f t="array" ref="AJ111">_xlfn.XLOOKUP($D110&amp;AJ$2&amp;AJ$3,事業計画集計2025[営業所]&amp;事業計画集計2025[月]&amp;事業計画集計2025[受着完],事業計画集計2025[(当月)実績 請負金額],0,0)</f>
        <v>0</v>
      </c>
      <c r="AK111" s="28" cm="1">
        <f t="array" ref="AK111">_xlfn.XLOOKUP($D110&amp;AJ$2&amp;AJ$3,事業計画集計2025[営業所]&amp;事業計画集計2025[月]&amp;事業計画集計2025[受着完],事業計画集計2025[(当月)実績 利益額],0,0)</f>
        <v>0</v>
      </c>
      <c r="AL111" s="133">
        <f>AK111-($Q110*1000)</f>
        <v>-1810000</v>
      </c>
      <c r="AM111" s="149" cm="1">
        <f t="array" ref="AM111">_xlfn.XLOOKUP($D110&amp;AJ$2&amp;AJ$3,事業計画集計2025[営業所]&amp;事業計画集計2025[月]&amp;事業計画集計2025[受着完],事業計画集計2025[(当月)実績 棟数],0,0)</f>
        <v>0</v>
      </c>
      <c r="AN111" s="28" cm="1">
        <f t="array" ref="AN111">_xlfn.XLOOKUP($D110&amp;AN$2&amp;AN$3,事業計画集計2025[営業所]&amp;事業計画集計2025[月]&amp;事業計画集計2025[受着完],事業計画集計2025[(当月)実績 請負金額],0,0)</f>
        <v>0</v>
      </c>
      <c r="AO111" s="28" cm="1">
        <f t="array" ref="AO111">_xlfn.XLOOKUP($D110&amp;AN$2&amp;AN$3,事業計画集計2025[営業所]&amp;事業計画集計2025[月]&amp;事業計画集計2025[受着完],事業計画集計2025[(当月)実績 利益額],0,0)</f>
        <v>0</v>
      </c>
      <c r="AP111" s="149" cm="1">
        <f t="array" ref="AP111">_xlfn.XLOOKUP($D110&amp;AN$2&amp;AN$3,事業計画集計2025[営業所]&amp;事業計画集計2025[月]&amp;事業計画集計2025[受着完],事業計画集計2025[(当月)実績 棟数],0,0)</f>
        <v>0</v>
      </c>
      <c r="AQ111" s="28" cm="1">
        <f t="array" ref="AQ111">_xlfn.XLOOKUP($D110&amp;AQ$2&amp;AQ$3,事業計画集計2025[営業所]&amp;事業計画集計2025[月]&amp;事業計画集計2025[受着完],事業計画集計2025[(当月)実績 請負金額],0,0)</f>
        <v>0</v>
      </c>
      <c r="AR111" s="28" cm="1">
        <f t="array" ref="AR111">_xlfn.XLOOKUP($D110&amp;AQ$2&amp;AQ$3,事業計画集計2025[営業所]&amp;事業計画集計2025[月]&amp;事業計画集計2025[受着完],事業計画集計2025[(当月)実績 利益額],0,0)</f>
        <v>0</v>
      </c>
      <c r="AS111" s="149" cm="1">
        <f t="array" ref="AS111">_xlfn.XLOOKUP($D110&amp;AQ$2&amp;AQ$3,事業計画集計2025[営業所]&amp;事業計画集計2025[月]&amp;事業計画集計2025[受着完],事業計画集計2025[(当月)実績 棟数],0,0)</f>
        <v>0</v>
      </c>
      <c r="AT111" s="28" cm="1">
        <f t="array" ref="AT111">_xlfn.XLOOKUP($D110&amp;AT$2&amp;AT$3,事業計画集計2025[営業所]&amp;事業計画集計2025[月]&amp;事業計画集計2025[受着完],事業計画集計2025[(当月)実績 請負金額],0,0)</f>
        <v>0</v>
      </c>
      <c r="AU111" s="28" cm="1">
        <f t="array" ref="AU111">_xlfn.XLOOKUP($D110&amp;AT$2&amp;AT$3,事業計画集計2025[営業所]&amp;事業計画集計2025[月]&amp;事業計画集計2025[受着完],事業計画集計2025[(当月)実績 利益額],0,0)</f>
        <v>0</v>
      </c>
      <c r="AV111" s="29">
        <f>AU111-($Q110*1000)</f>
        <v>-1810000</v>
      </c>
      <c r="AW111" s="142" cm="1">
        <f t="array" ref="AW111">_xlfn.XLOOKUP($D110&amp;AT$2&amp;AT$3,事業計画集計2025[営業所]&amp;事業計画集計2025[月]&amp;事業計画集計2025[受着完],事業計画集計2025[(当月)実績 棟数],0,0)</f>
        <v>0</v>
      </c>
      <c r="AX111" s="421">
        <f t="shared" si="2860"/>
        <v>0</v>
      </c>
      <c r="AY111" s="422">
        <f t="shared" si="2861"/>
        <v>0</v>
      </c>
      <c r="AZ111" s="423">
        <f t="shared" si="2862"/>
        <v>0</v>
      </c>
      <c r="BA111" s="296">
        <f t="shared" si="2863"/>
        <v>0</v>
      </c>
      <c r="BB111" s="300">
        <f t="shared" si="2864"/>
        <v>0</v>
      </c>
      <c r="BC111" s="154">
        <f t="shared" si="2865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-5430000</v>
      </c>
      <c r="BG111" s="158">
        <f>AC111+AM111+AW111</f>
        <v>0</v>
      </c>
      <c r="BH111" s="28" cm="1">
        <f t="array" ref="BH111">_xlfn.XLOOKUP($D110&amp;BH$2&amp;BH$3,事業計画集計2025[営業所]&amp;事業計画集計2025[月]&amp;事業計画集計2025[受着完],事業計画集計2025[(当月)実績 請負金額],0,0)</f>
        <v>0</v>
      </c>
      <c r="BI111" s="28" cm="1">
        <f t="array" ref="BI111">_xlfn.XLOOKUP($D110&amp;BH$2&amp;BH$3,事業計画集計2025[営業所]&amp;事業計画集計2025[月]&amp;事業計画集計2025[受着完],事業計画集計2025[(当月)実績 利益額],0,0)</f>
        <v>0</v>
      </c>
      <c r="BJ111" s="149" cm="1">
        <f t="array" ref="BJ111">_xlfn.XLOOKUP($D110&amp;BH$2&amp;BH$3,事業計画集計2025[営業所]&amp;事業計画集計2025[月]&amp;事業計画集計2025[受着完],事業計画集計2025[(当月)実績 棟数],0,0)</f>
        <v>0</v>
      </c>
      <c r="BK111" s="28" cm="1">
        <f t="array" ref="BK111">_xlfn.XLOOKUP($D110&amp;BK$2&amp;BK$3,事業計画集計2025[営業所]&amp;事業計画集計2025[月]&amp;事業計画集計2025[受着完],事業計画集計2025[(当月)実績 請負金額],0,0)</f>
        <v>0</v>
      </c>
      <c r="BL111" s="28" cm="1">
        <f t="array" ref="BL111">_xlfn.XLOOKUP($D110&amp;BK$2&amp;BK$3,事業計画集計2025[営業所]&amp;事業計画集計2025[月]&amp;事業計画集計2025[受着完],事業計画集計2025[(当月)実績 利益額],0,0)</f>
        <v>0</v>
      </c>
      <c r="BM111" s="149" cm="1">
        <f t="array" ref="BM111">_xlfn.XLOOKUP($D110&amp;BK$2&amp;BK$3,事業計画集計2025[営業所]&amp;事業計画集計2025[月]&amp;事業計画集計2025[受着完],事業計画集計2025[(当月)実績 棟数],0,0)</f>
        <v>0</v>
      </c>
      <c r="BN111" s="28" cm="1">
        <f t="array" ref="BN111">_xlfn.XLOOKUP($D110&amp;BN$2&amp;BN$3,事業計画集計2025[営業所]&amp;事業計画集計2025[月]&amp;事業計画集計2025[受着完],事業計画集計2025[(当月)実績 請負金額],0,0)</f>
        <v>0</v>
      </c>
      <c r="BO111" s="28" cm="1">
        <f t="array" ref="BO111">_xlfn.XLOOKUP($D110&amp;BN$2&amp;BN$3,事業計画集計2025[営業所]&amp;事業計画集計2025[月]&amp;事業計画集計2025[受着完],事業計画集計2025[(当月)実績 利益額],0,0)</f>
        <v>0</v>
      </c>
      <c r="BP111" s="133">
        <f>BO111-($Q110*1000)</f>
        <v>-1810000</v>
      </c>
      <c r="BQ111" s="149" cm="1">
        <f t="array" ref="BQ111">_xlfn.XLOOKUP($D110&amp;BN$2&amp;BN$3,事業計画集計2025[営業所]&amp;事業計画集計2025[月]&amp;事業計画集計2025[受着完],事業計画集計2025[(当月)実績 棟数],0,0)</f>
        <v>0</v>
      </c>
      <c r="BR111" s="28" cm="1">
        <f t="array" ref="BR111">_xlfn.XLOOKUP($D110&amp;BR$2&amp;BR$3,事業計画集計2025[営業所]&amp;事業計画集計2025[月]&amp;事業計画集計2025[受着完],事業計画集計2025[(当月)実績 請負金額],0,0)</f>
        <v>0</v>
      </c>
      <c r="BS111" s="28" cm="1">
        <f t="array" ref="BS111">_xlfn.XLOOKUP($D110&amp;BR$2&amp;BR$3,事業計画集計2025[営業所]&amp;事業計画集計2025[月]&amp;事業計画集計2025[受着完],事業計画集計2025[(当月)実績 利益額],0,0)</f>
        <v>0</v>
      </c>
      <c r="BT111" s="149" cm="1">
        <f t="array" ref="BT111">_xlfn.XLOOKUP($D110&amp;BR$2&amp;BR$3,事業計画集計2025[営業所]&amp;事業計画集計2025[月]&amp;事業計画集計2025[受着完],事業計画集計2025[(当月)実績 棟数],0,0)</f>
        <v>0</v>
      </c>
      <c r="BU111" s="28" cm="1">
        <f t="array" ref="BU111">_xlfn.XLOOKUP($D110&amp;BU$2&amp;BU$3,事業計画集計2025[営業所]&amp;事業計画集計2025[月]&amp;事業計画集計2025[受着完],事業計画集計2025[(当月)実績 請負金額],0,0)</f>
        <v>0</v>
      </c>
      <c r="BV111" s="28" cm="1">
        <f t="array" ref="BV111">_xlfn.XLOOKUP($D110&amp;BU$2&amp;BU$3,事業計画集計2025[営業所]&amp;事業計画集計2025[月]&amp;事業計画集計2025[受着完],事業計画集計2025[(当月)実績 利益額],0,0)</f>
        <v>0</v>
      </c>
      <c r="BW111" s="149" cm="1">
        <f t="array" ref="BW111">_xlfn.XLOOKUP($D110&amp;BU$2&amp;BU$3,事業計画集計2025[営業所]&amp;事業計画集計2025[月]&amp;事業計画集計2025[受着完],事業計画集計2025[(当月)実績 棟数],0,0)</f>
        <v>0</v>
      </c>
      <c r="BX111" s="28" cm="1">
        <f t="array" ref="BX111">_xlfn.XLOOKUP($D110&amp;BX$2&amp;BX$3,事業計画集計2025[営業所]&amp;事業計画集計2025[月]&amp;事業計画集計2025[受着完],事業計画集計2025[(当月)実績 請負金額],0,0)</f>
        <v>0</v>
      </c>
      <c r="BY111" s="28" cm="1">
        <f t="array" ref="BY111">_xlfn.XLOOKUP($D110&amp;BX$2&amp;BX$3,事業計画集計2025[営業所]&amp;事業計画集計2025[月]&amp;事業計画集計2025[受着完],事業計画集計2025[(当月)実績 利益額],0,0)</f>
        <v>0</v>
      </c>
      <c r="BZ111" s="133">
        <f>BY111-($Q110*1000)</f>
        <v>-1810000</v>
      </c>
      <c r="CA111" s="149" cm="1">
        <f t="array" ref="CA111">_xlfn.XLOOKUP($D110&amp;BX$2&amp;BX$3,事業計画集計2025[営業所]&amp;事業計画集計2025[月]&amp;事業計画集計2025[受着完],事業計画集計2025[(当月)実績 棟数],0,0)</f>
        <v>0</v>
      </c>
      <c r="CB111" s="28" cm="1">
        <f t="array" ref="CB111">_xlfn.XLOOKUP($D110&amp;CB$2&amp;CB$3,事業計画集計2025[営業所]&amp;事業計画集計2025[月]&amp;事業計画集計2025[受着完],事業計画集計2025[(当月)実績 請負金額],0,0)</f>
        <v>0</v>
      </c>
      <c r="CC111" s="28" cm="1">
        <f t="array" ref="CC111">_xlfn.XLOOKUP($D110&amp;CB$2&amp;CB$3,事業計画集計2025[営業所]&amp;事業計画集計2025[月]&amp;事業計画集計2025[受着完],事業計画集計2025[(当月)実績 利益額],0,0)</f>
        <v>0</v>
      </c>
      <c r="CD111" s="149" cm="1">
        <f t="array" ref="CD111">_xlfn.XLOOKUP($D110&amp;CB$2&amp;CB$3,事業計画集計2025[営業所]&amp;事業計画集計2025[月]&amp;事業計画集計2025[受着完],事業計画集計2025[(当月)実績 棟数],0,0)</f>
        <v>0</v>
      </c>
      <c r="CE111" s="28" cm="1">
        <f t="array" ref="CE111">_xlfn.XLOOKUP($D110&amp;CE$2&amp;CE$3,事業計画集計2025[営業所]&amp;事業計画集計2025[月]&amp;事業計画集計2025[受着完],事業計画集計2025[(当月)実績 請負金額],0,0)</f>
        <v>0</v>
      </c>
      <c r="CF111" s="28" cm="1">
        <f t="array" ref="CF111">_xlfn.XLOOKUP($D110&amp;CE$2&amp;CE$3,事業計画集計2025[営業所]&amp;事業計画集計2025[月]&amp;事業計画集計2025[受着完],事業計画集計2025[(当月)実績 利益額],0,0)</f>
        <v>0</v>
      </c>
      <c r="CG111" s="149" cm="1">
        <f t="array" ref="CG111">_xlfn.XLOOKUP($D110&amp;CE$2&amp;CE$3,事業計画集計2025[営業所]&amp;事業計画集計2025[月]&amp;事業計画集計2025[受着完],事業計画集計2025[(当月)実績 棟数],0,0)</f>
        <v>0</v>
      </c>
      <c r="CH111" s="28" cm="1">
        <f t="array" ref="CH111">_xlfn.XLOOKUP($D110&amp;CH$2&amp;CH$3,事業計画集計2025[営業所]&amp;事業計画集計2025[月]&amp;事業計画集計2025[受着完],事業計画集計2025[(当月)実績 請負金額],0,0)</f>
        <v>0</v>
      </c>
      <c r="CI111" s="28" cm="1">
        <f t="array" ref="CI111">_xlfn.XLOOKUP($D110&amp;CH$2&amp;CH$3,事業計画集計2025[営業所]&amp;事業計画集計2025[月]&amp;事業計画集計2025[受着完],事業計画集計2025[(当月)実績 利益額],0,0)</f>
        <v>0</v>
      </c>
      <c r="CJ111" s="133">
        <f>CI111-($Q110*1000)</f>
        <v>-1810000</v>
      </c>
      <c r="CK111" s="142" cm="1">
        <f t="array" ref="CK111">_xlfn.XLOOKUP($D110&amp;CH$2&amp;CH$3,事業計画集計2025[営業所]&amp;事業計画集計2025[月]&amp;事業計画集計2025[受着完],事業計画集計2025[(当月)実績 棟数],0,0)</f>
        <v>0</v>
      </c>
      <c r="CL111" s="421">
        <f t="shared" si="2870"/>
        <v>0</v>
      </c>
      <c r="CM111" s="422">
        <f t="shared" si="2871"/>
        <v>0</v>
      </c>
      <c r="CN111" s="423">
        <f t="shared" si="2872"/>
        <v>0</v>
      </c>
      <c r="CO111" s="296">
        <f t="shared" si="2873"/>
        <v>0</v>
      </c>
      <c r="CP111" s="300">
        <f t="shared" si="2874"/>
        <v>0</v>
      </c>
      <c r="CQ111" s="154">
        <f t="shared" si="2875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-5430000</v>
      </c>
      <c r="CU111" s="158">
        <f>BQ111+CA111+CK111</f>
        <v>0</v>
      </c>
      <c r="CV111" s="333">
        <f t="shared" si="2879"/>
        <v>0</v>
      </c>
      <c r="CW111" s="334">
        <f t="shared" si="2880"/>
        <v>0</v>
      </c>
      <c r="CX111" s="162">
        <f t="shared" si="2881"/>
        <v>0</v>
      </c>
      <c r="CY111" s="354">
        <f t="shared" si="2882"/>
        <v>0</v>
      </c>
      <c r="CZ111" s="355">
        <f t="shared" si="2883"/>
        <v>0</v>
      </c>
      <c r="DA111" s="166">
        <f t="shared" si="2884"/>
        <v>0</v>
      </c>
      <c r="DB111" s="479">
        <f t="shared" si="2885"/>
        <v>0</v>
      </c>
      <c r="DC111" s="480">
        <f t="shared" si="2886"/>
        <v>0</v>
      </c>
      <c r="DD111" s="409">
        <f t="shared" si="2887"/>
        <v>-10860000</v>
      </c>
      <c r="DE111" s="482">
        <f t="shared" si="2888"/>
        <v>0</v>
      </c>
      <c r="DF111" s="28" cm="1">
        <f t="array" ref="DF111">_xlfn.XLOOKUP($D110&amp;DF$2&amp;DF$3,事業計画集計2025[営業所]&amp;事業計画集計2025[月]&amp;事業計画集計2025[受着完],事業計画集計2025[(当月)実績 請負金額],0,0)</f>
        <v>0</v>
      </c>
      <c r="DG111" s="28" cm="1">
        <f t="array" ref="DG111">_xlfn.XLOOKUP($D110&amp;DF$2&amp;DF$3,事業計画集計2025[営業所]&amp;事業計画集計2025[月]&amp;事業計画集計2025[受着完],事業計画集計2025[(当月)実績 利益額],0,0)</f>
        <v>0</v>
      </c>
      <c r="DH111" s="149" cm="1">
        <f t="array" ref="DH111">_xlfn.XLOOKUP($D110&amp;DF$2&amp;DF$3,事業計画集計2025[営業所]&amp;事業計画集計2025[月]&amp;事業計画集計2025[受着完],事業計画集計2025[(当月)実績 棟数],0,0)</f>
        <v>0</v>
      </c>
      <c r="DI111" s="28" cm="1">
        <f t="array" ref="DI111">_xlfn.XLOOKUP($D110&amp;DI$2&amp;DI$3,事業計画集計2025[営業所]&amp;事業計画集計2025[月]&amp;事業計画集計2025[受着完],事業計画集計2025[(当月)実績 請負金額],0,0)</f>
        <v>0</v>
      </c>
      <c r="DJ111" s="28" cm="1">
        <f t="array" ref="DJ111">_xlfn.XLOOKUP($D110&amp;DI$2&amp;DI$3,事業計画集計2025[営業所]&amp;事業計画集計2025[月]&amp;事業計画集計2025[受着完],事業計画集計2025[(当月)実績 利益額],0,0)</f>
        <v>0</v>
      </c>
      <c r="DK111" s="149" cm="1">
        <f t="array" ref="DK111">_xlfn.XLOOKUP($D110&amp;DI$2&amp;DI$3,事業計画集計2025[営業所]&amp;事業計画集計2025[月]&amp;事業計画集計2025[受着完],事業計画集計2025[(当月)実績 棟数],0,0)</f>
        <v>0</v>
      </c>
      <c r="DL111" s="28" cm="1">
        <f t="array" ref="DL111">_xlfn.XLOOKUP($D110&amp;DL$2&amp;DL$3,事業計画集計2025[営業所]&amp;事業計画集計2025[月]&amp;事業計画集計2025[受着完],事業計画集計2025[(当月)実績 請負金額],0,0)</f>
        <v>0</v>
      </c>
      <c r="DM111" s="28" cm="1">
        <f t="array" ref="DM111">_xlfn.XLOOKUP($D110&amp;DL$2&amp;DL$3,事業計画集計2025[営業所]&amp;事業計画集計2025[月]&amp;事業計画集計2025[受着完],事業計画集計2025[(当月)実績 利益額],0,0)</f>
        <v>0</v>
      </c>
      <c r="DN111" s="133">
        <f>DM111-($Q110*1000)</f>
        <v>-1810000</v>
      </c>
      <c r="DO111" s="149" cm="1">
        <f t="array" ref="DO111">_xlfn.XLOOKUP($D110&amp;DL$2&amp;DL$3,事業計画集計2025[営業所]&amp;事業計画集計2025[月]&amp;事業計画集計2025[受着完],事業計画集計2025[(当月)実績 棟数],0,0)</f>
        <v>0</v>
      </c>
      <c r="DP111" s="28" cm="1">
        <f t="array" ref="DP111">_xlfn.XLOOKUP($D110&amp;DP$2&amp;DP$3,事業計画集計2025[営業所]&amp;事業計画集計2025[月]&amp;事業計画集計2025[受着完],事業計画集計2025[(当月)実績 請負金額],0,0)</f>
        <v>0</v>
      </c>
      <c r="DQ111" s="28" cm="1">
        <f t="array" ref="DQ111">_xlfn.XLOOKUP($D110&amp;DP$2&amp;DP$3,事業計画集計2025[営業所]&amp;事業計画集計2025[月]&amp;事業計画集計2025[受着完],事業計画集計2025[(当月)実績 利益額],0,0)</f>
        <v>0</v>
      </c>
      <c r="DR111" s="149" cm="1">
        <f t="array" ref="DR111">_xlfn.XLOOKUP($D110&amp;DP$2&amp;DP$3,事業計画集計2025[営業所]&amp;事業計画集計2025[月]&amp;事業計画集計2025[受着完],事業計画集計2025[(当月)実績 棟数],0,0)</f>
        <v>0</v>
      </c>
      <c r="DS111" s="28" cm="1">
        <f t="array" ref="DS111">_xlfn.XLOOKUP($D110&amp;DS$2&amp;DS$3,事業計画集計2025[営業所]&amp;事業計画集計2025[月]&amp;事業計画集計2025[受着完],事業計画集計2025[(当月)実績 請負金額],0,0)</f>
        <v>0</v>
      </c>
      <c r="DT111" s="28" cm="1">
        <f t="array" ref="DT111">_xlfn.XLOOKUP($D110&amp;DS$2&amp;DS$3,事業計画集計2025[営業所]&amp;事業計画集計2025[月]&amp;事業計画集計2025[受着完],事業計画集計2025[(当月)実績 利益額],0,0)</f>
        <v>0</v>
      </c>
      <c r="DU111" s="149" cm="1">
        <f t="array" ref="DU111">_xlfn.XLOOKUP($D110&amp;DS$2&amp;DS$3,事業計画集計2025[営業所]&amp;事業計画集計2025[月]&amp;事業計画集計2025[受着完],事業計画集計2025[(当月)実績 棟数],0,0)</f>
        <v>0</v>
      </c>
      <c r="DV111" s="28" cm="1">
        <f t="array" ref="DV111">_xlfn.XLOOKUP($D110&amp;DV$2&amp;DV$3,事業計画集計2025[営業所]&amp;事業計画集計2025[月]&amp;事業計画集計2025[受着完],事業計画集計2025[(当月)実績 請負金額],0,0)</f>
        <v>0</v>
      </c>
      <c r="DW111" s="28" cm="1">
        <f t="array" ref="DW111">_xlfn.XLOOKUP($D110&amp;DV$2&amp;DV$3,事業計画集計2025[営業所]&amp;事業計画集計2025[月]&amp;事業計画集計2025[受着完],事業計画集計2025[(当月)実績 利益額],0,0)</f>
        <v>0</v>
      </c>
      <c r="DX111" s="133">
        <f>DW111-($Q110*1000)</f>
        <v>-1810000</v>
      </c>
      <c r="DY111" s="149" cm="1">
        <f t="array" ref="DY111">_xlfn.XLOOKUP($D110&amp;DV$2&amp;DV$3,事業計画集計2025[営業所]&amp;事業計画集計2025[月]&amp;事業計画集計2025[受着完],事業計画集計2025[(当月)実績 棟数],0,0)</f>
        <v>0</v>
      </c>
      <c r="DZ111" s="28" cm="1">
        <f t="array" ref="DZ111">_xlfn.XLOOKUP($D110&amp;DZ$2&amp;DZ$3,事業計画集計2025[営業所]&amp;事業計画集計2025[月]&amp;事業計画集計2025[受着完],事業計画集計2025[(当月)実績 請負金額],0,0)</f>
        <v>0</v>
      </c>
      <c r="EA111" s="28" cm="1">
        <f t="array" ref="EA111">_xlfn.XLOOKUP($D110&amp;DZ$2&amp;DZ$3,事業計画集計2025[営業所]&amp;事業計画集計2025[月]&amp;事業計画集計2025[受着完],事業計画集計2025[(当月)実績 利益額],0,0)</f>
        <v>0</v>
      </c>
      <c r="EB111" s="149" cm="1">
        <f t="array" ref="EB111">_xlfn.XLOOKUP($D110&amp;DZ$2&amp;DZ$3,事業計画集計2025[営業所]&amp;事業計画集計2025[月]&amp;事業計画集計2025[受着完],事業計画集計2025[(当月)実績 棟数],0,0)</f>
        <v>0</v>
      </c>
      <c r="EC111" s="28" cm="1">
        <f t="array" ref="EC111">_xlfn.XLOOKUP($D110&amp;EC$2&amp;EC$3,事業計画集計2025[営業所]&amp;事業計画集計2025[月]&amp;事業計画集計2025[受着完],事業計画集計2025[(当月)実績 請負金額],0,0)</f>
        <v>0</v>
      </c>
      <c r="ED111" s="28" cm="1">
        <f t="array" ref="ED111">_xlfn.XLOOKUP($D110&amp;EC$2&amp;EC$3,事業計画集計2025[営業所]&amp;事業計画集計2025[月]&amp;事業計画集計2025[受着完],事業計画集計2025[(当月)実績 利益額],0,0)</f>
        <v>0</v>
      </c>
      <c r="EE111" s="149" cm="1">
        <f t="array" ref="EE111">_xlfn.XLOOKUP($D110&amp;EC$2&amp;EC$3,事業計画集計2025[営業所]&amp;事業計画集計2025[月]&amp;事業計画集計2025[受着完],事業計画集計2025[(当月)実績 棟数],0,0)</f>
        <v>0</v>
      </c>
      <c r="EF111" s="28" cm="1">
        <f t="array" ref="EF111">_xlfn.XLOOKUP($D110&amp;EF$2&amp;EF$3,事業計画集計2025[営業所]&amp;事業計画集計2025[月]&amp;事業計画集計2025[受着完],事業計画集計2025[(当月)実績 請負金額],0,0)</f>
        <v>0</v>
      </c>
      <c r="EG111" s="28" cm="1">
        <f t="array" ref="EG111">_xlfn.XLOOKUP($D110&amp;EF$2&amp;EF$3,事業計画集計2025[営業所]&amp;事業計画集計2025[月]&amp;事業計画集計2025[受着完],事業計画集計2025[(当月)実績 利益額],0,0)</f>
        <v>0</v>
      </c>
      <c r="EH111" s="133">
        <f>EG111-($Q110*1000)</f>
        <v>-1810000</v>
      </c>
      <c r="EI111" s="142" cm="1">
        <f t="array" ref="EI111">_xlfn.XLOOKUP($D110&amp;EF$2&amp;EF$3,事業計画集計2025[営業所]&amp;事業計画集計2025[月]&amp;事業計画集計2025[受着完],事業計画集計2025[(当月)実績 棟数],0,0)</f>
        <v>0</v>
      </c>
      <c r="EJ111" s="421">
        <f t="shared" si="2889"/>
        <v>0</v>
      </c>
      <c r="EK111" s="422">
        <f t="shared" si="2890"/>
        <v>0</v>
      </c>
      <c r="EL111" s="423">
        <f t="shared" si="2891"/>
        <v>0</v>
      </c>
      <c r="EM111" s="296">
        <f t="shared" si="2892"/>
        <v>0</v>
      </c>
      <c r="EN111" s="300">
        <f t="shared" si="2893"/>
        <v>0</v>
      </c>
      <c r="EO111" s="154">
        <f t="shared" si="2894"/>
        <v>0</v>
      </c>
      <c r="EP111" s="304">
        <f>DL111+DV111+EF111</f>
        <v>0</v>
      </c>
      <c r="EQ111" s="314">
        <f>DM111+DW111+EG111</f>
        <v>0</v>
      </c>
      <c r="ER111" s="409">
        <f>EQ111*(1+ER112)-(($Q110*1000)*3)</f>
        <v>-5430000</v>
      </c>
      <c r="ES111" s="158">
        <f>DO111+DY111+EI111</f>
        <v>0</v>
      </c>
      <c r="ET111" s="28" cm="1">
        <f t="array" ref="ET111">_xlfn.XLOOKUP($D110&amp;ET$2&amp;ET$3,事業計画集計2025[営業所]&amp;事業計画集計2025[月]&amp;事業計画集計2025[受着完],事業計画集計2025[(当月)実績 請負金額],0,0)</f>
        <v>0</v>
      </c>
      <c r="EU111" s="28" cm="1">
        <f t="array" ref="EU111">_xlfn.XLOOKUP($D110&amp;ET$2&amp;ET$3,事業計画集計2025[営業所]&amp;事業計画集計2025[月]&amp;事業計画集計2025[受着完],事業計画集計2025[(当月)実績 利益額],0,0)</f>
        <v>0</v>
      </c>
      <c r="EV111" s="149" cm="1">
        <f t="array" ref="EV111">_xlfn.XLOOKUP($D110&amp;ET$2&amp;ET$3,事業計画集計2025[営業所]&amp;事業計画集計2025[月]&amp;事業計画集計2025[受着完],事業計画集計2025[(当月)実績 棟数],0,0)</f>
        <v>0</v>
      </c>
      <c r="EW111" s="28" cm="1">
        <f t="array" ref="EW111">_xlfn.XLOOKUP($D110&amp;EW$2&amp;EW$3,事業計画集計2025[営業所]&amp;事業計画集計2025[月]&amp;事業計画集計2025[受着完],事業計画集計2025[(当月)実績 請負金額],0,0)</f>
        <v>0</v>
      </c>
      <c r="EX111" s="28" cm="1">
        <f t="array" ref="EX111">_xlfn.XLOOKUP($D110&amp;EW$2&amp;EW$3,事業計画集計2025[営業所]&amp;事業計画集計2025[月]&amp;事業計画集計2025[受着完],事業計画集計2025[(当月)実績 利益額],0,0)</f>
        <v>0</v>
      </c>
      <c r="EY111" s="149" cm="1">
        <f t="array" ref="EY111">_xlfn.XLOOKUP($D110&amp;EW$2&amp;EW$3,事業計画集計2025[営業所]&amp;事業計画集計2025[月]&amp;事業計画集計2025[受着完],事業計画集計2025[(当月)実績 棟数],0,0)</f>
        <v>0</v>
      </c>
      <c r="EZ111" s="28" cm="1">
        <f t="array" ref="EZ111">_xlfn.XLOOKUP($D110&amp;EZ$2&amp;EZ$3,事業計画集計2025[営業所]&amp;事業計画集計2025[月]&amp;事業計画集計2025[受着完],事業計画集計2025[(当月)実績 請負金額],0,0)</f>
        <v>0</v>
      </c>
      <c r="FA111" s="28" cm="1">
        <f t="array" ref="FA111">_xlfn.XLOOKUP($D110&amp;EZ$2&amp;EZ$3,事業計画集計2025[営業所]&amp;事業計画集計2025[月]&amp;事業計画集計2025[受着完],事業計画集計2025[(当月)実績 利益額],0,0)</f>
        <v>0</v>
      </c>
      <c r="FB111" s="133">
        <f>FA111-($Q110*1000)</f>
        <v>-1810000</v>
      </c>
      <c r="FC111" s="149" cm="1">
        <f t="array" ref="FC111">_xlfn.XLOOKUP($D110&amp;EZ$2&amp;EZ$3,事業計画集計2025[営業所]&amp;事業計画集計2025[月]&amp;事業計画集計2025[受着完],事業計画集計2025[(当月)実績 棟数],0,0)</f>
        <v>0</v>
      </c>
      <c r="FD111" s="28" cm="1">
        <f t="array" ref="FD111">_xlfn.XLOOKUP($D110&amp;FD$2&amp;FD$3,事業計画集計2025[営業所]&amp;事業計画集計2025[月]&amp;事業計画集計2025[受着完],事業計画集計2025[(当月)実績 請負金額],0,0)</f>
        <v>0</v>
      </c>
      <c r="FE111" s="28" cm="1">
        <f t="array" ref="FE111">_xlfn.XLOOKUP($D110&amp;FD$2&amp;FD$3,事業計画集計2025[営業所]&amp;事業計画集計2025[月]&amp;事業計画集計2025[受着完],事業計画集計2025[(当月)実績 利益額],0,0)</f>
        <v>0</v>
      </c>
      <c r="FF111" s="149" cm="1">
        <f t="array" ref="FF111">_xlfn.XLOOKUP($D110&amp;FD$2&amp;FD$3,事業計画集計2025[営業所]&amp;事業計画集計2025[月]&amp;事業計画集計2025[受着完],事業計画集計2025[(当月)実績 棟数],0,0)</f>
        <v>0</v>
      </c>
      <c r="FG111" s="28" cm="1">
        <f t="array" ref="FG111">_xlfn.XLOOKUP($D110&amp;FG$2&amp;FG$3,事業計画集計2025[営業所]&amp;事業計画集計2025[月]&amp;事業計画集計2025[受着完],事業計画集計2025[(当月)実績 請負金額],0,0)</f>
        <v>0</v>
      </c>
      <c r="FH111" s="28" cm="1">
        <f t="array" ref="FH111">_xlfn.XLOOKUP($D110&amp;FG$2&amp;FG$3,事業計画集計2025[営業所]&amp;事業計画集計2025[月]&amp;事業計画集計2025[受着完],事業計画集計2025[(当月)実績 利益額],0,0)</f>
        <v>0</v>
      </c>
      <c r="FI111" s="149" cm="1">
        <f t="array" ref="FI111">_xlfn.XLOOKUP($D110&amp;FG$2&amp;FG$3,事業計画集計2025[営業所]&amp;事業計画集計2025[月]&amp;事業計画集計2025[受着完],事業計画集計2025[(当月)実績 棟数],0,0)</f>
        <v>0</v>
      </c>
      <c r="FJ111" s="28" cm="1">
        <f t="array" ref="FJ111">_xlfn.XLOOKUP($D110&amp;FJ$2&amp;FJ$3,事業計画集計2025[営業所]&amp;事業計画集計2025[月]&amp;事業計画集計2025[受着完],事業計画集計2025[(当月)実績 請負金額],0,0)</f>
        <v>0</v>
      </c>
      <c r="FK111" s="28" cm="1">
        <f t="array" ref="FK111">_xlfn.XLOOKUP($D110&amp;FJ$2&amp;FJ$3,事業計画集計2025[営業所]&amp;事業計画集計2025[月]&amp;事業計画集計2025[受着完],事業計画集計2025[(当月)実績 利益額],0,0)</f>
        <v>0</v>
      </c>
      <c r="FL111" s="133">
        <f>FK111-($Q110*1000)</f>
        <v>-1810000</v>
      </c>
      <c r="FM111" s="149" cm="1">
        <f t="array" ref="FM111">_xlfn.XLOOKUP($D110&amp;FJ$2&amp;FJ$3,事業計画集計2025[営業所]&amp;事業計画集計2025[月]&amp;事業計画集計2025[受着完],事業計画集計2025[(当月)実績 棟数],0,0)</f>
        <v>0</v>
      </c>
      <c r="FN111" s="28" cm="1">
        <f t="array" ref="FN111">_xlfn.XLOOKUP($D110&amp;FN$2&amp;FN$3,事業計画集計2025[営業所]&amp;事業計画集計2025[月]&amp;事業計画集計2025[受着完],事業計画集計2025[(当月)実績 請負金額],0,0)</f>
        <v>0</v>
      </c>
      <c r="FO111" s="28" cm="1">
        <f t="array" ref="FO111">_xlfn.XLOOKUP($D110&amp;FN$2&amp;FN$3,事業計画集計2025[営業所]&amp;事業計画集計2025[月]&amp;事業計画集計2025[受着完],事業計画集計2025[(当月)実績 利益額],0,0)</f>
        <v>0</v>
      </c>
      <c r="FP111" s="149" cm="1">
        <f t="array" ref="FP111">_xlfn.XLOOKUP($D110&amp;FN$2&amp;FN$3,事業計画集計2025[営業所]&amp;事業計画集計2025[月]&amp;事業計画集計2025[受着完],事業計画集計2025[(当月)実績 棟数],0,0)</f>
        <v>0</v>
      </c>
      <c r="FQ111" s="28" cm="1">
        <f t="array" ref="FQ111">_xlfn.XLOOKUP($D110&amp;FQ$2&amp;FQ$3,事業計画集計2025[営業所]&amp;事業計画集計2025[月]&amp;事業計画集計2025[受着完],事業計画集計2025[(当月)実績 請負金額],0,0)</f>
        <v>0</v>
      </c>
      <c r="FR111" s="28" cm="1">
        <f t="array" ref="FR111">_xlfn.XLOOKUP($D110&amp;FQ$2&amp;FQ$3,事業計画集計2025[営業所]&amp;事業計画集計2025[月]&amp;事業計画集計2025[受着完],事業計画集計2025[(当月)実績 利益額],0,0)</f>
        <v>0</v>
      </c>
      <c r="FS111" s="149" cm="1">
        <f t="array" ref="FS111">_xlfn.XLOOKUP($D110&amp;FQ$2&amp;FQ$3,事業計画集計2025[営業所]&amp;事業計画集計2025[月]&amp;事業計画集計2025[受着完],事業計画集計2025[(当月)実績 棟数],0,0)</f>
        <v>0</v>
      </c>
      <c r="FT111" s="28" cm="1">
        <f t="array" ref="FT111">_xlfn.XLOOKUP($D110&amp;FT$2&amp;FT$3,事業計画集計2025[営業所]&amp;事業計画集計2025[月]&amp;事業計画集計2025[受着完],事業計画集計2025[(当月)実績 請負金額],0,0)</f>
        <v>0</v>
      </c>
      <c r="FU111" s="28" cm="1">
        <f t="array" ref="FU111">_xlfn.XLOOKUP($D110&amp;FT$2&amp;FT$3,事業計画集計2025[営業所]&amp;事業計画集計2025[月]&amp;事業計画集計2025[受着完],事業計画集計2025[(当月)実績 利益額],0,0)</f>
        <v>0</v>
      </c>
      <c r="FV111" s="133">
        <f>FU111-($Q110*1000)</f>
        <v>-1810000</v>
      </c>
      <c r="FW111" s="142" cm="1">
        <f t="array" ref="FW111">_xlfn.XLOOKUP($D110&amp;FT$2&amp;FT$3,事業計画集計2025[営業所]&amp;事業計画集計2025[月]&amp;事業計画集計2025[受着完],事業計画集計2025[(当月)実績 棟数],0,0)</f>
        <v>0</v>
      </c>
      <c r="FX111" s="421">
        <f t="shared" si="2898"/>
        <v>0</v>
      </c>
      <c r="FY111" s="422">
        <f t="shared" si="2899"/>
        <v>0</v>
      </c>
      <c r="FZ111" s="423">
        <f t="shared" si="2900"/>
        <v>0</v>
      </c>
      <c r="GA111" s="296">
        <f t="shared" si="2901"/>
        <v>0</v>
      </c>
      <c r="GB111" s="300">
        <f t="shared" si="2902"/>
        <v>0</v>
      </c>
      <c r="GC111" s="154">
        <f t="shared" si="2903"/>
        <v>0</v>
      </c>
      <c r="GD111" s="304">
        <f>EZ111+FJ111+FT111</f>
        <v>0</v>
      </c>
      <c r="GE111" s="314">
        <f>FA111+FK111+FU111</f>
        <v>0</v>
      </c>
      <c r="GF111" s="409">
        <f>GE111*(1+GF112)-(($Q110*1000)*3)</f>
        <v>-5430000</v>
      </c>
      <c r="GG111" s="158">
        <f>FC111+FM111+FW111</f>
        <v>0</v>
      </c>
      <c r="GH111" s="333">
        <f t="shared" si="2907"/>
        <v>0</v>
      </c>
      <c r="GI111" s="334">
        <f t="shared" si="2908"/>
        <v>0</v>
      </c>
      <c r="GJ111" s="162">
        <f t="shared" si="2909"/>
        <v>0</v>
      </c>
      <c r="GK111" s="354">
        <f t="shared" si="2910"/>
        <v>0</v>
      </c>
      <c r="GL111" s="355">
        <f t="shared" si="2911"/>
        <v>0</v>
      </c>
      <c r="GM111" s="166">
        <f t="shared" si="2912"/>
        <v>0</v>
      </c>
      <c r="GN111" s="479">
        <f t="shared" si="2913"/>
        <v>0</v>
      </c>
      <c r="GO111" s="480">
        <f t="shared" si="2914"/>
        <v>0</v>
      </c>
      <c r="GP111" s="409">
        <f t="shared" si="2915"/>
        <v>-10860000</v>
      </c>
      <c r="GQ111" s="482">
        <f t="shared" si="2916"/>
        <v>0</v>
      </c>
      <c r="GR111" s="390">
        <f t="shared" si="2917"/>
        <v>0</v>
      </c>
      <c r="GS111" s="391">
        <f t="shared" si="2918"/>
        <v>0</v>
      </c>
      <c r="GT111" s="170">
        <f t="shared" si="2919"/>
        <v>0</v>
      </c>
      <c r="GU111" s="390">
        <f t="shared" si="2920"/>
        <v>0</v>
      </c>
      <c r="GV111" s="391">
        <f t="shared" si="2921"/>
        <v>0</v>
      </c>
      <c r="GW111" s="170">
        <f t="shared" si="2922"/>
        <v>0</v>
      </c>
      <c r="GX111" s="390">
        <f t="shared" si="2923"/>
        <v>0</v>
      </c>
      <c r="GY111" s="391">
        <f t="shared" si="2924"/>
        <v>0</v>
      </c>
      <c r="GZ111" s="409">
        <f t="shared" si="2925"/>
        <v>-21720000</v>
      </c>
      <c r="HA111" s="256">
        <f t="shared" si="2926"/>
        <v>0</v>
      </c>
      <c r="HB111" s="31"/>
      <c r="HC111" s="30" t="s">
        <v>138</v>
      </c>
      <c r="HD111" s="30" t="s">
        <v>85</v>
      </c>
      <c r="HE111" s="30" t="s">
        <v>270</v>
      </c>
      <c r="HF111" s="30"/>
      <c r="HG111" s="30"/>
    </row>
    <row r="112" spans="1:215" s="38" customFormat="1" ht="21">
      <c r="A112" s="32"/>
      <c r="B112" s="599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139</v>
      </c>
      <c r="T112" s="35" t="str">
        <f t="shared" ref="T112:AA112" si="2933">IF(AND(T110&gt;0,T111&gt;0),ROUNDDOWN(T111/T110,4),"")</f>
        <v/>
      </c>
      <c r="U112" s="36" t="str">
        <f t="shared" si="2933"/>
        <v/>
      </c>
      <c r="V112" s="143" t="str">
        <f t="shared" si="2933"/>
        <v/>
      </c>
      <c r="W112" s="35" t="str">
        <f t="shared" si="2933"/>
        <v/>
      </c>
      <c r="X112" s="36" t="str">
        <f t="shared" si="2933"/>
        <v/>
      </c>
      <c r="Y112" s="150" t="str">
        <f t="shared" si="2933"/>
        <v/>
      </c>
      <c r="Z112" s="36" t="str">
        <f t="shared" si="2933"/>
        <v/>
      </c>
      <c r="AA112" s="36" t="str">
        <f t="shared" si="2933"/>
        <v/>
      </c>
      <c r="AB112" s="37">
        <f>IF(AB111&gt;0,AB111/AB110,0)</f>
        <v>0</v>
      </c>
      <c r="AC112" s="143" t="str">
        <f t="shared" ref="AC112:AK112" si="2934">IF(AND(AC110&gt;0,AC111&gt;0),ROUNDDOWN(AC111/AC110,4),"")</f>
        <v/>
      </c>
      <c r="AD112" s="35" t="str">
        <f t="shared" si="2934"/>
        <v/>
      </c>
      <c r="AE112" s="36" t="str">
        <f t="shared" si="2934"/>
        <v/>
      </c>
      <c r="AF112" s="150" t="str">
        <f t="shared" si="2934"/>
        <v/>
      </c>
      <c r="AG112" s="36" t="str">
        <f t="shared" si="2934"/>
        <v/>
      </c>
      <c r="AH112" s="36" t="str">
        <f t="shared" si="2934"/>
        <v/>
      </c>
      <c r="AI112" s="150" t="str">
        <f t="shared" si="2934"/>
        <v/>
      </c>
      <c r="AJ112" s="36" t="str">
        <f t="shared" si="2934"/>
        <v/>
      </c>
      <c r="AK112" s="36" t="str">
        <f t="shared" si="2934"/>
        <v/>
      </c>
      <c r="AL112" s="37">
        <f>IF(AL111&gt;0,AL111/AL110,0)</f>
        <v>0</v>
      </c>
      <c r="AM112" s="150" t="str">
        <f t="shared" ref="AM112:AU112" si="2935">IF(AND(AM110&gt;0,AM111&gt;0),ROUNDDOWN(AM111/AM110,4),"")</f>
        <v/>
      </c>
      <c r="AN112" s="36" t="str">
        <f t="shared" si="2935"/>
        <v/>
      </c>
      <c r="AO112" s="36" t="str">
        <f t="shared" si="2935"/>
        <v/>
      </c>
      <c r="AP112" s="150" t="str">
        <f t="shared" si="2935"/>
        <v/>
      </c>
      <c r="AQ112" s="36" t="str">
        <f t="shared" si="2935"/>
        <v/>
      </c>
      <c r="AR112" s="36" t="str">
        <f t="shared" si="2935"/>
        <v/>
      </c>
      <c r="AS112" s="150" t="str">
        <f t="shared" si="2935"/>
        <v/>
      </c>
      <c r="AT112" s="36" t="str">
        <f t="shared" si="2935"/>
        <v/>
      </c>
      <c r="AU112" s="36" t="str">
        <f t="shared" si="2935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2936">IF(AND(AX110&gt;0,AX111&gt;0),ROUNDDOWN(AX111/AX110,4),"")</f>
        <v/>
      </c>
      <c r="AY112" s="425" t="str">
        <f t="shared" si="2936"/>
        <v/>
      </c>
      <c r="AZ112" s="426" t="str">
        <f t="shared" si="2936"/>
        <v/>
      </c>
      <c r="BA112" s="297" t="str">
        <f t="shared" si="2936"/>
        <v/>
      </c>
      <c r="BB112" s="301" t="str">
        <f t="shared" si="2936"/>
        <v/>
      </c>
      <c r="BC112" s="155" t="str">
        <f t="shared" si="2936"/>
        <v/>
      </c>
      <c r="BD112" s="305" t="str">
        <f t="shared" si="2936"/>
        <v/>
      </c>
      <c r="BE112" s="315" t="str">
        <f t="shared" si="2936"/>
        <v/>
      </c>
      <c r="BF112" s="325"/>
      <c r="BG112" s="159" t="str">
        <f t="shared" ref="BG112:BO112" si="2937">IF(AND(BG110&gt;0,BG111&gt;0),ROUNDDOWN(BG111/BG110,4),"")</f>
        <v/>
      </c>
      <c r="BH112" s="36" t="str">
        <f t="shared" si="2937"/>
        <v/>
      </c>
      <c r="BI112" s="36" t="str">
        <f t="shared" si="2937"/>
        <v/>
      </c>
      <c r="BJ112" s="150" t="str">
        <f t="shared" si="2937"/>
        <v/>
      </c>
      <c r="BK112" s="36" t="str">
        <f t="shared" si="2937"/>
        <v/>
      </c>
      <c r="BL112" s="36" t="str">
        <f t="shared" si="2937"/>
        <v/>
      </c>
      <c r="BM112" s="150" t="str">
        <f t="shared" si="2937"/>
        <v/>
      </c>
      <c r="BN112" s="36" t="str">
        <f t="shared" si="2937"/>
        <v/>
      </c>
      <c r="BO112" s="36" t="str">
        <f t="shared" si="2937"/>
        <v/>
      </c>
      <c r="BP112" s="37">
        <f>IF(BP111&gt;0,BP111/BP110,0)</f>
        <v>0</v>
      </c>
      <c r="BQ112" s="150" t="str">
        <f t="shared" ref="BQ112:BY112" si="2938">IF(AND(BQ110&gt;0,BQ111&gt;0),ROUNDDOWN(BQ111/BQ110,4),"")</f>
        <v/>
      </c>
      <c r="BR112" s="36" t="str">
        <f t="shared" si="2938"/>
        <v/>
      </c>
      <c r="BS112" s="36" t="str">
        <f t="shared" si="2938"/>
        <v/>
      </c>
      <c r="BT112" s="150" t="str">
        <f t="shared" si="2938"/>
        <v/>
      </c>
      <c r="BU112" s="36" t="str">
        <f t="shared" si="2938"/>
        <v/>
      </c>
      <c r="BV112" s="36" t="str">
        <f t="shared" si="2938"/>
        <v/>
      </c>
      <c r="BW112" s="150" t="str">
        <f t="shared" si="2938"/>
        <v/>
      </c>
      <c r="BX112" s="36" t="str">
        <f t="shared" si="2938"/>
        <v/>
      </c>
      <c r="BY112" s="36" t="str">
        <f t="shared" si="2938"/>
        <v/>
      </c>
      <c r="BZ112" s="37">
        <f>IF(BZ111&gt;0,BZ111/BZ110,0)</f>
        <v>0</v>
      </c>
      <c r="CA112" s="150" t="str">
        <f t="shared" ref="CA112:CI112" si="2939">IF(AND(CA110&gt;0,CA111&gt;0),ROUNDDOWN(CA111/CA110,4),"")</f>
        <v/>
      </c>
      <c r="CB112" s="36" t="str">
        <f t="shared" si="2939"/>
        <v/>
      </c>
      <c r="CC112" s="36" t="str">
        <f t="shared" si="2939"/>
        <v/>
      </c>
      <c r="CD112" s="150" t="str">
        <f t="shared" si="2939"/>
        <v/>
      </c>
      <c r="CE112" s="36" t="str">
        <f t="shared" si="2939"/>
        <v/>
      </c>
      <c r="CF112" s="36" t="str">
        <f t="shared" si="2939"/>
        <v/>
      </c>
      <c r="CG112" s="150" t="str">
        <f t="shared" si="2939"/>
        <v/>
      </c>
      <c r="CH112" s="36" t="str">
        <f t="shared" si="2939"/>
        <v/>
      </c>
      <c r="CI112" s="36" t="str">
        <f t="shared" si="2939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2940">IF(AND(CL110&gt;0,CL111&gt;0),ROUNDDOWN(CL111/CL110,4),"")</f>
        <v/>
      </c>
      <c r="CM112" s="425" t="str">
        <f t="shared" si="2940"/>
        <v/>
      </c>
      <c r="CN112" s="426" t="str">
        <f t="shared" si="2940"/>
        <v/>
      </c>
      <c r="CO112" s="297" t="str">
        <f t="shared" si="2940"/>
        <v/>
      </c>
      <c r="CP112" s="301" t="str">
        <f t="shared" si="2940"/>
        <v/>
      </c>
      <c r="CQ112" s="155" t="str">
        <f t="shared" si="2940"/>
        <v/>
      </c>
      <c r="CR112" s="305" t="str">
        <f t="shared" si="2940"/>
        <v/>
      </c>
      <c r="CS112" s="315" t="str">
        <f t="shared" si="2940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2941">IF(AND(CW110&gt;0,CW111&gt;0),ROUNDDOWN(CW111/CW110,4),"")</f>
        <v/>
      </c>
      <c r="CX112" s="163" t="str">
        <f t="shared" si="2941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E112" si="2942">IF(AND(DB110&gt;0,DB111&gt;0),ROUNDDOWN(DB111/DB110,4),"")</f>
        <v/>
      </c>
      <c r="DC112" s="484" t="str">
        <f t="shared" si="2942"/>
        <v/>
      </c>
      <c r="DD112" s="485"/>
      <c r="DE112" s="486" t="str">
        <f t="shared" si="2942"/>
        <v/>
      </c>
      <c r="DF112" s="36" t="str">
        <f t="shared" ref="DF112:DM112" si="2943">IF(AND(DF110&gt;0,DF111&gt;0),ROUNDDOWN(DF111/DF110,4),"")</f>
        <v/>
      </c>
      <c r="DG112" s="36" t="str">
        <f t="shared" si="2943"/>
        <v/>
      </c>
      <c r="DH112" s="150" t="str">
        <f t="shared" si="2943"/>
        <v/>
      </c>
      <c r="DI112" s="36" t="str">
        <f t="shared" si="2943"/>
        <v/>
      </c>
      <c r="DJ112" s="36" t="str">
        <f t="shared" si="2943"/>
        <v/>
      </c>
      <c r="DK112" s="150" t="str">
        <f t="shared" si="2943"/>
        <v/>
      </c>
      <c r="DL112" s="36" t="str">
        <f t="shared" si="2943"/>
        <v/>
      </c>
      <c r="DM112" s="36" t="str">
        <f t="shared" si="2943"/>
        <v/>
      </c>
      <c r="DN112" s="37">
        <f>IF(DN111&gt;0,DN111/DN110,0)</f>
        <v>0</v>
      </c>
      <c r="DO112" s="150" t="str">
        <f t="shared" ref="DO112:DW112" si="2944">IF(AND(DO110&gt;0,DO111&gt;0),ROUNDDOWN(DO111/DO110,4),"")</f>
        <v/>
      </c>
      <c r="DP112" s="36" t="str">
        <f t="shared" si="2944"/>
        <v/>
      </c>
      <c r="DQ112" s="36" t="str">
        <f t="shared" si="2944"/>
        <v/>
      </c>
      <c r="DR112" s="150" t="str">
        <f t="shared" si="2944"/>
        <v/>
      </c>
      <c r="DS112" s="36" t="str">
        <f t="shared" si="2944"/>
        <v/>
      </c>
      <c r="DT112" s="36" t="str">
        <f t="shared" si="2944"/>
        <v/>
      </c>
      <c r="DU112" s="150" t="str">
        <f t="shared" si="2944"/>
        <v/>
      </c>
      <c r="DV112" s="36" t="str">
        <f t="shared" si="2944"/>
        <v/>
      </c>
      <c r="DW112" s="36" t="str">
        <f t="shared" si="2944"/>
        <v/>
      </c>
      <c r="DX112" s="37">
        <f>IF(DX111&gt;0,DX111/DX110,0)</f>
        <v>0</v>
      </c>
      <c r="DY112" s="150" t="str">
        <f t="shared" ref="DY112:EG112" si="2945">IF(AND(DY110&gt;0,DY111&gt;0),ROUNDDOWN(DY111/DY110,4),"")</f>
        <v/>
      </c>
      <c r="DZ112" s="36" t="str">
        <f t="shared" si="2945"/>
        <v/>
      </c>
      <c r="EA112" s="36" t="str">
        <f t="shared" si="2945"/>
        <v/>
      </c>
      <c r="EB112" s="150" t="str">
        <f t="shared" si="2945"/>
        <v/>
      </c>
      <c r="EC112" s="36" t="str">
        <f t="shared" si="2945"/>
        <v/>
      </c>
      <c r="ED112" s="36" t="str">
        <f t="shared" si="2945"/>
        <v/>
      </c>
      <c r="EE112" s="150" t="str">
        <f t="shared" si="2945"/>
        <v/>
      </c>
      <c r="EF112" s="36" t="str">
        <f t="shared" si="2945"/>
        <v/>
      </c>
      <c r="EG112" s="36" t="str">
        <f t="shared" si="2945"/>
        <v/>
      </c>
      <c r="EH112" s="37">
        <f>IF(EH111&gt;0,EH111/EH110,0)</f>
        <v>0</v>
      </c>
      <c r="EI112" s="143" t="str">
        <f>IF(AND(EI110&gt;0,EI111&gt;0),ROUNDDOWN(EI111/EI110,4),"")</f>
        <v/>
      </c>
      <c r="EJ112" s="424" t="str">
        <f t="shared" ref="EJ112:EQ112" si="2946">IF(AND(EJ110&gt;0,EJ111&gt;0),ROUNDDOWN(EJ111/EJ110,4),"")</f>
        <v/>
      </c>
      <c r="EK112" s="425" t="str">
        <f t="shared" si="2946"/>
        <v/>
      </c>
      <c r="EL112" s="426" t="str">
        <f t="shared" si="2946"/>
        <v/>
      </c>
      <c r="EM112" s="297" t="str">
        <f t="shared" si="2946"/>
        <v/>
      </c>
      <c r="EN112" s="301" t="str">
        <f t="shared" si="2946"/>
        <v/>
      </c>
      <c r="EO112" s="155" t="str">
        <f t="shared" si="2946"/>
        <v/>
      </c>
      <c r="EP112" s="305" t="str">
        <f t="shared" si="2946"/>
        <v/>
      </c>
      <c r="EQ112" s="315" t="str">
        <f t="shared" si="2946"/>
        <v/>
      </c>
      <c r="ER112" s="325"/>
      <c r="ES112" s="159" t="str">
        <f t="shared" ref="ES112:FA112" si="2947">IF(AND(ES110&gt;0,ES111&gt;0),ROUNDDOWN(ES111/ES110,4),"")</f>
        <v/>
      </c>
      <c r="ET112" s="36" t="str">
        <f t="shared" si="2947"/>
        <v/>
      </c>
      <c r="EU112" s="36" t="str">
        <f t="shared" si="2947"/>
        <v/>
      </c>
      <c r="EV112" s="150" t="str">
        <f t="shared" si="2947"/>
        <v/>
      </c>
      <c r="EW112" s="36" t="str">
        <f t="shared" si="2947"/>
        <v/>
      </c>
      <c r="EX112" s="36" t="str">
        <f t="shared" si="2947"/>
        <v/>
      </c>
      <c r="EY112" s="150" t="str">
        <f t="shared" si="2947"/>
        <v/>
      </c>
      <c r="EZ112" s="36" t="str">
        <f t="shared" si="2947"/>
        <v/>
      </c>
      <c r="FA112" s="36" t="str">
        <f t="shared" si="2947"/>
        <v/>
      </c>
      <c r="FB112" s="37">
        <f>IF(FB111&gt;0,FB111/FB110,0)</f>
        <v>0</v>
      </c>
      <c r="FC112" s="150" t="str">
        <f t="shared" ref="FC112:FK112" si="2948">IF(AND(FC110&gt;0,FC111&gt;0),ROUNDDOWN(FC111/FC110,4),"")</f>
        <v/>
      </c>
      <c r="FD112" s="36" t="str">
        <f t="shared" si="2948"/>
        <v/>
      </c>
      <c r="FE112" s="36" t="str">
        <f t="shared" si="2948"/>
        <v/>
      </c>
      <c r="FF112" s="150" t="str">
        <f t="shared" si="2948"/>
        <v/>
      </c>
      <c r="FG112" s="36" t="str">
        <f t="shared" si="2948"/>
        <v/>
      </c>
      <c r="FH112" s="36" t="str">
        <f t="shared" si="2948"/>
        <v/>
      </c>
      <c r="FI112" s="150" t="str">
        <f t="shared" si="2948"/>
        <v/>
      </c>
      <c r="FJ112" s="36" t="str">
        <f t="shared" si="2948"/>
        <v/>
      </c>
      <c r="FK112" s="36" t="str">
        <f t="shared" si="2948"/>
        <v/>
      </c>
      <c r="FL112" s="37">
        <f>IF(FL111&gt;0,FL111/FL110,0)</f>
        <v>0</v>
      </c>
      <c r="FM112" s="150" t="str">
        <f t="shared" ref="FM112:FU112" si="2949">IF(AND(FM110&gt;0,FM111&gt;0),ROUNDDOWN(FM111/FM110,4),"")</f>
        <v/>
      </c>
      <c r="FN112" s="36" t="str">
        <f t="shared" si="2949"/>
        <v/>
      </c>
      <c r="FO112" s="36" t="str">
        <f t="shared" si="2949"/>
        <v/>
      </c>
      <c r="FP112" s="150" t="str">
        <f t="shared" si="2949"/>
        <v/>
      </c>
      <c r="FQ112" s="36" t="str">
        <f t="shared" si="2949"/>
        <v/>
      </c>
      <c r="FR112" s="36" t="str">
        <f t="shared" si="2949"/>
        <v/>
      </c>
      <c r="FS112" s="150" t="str">
        <f t="shared" si="2949"/>
        <v/>
      </c>
      <c r="FT112" s="36" t="str">
        <f t="shared" si="2949"/>
        <v/>
      </c>
      <c r="FU112" s="36" t="str">
        <f t="shared" si="2949"/>
        <v/>
      </c>
      <c r="FV112" s="37">
        <f>IF(FV111&gt;0,FV111/FV110,0)</f>
        <v>0</v>
      </c>
      <c r="FW112" s="143" t="str">
        <f>IF(AND(FW110&gt;0,FW111&gt;0),ROUNDDOWN(FW111/FW110,4),"")</f>
        <v/>
      </c>
      <c r="FX112" s="424" t="str">
        <f t="shared" ref="FX112:GE112" si="2950">IF(AND(FX110&gt;0,FX111&gt;0),ROUNDDOWN(FX111/FX110,4),"")</f>
        <v/>
      </c>
      <c r="FY112" s="425" t="str">
        <f t="shared" si="2950"/>
        <v/>
      </c>
      <c r="FZ112" s="426" t="str">
        <f t="shared" si="2950"/>
        <v/>
      </c>
      <c r="GA112" s="297" t="str">
        <f t="shared" si="2950"/>
        <v/>
      </c>
      <c r="GB112" s="301" t="str">
        <f t="shared" si="2950"/>
        <v/>
      </c>
      <c r="GC112" s="155" t="str">
        <f t="shared" si="2950"/>
        <v/>
      </c>
      <c r="GD112" s="305" t="str">
        <f t="shared" si="2950"/>
        <v/>
      </c>
      <c r="GE112" s="315" t="str">
        <f t="shared" si="2950"/>
        <v/>
      </c>
      <c r="GF112" s="325"/>
      <c r="GG112" s="159" t="str">
        <f>IF(AND(GG110&gt;0,GG111&gt;0),ROUNDDOWN(GG111/GG110,4),"")</f>
        <v/>
      </c>
      <c r="GH112" s="335" t="str">
        <f>IF(AND(GH110&gt;0,GH111&gt;0),ROUNDDOWN(GH111/GH110,4),"")</f>
        <v/>
      </c>
      <c r="GI112" s="336" t="str">
        <f t="shared" ref="GI112:GJ112" si="2951">IF(AND(GI110&gt;0,GI111&gt;0),ROUNDDOWN(GI111/GI110,4),"")</f>
        <v/>
      </c>
      <c r="GJ112" s="163" t="str">
        <f t="shared" si="2951"/>
        <v/>
      </c>
      <c r="GK112" s="356" t="str">
        <f>IF(AND(GK110&gt;0,GK111&gt;0),ROUNDDOWN(GK111/GK110,4),"")</f>
        <v/>
      </c>
      <c r="GL112" s="357" t="str">
        <f>IF(AND(GL110&gt;0,GL111&gt;0),ROUNDDOWN(GL111/GL110,4),"")</f>
        <v/>
      </c>
      <c r="GM112" s="167" t="str">
        <f>IF(AND(GM110&gt;0,GM111&gt;0),ROUNDDOWN(GM111/GM110,4),"")</f>
        <v/>
      </c>
      <c r="GN112" s="483" t="str">
        <f t="shared" ref="GN112:HA112" si="2952">IF(AND(GN110&gt;0,GN111&gt;0),ROUNDDOWN(GN111/GN110,4),"")</f>
        <v/>
      </c>
      <c r="GO112" s="484" t="str">
        <f t="shared" si="2952"/>
        <v/>
      </c>
      <c r="GP112" s="485" t="str">
        <f t="shared" si="2952"/>
        <v/>
      </c>
      <c r="GQ112" s="486" t="str">
        <f t="shared" si="2952"/>
        <v/>
      </c>
      <c r="GR112" s="392" t="str">
        <f t="shared" si="2952"/>
        <v/>
      </c>
      <c r="GS112" s="393" t="str">
        <f t="shared" si="2952"/>
        <v/>
      </c>
      <c r="GT112" s="172" t="str">
        <f t="shared" si="2952"/>
        <v/>
      </c>
      <c r="GU112" s="392" t="str">
        <f t="shared" si="2952"/>
        <v/>
      </c>
      <c r="GV112" s="393" t="str">
        <f t="shared" si="2952"/>
        <v/>
      </c>
      <c r="GW112" s="172" t="str">
        <f t="shared" si="2952"/>
        <v/>
      </c>
      <c r="GX112" s="392" t="str">
        <f t="shared" si="2952"/>
        <v/>
      </c>
      <c r="GY112" s="393" t="str">
        <f t="shared" si="2952"/>
        <v/>
      </c>
      <c r="GZ112" s="374"/>
      <c r="HA112" s="171" t="str">
        <f t="shared" si="2952"/>
        <v/>
      </c>
      <c r="HB112" s="40"/>
      <c r="HC112" s="39" t="s">
        <v>139</v>
      </c>
      <c r="HD112" s="39"/>
      <c r="HE112" s="39"/>
      <c r="HF112" s="39"/>
      <c r="HG112" s="39"/>
    </row>
    <row r="113" spans="1:215" s="42" customFormat="1" ht="21">
      <c r="A113" s="41"/>
      <c r="B113" s="51"/>
      <c r="C113" s="43" t="s">
        <v>208</v>
      </c>
      <c r="D113" s="44" t="s">
        <v>212</v>
      </c>
      <c r="E113" s="200"/>
      <c r="F113" s="201"/>
      <c r="G113" s="201"/>
      <c r="H113" s="201"/>
      <c r="I113" s="201"/>
      <c r="J113" s="201"/>
      <c r="K113" s="202"/>
      <c r="L113" s="202"/>
      <c r="M113" s="202"/>
      <c r="N113" s="202"/>
      <c r="O113" s="202"/>
      <c r="P113" s="202"/>
      <c r="Q113" s="202"/>
      <c r="R113" s="201"/>
      <c r="S113" s="45" t="s">
        <v>137</v>
      </c>
      <c r="T113" s="46">
        <f t="shared" ref="T113:AC114" si="2953">SUMIFS(T:T,$S:$S,$S113,$HD:$HD,$D113)</f>
        <v>0</v>
      </c>
      <c r="U113" s="47">
        <f t="shared" si="2953"/>
        <v>0</v>
      </c>
      <c r="V113" s="144">
        <f t="shared" si="2953"/>
        <v>0</v>
      </c>
      <c r="W113" s="46">
        <f t="shared" si="2953"/>
        <v>0</v>
      </c>
      <c r="X113" s="47">
        <f t="shared" si="2953"/>
        <v>0</v>
      </c>
      <c r="Y113" s="144">
        <f t="shared" si="2953"/>
        <v>0</v>
      </c>
      <c r="Z113" s="46">
        <f t="shared" si="2953"/>
        <v>4500000</v>
      </c>
      <c r="AA113" s="47">
        <f t="shared" si="2953"/>
        <v>2900000</v>
      </c>
      <c r="AB113" s="48">
        <f t="shared" si="2953"/>
        <v>-4143000</v>
      </c>
      <c r="AC113" s="144">
        <f t="shared" si="2953"/>
        <v>2</v>
      </c>
      <c r="AD113" s="46">
        <f t="shared" ref="AD113:AM114" si="2954">SUMIFS(AD:AD,$S:$S,$S113,$HD:$HD,$D113)</f>
        <v>0</v>
      </c>
      <c r="AE113" s="47">
        <f t="shared" si="2954"/>
        <v>0</v>
      </c>
      <c r="AF113" s="144">
        <f t="shared" si="2954"/>
        <v>0</v>
      </c>
      <c r="AG113" s="46">
        <f t="shared" si="2954"/>
        <v>0</v>
      </c>
      <c r="AH113" s="47">
        <f t="shared" si="2954"/>
        <v>0</v>
      </c>
      <c r="AI113" s="144">
        <f t="shared" si="2954"/>
        <v>0</v>
      </c>
      <c r="AJ113" s="46">
        <f t="shared" si="2954"/>
        <v>4500000</v>
      </c>
      <c r="AK113" s="47">
        <f t="shared" si="2954"/>
        <v>2900000</v>
      </c>
      <c r="AL113" s="48">
        <f t="shared" si="2954"/>
        <v>-4143000</v>
      </c>
      <c r="AM113" s="144">
        <f t="shared" si="2954"/>
        <v>2</v>
      </c>
      <c r="AN113" s="46">
        <f t="shared" ref="AN113:AW114" si="2955">SUMIFS(AN:AN,$S:$S,$S113,$HD:$HD,$D113)</f>
        <v>0</v>
      </c>
      <c r="AO113" s="47">
        <f t="shared" si="2955"/>
        <v>0</v>
      </c>
      <c r="AP113" s="144">
        <f t="shared" si="2955"/>
        <v>0</v>
      </c>
      <c r="AQ113" s="46">
        <f t="shared" si="2955"/>
        <v>0</v>
      </c>
      <c r="AR113" s="47">
        <f t="shared" si="2955"/>
        <v>0</v>
      </c>
      <c r="AS113" s="144">
        <f t="shared" si="2955"/>
        <v>0</v>
      </c>
      <c r="AT113" s="46">
        <f t="shared" si="2955"/>
        <v>4500000</v>
      </c>
      <c r="AU113" s="47">
        <f t="shared" si="2955"/>
        <v>2900000</v>
      </c>
      <c r="AV113" s="48">
        <f t="shared" si="2955"/>
        <v>-4143000</v>
      </c>
      <c r="AW113" s="144">
        <f t="shared" si="2955"/>
        <v>2</v>
      </c>
      <c r="AX113" s="427">
        <f t="shared" ref="AX113:BG114" si="2956">SUMIFS(AX:AX,$S:$S,$S113,$HD:$HD,$D113)</f>
        <v>0</v>
      </c>
      <c r="AY113" s="428">
        <f t="shared" si="2956"/>
        <v>0</v>
      </c>
      <c r="AZ113" s="429">
        <f t="shared" si="2956"/>
        <v>0</v>
      </c>
      <c r="BA113" s="298">
        <f t="shared" si="2956"/>
        <v>0</v>
      </c>
      <c r="BB113" s="302">
        <f t="shared" si="2956"/>
        <v>0</v>
      </c>
      <c r="BC113" s="156">
        <f t="shared" si="2956"/>
        <v>0</v>
      </c>
      <c r="BD113" s="306">
        <f t="shared" si="2956"/>
        <v>13500000</v>
      </c>
      <c r="BE113" s="316">
        <f t="shared" si="2956"/>
        <v>8700000</v>
      </c>
      <c r="BF113" s="326">
        <f t="shared" si="2956"/>
        <v>-12429000</v>
      </c>
      <c r="BG113" s="160">
        <f t="shared" si="2956"/>
        <v>6</v>
      </c>
      <c r="BH113" s="47">
        <f t="shared" ref="BH113:BQ114" si="2957">SUMIFS(BH:BH,$S:$S,$S113,$HD:$HD,$D113)</f>
        <v>0</v>
      </c>
      <c r="BI113" s="47">
        <f t="shared" si="2957"/>
        <v>0</v>
      </c>
      <c r="BJ113" s="144">
        <f t="shared" si="2957"/>
        <v>0</v>
      </c>
      <c r="BK113" s="46">
        <f t="shared" si="2957"/>
        <v>0</v>
      </c>
      <c r="BL113" s="47">
        <f t="shared" si="2957"/>
        <v>0</v>
      </c>
      <c r="BM113" s="144">
        <f t="shared" si="2957"/>
        <v>0</v>
      </c>
      <c r="BN113" s="46">
        <f t="shared" si="2957"/>
        <v>4500000</v>
      </c>
      <c r="BO113" s="47">
        <f t="shared" si="2957"/>
        <v>2900000</v>
      </c>
      <c r="BP113" s="48">
        <f t="shared" si="2957"/>
        <v>-4143000</v>
      </c>
      <c r="BQ113" s="144">
        <f t="shared" si="2957"/>
        <v>2</v>
      </c>
      <c r="BR113" s="46">
        <f t="shared" ref="BR113:CA114" si="2958">SUMIFS(BR:BR,$S:$S,$S113,$HD:$HD,$D113)</f>
        <v>0</v>
      </c>
      <c r="BS113" s="47">
        <f t="shared" si="2958"/>
        <v>0</v>
      </c>
      <c r="BT113" s="144">
        <f t="shared" si="2958"/>
        <v>0</v>
      </c>
      <c r="BU113" s="46">
        <f t="shared" si="2958"/>
        <v>0</v>
      </c>
      <c r="BV113" s="47">
        <f t="shared" si="2958"/>
        <v>0</v>
      </c>
      <c r="BW113" s="144">
        <f t="shared" si="2958"/>
        <v>0</v>
      </c>
      <c r="BX113" s="46">
        <f t="shared" si="2958"/>
        <v>4500000</v>
      </c>
      <c r="BY113" s="47">
        <f t="shared" si="2958"/>
        <v>2900000</v>
      </c>
      <c r="BZ113" s="48">
        <f t="shared" si="2958"/>
        <v>-4143000</v>
      </c>
      <c r="CA113" s="144">
        <f t="shared" si="2958"/>
        <v>2</v>
      </c>
      <c r="CB113" s="46">
        <f t="shared" ref="CB113:CK114" si="2959">SUMIFS(CB:CB,$S:$S,$S113,$HD:$HD,$D113)</f>
        <v>0</v>
      </c>
      <c r="CC113" s="47">
        <f t="shared" si="2959"/>
        <v>0</v>
      </c>
      <c r="CD113" s="144">
        <f t="shared" si="2959"/>
        <v>0</v>
      </c>
      <c r="CE113" s="46">
        <f t="shared" si="2959"/>
        <v>0</v>
      </c>
      <c r="CF113" s="47">
        <f t="shared" si="2959"/>
        <v>0</v>
      </c>
      <c r="CG113" s="144">
        <f t="shared" si="2959"/>
        <v>0</v>
      </c>
      <c r="CH113" s="46">
        <f t="shared" si="2959"/>
        <v>4500000</v>
      </c>
      <c r="CI113" s="47">
        <f t="shared" si="2959"/>
        <v>2900000</v>
      </c>
      <c r="CJ113" s="48">
        <f t="shared" si="2959"/>
        <v>-4143000</v>
      </c>
      <c r="CK113" s="144">
        <f t="shared" si="2959"/>
        <v>2</v>
      </c>
      <c r="CL113" s="427">
        <f t="shared" ref="CL113:CU114" si="2960">SUMIFS(CL:CL,$S:$S,$S113,$HD:$HD,$D113)</f>
        <v>0</v>
      </c>
      <c r="CM113" s="428">
        <f t="shared" si="2960"/>
        <v>0</v>
      </c>
      <c r="CN113" s="429">
        <f t="shared" si="2960"/>
        <v>0</v>
      </c>
      <c r="CO113" s="298">
        <f t="shared" si="2960"/>
        <v>0</v>
      </c>
      <c r="CP113" s="302">
        <f t="shared" si="2960"/>
        <v>0</v>
      </c>
      <c r="CQ113" s="156">
        <f t="shared" si="2960"/>
        <v>0</v>
      </c>
      <c r="CR113" s="306">
        <f t="shared" si="2960"/>
        <v>13500000</v>
      </c>
      <c r="CS113" s="316">
        <f t="shared" si="2960"/>
        <v>8700000</v>
      </c>
      <c r="CT113" s="326">
        <f t="shared" si="2960"/>
        <v>-12429000</v>
      </c>
      <c r="CU113" s="160">
        <f t="shared" si="2960"/>
        <v>6</v>
      </c>
      <c r="CV113" s="337">
        <f t="shared" ref="CV113:DE114" si="2961">SUMIFS(CV:CV,$S:$S,$S113,$HD:$HD,$D113)</f>
        <v>0</v>
      </c>
      <c r="CW113" s="338">
        <f t="shared" si="2961"/>
        <v>0</v>
      </c>
      <c r="CX113" s="164">
        <f t="shared" si="2961"/>
        <v>0</v>
      </c>
      <c r="CY113" s="358">
        <f t="shared" si="2961"/>
        <v>0</v>
      </c>
      <c r="CZ113" s="359">
        <f t="shared" si="2961"/>
        <v>0</v>
      </c>
      <c r="DA113" s="168">
        <f t="shared" si="2961"/>
        <v>0</v>
      </c>
      <c r="DB113" s="487">
        <f t="shared" si="2961"/>
        <v>27000000</v>
      </c>
      <c r="DC113" s="488">
        <f t="shared" si="2961"/>
        <v>17400000</v>
      </c>
      <c r="DD113" s="489">
        <f t="shared" si="2961"/>
        <v>-24858000</v>
      </c>
      <c r="DE113" s="490">
        <f t="shared" si="2961"/>
        <v>12</v>
      </c>
      <c r="DF113" s="47">
        <f t="shared" ref="DF113:DO114" si="2962">SUMIFS(DF:DF,$S:$S,$S113,$HD:$HD,$D113)</f>
        <v>0</v>
      </c>
      <c r="DG113" s="47">
        <f t="shared" si="2962"/>
        <v>0</v>
      </c>
      <c r="DH113" s="144">
        <f t="shared" si="2962"/>
        <v>0</v>
      </c>
      <c r="DI113" s="46">
        <f t="shared" si="2962"/>
        <v>0</v>
      </c>
      <c r="DJ113" s="47">
        <f t="shared" si="2962"/>
        <v>0</v>
      </c>
      <c r="DK113" s="144">
        <f t="shared" si="2962"/>
        <v>0</v>
      </c>
      <c r="DL113" s="46">
        <f t="shared" si="2962"/>
        <v>4500000</v>
      </c>
      <c r="DM113" s="47">
        <f t="shared" si="2962"/>
        <v>2900000</v>
      </c>
      <c r="DN113" s="48">
        <f t="shared" si="2962"/>
        <v>-4143000</v>
      </c>
      <c r="DO113" s="144">
        <f t="shared" si="2962"/>
        <v>2</v>
      </c>
      <c r="DP113" s="46">
        <f t="shared" ref="DP113:DY114" si="2963">SUMIFS(DP:DP,$S:$S,$S113,$HD:$HD,$D113)</f>
        <v>0</v>
      </c>
      <c r="DQ113" s="47">
        <f t="shared" si="2963"/>
        <v>0</v>
      </c>
      <c r="DR113" s="144">
        <f t="shared" si="2963"/>
        <v>0</v>
      </c>
      <c r="DS113" s="46">
        <f t="shared" si="2963"/>
        <v>0</v>
      </c>
      <c r="DT113" s="47">
        <f t="shared" si="2963"/>
        <v>0</v>
      </c>
      <c r="DU113" s="144">
        <f t="shared" si="2963"/>
        <v>0</v>
      </c>
      <c r="DV113" s="46">
        <f t="shared" si="2963"/>
        <v>4500000</v>
      </c>
      <c r="DW113" s="47">
        <f t="shared" si="2963"/>
        <v>2900000</v>
      </c>
      <c r="DX113" s="48">
        <f t="shared" si="2963"/>
        <v>-4143000</v>
      </c>
      <c r="DY113" s="144">
        <f t="shared" si="2963"/>
        <v>2</v>
      </c>
      <c r="DZ113" s="46">
        <f t="shared" ref="DZ113:EI114" si="2964">SUMIFS(DZ:DZ,$S:$S,$S113,$HD:$HD,$D113)</f>
        <v>0</v>
      </c>
      <c r="EA113" s="47">
        <f t="shared" si="2964"/>
        <v>0</v>
      </c>
      <c r="EB113" s="144">
        <f t="shared" si="2964"/>
        <v>0</v>
      </c>
      <c r="EC113" s="46">
        <f t="shared" si="2964"/>
        <v>0</v>
      </c>
      <c r="ED113" s="47">
        <f t="shared" si="2964"/>
        <v>0</v>
      </c>
      <c r="EE113" s="144">
        <f t="shared" si="2964"/>
        <v>0</v>
      </c>
      <c r="EF113" s="46">
        <f t="shared" si="2964"/>
        <v>4500000</v>
      </c>
      <c r="EG113" s="47">
        <f t="shared" si="2964"/>
        <v>2900000</v>
      </c>
      <c r="EH113" s="48">
        <f t="shared" si="2964"/>
        <v>-4143000</v>
      </c>
      <c r="EI113" s="144">
        <f t="shared" si="2964"/>
        <v>2</v>
      </c>
      <c r="EJ113" s="427">
        <f t="shared" ref="EJ113:ES114" si="2965">SUMIFS(EJ:EJ,$S:$S,$S113,$HD:$HD,$D113)</f>
        <v>0</v>
      </c>
      <c r="EK113" s="428">
        <f t="shared" si="2965"/>
        <v>0</v>
      </c>
      <c r="EL113" s="429">
        <f t="shared" si="2965"/>
        <v>0</v>
      </c>
      <c r="EM113" s="298">
        <f t="shared" si="2965"/>
        <v>0</v>
      </c>
      <c r="EN113" s="302">
        <f t="shared" si="2965"/>
        <v>0</v>
      </c>
      <c r="EO113" s="156">
        <f t="shared" si="2965"/>
        <v>0</v>
      </c>
      <c r="EP113" s="306">
        <f t="shared" si="2965"/>
        <v>13500000</v>
      </c>
      <c r="EQ113" s="316">
        <f t="shared" si="2965"/>
        <v>8700000</v>
      </c>
      <c r="ER113" s="326">
        <f t="shared" si="2965"/>
        <v>-12429000</v>
      </c>
      <c r="ES113" s="160">
        <f t="shared" si="2965"/>
        <v>6</v>
      </c>
      <c r="ET113" s="47">
        <f t="shared" ref="ET113:FC114" si="2966">SUMIFS(ET:ET,$S:$S,$S113,$HD:$HD,$D113)</f>
        <v>0</v>
      </c>
      <c r="EU113" s="47">
        <f t="shared" si="2966"/>
        <v>0</v>
      </c>
      <c r="EV113" s="144">
        <f t="shared" si="2966"/>
        <v>0</v>
      </c>
      <c r="EW113" s="46">
        <f t="shared" si="2966"/>
        <v>0</v>
      </c>
      <c r="EX113" s="47">
        <f t="shared" si="2966"/>
        <v>0</v>
      </c>
      <c r="EY113" s="144">
        <f t="shared" si="2966"/>
        <v>0</v>
      </c>
      <c r="EZ113" s="46">
        <f t="shared" si="2966"/>
        <v>4500000</v>
      </c>
      <c r="FA113" s="47">
        <f t="shared" si="2966"/>
        <v>2900000</v>
      </c>
      <c r="FB113" s="48">
        <f t="shared" si="2966"/>
        <v>-4143000</v>
      </c>
      <c r="FC113" s="144">
        <f t="shared" si="2966"/>
        <v>2</v>
      </c>
      <c r="FD113" s="46">
        <f t="shared" ref="FD113:FM114" si="2967">SUMIFS(FD:FD,$S:$S,$S113,$HD:$HD,$D113)</f>
        <v>0</v>
      </c>
      <c r="FE113" s="47">
        <f t="shared" si="2967"/>
        <v>0</v>
      </c>
      <c r="FF113" s="144">
        <f t="shared" si="2967"/>
        <v>0</v>
      </c>
      <c r="FG113" s="46">
        <f t="shared" si="2967"/>
        <v>0</v>
      </c>
      <c r="FH113" s="47">
        <f t="shared" si="2967"/>
        <v>0</v>
      </c>
      <c r="FI113" s="144">
        <f t="shared" si="2967"/>
        <v>0</v>
      </c>
      <c r="FJ113" s="46">
        <f t="shared" si="2967"/>
        <v>4500000</v>
      </c>
      <c r="FK113" s="47">
        <f t="shared" si="2967"/>
        <v>2900000</v>
      </c>
      <c r="FL113" s="48">
        <f t="shared" si="2967"/>
        <v>-4143000</v>
      </c>
      <c r="FM113" s="144">
        <f t="shared" si="2967"/>
        <v>2</v>
      </c>
      <c r="FN113" s="46">
        <f t="shared" ref="FN113:FW114" si="2968">SUMIFS(FN:FN,$S:$S,$S113,$HD:$HD,$D113)</f>
        <v>0</v>
      </c>
      <c r="FO113" s="47">
        <f t="shared" si="2968"/>
        <v>0</v>
      </c>
      <c r="FP113" s="144">
        <f t="shared" si="2968"/>
        <v>0</v>
      </c>
      <c r="FQ113" s="46">
        <f t="shared" si="2968"/>
        <v>0</v>
      </c>
      <c r="FR113" s="47">
        <f t="shared" si="2968"/>
        <v>0</v>
      </c>
      <c r="FS113" s="144">
        <f t="shared" si="2968"/>
        <v>0</v>
      </c>
      <c r="FT113" s="46">
        <f t="shared" si="2968"/>
        <v>4500000</v>
      </c>
      <c r="FU113" s="47">
        <f t="shared" si="2968"/>
        <v>2900000</v>
      </c>
      <c r="FV113" s="48">
        <f t="shared" si="2968"/>
        <v>-4143000</v>
      </c>
      <c r="FW113" s="144">
        <f t="shared" si="2968"/>
        <v>2</v>
      </c>
      <c r="FX113" s="427">
        <f t="shared" ref="FX113:GG114" si="2969">SUMIFS(FX:FX,$S:$S,$S113,$HD:$HD,$D113)</f>
        <v>0</v>
      </c>
      <c r="FY113" s="428">
        <f t="shared" si="2969"/>
        <v>0</v>
      </c>
      <c r="FZ113" s="429">
        <f t="shared" si="2969"/>
        <v>0</v>
      </c>
      <c r="GA113" s="298">
        <f t="shared" si="2969"/>
        <v>0</v>
      </c>
      <c r="GB113" s="302">
        <f t="shared" si="2969"/>
        <v>0</v>
      </c>
      <c r="GC113" s="156">
        <f t="shared" si="2969"/>
        <v>0</v>
      </c>
      <c r="GD113" s="306">
        <f t="shared" si="2969"/>
        <v>13500000</v>
      </c>
      <c r="GE113" s="316">
        <f t="shared" si="2969"/>
        <v>8700000</v>
      </c>
      <c r="GF113" s="326">
        <f t="shared" si="2969"/>
        <v>-12429000</v>
      </c>
      <c r="GG113" s="160">
        <f t="shared" si="2969"/>
        <v>6</v>
      </c>
      <c r="GH113" s="337">
        <f t="shared" ref="GH113:GQ114" si="2970">SUMIFS(GH:GH,$S:$S,$S113,$HD:$HD,$D113)</f>
        <v>0</v>
      </c>
      <c r="GI113" s="338">
        <f t="shared" si="2970"/>
        <v>0</v>
      </c>
      <c r="GJ113" s="164">
        <f t="shared" si="2970"/>
        <v>0</v>
      </c>
      <c r="GK113" s="358">
        <f t="shared" si="2970"/>
        <v>0</v>
      </c>
      <c r="GL113" s="359">
        <f t="shared" si="2970"/>
        <v>0</v>
      </c>
      <c r="GM113" s="168">
        <f t="shared" si="2970"/>
        <v>0</v>
      </c>
      <c r="GN113" s="487">
        <f t="shared" si="2970"/>
        <v>27000000</v>
      </c>
      <c r="GO113" s="488">
        <f t="shared" si="2970"/>
        <v>17400000</v>
      </c>
      <c r="GP113" s="489">
        <f t="shared" si="2970"/>
        <v>-24858000</v>
      </c>
      <c r="GQ113" s="490">
        <f t="shared" si="2970"/>
        <v>12</v>
      </c>
      <c r="GR113" s="394">
        <f t="shared" ref="GR113:HA114" si="2971">SUMIFS(GR:GR,$S:$S,$S113,$HD:$HD,$D113)</f>
        <v>0</v>
      </c>
      <c r="GS113" s="395">
        <f t="shared" si="2971"/>
        <v>0</v>
      </c>
      <c r="GT113" s="173">
        <f t="shared" si="2971"/>
        <v>0</v>
      </c>
      <c r="GU113" s="396">
        <f t="shared" si="2971"/>
        <v>0</v>
      </c>
      <c r="GV113" s="395">
        <f t="shared" si="2971"/>
        <v>0</v>
      </c>
      <c r="GW113" s="173">
        <f t="shared" si="2971"/>
        <v>0</v>
      </c>
      <c r="GX113" s="396">
        <f t="shared" si="2971"/>
        <v>54000000</v>
      </c>
      <c r="GY113" s="395">
        <f t="shared" si="2971"/>
        <v>34800000</v>
      </c>
      <c r="GZ113" s="410">
        <f t="shared" si="2971"/>
        <v>-49716000</v>
      </c>
      <c r="HA113" s="257">
        <f t="shared" si="2971"/>
        <v>24</v>
      </c>
      <c r="HB113" s="49"/>
      <c r="HC113" s="30"/>
      <c r="HD113" s="52"/>
      <c r="HE113" s="52"/>
      <c r="HF113" s="52"/>
      <c r="HG113" s="52"/>
    </row>
    <row r="114" spans="1:215" s="42" customFormat="1" ht="21">
      <c r="A114" s="41"/>
      <c r="B114" s="51"/>
      <c r="C114" s="50" t="str">
        <f>C113</f>
        <v>小計</v>
      </c>
      <c r="D114" s="51" t="str">
        <f>D113</f>
        <v>社会福祉事業</v>
      </c>
      <c r="E114" s="203"/>
      <c r="F114" s="204"/>
      <c r="G114" s="204"/>
      <c r="H114" s="204"/>
      <c r="I114" s="204"/>
      <c r="J114" s="204"/>
      <c r="K114" s="205"/>
      <c r="L114" s="205"/>
      <c r="M114" s="205"/>
      <c r="N114" s="205"/>
      <c r="O114" s="205"/>
      <c r="P114" s="205"/>
      <c r="Q114" s="205"/>
      <c r="R114" s="204"/>
      <c r="S114" s="52" t="s">
        <v>138</v>
      </c>
      <c r="T114" s="27">
        <f t="shared" si="2953"/>
        <v>4029580</v>
      </c>
      <c r="U114" s="53">
        <f t="shared" si="2953"/>
        <v>1599147</v>
      </c>
      <c r="V114" s="145">
        <f t="shared" si="2953"/>
        <v>2</v>
      </c>
      <c r="W114" s="27">
        <f t="shared" si="2953"/>
        <v>0</v>
      </c>
      <c r="X114" s="53">
        <f t="shared" si="2953"/>
        <v>0</v>
      </c>
      <c r="Y114" s="145">
        <f t="shared" si="2953"/>
        <v>0</v>
      </c>
      <c r="Z114" s="27">
        <f t="shared" si="2953"/>
        <v>2076170</v>
      </c>
      <c r="AA114" s="53">
        <f t="shared" si="2953"/>
        <v>765403</v>
      </c>
      <c r="AB114" s="133">
        <f t="shared" si="2953"/>
        <v>-6277597</v>
      </c>
      <c r="AC114" s="145">
        <f t="shared" si="2953"/>
        <v>1</v>
      </c>
      <c r="AD114" s="27">
        <f t="shared" si="2954"/>
        <v>0</v>
      </c>
      <c r="AE114" s="53">
        <f t="shared" si="2954"/>
        <v>0</v>
      </c>
      <c r="AF114" s="145">
        <f t="shared" si="2954"/>
        <v>0</v>
      </c>
      <c r="AG114" s="27">
        <f t="shared" si="2954"/>
        <v>0</v>
      </c>
      <c r="AH114" s="53">
        <f t="shared" si="2954"/>
        <v>0</v>
      </c>
      <c r="AI114" s="145">
        <f t="shared" si="2954"/>
        <v>0</v>
      </c>
      <c r="AJ114" s="27">
        <f t="shared" si="2954"/>
        <v>1953410</v>
      </c>
      <c r="AK114" s="53">
        <f t="shared" si="2954"/>
        <v>833744</v>
      </c>
      <c r="AL114" s="133">
        <f t="shared" si="2954"/>
        <v>-6209256</v>
      </c>
      <c r="AM114" s="145">
        <f t="shared" si="2954"/>
        <v>1</v>
      </c>
      <c r="AN114" s="27">
        <f t="shared" si="2955"/>
        <v>1953410</v>
      </c>
      <c r="AO114" s="53">
        <f t="shared" si="2955"/>
        <v>833744</v>
      </c>
      <c r="AP114" s="145">
        <f t="shared" si="2955"/>
        <v>1</v>
      </c>
      <c r="AQ114" s="27">
        <f t="shared" si="2955"/>
        <v>0</v>
      </c>
      <c r="AR114" s="53">
        <f t="shared" si="2955"/>
        <v>0</v>
      </c>
      <c r="AS114" s="145">
        <f t="shared" si="2955"/>
        <v>0</v>
      </c>
      <c r="AT114" s="27">
        <f t="shared" si="2955"/>
        <v>1953410</v>
      </c>
      <c r="AU114" s="53">
        <f t="shared" si="2955"/>
        <v>833744</v>
      </c>
      <c r="AV114" s="29">
        <f t="shared" si="2955"/>
        <v>-6209256</v>
      </c>
      <c r="AW114" s="145">
        <f t="shared" si="2955"/>
        <v>1</v>
      </c>
      <c r="AX114" s="430">
        <f t="shared" si="2956"/>
        <v>5982990</v>
      </c>
      <c r="AY114" s="428">
        <f t="shared" si="2956"/>
        <v>2432891</v>
      </c>
      <c r="AZ114" s="429">
        <f t="shared" si="2956"/>
        <v>3</v>
      </c>
      <c r="BA114" s="298">
        <f t="shared" si="2956"/>
        <v>0</v>
      </c>
      <c r="BB114" s="302">
        <f t="shared" si="2956"/>
        <v>0</v>
      </c>
      <c r="BC114" s="156">
        <f t="shared" si="2956"/>
        <v>0</v>
      </c>
      <c r="BD114" s="306">
        <f t="shared" si="2956"/>
        <v>5982990</v>
      </c>
      <c r="BE114" s="316">
        <f t="shared" si="2956"/>
        <v>2432891</v>
      </c>
      <c r="BF114" s="410">
        <f t="shared" si="2956"/>
        <v>-18696109</v>
      </c>
      <c r="BG114" s="160">
        <f t="shared" si="2956"/>
        <v>3</v>
      </c>
      <c r="BH114" s="53">
        <f t="shared" si="2957"/>
        <v>1983560</v>
      </c>
      <c r="BI114" s="53">
        <f t="shared" si="2957"/>
        <v>847736</v>
      </c>
      <c r="BJ114" s="145">
        <f t="shared" si="2957"/>
        <v>1</v>
      </c>
      <c r="BK114" s="27">
        <f t="shared" si="2957"/>
        <v>0</v>
      </c>
      <c r="BL114" s="53">
        <f t="shared" si="2957"/>
        <v>0</v>
      </c>
      <c r="BM114" s="145">
        <f t="shared" si="2957"/>
        <v>0</v>
      </c>
      <c r="BN114" s="27">
        <f t="shared" si="2957"/>
        <v>1983560</v>
      </c>
      <c r="BO114" s="53">
        <f t="shared" si="2957"/>
        <v>847736</v>
      </c>
      <c r="BP114" s="133">
        <f t="shared" si="2957"/>
        <v>-6195264</v>
      </c>
      <c r="BQ114" s="145">
        <f t="shared" si="2957"/>
        <v>1</v>
      </c>
      <c r="BR114" s="27">
        <f t="shared" si="2958"/>
        <v>1737280</v>
      </c>
      <c r="BS114" s="53">
        <f t="shared" si="2958"/>
        <v>770430</v>
      </c>
      <c r="BT114" s="145">
        <f t="shared" si="2958"/>
        <v>1</v>
      </c>
      <c r="BU114" s="27">
        <f t="shared" si="2958"/>
        <v>0</v>
      </c>
      <c r="BV114" s="53">
        <f t="shared" si="2958"/>
        <v>0</v>
      </c>
      <c r="BW114" s="145">
        <f t="shared" si="2958"/>
        <v>0</v>
      </c>
      <c r="BX114" s="27">
        <f t="shared" si="2958"/>
        <v>1737280</v>
      </c>
      <c r="BY114" s="53">
        <f t="shared" si="2958"/>
        <v>770430</v>
      </c>
      <c r="BZ114" s="133">
        <f t="shared" si="2958"/>
        <v>-6272570</v>
      </c>
      <c r="CA114" s="145">
        <f t="shared" si="2958"/>
        <v>1</v>
      </c>
      <c r="CB114" s="27">
        <f t="shared" si="2959"/>
        <v>1936660</v>
      </c>
      <c r="CC114" s="53">
        <f t="shared" si="2959"/>
        <v>814649</v>
      </c>
      <c r="CD114" s="145">
        <f t="shared" si="2959"/>
        <v>1</v>
      </c>
      <c r="CE114" s="27">
        <f t="shared" si="2959"/>
        <v>0</v>
      </c>
      <c r="CF114" s="53">
        <f t="shared" si="2959"/>
        <v>0</v>
      </c>
      <c r="CG114" s="145">
        <f t="shared" si="2959"/>
        <v>0</v>
      </c>
      <c r="CH114" s="27">
        <f t="shared" si="2959"/>
        <v>1936660</v>
      </c>
      <c r="CI114" s="53">
        <f t="shared" si="2959"/>
        <v>814649</v>
      </c>
      <c r="CJ114" s="133">
        <f t="shared" si="2959"/>
        <v>-6228351</v>
      </c>
      <c r="CK114" s="145">
        <f t="shared" si="2959"/>
        <v>1</v>
      </c>
      <c r="CL114" s="430">
        <f t="shared" si="2960"/>
        <v>5657500</v>
      </c>
      <c r="CM114" s="428">
        <f t="shared" si="2960"/>
        <v>2432815</v>
      </c>
      <c r="CN114" s="429">
        <f t="shared" si="2960"/>
        <v>3</v>
      </c>
      <c r="CO114" s="298">
        <f t="shared" si="2960"/>
        <v>0</v>
      </c>
      <c r="CP114" s="302">
        <f t="shared" si="2960"/>
        <v>0</v>
      </c>
      <c r="CQ114" s="156">
        <f t="shared" si="2960"/>
        <v>0</v>
      </c>
      <c r="CR114" s="306">
        <f t="shared" si="2960"/>
        <v>5657500</v>
      </c>
      <c r="CS114" s="316">
        <f t="shared" si="2960"/>
        <v>2432815</v>
      </c>
      <c r="CT114" s="410">
        <f t="shared" si="2960"/>
        <v>-18696185</v>
      </c>
      <c r="CU114" s="160">
        <f t="shared" si="2960"/>
        <v>3</v>
      </c>
      <c r="CV114" s="339">
        <f t="shared" si="2961"/>
        <v>11640490</v>
      </c>
      <c r="CW114" s="338">
        <f t="shared" si="2961"/>
        <v>4865706</v>
      </c>
      <c r="CX114" s="164">
        <f t="shared" si="2961"/>
        <v>6</v>
      </c>
      <c r="CY114" s="358">
        <f t="shared" si="2961"/>
        <v>0</v>
      </c>
      <c r="CZ114" s="359">
        <f t="shared" si="2961"/>
        <v>0</v>
      </c>
      <c r="DA114" s="168">
        <f t="shared" si="2961"/>
        <v>0</v>
      </c>
      <c r="DB114" s="487">
        <f t="shared" si="2961"/>
        <v>11640490</v>
      </c>
      <c r="DC114" s="488">
        <f t="shared" si="2961"/>
        <v>4865706</v>
      </c>
      <c r="DD114" s="410">
        <f t="shared" si="2961"/>
        <v>-37392294</v>
      </c>
      <c r="DE114" s="490">
        <f t="shared" si="2961"/>
        <v>6</v>
      </c>
      <c r="DF114" s="53">
        <f t="shared" si="2962"/>
        <v>0</v>
      </c>
      <c r="DG114" s="53">
        <f t="shared" si="2962"/>
        <v>0</v>
      </c>
      <c r="DH114" s="145">
        <f t="shared" si="2962"/>
        <v>0</v>
      </c>
      <c r="DI114" s="27">
        <f t="shared" si="2962"/>
        <v>0</v>
      </c>
      <c r="DJ114" s="53">
        <f t="shared" si="2962"/>
        <v>0</v>
      </c>
      <c r="DK114" s="145">
        <f t="shared" si="2962"/>
        <v>0</v>
      </c>
      <c r="DL114" s="27">
        <f t="shared" si="2962"/>
        <v>0</v>
      </c>
      <c r="DM114" s="53">
        <f t="shared" si="2962"/>
        <v>0</v>
      </c>
      <c r="DN114" s="133">
        <f t="shared" si="2962"/>
        <v>-7043000</v>
      </c>
      <c r="DO114" s="145">
        <f t="shared" si="2962"/>
        <v>0</v>
      </c>
      <c r="DP114" s="27">
        <f t="shared" si="2963"/>
        <v>0</v>
      </c>
      <c r="DQ114" s="53">
        <f t="shared" si="2963"/>
        <v>0</v>
      </c>
      <c r="DR114" s="145">
        <f t="shared" si="2963"/>
        <v>0</v>
      </c>
      <c r="DS114" s="27">
        <f t="shared" si="2963"/>
        <v>0</v>
      </c>
      <c r="DT114" s="53">
        <f t="shared" si="2963"/>
        <v>0</v>
      </c>
      <c r="DU114" s="145">
        <f t="shared" si="2963"/>
        <v>0</v>
      </c>
      <c r="DV114" s="27">
        <f t="shared" si="2963"/>
        <v>0</v>
      </c>
      <c r="DW114" s="53">
        <f t="shared" si="2963"/>
        <v>0</v>
      </c>
      <c r="DX114" s="133">
        <f t="shared" si="2963"/>
        <v>-7043000</v>
      </c>
      <c r="DY114" s="145">
        <f t="shared" si="2963"/>
        <v>0</v>
      </c>
      <c r="DZ114" s="27">
        <f t="shared" si="2964"/>
        <v>0</v>
      </c>
      <c r="EA114" s="53">
        <f t="shared" si="2964"/>
        <v>0</v>
      </c>
      <c r="EB114" s="145">
        <f t="shared" si="2964"/>
        <v>0</v>
      </c>
      <c r="EC114" s="27">
        <f t="shared" si="2964"/>
        <v>0</v>
      </c>
      <c r="ED114" s="53">
        <f t="shared" si="2964"/>
        <v>0</v>
      </c>
      <c r="EE114" s="145">
        <f t="shared" si="2964"/>
        <v>0</v>
      </c>
      <c r="EF114" s="27">
        <f t="shared" si="2964"/>
        <v>0</v>
      </c>
      <c r="EG114" s="53">
        <f t="shared" si="2964"/>
        <v>0</v>
      </c>
      <c r="EH114" s="133">
        <f t="shared" si="2964"/>
        <v>-7043000</v>
      </c>
      <c r="EI114" s="145">
        <f t="shared" si="2964"/>
        <v>0</v>
      </c>
      <c r="EJ114" s="430">
        <f t="shared" si="2965"/>
        <v>0</v>
      </c>
      <c r="EK114" s="428">
        <f t="shared" si="2965"/>
        <v>0</v>
      </c>
      <c r="EL114" s="429">
        <f t="shared" si="2965"/>
        <v>0</v>
      </c>
      <c r="EM114" s="298">
        <f t="shared" si="2965"/>
        <v>0</v>
      </c>
      <c r="EN114" s="302">
        <f t="shared" si="2965"/>
        <v>0</v>
      </c>
      <c r="EO114" s="156">
        <f t="shared" si="2965"/>
        <v>0</v>
      </c>
      <c r="EP114" s="306">
        <f t="shared" si="2965"/>
        <v>0</v>
      </c>
      <c r="EQ114" s="316">
        <f t="shared" si="2965"/>
        <v>0</v>
      </c>
      <c r="ER114" s="410">
        <f t="shared" si="2965"/>
        <v>-21129000</v>
      </c>
      <c r="ES114" s="160">
        <f t="shared" si="2965"/>
        <v>0</v>
      </c>
      <c r="ET114" s="53">
        <f t="shared" si="2966"/>
        <v>0</v>
      </c>
      <c r="EU114" s="53">
        <f t="shared" si="2966"/>
        <v>0</v>
      </c>
      <c r="EV114" s="145">
        <f t="shared" si="2966"/>
        <v>0</v>
      </c>
      <c r="EW114" s="27">
        <f t="shared" si="2966"/>
        <v>0</v>
      </c>
      <c r="EX114" s="53">
        <f t="shared" si="2966"/>
        <v>0</v>
      </c>
      <c r="EY114" s="145">
        <f t="shared" si="2966"/>
        <v>0</v>
      </c>
      <c r="EZ114" s="27">
        <f t="shared" si="2966"/>
        <v>0</v>
      </c>
      <c r="FA114" s="53">
        <f t="shared" si="2966"/>
        <v>0</v>
      </c>
      <c r="FB114" s="133">
        <f t="shared" si="2966"/>
        <v>-7043000</v>
      </c>
      <c r="FC114" s="145">
        <f t="shared" si="2966"/>
        <v>0</v>
      </c>
      <c r="FD114" s="27">
        <f t="shared" si="2967"/>
        <v>0</v>
      </c>
      <c r="FE114" s="53">
        <f t="shared" si="2967"/>
        <v>0</v>
      </c>
      <c r="FF114" s="145">
        <f t="shared" si="2967"/>
        <v>0</v>
      </c>
      <c r="FG114" s="27">
        <f t="shared" si="2967"/>
        <v>0</v>
      </c>
      <c r="FH114" s="53">
        <f t="shared" si="2967"/>
        <v>0</v>
      </c>
      <c r="FI114" s="145">
        <f t="shared" si="2967"/>
        <v>0</v>
      </c>
      <c r="FJ114" s="27">
        <f t="shared" si="2967"/>
        <v>0</v>
      </c>
      <c r="FK114" s="53">
        <f t="shared" si="2967"/>
        <v>0</v>
      </c>
      <c r="FL114" s="133">
        <f t="shared" si="2967"/>
        <v>-7043000</v>
      </c>
      <c r="FM114" s="145">
        <f t="shared" si="2967"/>
        <v>0</v>
      </c>
      <c r="FN114" s="27">
        <f t="shared" si="2968"/>
        <v>0</v>
      </c>
      <c r="FO114" s="53">
        <f t="shared" si="2968"/>
        <v>0</v>
      </c>
      <c r="FP114" s="145">
        <f t="shared" si="2968"/>
        <v>0</v>
      </c>
      <c r="FQ114" s="27">
        <f t="shared" si="2968"/>
        <v>0</v>
      </c>
      <c r="FR114" s="53">
        <f t="shared" si="2968"/>
        <v>0</v>
      </c>
      <c r="FS114" s="145">
        <f t="shared" si="2968"/>
        <v>0</v>
      </c>
      <c r="FT114" s="27">
        <f t="shared" si="2968"/>
        <v>0</v>
      </c>
      <c r="FU114" s="53">
        <f t="shared" si="2968"/>
        <v>0</v>
      </c>
      <c r="FV114" s="133">
        <f t="shared" si="2968"/>
        <v>-7043000</v>
      </c>
      <c r="FW114" s="145">
        <f t="shared" si="2968"/>
        <v>0</v>
      </c>
      <c r="FX114" s="430">
        <f t="shared" si="2969"/>
        <v>0</v>
      </c>
      <c r="FY114" s="428">
        <f t="shared" si="2969"/>
        <v>0</v>
      </c>
      <c r="FZ114" s="429">
        <f t="shared" si="2969"/>
        <v>0</v>
      </c>
      <c r="GA114" s="298">
        <f t="shared" si="2969"/>
        <v>0</v>
      </c>
      <c r="GB114" s="302">
        <f t="shared" si="2969"/>
        <v>0</v>
      </c>
      <c r="GC114" s="156">
        <f t="shared" si="2969"/>
        <v>0</v>
      </c>
      <c r="GD114" s="306">
        <f t="shared" si="2969"/>
        <v>0</v>
      </c>
      <c r="GE114" s="316">
        <f t="shared" si="2969"/>
        <v>0</v>
      </c>
      <c r="GF114" s="410">
        <f t="shared" si="2969"/>
        <v>-21129000</v>
      </c>
      <c r="GG114" s="160">
        <f t="shared" si="2969"/>
        <v>0</v>
      </c>
      <c r="GH114" s="339">
        <f t="shared" si="2970"/>
        <v>0</v>
      </c>
      <c r="GI114" s="338">
        <f t="shared" si="2970"/>
        <v>0</v>
      </c>
      <c r="GJ114" s="164">
        <f t="shared" si="2970"/>
        <v>0</v>
      </c>
      <c r="GK114" s="358">
        <f t="shared" si="2970"/>
        <v>0</v>
      </c>
      <c r="GL114" s="359">
        <f t="shared" si="2970"/>
        <v>0</v>
      </c>
      <c r="GM114" s="168">
        <f t="shared" si="2970"/>
        <v>0</v>
      </c>
      <c r="GN114" s="487">
        <f t="shared" si="2970"/>
        <v>0</v>
      </c>
      <c r="GO114" s="488">
        <f t="shared" si="2970"/>
        <v>0</v>
      </c>
      <c r="GP114" s="410">
        <f t="shared" si="2970"/>
        <v>-42258000</v>
      </c>
      <c r="GQ114" s="490">
        <f t="shared" si="2970"/>
        <v>0</v>
      </c>
      <c r="GR114" s="396">
        <f t="shared" si="2971"/>
        <v>11640490</v>
      </c>
      <c r="GS114" s="395">
        <f t="shared" si="2971"/>
        <v>4865706</v>
      </c>
      <c r="GT114" s="173">
        <f t="shared" si="2971"/>
        <v>6</v>
      </c>
      <c r="GU114" s="396">
        <f t="shared" si="2971"/>
        <v>0</v>
      </c>
      <c r="GV114" s="395">
        <f t="shared" si="2971"/>
        <v>0</v>
      </c>
      <c r="GW114" s="173">
        <f t="shared" si="2971"/>
        <v>0</v>
      </c>
      <c r="GX114" s="396">
        <f t="shared" si="2971"/>
        <v>11640490</v>
      </c>
      <c r="GY114" s="395">
        <f t="shared" si="2971"/>
        <v>4865706</v>
      </c>
      <c r="GZ114" s="410">
        <f t="shared" si="2971"/>
        <v>-79650294</v>
      </c>
      <c r="HA114" s="257">
        <f t="shared" si="2971"/>
        <v>6</v>
      </c>
      <c r="HB114" s="49"/>
      <c r="HC114" s="30"/>
      <c r="HD114" s="52"/>
      <c r="HE114" s="52"/>
      <c r="HF114" s="52"/>
      <c r="HG114" s="52"/>
    </row>
    <row r="115" spans="1:215" s="110" customFormat="1" ht="21.75" thickBot="1">
      <c r="A115" s="109"/>
      <c r="B115" s="112"/>
      <c r="C115" s="111" t="str">
        <f>C114</f>
        <v>小計</v>
      </c>
      <c r="D115" s="112"/>
      <c r="E115" s="206"/>
      <c r="F115" s="207"/>
      <c r="G115" s="207"/>
      <c r="H115" s="207"/>
      <c r="I115" s="207"/>
      <c r="J115" s="207"/>
      <c r="K115" s="208"/>
      <c r="L115" s="208"/>
      <c r="M115" s="208"/>
      <c r="N115" s="208"/>
      <c r="O115" s="208"/>
      <c r="P115" s="208"/>
      <c r="Q115" s="208"/>
      <c r="R115" s="207"/>
      <c r="S115" s="113" t="s">
        <v>139</v>
      </c>
      <c r="T115" s="104" t="str">
        <f t="shared" ref="T115:AA115" si="2972">IF(AND(T113&gt;0,T114&gt;0),ROUNDDOWN(T114/T113,4),"")</f>
        <v/>
      </c>
      <c r="U115" s="105" t="str">
        <f t="shared" si="2972"/>
        <v/>
      </c>
      <c r="V115" s="146" t="str">
        <f t="shared" si="2972"/>
        <v/>
      </c>
      <c r="W115" s="104" t="str">
        <f t="shared" si="2972"/>
        <v/>
      </c>
      <c r="X115" s="105" t="str">
        <f t="shared" si="2972"/>
        <v/>
      </c>
      <c r="Y115" s="146" t="str">
        <f t="shared" si="2972"/>
        <v/>
      </c>
      <c r="Z115" s="104">
        <f t="shared" si="2972"/>
        <v>0.46129999999999999</v>
      </c>
      <c r="AA115" s="105">
        <f t="shared" si="2972"/>
        <v>0.26390000000000002</v>
      </c>
      <c r="AB115" s="106"/>
      <c r="AC115" s="146">
        <f t="shared" ref="AC115:AK115" si="2973">IF(AND(AC113&gt;0,AC114&gt;0),ROUNDDOWN(AC114/AC113,4),"")</f>
        <v>0.5</v>
      </c>
      <c r="AD115" s="104" t="str">
        <f t="shared" si="2973"/>
        <v/>
      </c>
      <c r="AE115" s="105" t="str">
        <f t="shared" si="2973"/>
        <v/>
      </c>
      <c r="AF115" s="146" t="str">
        <f t="shared" si="2973"/>
        <v/>
      </c>
      <c r="AG115" s="104" t="str">
        <f t="shared" si="2973"/>
        <v/>
      </c>
      <c r="AH115" s="105" t="str">
        <f t="shared" si="2973"/>
        <v/>
      </c>
      <c r="AI115" s="146" t="str">
        <f t="shared" si="2973"/>
        <v/>
      </c>
      <c r="AJ115" s="104">
        <f t="shared" si="2973"/>
        <v>0.434</v>
      </c>
      <c r="AK115" s="105">
        <f t="shared" si="2973"/>
        <v>0.28739999999999999</v>
      </c>
      <c r="AL115" s="106"/>
      <c r="AM115" s="146">
        <f t="shared" ref="AM115:AU115" si="2974">IF(AND(AM113&gt;0,AM114&gt;0),ROUNDDOWN(AM114/AM113,4),"")</f>
        <v>0.5</v>
      </c>
      <c r="AN115" s="104" t="str">
        <f t="shared" si="2974"/>
        <v/>
      </c>
      <c r="AO115" s="105" t="str">
        <f t="shared" si="2974"/>
        <v/>
      </c>
      <c r="AP115" s="146" t="str">
        <f t="shared" si="2974"/>
        <v/>
      </c>
      <c r="AQ115" s="104" t="str">
        <f t="shared" si="2974"/>
        <v/>
      </c>
      <c r="AR115" s="105" t="str">
        <f t="shared" si="2974"/>
        <v/>
      </c>
      <c r="AS115" s="146" t="str">
        <f t="shared" si="2974"/>
        <v/>
      </c>
      <c r="AT115" s="104">
        <f t="shared" si="2974"/>
        <v>0.434</v>
      </c>
      <c r="AU115" s="105">
        <f t="shared" si="2974"/>
        <v>0.28739999999999999</v>
      </c>
      <c r="AV115" s="106"/>
      <c r="AW115" s="146">
        <f t="shared" ref="AW115:BE115" si="2975">IF(AND(AW113&gt;0,AW114&gt;0),ROUNDDOWN(AW114/AW113,4),"")</f>
        <v>0.5</v>
      </c>
      <c r="AX115" s="431" t="str">
        <f t="shared" si="2975"/>
        <v/>
      </c>
      <c r="AY115" s="432" t="str">
        <f t="shared" si="2975"/>
        <v/>
      </c>
      <c r="AZ115" s="433" t="str">
        <f t="shared" si="2975"/>
        <v/>
      </c>
      <c r="BA115" s="299" t="str">
        <f t="shared" si="2975"/>
        <v/>
      </c>
      <c r="BB115" s="303" t="str">
        <f t="shared" si="2975"/>
        <v/>
      </c>
      <c r="BC115" s="157" t="str">
        <f t="shared" si="2975"/>
        <v/>
      </c>
      <c r="BD115" s="307">
        <f t="shared" si="2975"/>
        <v>0.44309999999999999</v>
      </c>
      <c r="BE115" s="317">
        <f t="shared" si="2975"/>
        <v>0.27960000000000002</v>
      </c>
      <c r="BF115" s="327"/>
      <c r="BG115" s="161">
        <f t="shared" ref="BG115:BO115" si="2976">IF(AND(BG113&gt;0,BG114&gt;0),ROUNDDOWN(BG114/BG113,4),"")</f>
        <v>0.5</v>
      </c>
      <c r="BH115" s="105" t="str">
        <f t="shared" si="2976"/>
        <v/>
      </c>
      <c r="BI115" s="105" t="str">
        <f t="shared" si="2976"/>
        <v/>
      </c>
      <c r="BJ115" s="146" t="str">
        <f t="shared" si="2976"/>
        <v/>
      </c>
      <c r="BK115" s="104" t="str">
        <f t="shared" si="2976"/>
        <v/>
      </c>
      <c r="BL115" s="105" t="str">
        <f t="shared" si="2976"/>
        <v/>
      </c>
      <c r="BM115" s="146" t="str">
        <f t="shared" si="2976"/>
        <v/>
      </c>
      <c r="BN115" s="104">
        <f t="shared" si="2976"/>
        <v>0.44069999999999998</v>
      </c>
      <c r="BO115" s="105">
        <f t="shared" si="2976"/>
        <v>0.2923</v>
      </c>
      <c r="BP115" s="106"/>
      <c r="BQ115" s="146">
        <f t="shared" ref="BQ115:BY115" si="2977">IF(AND(BQ113&gt;0,BQ114&gt;0),ROUNDDOWN(BQ114/BQ113,4),"")</f>
        <v>0.5</v>
      </c>
      <c r="BR115" s="104" t="str">
        <f t="shared" si="2977"/>
        <v/>
      </c>
      <c r="BS115" s="105" t="str">
        <f t="shared" si="2977"/>
        <v/>
      </c>
      <c r="BT115" s="146" t="str">
        <f t="shared" si="2977"/>
        <v/>
      </c>
      <c r="BU115" s="104" t="str">
        <f t="shared" si="2977"/>
        <v/>
      </c>
      <c r="BV115" s="105" t="str">
        <f t="shared" si="2977"/>
        <v/>
      </c>
      <c r="BW115" s="146" t="str">
        <f t="shared" si="2977"/>
        <v/>
      </c>
      <c r="BX115" s="104">
        <f t="shared" si="2977"/>
        <v>0.38600000000000001</v>
      </c>
      <c r="BY115" s="105">
        <f t="shared" si="2977"/>
        <v>0.2656</v>
      </c>
      <c r="BZ115" s="106"/>
      <c r="CA115" s="146">
        <f t="shared" ref="CA115:CI115" si="2978">IF(AND(CA113&gt;0,CA114&gt;0),ROUNDDOWN(CA114/CA113,4),"")</f>
        <v>0.5</v>
      </c>
      <c r="CB115" s="104" t="str">
        <f t="shared" si="2978"/>
        <v/>
      </c>
      <c r="CC115" s="105" t="str">
        <f t="shared" si="2978"/>
        <v/>
      </c>
      <c r="CD115" s="146" t="str">
        <f t="shared" si="2978"/>
        <v/>
      </c>
      <c r="CE115" s="104" t="str">
        <f t="shared" si="2978"/>
        <v/>
      </c>
      <c r="CF115" s="105" t="str">
        <f t="shared" si="2978"/>
        <v/>
      </c>
      <c r="CG115" s="146" t="str">
        <f t="shared" si="2978"/>
        <v/>
      </c>
      <c r="CH115" s="104">
        <f t="shared" si="2978"/>
        <v>0.43030000000000002</v>
      </c>
      <c r="CI115" s="105">
        <f t="shared" si="2978"/>
        <v>0.28089999999999998</v>
      </c>
      <c r="CJ115" s="106"/>
      <c r="CK115" s="146">
        <f t="shared" ref="CK115:CS115" si="2979">IF(AND(CK113&gt;0,CK114&gt;0),ROUNDDOWN(CK114/CK113,4),"")</f>
        <v>0.5</v>
      </c>
      <c r="CL115" s="431" t="str">
        <f t="shared" si="2979"/>
        <v/>
      </c>
      <c r="CM115" s="432" t="str">
        <f t="shared" si="2979"/>
        <v/>
      </c>
      <c r="CN115" s="433" t="str">
        <f t="shared" si="2979"/>
        <v/>
      </c>
      <c r="CO115" s="299" t="str">
        <f t="shared" si="2979"/>
        <v/>
      </c>
      <c r="CP115" s="303" t="str">
        <f t="shared" si="2979"/>
        <v/>
      </c>
      <c r="CQ115" s="157" t="str">
        <f t="shared" si="2979"/>
        <v/>
      </c>
      <c r="CR115" s="307">
        <f t="shared" si="2979"/>
        <v>0.41899999999999998</v>
      </c>
      <c r="CS115" s="317">
        <f t="shared" si="2979"/>
        <v>0.27960000000000002</v>
      </c>
      <c r="CT115" s="327"/>
      <c r="CU115" s="161">
        <f t="shared" ref="CU115:DC115" si="2980">IF(AND(CU113&gt;0,CU114&gt;0),ROUNDDOWN(CU114/CU113,4),"")</f>
        <v>0.5</v>
      </c>
      <c r="CV115" s="340" t="str">
        <f t="shared" si="2980"/>
        <v/>
      </c>
      <c r="CW115" s="341" t="str">
        <f t="shared" si="2980"/>
        <v/>
      </c>
      <c r="CX115" s="165" t="str">
        <f t="shared" si="2980"/>
        <v/>
      </c>
      <c r="CY115" s="360" t="str">
        <f t="shared" si="2980"/>
        <v/>
      </c>
      <c r="CZ115" s="361" t="str">
        <f t="shared" si="2980"/>
        <v/>
      </c>
      <c r="DA115" s="169" t="str">
        <f t="shared" si="2980"/>
        <v/>
      </c>
      <c r="DB115" s="491">
        <f t="shared" si="2980"/>
        <v>0.43109999999999998</v>
      </c>
      <c r="DC115" s="492">
        <f t="shared" si="2980"/>
        <v>0.27960000000000002</v>
      </c>
      <c r="DD115" s="493"/>
      <c r="DE115" s="494">
        <f t="shared" ref="DE115:DM115" si="2981">IF(AND(DE113&gt;0,DE114&gt;0),ROUNDDOWN(DE114/DE113,4),"")</f>
        <v>0.5</v>
      </c>
      <c r="DF115" s="105" t="str">
        <f t="shared" si="2981"/>
        <v/>
      </c>
      <c r="DG115" s="105" t="str">
        <f t="shared" si="2981"/>
        <v/>
      </c>
      <c r="DH115" s="146" t="str">
        <f t="shared" si="2981"/>
        <v/>
      </c>
      <c r="DI115" s="104" t="str">
        <f t="shared" si="2981"/>
        <v/>
      </c>
      <c r="DJ115" s="105" t="str">
        <f t="shared" si="2981"/>
        <v/>
      </c>
      <c r="DK115" s="146" t="str">
        <f t="shared" si="2981"/>
        <v/>
      </c>
      <c r="DL115" s="104" t="str">
        <f t="shared" si="2981"/>
        <v/>
      </c>
      <c r="DM115" s="105" t="str">
        <f t="shared" si="2981"/>
        <v/>
      </c>
      <c r="DN115" s="106"/>
      <c r="DO115" s="146" t="str">
        <f t="shared" ref="DO115:DW115" si="2982">IF(AND(DO113&gt;0,DO114&gt;0),ROUNDDOWN(DO114/DO113,4),"")</f>
        <v/>
      </c>
      <c r="DP115" s="104" t="str">
        <f t="shared" si="2982"/>
        <v/>
      </c>
      <c r="DQ115" s="105" t="str">
        <f t="shared" si="2982"/>
        <v/>
      </c>
      <c r="DR115" s="146" t="str">
        <f t="shared" si="2982"/>
        <v/>
      </c>
      <c r="DS115" s="104" t="str">
        <f t="shared" si="2982"/>
        <v/>
      </c>
      <c r="DT115" s="105" t="str">
        <f t="shared" si="2982"/>
        <v/>
      </c>
      <c r="DU115" s="146" t="str">
        <f t="shared" si="2982"/>
        <v/>
      </c>
      <c r="DV115" s="104" t="str">
        <f t="shared" si="2982"/>
        <v/>
      </c>
      <c r="DW115" s="105" t="str">
        <f t="shared" si="2982"/>
        <v/>
      </c>
      <c r="DX115" s="106"/>
      <c r="DY115" s="146" t="str">
        <f t="shared" ref="DY115:EG115" si="2983">IF(AND(DY113&gt;0,DY114&gt;0),ROUNDDOWN(DY114/DY113,4),"")</f>
        <v/>
      </c>
      <c r="DZ115" s="104" t="str">
        <f t="shared" si="2983"/>
        <v/>
      </c>
      <c r="EA115" s="105" t="str">
        <f t="shared" si="2983"/>
        <v/>
      </c>
      <c r="EB115" s="146" t="str">
        <f t="shared" si="2983"/>
        <v/>
      </c>
      <c r="EC115" s="104" t="str">
        <f t="shared" si="2983"/>
        <v/>
      </c>
      <c r="ED115" s="105" t="str">
        <f t="shared" si="2983"/>
        <v/>
      </c>
      <c r="EE115" s="146" t="str">
        <f t="shared" si="2983"/>
        <v/>
      </c>
      <c r="EF115" s="104" t="str">
        <f t="shared" si="2983"/>
        <v/>
      </c>
      <c r="EG115" s="105" t="str">
        <f t="shared" si="2983"/>
        <v/>
      </c>
      <c r="EH115" s="106"/>
      <c r="EI115" s="146" t="str">
        <f t="shared" ref="EI115:EQ115" si="2984">IF(AND(EI113&gt;0,EI114&gt;0),ROUNDDOWN(EI114/EI113,4),"")</f>
        <v/>
      </c>
      <c r="EJ115" s="431" t="str">
        <f t="shared" si="2984"/>
        <v/>
      </c>
      <c r="EK115" s="432" t="str">
        <f t="shared" si="2984"/>
        <v/>
      </c>
      <c r="EL115" s="433" t="str">
        <f t="shared" si="2984"/>
        <v/>
      </c>
      <c r="EM115" s="299" t="str">
        <f t="shared" si="2984"/>
        <v/>
      </c>
      <c r="EN115" s="303" t="str">
        <f t="shared" si="2984"/>
        <v/>
      </c>
      <c r="EO115" s="157" t="str">
        <f t="shared" si="2984"/>
        <v/>
      </c>
      <c r="EP115" s="307" t="str">
        <f t="shared" si="2984"/>
        <v/>
      </c>
      <c r="EQ115" s="317" t="str">
        <f t="shared" si="2984"/>
        <v/>
      </c>
      <c r="ER115" s="327"/>
      <c r="ES115" s="161" t="str">
        <f t="shared" ref="ES115:FA115" si="2985">IF(AND(ES113&gt;0,ES114&gt;0),ROUNDDOWN(ES114/ES113,4),"")</f>
        <v/>
      </c>
      <c r="ET115" s="105" t="str">
        <f t="shared" si="2985"/>
        <v/>
      </c>
      <c r="EU115" s="105" t="str">
        <f t="shared" si="2985"/>
        <v/>
      </c>
      <c r="EV115" s="146" t="str">
        <f t="shared" si="2985"/>
        <v/>
      </c>
      <c r="EW115" s="104" t="str">
        <f t="shared" si="2985"/>
        <v/>
      </c>
      <c r="EX115" s="105" t="str">
        <f t="shared" si="2985"/>
        <v/>
      </c>
      <c r="EY115" s="146" t="str">
        <f t="shared" si="2985"/>
        <v/>
      </c>
      <c r="EZ115" s="104" t="str">
        <f t="shared" si="2985"/>
        <v/>
      </c>
      <c r="FA115" s="105" t="str">
        <f t="shared" si="2985"/>
        <v/>
      </c>
      <c r="FB115" s="106"/>
      <c r="FC115" s="146" t="str">
        <f t="shared" ref="FC115:FK115" si="2986">IF(AND(FC113&gt;0,FC114&gt;0),ROUNDDOWN(FC114/FC113,4),"")</f>
        <v/>
      </c>
      <c r="FD115" s="104" t="str">
        <f t="shared" si="2986"/>
        <v/>
      </c>
      <c r="FE115" s="105" t="str">
        <f t="shared" si="2986"/>
        <v/>
      </c>
      <c r="FF115" s="146" t="str">
        <f t="shared" si="2986"/>
        <v/>
      </c>
      <c r="FG115" s="104" t="str">
        <f t="shared" si="2986"/>
        <v/>
      </c>
      <c r="FH115" s="105" t="str">
        <f t="shared" si="2986"/>
        <v/>
      </c>
      <c r="FI115" s="146" t="str">
        <f t="shared" si="2986"/>
        <v/>
      </c>
      <c r="FJ115" s="104" t="str">
        <f t="shared" si="2986"/>
        <v/>
      </c>
      <c r="FK115" s="105" t="str">
        <f t="shared" si="2986"/>
        <v/>
      </c>
      <c r="FL115" s="106"/>
      <c r="FM115" s="146" t="str">
        <f t="shared" ref="FM115:FU115" si="2987">IF(AND(FM113&gt;0,FM114&gt;0),ROUNDDOWN(FM114/FM113,4),"")</f>
        <v/>
      </c>
      <c r="FN115" s="104" t="str">
        <f t="shared" si="2987"/>
        <v/>
      </c>
      <c r="FO115" s="105" t="str">
        <f t="shared" si="2987"/>
        <v/>
      </c>
      <c r="FP115" s="146" t="str">
        <f t="shared" si="2987"/>
        <v/>
      </c>
      <c r="FQ115" s="104" t="str">
        <f t="shared" si="2987"/>
        <v/>
      </c>
      <c r="FR115" s="105" t="str">
        <f t="shared" si="2987"/>
        <v/>
      </c>
      <c r="FS115" s="146" t="str">
        <f t="shared" si="2987"/>
        <v/>
      </c>
      <c r="FT115" s="104" t="str">
        <f t="shared" si="2987"/>
        <v/>
      </c>
      <c r="FU115" s="105" t="str">
        <f t="shared" si="2987"/>
        <v/>
      </c>
      <c r="FV115" s="106"/>
      <c r="FW115" s="146" t="str">
        <f t="shared" ref="FW115:GE115" si="2988">IF(AND(FW113&gt;0,FW114&gt;0),ROUNDDOWN(FW114/FW113,4),"")</f>
        <v/>
      </c>
      <c r="FX115" s="431" t="str">
        <f t="shared" si="2988"/>
        <v/>
      </c>
      <c r="FY115" s="432" t="str">
        <f t="shared" si="2988"/>
        <v/>
      </c>
      <c r="FZ115" s="433" t="str">
        <f t="shared" si="2988"/>
        <v/>
      </c>
      <c r="GA115" s="299" t="str">
        <f t="shared" si="2988"/>
        <v/>
      </c>
      <c r="GB115" s="303" t="str">
        <f t="shared" si="2988"/>
        <v/>
      </c>
      <c r="GC115" s="157" t="str">
        <f t="shared" si="2988"/>
        <v/>
      </c>
      <c r="GD115" s="307" t="str">
        <f t="shared" si="2988"/>
        <v/>
      </c>
      <c r="GE115" s="317" t="str">
        <f t="shared" si="2988"/>
        <v/>
      </c>
      <c r="GF115" s="327"/>
      <c r="GG115" s="161" t="str">
        <f t="shared" ref="GG115:GO115" si="2989">IF(AND(GG113&gt;0,GG114&gt;0),ROUNDDOWN(GG114/GG113,4),"")</f>
        <v/>
      </c>
      <c r="GH115" s="340" t="str">
        <f t="shared" si="2989"/>
        <v/>
      </c>
      <c r="GI115" s="341" t="str">
        <f t="shared" si="2989"/>
        <v/>
      </c>
      <c r="GJ115" s="165" t="str">
        <f t="shared" si="2989"/>
        <v/>
      </c>
      <c r="GK115" s="360" t="str">
        <f t="shared" si="2989"/>
        <v/>
      </c>
      <c r="GL115" s="361" t="str">
        <f t="shared" si="2989"/>
        <v/>
      </c>
      <c r="GM115" s="169" t="str">
        <f t="shared" si="2989"/>
        <v/>
      </c>
      <c r="GN115" s="491" t="str">
        <f t="shared" si="2989"/>
        <v/>
      </c>
      <c r="GO115" s="492" t="str">
        <f t="shared" si="2989"/>
        <v/>
      </c>
      <c r="GP115" s="493"/>
      <c r="GQ115" s="494" t="str">
        <f t="shared" ref="GQ115:GY115" si="2990">IF(AND(GQ113&gt;0,GQ114&gt;0),ROUNDDOWN(GQ114/GQ113,4),"")</f>
        <v/>
      </c>
      <c r="GR115" s="397" t="str">
        <f t="shared" si="2990"/>
        <v/>
      </c>
      <c r="GS115" s="398" t="str">
        <f t="shared" si="2990"/>
        <v/>
      </c>
      <c r="GT115" s="175" t="str">
        <f t="shared" si="2990"/>
        <v/>
      </c>
      <c r="GU115" s="397" t="str">
        <f t="shared" si="2990"/>
        <v/>
      </c>
      <c r="GV115" s="398" t="str">
        <f t="shared" si="2990"/>
        <v/>
      </c>
      <c r="GW115" s="175" t="str">
        <f t="shared" si="2990"/>
        <v/>
      </c>
      <c r="GX115" s="397">
        <f t="shared" si="2990"/>
        <v>0.2155</v>
      </c>
      <c r="GY115" s="398">
        <f t="shared" si="2990"/>
        <v>0.13980000000000001</v>
      </c>
      <c r="GZ115" s="375"/>
      <c r="HA115" s="174">
        <f>IF(AND(HA113&gt;0,HA114&gt;0),ROUNDDOWN(HA114/HA113,4),"")</f>
        <v>0.25</v>
      </c>
      <c r="HB115" s="114"/>
      <c r="HC115" s="107"/>
      <c r="HD115" s="113"/>
      <c r="HE115" s="113"/>
      <c r="HF115" s="113"/>
      <c r="HG115" s="113"/>
    </row>
    <row r="116" spans="1:215" s="25" customFormat="1" ht="21.75" thickTop="1">
      <c r="A116" s="24"/>
      <c r="B116" s="51"/>
      <c r="C116" s="90" t="str">
        <f>_xlfn.XLOOKUP(D116,事業計画2025[営業所],事業計画2025[エリア],"",0)</f>
        <v>その他</v>
      </c>
      <c r="D116" s="91" t="s">
        <v>16</v>
      </c>
      <c r="E116" s="196"/>
      <c r="F116" s="196"/>
      <c r="G116" s="196" t="str">
        <f>_xlfn.XLOOKUP(D116,事業計画2025[営業所],事業計画2025[所長],"",0)</f>
        <v>豊蔵 一幸</v>
      </c>
      <c r="H116" s="196" t="str">
        <f>_xlfn.XLOOKUP(D116,事業計画2025[営業所],事業計画2025[担当役員],"",0)</f>
        <v>豊蔵 一幸</v>
      </c>
      <c r="I116" s="196">
        <f>_xlfn.XLOOKUP(D116,事業計画2025[営業所],事業計画2025[主要ブランド],"",0)</f>
        <v>0</v>
      </c>
      <c r="J116" s="196"/>
      <c r="K116" s="197">
        <f>_xlfn.XLOOKUP(D116,事業計画2025[営業所],事業計画2025[人件費],"",0)</f>
        <v>2000</v>
      </c>
      <c r="L116" s="197">
        <f>_xlfn.XLOOKUP(D116,事業計画2025[営業所],事業計画2025[販売費],"",0)</f>
        <v>200</v>
      </c>
      <c r="M116" s="197">
        <f>_xlfn.XLOOKUP(D116,事業計画2025[営業所],事業計画2025[減価償却費],"",0)</f>
        <v>900</v>
      </c>
      <c r="N116" s="197">
        <f>_xlfn.XLOOKUP(D116,事業計画2025[営業所],事業計画2025[地代・家賃],"",0)</f>
        <v>150</v>
      </c>
      <c r="O116" s="197">
        <f>_xlfn.XLOOKUP(D116,事業計画2025[営業所],事業計画2025[その他経費],"",0)</f>
        <v>2750</v>
      </c>
      <c r="P116" s="197">
        <f>_xlfn.XLOOKUP(D116,事業計画2025[営業所],事業計画2025[本社経費],"",0)</f>
        <v>0</v>
      </c>
      <c r="Q116" s="197">
        <f>SUM(K116:P116)</f>
        <v>6000</v>
      </c>
      <c r="R116" s="196"/>
      <c r="S116" s="26" t="s">
        <v>137</v>
      </c>
      <c r="T116" s="27" cm="1">
        <f t="array" ref="T116">_xlfn.XLOOKUP($D116&amp;T$2&amp;T$3,事業計画集計2025[営業所]&amp;事業計画集計2025[月]&amp;事業計画集計2025[受着完],事業計画集計2025[(当月)計画 請負金額],0,0)</f>
        <v>0</v>
      </c>
      <c r="U116" s="28" cm="1">
        <f t="array" ref="U116">_xlfn.XLOOKUP($D116&amp;T$2&amp;T$3,事業計画集計2025[営業所]&amp;事業計画集計2025[月]&amp;事業計画集計2025[受着完],事業計画集計2025[(当月)計画 利益額],0,0)</f>
        <v>0</v>
      </c>
      <c r="V116" s="142" cm="1">
        <f t="array" ref="V116">_xlfn.XLOOKUP($D116&amp;T$2&amp;T$3,事業計画集計2025[営業所]&amp;事業計画集計2025[月]&amp;事業計画集計2025[受着完],事業計画集計2025[(当月)計画 棟数],0,0)</f>
        <v>0</v>
      </c>
      <c r="W116" s="27" cm="1">
        <f t="array" ref="W116">_xlfn.XLOOKUP($D116&amp;W$2&amp;W$3,事業計画集計2025[営業所]&amp;事業計画集計2025[月]&amp;事業計画集計2025[受着完],事業計画集計2025[(当月)計画 請負金額],0,0)</f>
        <v>0</v>
      </c>
      <c r="X116" s="28" cm="1">
        <f t="array" ref="X116">_xlfn.XLOOKUP($D116&amp;W$2&amp;W$3,事業計画集計2025[営業所]&amp;事業計画集計2025[月]&amp;事業計画集計2025[受着完],事業計画集計2025[(当月)計画 利益額],0,0)</f>
        <v>0</v>
      </c>
      <c r="Y116" s="149" cm="1">
        <f t="array" ref="Y116">_xlfn.XLOOKUP($D116&amp;W$2&amp;W$3,事業計画集計2025[営業所]&amp;事業計画集計2025[月]&amp;事業計画集計2025[受着完],事業計画集計2025[(当月)計画 棟数],0,0)</f>
        <v>0</v>
      </c>
      <c r="Z116" s="28" cm="1">
        <f t="array" ref="Z116">_xlfn.XLOOKUP($D116&amp;Z$2&amp;Z$3,事業計画集計2025[営業所]&amp;事業計画集計2025[月]&amp;事業計画集計2025[受着完],事業計画集計2025[(当月)計画 請負金額],0,0)</f>
        <v>60000000</v>
      </c>
      <c r="AA116" s="28" cm="1">
        <f t="array" ref="AA116">_xlfn.XLOOKUP($D116&amp;Z$2&amp;Z$3,事業計画集計2025[営業所]&amp;事業計画集計2025[月]&amp;事業計画集計2025[受着完],事業計画集計2025[(当月)計画 利益額],0,0)</f>
        <v>9000000</v>
      </c>
      <c r="AB116" s="29">
        <f>AA116-($Q116*1000)</f>
        <v>3000000</v>
      </c>
      <c r="AC116" s="142" cm="1">
        <f t="array" ref="AC116">_xlfn.XLOOKUP($D116&amp;Z$2&amp;Z$3,事業計画集計2025[営業所]&amp;事業計画集計2025[月]&amp;事業計画集計2025[受着完],事業計画集計2025[(当月)計画 棟数],0,0)</f>
        <v>1</v>
      </c>
      <c r="AD116" s="27" cm="1">
        <f t="array" ref="AD116">_xlfn.XLOOKUP($D116&amp;AD$2&amp;AD$3,事業計画集計2025[営業所]&amp;事業計画集計2025[月]&amp;事業計画集計2025[受着完],事業計画集計2025[(当月)計画 請負金額],0,0)</f>
        <v>0</v>
      </c>
      <c r="AE116" s="28" cm="1">
        <f t="array" ref="AE116">_xlfn.XLOOKUP($D116&amp;AD$2&amp;AD$3,事業計画集計2025[営業所]&amp;事業計画集計2025[月]&amp;事業計画集計2025[受着完],事業計画集計2025[(当月)計画 利益額],0,0)</f>
        <v>0</v>
      </c>
      <c r="AF116" s="149" cm="1">
        <f t="array" ref="AF116">_xlfn.XLOOKUP($D116&amp;AD$2&amp;AD$3,事業計画集計2025[営業所]&amp;事業計画集計2025[月]&amp;事業計画集計2025[受着完],事業計画集計2025[(当月)計画 棟数],0,0)</f>
        <v>0</v>
      </c>
      <c r="AG116" s="28" cm="1">
        <f t="array" ref="AG116">_xlfn.XLOOKUP($D116&amp;AG$2&amp;AG$3,事業計画集計2025[営業所]&amp;事業計画集計2025[月]&amp;事業計画集計2025[受着完],事業計画集計2025[(当月)計画 請負金額],0,0)</f>
        <v>0</v>
      </c>
      <c r="AH116" s="28" cm="1">
        <f t="array" ref="AH116">_xlfn.XLOOKUP($D116&amp;AG$2&amp;AG$3,事業計画集計2025[営業所]&amp;事業計画集計2025[月]&amp;事業計画集計2025[受着完],事業計画集計2025[(当月)計画 利益額],0,0)</f>
        <v>0</v>
      </c>
      <c r="AI116" s="149" cm="1">
        <f t="array" ref="AI116">_xlfn.XLOOKUP($D116&amp;AG$2&amp;AG$3,事業計画集計2025[営業所]&amp;事業計画集計2025[月]&amp;事業計画集計2025[受着完],事業計画集計2025[(当月)計画 棟数],0,0)</f>
        <v>0</v>
      </c>
      <c r="AJ116" s="28" cm="1">
        <f t="array" ref="AJ116">_xlfn.XLOOKUP($D116&amp;AJ$2&amp;AJ$3,事業計画集計2025[営業所]&amp;事業計画集計2025[月]&amp;事業計画集計2025[受着完],事業計画集計2025[(当月)計画 請負金額],0,0)</f>
        <v>60000000</v>
      </c>
      <c r="AK116" s="28" cm="1">
        <f t="array" ref="AK116">_xlfn.XLOOKUP($D116&amp;AJ$2&amp;AJ$3,事業計画集計2025[営業所]&amp;事業計画集計2025[月]&amp;事業計画集計2025[受着完],事業計画集計2025[(当月)計画 利益額],0,0)</f>
        <v>9000000</v>
      </c>
      <c r="AL116" s="29">
        <f>AK116-($Q116*1000)</f>
        <v>3000000</v>
      </c>
      <c r="AM116" s="149" cm="1">
        <f t="array" ref="AM116">_xlfn.XLOOKUP($D116&amp;AJ$2&amp;AJ$3,事業計画集計2025[営業所]&amp;事業計画集計2025[月]&amp;事業計画集計2025[受着完],事業計画集計2025[(当月)計画 棟数],0,0)</f>
        <v>1</v>
      </c>
      <c r="AN116" s="28" cm="1">
        <f t="array" ref="AN116">_xlfn.XLOOKUP($D116&amp;AN$2&amp;AN$3,事業計画集計2025[営業所]&amp;事業計画集計2025[月]&amp;事業計画集計2025[受着完],事業計画集計2025[(当月)計画 請負金額],0,0)</f>
        <v>0</v>
      </c>
      <c r="AO116" s="28" cm="1">
        <f t="array" ref="AO116">_xlfn.XLOOKUP($D116&amp;AN$2&amp;AN$3,事業計画集計2025[営業所]&amp;事業計画集計2025[月]&amp;事業計画集計2025[受着完],事業計画集計2025[(当月)計画 利益額],0,0)</f>
        <v>0</v>
      </c>
      <c r="AP116" s="149" cm="1">
        <f t="array" ref="AP116">_xlfn.XLOOKUP($D116&amp;AN$2&amp;AN$3,事業計画集計2025[営業所]&amp;事業計画集計2025[月]&amp;事業計画集計2025[受着完],事業計画集計2025[(当月)計画 棟数],0,0)</f>
        <v>0</v>
      </c>
      <c r="AQ116" s="28" cm="1">
        <f t="array" ref="AQ116">_xlfn.XLOOKUP($D116&amp;AQ$2&amp;AQ$3,事業計画集計2025[営業所]&amp;事業計画集計2025[月]&amp;事業計画集計2025[受着完],事業計画集計2025[(当月)計画 請負金額],0,0)</f>
        <v>0</v>
      </c>
      <c r="AR116" s="28" cm="1">
        <f t="array" ref="AR116">_xlfn.XLOOKUP($D116&amp;AQ$2&amp;AQ$3,事業計画集計2025[営業所]&amp;事業計画集計2025[月]&amp;事業計画集計2025[受着完],事業計画集計2025[(当月)計画 利益額],0,0)</f>
        <v>0</v>
      </c>
      <c r="AS116" s="149" cm="1">
        <f t="array" ref="AS116">_xlfn.XLOOKUP($D116&amp;AQ$2&amp;AQ$3,事業計画集計2025[営業所]&amp;事業計画集計2025[月]&amp;事業計画集計2025[受着完],事業計画集計2025[(当月)計画 棟数],0,0)</f>
        <v>0</v>
      </c>
      <c r="AT116" s="28" cm="1">
        <f t="array" ref="AT116">_xlfn.XLOOKUP($D116&amp;AT$2&amp;AT$3,事業計画集計2025[営業所]&amp;事業計画集計2025[月]&amp;事業計画集計2025[受着完],事業計画集計2025[(当月)計画 請負金額],0,0)</f>
        <v>60000000</v>
      </c>
      <c r="AU116" s="28" cm="1">
        <f t="array" ref="AU116">_xlfn.XLOOKUP($D116&amp;AT$2&amp;AT$3,事業計画集計2025[営業所]&amp;事業計画集計2025[月]&amp;事業計画集計2025[受着完],事業計画集計2025[(当月)計画 利益額],0,0)</f>
        <v>9000000</v>
      </c>
      <c r="AV116" s="29">
        <f>AU116-($Q116*1000)</f>
        <v>3000000</v>
      </c>
      <c r="AW116" s="142" cm="1">
        <f t="array" ref="AW116">_xlfn.XLOOKUP($D116&amp;AT$2&amp;AT$3,事業計画集計2025[営業所]&amp;事業計画集計2025[月]&amp;事業計画集計2025[受着完],事業計画集計2025[(当月)計画 棟数],0,0)</f>
        <v>1</v>
      </c>
      <c r="AX116" s="421">
        <f t="shared" ref="AX116:AX117" si="2991">T116+AD116+AN116</f>
        <v>0</v>
      </c>
      <c r="AY116" s="422">
        <f t="shared" ref="AY116:AY117" si="2992">U116+AE116+AO116</f>
        <v>0</v>
      </c>
      <c r="AZ116" s="423">
        <f t="shared" ref="AZ116:AZ117" si="2993">V116+AF116+AP116</f>
        <v>0</v>
      </c>
      <c r="BA116" s="296">
        <f t="shared" ref="BA116:BA117" si="2994">W116+AG116+AQ116</f>
        <v>0</v>
      </c>
      <c r="BB116" s="300">
        <f t="shared" ref="BB116:BB117" si="2995">X116+AH116+AR116</f>
        <v>0</v>
      </c>
      <c r="BC116" s="154">
        <f t="shared" ref="BC116:BC117" si="2996">Y116+AI116+AS116</f>
        <v>0</v>
      </c>
      <c r="BD116" s="304">
        <f t="shared" ref="BD116" si="2997">Z116+AJ116+AT116</f>
        <v>180000000</v>
      </c>
      <c r="BE116" s="314">
        <f t="shared" ref="BE116" si="2998">AA116+AK116+AU116</f>
        <v>27000000</v>
      </c>
      <c r="BF116" s="324">
        <f t="shared" ref="BF116" si="2999">AB116+AL116+AV116</f>
        <v>9000000</v>
      </c>
      <c r="BG116" s="158">
        <f t="shared" ref="BG116" si="3000">AC116+AM116+AW116</f>
        <v>3</v>
      </c>
      <c r="BH116" s="28" cm="1">
        <f t="array" ref="BH116">_xlfn.XLOOKUP($D116&amp;BH$2&amp;BH$3,事業計画集計2025[営業所]&amp;事業計画集計2025[月]&amp;事業計画集計2025[受着完],事業計画集計2025[(当月)計画 請負金額],0,0)</f>
        <v>0</v>
      </c>
      <c r="BI116" s="28" cm="1">
        <f t="array" ref="BI116">_xlfn.XLOOKUP($D116&amp;BH$2&amp;BH$3,事業計画集計2025[営業所]&amp;事業計画集計2025[月]&amp;事業計画集計2025[受着完],事業計画集計2025[(当月)計画 利益額],0,0)</f>
        <v>0</v>
      </c>
      <c r="BJ116" s="149" cm="1">
        <f t="array" ref="BJ116">_xlfn.XLOOKUP($D116&amp;BH$2&amp;BH$3,事業計画集計2025[営業所]&amp;事業計画集計2025[月]&amp;事業計画集計2025[受着完],事業計画集計2025[(当月)計画 棟数],0,0)</f>
        <v>0</v>
      </c>
      <c r="BK116" s="28" cm="1">
        <f t="array" ref="BK116">_xlfn.XLOOKUP($D116&amp;BK$2&amp;BK$3,事業計画集計2025[営業所]&amp;事業計画集計2025[月]&amp;事業計画集計2025[受着完],事業計画集計2025[(当月)計画 請負金額],0,0)</f>
        <v>0</v>
      </c>
      <c r="BL116" s="28" cm="1">
        <f t="array" ref="BL116">_xlfn.XLOOKUP($D116&amp;BK$2&amp;BK$3,事業計画集計2025[営業所]&amp;事業計画集計2025[月]&amp;事業計画集計2025[受着完],事業計画集計2025[(当月)計画 利益額],0,0)</f>
        <v>0</v>
      </c>
      <c r="BM116" s="149" cm="1">
        <f t="array" ref="BM116">_xlfn.XLOOKUP($D116&amp;BK$2&amp;BK$3,事業計画集計2025[営業所]&amp;事業計画集計2025[月]&amp;事業計画集計2025[受着完],事業計画集計2025[(当月)計画 棟数],0,0)</f>
        <v>0</v>
      </c>
      <c r="BN116" s="28" cm="1">
        <f t="array" ref="BN116">_xlfn.XLOOKUP($D116&amp;BN$2&amp;BN$3,事業計画集計2025[営業所]&amp;事業計画集計2025[月]&amp;事業計画集計2025[受着完],事業計画集計2025[(当月)計画 請負金額],0,0)</f>
        <v>60000000</v>
      </c>
      <c r="BO116" s="28" cm="1">
        <f t="array" ref="BO116">_xlfn.XLOOKUP($D116&amp;BN$2&amp;BN$3,事業計画集計2025[営業所]&amp;事業計画集計2025[月]&amp;事業計画集計2025[受着完],事業計画集計2025[(当月)計画 利益額],0,0)</f>
        <v>9000000</v>
      </c>
      <c r="BP116" s="29">
        <f>BO116-($Q116*1000)</f>
        <v>3000000</v>
      </c>
      <c r="BQ116" s="149" cm="1">
        <f t="array" ref="BQ116">_xlfn.XLOOKUP($D116&amp;BN$2&amp;BN$3,事業計画集計2025[営業所]&amp;事業計画集計2025[月]&amp;事業計画集計2025[受着完],事業計画集計2025[(当月)計画 棟数],0,0)</f>
        <v>1</v>
      </c>
      <c r="BR116" s="28" cm="1">
        <f t="array" ref="BR116">_xlfn.XLOOKUP($D116&amp;BR$2&amp;BR$3,事業計画集計2025[営業所]&amp;事業計画集計2025[月]&amp;事業計画集計2025[受着完],事業計画集計2025[(当月)計画 請負金額],0,0)</f>
        <v>0</v>
      </c>
      <c r="BS116" s="28" cm="1">
        <f t="array" ref="BS116">_xlfn.XLOOKUP($D116&amp;BR$2&amp;BR$3,事業計画集計2025[営業所]&amp;事業計画集計2025[月]&amp;事業計画集計2025[受着完],事業計画集計2025[(当月)計画 利益額],0,0)</f>
        <v>0</v>
      </c>
      <c r="BT116" s="149" cm="1">
        <f t="array" ref="BT116">_xlfn.XLOOKUP($D116&amp;BR$2&amp;BR$3,事業計画集計2025[営業所]&amp;事業計画集計2025[月]&amp;事業計画集計2025[受着完],事業計画集計2025[(当月)計画 棟数],0,0)</f>
        <v>0</v>
      </c>
      <c r="BU116" s="28" cm="1">
        <f t="array" ref="BU116">_xlfn.XLOOKUP($D116&amp;BU$2&amp;BU$3,事業計画集計2025[営業所]&amp;事業計画集計2025[月]&amp;事業計画集計2025[受着完],事業計画集計2025[(当月)計画 請負金額],0,0)</f>
        <v>0</v>
      </c>
      <c r="BV116" s="28" cm="1">
        <f t="array" ref="BV116">_xlfn.XLOOKUP($D116&amp;BU$2&amp;BU$3,事業計画集計2025[営業所]&amp;事業計画集計2025[月]&amp;事業計画集計2025[受着完],事業計画集計2025[(当月)計画 利益額],0,0)</f>
        <v>0</v>
      </c>
      <c r="BW116" s="149" cm="1">
        <f t="array" ref="BW116">_xlfn.XLOOKUP($D116&amp;BU$2&amp;BU$3,事業計画集計2025[営業所]&amp;事業計画集計2025[月]&amp;事業計画集計2025[受着完],事業計画集計2025[(当月)計画 棟数],0,0)</f>
        <v>0</v>
      </c>
      <c r="BX116" s="28" cm="1">
        <f t="array" ref="BX116">_xlfn.XLOOKUP($D116&amp;BX$2&amp;BX$3,事業計画集計2025[営業所]&amp;事業計画集計2025[月]&amp;事業計画集計2025[受着完],事業計画集計2025[(当月)計画 請負金額],0,0)</f>
        <v>60000000</v>
      </c>
      <c r="BY116" s="28" cm="1">
        <f t="array" ref="BY116">_xlfn.XLOOKUP($D116&amp;BX$2&amp;BX$3,事業計画集計2025[営業所]&amp;事業計画集計2025[月]&amp;事業計画集計2025[受着完],事業計画集計2025[(当月)計画 利益額],0,0)</f>
        <v>9000000</v>
      </c>
      <c r="BZ116" s="29">
        <f>BY116-($Q116*1000)</f>
        <v>3000000</v>
      </c>
      <c r="CA116" s="149" cm="1">
        <f t="array" ref="CA116">_xlfn.XLOOKUP($D116&amp;BX$2&amp;BX$3,事業計画集計2025[営業所]&amp;事業計画集計2025[月]&amp;事業計画集計2025[受着完],事業計画集計2025[(当月)計画 棟数],0,0)</f>
        <v>1</v>
      </c>
      <c r="CB116" s="28" cm="1">
        <f t="array" ref="CB116">_xlfn.XLOOKUP($D116&amp;CB$2&amp;CB$3,事業計画集計2025[営業所]&amp;事業計画集計2025[月]&amp;事業計画集計2025[受着完],事業計画集計2025[(当月)計画 請負金額],0,0)</f>
        <v>0</v>
      </c>
      <c r="CC116" s="28" cm="1">
        <f t="array" ref="CC116">_xlfn.XLOOKUP($D116&amp;CB$2&amp;CB$3,事業計画集計2025[営業所]&amp;事業計画集計2025[月]&amp;事業計画集計2025[受着完],事業計画集計2025[(当月)計画 利益額],0,0)</f>
        <v>0</v>
      </c>
      <c r="CD116" s="149" cm="1">
        <f t="array" ref="CD116">_xlfn.XLOOKUP($D116&amp;CB$2&amp;CB$3,事業計画集計2025[営業所]&amp;事業計画集計2025[月]&amp;事業計画集計2025[受着完],事業計画集計2025[(当月)計画 棟数],0,0)</f>
        <v>0</v>
      </c>
      <c r="CE116" s="28" cm="1">
        <f t="array" ref="CE116">_xlfn.XLOOKUP($D116&amp;CE$2&amp;CE$3,事業計画集計2025[営業所]&amp;事業計画集計2025[月]&amp;事業計画集計2025[受着完],事業計画集計2025[(当月)計画 請負金額],0,0)</f>
        <v>0</v>
      </c>
      <c r="CF116" s="28" cm="1">
        <f t="array" ref="CF116">_xlfn.XLOOKUP($D116&amp;CE$2&amp;CE$3,事業計画集計2025[営業所]&amp;事業計画集計2025[月]&amp;事業計画集計2025[受着完],事業計画集計2025[(当月)計画 利益額],0,0)</f>
        <v>0</v>
      </c>
      <c r="CG116" s="149" cm="1">
        <f t="array" ref="CG116">_xlfn.XLOOKUP($D116&amp;CE$2&amp;CE$3,事業計画集計2025[営業所]&amp;事業計画集計2025[月]&amp;事業計画集計2025[受着完],事業計画集計2025[(当月)計画 棟数],0,0)</f>
        <v>0</v>
      </c>
      <c r="CH116" s="28" cm="1">
        <f t="array" ref="CH116">_xlfn.XLOOKUP($D116&amp;CH$2&amp;CH$3,事業計画集計2025[営業所]&amp;事業計画集計2025[月]&amp;事業計画集計2025[受着完],事業計画集計2025[(当月)計画 請負金額],0,0)</f>
        <v>60000000</v>
      </c>
      <c r="CI116" s="28" cm="1">
        <f t="array" ref="CI116">_xlfn.XLOOKUP($D116&amp;CH$2&amp;CH$3,事業計画集計2025[営業所]&amp;事業計画集計2025[月]&amp;事業計画集計2025[受着完],事業計画集計2025[(当月)計画 利益額],0,0)</f>
        <v>9000000</v>
      </c>
      <c r="CJ116" s="29">
        <f>CI116-($Q116*1000)</f>
        <v>3000000</v>
      </c>
      <c r="CK116" s="142" cm="1">
        <f t="array" ref="CK116">_xlfn.XLOOKUP($D116&amp;CH$2&amp;CH$3,事業計画集計2025[営業所]&amp;事業計画集計2025[月]&amp;事業計画集計2025[受着完],事業計画集計2025[(当月)計画 棟数],0,0)</f>
        <v>1</v>
      </c>
      <c r="CL116" s="421">
        <f t="shared" ref="CL116:CL117" si="3001">BH116+BR116+CB116</f>
        <v>0</v>
      </c>
      <c r="CM116" s="422">
        <f t="shared" ref="CM116:CM117" si="3002">BI116+BS116+CC116</f>
        <v>0</v>
      </c>
      <c r="CN116" s="423">
        <f t="shared" ref="CN116:CN117" si="3003">BJ116+BT116+CD116</f>
        <v>0</v>
      </c>
      <c r="CO116" s="296">
        <f t="shared" ref="CO116:CO117" si="3004">BK116+BU116+CE116</f>
        <v>0</v>
      </c>
      <c r="CP116" s="300">
        <f t="shared" ref="CP116:CP117" si="3005">BL116+BV116+CF116</f>
        <v>0</v>
      </c>
      <c r="CQ116" s="154">
        <f t="shared" ref="CQ116:CQ117" si="3006">BM116+BW116+CG116</f>
        <v>0</v>
      </c>
      <c r="CR116" s="304">
        <f t="shared" ref="CR116" si="3007">BN116+BX116+CH116</f>
        <v>180000000</v>
      </c>
      <c r="CS116" s="314">
        <f t="shared" ref="CS116:CT116" si="3008">BO116+BY116+CI116</f>
        <v>27000000</v>
      </c>
      <c r="CT116" s="324">
        <f t="shared" si="3008"/>
        <v>9000000</v>
      </c>
      <c r="CU116" s="158">
        <f t="shared" ref="CU116" si="3009">BQ116+CA116+CK116</f>
        <v>3</v>
      </c>
      <c r="CV116" s="333">
        <f t="shared" ref="CV116:CV117" si="3010">AX116+CL116</f>
        <v>0</v>
      </c>
      <c r="CW116" s="334">
        <f t="shared" ref="CW116:CW117" si="3011">AY116+CM116</f>
        <v>0</v>
      </c>
      <c r="CX116" s="162">
        <f t="shared" ref="CX116:CX117" si="3012">AZ116+CN116</f>
        <v>0</v>
      </c>
      <c r="CY116" s="354">
        <f t="shared" ref="CY116:CY117" si="3013">BA116+CO116</f>
        <v>0</v>
      </c>
      <c r="CZ116" s="355">
        <f t="shared" ref="CZ116:CZ117" si="3014">BB116+CP116</f>
        <v>0</v>
      </c>
      <c r="DA116" s="166">
        <f t="shared" ref="DA116:DA117" si="3015">BC116+CQ116</f>
        <v>0</v>
      </c>
      <c r="DB116" s="479">
        <f t="shared" ref="DB116:DB117" si="3016">BD116+CR116</f>
        <v>360000000</v>
      </c>
      <c r="DC116" s="480">
        <f t="shared" ref="DC116:DC117" si="3017">BE116+CS116</f>
        <v>54000000</v>
      </c>
      <c r="DD116" s="481">
        <f t="shared" ref="DD116:DD117" si="3018">BF116+CT116</f>
        <v>18000000</v>
      </c>
      <c r="DE116" s="482">
        <f t="shared" ref="DE116:DE117" si="3019">BG116+CU116</f>
        <v>6</v>
      </c>
      <c r="DF116" s="28" cm="1">
        <f t="array" ref="DF116">_xlfn.XLOOKUP($D116&amp;DF$2&amp;DF$3,事業計画集計2025[営業所]&amp;事業計画集計2025[月]&amp;事業計画集計2025[受着完],事業計画集計2025[(当月)計画 請負金額],0,0)</f>
        <v>0</v>
      </c>
      <c r="DG116" s="28" cm="1">
        <f t="array" ref="DG116">_xlfn.XLOOKUP($D116&amp;DF$2&amp;DF$3,事業計画集計2025[営業所]&amp;事業計画集計2025[月]&amp;事業計画集計2025[受着完],事業計画集計2025[(当月)計画 利益額],0,0)</f>
        <v>0</v>
      </c>
      <c r="DH116" s="149" cm="1">
        <f t="array" ref="DH116">_xlfn.XLOOKUP($D116&amp;DF$2&amp;DF$3,事業計画集計2025[営業所]&amp;事業計画集計2025[月]&amp;事業計画集計2025[受着完],事業計画集計2025[(当月)計画 棟数],0,0)</f>
        <v>0</v>
      </c>
      <c r="DI116" s="28" cm="1">
        <f t="array" ref="DI116">_xlfn.XLOOKUP($D116&amp;DI$2&amp;DI$3,事業計画集計2025[営業所]&amp;事業計画集計2025[月]&amp;事業計画集計2025[受着完],事業計画集計2025[(当月)計画 請負金額],0,0)</f>
        <v>0</v>
      </c>
      <c r="DJ116" s="28" cm="1">
        <f t="array" ref="DJ116">_xlfn.XLOOKUP($D116&amp;DI$2&amp;DI$3,事業計画集計2025[営業所]&amp;事業計画集計2025[月]&amp;事業計画集計2025[受着完],事業計画集計2025[(当月)計画 利益額],0,0)</f>
        <v>0</v>
      </c>
      <c r="DK116" s="149" cm="1">
        <f t="array" ref="DK116">_xlfn.XLOOKUP($D116&amp;DI$2&amp;DI$3,事業計画集計2025[営業所]&amp;事業計画集計2025[月]&amp;事業計画集計2025[受着完],事業計画集計2025[(当月)計画 棟数],0,0)</f>
        <v>0</v>
      </c>
      <c r="DL116" s="28" cm="1">
        <f t="array" ref="DL116">_xlfn.XLOOKUP($D116&amp;DL$2&amp;DL$3,事業計画集計2025[営業所]&amp;事業計画集計2025[月]&amp;事業計画集計2025[受着完],事業計画集計2025[(当月)計画 請負金額],0,0)</f>
        <v>60000000</v>
      </c>
      <c r="DM116" s="28" cm="1">
        <f t="array" ref="DM116">_xlfn.XLOOKUP($D116&amp;DL$2&amp;DL$3,事業計画集計2025[営業所]&amp;事業計画集計2025[月]&amp;事業計画集計2025[受着完],事業計画集計2025[(当月)計画 利益額],0,0)</f>
        <v>9000000</v>
      </c>
      <c r="DN116" s="29">
        <f>DM116-($Q116*1000)</f>
        <v>3000000</v>
      </c>
      <c r="DO116" s="149" cm="1">
        <f t="array" ref="DO116">_xlfn.XLOOKUP($D116&amp;DL$2&amp;DL$3,事業計画集計2025[営業所]&amp;事業計画集計2025[月]&amp;事業計画集計2025[受着完],事業計画集計2025[(当月)計画 棟数],0,0)</f>
        <v>1</v>
      </c>
      <c r="DP116" s="28" cm="1">
        <f t="array" ref="DP116">_xlfn.XLOOKUP($D116&amp;DP$2&amp;DP$3,事業計画集計2025[営業所]&amp;事業計画集計2025[月]&amp;事業計画集計2025[受着完],事業計画集計2025[(当月)計画 請負金額],0,0)</f>
        <v>0</v>
      </c>
      <c r="DQ116" s="28" cm="1">
        <f t="array" ref="DQ116">_xlfn.XLOOKUP($D116&amp;DP$2&amp;DP$3,事業計画集計2025[営業所]&amp;事業計画集計2025[月]&amp;事業計画集計2025[受着完],事業計画集計2025[(当月)計画 利益額],0,0)</f>
        <v>0</v>
      </c>
      <c r="DR116" s="149" cm="1">
        <f t="array" ref="DR116">_xlfn.XLOOKUP($D116&amp;DP$2&amp;DP$3,事業計画集計2025[営業所]&amp;事業計画集計2025[月]&amp;事業計画集計2025[受着完],事業計画集計2025[(当月)計画 棟数],0,0)</f>
        <v>0</v>
      </c>
      <c r="DS116" s="28" cm="1">
        <f t="array" ref="DS116">_xlfn.XLOOKUP($D116&amp;DS$2&amp;DS$3,事業計画集計2025[営業所]&amp;事業計画集計2025[月]&amp;事業計画集計2025[受着完],事業計画集計2025[(当月)計画 請負金額],0,0)</f>
        <v>0</v>
      </c>
      <c r="DT116" s="28" cm="1">
        <f t="array" ref="DT116">_xlfn.XLOOKUP($D116&amp;DS$2&amp;DS$3,事業計画集計2025[営業所]&amp;事業計画集計2025[月]&amp;事業計画集計2025[受着完],事業計画集計2025[(当月)計画 利益額],0,0)</f>
        <v>0</v>
      </c>
      <c r="DU116" s="149" cm="1">
        <f t="array" ref="DU116">_xlfn.XLOOKUP($D116&amp;DS$2&amp;DS$3,事業計画集計2025[営業所]&amp;事業計画集計2025[月]&amp;事業計画集計2025[受着完],事業計画集計2025[(当月)計画 棟数],0,0)</f>
        <v>0</v>
      </c>
      <c r="DV116" s="28" cm="1">
        <f t="array" ref="DV116">_xlfn.XLOOKUP($D116&amp;DV$2&amp;DV$3,事業計画集計2025[営業所]&amp;事業計画集計2025[月]&amp;事業計画集計2025[受着完],事業計画集計2025[(当月)計画 請負金額],0,0)</f>
        <v>60000000</v>
      </c>
      <c r="DW116" s="28" cm="1">
        <f t="array" ref="DW116">_xlfn.XLOOKUP($D116&amp;DV$2&amp;DV$3,事業計画集計2025[営業所]&amp;事業計画集計2025[月]&amp;事業計画集計2025[受着完],事業計画集計2025[(当月)計画 利益額],0,0)</f>
        <v>9000000</v>
      </c>
      <c r="DX116" s="29">
        <f>DW116-($Q116*1000)</f>
        <v>3000000</v>
      </c>
      <c r="DY116" s="149" cm="1">
        <f t="array" ref="DY116">_xlfn.XLOOKUP($D116&amp;DV$2&amp;DV$3,事業計画集計2025[営業所]&amp;事業計画集計2025[月]&amp;事業計画集計2025[受着完],事業計画集計2025[(当月)計画 棟数],0,0)</f>
        <v>1</v>
      </c>
      <c r="DZ116" s="28" cm="1">
        <f t="array" ref="DZ116">_xlfn.XLOOKUP($D116&amp;DZ$2&amp;DZ$3,事業計画集計2025[営業所]&amp;事業計画集計2025[月]&amp;事業計画集計2025[受着完],事業計画集計2025[(当月)計画 請負金額],0,0)</f>
        <v>0</v>
      </c>
      <c r="EA116" s="28" cm="1">
        <f t="array" ref="EA116">_xlfn.XLOOKUP($D116&amp;DZ$2&amp;DZ$3,事業計画集計2025[営業所]&amp;事業計画集計2025[月]&amp;事業計画集計2025[受着完],事業計画集計2025[(当月)計画 利益額],0,0)</f>
        <v>0</v>
      </c>
      <c r="EB116" s="149" cm="1">
        <f t="array" ref="EB116">_xlfn.XLOOKUP($D116&amp;DZ$2&amp;DZ$3,事業計画集計2025[営業所]&amp;事業計画集計2025[月]&amp;事業計画集計2025[受着完],事業計画集計2025[(当月)計画 棟数],0,0)</f>
        <v>0</v>
      </c>
      <c r="EC116" s="28" cm="1">
        <f t="array" ref="EC116">_xlfn.XLOOKUP($D116&amp;EC$2&amp;EC$3,事業計画集計2025[営業所]&amp;事業計画集計2025[月]&amp;事業計画集計2025[受着完],事業計画集計2025[(当月)計画 請負金額],0,0)</f>
        <v>0</v>
      </c>
      <c r="ED116" s="28" cm="1">
        <f t="array" ref="ED116">_xlfn.XLOOKUP($D116&amp;EC$2&amp;EC$3,事業計画集計2025[営業所]&amp;事業計画集計2025[月]&amp;事業計画集計2025[受着完],事業計画集計2025[(当月)計画 利益額],0,0)</f>
        <v>0</v>
      </c>
      <c r="EE116" s="149" cm="1">
        <f t="array" ref="EE116">_xlfn.XLOOKUP($D116&amp;EC$2&amp;EC$3,事業計画集計2025[営業所]&amp;事業計画集計2025[月]&amp;事業計画集計2025[受着完],事業計画集計2025[(当月)計画 棟数],0,0)</f>
        <v>0</v>
      </c>
      <c r="EF116" s="28" cm="1">
        <f t="array" ref="EF116">_xlfn.XLOOKUP($D116&amp;EF$2&amp;EF$3,事業計画集計2025[営業所]&amp;事業計画集計2025[月]&amp;事業計画集計2025[受着完],事業計画集計2025[(当月)計画 請負金額],0,0)</f>
        <v>60000000</v>
      </c>
      <c r="EG116" s="28" cm="1">
        <f t="array" ref="EG116">_xlfn.XLOOKUP($D116&amp;EF$2&amp;EF$3,事業計画集計2025[営業所]&amp;事業計画集計2025[月]&amp;事業計画集計2025[受着完],事業計画集計2025[(当月)計画 利益額],0,0)</f>
        <v>9000000</v>
      </c>
      <c r="EH116" s="29">
        <f>EG116-($Q116*1000)</f>
        <v>3000000</v>
      </c>
      <c r="EI116" s="142" cm="1">
        <f t="array" ref="EI116">_xlfn.XLOOKUP($D116&amp;EF$2&amp;EF$3,事業計画集計2025[営業所]&amp;事業計画集計2025[月]&amp;事業計画集計2025[受着完],事業計画集計2025[(当月)計画 棟数],0,0)</f>
        <v>1</v>
      </c>
      <c r="EJ116" s="421">
        <f t="shared" ref="EJ116:EJ117" si="3020">DF116+DP116+DZ116</f>
        <v>0</v>
      </c>
      <c r="EK116" s="422">
        <f t="shared" ref="EK116:EK117" si="3021">DG116+DQ116+EA116</f>
        <v>0</v>
      </c>
      <c r="EL116" s="423">
        <f t="shared" ref="EL116:EL117" si="3022">DH116+DR116+EB116</f>
        <v>0</v>
      </c>
      <c r="EM116" s="296">
        <f t="shared" ref="EM116:EM117" si="3023">DI116+DS116+EC116</f>
        <v>0</v>
      </c>
      <c r="EN116" s="300">
        <f t="shared" ref="EN116:EN117" si="3024">DJ116+DT116+ED116</f>
        <v>0</v>
      </c>
      <c r="EO116" s="154">
        <f t="shared" ref="EO116:EO117" si="3025">DK116+DU116+EE116</f>
        <v>0</v>
      </c>
      <c r="EP116" s="304">
        <f t="shared" ref="EP116" si="3026">DL116+DV116+EF116</f>
        <v>180000000</v>
      </c>
      <c r="EQ116" s="314">
        <f t="shared" ref="EQ116:ER116" si="3027">DM116+DW116+EG116</f>
        <v>27000000</v>
      </c>
      <c r="ER116" s="324">
        <f t="shared" si="3027"/>
        <v>9000000</v>
      </c>
      <c r="ES116" s="158">
        <f t="shared" ref="ES116" si="3028">DO116+DY116+EI116</f>
        <v>3</v>
      </c>
      <c r="ET116" s="28" cm="1">
        <f t="array" ref="ET116">_xlfn.XLOOKUP($D116&amp;ET$2&amp;ET$3,事業計画集計2025[営業所]&amp;事業計画集計2025[月]&amp;事業計画集計2025[受着完],事業計画集計2025[(当月)計画 請負金額],0,0)</f>
        <v>0</v>
      </c>
      <c r="EU116" s="28" cm="1">
        <f t="array" ref="EU116">_xlfn.XLOOKUP($D116&amp;ET$2&amp;ET$3,事業計画集計2025[営業所]&amp;事業計画集計2025[月]&amp;事業計画集計2025[受着完],事業計画集計2025[(当月)計画 利益額],0,0)</f>
        <v>0</v>
      </c>
      <c r="EV116" s="149" cm="1">
        <f t="array" ref="EV116">_xlfn.XLOOKUP($D116&amp;ET$2&amp;ET$3,事業計画集計2025[営業所]&amp;事業計画集計2025[月]&amp;事業計画集計2025[受着完],事業計画集計2025[(当月)計画 棟数],0,0)</f>
        <v>0</v>
      </c>
      <c r="EW116" s="28" cm="1">
        <f t="array" ref="EW116">_xlfn.XLOOKUP($D116&amp;EW$2&amp;EW$3,事業計画集計2025[営業所]&amp;事業計画集計2025[月]&amp;事業計画集計2025[受着完],事業計画集計2025[(当月)計画 請負金額],0,0)</f>
        <v>0</v>
      </c>
      <c r="EX116" s="28" cm="1">
        <f t="array" ref="EX116">_xlfn.XLOOKUP($D116&amp;EW$2&amp;EW$3,事業計画集計2025[営業所]&amp;事業計画集計2025[月]&amp;事業計画集計2025[受着完],事業計画集計2025[(当月)計画 利益額],0,0)</f>
        <v>0</v>
      </c>
      <c r="EY116" s="149" cm="1">
        <f t="array" ref="EY116">_xlfn.XLOOKUP($D116&amp;EW$2&amp;EW$3,事業計画集計2025[営業所]&amp;事業計画集計2025[月]&amp;事業計画集計2025[受着完],事業計画集計2025[(当月)計画 棟数],0,0)</f>
        <v>0</v>
      </c>
      <c r="EZ116" s="28" cm="1">
        <f t="array" ref="EZ116">_xlfn.XLOOKUP($D116&amp;EZ$2&amp;EZ$3,事業計画集計2025[営業所]&amp;事業計画集計2025[月]&amp;事業計画集計2025[受着完],事業計画集計2025[(当月)計画 請負金額],0,0)</f>
        <v>60000000</v>
      </c>
      <c r="FA116" s="28" cm="1">
        <f t="array" ref="FA116">_xlfn.XLOOKUP($D116&amp;EZ$2&amp;EZ$3,事業計画集計2025[営業所]&amp;事業計画集計2025[月]&amp;事業計画集計2025[受着完],事業計画集計2025[(当月)計画 利益額],0,0)</f>
        <v>9000000</v>
      </c>
      <c r="FB116" s="29">
        <f>FA116-($Q116*1000)</f>
        <v>3000000</v>
      </c>
      <c r="FC116" s="149" cm="1">
        <f t="array" ref="FC116">_xlfn.XLOOKUP($D116&amp;EZ$2&amp;EZ$3,事業計画集計2025[営業所]&amp;事業計画集計2025[月]&amp;事業計画集計2025[受着完],事業計画集計2025[(当月)計画 棟数],0,0)</f>
        <v>1</v>
      </c>
      <c r="FD116" s="28" cm="1">
        <f t="array" ref="FD116">_xlfn.XLOOKUP($D116&amp;FD$2&amp;FD$3,事業計画集計2025[営業所]&amp;事業計画集計2025[月]&amp;事業計画集計2025[受着完],事業計画集計2025[(当月)計画 請負金額],0,0)</f>
        <v>0</v>
      </c>
      <c r="FE116" s="28" cm="1">
        <f t="array" ref="FE116">_xlfn.XLOOKUP($D116&amp;FD$2&amp;FD$3,事業計画集計2025[営業所]&amp;事業計画集計2025[月]&amp;事業計画集計2025[受着完],事業計画集計2025[(当月)計画 利益額],0,0)</f>
        <v>0</v>
      </c>
      <c r="FF116" s="149" cm="1">
        <f t="array" ref="FF116">_xlfn.XLOOKUP($D116&amp;FD$2&amp;FD$3,事業計画集計2025[営業所]&amp;事業計画集計2025[月]&amp;事業計画集計2025[受着完],事業計画集計2025[(当月)計画 棟数],0,0)</f>
        <v>0</v>
      </c>
      <c r="FG116" s="28" cm="1">
        <f t="array" ref="FG116">_xlfn.XLOOKUP($D116&amp;FG$2&amp;FG$3,事業計画集計2025[営業所]&amp;事業計画集計2025[月]&amp;事業計画集計2025[受着完],事業計画集計2025[(当月)計画 請負金額],0,0)</f>
        <v>0</v>
      </c>
      <c r="FH116" s="28" cm="1">
        <f t="array" ref="FH116">_xlfn.XLOOKUP($D116&amp;FG$2&amp;FG$3,事業計画集計2025[営業所]&amp;事業計画集計2025[月]&amp;事業計画集計2025[受着完],事業計画集計2025[(当月)計画 利益額],0,0)</f>
        <v>0</v>
      </c>
      <c r="FI116" s="149" cm="1">
        <f t="array" ref="FI116">_xlfn.XLOOKUP($D116&amp;FG$2&amp;FG$3,事業計画集計2025[営業所]&amp;事業計画集計2025[月]&amp;事業計画集計2025[受着完],事業計画集計2025[(当月)計画 棟数],0,0)</f>
        <v>0</v>
      </c>
      <c r="FJ116" s="28" cm="1">
        <f t="array" ref="FJ116">_xlfn.XLOOKUP($D116&amp;FJ$2&amp;FJ$3,事業計画集計2025[営業所]&amp;事業計画集計2025[月]&amp;事業計画集計2025[受着完],事業計画集計2025[(当月)計画 請負金額],0,0)</f>
        <v>60000000</v>
      </c>
      <c r="FK116" s="28" cm="1">
        <f t="array" ref="FK116">_xlfn.XLOOKUP($D116&amp;FJ$2&amp;FJ$3,事業計画集計2025[営業所]&amp;事業計画集計2025[月]&amp;事業計画集計2025[受着完],事業計画集計2025[(当月)計画 利益額],0,0)</f>
        <v>9000000</v>
      </c>
      <c r="FL116" s="29">
        <f>FK116-($Q116*1000)</f>
        <v>3000000</v>
      </c>
      <c r="FM116" s="149" cm="1">
        <f t="array" ref="FM116">_xlfn.XLOOKUP($D116&amp;FJ$2&amp;FJ$3,事業計画集計2025[営業所]&amp;事業計画集計2025[月]&amp;事業計画集計2025[受着完],事業計画集計2025[(当月)計画 棟数],0,0)</f>
        <v>1</v>
      </c>
      <c r="FN116" s="28" cm="1">
        <f t="array" ref="FN116">_xlfn.XLOOKUP($D116&amp;FN$2&amp;FN$3,事業計画集計2025[営業所]&amp;事業計画集計2025[月]&amp;事業計画集計2025[受着完],事業計画集計2025[(当月)計画 請負金額],0,0)</f>
        <v>0</v>
      </c>
      <c r="FO116" s="28" cm="1">
        <f t="array" ref="FO116">_xlfn.XLOOKUP($D116&amp;FN$2&amp;FN$3,事業計画集計2025[営業所]&amp;事業計画集計2025[月]&amp;事業計画集計2025[受着完],事業計画集計2025[(当月)計画 利益額],0,0)</f>
        <v>0</v>
      </c>
      <c r="FP116" s="149" cm="1">
        <f t="array" ref="FP116">_xlfn.XLOOKUP($D116&amp;FN$2&amp;FN$3,事業計画集計2025[営業所]&amp;事業計画集計2025[月]&amp;事業計画集計2025[受着完],事業計画集計2025[(当月)計画 棟数],0,0)</f>
        <v>0</v>
      </c>
      <c r="FQ116" s="28" cm="1">
        <f t="array" ref="FQ116">_xlfn.XLOOKUP($D116&amp;FQ$2&amp;FQ$3,事業計画集計2025[営業所]&amp;事業計画集計2025[月]&amp;事業計画集計2025[受着完],事業計画集計2025[(当月)計画 請負金額],0,0)</f>
        <v>0</v>
      </c>
      <c r="FR116" s="28" cm="1">
        <f t="array" ref="FR116">_xlfn.XLOOKUP($D116&amp;FQ$2&amp;FQ$3,事業計画集計2025[営業所]&amp;事業計画集計2025[月]&amp;事業計画集計2025[受着完],事業計画集計2025[(当月)計画 利益額],0,0)</f>
        <v>0</v>
      </c>
      <c r="FS116" s="149" cm="1">
        <f t="array" ref="FS116">_xlfn.XLOOKUP($D116&amp;FQ$2&amp;FQ$3,事業計画集計2025[営業所]&amp;事業計画集計2025[月]&amp;事業計画集計2025[受着完],事業計画集計2025[(当月)計画 棟数],0,0)</f>
        <v>0</v>
      </c>
      <c r="FT116" s="28" cm="1">
        <f t="array" ref="FT116">_xlfn.XLOOKUP($D116&amp;FT$2&amp;FT$3,事業計画集計2025[営業所]&amp;事業計画集計2025[月]&amp;事業計画集計2025[受着完],事業計画集計2025[(当月)計画 請負金額],0,0)</f>
        <v>60000000</v>
      </c>
      <c r="FU116" s="28" cm="1">
        <f t="array" ref="FU116">_xlfn.XLOOKUP($D116&amp;FT$2&amp;FT$3,事業計画集計2025[営業所]&amp;事業計画集計2025[月]&amp;事業計画集計2025[受着完],事業計画集計2025[(当月)計画 利益額],0,0)</f>
        <v>9000000</v>
      </c>
      <c r="FV116" s="29">
        <f>FU116-($Q116*1000)</f>
        <v>3000000</v>
      </c>
      <c r="FW116" s="142" cm="1">
        <f t="array" ref="FW116">_xlfn.XLOOKUP($D116&amp;FT$2&amp;FT$3,事業計画集計2025[営業所]&amp;事業計画集計2025[月]&amp;事業計画集計2025[受着完],事業計画集計2025[(当月)計画 棟数],0,0)</f>
        <v>1</v>
      </c>
      <c r="FX116" s="421">
        <f t="shared" ref="FX116:FX117" si="3029">ET116+FD116+FN116</f>
        <v>0</v>
      </c>
      <c r="FY116" s="422">
        <f t="shared" ref="FY116:FY117" si="3030">EU116+FE116+FO116</f>
        <v>0</v>
      </c>
      <c r="FZ116" s="423">
        <f t="shared" ref="FZ116:FZ117" si="3031">EV116+FF116+FP116</f>
        <v>0</v>
      </c>
      <c r="GA116" s="296">
        <f t="shared" ref="GA116:GA117" si="3032">EW116+FG116+FQ116</f>
        <v>0</v>
      </c>
      <c r="GB116" s="300">
        <f t="shared" ref="GB116:GB117" si="3033">EX116+FH116+FR116</f>
        <v>0</v>
      </c>
      <c r="GC116" s="154">
        <f t="shared" ref="GC116:GC117" si="3034">EY116+FI116+FS116</f>
        <v>0</v>
      </c>
      <c r="GD116" s="304">
        <f t="shared" ref="GD116" si="3035">EZ116+FJ116+FT116</f>
        <v>180000000</v>
      </c>
      <c r="GE116" s="314">
        <f t="shared" ref="GE116:GF116" si="3036">FA116+FK116+FU116</f>
        <v>27000000</v>
      </c>
      <c r="GF116" s="324">
        <f t="shared" si="3036"/>
        <v>9000000</v>
      </c>
      <c r="GG116" s="158">
        <f t="shared" ref="GG116" si="3037">FC116+FM116+FW116</f>
        <v>3</v>
      </c>
      <c r="GH116" s="333">
        <f t="shared" ref="GH116:GH117" si="3038">EJ116+FX116</f>
        <v>0</v>
      </c>
      <c r="GI116" s="334">
        <f t="shared" ref="GI116:GI117" si="3039">EK116+FY116</f>
        <v>0</v>
      </c>
      <c r="GJ116" s="162">
        <f t="shared" ref="GJ116:GJ117" si="3040">EL116+FZ116</f>
        <v>0</v>
      </c>
      <c r="GK116" s="354">
        <f t="shared" ref="GK116:GK117" si="3041">EM116+GA116</f>
        <v>0</v>
      </c>
      <c r="GL116" s="355">
        <f t="shared" ref="GL116:GL117" si="3042">EN116+GB116</f>
        <v>0</v>
      </c>
      <c r="GM116" s="166">
        <f t="shared" ref="GM116:GM117" si="3043">EO116+GC116</f>
        <v>0</v>
      </c>
      <c r="GN116" s="479">
        <f t="shared" ref="GN116:GN117" si="3044">EP116+GD116</f>
        <v>360000000</v>
      </c>
      <c r="GO116" s="480">
        <f t="shared" ref="GO116:GO117" si="3045">EQ116+GE116</f>
        <v>54000000</v>
      </c>
      <c r="GP116" s="481">
        <f t="shared" ref="GP116:GP117" si="3046">ER116+GF116</f>
        <v>18000000</v>
      </c>
      <c r="GQ116" s="482">
        <f t="shared" ref="GQ116:GQ117" si="3047">ES116+GG116</f>
        <v>6</v>
      </c>
      <c r="GR116" s="390">
        <f t="shared" ref="GR116:GR117" si="3048">CV116+GH116</f>
        <v>0</v>
      </c>
      <c r="GS116" s="391">
        <f t="shared" ref="GS116:GS117" si="3049">CW116+GI116</f>
        <v>0</v>
      </c>
      <c r="GT116" s="170">
        <f t="shared" ref="GT116:GT117" si="3050">CX116+GJ116</f>
        <v>0</v>
      </c>
      <c r="GU116" s="390">
        <f t="shared" ref="GU116:GU117" si="3051">CY116+GK116</f>
        <v>0</v>
      </c>
      <c r="GV116" s="391">
        <f t="shared" ref="GV116:GV117" si="3052">CZ116+GL116</f>
        <v>0</v>
      </c>
      <c r="GW116" s="170">
        <f t="shared" ref="GW116:GW117" si="3053">DA116+GM116</f>
        <v>0</v>
      </c>
      <c r="GX116" s="390">
        <f t="shared" ref="GX116:GX117" si="3054">DB116+GN116</f>
        <v>720000000</v>
      </c>
      <c r="GY116" s="391">
        <f t="shared" ref="GY116:GY117" si="3055">DC116+GO116</f>
        <v>108000000</v>
      </c>
      <c r="GZ116" s="409">
        <f t="shared" ref="GZ116:GZ117" si="3056">DD116+GP116</f>
        <v>36000000</v>
      </c>
      <c r="HA116" s="256">
        <f t="shared" ref="HA116:HA117" si="3057">DE116+GQ116</f>
        <v>12</v>
      </c>
      <c r="HB116" s="31"/>
      <c r="HC116" s="30" t="s">
        <v>137</v>
      </c>
      <c r="HD116" s="30" t="s">
        <v>16</v>
      </c>
      <c r="HE116" s="30"/>
      <c r="HF116" s="30"/>
      <c r="HG116" s="30"/>
    </row>
    <row r="117" spans="1:215" s="25" customFormat="1" ht="21">
      <c r="A117" s="24"/>
      <c r="B117" s="51"/>
      <c r="C117" s="90"/>
      <c r="D117" s="91"/>
      <c r="E117" s="196"/>
      <c r="F117" s="196"/>
      <c r="G117" s="196"/>
      <c r="H117" s="196"/>
      <c r="I117" s="196"/>
      <c r="J117" s="196"/>
      <c r="K117" s="197">
        <f>K116</f>
        <v>2000</v>
      </c>
      <c r="L117" s="197">
        <f t="shared" ref="L117" si="3058">L116</f>
        <v>200</v>
      </c>
      <c r="M117" s="197">
        <f t="shared" ref="M117" si="3059">M116</f>
        <v>900</v>
      </c>
      <c r="N117" s="197">
        <f t="shared" ref="N117" si="3060">N116</f>
        <v>150</v>
      </c>
      <c r="O117" s="197">
        <f t="shared" ref="O117" si="3061">O116</f>
        <v>2750</v>
      </c>
      <c r="P117" s="197">
        <f t="shared" ref="P117" si="3062">P116</f>
        <v>0</v>
      </c>
      <c r="Q117" s="197">
        <f t="shared" ref="Q117" si="3063">Q116</f>
        <v>6000</v>
      </c>
      <c r="R117" s="196"/>
      <c r="S117" s="26" t="s">
        <v>138</v>
      </c>
      <c r="T117" s="27" cm="1">
        <f t="array" ref="T117">_xlfn.XLOOKUP($D116&amp;T$2&amp;T$3,事業計画集計2025[営業所]&amp;事業計画集計2025[月]&amp;事業計画集計2025[受着完],事業計画集計2025[(当月)実績 請負金額],0,0)</f>
        <v>0</v>
      </c>
      <c r="U117" s="28" cm="1">
        <f t="array" ref="U117">_xlfn.XLOOKUP($D116&amp;T$2&amp;T$3,事業計画集計2025[営業所]&amp;事業計画集計2025[月]&amp;事業計画集計2025[受着完],事業計画集計2025[(当月)実績 利益額],0,0)</f>
        <v>0</v>
      </c>
      <c r="V117" s="142" cm="1">
        <f t="array" ref="V117">_xlfn.XLOOKUP($D116&amp;T$2&amp;T$3,事業計画集計2025[営業所]&amp;事業計画集計2025[月]&amp;事業計画集計2025[受着完],事業計画集計2025[(当月)実績 棟数],0,0)</f>
        <v>0</v>
      </c>
      <c r="W117" s="27" cm="1">
        <f t="array" ref="W117">_xlfn.XLOOKUP($D116&amp;W$2&amp;W$3,事業計画集計2025[営業所]&amp;事業計画集計2025[月]&amp;事業計画集計2025[受着完],事業計画集計2025[(当月)実績 請負金額],0,0)</f>
        <v>0</v>
      </c>
      <c r="X117" s="28" cm="1">
        <f t="array" ref="X117">_xlfn.XLOOKUP($D116&amp;W$2&amp;W$3,事業計画集計2025[営業所]&amp;事業計画集計2025[月]&amp;事業計画集計2025[受着完],事業計画集計2025[(当月)実績 利益額],0,0)</f>
        <v>0</v>
      </c>
      <c r="Y117" s="149" cm="1">
        <f t="array" ref="Y117">_xlfn.XLOOKUP($D116&amp;W$2&amp;W$3,事業計画集計2025[営業所]&amp;事業計画集計2025[月]&amp;事業計画集計2025[受着完],事業計画集計2025[(当月)実績 棟数],0,0)</f>
        <v>0</v>
      </c>
      <c r="Z117" s="28" cm="1">
        <f t="array" ref="Z117">_xlfn.XLOOKUP($D116&amp;Z$2&amp;Z$3,事業計画集計2025[営業所]&amp;事業計画集計2025[月]&amp;事業計画集計2025[受着完],事業計画集計2025[(当月)実績 請負金額],0,0)</f>
        <v>0</v>
      </c>
      <c r="AA117" s="28" cm="1">
        <f t="array" ref="AA117">_xlfn.XLOOKUP($D116&amp;Z$2&amp;Z$3,事業計画集計2025[営業所]&amp;事業計画集計2025[月]&amp;事業計画集計2025[受着完],事業計画集計2025[(当月)実績 利益額],0,0)</f>
        <v>0</v>
      </c>
      <c r="AB117" s="133">
        <f>AA117-($Q116*1000)</f>
        <v>-6000000</v>
      </c>
      <c r="AC117" s="142" cm="1">
        <f t="array" ref="AC117">_xlfn.XLOOKUP($D116&amp;Z$2&amp;Z$3,事業計画集計2025[営業所]&amp;事業計画集計2025[月]&amp;事業計画集計2025[受着完],事業計画集計2025[(当月)実績 棟数],0,0)</f>
        <v>0</v>
      </c>
      <c r="AD117" s="27" cm="1">
        <f t="array" ref="AD117">_xlfn.XLOOKUP($D116&amp;AD$2&amp;AD$3,事業計画集計2025[営業所]&amp;事業計画集計2025[月]&amp;事業計画集計2025[受着完],事業計画集計2025[(当月)実績 請負金額],0,0)</f>
        <v>0</v>
      </c>
      <c r="AE117" s="28" cm="1">
        <f t="array" ref="AE117">_xlfn.XLOOKUP($D116&amp;AD$2&amp;AD$3,事業計画集計2025[営業所]&amp;事業計画集計2025[月]&amp;事業計画集計2025[受着完],事業計画集計2025[(当月)実績 利益額],0,0)</f>
        <v>0</v>
      </c>
      <c r="AF117" s="149" cm="1">
        <f t="array" ref="AF117">_xlfn.XLOOKUP($D116&amp;AD$2&amp;AD$3,事業計画集計2025[営業所]&amp;事業計画集計2025[月]&amp;事業計画集計2025[受着完],事業計画集計2025[(当月)実績 棟数],0,0)</f>
        <v>0</v>
      </c>
      <c r="AG117" s="28" cm="1">
        <f t="array" ref="AG117">_xlfn.XLOOKUP($D116&amp;AG$2&amp;AG$3,事業計画集計2025[営業所]&amp;事業計画集計2025[月]&amp;事業計画集計2025[受着完],事業計画集計2025[(当月)実績 請負金額],0,0)</f>
        <v>0</v>
      </c>
      <c r="AH117" s="28" cm="1">
        <f t="array" ref="AH117">_xlfn.XLOOKUP($D116&amp;AG$2&amp;AG$3,事業計画集計2025[営業所]&amp;事業計画集計2025[月]&amp;事業計画集計2025[受着完],事業計画集計2025[(当月)実績 利益額],0,0)</f>
        <v>0</v>
      </c>
      <c r="AI117" s="149" cm="1">
        <f t="array" ref="AI117">_xlfn.XLOOKUP($D116&amp;AG$2&amp;AG$3,事業計画集計2025[営業所]&amp;事業計画集計2025[月]&amp;事業計画集計2025[受着完],事業計画集計2025[(当月)実績 棟数],0,0)</f>
        <v>0</v>
      </c>
      <c r="AJ117" s="28" cm="1">
        <f t="array" ref="AJ117">_xlfn.XLOOKUP($D116&amp;AJ$2&amp;AJ$3,事業計画集計2025[営業所]&amp;事業計画集計2025[月]&amp;事業計画集計2025[受着完],事業計画集計2025[(当月)実績 請負金額],0,0)</f>
        <v>0</v>
      </c>
      <c r="AK117" s="28" cm="1">
        <f t="array" ref="AK117">_xlfn.XLOOKUP($D116&amp;AJ$2&amp;AJ$3,事業計画集計2025[営業所]&amp;事業計画集計2025[月]&amp;事業計画集計2025[受着完],事業計画集計2025[(当月)実績 利益額],0,0)</f>
        <v>0</v>
      </c>
      <c r="AL117" s="133">
        <f>AK117-($Q116*1000)</f>
        <v>-6000000</v>
      </c>
      <c r="AM117" s="149" cm="1">
        <f t="array" ref="AM117">_xlfn.XLOOKUP($D116&amp;AJ$2&amp;AJ$3,事業計画集計2025[営業所]&amp;事業計画集計2025[月]&amp;事業計画集計2025[受着完],事業計画集計2025[(当月)実績 棟数],0,0)</f>
        <v>0</v>
      </c>
      <c r="AN117" s="28" cm="1">
        <f t="array" ref="AN117">_xlfn.XLOOKUP($D116&amp;AN$2&amp;AN$3,事業計画集計2025[営業所]&amp;事業計画集計2025[月]&amp;事業計画集計2025[受着完],事業計画集計2025[(当月)実績 請負金額],0,0)</f>
        <v>0</v>
      </c>
      <c r="AO117" s="28" cm="1">
        <f t="array" ref="AO117">_xlfn.XLOOKUP($D116&amp;AN$2&amp;AN$3,事業計画集計2025[営業所]&amp;事業計画集計2025[月]&amp;事業計画集計2025[受着完],事業計画集計2025[(当月)実績 利益額],0,0)</f>
        <v>0</v>
      </c>
      <c r="AP117" s="149" cm="1">
        <f t="array" ref="AP117">_xlfn.XLOOKUP($D116&amp;AN$2&amp;AN$3,事業計画集計2025[営業所]&amp;事業計画集計2025[月]&amp;事業計画集計2025[受着完],事業計画集計2025[(当月)実績 棟数],0,0)</f>
        <v>0</v>
      </c>
      <c r="AQ117" s="28" cm="1">
        <f t="array" ref="AQ117">_xlfn.XLOOKUP($D116&amp;AQ$2&amp;AQ$3,事業計画集計2025[営業所]&amp;事業計画集計2025[月]&amp;事業計画集計2025[受着完],事業計画集計2025[(当月)実績 請負金額],0,0)</f>
        <v>0</v>
      </c>
      <c r="AR117" s="28" cm="1">
        <f t="array" ref="AR117">_xlfn.XLOOKUP($D116&amp;AQ$2&amp;AQ$3,事業計画集計2025[営業所]&amp;事業計画集計2025[月]&amp;事業計画集計2025[受着完],事業計画集計2025[(当月)実績 利益額],0,0)</f>
        <v>0</v>
      </c>
      <c r="AS117" s="149" cm="1">
        <f t="array" ref="AS117">_xlfn.XLOOKUP($D116&amp;AQ$2&amp;AQ$3,事業計画集計2025[営業所]&amp;事業計画集計2025[月]&amp;事業計画集計2025[受着完],事業計画集計2025[(当月)実績 棟数],0,0)</f>
        <v>0</v>
      </c>
      <c r="AT117" s="28" cm="1">
        <f t="array" ref="AT117">_xlfn.XLOOKUP($D116&amp;AT$2&amp;AT$3,事業計画集計2025[営業所]&amp;事業計画集計2025[月]&amp;事業計画集計2025[受着完],事業計画集計2025[(当月)実績 請負金額],0,0)</f>
        <v>0</v>
      </c>
      <c r="AU117" s="28" cm="1">
        <f t="array" ref="AU117">_xlfn.XLOOKUP($D116&amp;AT$2&amp;AT$3,事業計画集計2025[営業所]&amp;事業計画集計2025[月]&amp;事業計画集計2025[受着完],事業計画集計2025[(当月)実績 利益額],0,0)</f>
        <v>0</v>
      </c>
      <c r="AV117" s="29">
        <f>AU117-($Q116*1000)</f>
        <v>-6000000</v>
      </c>
      <c r="AW117" s="142" cm="1">
        <f t="array" ref="AW117">_xlfn.XLOOKUP($D116&amp;AT$2&amp;AT$3,事業計画集計2025[営業所]&amp;事業計画集計2025[月]&amp;事業計画集計2025[受着完],事業計画集計2025[(当月)実績 棟数],0,0)</f>
        <v>0</v>
      </c>
      <c r="AX117" s="421">
        <f t="shared" si="2991"/>
        <v>0</v>
      </c>
      <c r="AY117" s="422">
        <f t="shared" si="2992"/>
        <v>0</v>
      </c>
      <c r="AZ117" s="423">
        <f t="shared" si="2993"/>
        <v>0</v>
      </c>
      <c r="BA117" s="296">
        <f t="shared" si="2994"/>
        <v>0</v>
      </c>
      <c r="BB117" s="300">
        <f t="shared" si="2995"/>
        <v>0</v>
      </c>
      <c r="BC117" s="154">
        <f t="shared" si="2996"/>
        <v>0</v>
      </c>
      <c r="BD117" s="304">
        <f>Z117+AJ117+AT117</f>
        <v>0</v>
      </c>
      <c r="BE117" s="314">
        <f>AA117+AK117+AU117</f>
        <v>0</v>
      </c>
      <c r="BF117" s="409">
        <f>BE117*(1+BF118)-(($Q116*1000)*3)</f>
        <v>-18000000</v>
      </c>
      <c r="BG117" s="158">
        <f>AC117+AM117+AW117</f>
        <v>0</v>
      </c>
      <c r="BH117" s="28" cm="1">
        <f t="array" ref="BH117">_xlfn.XLOOKUP($D116&amp;BH$2&amp;BH$3,事業計画集計2025[営業所]&amp;事業計画集計2025[月]&amp;事業計画集計2025[受着完],事業計画集計2025[(当月)実績 請負金額],0,0)</f>
        <v>0</v>
      </c>
      <c r="BI117" s="28" cm="1">
        <f t="array" ref="BI117">_xlfn.XLOOKUP($D116&amp;BH$2&amp;BH$3,事業計画集計2025[営業所]&amp;事業計画集計2025[月]&amp;事業計画集計2025[受着完],事業計画集計2025[(当月)実績 利益額],0,0)</f>
        <v>0</v>
      </c>
      <c r="BJ117" s="149" cm="1">
        <f t="array" ref="BJ117">_xlfn.XLOOKUP($D116&amp;BH$2&amp;BH$3,事業計画集計2025[営業所]&amp;事業計画集計2025[月]&amp;事業計画集計2025[受着完],事業計画集計2025[(当月)実績 棟数],0,0)</f>
        <v>0</v>
      </c>
      <c r="BK117" s="28" cm="1">
        <f t="array" ref="BK117">_xlfn.XLOOKUP($D116&amp;BK$2&amp;BK$3,事業計画集計2025[営業所]&amp;事業計画集計2025[月]&amp;事業計画集計2025[受着完],事業計画集計2025[(当月)実績 請負金額],0,0)</f>
        <v>0</v>
      </c>
      <c r="BL117" s="28" cm="1">
        <f t="array" ref="BL117">_xlfn.XLOOKUP($D116&amp;BK$2&amp;BK$3,事業計画集計2025[営業所]&amp;事業計画集計2025[月]&amp;事業計画集計2025[受着完],事業計画集計2025[(当月)実績 利益額],0,0)</f>
        <v>0</v>
      </c>
      <c r="BM117" s="149" cm="1">
        <f t="array" ref="BM117">_xlfn.XLOOKUP($D116&amp;BK$2&amp;BK$3,事業計画集計2025[営業所]&amp;事業計画集計2025[月]&amp;事業計画集計2025[受着完],事業計画集計2025[(当月)実績 棟数],0,0)</f>
        <v>0</v>
      </c>
      <c r="BN117" s="28" cm="1">
        <f t="array" ref="BN117">_xlfn.XLOOKUP($D116&amp;BN$2&amp;BN$3,事業計画集計2025[営業所]&amp;事業計画集計2025[月]&amp;事業計画集計2025[受着完],事業計画集計2025[(当月)実績 請負金額],0,0)</f>
        <v>0</v>
      </c>
      <c r="BO117" s="28" cm="1">
        <f t="array" ref="BO117">_xlfn.XLOOKUP($D116&amp;BN$2&amp;BN$3,事業計画集計2025[営業所]&amp;事業計画集計2025[月]&amp;事業計画集計2025[受着完],事業計画集計2025[(当月)実績 利益額],0,0)</f>
        <v>0</v>
      </c>
      <c r="BP117" s="133">
        <f>BO117-($Q116*1000)</f>
        <v>-6000000</v>
      </c>
      <c r="BQ117" s="149" cm="1">
        <f t="array" ref="BQ117">_xlfn.XLOOKUP($D116&amp;BN$2&amp;BN$3,事業計画集計2025[営業所]&amp;事業計画集計2025[月]&amp;事業計画集計2025[受着完],事業計画集計2025[(当月)実績 棟数],0,0)</f>
        <v>0</v>
      </c>
      <c r="BR117" s="28" cm="1">
        <f t="array" ref="BR117">_xlfn.XLOOKUP($D116&amp;BR$2&amp;BR$3,事業計画集計2025[営業所]&amp;事業計画集計2025[月]&amp;事業計画集計2025[受着完],事業計画集計2025[(当月)実績 請負金額],0,0)</f>
        <v>0</v>
      </c>
      <c r="BS117" s="28" cm="1">
        <f t="array" ref="BS117">_xlfn.XLOOKUP($D116&amp;BR$2&amp;BR$3,事業計画集計2025[営業所]&amp;事業計画集計2025[月]&amp;事業計画集計2025[受着完],事業計画集計2025[(当月)実績 利益額],0,0)</f>
        <v>0</v>
      </c>
      <c r="BT117" s="149" cm="1">
        <f t="array" ref="BT117">_xlfn.XLOOKUP($D116&amp;BR$2&amp;BR$3,事業計画集計2025[営業所]&amp;事業計画集計2025[月]&amp;事業計画集計2025[受着完],事業計画集計2025[(当月)実績 棟数],0,0)</f>
        <v>0</v>
      </c>
      <c r="BU117" s="28" cm="1">
        <f t="array" ref="BU117">_xlfn.XLOOKUP($D116&amp;BU$2&amp;BU$3,事業計画集計2025[営業所]&amp;事業計画集計2025[月]&amp;事業計画集計2025[受着完],事業計画集計2025[(当月)実績 請負金額],0,0)</f>
        <v>0</v>
      </c>
      <c r="BV117" s="28" cm="1">
        <f t="array" ref="BV117">_xlfn.XLOOKUP($D116&amp;BU$2&amp;BU$3,事業計画集計2025[営業所]&amp;事業計画集計2025[月]&amp;事業計画集計2025[受着完],事業計画集計2025[(当月)実績 利益額],0,0)</f>
        <v>0</v>
      </c>
      <c r="BW117" s="149" cm="1">
        <f t="array" ref="BW117">_xlfn.XLOOKUP($D116&amp;BU$2&amp;BU$3,事業計画集計2025[営業所]&amp;事業計画集計2025[月]&amp;事業計画集計2025[受着完],事業計画集計2025[(当月)実績 棟数],0,0)</f>
        <v>0</v>
      </c>
      <c r="BX117" s="28" cm="1">
        <f t="array" ref="BX117">_xlfn.XLOOKUP($D116&amp;BX$2&amp;BX$3,事業計画集計2025[営業所]&amp;事業計画集計2025[月]&amp;事業計画集計2025[受着完],事業計画集計2025[(当月)実績 請負金額],0,0)</f>
        <v>0</v>
      </c>
      <c r="BY117" s="28" cm="1">
        <f t="array" ref="BY117">_xlfn.XLOOKUP($D116&amp;BX$2&amp;BX$3,事業計画集計2025[営業所]&amp;事業計画集計2025[月]&amp;事業計画集計2025[受着完],事業計画集計2025[(当月)実績 利益額],0,0)</f>
        <v>0</v>
      </c>
      <c r="BZ117" s="133">
        <f>BY117-($Q116*1000)</f>
        <v>-6000000</v>
      </c>
      <c r="CA117" s="149" cm="1">
        <f t="array" ref="CA117">_xlfn.XLOOKUP($D116&amp;BX$2&amp;BX$3,事業計画集計2025[営業所]&amp;事業計画集計2025[月]&amp;事業計画集計2025[受着完],事業計画集計2025[(当月)実績 棟数],0,0)</f>
        <v>0</v>
      </c>
      <c r="CB117" s="28" cm="1">
        <f t="array" ref="CB117">_xlfn.XLOOKUP($D116&amp;CB$2&amp;CB$3,事業計画集計2025[営業所]&amp;事業計画集計2025[月]&amp;事業計画集計2025[受着完],事業計画集計2025[(当月)実績 請負金額],0,0)</f>
        <v>0</v>
      </c>
      <c r="CC117" s="28" cm="1">
        <f t="array" ref="CC117">_xlfn.XLOOKUP($D116&amp;CB$2&amp;CB$3,事業計画集計2025[営業所]&amp;事業計画集計2025[月]&amp;事業計画集計2025[受着完],事業計画集計2025[(当月)実績 利益額],0,0)</f>
        <v>0</v>
      </c>
      <c r="CD117" s="149" cm="1">
        <f t="array" ref="CD117">_xlfn.XLOOKUP($D116&amp;CB$2&amp;CB$3,事業計画集計2025[営業所]&amp;事業計画集計2025[月]&amp;事業計画集計2025[受着完],事業計画集計2025[(当月)実績 棟数],0,0)</f>
        <v>0</v>
      </c>
      <c r="CE117" s="28" cm="1">
        <f t="array" ref="CE117">_xlfn.XLOOKUP($D116&amp;CE$2&amp;CE$3,事業計画集計2025[営業所]&amp;事業計画集計2025[月]&amp;事業計画集計2025[受着完],事業計画集計2025[(当月)実績 請負金額],0,0)</f>
        <v>0</v>
      </c>
      <c r="CF117" s="28" cm="1">
        <f t="array" ref="CF117">_xlfn.XLOOKUP($D116&amp;CE$2&amp;CE$3,事業計画集計2025[営業所]&amp;事業計画集計2025[月]&amp;事業計画集計2025[受着完],事業計画集計2025[(当月)実績 利益額],0,0)</f>
        <v>0</v>
      </c>
      <c r="CG117" s="149" cm="1">
        <f t="array" ref="CG117">_xlfn.XLOOKUP($D116&amp;CE$2&amp;CE$3,事業計画集計2025[営業所]&amp;事業計画集計2025[月]&amp;事業計画集計2025[受着完],事業計画集計2025[(当月)実績 棟数],0,0)</f>
        <v>0</v>
      </c>
      <c r="CH117" s="28" cm="1">
        <f t="array" ref="CH117">_xlfn.XLOOKUP($D116&amp;CH$2&amp;CH$3,事業計画集計2025[営業所]&amp;事業計画集計2025[月]&amp;事業計画集計2025[受着完],事業計画集計2025[(当月)実績 請負金額],0,0)</f>
        <v>0</v>
      </c>
      <c r="CI117" s="28" cm="1">
        <f t="array" ref="CI117">_xlfn.XLOOKUP($D116&amp;CH$2&amp;CH$3,事業計画集計2025[営業所]&amp;事業計画集計2025[月]&amp;事業計画集計2025[受着完],事業計画集計2025[(当月)実績 利益額],0,0)</f>
        <v>0</v>
      </c>
      <c r="CJ117" s="133">
        <f>CI117-($Q116*1000)</f>
        <v>-6000000</v>
      </c>
      <c r="CK117" s="142" cm="1">
        <f t="array" ref="CK117">_xlfn.XLOOKUP($D116&amp;CH$2&amp;CH$3,事業計画集計2025[営業所]&amp;事業計画集計2025[月]&amp;事業計画集計2025[受着完],事業計画集計2025[(当月)実績 棟数],0,0)</f>
        <v>0</v>
      </c>
      <c r="CL117" s="421">
        <f t="shared" si="3001"/>
        <v>0</v>
      </c>
      <c r="CM117" s="422">
        <f t="shared" si="3002"/>
        <v>0</v>
      </c>
      <c r="CN117" s="423">
        <f t="shared" si="3003"/>
        <v>0</v>
      </c>
      <c r="CO117" s="296">
        <f t="shared" si="3004"/>
        <v>0</v>
      </c>
      <c r="CP117" s="300">
        <f t="shared" si="3005"/>
        <v>0</v>
      </c>
      <c r="CQ117" s="154">
        <f t="shared" si="3006"/>
        <v>0</v>
      </c>
      <c r="CR117" s="304">
        <f>BN117+BX117+CH117</f>
        <v>0</v>
      </c>
      <c r="CS117" s="314">
        <f>BO117+BY117+CI117</f>
        <v>0</v>
      </c>
      <c r="CT117" s="409">
        <f>CS117*(1+CT118)-(($Q116*1000)*3)</f>
        <v>-18000000</v>
      </c>
      <c r="CU117" s="158">
        <f>BQ117+CA117+CK117</f>
        <v>0</v>
      </c>
      <c r="CV117" s="333">
        <f t="shared" si="3010"/>
        <v>0</v>
      </c>
      <c r="CW117" s="334">
        <f t="shared" si="3011"/>
        <v>0</v>
      </c>
      <c r="CX117" s="162">
        <f t="shared" si="3012"/>
        <v>0</v>
      </c>
      <c r="CY117" s="354">
        <f t="shared" si="3013"/>
        <v>0</v>
      </c>
      <c r="CZ117" s="355">
        <f t="shared" si="3014"/>
        <v>0</v>
      </c>
      <c r="DA117" s="166">
        <f t="shared" si="3015"/>
        <v>0</v>
      </c>
      <c r="DB117" s="479">
        <f t="shared" si="3016"/>
        <v>0</v>
      </c>
      <c r="DC117" s="480">
        <f t="shared" si="3017"/>
        <v>0</v>
      </c>
      <c r="DD117" s="409">
        <f t="shared" si="3018"/>
        <v>-36000000</v>
      </c>
      <c r="DE117" s="482">
        <f t="shared" si="3019"/>
        <v>0</v>
      </c>
      <c r="DF117" s="28" cm="1">
        <f t="array" ref="DF117">_xlfn.XLOOKUP($D116&amp;DF$2&amp;DF$3,事業計画集計2025[営業所]&amp;事業計画集計2025[月]&amp;事業計画集計2025[受着完],事業計画集計2025[(当月)実績 請負金額],0,0)</f>
        <v>0</v>
      </c>
      <c r="DG117" s="28" cm="1">
        <f t="array" ref="DG117">_xlfn.XLOOKUP($D116&amp;DF$2&amp;DF$3,事業計画集計2025[営業所]&amp;事業計画集計2025[月]&amp;事業計画集計2025[受着完],事業計画集計2025[(当月)実績 利益額],0,0)</f>
        <v>0</v>
      </c>
      <c r="DH117" s="149" cm="1">
        <f t="array" ref="DH117">_xlfn.XLOOKUP($D116&amp;DF$2&amp;DF$3,事業計画集計2025[営業所]&amp;事業計画集計2025[月]&amp;事業計画集計2025[受着完],事業計画集計2025[(当月)実績 棟数],0,0)</f>
        <v>0</v>
      </c>
      <c r="DI117" s="28" cm="1">
        <f t="array" ref="DI117">_xlfn.XLOOKUP($D116&amp;DI$2&amp;DI$3,事業計画集計2025[営業所]&amp;事業計画集計2025[月]&amp;事業計画集計2025[受着完],事業計画集計2025[(当月)実績 請負金額],0,0)</f>
        <v>0</v>
      </c>
      <c r="DJ117" s="28" cm="1">
        <f t="array" ref="DJ117">_xlfn.XLOOKUP($D116&amp;DI$2&amp;DI$3,事業計画集計2025[営業所]&amp;事業計画集計2025[月]&amp;事業計画集計2025[受着完],事業計画集計2025[(当月)実績 利益額],0,0)</f>
        <v>0</v>
      </c>
      <c r="DK117" s="149" cm="1">
        <f t="array" ref="DK117">_xlfn.XLOOKUP($D116&amp;DI$2&amp;DI$3,事業計画集計2025[営業所]&amp;事業計画集計2025[月]&amp;事業計画集計2025[受着完],事業計画集計2025[(当月)実績 棟数],0,0)</f>
        <v>0</v>
      </c>
      <c r="DL117" s="28" cm="1">
        <f t="array" ref="DL117">_xlfn.XLOOKUP($D116&amp;DL$2&amp;DL$3,事業計画集計2025[営業所]&amp;事業計画集計2025[月]&amp;事業計画集計2025[受着完],事業計画集計2025[(当月)実績 請負金額],0,0)</f>
        <v>0</v>
      </c>
      <c r="DM117" s="28" cm="1">
        <f t="array" ref="DM117">_xlfn.XLOOKUP($D116&amp;DL$2&amp;DL$3,事業計画集計2025[営業所]&amp;事業計画集計2025[月]&amp;事業計画集計2025[受着完],事業計画集計2025[(当月)実績 利益額],0,0)</f>
        <v>0</v>
      </c>
      <c r="DN117" s="133">
        <f>DM117-($Q116*1000)</f>
        <v>-6000000</v>
      </c>
      <c r="DO117" s="149" cm="1">
        <f t="array" ref="DO117">_xlfn.XLOOKUP($D116&amp;DL$2&amp;DL$3,事業計画集計2025[営業所]&amp;事業計画集計2025[月]&amp;事業計画集計2025[受着完],事業計画集計2025[(当月)実績 棟数],0,0)</f>
        <v>0</v>
      </c>
      <c r="DP117" s="28" cm="1">
        <f t="array" ref="DP117">_xlfn.XLOOKUP($D116&amp;DP$2&amp;DP$3,事業計画集計2025[営業所]&amp;事業計画集計2025[月]&amp;事業計画集計2025[受着完],事業計画集計2025[(当月)実績 請負金額],0,0)</f>
        <v>0</v>
      </c>
      <c r="DQ117" s="28" cm="1">
        <f t="array" ref="DQ117">_xlfn.XLOOKUP($D116&amp;DP$2&amp;DP$3,事業計画集計2025[営業所]&amp;事業計画集計2025[月]&amp;事業計画集計2025[受着完],事業計画集計2025[(当月)実績 利益額],0,0)</f>
        <v>0</v>
      </c>
      <c r="DR117" s="149" cm="1">
        <f t="array" ref="DR117">_xlfn.XLOOKUP($D116&amp;DP$2&amp;DP$3,事業計画集計2025[営業所]&amp;事業計画集計2025[月]&amp;事業計画集計2025[受着完],事業計画集計2025[(当月)実績 棟数],0,0)</f>
        <v>0</v>
      </c>
      <c r="DS117" s="28" cm="1">
        <f t="array" ref="DS117">_xlfn.XLOOKUP($D116&amp;DS$2&amp;DS$3,事業計画集計2025[営業所]&amp;事業計画集計2025[月]&amp;事業計画集計2025[受着完],事業計画集計2025[(当月)実績 請負金額],0,0)</f>
        <v>0</v>
      </c>
      <c r="DT117" s="28" cm="1">
        <f t="array" ref="DT117">_xlfn.XLOOKUP($D116&amp;DS$2&amp;DS$3,事業計画集計2025[営業所]&amp;事業計画集計2025[月]&amp;事業計画集計2025[受着完],事業計画集計2025[(当月)実績 利益額],0,0)</f>
        <v>0</v>
      </c>
      <c r="DU117" s="149" cm="1">
        <f t="array" ref="DU117">_xlfn.XLOOKUP($D116&amp;DS$2&amp;DS$3,事業計画集計2025[営業所]&amp;事業計画集計2025[月]&amp;事業計画集計2025[受着完],事業計画集計2025[(当月)実績 棟数],0,0)</f>
        <v>0</v>
      </c>
      <c r="DV117" s="28" cm="1">
        <f t="array" ref="DV117">_xlfn.XLOOKUP($D116&amp;DV$2&amp;DV$3,事業計画集計2025[営業所]&amp;事業計画集計2025[月]&amp;事業計画集計2025[受着完],事業計画集計2025[(当月)実績 請負金額],0,0)</f>
        <v>0</v>
      </c>
      <c r="DW117" s="28" cm="1">
        <f t="array" ref="DW117">_xlfn.XLOOKUP($D116&amp;DV$2&amp;DV$3,事業計画集計2025[営業所]&amp;事業計画集計2025[月]&amp;事業計画集計2025[受着完],事業計画集計2025[(当月)実績 利益額],0,0)</f>
        <v>0</v>
      </c>
      <c r="DX117" s="133">
        <f>DW117-($Q116*1000)</f>
        <v>-6000000</v>
      </c>
      <c r="DY117" s="149" cm="1">
        <f t="array" ref="DY117">_xlfn.XLOOKUP($D116&amp;DV$2&amp;DV$3,事業計画集計2025[営業所]&amp;事業計画集計2025[月]&amp;事業計画集計2025[受着完],事業計画集計2025[(当月)実績 棟数],0,0)</f>
        <v>0</v>
      </c>
      <c r="DZ117" s="28" cm="1">
        <f t="array" ref="DZ117">_xlfn.XLOOKUP($D116&amp;DZ$2&amp;DZ$3,事業計画集計2025[営業所]&amp;事業計画集計2025[月]&amp;事業計画集計2025[受着完],事業計画集計2025[(当月)実績 請負金額],0,0)</f>
        <v>0</v>
      </c>
      <c r="EA117" s="28" cm="1">
        <f t="array" ref="EA117">_xlfn.XLOOKUP($D116&amp;DZ$2&amp;DZ$3,事業計画集計2025[営業所]&amp;事業計画集計2025[月]&amp;事業計画集計2025[受着完],事業計画集計2025[(当月)実績 利益額],0,0)</f>
        <v>0</v>
      </c>
      <c r="EB117" s="149" cm="1">
        <f t="array" ref="EB117">_xlfn.XLOOKUP($D116&amp;DZ$2&amp;DZ$3,事業計画集計2025[営業所]&amp;事業計画集計2025[月]&amp;事業計画集計2025[受着完],事業計画集計2025[(当月)実績 棟数],0,0)</f>
        <v>0</v>
      </c>
      <c r="EC117" s="28" cm="1">
        <f t="array" ref="EC117">_xlfn.XLOOKUP($D116&amp;EC$2&amp;EC$3,事業計画集計2025[営業所]&amp;事業計画集計2025[月]&amp;事業計画集計2025[受着完],事業計画集計2025[(当月)実績 請負金額],0,0)</f>
        <v>0</v>
      </c>
      <c r="ED117" s="28" cm="1">
        <f t="array" ref="ED117">_xlfn.XLOOKUP($D116&amp;EC$2&amp;EC$3,事業計画集計2025[営業所]&amp;事業計画集計2025[月]&amp;事業計画集計2025[受着完],事業計画集計2025[(当月)実績 利益額],0,0)</f>
        <v>0</v>
      </c>
      <c r="EE117" s="149" cm="1">
        <f t="array" ref="EE117">_xlfn.XLOOKUP($D116&amp;EC$2&amp;EC$3,事業計画集計2025[営業所]&amp;事業計画集計2025[月]&amp;事業計画集計2025[受着完],事業計画集計2025[(当月)実績 棟数],0,0)</f>
        <v>0</v>
      </c>
      <c r="EF117" s="28" cm="1">
        <f t="array" ref="EF117">_xlfn.XLOOKUP($D116&amp;EF$2&amp;EF$3,事業計画集計2025[営業所]&amp;事業計画集計2025[月]&amp;事業計画集計2025[受着完],事業計画集計2025[(当月)実績 請負金額],0,0)</f>
        <v>0</v>
      </c>
      <c r="EG117" s="28" cm="1">
        <f t="array" ref="EG117">_xlfn.XLOOKUP($D116&amp;EF$2&amp;EF$3,事業計画集計2025[営業所]&amp;事業計画集計2025[月]&amp;事業計画集計2025[受着完],事業計画集計2025[(当月)実績 利益額],0,0)</f>
        <v>0</v>
      </c>
      <c r="EH117" s="133">
        <f>EG117-($Q116*1000)</f>
        <v>-6000000</v>
      </c>
      <c r="EI117" s="142" cm="1">
        <f t="array" ref="EI117">_xlfn.XLOOKUP($D116&amp;EF$2&amp;EF$3,事業計画集計2025[営業所]&amp;事業計画集計2025[月]&amp;事業計画集計2025[受着完],事業計画集計2025[(当月)実績 棟数],0,0)</f>
        <v>0</v>
      </c>
      <c r="EJ117" s="421">
        <f t="shared" si="3020"/>
        <v>0</v>
      </c>
      <c r="EK117" s="422">
        <f t="shared" si="3021"/>
        <v>0</v>
      </c>
      <c r="EL117" s="423">
        <f t="shared" si="3022"/>
        <v>0</v>
      </c>
      <c r="EM117" s="296">
        <f t="shared" si="3023"/>
        <v>0</v>
      </c>
      <c r="EN117" s="300">
        <f t="shared" si="3024"/>
        <v>0</v>
      </c>
      <c r="EO117" s="154">
        <f t="shared" si="3025"/>
        <v>0</v>
      </c>
      <c r="EP117" s="304">
        <f>DL117+DV117+EF117</f>
        <v>0</v>
      </c>
      <c r="EQ117" s="314">
        <f>DM117+DW117+EG117</f>
        <v>0</v>
      </c>
      <c r="ER117" s="409">
        <f>EQ117*(1+ER118)-(($Q116*1000)*3)</f>
        <v>-18000000</v>
      </c>
      <c r="ES117" s="158">
        <f>DO117+DY117+EI117</f>
        <v>0</v>
      </c>
      <c r="ET117" s="28" cm="1">
        <f t="array" ref="ET117">_xlfn.XLOOKUP($D116&amp;ET$2&amp;ET$3,事業計画集計2025[営業所]&amp;事業計画集計2025[月]&amp;事業計画集計2025[受着完],事業計画集計2025[(当月)実績 請負金額],0,0)</f>
        <v>0</v>
      </c>
      <c r="EU117" s="28" cm="1">
        <f t="array" ref="EU117">_xlfn.XLOOKUP($D116&amp;ET$2&amp;ET$3,事業計画集計2025[営業所]&amp;事業計画集計2025[月]&amp;事業計画集計2025[受着完],事業計画集計2025[(当月)実績 利益額],0,0)</f>
        <v>0</v>
      </c>
      <c r="EV117" s="149" cm="1">
        <f t="array" ref="EV117">_xlfn.XLOOKUP($D116&amp;ET$2&amp;ET$3,事業計画集計2025[営業所]&amp;事業計画集計2025[月]&amp;事業計画集計2025[受着完],事業計画集計2025[(当月)実績 棟数],0,0)</f>
        <v>0</v>
      </c>
      <c r="EW117" s="28" cm="1">
        <f t="array" ref="EW117">_xlfn.XLOOKUP($D116&amp;EW$2&amp;EW$3,事業計画集計2025[営業所]&amp;事業計画集計2025[月]&amp;事業計画集計2025[受着完],事業計画集計2025[(当月)実績 請負金額],0,0)</f>
        <v>0</v>
      </c>
      <c r="EX117" s="28" cm="1">
        <f t="array" ref="EX117">_xlfn.XLOOKUP($D116&amp;EW$2&amp;EW$3,事業計画集計2025[営業所]&amp;事業計画集計2025[月]&amp;事業計画集計2025[受着完],事業計画集計2025[(当月)実績 利益額],0,0)</f>
        <v>0</v>
      </c>
      <c r="EY117" s="149" cm="1">
        <f t="array" ref="EY117">_xlfn.XLOOKUP($D116&amp;EW$2&amp;EW$3,事業計画集計2025[営業所]&amp;事業計画集計2025[月]&amp;事業計画集計2025[受着完],事業計画集計2025[(当月)実績 棟数],0,0)</f>
        <v>0</v>
      </c>
      <c r="EZ117" s="28" cm="1">
        <f t="array" ref="EZ117">_xlfn.XLOOKUP($D116&amp;EZ$2&amp;EZ$3,事業計画集計2025[営業所]&amp;事業計画集計2025[月]&amp;事業計画集計2025[受着完],事業計画集計2025[(当月)実績 請負金額],0,0)</f>
        <v>0</v>
      </c>
      <c r="FA117" s="28" cm="1">
        <f t="array" ref="FA117">_xlfn.XLOOKUP($D116&amp;EZ$2&amp;EZ$3,事業計画集計2025[営業所]&amp;事業計画集計2025[月]&amp;事業計画集計2025[受着完],事業計画集計2025[(当月)実績 利益額],0,0)</f>
        <v>0</v>
      </c>
      <c r="FB117" s="133">
        <f>FA117-($Q116*1000)</f>
        <v>-6000000</v>
      </c>
      <c r="FC117" s="149" cm="1">
        <f t="array" ref="FC117">_xlfn.XLOOKUP($D116&amp;EZ$2&amp;EZ$3,事業計画集計2025[営業所]&amp;事業計画集計2025[月]&amp;事業計画集計2025[受着完],事業計画集計2025[(当月)実績 棟数],0,0)</f>
        <v>0</v>
      </c>
      <c r="FD117" s="28" cm="1">
        <f t="array" ref="FD117">_xlfn.XLOOKUP($D116&amp;FD$2&amp;FD$3,事業計画集計2025[営業所]&amp;事業計画集計2025[月]&amp;事業計画集計2025[受着完],事業計画集計2025[(当月)実績 請負金額],0,0)</f>
        <v>0</v>
      </c>
      <c r="FE117" s="28" cm="1">
        <f t="array" ref="FE117">_xlfn.XLOOKUP($D116&amp;FD$2&amp;FD$3,事業計画集計2025[営業所]&amp;事業計画集計2025[月]&amp;事業計画集計2025[受着完],事業計画集計2025[(当月)実績 利益額],0,0)</f>
        <v>0</v>
      </c>
      <c r="FF117" s="149" cm="1">
        <f t="array" ref="FF117">_xlfn.XLOOKUP($D116&amp;FD$2&amp;FD$3,事業計画集計2025[営業所]&amp;事業計画集計2025[月]&amp;事業計画集計2025[受着完],事業計画集計2025[(当月)実績 棟数],0,0)</f>
        <v>0</v>
      </c>
      <c r="FG117" s="28" cm="1">
        <f t="array" ref="FG117">_xlfn.XLOOKUP($D116&amp;FG$2&amp;FG$3,事業計画集計2025[営業所]&amp;事業計画集計2025[月]&amp;事業計画集計2025[受着完],事業計画集計2025[(当月)実績 請負金額],0,0)</f>
        <v>0</v>
      </c>
      <c r="FH117" s="28" cm="1">
        <f t="array" ref="FH117">_xlfn.XLOOKUP($D116&amp;FG$2&amp;FG$3,事業計画集計2025[営業所]&amp;事業計画集計2025[月]&amp;事業計画集計2025[受着完],事業計画集計2025[(当月)実績 利益額],0,0)</f>
        <v>0</v>
      </c>
      <c r="FI117" s="149" cm="1">
        <f t="array" ref="FI117">_xlfn.XLOOKUP($D116&amp;FG$2&amp;FG$3,事業計画集計2025[営業所]&amp;事業計画集計2025[月]&amp;事業計画集計2025[受着完],事業計画集計2025[(当月)実績 棟数],0,0)</f>
        <v>0</v>
      </c>
      <c r="FJ117" s="28" cm="1">
        <f t="array" ref="FJ117">_xlfn.XLOOKUP($D116&amp;FJ$2&amp;FJ$3,事業計画集計2025[営業所]&amp;事業計画集計2025[月]&amp;事業計画集計2025[受着完],事業計画集計2025[(当月)実績 請負金額],0,0)</f>
        <v>0</v>
      </c>
      <c r="FK117" s="28" cm="1">
        <f t="array" ref="FK117">_xlfn.XLOOKUP($D116&amp;FJ$2&amp;FJ$3,事業計画集計2025[営業所]&amp;事業計画集計2025[月]&amp;事業計画集計2025[受着完],事業計画集計2025[(当月)実績 利益額],0,0)</f>
        <v>0</v>
      </c>
      <c r="FL117" s="133">
        <f>FK117-($Q116*1000)</f>
        <v>-6000000</v>
      </c>
      <c r="FM117" s="149" cm="1">
        <f t="array" ref="FM117">_xlfn.XLOOKUP($D116&amp;FJ$2&amp;FJ$3,事業計画集計2025[営業所]&amp;事業計画集計2025[月]&amp;事業計画集計2025[受着完],事業計画集計2025[(当月)実績 棟数],0,0)</f>
        <v>0</v>
      </c>
      <c r="FN117" s="28" cm="1">
        <f t="array" ref="FN117">_xlfn.XLOOKUP($D116&amp;FN$2&amp;FN$3,事業計画集計2025[営業所]&amp;事業計画集計2025[月]&amp;事業計画集計2025[受着完],事業計画集計2025[(当月)実績 請負金額],0,0)</f>
        <v>0</v>
      </c>
      <c r="FO117" s="28" cm="1">
        <f t="array" ref="FO117">_xlfn.XLOOKUP($D116&amp;FN$2&amp;FN$3,事業計画集計2025[営業所]&amp;事業計画集計2025[月]&amp;事業計画集計2025[受着完],事業計画集計2025[(当月)実績 利益額],0,0)</f>
        <v>0</v>
      </c>
      <c r="FP117" s="149" cm="1">
        <f t="array" ref="FP117">_xlfn.XLOOKUP($D116&amp;FN$2&amp;FN$3,事業計画集計2025[営業所]&amp;事業計画集計2025[月]&amp;事業計画集計2025[受着完],事業計画集計2025[(当月)実績 棟数],0,0)</f>
        <v>0</v>
      </c>
      <c r="FQ117" s="28" cm="1">
        <f t="array" ref="FQ117">_xlfn.XLOOKUP($D116&amp;FQ$2&amp;FQ$3,事業計画集計2025[営業所]&amp;事業計画集計2025[月]&amp;事業計画集計2025[受着完],事業計画集計2025[(当月)実績 請負金額],0,0)</f>
        <v>0</v>
      </c>
      <c r="FR117" s="28" cm="1">
        <f t="array" ref="FR117">_xlfn.XLOOKUP($D116&amp;FQ$2&amp;FQ$3,事業計画集計2025[営業所]&amp;事業計画集計2025[月]&amp;事業計画集計2025[受着完],事業計画集計2025[(当月)実績 利益額],0,0)</f>
        <v>0</v>
      </c>
      <c r="FS117" s="149" cm="1">
        <f t="array" ref="FS117">_xlfn.XLOOKUP($D116&amp;FQ$2&amp;FQ$3,事業計画集計2025[営業所]&amp;事業計画集計2025[月]&amp;事業計画集計2025[受着完],事業計画集計2025[(当月)実績 棟数],0,0)</f>
        <v>0</v>
      </c>
      <c r="FT117" s="28" cm="1">
        <f t="array" ref="FT117">_xlfn.XLOOKUP($D116&amp;FT$2&amp;FT$3,事業計画集計2025[営業所]&amp;事業計画集計2025[月]&amp;事業計画集計2025[受着完],事業計画集計2025[(当月)実績 請負金額],0,0)</f>
        <v>0</v>
      </c>
      <c r="FU117" s="28" cm="1">
        <f t="array" ref="FU117">_xlfn.XLOOKUP($D116&amp;FT$2&amp;FT$3,事業計画集計2025[営業所]&amp;事業計画集計2025[月]&amp;事業計画集計2025[受着完],事業計画集計2025[(当月)実績 利益額],0,0)</f>
        <v>0</v>
      </c>
      <c r="FV117" s="133">
        <f>FU117-($Q116*1000)</f>
        <v>-6000000</v>
      </c>
      <c r="FW117" s="142" cm="1">
        <f t="array" ref="FW117">_xlfn.XLOOKUP($D116&amp;FT$2&amp;FT$3,事業計画集計2025[営業所]&amp;事業計画集計2025[月]&amp;事業計画集計2025[受着完],事業計画集計2025[(当月)実績 棟数],0,0)</f>
        <v>0</v>
      </c>
      <c r="FX117" s="421">
        <f t="shared" si="3029"/>
        <v>0</v>
      </c>
      <c r="FY117" s="422">
        <f t="shared" si="3030"/>
        <v>0</v>
      </c>
      <c r="FZ117" s="423">
        <f t="shared" si="3031"/>
        <v>0</v>
      </c>
      <c r="GA117" s="296">
        <f t="shared" si="3032"/>
        <v>0</v>
      </c>
      <c r="GB117" s="300">
        <f t="shared" si="3033"/>
        <v>0</v>
      </c>
      <c r="GC117" s="154">
        <f t="shared" si="3034"/>
        <v>0</v>
      </c>
      <c r="GD117" s="304">
        <f>EZ117+FJ117+FT117</f>
        <v>0</v>
      </c>
      <c r="GE117" s="314">
        <f>FA117+FK117+FU117</f>
        <v>0</v>
      </c>
      <c r="GF117" s="409">
        <f>GE117*(1+GF118)-(($Q116*1000)*3)</f>
        <v>-18000000</v>
      </c>
      <c r="GG117" s="158">
        <f>FC117+FM117+FW117</f>
        <v>0</v>
      </c>
      <c r="GH117" s="333">
        <f t="shared" si="3038"/>
        <v>0</v>
      </c>
      <c r="GI117" s="334">
        <f t="shared" si="3039"/>
        <v>0</v>
      </c>
      <c r="GJ117" s="162">
        <f t="shared" si="3040"/>
        <v>0</v>
      </c>
      <c r="GK117" s="354">
        <f t="shared" si="3041"/>
        <v>0</v>
      </c>
      <c r="GL117" s="355">
        <f t="shared" si="3042"/>
        <v>0</v>
      </c>
      <c r="GM117" s="166">
        <f t="shared" si="3043"/>
        <v>0</v>
      </c>
      <c r="GN117" s="479">
        <f t="shared" si="3044"/>
        <v>0</v>
      </c>
      <c r="GO117" s="480">
        <f t="shared" si="3045"/>
        <v>0</v>
      </c>
      <c r="GP117" s="409">
        <f t="shared" si="3046"/>
        <v>-36000000</v>
      </c>
      <c r="GQ117" s="482">
        <f t="shared" si="3047"/>
        <v>0</v>
      </c>
      <c r="GR117" s="390">
        <f t="shared" si="3048"/>
        <v>0</v>
      </c>
      <c r="GS117" s="391">
        <f t="shared" si="3049"/>
        <v>0</v>
      </c>
      <c r="GT117" s="170">
        <f t="shared" si="3050"/>
        <v>0</v>
      </c>
      <c r="GU117" s="390">
        <f t="shared" si="3051"/>
        <v>0</v>
      </c>
      <c r="GV117" s="391">
        <f t="shared" si="3052"/>
        <v>0</v>
      </c>
      <c r="GW117" s="170">
        <f t="shared" si="3053"/>
        <v>0</v>
      </c>
      <c r="GX117" s="390">
        <f t="shared" si="3054"/>
        <v>0</v>
      </c>
      <c r="GY117" s="391">
        <f t="shared" si="3055"/>
        <v>0</v>
      </c>
      <c r="GZ117" s="409">
        <f t="shared" si="3056"/>
        <v>-72000000</v>
      </c>
      <c r="HA117" s="256">
        <f t="shared" si="3057"/>
        <v>0</v>
      </c>
      <c r="HB117" s="31"/>
      <c r="HC117" s="30" t="s">
        <v>138</v>
      </c>
      <c r="HD117" s="30" t="s">
        <v>16</v>
      </c>
      <c r="HE117" s="30"/>
      <c r="HF117" s="30"/>
      <c r="HG117" s="30"/>
    </row>
    <row r="118" spans="1:215" s="38" customFormat="1" ht="21">
      <c r="A118" s="32"/>
      <c r="B118" s="599"/>
      <c r="C118" s="92"/>
      <c r="D118" s="93"/>
      <c r="E118" s="198"/>
      <c r="F118" s="198"/>
      <c r="G118" s="198"/>
      <c r="H118" s="198"/>
      <c r="I118" s="198"/>
      <c r="J118" s="198"/>
      <c r="K118" s="199"/>
      <c r="L118" s="199"/>
      <c r="M118" s="199"/>
      <c r="N118" s="199"/>
      <c r="O118" s="199"/>
      <c r="P118" s="199"/>
      <c r="Q118" s="199"/>
      <c r="R118" s="198"/>
      <c r="S118" s="34" t="s">
        <v>139</v>
      </c>
      <c r="T118" s="35" t="str">
        <f t="shared" ref="T118:AA118" si="3064">IF(AND(T116&gt;0,T117&gt;0),ROUNDDOWN(T117/T116,4),"")</f>
        <v/>
      </c>
      <c r="U118" s="36" t="str">
        <f t="shared" si="3064"/>
        <v/>
      </c>
      <c r="V118" s="143" t="str">
        <f t="shared" si="3064"/>
        <v/>
      </c>
      <c r="W118" s="35" t="str">
        <f t="shared" si="3064"/>
        <v/>
      </c>
      <c r="X118" s="36" t="str">
        <f t="shared" si="3064"/>
        <v/>
      </c>
      <c r="Y118" s="150" t="str">
        <f t="shared" si="3064"/>
        <v/>
      </c>
      <c r="Z118" s="36" t="str">
        <f t="shared" si="3064"/>
        <v/>
      </c>
      <c r="AA118" s="36" t="str">
        <f t="shared" si="3064"/>
        <v/>
      </c>
      <c r="AB118" s="37">
        <f>IF(AB117&gt;0,AB117/AB116,0)</f>
        <v>0</v>
      </c>
      <c r="AC118" s="143" t="str">
        <f t="shared" ref="AC118:AK118" si="3065">IF(AND(AC116&gt;0,AC117&gt;0),ROUNDDOWN(AC117/AC116,4),"")</f>
        <v/>
      </c>
      <c r="AD118" s="35" t="str">
        <f t="shared" si="3065"/>
        <v/>
      </c>
      <c r="AE118" s="36" t="str">
        <f t="shared" si="3065"/>
        <v/>
      </c>
      <c r="AF118" s="150" t="str">
        <f t="shared" si="3065"/>
        <v/>
      </c>
      <c r="AG118" s="36" t="str">
        <f t="shared" si="3065"/>
        <v/>
      </c>
      <c r="AH118" s="36" t="str">
        <f t="shared" si="3065"/>
        <v/>
      </c>
      <c r="AI118" s="150" t="str">
        <f t="shared" si="3065"/>
        <v/>
      </c>
      <c r="AJ118" s="36" t="str">
        <f t="shared" si="3065"/>
        <v/>
      </c>
      <c r="AK118" s="36" t="str">
        <f t="shared" si="3065"/>
        <v/>
      </c>
      <c r="AL118" s="37">
        <f>IF(AL117&gt;0,AL117/AL116,0)</f>
        <v>0</v>
      </c>
      <c r="AM118" s="150" t="str">
        <f t="shared" ref="AM118:AU118" si="3066">IF(AND(AM116&gt;0,AM117&gt;0),ROUNDDOWN(AM117/AM116,4),"")</f>
        <v/>
      </c>
      <c r="AN118" s="36" t="str">
        <f t="shared" si="3066"/>
        <v/>
      </c>
      <c r="AO118" s="36" t="str">
        <f t="shared" si="3066"/>
        <v/>
      </c>
      <c r="AP118" s="150" t="str">
        <f t="shared" si="3066"/>
        <v/>
      </c>
      <c r="AQ118" s="36" t="str">
        <f t="shared" si="3066"/>
        <v/>
      </c>
      <c r="AR118" s="36" t="str">
        <f t="shared" si="3066"/>
        <v/>
      </c>
      <c r="AS118" s="150" t="str">
        <f t="shared" si="3066"/>
        <v/>
      </c>
      <c r="AT118" s="36" t="str">
        <f t="shared" si="3066"/>
        <v/>
      </c>
      <c r="AU118" s="36" t="str">
        <f t="shared" si="3066"/>
        <v/>
      </c>
      <c r="AV118" s="37">
        <f>IF(AV117&gt;0,AV117/AV116,0)</f>
        <v>0</v>
      </c>
      <c r="AW118" s="143" t="str">
        <f>IF(AND(AW116&gt;0,AW117&gt;0),ROUNDDOWN(AW117/AW116,4),"")</f>
        <v/>
      </c>
      <c r="AX118" s="424" t="str">
        <f t="shared" ref="AX118:BE118" si="3067">IF(AND(AX116&gt;0,AX117&gt;0),ROUNDDOWN(AX117/AX116,4),"")</f>
        <v/>
      </c>
      <c r="AY118" s="425" t="str">
        <f t="shared" si="3067"/>
        <v/>
      </c>
      <c r="AZ118" s="426" t="str">
        <f t="shared" si="3067"/>
        <v/>
      </c>
      <c r="BA118" s="297" t="str">
        <f t="shared" si="3067"/>
        <v/>
      </c>
      <c r="BB118" s="301" t="str">
        <f t="shared" si="3067"/>
        <v/>
      </c>
      <c r="BC118" s="155" t="str">
        <f t="shared" si="3067"/>
        <v/>
      </c>
      <c r="BD118" s="305" t="str">
        <f t="shared" si="3067"/>
        <v/>
      </c>
      <c r="BE118" s="315" t="str">
        <f t="shared" si="3067"/>
        <v/>
      </c>
      <c r="BF118" s="325"/>
      <c r="BG118" s="159" t="str">
        <f t="shared" ref="BG118:BO118" si="3068">IF(AND(BG116&gt;0,BG117&gt;0),ROUNDDOWN(BG117/BG116,4),"")</f>
        <v/>
      </c>
      <c r="BH118" s="36" t="str">
        <f t="shared" si="3068"/>
        <v/>
      </c>
      <c r="BI118" s="36" t="str">
        <f t="shared" si="3068"/>
        <v/>
      </c>
      <c r="BJ118" s="150" t="str">
        <f t="shared" si="3068"/>
        <v/>
      </c>
      <c r="BK118" s="36" t="str">
        <f t="shared" si="3068"/>
        <v/>
      </c>
      <c r="BL118" s="36" t="str">
        <f t="shared" si="3068"/>
        <v/>
      </c>
      <c r="BM118" s="150" t="str">
        <f t="shared" si="3068"/>
        <v/>
      </c>
      <c r="BN118" s="36" t="str">
        <f t="shared" si="3068"/>
        <v/>
      </c>
      <c r="BO118" s="36" t="str">
        <f t="shared" si="3068"/>
        <v/>
      </c>
      <c r="BP118" s="37">
        <f>IF(BP117&gt;0,BP117/BP116,0)</f>
        <v>0</v>
      </c>
      <c r="BQ118" s="150" t="str">
        <f t="shared" ref="BQ118:BY118" si="3069">IF(AND(BQ116&gt;0,BQ117&gt;0),ROUNDDOWN(BQ117/BQ116,4),"")</f>
        <v/>
      </c>
      <c r="BR118" s="36" t="str">
        <f t="shared" si="3069"/>
        <v/>
      </c>
      <c r="BS118" s="36" t="str">
        <f t="shared" si="3069"/>
        <v/>
      </c>
      <c r="BT118" s="150" t="str">
        <f t="shared" si="3069"/>
        <v/>
      </c>
      <c r="BU118" s="36" t="str">
        <f t="shared" si="3069"/>
        <v/>
      </c>
      <c r="BV118" s="36" t="str">
        <f t="shared" si="3069"/>
        <v/>
      </c>
      <c r="BW118" s="150" t="str">
        <f t="shared" si="3069"/>
        <v/>
      </c>
      <c r="BX118" s="36" t="str">
        <f t="shared" si="3069"/>
        <v/>
      </c>
      <c r="BY118" s="36" t="str">
        <f t="shared" si="3069"/>
        <v/>
      </c>
      <c r="BZ118" s="37">
        <f>IF(BZ117&gt;0,BZ117/BZ116,0)</f>
        <v>0</v>
      </c>
      <c r="CA118" s="150" t="str">
        <f t="shared" ref="CA118:CI118" si="3070">IF(AND(CA116&gt;0,CA117&gt;0),ROUNDDOWN(CA117/CA116,4),"")</f>
        <v/>
      </c>
      <c r="CB118" s="36" t="str">
        <f t="shared" si="3070"/>
        <v/>
      </c>
      <c r="CC118" s="36" t="str">
        <f t="shared" si="3070"/>
        <v/>
      </c>
      <c r="CD118" s="150" t="str">
        <f t="shared" si="3070"/>
        <v/>
      </c>
      <c r="CE118" s="36" t="str">
        <f t="shared" si="3070"/>
        <v/>
      </c>
      <c r="CF118" s="36" t="str">
        <f t="shared" si="3070"/>
        <v/>
      </c>
      <c r="CG118" s="150" t="str">
        <f t="shared" si="3070"/>
        <v/>
      </c>
      <c r="CH118" s="36" t="str">
        <f t="shared" si="3070"/>
        <v/>
      </c>
      <c r="CI118" s="36" t="str">
        <f t="shared" si="3070"/>
        <v/>
      </c>
      <c r="CJ118" s="37">
        <f>IF(CJ117&gt;0,CJ117/CJ116,0)</f>
        <v>0</v>
      </c>
      <c r="CK118" s="143" t="str">
        <f>IF(AND(CK116&gt;0,CK117&gt;0),ROUNDDOWN(CK117/CK116,4),"")</f>
        <v/>
      </c>
      <c r="CL118" s="424" t="str">
        <f t="shared" ref="CL118:CS118" si="3071">IF(AND(CL116&gt;0,CL117&gt;0),ROUNDDOWN(CL117/CL116,4),"")</f>
        <v/>
      </c>
      <c r="CM118" s="425" t="str">
        <f t="shared" si="3071"/>
        <v/>
      </c>
      <c r="CN118" s="426" t="str">
        <f t="shared" si="3071"/>
        <v/>
      </c>
      <c r="CO118" s="297" t="str">
        <f t="shared" si="3071"/>
        <v/>
      </c>
      <c r="CP118" s="301" t="str">
        <f t="shared" si="3071"/>
        <v/>
      </c>
      <c r="CQ118" s="155" t="str">
        <f t="shared" si="3071"/>
        <v/>
      </c>
      <c r="CR118" s="305" t="str">
        <f t="shared" si="3071"/>
        <v/>
      </c>
      <c r="CS118" s="315" t="str">
        <f t="shared" si="3071"/>
        <v/>
      </c>
      <c r="CT118" s="325"/>
      <c r="CU118" s="159" t="str">
        <f>IF(AND(CU116&gt;0,CU117&gt;0),ROUNDDOWN(CU117/CU116,4),"")</f>
        <v/>
      </c>
      <c r="CV118" s="335" t="str">
        <f>IF(AND(CV116&gt;0,CV117&gt;0),ROUNDDOWN(CV117/CV116,4),"")</f>
        <v/>
      </c>
      <c r="CW118" s="336" t="str">
        <f t="shared" ref="CW118:CX118" si="3072">IF(AND(CW116&gt;0,CW117&gt;0),ROUNDDOWN(CW117/CW116,4),"")</f>
        <v/>
      </c>
      <c r="CX118" s="163" t="str">
        <f t="shared" si="3072"/>
        <v/>
      </c>
      <c r="CY118" s="356" t="str">
        <f>IF(AND(CY116&gt;0,CY117&gt;0),ROUNDDOWN(CY117/CY116,4),"")</f>
        <v/>
      </c>
      <c r="CZ118" s="357" t="str">
        <f>IF(AND(CZ116&gt;0,CZ117&gt;0),ROUNDDOWN(CZ117/CZ116,4),"")</f>
        <v/>
      </c>
      <c r="DA118" s="167" t="str">
        <f>IF(AND(DA116&gt;0,DA117&gt;0),ROUNDDOWN(DA117/DA116,4),"")</f>
        <v/>
      </c>
      <c r="DB118" s="483" t="str">
        <f t="shared" ref="DB118:DE118" si="3073">IF(AND(DB116&gt;0,DB117&gt;0),ROUNDDOWN(DB117/DB116,4),"")</f>
        <v/>
      </c>
      <c r="DC118" s="484" t="str">
        <f t="shared" si="3073"/>
        <v/>
      </c>
      <c r="DD118" s="485"/>
      <c r="DE118" s="486" t="str">
        <f t="shared" si="3073"/>
        <v/>
      </c>
      <c r="DF118" s="36" t="str">
        <f t="shared" ref="DF118:DM118" si="3074">IF(AND(DF116&gt;0,DF117&gt;0),ROUNDDOWN(DF117/DF116,4),"")</f>
        <v/>
      </c>
      <c r="DG118" s="36" t="str">
        <f t="shared" si="3074"/>
        <v/>
      </c>
      <c r="DH118" s="150" t="str">
        <f t="shared" si="3074"/>
        <v/>
      </c>
      <c r="DI118" s="36" t="str">
        <f t="shared" si="3074"/>
        <v/>
      </c>
      <c r="DJ118" s="36" t="str">
        <f t="shared" si="3074"/>
        <v/>
      </c>
      <c r="DK118" s="150" t="str">
        <f t="shared" si="3074"/>
        <v/>
      </c>
      <c r="DL118" s="36" t="str">
        <f t="shared" si="3074"/>
        <v/>
      </c>
      <c r="DM118" s="36" t="str">
        <f t="shared" si="3074"/>
        <v/>
      </c>
      <c r="DN118" s="37">
        <f>IF(DN117&gt;0,DN117/DN116,0)</f>
        <v>0</v>
      </c>
      <c r="DO118" s="150" t="str">
        <f t="shared" ref="DO118:DW118" si="3075">IF(AND(DO116&gt;0,DO117&gt;0),ROUNDDOWN(DO117/DO116,4),"")</f>
        <v/>
      </c>
      <c r="DP118" s="36" t="str">
        <f t="shared" si="3075"/>
        <v/>
      </c>
      <c r="DQ118" s="36" t="str">
        <f t="shared" si="3075"/>
        <v/>
      </c>
      <c r="DR118" s="150" t="str">
        <f t="shared" si="3075"/>
        <v/>
      </c>
      <c r="DS118" s="36" t="str">
        <f t="shared" si="3075"/>
        <v/>
      </c>
      <c r="DT118" s="36" t="str">
        <f t="shared" si="3075"/>
        <v/>
      </c>
      <c r="DU118" s="150" t="str">
        <f t="shared" si="3075"/>
        <v/>
      </c>
      <c r="DV118" s="36" t="str">
        <f t="shared" si="3075"/>
        <v/>
      </c>
      <c r="DW118" s="36" t="str">
        <f t="shared" si="3075"/>
        <v/>
      </c>
      <c r="DX118" s="37">
        <f>IF(DX117&gt;0,DX117/DX116,0)</f>
        <v>0</v>
      </c>
      <c r="DY118" s="150" t="str">
        <f t="shared" ref="DY118:EG118" si="3076">IF(AND(DY116&gt;0,DY117&gt;0),ROUNDDOWN(DY117/DY116,4),"")</f>
        <v/>
      </c>
      <c r="DZ118" s="36" t="str">
        <f t="shared" si="3076"/>
        <v/>
      </c>
      <c r="EA118" s="36" t="str">
        <f t="shared" si="3076"/>
        <v/>
      </c>
      <c r="EB118" s="150" t="str">
        <f t="shared" si="3076"/>
        <v/>
      </c>
      <c r="EC118" s="36" t="str">
        <f t="shared" si="3076"/>
        <v/>
      </c>
      <c r="ED118" s="36" t="str">
        <f t="shared" si="3076"/>
        <v/>
      </c>
      <c r="EE118" s="150" t="str">
        <f t="shared" si="3076"/>
        <v/>
      </c>
      <c r="EF118" s="36" t="str">
        <f t="shared" si="3076"/>
        <v/>
      </c>
      <c r="EG118" s="36" t="str">
        <f t="shared" si="3076"/>
        <v/>
      </c>
      <c r="EH118" s="37">
        <f>IF(EH117&gt;0,EH117/EH116,0)</f>
        <v>0</v>
      </c>
      <c r="EI118" s="143" t="str">
        <f>IF(AND(EI116&gt;0,EI117&gt;0),ROUNDDOWN(EI117/EI116,4),"")</f>
        <v/>
      </c>
      <c r="EJ118" s="424" t="str">
        <f t="shared" ref="EJ118:EQ118" si="3077">IF(AND(EJ116&gt;0,EJ117&gt;0),ROUNDDOWN(EJ117/EJ116,4),"")</f>
        <v/>
      </c>
      <c r="EK118" s="425" t="str">
        <f t="shared" si="3077"/>
        <v/>
      </c>
      <c r="EL118" s="426" t="str">
        <f t="shared" si="3077"/>
        <v/>
      </c>
      <c r="EM118" s="297" t="str">
        <f t="shared" si="3077"/>
        <v/>
      </c>
      <c r="EN118" s="301" t="str">
        <f t="shared" si="3077"/>
        <v/>
      </c>
      <c r="EO118" s="155" t="str">
        <f t="shared" si="3077"/>
        <v/>
      </c>
      <c r="EP118" s="305" t="str">
        <f t="shared" si="3077"/>
        <v/>
      </c>
      <c r="EQ118" s="315" t="str">
        <f t="shared" si="3077"/>
        <v/>
      </c>
      <c r="ER118" s="325"/>
      <c r="ES118" s="159" t="str">
        <f t="shared" ref="ES118:FA118" si="3078">IF(AND(ES116&gt;0,ES117&gt;0),ROUNDDOWN(ES117/ES116,4),"")</f>
        <v/>
      </c>
      <c r="ET118" s="36" t="str">
        <f t="shared" si="3078"/>
        <v/>
      </c>
      <c r="EU118" s="36" t="str">
        <f t="shared" si="3078"/>
        <v/>
      </c>
      <c r="EV118" s="150" t="str">
        <f t="shared" si="3078"/>
        <v/>
      </c>
      <c r="EW118" s="36" t="str">
        <f t="shared" si="3078"/>
        <v/>
      </c>
      <c r="EX118" s="36" t="str">
        <f t="shared" si="3078"/>
        <v/>
      </c>
      <c r="EY118" s="150" t="str">
        <f t="shared" si="3078"/>
        <v/>
      </c>
      <c r="EZ118" s="36" t="str">
        <f t="shared" si="3078"/>
        <v/>
      </c>
      <c r="FA118" s="36" t="str">
        <f t="shared" si="3078"/>
        <v/>
      </c>
      <c r="FB118" s="37">
        <f>IF(FB117&gt;0,FB117/FB116,0)</f>
        <v>0</v>
      </c>
      <c r="FC118" s="150" t="str">
        <f t="shared" ref="FC118:FK118" si="3079">IF(AND(FC116&gt;0,FC117&gt;0),ROUNDDOWN(FC117/FC116,4),"")</f>
        <v/>
      </c>
      <c r="FD118" s="36" t="str">
        <f t="shared" si="3079"/>
        <v/>
      </c>
      <c r="FE118" s="36" t="str">
        <f t="shared" si="3079"/>
        <v/>
      </c>
      <c r="FF118" s="150" t="str">
        <f t="shared" si="3079"/>
        <v/>
      </c>
      <c r="FG118" s="36" t="str">
        <f t="shared" si="3079"/>
        <v/>
      </c>
      <c r="FH118" s="36" t="str">
        <f t="shared" si="3079"/>
        <v/>
      </c>
      <c r="FI118" s="150" t="str">
        <f t="shared" si="3079"/>
        <v/>
      </c>
      <c r="FJ118" s="36" t="str">
        <f t="shared" si="3079"/>
        <v/>
      </c>
      <c r="FK118" s="36" t="str">
        <f t="shared" si="3079"/>
        <v/>
      </c>
      <c r="FL118" s="37">
        <f>IF(FL117&gt;0,FL117/FL116,0)</f>
        <v>0</v>
      </c>
      <c r="FM118" s="150" t="str">
        <f t="shared" ref="FM118:FU118" si="3080">IF(AND(FM116&gt;0,FM117&gt;0),ROUNDDOWN(FM117/FM116,4),"")</f>
        <v/>
      </c>
      <c r="FN118" s="36" t="str">
        <f t="shared" si="3080"/>
        <v/>
      </c>
      <c r="FO118" s="36" t="str">
        <f t="shared" si="3080"/>
        <v/>
      </c>
      <c r="FP118" s="150" t="str">
        <f t="shared" si="3080"/>
        <v/>
      </c>
      <c r="FQ118" s="36" t="str">
        <f t="shared" si="3080"/>
        <v/>
      </c>
      <c r="FR118" s="36" t="str">
        <f t="shared" si="3080"/>
        <v/>
      </c>
      <c r="FS118" s="150" t="str">
        <f t="shared" si="3080"/>
        <v/>
      </c>
      <c r="FT118" s="36" t="str">
        <f t="shared" si="3080"/>
        <v/>
      </c>
      <c r="FU118" s="36" t="str">
        <f t="shared" si="3080"/>
        <v/>
      </c>
      <c r="FV118" s="37">
        <f>IF(FV117&gt;0,FV117/FV116,0)</f>
        <v>0</v>
      </c>
      <c r="FW118" s="143" t="str">
        <f>IF(AND(FW116&gt;0,FW117&gt;0),ROUNDDOWN(FW117/FW116,4),"")</f>
        <v/>
      </c>
      <c r="FX118" s="424" t="str">
        <f t="shared" ref="FX118:GE118" si="3081">IF(AND(FX116&gt;0,FX117&gt;0),ROUNDDOWN(FX117/FX116,4),"")</f>
        <v/>
      </c>
      <c r="FY118" s="425" t="str">
        <f t="shared" si="3081"/>
        <v/>
      </c>
      <c r="FZ118" s="426" t="str">
        <f t="shared" si="3081"/>
        <v/>
      </c>
      <c r="GA118" s="297" t="str">
        <f t="shared" si="3081"/>
        <v/>
      </c>
      <c r="GB118" s="301" t="str">
        <f t="shared" si="3081"/>
        <v/>
      </c>
      <c r="GC118" s="155" t="str">
        <f t="shared" si="3081"/>
        <v/>
      </c>
      <c r="GD118" s="305" t="str">
        <f t="shared" si="3081"/>
        <v/>
      </c>
      <c r="GE118" s="315" t="str">
        <f t="shared" si="3081"/>
        <v/>
      </c>
      <c r="GF118" s="325"/>
      <c r="GG118" s="159" t="str">
        <f>IF(AND(GG116&gt;0,GG117&gt;0),ROUNDDOWN(GG117/GG116,4),"")</f>
        <v/>
      </c>
      <c r="GH118" s="335" t="str">
        <f>IF(AND(GH116&gt;0,GH117&gt;0),ROUNDDOWN(GH117/GH116,4),"")</f>
        <v/>
      </c>
      <c r="GI118" s="336" t="str">
        <f t="shared" ref="GI118:GJ118" si="3082">IF(AND(GI116&gt;0,GI117&gt;0),ROUNDDOWN(GI117/GI116,4),"")</f>
        <v/>
      </c>
      <c r="GJ118" s="163" t="str">
        <f t="shared" si="3082"/>
        <v/>
      </c>
      <c r="GK118" s="356" t="str">
        <f>IF(AND(GK116&gt;0,GK117&gt;0),ROUNDDOWN(GK117/GK116,4),"")</f>
        <v/>
      </c>
      <c r="GL118" s="357" t="str">
        <f>IF(AND(GL116&gt;0,GL117&gt;0),ROUNDDOWN(GL117/GL116,4),"")</f>
        <v/>
      </c>
      <c r="GM118" s="167" t="str">
        <f>IF(AND(GM116&gt;0,GM117&gt;0),ROUNDDOWN(GM117/GM116,4),"")</f>
        <v/>
      </c>
      <c r="GN118" s="483" t="str">
        <f t="shared" ref="GN118:HA118" si="3083">IF(AND(GN116&gt;0,GN117&gt;0),ROUNDDOWN(GN117/GN116,4),"")</f>
        <v/>
      </c>
      <c r="GO118" s="484" t="str">
        <f t="shared" si="3083"/>
        <v/>
      </c>
      <c r="GP118" s="485" t="str">
        <f t="shared" si="3083"/>
        <v/>
      </c>
      <c r="GQ118" s="486" t="str">
        <f t="shared" si="3083"/>
        <v/>
      </c>
      <c r="GR118" s="392" t="str">
        <f t="shared" si="3083"/>
        <v/>
      </c>
      <c r="GS118" s="393" t="str">
        <f t="shared" si="3083"/>
        <v/>
      </c>
      <c r="GT118" s="172" t="str">
        <f t="shared" si="3083"/>
        <v/>
      </c>
      <c r="GU118" s="392" t="str">
        <f t="shared" si="3083"/>
        <v/>
      </c>
      <c r="GV118" s="393" t="str">
        <f t="shared" si="3083"/>
        <v/>
      </c>
      <c r="GW118" s="172" t="str">
        <f t="shared" si="3083"/>
        <v/>
      </c>
      <c r="GX118" s="392" t="str">
        <f t="shared" si="3083"/>
        <v/>
      </c>
      <c r="GY118" s="393" t="str">
        <f t="shared" si="3083"/>
        <v/>
      </c>
      <c r="GZ118" s="374"/>
      <c r="HA118" s="171" t="str">
        <f t="shared" si="3083"/>
        <v/>
      </c>
      <c r="HB118" s="40"/>
      <c r="HC118" s="39" t="s">
        <v>139</v>
      </c>
      <c r="HD118" s="39"/>
      <c r="HE118" s="39"/>
      <c r="HF118" s="39"/>
      <c r="HG118" s="39"/>
    </row>
    <row r="119" spans="1:215" s="25" customFormat="1" ht="21">
      <c r="A119" s="24"/>
      <c r="B119" s="51"/>
      <c r="C119" s="90" t="str">
        <f>_xlfn.XLOOKUP(D119,事業計画2025[営業所],事業計画2025[エリア],"",0)</f>
        <v>東京</v>
      </c>
      <c r="D119" s="91" t="s">
        <v>81</v>
      </c>
      <c r="E119" s="196"/>
      <c r="F119" s="196"/>
      <c r="G119" s="196" t="str">
        <f>_xlfn.XLOOKUP(D119,事業計画2025[営業所],事業計画2025[所長],"",0)</f>
        <v>篠塚 岳彦</v>
      </c>
      <c r="H119" s="196" t="str">
        <f>_xlfn.XLOOKUP(D119,事業計画2025[営業所],事業計画2025[担当役員],"",0)</f>
        <v>後藤 傑</v>
      </c>
      <c r="I119" s="196">
        <f>_xlfn.XLOOKUP(D119,事業計画2025[営業所],事業計画2025[主要ブランド],"",0)</f>
        <v>0</v>
      </c>
      <c r="J119" s="196"/>
      <c r="K119" s="197">
        <f>_xlfn.XLOOKUP(D119,事業計画2025[営業所],事業計画2025[人件費],"",0)</f>
        <v>3650</v>
      </c>
      <c r="L119" s="197">
        <f>_xlfn.XLOOKUP(D119,事業計画2025[営業所],事業計画2025[販売費],"",0)</f>
        <v>0</v>
      </c>
      <c r="M119" s="197">
        <f>_xlfn.XLOOKUP(D119,事業計画2025[営業所],事業計画2025[減価償却費],"",0)</f>
        <v>0</v>
      </c>
      <c r="N119" s="197">
        <f>_xlfn.XLOOKUP(D119,事業計画2025[営業所],事業計画2025[地代・家賃],"",0)</f>
        <v>0</v>
      </c>
      <c r="O119" s="197">
        <f>_xlfn.XLOOKUP(D119,事業計画2025[営業所],事業計画2025[その他経費],"",0)</f>
        <v>2200</v>
      </c>
      <c r="P119" s="197">
        <f>_xlfn.XLOOKUP(D119,事業計画2025[営業所],事業計画2025[本社経費],"",0)</f>
        <v>0</v>
      </c>
      <c r="Q119" s="197">
        <f>SUM(K119:P119)</f>
        <v>5850</v>
      </c>
      <c r="R119" s="196"/>
      <c r="S119" s="26" t="s">
        <v>137</v>
      </c>
      <c r="T119" s="27" cm="1">
        <f t="array" ref="T119">_xlfn.XLOOKUP($D119&amp;T$2&amp;T$3,事業計画集計2025[営業所]&amp;事業計画集計2025[月]&amp;事業計画集計2025[受着完],事業計画集計2025[(当月)計画 請負金額],0,0)</f>
        <v>12800000</v>
      </c>
      <c r="U119" s="28" cm="1">
        <f t="array" ref="U119">_xlfn.XLOOKUP($D119&amp;T$2&amp;T$3,事業計画集計2025[営業所]&amp;事業計画集計2025[月]&amp;事業計画集計2025[受着完],事業計画集計2025[(当月)計画 利益額],0,0)</f>
        <v>6025600</v>
      </c>
      <c r="V119" s="142" cm="1">
        <f t="array" ref="V119">_xlfn.XLOOKUP($D119&amp;T$2&amp;T$3,事業計画集計2025[営業所]&amp;事業計画集計2025[月]&amp;事業計画集計2025[受着完],事業計画集計2025[(当月)計画 棟数],0,0)</f>
        <v>10</v>
      </c>
      <c r="W119" s="27" cm="1">
        <f t="array" ref="W119">_xlfn.XLOOKUP($D119&amp;W$2&amp;W$3,事業計画集計2025[営業所]&amp;事業計画集計2025[月]&amp;事業計画集計2025[受着完],事業計画集計2025[(当月)計画 請負金額],0,0)</f>
        <v>0</v>
      </c>
      <c r="X119" s="28" cm="1">
        <f t="array" ref="X119">_xlfn.XLOOKUP($D119&amp;W$2&amp;W$3,事業計画集計2025[営業所]&amp;事業計画集計2025[月]&amp;事業計画集計2025[受着完],事業計画集計2025[(当月)計画 利益額],0,0)</f>
        <v>0</v>
      </c>
      <c r="Y119" s="149" cm="1">
        <f t="array" ref="Y119">_xlfn.XLOOKUP($D119&amp;W$2&amp;W$3,事業計画集計2025[営業所]&amp;事業計画集計2025[月]&amp;事業計画集計2025[受着完],事業計画集計2025[(当月)計画 棟数],0,0)</f>
        <v>0</v>
      </c>
      <c r="Z119" s="28" cm="1">
        <f t="array" ref="Z119">_xlfn.XLOOKUP($D119&amp;Z$2&amp;Z$3,事業計画集計2025[営業所]&amp;事業計画集計2025[月]&amp;事業計画集計2025[受着完],事業計画集計2025[(当月)計画 請負金額],0,0)</f>
        <v>12800000</v>
      </c>
      <c r="AA119" s="28" cm="1">
        <f t="array" ref="AA119">_xlfn.XLOOKUP($D119&amp;Z$2&amp;Z$3,事業計画集計2025[営業所]&amp;事業計画集計2025[月]&amp;事業計画集計2025[受着完],事業計画集計2025[(当月)計画 利益額],0,0)</f>
        <v>6025600</v>
      </c>
      <c r="AB119" s="29">
        <f>AA119-($Q119*1000)</f>
        <v>175600</v>
      </c>
      <c r="AC119" s="142" cm="1">
        <f t="array" ref="AC119">_xlfn.XLOOKUP($D119&amp;Z$2&amp;Z$3,事業計画集計2025[営業所]&amp;事業計画集計2025[月]&amp;事業計画集計2025[受着完],事業計画集計2025[(当月)計画 棟数],0,0)</f>
        <v>10</v>
      </c>
      <c r="AD119" s="27" cm="1">
        <f t="array" ref="AD119">_xlfn.XLOOKUP($D119&amp;AD$2&amp;AD$3,事業計画集計2025[営業所]&amp;事業計画集計2025[月]&amp;事業計画集計2025[受着完],事業計画集計2025[(当月)計画 請負金額],0,0)</f>
        <v>17700000</v>
      </c>
      <c r="AE119" s="28" cm="1">
        <f t="array" ref="AE119">_xlfn.XLOOKUP($D119&amp;AD$2&amp;AD$3,事業計画集計2025[営業所]&amp;事業計画集計2025[月]&amp;事業計画集計2025[受着完],事業計画集計2025[(当月)計画 利益額],0,0)</f>
        <v>6945600</v>
      </c>
      <c r="AF119" s="149" cm="1">
        <f t="array" ref="AF119">_xlfn.XLOOKUP($D119&amp;AD$2&amp;AD$3,事業計画集計2025[営業所]&amp;事業計画集計2025[月]&amp;事業計画集計2025[受着完],事業計画集計2025[(当月)計画 棟数],0,0)</f>
        <v>10</v>
      </c>
      <c r="AG119" s="28" cm="1">
        <f t="array" ref="AG119">_xlfn.XLOOKUP($D119&amp;AG$2&amp;AG$3,事業計画集計2025[営業所]&amp;事業計画集計2025[月]&amp;事業計画集計2025[受着完],事業計画集計2025[(当月)計画 請負金額],0,0)</f>
        <v>0</v>
      </c>
      <c r="AH119" s="28" cm="1">
        <f t="array" ref="AH119">_xlfn.XLOOKUP($D119&amp;AG$2&amp;AG$3,事業計画集計2025[営業所]&amp;事業計画集計2025[月]&amp;事業計画集計2025[受着完],事業計画集計2025[(当月)計画 利益額],0,0)</f>
        <v>0</v>
      </c>
      <c r="AI119" s="149" cm="1">
        <f t="array" ref="AI119">_xlfn.XLOOKUP($D119&amp;AG$2&amp;AG$3,事業計画集計2025[営業所]&amp;事業計画集計2025[月]&amp;事業計画集計2025[受着完],事業計画集計2025[(当月)計画 棟数],0,0)</f>
        <v>0</v>
      </c>
      <c r="AJ119" s="28" cm="1">
        <f t="array" ref="AJ119">_xlfn.XLOOKUP($D119&amp;AJ$2&amp;AJ$3,事業計画集計2025[営業所]&amp;事業計画集計2025[月]&amp;事業計画集計2025[受着完],事業計画集計2025[(当月)計画 請負金額],0,0)</f>
        <v>17700000</v>
      </c>
      <c r="AK119" s="28" cm="1">
        <f t="array" ref="AK119">_xlfn.XLOOKUP($D119&amp;AJ$2&amp;AJ$3,事業計画集計2025[営業所]&amp;事業計画集計2025[月]&amp;事業計画集計2025[受着完],事業計画集計2025[(当月)計画 利益額],0,0)</f>
        <v>6945600</v>
      </c>
      <c r="AL119" s="29">
        <f>AK119-($Q119*1000)</f>
        <v>1095600</v>
      </c>
      <c r="AM119" s="149" cm="1">
        <f t="array" ref="AM119">_xlfn.XLOOKUP($D119&amp;AJ$2&amp;AJ$3,事業計画集計2025[営業所]&amp;事業計画集計2025[月]&amp;事業計画集計2025[受着完],事業計画集計2025[(当月)計画 棟数],0,0)</f>
        <v>10</v>
      </c>
      <c r="AN119" s="28" cm="1">
        <f t="array" ref="AN119">_xlfn.XLOOKUP($D119&amp;AN$2&amp;AN$3,事業計画集計2025[営業所]&amp;事業計画集計2025[月]&amp;事業計画集計2025[受着完],事業計画集計2025[(当月)計画 請負金額],0,0)</f>
        <v>17700000</v>
      </c>
      <c r="AO119" s="28" cm="1">
        <f t="array" ref="AO119">_xlfn.XLOOKUP($D119&amp;AN$2&amp;AN$3,事業計画集計2025[営業所]&amp;事業計画集計2025[月]&amp;事業計画集計2025[受着完],事業計画集計2025[(当月)計画 利益額],0,0)</f>
        <v>6945600</v>
      </c>
      <c r="AP119" s="149" cm="1">
        <f t="array" ref="AP119">_xlfn.XLOOKUP($D119&amp;AN$2&amp;AN$3,事業計画集計2025[営業所]&amp;事業計画集計2025[月]&amp;事業計画集計2025[受着完],事業計画集計2025[(当月)計画 棟数],0,0)</f>
        <v>10</v>
      </c>
      <c r="AQ119" s="28" cm="1">
        <f t="array" ref="AQ119">_xlfn.XLOOKUP($D119&amp;AQ$2&amp;AQ$3,事業計画集計2025[営業所]&amp;事業計画集計2025[月]&amp;事業計画集計2025[受着完],事業計画集計2025[(当月)計画 請負金額],0,0)</f>
        <v>0</v>
      </c>
      <c r="AR119" s="28" cm="1">
        <f t="array" ref="AR119">_xlfn.XLOOKUP($D119&amp;AQ$2&amp;AQ$3,事業計画集計2025[営業所]&amp;事業計画集計2025[月]&amp;事業計画集計2025[受着完],事業計画集計2025[(当月)計画 利益額],0,0)</f>
        <v>0</v>
      </c>
      <c r="AS119" s="149" cm="1">
        <f t="array" ref="AS119">_xlfn.XLOOKUP($D119&amp;AQ$2&amp;AQ$3,事業計画集計2025[営業所]&amp;事業計画集計2025[月]&amp;事業計画集計2025[受着完],事業計画集計2025[(当月)計画 棟数],0,0)</f>
        <v>0</v>
      </c>
      <c r="AT119" s="28" cm="1">
        <f t="array" ref="AT119">_xlfn.XLOOKUP($D119&amp;AT$2&amp;AT$3,事業計画集計2025[営業所]&amp;事業計画集計2025[月]&amp;事業計画集計2025[受着完],事業計画集計2025[(当月)計画 請負金額],0,0)</f>
        <v>17700000</v>
      </c>
      <c r="AU119" s="28" cm="1">
        <f t="array" ref="AU119">_xlfn.XLOOKUP($D119&amp;AT$2&amp;AT$3,事業計画集計2025[営業所]&amp;事業計画集計2025[月]&amp;事業計画集計2025[受着完],事業計画集計2025[(当月)計画 利益額],0,0)</f>
        <v>6945600</v>
      </c>
      <c r="AV119" s="29">
        <f>AU119-($Q119*1000)</f>
        <v>1095600</v>
      </c>
      <c r="AW119" s="142" cm="1">
        <f t="array" ref="AW119">_xlfn.XLOOKUP($D119&amp;AT$2&amp;AT$3,事業計画集計2025[営業所]&amp;事業計画集計2025[月]&amp;事業計画集計2025[受着完],事業計画集計2025[(当月)計画 棟数],0,0)</f>
        <v>10</v>
      </c>
      <c r="AX119" s="421">
        <f t="shared" ref="AX119:AX120" si="3084">T119+AD119+AN119</f>
        <v>48200000</v>
      </c>
      <c r="AY119" s="422">
        <f t="shared" ref="AY119:AY120" si="3085">U119+AE119+AO119</f>
        <v>19916800</v>
      </c>
      <c r="AZ119" s="423">
        <f t="shared" ref="AZ119:AZ120" si="3086">V119+AF119+AP119</f>
        <v>30</v>
      </c>
      <c r="BA119" s="296">
        <f t="shared" ref="BA119:BA120" si="3087">W119+AG119+AQ119</f>
        <v>0</v>
      </c>
      <c r="BB119" s="300">
        <f t="shared" ref="BB119:BB120" si="3088">X119+AH119+AR119</f>
        <v>0</v>
      </c>
      <c r="BC119" s="154">
        <f t="shared" ref="BC119:BC120" si="3089">Y119+AI119+AS119</f>
        <v>0</v>
      </c>
      <c r="BD119" s="304">
        <f t="shared" ref="BD119" si="3090">Z119+AJ119+AT119</f>
        <v>48200000</v>
      </c>
      <c r="BE119" s="314">
        <f t="shared" ref="BE119" si="3091">AA119+AK119+AU119</f>
        <v>19916800</v>
      </c>
      <c r="BF119" s="324">
        <f t="shared" ref="BF119" si="3092">AB119+AL119+AV119</f>
        <v>2366800</v>
      </c>
      <c r="BG119" s="158">
        <f t="shared" ref="BG119" si="3093">AC119+AM119+AW119</f>
        <v>30</v>
      </c>
      <c r="BH119" s="28" cm="1">
        <f t="array" ref="BH119">_xlfn.XLOOKUP($D119&amp;BH$2&amp;BH$3,事業計画集計2025[営業所]&amp;事業計画集計2025[月]&amp;事業計画集計2025[受着完],事業計画集計2025[(当月)計画 請負金額],0,0)</f>
        <v>17700000</v>
      </c>
      <c r="BI119" s="28" cm="1">
        <f t="array" ref="BI119">_xlfn.XLOOKUP($D119&amp;BH$2&amp;BH$3,事業計画集計2025[営業所]&amp;事業計画集計2025[月]&amp;事業計画集計2025[受着完],事業計画集計2025[(当月)計画 利益額],0,0)</f>
        <v>6945600</v>
      </c>
      <c r="BJ119" s="149" cm="1">
        <f t="array" ref="BJ119">_xlfn.XLOOKUP($D119&amp;BH$2&amp;BH$3,事業計画集計2025[営業所]&amp;事業計画集計2025[月]&amp;事業計画集計2025[受着完],事業計画集計2025[(当月)計画 棟数],0,0)</f>
        <v>10</v>
      </c>
      <c r="BK119" s="28" cm="1">
        <f t="array" ref="BK119">_xlfn.XLOOKUP($D119&amp;BK$2&amp;BK$3,事業計画集計2025[営業所]&amp;事業計画集計2025[月]&amp;事業計画集計2025[受着完],事業計画集計2025[(当月)計画 請負金額],0,0)</f>
        <v>0</v>
      </c>
      <c r="BL119" s="28" cm="1">
        <f t="array" ref="BL119">_xlfn.XLOOKUP($D119&amp;BK$2&amp;BK$3,事業計画集計2025[営業所]&amp;事業計画集計2025[月]&amp;事業計画集計2025[受着完],事業計画集計2025[(当月)計画 利益額],0,0)</f>
        <v>0</v>
      </c>
      <c r="BM119" s="149" cm="1">
        <f t="array" ref="BM119">_xlfn.XLOOKUP($D119&amp;BK$2&amp;BK$3,事業計画集計2025[営業所]&amp;事業計画集計2025[月]&amp;事業計画集計2025[受着完],事業計画集計2025[(当月)計画 棟数],0,0)</f>
        <v>0</v>
      </c>
      <c r="BN119" s="28" cm="1">
        <f t="array" ref="BN119">_xlfn.XLOOKUP($D119&amp;BN$2&amp;BN$3,事業計画集計2025[営業所]&amp;事業計画集計2025[月]&amp;事業計画集計2025[受着完],事業計画集計2025[(当月)計画 請負金額],0,0)</f>
        <v>17700000</v>
      </c>
      <c r="BO119" s="28" cm="1">
        <f t="array" ref="BO119">_xlfn.XLOOKUP($D119&amp;BN$2&amp;BN$3,事業計画集計2025[営業所]&amp;事業計画集計2025[月]&amp;事業計画集計2025[受着完],事業計画集計2025[(当月)計画 利益額],0,0)</f>
        <v>6945600</v>
      </c>
      <c r="BP119" s="29">
        <f>BO119-($Q119*1000)</f>
        <v>1095600</v>
      </c>
      <c r="BQ119" s="149" cm="1">
        <f t="array" ref="BQ119">_xlfn.XLOOKUP($D119&amp;BN$2&amp;BN$3,事業計画集計2025[営業所]&amp;事業計画集計2025[月]&amp;事業計画集計2025[受着完],事業計画集計2025[(当月)計画 棟数],0,0)</f>
        <v>10</v>
      </c>
      <c r="BR119" s="28" cm="1">
        <f t="array" ref="BR119">_xlfn.XLOOKUP($D119&amp;BR$2&amp;BR$3,事業計画集計2025[営業所]&amp;事業計画集計2025[月]&amp;事業計画集計2025[受着完],事業計画集計2025[(当月)計画 請負金額],0,0)</f>
        <v>17700000</v>
      </c>
      <c r="BS119" s="28" cm="1">
        <f t="array" ref="BS119">_xlfn.XLOOKUP($D119&amp;BR$2&amp;BR$3,事業計画集計2025[営業所]&amp;事業計画集計2025[月]&amp;事業計画集計2025[受着完],事業計画集計2025[(当月)計画 利益額],0,0)</f>
        <v>6945600</v>
      </c>
      <c r="BT119" s="149" cm="1">
        <f t="array" ref="BT119">_xlfn.XLOOKUP($D119&amp;BR$2&amp;BR$3,事業計画集計2025[営業所]&amp;事業計画集計2025[月]&amp;事業計画集計2025[受着完],事業計画集計2025[(当月)計画 棟数],0,0)</f>
        <v>10</v>
      </c>
      <c r="BU119" s="28" cm="1">
        <f t="array" ref="BU119">_xlfn.XLOOKUP($D119&amp;BU$2&amp;BU$3,事業計画集計2025[営業所]&amp;事業計画集計2025[月]&amp;事業計画集計2025[受着完],事業計画集計2025[(当月)計画 請負金額],0,0)</f>
        <v>0</v>
      </c>
      <c r="BV119" s="28" cm="1">
        <f t="array" ref="BV119">_xlfn.XLOOKUP($D119&amp;BU$2&amp;BU$3,事業計画集計2025[営業所]&amp;事業計画集計2025[月]&amp;事業計画集計2025[受着完],事業計画集計2025[(当月)計画 利益額],0,0)</f>
        <v>0</v>
      </c>
      <c r="BW119" s="149" cm="1">
        <f t="array" ref="BW119">_xlfn.XLOOKUP($D119&amp;BU$2&amp;BU$3,事業計画集計2025[営業所]&amp;事業計画集計2025[月]&amp;事業計画集計2025[受着完],事業計画集計2025[(当月)計画 棟数],0,0)</f>
        <v>0</v>
      </c>
      <c r="BX119" s="28" cm="1">
        <f t="array" ref="BX119">_xlfn.XLOOKUP($D119&amp;BX$2&amp;BX$3,事業計画集計2025[営業所]&amp;事業計画集計2025[月]&amp;事業計画集計2025[受着完],事業計画集計2025[(当月)計画 請負金額],0,0)</f>
        <v>17700000</v>
      </c>
      <c r="BY119" s="28" cm="1">
        <f t="array" ref="BY119">_xlfn.XLOOKUP($D119&amp;BX$2&amp;BX$3,事業計画集計2025[営業所]&amp;事業計画集計2025[月]&amp;事業計画集計2025[受着完],事業計画集計2025[(当月)計画 利益額],0,0)</f>
        <v>6945600</v>
      </c>
      <c r="BZ119" s="29">
        <f>BY119-($Q119*1000)</f>
        <v>1095600</v>
      </c>
      <c r="CA119" s="149" cm="1">
        <f t="array" ref="CA119">_xlfn.XLOOKUP($D119&amp;BX$2&amp;BX$3,事業計画集計2025[営業所]&amp;事業計画集計2025[月]&amp;事業計画集計2025[受着完],事業計画集計2025[(当月)計画 棟数],0,0)</f>
        <v>10</v>
      </c>
      <c r="CB119" s="28" cm="1">
        <f t="array" ref="CB119">_xlfn.XLOOKUP($D119&amp;CB$2&amp;CB$3,事業計画集計2025[営業所]&amp;事業計画集計2025[月]&amp;事業計画集計2025[受着完],事業計画集計2025[(当月)計画 請負金額],0,0)</f>
        <v>18200000</v>
      </c>
      <c r="CC119" s="28" cm="1">
        <f t="array" ref="CC119">_xlfn.XLOOKUP($D119&amp;CB$2&amp;CB$3,事業計画集計2025[営業所]&amp;事業計画集計2025[月]&amp;事業計画集計2025[受着完],事業計画集計2025[(当月)計画 利益額],0,0)</f>
        <v>7045600</v>
      </c>
      <c r="CD119" s="149" cm="1">
        <f t="array" ref="CD119">_xlfn.XLOOKUP($D119&amp;CB$2&amp;CB$3,事業計画集計2025[営業所]&amp;事業計画集計2025[月]&amp;事業計画集計2025[受着完],事業計画集計2025[(当月)計画 棟数],0,0)</f>
        <v>10</v>
      </c>
      <c r="CE119" s="28" cm="1">
        <f t="array" ref="CE119">_xlfn.XLOOKUP($D119&amp;CE$2&amp;CE$3,事業計画集計2025[営業所]&amp;事業計画集計2025[月]&amp;事業計画集計2025[受着完],事業計画集計2025[(当月)計画 請負金額],0,0)</f>
        <v>0</v>
      </c>
      <c r="CF119" s="28" cm="1">
        <f t="array" ref="CF119">_xlfn.XLOOKUP($D119&amp;CE$2&amp;CE$3,事業計画集計2025[営業所]&amp;事業計画集計2025[月]&amp;事業計画集計2025[受着完],事業計画集計2025[(当月)計画 利益額],0,0)</f>
        <v>0</v>
      </c>
      <c r="CG119" s="149" cm="1">
        <f t="array" ref="CG119">_xlfn.XLOOKUP($D119&amp;CE$2&amp;CE$3,事業計画集計2025[営業所]&amp;事業計画集計2025[月]&amp;事業計画集計2025[受着完],事業計画集計2025[(当月)計画 棟数],0,0)</f>
        <v>0</v>
      </c>
      <c r="CH119" s="28" cm="1">
        <f t="array" ref="CH119">_xlfn.XLOOKUP($D119&amp;CH$2&amp;CH$3,事業計画集計2025[営業所]&amp;事業計画集計2025[月]&amp;事業計画集計2025[受着完],事業計画集計2025[(当月)計画 請負金額],0,0)</f>
        <v>18200000</v>
      </c>
      <c r="CI119" s="28" cm="1">
        <f t="array" ref="CI119">_xlfn.XLOOKUP($D119&amp;CH$2&amp;CH$3,事業計画集計2025[営業所]&amp;事業計画集計2025[月]&amp;事業計画集計2025[受着完],事業計画集計2025[(当月)計画 利益額],0,0)</f>
        <v>7045600</v>
      </c>
      <c r="CJ119" s="29">
        <f>CI119-($Q119*1000)</f>
        <v>1195600</v>
      </c>
      <c r="CK119" s="142" cm="1">
        <f t="array" ref="CK119">_xlfn.XLOOKUP($D119&amp;CH$2&amp;CH$3,事業計画集計2025[営業所]&amp;事業計画集計2025[月]&amp;事業計画集計2025[受着完],事業計画集計2025[(当月)計画 棟数],0,0)</f>
        <v>10</v>
      </c>
      <c r="CL119" s="421">
        <f t="shared" ref="CL119:CL120" si="3094">BH119+BR119+CB119</f>
        <v>53600000</v>
      </c>
      <c r="CM119" s="422">
        <f t="shared" ref="CM119:CM120" si="3095">BI119+BS119+CC119</f>
        <v>20936800</v>
      </c>
      <c r="CN119" s="423">
        <f t="shared" ref="CN119:CN120" si="3096">BJ119+BT119+CD119</f>
        <v>30</v>
      </c>
      <c r="CO119" s="296">
        <f t="shared" ref="CO119:CO120" si="3097">BK119+BU119+CE119</f>
        <v>0</v>
      </c>
      <c r="CP119" s="300">
        <f t="shared" ref="CP119:CP120" si="3098">BL119+BV119+CF119</f>
        <v>0</v>
      </c>
      <c r="CQ119" s="154">
        <f t="shared" ref="CQ119:CQ120" si="3099">BM119+BW119+CG119</f>
        <v>0</v>
      </c>
      <c r="CR119" s="304">
        <f t="shared" ref="CR119" si="3100">BN119+BX119+CH119</f>
        <v>53600000</v>
      </c>
      <c r="CS119" s="314">
        <f t="shared" ref="CS119:CT119" si="3101">BO119+BY119+CI119</f>
        <v>20936800</v>
      </c>
      <c r="CT119" s="324">
        <f t="shared" si="3101"/>
        <v>3386800</v>
      </c>
      <c r="CU119" s="158">
        <f t="shared" ref="CU119" si="3102">BQ119+CA119+CK119</f>
        <v>30</v>
      </c>
      <c r="CV119" s="333">
        <f t="shared" ref="CV119:CV120" si="3103">AX119+CL119</f>
        <v>101800000</v>
      </c>
      <c r="CW119" s="334">
        <f t="shared" ref="CW119:CW120" si="3104">AY119+CM119</f>
        <v>40853600</v>
      </c>
      <c r="CX119" s="162">
        <f t="shared" ref="CX119:CX120" si="3105">AZ119+CN119</f>
        <v>60</v>
      </c>
      <c r="CY119" s="354">
        <f t="shared" ref="CY119:CY120" si="3106">BA119+CO119</f>
        <v>0</v>
      </c>
      <c r="CZ119" s="355">
        <f t="shared" ref="CZ119:CZ120" si="3107">BB119+CP119</f>
        <v>0</v>
      </c>
      <c r="DA119" s="166">
        <f t="shared" ref="DA119:DA120" si="3108">BC119+CQ119</f>
        <v>0</v>
      </c>
      <c r="DB119" s="479">
        <f t="shared" ref="DB119:DB120" si="3109">BD119+CR119</f>
        <v>101800000</v>
      </c>
      <c r="DC119" s="480">
        <f t="shared" ref="DC119:DC120" si="3110">BE119+CS119</f>
        <v>40853600</v>
      </c>
      <c r="DD119" s="481">
        <f t="shared" ref="DD119:DD120" si="3111">BF119+CT119</f>
        <v>5753600</v>
      </c>
      <c r="DE119" s="482">
        <f t="shared" ref="DE119:DE120" si="3112">BG119+CU119</f>
        <v>60</v>
      </c>
      <c r="DF119" s="28" cm="1">
        <f t="array" ref="DF119">_xlfn.XLOOKUP($D119&amp;DF$2&amp;DF$3,事業計画集計2025[営業所]&amp;事業計画集計2025[月]&amp;事業計画集計2025[受着完],事業計画集計2025[(当月)計画 請負金額],0,0)</f>
        <v>18200000</v>
      </c>
      <c r="DG119" s="28" cm="1">
        <f t="array" ref="DG119">_xlfn.XLOOKUP($D119&amp;DF$2&amp;DF$3,事業計画集計2025[営業所]&amp;事業計画集計2025[月]&amp;事業計画集計2025[受着完],事業計画集計2025[(当月)計画 利益額],0,0)</f>
        <v>7045600</v>
      </c>
      <c r="DH119" s="149" cm="1">
        <f t="array" ref="DH119">_xlfn.XLOOKUP($D119&amp;DF$2&amp;DF$3,事業計画集計2025[営業所]&amp;事業計画集計2025[月]&amp;事業計画集計2025[受着完],事業計画集計2025[(当月)計画 棟数],0,0)</f>
        <v>10</v>
      </c>
      <c r="DI119" s="28" cm="1">
        <f t="array" ref="DI119">_xlfn.XLOOKUP($D119&amp;DI$2&amp;DI$3,事業計画集計2025[営業所]&amp;事業計画集計2025[月]&amp;事業計画集計2025[受着完],事業計画集計2025[(当月)計画 請負金額],0,0)</f>
        <v>0</v>
      </c>
      <c r="DJ119" s="28" cm="1">
        <f t="array" ref="DJ119">_xlfn.XLOOKUP($D119&amp;DI$2&amp;DI$3,事業計画集計2025[営業所]&amp;事業計画集計2025[月]&amp;事業計画集計2025[受着完],事業計画集計2025[(当月)計画 利益額],0,0)</f>
        <v>0</v>
      </c>
      <c r="DK119" s="149" cm="1">
        <f t="array" ref="DK119">_xlfn.XLOOKUP($D119&amp;DI$2&amp;DI$3,事業計画集計2025[営業所]&amp;事業計画集計2025[月]&amp;事業計画集計2025[受着完],事業計画集計2025[(当月)計画 棟数],0,0)</f>
        <v>0</v>
      </c>
      <c r="DL119" s="28" cm="1">
        <f t="array" ref="DL119">_xlfn.XLOOKUP($D119&amp;DL$2&amp;DL$3,事業計画集計2025[営業所]&amp;事業計画集計2025[月]&amp;事業計画集計2025[受着完],事業計画集計2025[(当月)計画 請負金額],0,0)</f>
        <v>18200000</v>
      </c>
      <c r="DM119" s="28" cm="1">
        <f t="array" ref="DM119">_xlfn.XLOOKUP($D119&amp;DL$2&amp;DL$3,事業計画集計2025[営業所]&amp;事業計画集計2025[月]&amp;事業計画集計2025[受着完],事業計画集計2025[(当月)計画 利益額],0,0)</f>
        <v>7045600</v>
      </c>
      <c r="DN119" s="29">
        <f>DM119-($Q119*1000)</f>
        <v>1195600</v>
      </c>
      <c r="DO119" s="149" cm="1">
        <f t="array" ref="DO119">_xlfn.XLOOKUP($D119&amp;DL$2&amp;DL$3,事業計画集計2025[営業所]&amp;事業計画集計2025[月]&amp;事業計画集計2025[受着完],事業計画集計2025[(当月)計画 棟数],0,0)</f>
        <v>10</v>
      </c>
      <c r="DP119" s="28" cm="1">
        <f t="array" ref="DP119">_xlfn.XLOOKUP($D119&amp;DP$2&amp;DP$3,事業計画集計2025[営業所]&amp;事業計画集計2025[月]&amp;事業計画集計2025[受着完],事業計画集計2025[(当月)計画 請負金額],0,0)</f>
        <v>18200000</v>
      </c>
      <c r="DQ119" s="28" cm="1">
        <f t="array" ref="DQ119">_xlfn.XLOOKUP($D119&amp;DP$2&amp;DP$3,事業計画集計2025[営業所]&amp;事業計画集計2025[月]&amp;事業計画集計2025[受着完],事業計画集計2025[(当月)計画 利益額],0,0)</f>
        <v>7045600</v>
      </c>
      <c r="DR119" s="149" cm="1">
        <f t="array" ref="DR119">_xlfn.XLOOKUP($D119&amp;DP$2&amp;DP$3,事業計画集計2025[営業所]&amp;事業計画集計2025[月]&amp;事業計画集計2025[受着完],事業計画集計2025[(当月)計画 棟数],0,0)</f>
        <v>10</v>
      </c>
      <c r="DS119" s="28" cm="1">
        <f t="array" ref="DS119">_xlfn.XLOOKUP($D119&amp;DS$2&amp;DS$3,事業計画集計2025[営業所]&amp;事業計画集計2025[月]&amp;事業計画集計2025[受着完],事業計画集計2025[(当月)計画 請負金額],0,0)</f>
        <v>0</v>
      </c>
      <c r="DT119" s="28" cm="1">
        <f t="array" ref="DT119">_xlfn.XLOOKUP($D119&amp;DS$2&amp;DS$3,事業計画集計2025[営業所]&amp;事業計画集計2025[月]&amp;事業計画集計2025[受着完],事業計画集計2025[(当月)計画 利益額],0,0)</f>
        <v>0</v>
      </c>
      <c r="DU119" s="149" cm="1">
        <f t="array" ref="DU119">_xlfn.XLOOKUP($D119&amp;DS$2&amp;DS$3,事業計画集計2025[営業所]&amp;事業計画集計2025[月]&amp;事業計画集計2025[受着完],事業計画集計2025[(当月)計画 棟数],0,0)</f>
        <v>0</v>
      </c>
      <c r="DV119" s="28" cm="1">
        <f t="array" ref="DV119">_xlfn.XLOOKUP($D119&amp;DV$2&amp;DV$3,事業計画集計2025[営業所]&amp;事業計画集計2025[月]&amp;事業計画集計2025[受着完],事業計画集計2025[(当月)計画 請負金額],0,0)</f>
        <v>18200000</v>
      </c>
      <c r="DW119" s="28" cm="1">
        <f t="array" ref="DW119">_xlfn.XLOOKUP($D119&amp;DV$2&amp;DV$3,事業計画集計2025[営業所]&amp;事業計画集計2025[月]&amp;事業計画集計2025[受着完],事業計画集計2025[(当月)計画 利益額],0,0)</f>
        <v>7045600</v>
      </c>
      <c r="DX119" s="29">
        <f>DW119-($Q119*1000)</f>
        <v>1195600</v>
      </c>
      <c r="DY119" s="149" cm="1">
        <f t="array" ref="DY119">_xlfn.XLOOKUP($D119&amp;DV$2&amp;DV$3,事業計画集計2025[営業所]&amp;事業計画集計2025[月]&amp;事業計画集計2025[受着完],事業計画集計2025[(当月)計画 棟数],0,0)</f>
        <v>10</v>
      </c>
      <c r="DZ119" s="28" cm="1">
        <f t="array" ref="DZ119">_xlfn.XLOOKUP($D119&amp;DZ$2&amp;DZ$3,事業計画集計2025[営業所]&amp;事業計画集計2025[月]&amp;事業計画集計2025[受着完],事業計画集計2025[(当月)計画 請負金額],0,0)</f>
        <v>17700000</v>
      </c>
      <c r="EA119" s="28" cm="1">
        <f t="array" ref="EA119">_xlfn.XLOOKUP($D119&amp;DZ$2&amp;DZ$3,事業計画集計2025[営業所]&amp;事業計画集計2025[月]&amp;事業計画集計2025[受着完],事業計画集計2025[(当月)計画 利益額],0,0)</f>
        <v>6945600</v>
      </c>
      <c r="EB119" s="149" cm="1">
        <f t="array" ref="EB119">_xlfn.XLOOKUP($D119&amp;DZ$2&amp;DZ$3,事業計画集計2025[営業所]&amp;事業計画集計2025[月]&amp;事業計画集計2025[受着完],事業計画集計2025[(当月)計画 棟数],0,0)</f>
        <v>10</v>
      </c>
      <c r="EC119" s="28" cm="1">
        <f t="array" ref="EC119">_xlfn.XLOOKUP($D119&amp;EC$2&amp;EC$3,事業計画集計2025[営業所]&amp;事業計画集計2025[月]&amp;事業計画集計2025[受着完],事業計画集計2025[(当月)計画 請負金額],0,0)</f>
        <v>0</v>
      </c>
      <c r="ED119" s="28" cm="1">
        <f t="array" ref="ED119">_xlfn.XLOOKUP($D119&amp;EC$2&amp;EC$3,事業計画集計2025[営業所]&amp;事業計画集計2025[月]&amp;事業計画集計2025[受着完],事業計画集計2025[(当月)計画 利益額],0,0)</f>
        <v>0</v>
      </c>
      <c r="EE119" s="149" cm="1">
        <f t="array" ref="EE119">_xlfn.XLOOKUP($D119&amp;EC$2&amp;EC$3,事業計画集計2025[営業所]&amp;事業計画集計2025[月]&amp;事業計画集計2025[受着完],事業計画集計2025[(当月)計画 棟数],0,0)</f>
        <v>0</v>
      </c>
      <c r="EF119" s="28" cm="1">
        <f t="array" ref="EF119">_xlfn.XLOOKUP($D119&amp;EF$2&amp;EF$3,事業計画集計2025[営業所]&amp;事業計画集計2025[月]&amp;事業計画集計2025[受着完],事業計画集計2025[(当月)計画 請負金額],0,0)</f>
        <v>17700000</v>
      </c>
      <c r="EG119" s="28" cm="1">
        <f t="array" ref="EG119">_xlfn.XLOOKUP($D119&amp;EF$2&amp;EF$3,事業計画集計2025[営業所]&amp;事業計画集計2025[月]&amp;事業計画集計2025[受着完],事業計画集計2025[(当月)計画 利益額],0,0)</f>
        <v>6945600</v>
      </c>
      <c r="EH119" s="29">
        <f>EG119-($Q119*1000)</f>
        <v>1095600</v>
      </c>
      <c r="EI119" s="142" cm="1">
        <f t="array" ref="EI119">_xlfn.XLOOKUP($D119&amp;EF$2&amp;EF$3,事業計画集計2025[営業所]&amp;事業計画集計2025[月]&amp;事業計画集計2025[受着完],事業計画集計2025[(当月)計画 棟数],0,0)</f>
        <v>10</v>
      </c>
      <c r="EJ119" s="421">
        <f t="shared" ref="EJ119:EJ120" si="3113">DF119+DP119+DZ119</f>
        <v>54100000</v>
      </c>
      <c r="EK119" s="422">
        <f t="shared" ref="EK119:EK120" si="3114">DG119+DQ119+EA119</f>
        <v>21036800</v>
      </c>
      <c r="EL119" s="423">
        <f t="shared" ref="EL119:EL120" si="3115">DH119+DR119+EB119</f>
        <v>30</v>
      </c>
      <c r="EM119" s="296">
        <f t="shared" ref="EM119:EM120" si="3116">DI119+DS119+EC119</f>
        <v>0</v>
      </c>
      <c r="EN119" s="300">
        <f t="shared" ref="EN119:EN120" si="3117">DJ119+DT119+ED119</f>
        <v>0</v>
      </c>
      <c r="EO119" s="154">
        <f t="shared" ref="EO119:EO120" si="3118">DK119+DU119+EE119</f>
        <v>0</v>
      </c>
      <c r="EP119" s="304">
        <f t="shared" ref="EP119" si="3119">DL119+DV119+EF119</f>
        <v>54100000</v>
      </c>
      <c r="EQ119" s="314">
        <f t="shared" ref="EQ119:ER119" si="3120">DM119+DW119+EG119</f>
        <v>21036800</v>
      </c>
      <c r="ER119" s="324">
        <f t="shared" si="3120"/>
        <v>3486800</v>
      </c>
      <c r="ES119" s="158">
        <f t="shared" ref="ES119" si="3121">DO119+DY119+EI119</f>
        <v>30</v>
      </c>
      <c r="ET119" s="28" cm="1">
        <f t="array" ref="ET119">_xlfn.XLOOKUP($D119&amp;ET$2&amp;ET$3,事業計画集計2025[営業所]&amp;事業計画集計2025[月]&amp;事業計画集計2025[受着完],事業計画集計2025[(当月)計画 請負金額],0,0)</f>
        <v>17700000</v>
      </c>
      <c r="EU119" s="28" cm="1">
        <f t="array" ref="EU119">_xlfn.XLOOKUP($D119&amp;ET$2&amp;ET$3,事業計画集計2025[営業所]&amp;事業計画集計2025[月]&amp;事業計画集計2025[受着完],事業計画集計2025[(当月)計画 利益額],0,0)</f>
        <v>6945600</v>
      </c>
      <c r="EV119" s="149" cm="1">
        <f t="array" ref="EV119">_xlfn.XLOOKUP($D119&amp;ET$2&amp;ET$3,事業計画集計2025[営業所]&amp;事業計画集計2025[月]&amp;事業計画集計2025[受着完],事業計画集計2025[(当月)計画 棟数],0,0)</f>
        <v>10</v>
      </c>
      <c r="EW119" s="28" cm="1">
        <f t="array" ref="EW119">_xlfn.XLOOKUP($D119&amp;EW$2&amp;EW$3,事業計画集計2025[営業所]&amp;事業計画集計2025[月]&amp;事業計画集計2025[受着完],事業計画集計2025[(当月)計画 請負金額],0,0)</f>
        <v>0</v>
      </c>
      <c r="EX119" s="28" cm="1">
        <f t="array" ref="EX119">_xlfn.XLOOKUP($D119&amp;EW$2&amp;EW$3,事業計画集計2025[営業所]&amp;事業計画集計2025[月]&amp;事業計画集計2025[受着完],事業計画集計2025[(当月)計画 利益額],0,0)</f>
        <v>0</v>
      </c>
      <c r="EY119" s="149" cm="1">
        <f t="array" ref="EY119">_xlfn.XLOOKUP($D119&amp;EW$2&amp;EW$3,事業計画集計2025[営業所]&amp;事業計画集計2025[月]&amp;事業計画集計2025[受着完],事業計画集計2025[(当月)計画 棟数],0,0)</f>
        <v>0</v>
      </c>
      <c r="EZ119" s="28" cm="1">
        <f t="array" ref="EZ119">_xlfn.XLOOKUP($D119&amp;EZ$2&amp;EZ$3,事業計画集計2025[営業所]&amp;事業計画集計2025[月]&amp;事業計画集計2025[受着完],事業計画集計2025[(当月)計画 請負金額],0,0)</f>
        <v>17700000</v>
      </c>
      <c r="FA119" s="28" cm="1">
        <f t="array" ref="FA119">_xlfn.XLOOKUP($D119&amp;EZ$2&amp;EZ$3,事業計画集計2025[営業所]&amp;事業計画集計2025[月]&amp;事業計画集計2025[受着完],事業計画集計2025[(当月)計画 利益額],0,0)</f>
        <v>6945600</v>
      </c>
      <c r="FB119" s="29">
        <f>FA119-($Q119*1000)</f>
        <v>1095600</v>
      </c>
      <c r="FC119" s="149" cm="1">
        <f t="array" ref="FC119">_xlfn.XLOOKUP($D119&amp;EZ$2&amp;EZ$3,事業計画集計2025[営業所]&amp;事業計画集計2025[月]&amp;事業計画集計2025[受着完],事業計画集計2025[(当月)計画 棟数],0,0)</f>
        <v>10</v>
      </c>
      <c r="FD119" s="28" cm="1">
        <f t="array" ref="FD119">_xlfn.XLOOKUP($D119&amp;FD$2&amp;FD$3,事業計画集計2025[営業所]&amp;事業計画集計2025[月]&amp;事業計画集計2025[受着完],事業計画集計2025[(当月)計画 請負金額],0,0)</f>
        <v>18200000</v>
      </c>
      <c r="FE119" s="28" cm="1">
        <f t="array" ref="FE119">_xlfn.XLOOKUP($D119&amp;FD$2&amp;FD$3,事業計画集計2025[営業所]&amp;事業計画集計2025[月]&amp;事業計画集計2025[受着完],事業計画集計2025[(当月)計画 利益額],0,0)</f>
        <v>7045600</v>
      </c>
      <c r="FF119" s="149" cm="1">
        <f t="array" ref="FF119">_xlfn.XLOOKUP($D119&amp;FD$2&amp;FD$3,事業計画集計2025[営業所]&amp;事業計画集計2025[月]&amp;事業計画集計2025[受着完],事業計画集計2025[(当月)計画 棟数],0,0)</f>
        <v>10</v>
      </c>
      <c r="FG119" s="28" cm="1">
        <f t="array" ref="FG119">_xlfn.XLOOKUP($D119&amp;FG$2&amp;FG$3,事業計画集計2025[営業所]&amp;事業計画集計2025[月]&amp;事業計画集計2025[受着完],事業計画集計2025[(当月)計画 請負金額],0,0)</f>
        <v>0</v>
      </c>
      <c r="FH119" s="28" cm="1">
        <f t="array" ref="FH119">_xlfn.XLOOKUP($D119&amp;FG$2&amp;FG$3,事業計画集計2025[営業所]&amp;事業計画集計2025[月]&amp;事業計画集計2025[受着完],事業計画集計2025[(当月)計画 利益額],0,0)</f>
        <v>0</v>
      </c>
      <c r="FI119" s="149" cm="1">
        <f t="array" ref="FI119">_xlfn.XLOOKUP($D119&amp;FG$2&amp;FG$3,事業計画集計2025[営業所]&amp;事業計画集計2025[月]&amp;事業計画集計2025[受着完],事業計画集計2025[(当月)計画 棟数],0,0)</f>
        <v>0</v>
      </c>
      <c r="FJ119" s="28" cm="1">
        <f t="array" ref="FJ119">_xlfn.XLOOKUP($D119&amp;FJ$2&amp;FJ$3,事業計画集計2025[営業所]&amp;事業計画集計2025[月]&amp;事業計画集計2025[受着完],事業計画集計2025[(当月)計画 請負金額],0,0)</f>
        <v>18200000</v>
      </c>
      <c r="FK119" s="28" cm="1">
        <f t="array" ref="FK119">_xlfn.XLOOKUP($D119&amp;FJ$2&amp;FJ$3,事業計画集計2025[営業所]&amp;事業計画集計2025[月]&amp;事業計画集計2025[受着完],事業計画集計2025[(当月)計画 利益額],0,0)</f>
        <v>7045600</v>
      </c>
      <c r="FL119" s="29">
        <f>FK119-($Q119*1000)</f>
        <v>1195600</v>
      </c>
      <c r="FM119" s="149" cm="1">
        <f t="array" ref="FM119">_xlfn.XLOOKUP($D119&amp;FJ$2&amp;FJ$3,事業計画集計2025[営業所]&amp;事業計画集計2025[月]&amp;事業計画集計2025[受着完],事業計画集計2025[(当月)計画 棟数],0,0)</f>
        <v>10</v>
      </c>
      <c r="FN119" s="28" cm="1">
        <f t="array" ref="FN119">_xlfn.XLOOKUP($D119&amp;FN$2&amp;FN$3,事業計画集計2025[営業所]&amp;事業計画集計2025[月]&amp;事業計画集計2025[受着完],事業計画集計2025[(当月)計画 請負金額],0,0)</f>
        <v>18200000</v>
      </c>
      <c r="FO119" s="28" cm="1">
        <f t="array" ref="FO119">_xlfn.XLOOKUP($D119&amp;FN$2&amp;FN$3,事業計画集計2025[営業所]&amp;事業計画集計2025[月]&amp;事業計画集計2025[受着完],事業計画集計2025[(当月)計画 利益額],0,0)</f>
        <v>7818400</v>
      </c>
      <c r="FP119" s="149" cm="1">
        <f t="array" ref="FP119">_xlfn.XLOOKUP($D119&amp;FN$2&amp;FN$3,事業計画集計2025[営業所]&amp;事業計画集計2025[月]&amp;事業計画集計2025[受着完],事業計画集計2025[(当月)計画 棟数],0,0)</f>
        <v>10</v>
      </c>
      <c r="FQ119" s="28" cm="1">
        <f t="array" ref="FQ119">_xlfn.XLOOKUP($D119&amp;FQ$2&amp;FQ$3,事業計画集計2025[営業所]&amp;事業計画集計2025[月]&amp;事業計画集計2025[受着完],事業計画集計2025[(当月)計画 請負金額],0,0)</f>
        <v>0</v>
      </c>
      <c r="FR119" s="28" cm="1">
        <f t="array" ref="FR119">_xlfn.XLOOKUP($D119&amp;FQ$2&amp;FQ$3,事業計画集計2025[営業所]&amp;事業計画集計2025[月]&amp;事業計画集計2025[受着完],事業計画集計2025[(当月)計画 利益額],0,0)</f>
        <v>0</v>
      </c>
      <c r="FS119" s="149" cm="1">
        <f t="array" ref="FS119">_xlfn.XLOOKUP($D119&amp;FQ$2&amp;FQ$3,事業計画集計2025[営業所]&amp;事業計画集計2025[月]&amp;事業計画集計2025[受着完],事業計画集計2025[(当月)計画 棟数],0,0)</f>
        <v>0</v>
      </c>
      <c r="FT119" s="28" cm="1">
        <f t="array" ref="FT119">_xlfn.XLOOKUP($D119&amp;FT$2&amp;FT$3,事業計画集計2025[営業所]&amp;事業計画集計2025[月]&amp;事業計画集計2025[受着完],事業計画集計2025[(当月)計画 請負金額],0,0)</f>
        <v>18200000</v>
      </c>
      <c r="FU119" s="28" cm="1">
        <f t="array" ref="FU119">_xlfn.XLOOKUP($D119&amp;FT$2&amp;FT$3,事業計画集計2025[営業所]&amp;事業計画集計2025[月]&amp;事業計画集計2025[受着完],事業計画集計2025[(当月)計画 利益額],0,0)</f>
        <v>7818400</v>
      </c>
      <c r="FV119" s="29">
        <f>FU119-($Q119*1000)</f>
        <v>1968400</v>
      </c>
      <c r="FW119" s="142" cm="1">
        <f t="array" ref="FW119">_xlfn.XLOOKUP($D119&amp;FT$2&amp;FT$3,事業計画集計2025[営業所]&amp;事業計画集計2025[月]&amp;事業計画集計2025[受着完],事業計画集計2025[(当月)計画 棟数],0,0)</f>
        <v>10</v>
      </c>
      <c r="FX119" s="421">
        <f t="shared" ref="FX119:FX120" si="3122">ET119+FD119+FN119</f>
        <v>54100000</v>
      </c>
      <c r="FY119" s="422">
        <f t="shared" ref="FY119:FY120" si="3123">EU119+FE119+FO119</f>
        <v>21809600</v>
      </c>
      <c r="FZ119" s="423">
        <f t="shared" ref="FZ119:FZ120" si="3124">EV119+FF119+FP119</f>
        <v>30</v>
      </c>
      <c r="GA119" s="296">
        <f t="shared" ref="GA119:GA120" si="3125">EW119+FG119+FQ119</f>
        <v>0</v>
      </c>
      <c r="GB119" s="300">
        <f t="shared" ref="GB119:GB120" si="3126">EX119+FH119+FR119</f>
        <v>0</v>
      </c>
      <c r="GC119" s="154">
        <f t="shared" ref="GC119:GC120" si="3127">EY119+FI119+FS119</f>
        <v>0</v>
      </c>
      <c r="GD119" s="304">
        <f t="shared" ref="GD119" si="3128">EZ119+FJ119+FT119</f>
        <v>54100000</v>
      </c>
      <c r="GE119" s="314">
        <f t="shared" ref="GE119:GF119" si="3129">FA119+FK119+FU119</f>
        <v>21809600</v>
      </c>
      <c r="GF119" s="324">
        <f t="shared" si="3129"/>
        <v>4259600</v>
      </c>
      <c r="GG119" s="158">
        <f t="shared" ref="GG119" si="3130">FC119+FM119+FW119</f>
        <v>30</v>
      </c>
      <c r="GH119" s="333">
        <f t="shared" ref="GH119:GH120" si="3131">EJ119+FX119</f>
        <v>108200000</v>
      </c>
      <c r="GI119" s="334">
        <f t="shared" ref="GI119:GI120" si="3132">EK119+FY119</f>
        <v>42846400</v>
      </c>
      <c r="GJ119" s="162">
        <f t="shared" ref="GJ119:GJ120" si="3133">EL119+FZ119</f>
        <v>60</v>
      </c>
      <c r="GK119" s="354">
        <f t="shared" ref="GK119:GK120" si="3134">EM119+GA119</f>
        <v>0</v>
      </c>
      <c r="GL119" s="355">
        <f t="shared" ref="GL119:GL120" si="3135">EN119+GB119</f>
        <v>0</v>
      </c>
      <c r="GM119" s="166">
        <f t="shared" ref="GM119:GM120" si="3136">EO119+GC119</f>
        <v>0</v>
      </c>
      <c r="GN119" s="479">
        <f t="shared" ref="GN119:GN120" si="3137">EP119+GD119</f>
        <v>108200000</v>
      </c>
      <c r="GO119" s="480">
        <f t="shared" ref="GO119:GO120" si="3138">EQ119+GE119</f>
        <v>42846400</v>
      </c>
      <c r="GP119" s="481">
        <f t="shared" ref="GP119:GP120" si="3139">ER119+GF119</f>
        <v>7746400</v>
      </c>
      <c r="GQ119" s="482">
        <f t="shared" ref="GQ119:GQ120" si="3140">ES119+GG119</f>
        <v>60</v>
      </c>
      <c r="GR119" s="390">
        <f t="shared" ref="GR119:GR120" si="3141">CV119+GH119</f>
        <v>210000000</v>
      </c>
      <c r="GS119" s="391">
        <f t="shared" ref="GS119:GS120" si="3142">CW119+GI119</f>
        <v>83700000</v>
      </c>
      <c r="GT119" s="170">
        <f t="shared" ref="GT119:GT120" si="3143">CX119+GJ119</f>
        <v>120</v>
      </c>
      <c r="GU119" s="390">
        <f t="shared" ref="GU119:GU120" si="3144">CY119+GK119</f>
        <v>0</v>
      </c>
      <c r="GV119" s="391">
        <f t="shared" ref="GV119:GV120" si="3145">CZ119+GL119</f>
        <v>0</v>
      </c>
      <c r="GW119" s="170">
        <f t="shared" ref="GW119:GW120" si="3146">DA119+GM119</f>
        <v>0</v>
      </c>
      <c r="GX119" s="390">
        <f t="shared" ref="GX119:GX120" si="3147">DB119+GN119</f>
        <v>210000000</v>
      </c>
      <c r="GY119" s="391">
        <f t="shared" ref="GY119:GY120" si="3148">DC119+GO119</f>
        <v>83700000</v>
      </c>
      <c r="GZ119" s="409">
        <f t="shared" ref="GZ119:GZ120" si="3149">DD119+GP119</f>
        <v>13500000</v>
      </c>
      <c r="HA119" s="256">
        <f t="shared" ref="HA119:HA120" si="3150">DE119+GQ119</f>
        <v>120</v>
      </c>
      <c r="HB119" s="31"/>
      <c r="HC119" s="30" t="s">
        <v>137</v>
      </c>
      <c r="HD119" s="30" t="s">
        <v>81</v>
      </c>
      <c r="HE119" s="30"/>
      <c r="HF119" s="30"/>
      <c r="HG119" s="30"/>
    </row>
    <row r="120" spans="1:215" s="25" customFormat="1" ht="21">
      <c r="A120" s="24"/>
      <c r="B120" s="51"/>
      <c r="C120" s="90"/>
      <c r="D120" s="91"/>
      <c r="E120" s="196"/>
      <c r="F120" s="196"/>
      <c r="G120" s="196"/>
      <c r="H120" s="196"/>
      <c r="I120" s="196"/>
      <c r="J120" s="196"/>
      <c r="K120" s="197">
        <f>K119</f>
        <v>3650</v>
      </c>
      <c r="L120" s="197">
        <f t="shared" ref="L120" si="3151">L119</f>
        <v>0</v>
      </c>
      <c r="M120" s="197">
        <f t="shared" ref="M120" si="3152">M119</f>
        <v>0</v>
      </c>
      <c r="N120" s="197">
        <f t="shared" ref="N120" si="3153">N119</f>
        <v>0</v>
      </c>
      <c r="O120" s="197">
        <f t="shared" ref="O120" si="3154">O119</f>
        <v>2200</v>
      </c>
      <c r="P120" s="197">
        <f t="shared" ref="P120" si="3155">P119</f>
        <v>0</v>
      </c>
      <c r="Q120" s="197">
        <f t="shared" ref="Q120" si="3156">Q119</f>
        <v>5850</v>
      </c>
      <c r="R120" s="196"/>
      <c r="S120" s="26" t="s">
        <v>138</v>
      </c>
      <c r="T120" s="27" cm="1">
        <f t="array" ref="T120">_xlfn.XLOOKUP($D119&amp;T$2&amp;T$3,事業計画集計2025[営業所]&amp;事業計画集計2025[月]&amp;事業計画集計2025[受着完],事業計画集計2025[(当月)実績 請負金額],0,0)</f>
        <v>13990220</v>
      </c>
      <c r="U120" s="28" cm="1">
        <f t="array" ref="U120">_xlfn.XLOOKUP($D119&amp;T$2&amp;T$3,事業計画集計2025[営業所]&amp;事業計画集計2025[月]&amp;事業計画集計2025[受着完],事業計画集計2025[(当月)実績 利益額],0,0)</f>
        <v>7180162</v>
      </c>
      <c r="V120" s="142" cm="1">
        <f t="array" ref="V120">_xlfn.XLOOKUP($D119&amp;T$2&amp;T$3,事業計画集計2025[営業所]&amp;事業計画集計2025[月]&amp;事業計画集計2025[受着完],事業計画集計2025[(当月)実績 棟数],0,0)</f>
        <v>1</v>
      </c>
      <c r="W120" s="27" cm="1">
        <f t="array" ref="W120">_xlfn.XLOOKUP($D119&amp;W$2&amp;W$3,事業計画集計2025[営業所]&amp;事業計画集計2025[月]&amp;事業計画集計2025[受着完],事業計画集計2025[(当月)実績 請負金額],0,0)</f>
        <v>0</v>
      </c>
      <c r="X120" s="28" cm="1">
        <f t="array" ref="X120">_xlfn.XLOOKUP($D119&amp;W$2&amp;W$3,事業計画集計2025[営業所]&amp;事業計画集計2025[月]&amp;事業計画集計2025[受着完],事業計画集計2025[(当月)実績 利益額],0,0)</f>
        <v>0</v>
      </c>
      <c r="Y120" s="149" cm="1">
        <f t="array" ref="Y120">_xlfn.XLOOKUP($D119&amp;W$2&amp;W$3,事業計画集計2025[営業所]&amp;事業計画集計2025[月]&amp;事業計画集計2025[受着完],事業計画集計2025[(当月)実績 棟数],0,0)</f>
        <v>0</v>
      </c>
      <c r="Z120" s="28" cm="1">
        <f t="array" ref="Z120">_xlfn.XLOOKUP($D119&amp;Z$2&amp;Z$3,事業計画集計2025[営業所]&amp;事業計画集計2025[月]&amp;事業計画集計2025[受着完],事業計画集計2025[(当月)実績 請負金額],0,0)</f>
        <v>13990220</v>
      </c>
      <c r="AA120" s="28" cm="1">
        <f t="array" ref="AA120">_xlfn.XLOOKUP($D119&amp;Z$2&amp;Z$3,事業計画集計2025[営業所]&amp;事業計画集計2025[月]&amp;事業計画集計2025[受着完],事業計画集計2025[(当月)実績 利益額],0,0)</f>
        <v>7180162</v>
      </c>
      <c r="AB120" s="133">
        <f>AA120-($Q119*1000)</f>
        <v>1330162</v>
      </c>
      <c r="AC120" s="142" cm="1">
        <f t="array" ref="AC120">_xlfn.XLOOKUP($D119&amp;Z$2&amp;Z$3,事業計画集計2025[営業所]&amp;事業計画集計2025[月]&amp;事業計画集計2025[受着完],事業計画集計2025[(当月)実績 棟数],0,0)</f>
        <v>1</v>
      </c>
      <c r="AD120" s="27" cm="1">
        <f t="array" ref="AD120">_xlfn.XLOOKUP($D119&amp;AD$2&amp;AD$3,事業計画集計2025[営業所]&amp;事業計画集計2025[月]&amp;事業計画集計2025[受着完],事業計画集計2025[(当月)実績 請負金額],0,0)</f>
        <v>15914997</v>
      </c>
      <c r="AE120" s="28" cm="1">
        <f t="array" ref="AE120">_xlfn.XLOOKUP($D119&amp;AD$2&amp;AD$3,事業計画集計2025[営業所]&amp;事業計画集計2025[月]&amp;事業計画集計2025[受着完],事業計画集計2025[(当月)実績 利益額],0,0)</f>
        <v>7446709</v>
      </c>
      <c r="AF120" s="149" cm="1">
        <f t="array" ref="AF120">_xlfn.XLOOKUP($D119&amp;AD$2&amp;AD$3,事業計画集計2025[営業所]&amp;事業計画集計2025[月]&amp;事業計画集計2025[受着完],事業計画集計2025[(当月)実績 棟数],0,0)</f>
        <v>1</v>
      </c>
      <c r="AG120" s="28" cm="1">
        <f t="array" ref="AG120">_xlfn.XLOOKUP($D119&amp;AG$2&amp;AG$3,事業計画集計2025[営業所]&amp;事業計画集計2025[月]&amp;事業計画集計2025[受着完],事業計画集計2025[(当月)実績 請負金額],0,0)</f>
        <v>0</v>
      </c>
      <c r="AH120" s="28" cm="1">
        <f t="array" ref="AH120">_xlfn.XLOOKUP($D119&amp;AG$2&amp;AG$3,事業計画集計2025[営業所]&amp;事業計画集計2025[月]&amp;事業計画集計2025[受着完],事業計画集計2025[(当月)実績 利益額],0,0)</f>
        <v>0</v>
      </c>
      <c r="AI120" s="149" cm="1">
        <f t="array" ref="AI120">_xlfn.XLOOKUP($D119&amp;AG$2&amp;AG$3,事業計画集計2025[営業所]&amp;事業計画集計2025[月]&amp;事業計画集計2025[受着完],事業計画集計2025[(当月)実績 棟数],0,0)</f>
        <v>0</v>
      </c>
      <c r="AJ120" s="28" cm="1">
        <f t="array" ref="AJ120">_xlfn.XLOOKUP($D119&amp;AJ$2&amp;AJ$3,事業計画集計2025[営業所]&amp;事業計画集計2025[月]&amp;事業計画集計2025[受着完],事業計画集計2025[(当月)実績 請負金額],0,0)</f>
        <v>15914997</v>
      </c>
      <c r="AK120" s="28" cm="1">
        <f t="array" ref="AK120">_xlfn.XLOOKUP($D119&amp;AJ$2&amp;AJ$3,事業計画集計2025[営業所]&amp;事業計画集計2025[月]&amp;事業計画集計2025[受着完],事業計画集計2025[(当月)実績 利益額],0,0)</f>
        <v>7446709</v>
      </c>
      <c r="AL120" s="133">
        <f>AK120-($Q119*1000)</f>
        <v>1596709</v>
      </c>
      <c r="AM120" s="149" cm="1">
        <f t="array" ref="AM120">_xlfn.XLOOKUP($D119&amp;AJ$2&amp;AJ$3,事業計画集計2025[営業所]&amp;事業計画集計2025[月]&amp;事業計画集計2025[受着完],事業計画集計2025[(当月)実績 棟数],0,0)</f>
        <v>1</v>
      </c>
      <c r="AN120" s="28" cm="1">
        <f t="array" ref="AN120">_xlfn.XLOOKUP($D119&amp;AN$2&amp;AN$3,事業計画集計2025[営業所]&amp;事業計画集計2025[月]&amp;事業計画集計2025[受着完],事業計画集計2025[(当月)実績 請負金額],0,0)</f>
        <v>16735418</v>
      </c>
      <c r="AO120" s="28" cm="1">
        <f t="array" ref="AO120">_xlfn.XLOOKUP($D119&amp;AN$2&amp;AN$3,事業計画集計2025[営業所]&amp;事業計画集計2025[月]&amp;事業計画集計2025[受着完],事業計画集計2025[(当月)実績 利益額],0,0)</f>
        <v>7274678</v>
      </c>
      <c r="AP120" s="149" cm="1">
        <f t="array" ref="AP120">_xlfn.XLOOKUP($D119&amp;AN$2&amp;AN$3,事業計画集計2025[営業所]&amp;事業計画集計2025[月]&amp;事業計画集計2025[受着完],事業計画集計2025[(当月)実績 棟数],0,0)</f>
        <v>1</v>
      </c>
      <c r="AQ120" s="28" cm="1">
        <f t="array" ref="AQ120">_xlfn.XLOOKUP($D119&amp;AQ$2&amp;AQ$3,事業計画集計2025[営業所]&amp;事業計画集計2025[月]&amp;事業計画集計2025[受着完],事業計画集計2025[(当月)実績 請負金額],0,0)</f>
        <v>0</v>
      </c>
      <c r="AR120" s="28" cm="1">
        <f t="array" ref="AR120">_xlfn.XLOOKUP($D119&amp;AQ$2&amp;AQ$3,事業計画集計2025[営業所]&amp;事業計画集計2025[月]&amp;事業計画集計2025[受着完],事業計画集計2025[(当月)実績 利益額],0,0)</f>
        <v>0</v>
      </c>
      <c r="AS120" s="149" cm="1">
        <f t="array" ref="AS120">_xlfn.XLOOKUP($D119&amp;AQ$2&amp;AQ$3,事業計画集計2025[営業所]&amp;事業計画集計2025[月]&amp;事業計画集計2025[受着完],事業計画集計2025[(当月)実績 棟数],0,0)</f>
        <v>0</v>
      </c>
      <c r="AT120" s="28" cm="1">
        <f t="array" ref="AT120">_xlfn.XLOOKUP($D119&amp;AT$2&amp;AT$3,事業計画集計2025[営業所]&amp;事業計画集計2025[月]&amp;事業計画集計2025[受着完],事業計画集計2025[(当月)実績 請負金額],0,0)</f>
        <v>16735418</v>
      </c>
      <c r="AU120" s="28" cm="1">
        <f t="array" ref="AU120">_xlfn.XLOOKUP($D119&amp;AT$2&amp;AT$3,事業計画集計2025[営業所]&amp;事業計画集計2025[月]&amp;事業計画集計2025[受着完],事業計画集計2025[(当月)実績 利益額],0,0)</f>
        <v>7274678</v>
      </c>
      <c r="AV120" s="29">
        <f>AU120-($Q119*1000)</f>
        <v>1424678</v>
      </c>
      <c r="AW120" s="142" cm="1">
        <f t="array" ref="AW120">_xlfn.XLOOKUP($D119&amp;AT$2&amp;AT$3,事業計画集計2025[営業所]&amp;事業計画集計2025[月]&amp;事業計画集計2025[受着完],事業計画集計2025[(当月)実績 棟数],0,0)</f>
        <v>1</v>
      </c>
      <c r="AX120" s="421">
        <f t="shared" si="3084"/>
        <v>46640635</v>
      </c>
      <c r="AY120" s="422">
        <f t="shared" si="3085"/>
        <v>21901549</v>
      </c>
      <c r="AZ120" s="423">
        <f t="shared" si="3086"/>
        <v>3</v>
      </c>
      <c r="BA120" s="296">
        <f t="shared" si="3087"/>
        <v>0</v>
      </c>
      <c r="BB120" s="300">
        <f t="shared" si="3088"/>
        <v>0</v>
      </c>
      <c r="BC120" s="154">
        <f t="shared" si="3089"/>
        <v>0</v>
      </c>
      <c r="BD120" s="304">
        <f>Z120+AJ120+AT120</f>
        <v>46640635</v>
      </c>
      <c r="BE120" s="314">
        <f>AA120+AK120+AU120</f>
        <v>21901549</v>
      </c>
      <c r="BF120" s="409">
        <f>BE120*(1+BF121)-(($Q119*1000)*3)</f>
        <v>4351549</v>
      </c>
      <c r="BG120" s="158">
        <f>AC120+AM120+AW120</f>
        <v>3</v>
      </c>
      <c r="BH120" s="28" cm="1">
        <f t="array" ref="BH120">_xlfn.XLOOKUP($D119&amp;BH$2&amp;BH$3,事業計画集計2025[営業所]&amp;事業計画集計2025[月]&amp;事業計画集計2025[受着完],事業計画集計2025[(当月)実績 請負金額],0,0)</f>
        <v>19633012</v>
      </c>
      <c r="BI120" s="28" cm="1">
        <f t="array" ref="BI120">_xlfn.XLOOKUP($D119&amp;BH$2&amp;BH$3,事業計画集計2025[営業所]&amp;事業計画集計2025[月]&amp;事業計画集計2025[受着完],事業計画集計2025[(当月)実績 利益額],0,0)</f>
        <v>7922707</v>
      </c>
      <c r="BJ120" s="149" cm="1">
        <f t="array" ref="BJ120">_xlfn.XLOOKUP($D119&amp;BH$2&amp;BH$3,事業計画集計2025[営業所]&amp;事業計画集計2025[月]&amp;事業計画集計2025[受着完],事業計画集計2025[(当月)実績 棟数],0,0)</f>
        <v>1</v>
      </c>
      <c r="BK120" s="28" cm="1">
        <f t="array" ref="BK120">_xlfn.XLOOKUP($D119&amp;BK$2&amp;BK$3,事業計画集計2025[営業所]&amp;事業計画集計2025[月]&amp;事業計画集計2025[受着完],事業計画集計2025[(当月)実績 請負金額],0,0)</f>
        <v>0</v>
      </c>
      <c r="BL120" s="28" cm="1">
        <f t="array" ref="BL120">_xlfn.XLOOKUP($D119&amp;BK$2&amp;BK$3,事業計画集計2025[営業所]&amp;事業計画集計2025[月]&amp;事業計画集計2025[受着完],事業計画集計2025[(当月)実績 利益額],0,0)</f>
        <v>0</v>
      </c>
      <c r="BM120" s="149" cm="1">
        <f t="array" ref="BM120">_xlfn.XLOOKUP($D119&amp;BK$2&amp;BK$3,事業計画集計2025[営業所]&amp;事業計画集計2025[月]&amp;事業計画集計2025[受着完],事業計画集計2025[(当月)実績 棟数],0,0)</f>
        <v>0</v>
      </c>
      <c r="BN120" s="28" cm="1">
        <f t="array" ref="BN120">_xlfn.XLOOKUP($D119&amp;BN$2&amp;BN$3,事業計画集計2025[営業所]&amp;事業計画集計2025[月]&amp;事業計画集計2025[受着完],事業計画集計2025[(当月)実績 請負金額],0,0)</f>
        <v>19633012</v>
      </c>
      <c r="BO120" s="28" cm="1">
        <f t="array" ref="BO120">_xlfn.XLOOKUP($D119&amp;BN$2&amp;BN$3,事業計画集計2025[営業所]&amp;事業計画集計2025[月]&amp;事業計画集計2025[受着完],事業計画集計2025[(当月)実績 利益額],0,0)</f>
        <v>7922707</v>
      </c>
      <c r="BP120" s="133">
        <f>BO120-($Q119*1000)</f>
        <v>2072707</v>
      </c>
      <c r="BQ120" s="149" cm="1">
        <f t="array" ref="BQ120">_xlfn.XLOOKUP($D119&amp;BN$2&amp;BN$3,事業計画集計2025[営業所]&amp;事業計画集計2025[月]&amp;事業計画集計2025[受着完],事業計画集計2025[(当月)実績 棟数],0,0)</f>
        <v>1</v>
      </c>
      <c r="BR120" s="28" cm="1">
        <f t="array" ref="BR120">_xlfn.XLOOKUP($D119&amp;BR$2&amp;BR$3,事業計画集計2025[営業所]&amp;事業計画集計2025[月]&amp;事業計画集計2025[受着完],事業計画集計2025[(当月)実績 請負金額],0,0)</f>
        <v>16617314</v>
      </c>
      <c r="BS120" s="28" cm="1">
        <f t="array" ref="BS120">_xlfn.XLOOKUP($D119&amp;BR$2&amp;BR$3,事業計画集計2025[営業所]&amp;事業計画集計2025[月]&amp;事業計画集計2025[受着完],事業計画集計2025[(当月)実績 利益額],0,0)</f>
        <v>7198595</v>
      </c>
      <c r="BT120" s="149" cm="1">
        <f t="array" ref="BT120">_xlfn.XLOOKUP($D119&amp;BR$2&amp;BR$3,事業計画集計2025[営業所]&amp;事業計画集計2025[月]&amp;事業計画集計2025[受着完],事業計画集計2025[(当月)実績 棟数],0,0)</f>
        <v>1</v>
      </c>
      <c r="BU120" s="28" cm="1">
        <f t="array" ref="BU120">_xlfn.XLOOKUP($D119&amp;BU$2&amp;BU$3,事業計画集計2025[営業所]&amp;事業計画集計2025[月]&amp;事業計画集計2025[受着完],事業計画集計2025[(当月)実績 請負金額],0,0)</f>
        <v>0</v>
      </c>
      <c r="BV120" s="28" cm="1">
        <f t="array" ref="BV120">_xlfn.XLOOKUP($D119&amp;BU$2&amp;BU$3,事業計画集計2025[営業所]&amp;事業計画集計2025[月]&amp;事業計画集計2025[受着完],事業計画集計2025[(当月)実績 利益額],0,0)</f>
        <v>0</v>
      </c>
      <c r="BW120" s="149" cm="1">
        <f t="array" ref="BW120">_xlfn.XLOOKUP($D119&amp;BU$2&amp;BU$3,事業計画集計2025[営業所]&amp;事業計画集計2025[月]&amp;事業計画集計2025[受着完],事業計画集計2025[(当月)実績 棟数],0,0)</f>
        <v>0</v>
      </c>
      <c r="BX120" s="28" cm="1">
        <f t="array" ref="BX120">_xlfn.XLOOKUP($D119&amp;BX$2&amp;BX$3,事業計画集計2025[営業所]&amp;事業計画集計2025[月]&amp;事業計画集計2025[受着完],事業計画集計2025[(当月)実績 請負金額],0,0)</f>
        <v>16617314</v>
      </c>
      <c r="BY120" s="28" cm="1">
        <f t="array" ref="BY120">_xlfn.XLOOKUP($D119&amp;BX$2&amp;BX$3,事業計画集計2025[営業所]&amp;事業計画集計2025[月]&amp;事業計画集計2025[受着完],事業計画集計2025[(当月)実績 利益額],0,0)</f>
        <v>7198595</v>
      </c>
      <c r="BZ120" s="133">
        <f>BY120-($Q119*1000)</f>
        <v>1348595</v>
      </c>
      <c r="CA120" s="149" cm="1">
        <f t="array" ref="CA120">_xlfn.XLOOKUP($D119&amp;BX$2&amp;BX$3,事業計画集計2025[営業所]&amp;事業計画集計2025[月]&amp;事業計画集計2025[受着完],事業計画集計2025[(当月)実績 棟数],0,0)</f>
        <v>1</v>
      </c>
      <c r="CB120" s="28" cm="1">
        <f t="array" ref="CB120">_xlfn.XLOOKUP($D119&amp;CB$2&amp;CB$3,事業計画集計2025[営業所]&amp;事業計画集計2025[月]&amp;事業計画集計2025[受着完],事業計画集計2025[(当月)実績 請負金額],0,0)</f>
        <v>17557559</v>
      </c>
      <c r="CC120" s="28" cm="1">
        <f t="array" ref="CC120">_xlfn.XLOOKUP($D119&amp;CB$2&amp;CB$3,事業計画集計2025[営業所]&amp;事業計画集計2025[月]&amp;事業計画集計2025[受着完],事業計画集計2025[(当月)実績 利益額],0,0)</f>
        <v>6692631</v>
      </c>
      <c r="CD120" s="149" cm="1">
        <f t="array" ref="CD120">_xlfn.XLOOKUP($D119&amp;CB$2&amp;CB$3,事業計画集計2025[営業所]&amp;事業計画集計2025[月]&amp;事業計画集計2025[受着完],事業計画集計2025[(当月)実績 棟数],0,0)</f>
        <v>1</v>
      </c>
      <c r="CE120" s="28" cm="1">
        <f t="array" ref="CE120">_xlfn.XLOOKUP($D119&amp;CE$2&amp;CE$3,事業計画集計2025[営業所]&amp;事業計画集計2025[月]&amp;事業計画集計2025[受着完],事業計画集計2025[(当月)実績 請負金額],0,0)</f>
        <v>0</v>
      </c>
      <c r="CF120" s="28" cm="1">
        <f t="array" ref="CF120">_xlfn.XLOOKUP($D119&amp;CE$2&amp;CE$3,事業計画集計2025[営業所]&amp;事業計画集計2025[月]&amp;事業計画集計2025[受着完],事業計画集計2025[(当月)実績 利益額],0,0)</f>
        <v>0</v>
      </c>
      <c r="CG120" s="149" cm="1">
        <f t="array" ref="CG120">_xlfn.XLOOKUP($D119&amp;CE$2&amp;CE$3,事業計画集計2025[営業所]&amp;事業計画集計2025[月]&amp;事業計画集計2025[受着完],事業計画集計2025[(当月)実績 棟数],0,0)</f>
        <v>0</v>
      </c>
      <c r="CH120" s="28" cm="1">
        <f t="array" ref="CH120">_xlfn.XLOOKUP($D119&amp;CH$2&amp;CH$3,事業計画集計2025[営業所]&amp;事業計画集計2025[月]&amp;事業計画集計2025[受着完],事業計画集計2025[(当月)実績 請負金額],0,0)</f>
        <v>17557559</v>
      </c>
      <c r="CI120" s="28" cm="1">
        <f t="array" ref="CI120">_xlfn.XLOOKUP($D119&amp;CH$2&amp;CH$3,事業計画集計2025[営業所]&amp;事業計画集計2025[月]&amp;事業計画集計2025[受着完],事業計画集計2025[(当月)実績 利益額],0,0)</f>
        <v>6692631</v>
      </c>
      <c r="CJ120" s="133">
        <f>CI120-($Q119*1000)</f>
        <v>842631</v>
      </c>
      <c r="CK120" s="142" cm="1">
        <f t="array" ref="CK120">_xlfn.XLOOKUP($D119&amp;CH$2&amp;CH$3,事業計画集計2025[営業所]&amp;事業計画集計2025[月]&amp;事業計画集計2025[受着完],事業計画集計2025[(当月)実績 棟数],0,0)</f>
        <v>1</v>
      </c>
      <c r="CL120" s="421">
        <f t="shared" si="3094"/>
        <v>53807885</v>
      </c>
      <c r="CM120" s="422">
        <f t="shared" si="3095"/>
        <v>21813933</v>
      </c>
      <c r="CN120" s="423">
        <f t="shared" si="3096"/>
        <v>3</v>
      </c>
      <c r="CO120" s="296">
        <f t="shared" si="3097"/>
        <v>0</v>
      </c>
      <c r="CP120" s="300">
        <f t="shared" si="3098"/>
        <v>0</v>
      </c>
      <c r="CQ120" s="154">
        <f t="shared" si="3099"/>
        <v>0</v>
      </c>
      <c r="CR120" s="304">
        <f>BN120+BX120+CH120</f>
        <v>53807885</v>
      </c>
      <c r="CS120" s="314">
        <f>BO120+BY120+CI120</f>
        <v>21813933</v>
      </c>
      <c r="CT120" s="409">
        <f>CS120*(1+CT121)-(($Q119*1000)*3)</f>
        <v>4263933</v>
      </c>
      <c r="CU120" s="158">
        <f>BQ120+CA120+CK120</f>
        <v>3</v>
      </c>
      <c r="CV120" s="333">
        <f t="shared" si="3103"/>
        <v>100448520</v>
      </c>
      <c r="CW120" s="334">
        <f t="shared" si="3104"/>
        <v>43715482</v>
      </c>
      <c r="CX120" s="162">
        <f t="shared" si="3105"/>
        <v>6</v>
      </c>
      <c r="CY120" s="354">
        <f t="shared" si="3106"/>
        <v>0</v>
      </c>
      <c r="CZ120" s="355">
        <f t="shared" si="3107"/>
        <v>0</v>
      </c>
      <c r="DA120" s="166">
        <f t="shared" si="3108"/>
        <v>0</v>
      </c>
      <c r="DB120" s="479">
        <f t="shared" si="3109"/>
        <v>100448520</v>
      </c>
      <c r="DC120" s="480">
        <f t="shared" si="3110"/>
        <v>43715482</v>
      </c>
      <c r="DD120" s="409">
        <f t="shared" si="3111"/>
        <v>8615482</v>
      </c>
      <c r="DE120" s="482">
        <f t="shared" si="3112"/>
        <v>6</v>
      </c>
      <c r="DF120" s="28" cm="1">
        <f t="array" ref="DF120">_xlfn.XLOOKUP($D119&amp;DF$2&amp;DF$3,事業計画集計2025[営業所]&amp;事業計画集計2025[月]&amp;事業計画集計2025[受着完],事業計画集計2025[(当月)実績 請負金額],0,0)</f>
        <v>17363339</v>
      </c>
      <c r="DG120" s="28" cm="1">
        <f t="array" ref="DG120">_xlfn.XLOOKUP($D119&amp;DF$2&amp;DF$3,事業計画集計2025[営業所]&amp;事業計画集計2025[月]&amp;事業計画集計2025[受着完],事業計画集計2025[(当月)実績 利益額],0,0)</f>
        <v>7257823</v>
      </c>
      <c r="DH120" s="149" cm="1">
        <f t="array" ref="DH120">_xlfn.XLOOKUP($D119&amp;DF$2&amp;DF$3,事業計画集計2025[営業所]&amp;事業計画集計2025[月]&amp;事業計画集計2025[受着完],事業計画集計2025[(当月)実績 棟数],0,0)</f>
        <v>1</v>
      </c>
      <c r="DI120" s="28" cm="1">
        <f t="array" ref="DI120">_xlfn.XLOOKUP($D119&amp;DI$2&amp;DI$3,事業計画集計2025[営業所]&amp;事業計画集計2025[月]&amp;事業計画集計2025[受着完],事業計画集計2025[(当月)実績 請負金額],0,0)</f>
        <v>0</v>
      </c>
      <c r="DJ120" s="28" cm="1">
        <f t="array" ref="DJ120">_xlfn.XLOOKUP($D119&amp;DI$2&amp;DI$3,事業計画集計2025[営業所]&amp;事業計画集計2025[月]&amp;事業計画集計2025[受着完],事業計画集計2025[(当月)実績 利益額],0,0)</f>
        <v>0</v>
      </c>
      <c r="DK120" s="149" cm="1">
        <f t="array" ref="DK120">_xlfn.XLOOKUP($D119&amp;DI$2&amp;DI$3,事業計画集計2025[営業所]&amp;事業計画集計2025[月]&amp;事業計画集計2025[受着完],事業計画集計2025[(当月)実績 棟数],0,0)</f>
        <v>0</v>
      </c>
      <c r="DL120" s="28" cm="1">
        <f t="array" ref="DL120">_xlfn.XLOOKUP($D119&amp;DL$2&amp;DL$3,事業計画集計2025[営業所]&amp;事業計画集計2025[月]&amp;事業計画集計2025[受着完],事業計画集計2025[(当月)実績 請負金額],0,0)</f>
        <v>17363339</v>
      </c>
      <c r="DM120" s="28" cm="1">
        <f t="array" ref="DM120">_xlfn.XLOOKUP($D119&amp;DL$2&amp;DL$3,事業計画集計2025[営業所]&amp;事業計画集計2025[月]&amp;事業計画集計2025[受着完],事業計画集計2025[(当月)実績 利益額],0,0)</f>
        <v>7257823</v>
      </c>
      <c r="DN120" s="133">
        <f>DM120-($Q119*1000)</f>
        <v>1407823</v>
      </c>
      <c r="DO120" s="149" cm="1">
        <f t="array" ref="DO120">_xlfn.XLOOKUP($D119&amp;DL$2&amp;DL$3,事業計画集計2025[営業所]&amp;事業計画集計2025[月]&amp;事業計画集計2025[受着完],事業計画集計2025[(当月)実績 棟数],0,0)</f>
        <v>1</v>
      </c>
      <c r="DP120" s="28" cm="1">
        <f t="array" ref="DP120">_xlfn.XLOOKUP($D119&amp;DP$2&amp;DP$3,事業計画集計2025[営業所]&amp;事業計画集計2025[月]&amp;事業計画集計2025[受着完],事業計画集計2025[(当月)実績 請負金額],0,0)</f>
        <v>17398600</v>
      </c>
      <c r="DQ120" s="28" cm="1">
        <f t="array" ref="DQ120">_xlfn.XLOOKUP($D119&amp;DP$2&amp;DP$3,事業計画集計2025[営業所]&amp;事業計画集計2025[月]&amp;事業計画集計2025[受着完],事業計画集計2025[(当月)実績 利益額],0,0)</f>
        <v>6925836</v>
      </c>
      <c r="DR120" s="149" cm="1">
        <f t="array" ref="DR120">_xlfn.XLOOKUP($D119&amp;DP$2&amp;DP$3,事業計画集計2025[営業所]&amp;事業計画集計2025[月]&amp;事業計画集計2025[受着完],事業計画集計2025[(当月)実績 棟数],0,0)</f>
        <v>1</v>
      </c>
      <c r="DS120" s="28" cm="1">
        <f t="array" ref="DS120">_xlfn.XLOOKUP($D119&amp;DS$2&amp;DS$3,事業計画集計2025[営業所]&amp;事業計画集計2025[月]&amp;事業計画集計2025[受着完],事業計画集計2025[(当月)実績 請負金額],0,0)</f>
        <v>0</v>
      </c>
      <c r="DT120" s="28" cm="1">
        <f t="array" ref="DT120">_xlfn.XLOOKUP($D119&amp;DS$2&amp;DS$3,事業計画集計2025[営業所]&amp;事業計画集計2025[月]&amp;事業計画集計2025[受着完],事業計画集計2025[(当月)実績 利益額],0,0)</f>
        <v>0</v>
      </c>
      <c r="DU120" s="149" cm="1">
        <f t="array" ref="DU120">_xlfn.XLOOKUP($D119&amp;DS$2&amp;DS$3,事業計画集計2025[営業所]&amp;事業計画集計2025[月]&amp;事業計画集計2025[受着完],事業計画集計2025[(当月)実績 棟数],0,0)</f>
        <v>0</v>
      </c>
      <c r="DV120" s="28" cm="1">
        <f t="array" ref="DV120">_xlfn.XLOOKUP($D119&amp;DV$2&amp;DV$3,事業計画集計2025[営業所]&amp;事業計画集計2025[月]&amp;事業計画集計2025[受着完],事業計画集計2025[(当月)実績 請負金額],0,0)</f>
        <v>17398600</v>
      </c>
      <c r="DW120" s="28" cm="1">
        <f t="array" ref="DW120">_xlfn.XLOOKUP($D119&amp;DV$2&amp;DV$3,事業計画集計2025[営業所]&amp;事業計画集計2025[月]&amp;事業計画集計2025[受着完],事業計画集計2025[(当月)実績 利益額],0,0)</f>
        <v>6925836</v>
      </c>
      <c r="DX120" s="133">
        <f>DW120-($Q119*1000)</f>
        <v>1075836</v>
      </c>
      <c r="DY120" s="149" cm="1">
        <f t="array" ref="DY120">_xlfn.XLOOKUP($D119&amp;DV$2&amp;DV$3,事業計画集計2025[営業所]&amp;事業計画集計2025[月]&amp;事業計画集計2025[受着完],事業計画集計2025[(当月)実績 棟数],0,0)</f>
        <v>1</v>
      </c>
      <c r="DZ120" s="28" cm="1">
        <f t="array" ref="DZ120">_xlfn.XLOOKUP($D119&amp;DZ$2&amp;DZ$3,事業計画集計2025[営業所]&amp;事業計画集計2025[月]&amp;事業計画集計2025[受着完],事業計画集計2025[(当月)実績 請負金額],0,0)</f>
        <v>14560689</v>
      </c>
      <c r="EA120" s="28" cm="1">
        <f t="array" ref="EA120">_xlfn.XLOOKUP($D119&amp;DZ$2&amp;DZ$3,事業計画集計2025[営業所]&amp;事業計画集計2025[月]&amp;事業計画集計2025[受着完],事業計画集計2025[(当月)実績 利益額],0,0)</f>
        <v>6172464</v>
      </c>
      <c r="EB120" s="149" cm="1">
        <f t="array" ref="EB120">_xlfn.XLOOKUP($D119&amp;DZ$2&amp;DZ$3,事業計画集計2025[営業所]&amp;事業計画集計2025[月]&amp;事業計画集計2025[受着完],事業計画集計2025[(当月)実績 棟数],0,0)</f>
        <v>1</v>
      </c>
      <c r="EC120" s="28" cm="1">
        <f t="array" ref="EC120">_xlfn.XLOOKUP($D119&amp;EC$2&amp;EC$3,事業計画集計2025[営業所]&amp;事業計画集計2025[月]&amp;事業計画集計2025[受着完],事業計画集計2025[(当月)実績 請負金額],0,0)</f>
        <v>0</v>
      </c>
      <c r="ED120" s="28" cm="1">
        <f t="array" ref="ED120">_xlfn.XLOOKUP($D119&amp;EC$2&amp;EC$3,事業計画集計2025[営業所]&amp;事業計画集計2025[月]&amp;事業計画集計2025[受着完],事業計画集計2025[(当月)実績 利益額],0,0)</f>
        <v>0</v>
      </c>
      <c r="EE120" s="149" cm="1">
        <f t="array" ref="EE120">_xlfn.XLOOKUP($D119&amp;EC$2&amp;EC$3,事業計画集計2025[営業所]&amp;事業計画集計2025[月]&amp;事業計画集計2025[受着完],事業計画集計2025[(当月)実績 棟数],0,0)</f>
        <v>0</v>
      </c>
      <c r="EF120" s="28" cm="1">
        <f t="array" ref="EF120">_xlfn.XLOOKUP($D119&amp;EF$2&amp;EF$3,事業計画集計2025[営業所]&amp;事業計画集計2025[月]&amp;事業計画集計2025[受着完],事業計画集計2025[(当月)実績 請負金額],0,0)</f>
        <v>14560689</v>
      </c>
      <c r="EG120" s="28" cm="1">
        <f t="array" ref="EG120">_xlfn.XLOOKUP($D119&amp;EF$2&amp;EF$3,事業計画集計2025[営業所]&amp;事業計画集計2025[月]&amp;事業計画集計2025[受着完],事業計画集計2025[(当月)実績 利益額],0,0)</f>
        <v>6172464</v>
      </c>
      <c r="EH120" s="133">
        <f>EG120-($Q119*1000)</f>
        <v>322464</v>
      </c>
      <c r="EI120" s="142" cm="1">
        <f t="array" ref="EI120">_xlfn.XLOOKUP($D119&amp;EF$2&amp;EF$3,事業計画集計2025[営業所]&amp;事業計画集計2025[月]&amp;事業計画集計2025[受着完],事業計画集計2025[(当月)実績 棟数],0,0)</f>
        <v>1</v>
      </c>
      <c r="EJ120" s="421">
        <f t="shared" si="3113"/>
        <v>49322628</v>
      </c>
      <c r="EK120" s="422">
        <f t="shared" si="3114"/>
        <v>20356123</v>
      </c>
      <c r="EL120" s="423">
        <f t="shared" si="3115"/>
        <v>3</v>
      </c>
      <c r="EM120" s="296">
        <f t="shared" si="3116"/>
        <v>0</v>
      </c>
      <c r="EN120" s="300">
        <f t="shared" si="3117"/>
        <v>0</v>
      </c>
      <c r="EO120" s="154">
        <f t="shared" si="3118"/>
        <v>0</v>
      </c>
      <c r="EP120" s="304">
        <f>DL120+DV120+EF120</f>
        <v>49322628</v>
      </c>
      <c r="EQ120" s="314">
        <f>DM120+DW120+EG120</f>
        <v>20356123</v>
      </c>
      <c r="ER120" s="409">
        <f>EQ120*(1+ER121)-(($Q119*1000)*3)</f>
        <v>2806123</v>
      </c>
      <c r="ES120" s="158">
        <f>DO120+DY120+EI120</f>
        <v>3</v>
      </c>
      <c r="ET120" s="28" cm="1">
        <f t="array" ref="ET120">_xlfn.XLOOKUP($D119&amp;ET$2&amp;ET$3,事業計画集計2025[営業所]&amp;事業計画集計2025[月]&amp;事業計画集計2025[受着完],事業計画集計2025[(当月)実績 請負金額],0,0)</f>
        <v>14409409</v>
      </c>
      <c r="EU120" s="28" cm="1">
        <f t="array" ref="EU120">_xlfn.XLOOKUP($D119&amp;ET$2&amp;ET$3,事業計画集計2025[営業所]&amp;事業計画集計2025[月]&amp;事業計画集計2025[受着完],事業計画集計2025[(当月)実績 利益額],0,0)</f>
        <v>6415625</v>
      </c>
      <c r="EV120" s="149" cm="1">
        <f t="array" ref="EV120">_xlfn.XLOOKUP($D119&amp;ET$2&amp;ET$3,事業計画集計2025[営業所]&amp;事業計画集計2025[月]&amp;事業計画集計2025[受着完],事業計画集計2025[(当月)実績 棟数],0,0)</f>
        <v>1</v>
      </c>
      <c r="EW120" s="28" cm="1">
        <f t="array" ref="EW120">_xlfn.XLOOKUP($D119&amp;EW$2&amp;EW$3,事業計画集計2025[営業所]&amp;事業計画集計2025[月]&amp;事業計画集計2025[受着完],事業計画集計2025[(当月)実績 請負金額],0,0)</f>
        <v>0</v>
      </c>
      <c r="EX120" s="28" cm="1">
        <f t="array" ref="EX120">_xlfn.XLOOKUP($D119&amp;EW$2&amp;EW$3,事業計画集計2025[営業所]&amp;事業計画集計2025[月]&amp;事業計画集計2025[受着完],事業計画集計2025[(当月)実績 利益額],0,0)</f>
        <v>0</v>
      </c>
      <c r="EY120" s="149" cm="1">
        <f t="array" ref="EY120">_xlfn.XLOOKUP($D119&amp;EW$2&amp;EW$3,事業計画集計2025[営業所]&amp;事業計画集計2025[月]&amp;事業計画集計2025[受着完],事業計画集計2025[(当月)実績 棟数],0,0)</f>
        <v>0</v>
      </c>
      <c r="EZ120" s="28" cm="1">
        <f t="array" ref="EZ120">_xlfn.XLOOKUP($D119&amp;EZ$2&amp;EZ$3,事業計画集計2025[営業所]&amp;事業計画集計2025[月]&amp;事業計画集計2025[受着完],事業計画集計2025[(当月)実績 請負金額],0,0)</f>
        <v>14409409</v>
      </c>
      <c r="FA120" s="28" cm="1">
        <f t="array" ref="FA120">_xlfn.XLOOKUP($D119&amp;EZ$2&amp;EZ$3,事業計画集計2025[営業所]&amp;事業計画集計2025[月]&amp;事業計画集計2025[受着完],事業計画集計2025[(当月)実績 利益額],0,0)</f>
        <v>6415625</v>
      </c>
      <c r="FB120" s="133">
        <f>FA120-($Q119*1000)</f>
        <v>565625</v>
      </c>
      <c r="FC120" s="149" cm="1">
        <f t="array" ref="FC120">_xlfn.XLOOKUP($D119&amp;EZ$2&amp;EZ$3,事業計画集計2025[営業所]&amp;事業計画集計2025[月]&amp;事業計画集計2025[受着完],事業計画集計2025[(当月)実績 棟数],0,0)</f>
        <v>1</v>
      </c>
      <c r="FD120" s="28" cm="1">
        <f t="array" ref="FD120">_xlfn.XLOOKUP($D119&amp;FD$2&amp;FD$3,事業計画集計2025[営業所]&amp;事業計画集計2025[月]&amp;事業計画集計2025[受着完],事業計画集計2025[(当月)実績 請負金額],0,0)</f>
        <v>0</v>
      </c>
      <c r="FE120" s="28" cm="1">
        <f t="array" ref="FE120">_xlfn.XLOOKUP($D119&amp;FD$2&amp;FD$3,事業計画集計2025[営業所]&amp;事業計画集計2025[月]&amp;事業計画集計2025[受着完],事業計画集計2025[(当月)実績 利益額],0,0)</f>
        <v>0</v>
      </c>
      <c r="FF120" s="149" cm="1">
        <f t="array" ref="FF120">_xlfn.XLOOKUP($D119&amp;FD$2&amp;FD$3,事業計画集計2025[営業所]&amp;事業計画集計2025[月]&amp;事業計画集計2025[受着完],事業計画集計2025[(当月)実績 棟数],0,0)</f>
        <v>0</v>
      </c>
      <c r="FG120" s="28" cm="1">
        <f t="array" ref="FG120">_xlfn.XLOOKUP($D119&amp;FG$2&amp;FG$3,事業計画集計2025[営業所]&amp;事業計画集計2025[月]&amp;事業計画集計2025[受着完],事業計画集計2025[(当月)実績 請負金額],0,0)</f>
        <v>0</v>
      </c>
      <c r="FH120" s="28" cm="1">
        <f t="array" ref="FH120">_xlfn.XLOOKUP($D119&amp;FG$2&amp;FG$3,事業計画集計2025[営業所]&amp;事業計画集計2025[月]&amp;事業計画集計2025[受着完],事業計画集計2025[(当月)実績 利益額],0,0)</f>
        <v>0</v>
      </c>
      <c r="FI120" s="149" cm="1">
        <f t="array" ref="FI120">_xlfn.XLOOKUP($D119&amp;FG$2&amp;FG$3,事業計画集計2025[営業所]&amp;事業計画集計2025[月]&amp;事業計画集計2025[受着完],事業計画集計2025[(当月)実績 棟数],0,0)</f>
        <v>0</v>
      </c>
      <c r="FJ120" s="28" cm="1">
        <f t="array" ref="FJ120">_xlfn.XLOOKUP($D119&amp;FJ$2&amp;FJ$3,事業計画集計2025[営業所]&amp;事業計画集計2025[月]&amp;事業計画集計2025[受着完],事業計画集計2025[(当月)実績 請負金額],0,0)</f>
        <v>0</v>
      </c>
      <c r="FK120" s="28" cm="1">
        <f t="array" ref="FK120">_xlfn.XLOOKUP($D119&amp;FJ$2&amp;FJ$3,事業計画集計2025[営業所]&amp;事業計画集計2025[月]&amp;事業計画集計2025[受着完],事業計画集計2025[(当月)実績 利益額],0,0)</f>
        <v>0</v>
      </c>
      <c r="FL120" s="133">
        <f>FK120-($Q119*1000)</f>
        <v>-5850000</v>
      </c>
      <c r="FM120" s="149" cm="1">
        <f t="array" ref="FM120">_xlfn.XLOOKUP($D119&amp;FJ$2&amp;FJ$3,事業計画集計2025[営業所]&amp;事業計画集計2025[月]&amp;事業計画集計2025[受着完],事業計画集計2025[(当月)実績 棟数],0,0)</f>
        <v>0</v>
      </c>
      <c r="FN120" s="28" cm="1">
        <f t="array" ref="FN120">_xlfn.XLOOKUP($D119&amp;FN$2&amp;FN$3,事業計画集計2025[営業所]&amp;事業計画集計2025[月]&amp;事業計画集計2025[受着完],事業計画集計2025[(当月)実績 請負金額],0,0)</f>
        <v>0</v>
      </c>
      <c r="FO120" s="28" cm="1">
        <f t="array" ref="FO120">_xlfn.XLOOKUP($D119&amp;FN$2&amp;FN$3,事業計画集計2025[営業所]&amp;事業計画集計2025[月]&amp;事業計画集計2025[受着完],事業計画集計2025[(当月)実績 利益額],0,0)</f>
        <v>0</v>
      </c>
      <c r="FP120" s="149" cm="1">
        <f t="array" ref="FP120">_xlfn.XLOOKUP($D119&amp;FN$2&amp;FN$3,事業計画集計2025[営業所]&amp;事業計画集計2025[月]&amp;事業計画集計2025[受着完],事業計画集計2025[(当月)実績 棟数],0,0)</f>
        <v>0</v>
      </c>
      <c r="FQ120" s="28" cm="1">
        <f t="array" ref="FQ120">_xlfn.XLOOKUP($D119&amp;FQ$2&amp;FQ$3,事業計画集計2025[営業所]&amp;事業計画集計2025[月]&amp;事業計画集計2025[受着完],事業計画集計2025[(当月)実績 請負金額],0,0)</f>
        <v>0</v>
      </c>
      <c r="FR120" s="28" cm="1">
        <f t="array" ref="FR120">_xlfn.XLOOKUP($D119&amp;FQ$2&amp;FQ$3,事業計画集計2025[営業所]&amp;事業計画集計2025[月]&amp;事業計画集計2025[受着完],事業計画集計2025[(当月)実績 利益額],0,0)</f>
        <v>0</v>
      </c>
      <c r="FS120" s="149" cm="1">
        <f t="array" ref="FS120">_xlfn.XLOOKUP($D119&amp;FQ$2&amp;FQ$3,事業計画集計2025[営業所]&amp;事業計画集計2025[月]&amp;事業計画集計2025[受着完],事業計画集計2025[(当月)実績 棟数],0,0)</f>
        <v>0</v>
      </c>
      <c r="FT120" s="28" cm="1">
        <f t="array" ref="FT120">_xlfn.XLOOKUP($D119&amp;FT$2&amp;FT$3,事業計画集計2025[営業所]&amp;事業計画集計2025[月]&amp;事業計画集計2025[受着完],事業計画集計2025[(当月)実績 請負金額],0,0)</f>
        <v>0</v>
      </c>
      <c r="FU120" s="28" cm="1">
        <f t="array" ref="FU120">_xlfn.XLOOKUP($D119&amp;FT$2&amp;FT$3,事業計画集計2025[営業所]&amp;事業計画集計2025[月]&amp;事業計画集計2025[受着完],事業計画集計2025[(当月)実績 利益額],0,0)</f>
        <v>0</v>
      </c>
      <c r="FV120" s="133">
        <f>FU120-($Q119*1000)</f>
        <v>-5850000</v>
      </c>
      <c r="FW120" s="142" cm="1">
        <f t="array" ref="FW120">_xlfn.XLOOKUP($D119&amp;FT$2&amp;FT$3,事業計画集計2025[営業所]&amp;事業計画集計2025[月]&amp;事業計画集計2025[受着完],事業計画集計2025[(当月)実績 棟数],0,0)</f>
        <v>0</v>
      </c>
      <c r="FX120" s="421">
        <f t="shared" si="3122"/>
        <v>14409409</v>
      </c>
      <c r="FY120" s="422">
        <f t="shared" si="3123"/>
        <v>6415625</v>
      </c>
      <c r="FZ120" s="423">
        <f t="shared" si="3124"/>
        <v>1</v>
      </c>
      <c r="GA120" s="296">
        <f t="shared" si="3125"/>
        <v>0</v>
      </c>
      <c r="GB120" s="300">
        <f t="shared" si="3126"/>
        <v>0</v>
      </c>
      <c r="GC120" s="154">
        <f t="shared" si="3127"/>
        <v>0</v>
      </c>
      <c r="GD120" s="304">
        <f>EZ120+FJ120+FT120</f>
        <v>14409409</v>
      </c>
      <c r="GE120" s="314">
        <f>FA120+FK120+FU120</f>
        <v>6415625</v>
      </c>
      <c r="GF120" s="409">
        <f>GE120*(1+GF121)-(($Q119*1000)*3)</f>
        <v>-11134375</v>
      </c>
      <c r="GG120" s="158">
        <f>FC120+FM120+FW120</f>
        <v>1</v>
      </c>
      <c r="GH120" s="333">
        <f t="shared" si="3131"/>
        <v>63732037</v>
      </c>
      <c r="GI120" s="334">
        <f t="shared" si="3132"/>
        <v>26771748</v>
      </c>
      <c r="GJ120" s="162">
        <f t="shared" si="3133"/>
        <v>4</v>
      </c>
      <c r="GK120" s="354">
        <f t="shared" si="3134"/>
        <v>0</v>
      </c>
      <c r="GL120" s="355">
        <f t="shared" si="3135"/>
        <v>0</v>
      </c>
      <c r="GM120" s="166">
        <f t="shared" si="3136"/>
        <v>0</v>
      </c>
      <c r="GN120" s="479">
        <f t="shared" si="3137"/>
        <v>63732037</v>
      </c>
      <c r="GO120" s="480">
        <f t="shared" si="3138"/>
        <v>26771748</v>
      </c>
      <c r="GP120" s="409">
        <f t="shared" si="3139"/>
        <v>-8328252</v>
      </c>
      <c r="GQ120" s="482">
        <f t="shared" si="3140"/>
        <v>4</v>
      </c>
      <c r="GR120" s="390">
        <f t="shared" si="3141"/>
        <v>164180557</v>
      </c>
      <c r="GS120" s="391">
        <f t="shared" si="3142"/>
        <v>70487230</v>
      </c>
      <c r="GT120" s="170">
        <f t="shared" si="3143"/>
        <v>10</v>
      </c>
      <c r="GU120" s="390">
        <f t="shared" si="3144"/>
        <v>0</v>
      </c>
      <c r="GV120" s="391">
        <f t="shared" si="3145"/>
        <v>0</v>
      </c>
      <c r="GW120" s="170">
        <f t="shared" si="3146"/>
        <v>0</v>
      </c>
      <c r="GX120" s="390">
        <f t="shared" si="3147"/>
        <v>164180557</v>
      </c>
      <c r="GY120" s="391">
        <f t="shared" si="3148"/>
        <v>70487230</v>
      </c>
      <c r="GZ120" s="409">
        <f t="shared" si="3149"/>
        <v>287230</v>
      </c>
      <c r="HA120" s="256">
        <f t="shared" si="3150"/>
        <v>10</v>
      </c>
      <c r="HB120" s="31"/>
      <c r="HC120" s="30" t="s">
        <v>138</v>
      </c>
      <c r="HD120" s="30" t="s">
        <v>81</v>
      </c>
      <c r="HE120" s="30"/>
      <c r="HF120" s="30"/>
      <c r="HG120" s="30"/>
    </row>
    <row r="121" spans="1:215" s="38" customFormat="1" ht="21">
      <c r="A121" s="32"/>
      <c r="B121" s="599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139</v>
      </c>
      <c r="T121" s="35">
        <f t="shared" ref="T121:AA121" si="3157">IF(AND(T119&gt;0,T120&gt;0),ROUNDDOWN(T120/T119,4),"")</f>
        <v>1.0929</v>
      </c>
      <c r="U121" s="36">
        <f t="shared" si="3157"/>
        <v>1.1916</v>
      </c>
      <c r="V121" s="143">
        <f t="shared" si="3157"/>
        <v>0.1</v>
      </c>
      <c r="W121" s="35" t="str">
        <f t="shared" si="3157"/>
        <v/>
      </c>
      <c r="X121" s="36" t="str">
        <f t="shared" si="3157"/>
        <v/>
      </c>
      <c r="Y121" s="150" t="str">
        <f t="shared" si="3157"/>
        <v/>
      </c>
      <c r="Z121" s="36">
        <f t="shared" si="3157"/>
        <v>1.0929</v>
      </c>
      <c r="AA121" s="36">
        <f t="shared" si="3157"/>
        <v>1.1916</v>
      </c>
      <c r="AB121" s="37">
        <f>IF(AB120&gt;0,AB120/AB119,0)</f>
        <v>7.57495444191344</v>
      </c>
      <c r="AC121" s="143">
        <f t="shared" ref="AC121:AK121" si="3158">IF(AND(AC119&gt;0,AC120&gt;0),ROUNDDOWN(AC120/AC119,4),"")</f>
        <v>0.1</v>
      </c>
      <c r="AD121" s="35">
        <f t="shared" si="3158"/>
        <v>0.89910000000000001</v>
      </c>
      <c r="AE121" s="36">
        <f t="shared" si="3158"/>
        <v>1.0721000000000001</v>
      </c>
      <c r="AF121" s="150">
        <f t="shared" si="3158"/>
        <v>0.1</v>
      </c>
      <c r="AG121" s="36" t="str">
        <f t="shared" si="3158"/>
        <v/>
      </c>
      <c r="AH121" s="36" t="str">
        <f t="shared" si="3158"/>
        <v/>
      </c>
      <c r="AI121" s="150" t="str">
        <f t="shared" si="3158"/>
        <v/>
      </c>
      <c r="AJ121" s="36">
        <f t="shared" si="3158"/>
        <v>0.89910000000000001</v>
      </c>
      <c r="AK121" s="36">
        <f t="shared" si="3158"/>
        <v>1.0721000000000001</v>
      </c>
      <c r="AL121" s="37">
        <f>IF(AL120&gt;0,AL120/AL119,0)</f>
        <v>1.4573831690397956</v>
      </c>
      <c r="AM121" s="150">
        <f t="shared" ref="AM121:AU121" si="3159">IF(AND(AM119&gt;0,AM120&gt;0),ROUNDDOWN(AM120/AM119,4),"")</f>
        <v>0.1</v>
      </c>
      <c r="AN121" s="36">
        <f t="shared" si="3159"/>
        <v>0.94550000000000001</v>
      </c>
      <c r="AO121" s="36">
        <f t="shared" si="3159"/>
        <v>1.0472999999999999</v>
      </c>
      <c r="AP121" s="150">
        <f t="shared" si="3159"/>
        <v>0.1</v>
      </c>
      <c r="AQ121" s="36" t="str">
        <f t="shared" si="3159"/>
        <v/>
      </c>
      <c r="AR121" s="36" t="str">
        <f t="shared" si="3159"/>
        <v/>
      </c>
      <c r="AS121" s="150" t="str">
        <f t="shared" si="3159"/>
        <v/>
      </c>
      <c r="AT121" s="36">
        <f t="shared" si="3159"/>
        <v>0.94550000000000001</v>
      </c>
      <c r="AU121" s="36">
        <f t="shared" si="3159"/>
        <v>1.0472999999999999</v>
      </c>
      <c r="AV121" s="37">
        <f>IF(AV120&gt;0,AV120/AV119,0)</f>
        <v>1.3003632712668858</v>
      </c>
      <c r="AW121" s="143">
        <f>IF(AND(AW119&gt;0,AW120&gt;0),ROUNDDOWN(AW120/AW119,4),"")</f>
        <v>0.1</v>
      </c>
      <c r="AX121" s="424">
        <f t="shared" ref="AX121:BE121" si="3160">IF(AND(AX119&gt;0,AX120&gt;0),ROUNDDOWN(AX120/AX119,4),"")</f>
        <v>0.96760000000000002</v>
      </c>
      <c r="AY121" s="425">
        <f t="shared" si="3160"/>
        <v>1.0995999999999999</v>
      </c>
      <c r="AZ121" s="426">
        <f t="shared" si="3160"/>
        <v>0.1</v>
      </c>
      <c r="BA121" s="297" t="str">
        <f t="shared" si="3160"/>
        <v/>
      </c>
      <c r="BB121" s="301" t="str">
        <f t="shared" si="3160"/>
        <v/>
      </c>
      <c r="BC121" s="155" t="str">
        <f t="shared" si="3160"/>
        <v/>
      </c>
      <c r="BD121" s="305">
        <f t="shared" si="3160"/>
        <v>0.96760000000000002</v>
      </c>
      <c r="BE121" s="315">
        <f t="shared" si="3160"/>
        <v>1.0995999999999999</v>
      </c>
      <c r="BF121" s="325"/>
      <c r="BG121" s="159">
        <f t="shared" ref="BG121:BO121" si="3161">IF(AND(BG119&gt;0,BG120&gt;0),ROUNDDOWN(BG120/BG119,4),"")</f>
        <v>0.1</v>
      </c>
      <c r="BH121" s="36">
        <f t="shared" si="3161"/>
        <v>1.1092</v>
      </c>
      <c r="BI121" s="36">
        <f t="shared" si="3161"/>
        <v>1.1406000000000001</v>
      </c>
      <c r="BJ121" s="150">
        <f t="shared" si="3161"/>
        <v>0.1</v>
      </c>
      <c r="BK121" s="36" t="str">
        <f t="shared" si="3161"/>
        <v/>
      </c>
      <c r="BL121" s="36" t="str">
        <f t="shared" si="3161"/>
        <v/>
      </c>
      <c r="BM121" s="150" t="str">
        <f t="shared" si="3161"/>
        <v/>
      </c>
      <c r="BN121" s="36">
        <f t="shared" si="3161"/>
        <v>1.1092</v>
      </c>
      <c r="BO121" s="36">
        <f t="shared" si="3161"/>
        <v>1.1406000000000001</v>
      </c>
      <c r="BP121" s="37">
        <f>IF(BP120&gt;0,BP120/BP119,0)</f>
        <v>1.8918464768163563</v>
      </c>
      <c r="BQ121" s="150">
        <f t="shared" ref="BQ121:BY121" si="3162">IF(AND(BQ119&gt;0,BQ120&gt;0),ROUNDDOWN(BQ120/BQ119,4),"")</f>
        <v>0.1</v>
      </c>
      <c r="BR121" s="36">
        <f t="shared" si="3162"/>
        <v>0.93879999999999997</v>
      </c>
      <c r="BS121" s="36">
        <f t="shared" si="3162"/>
        <v>1.0364</v>
      </c>
      <c r="BT121" s="150">
        <f t="shared" si="3162"/>
        <v>0.1</v>
      </c>
      <c r="BU121" s="36" t="str">
        <f t="shared" si="3162"/>
        <v/>
      </c>
      <c r="BV121" s="36" t="str">
        <f t="shared" si="3162"/>
        <v/>
      </c>
      <c r="BW121" s="150" t="str">
        <f t="shared" si="3162"/>
        <v/>
      </c>
      <c r="BX121" s="36">
        <f t="shared" si="3162"/>
        <v>0.93879999999999997</v>
      </c>
      <c r="BY121" s="36">
        <f t="shared" si="3162"/>
        <v>1.0364</v>
      </c>
      <c r="BZ121" s="37">
        <f>IF(BZ120&gt;0,BZ120/BZ119,0)</f>
        <v>1.2309191310697334</v>
      </c>
      <c r="CA121" s="150">
        <f t="shared" ref="CA121:CI121" si="3163">IF(AND(CA119&gt;0,CA120&gt;0),ROUNDDOWN(CA120/CA119,4),"")</f>
        <v>0.1</v>
      </c>
      <c r="CB121" s="36">
        <f t="shared" si="3163"/>
        <v>0.9647</v>
      </c>
      <c r="CC121" s="36">
        <f t="shared" si="3163"/>
        <v>0.94989999999999997</v>
      </c>
      <c r="CD121" s="150">
        <f t="shared" si="3163"/>
        <v>0.1</v>
      </c>
      <c r="CE121" s="36" t="str">
        <f t="shared" si="3163"/>
        <v/>
      </c>
      <c r="CF121" s="36" t="str">
        <f t="shared" si="3163"/>
        <v/>
      </c>
      <c r="CG121" s="150" t="str">
        <f t="shared" si="3163"/>
        <v/>
      </c>
      <c r="CH121" s="36">
        <f t="shared" si="3163"/>
        <v>0.9647</v>
      </c>
      <c r="CI121" s="36">
        <f t="shared" si="3163"/>
        <v>0.94989999999999997</v>
      </c>
      <c r="CJ121" s="37">
        <f>IF(CJ120&gt;0,CJ120/CJ119,0)</f>
        <v>0.70477668116426895</v>
      </c>
      <c r="CK121" s="143">
        <f>IF(AND(CK119&gt;0,CK120&gt;0),ROUNDDOWN(CK120/CK119,4),"")</f>
        <v>0.1</v>
      </c>
      <c r="CL121" s="424">
        <f t="shared" ref="CL121:CS121" si="3164">IF(AND(CL119&gt;0,CL120&gt;0),ROUNDDOWN(CL120/CL119,4),"")</f>
        <v>1.0038</v>
      </c>
      <c r="CM121" s="425">
        <f t="shared" si="3164"/>
        <v>1.0418000000000001</v>
      </c>
      <c r="CN121" s="426">
        <f t="shared" si="3164"/>
        <v>0.1</v>
      </c>
      <c r="CO121" s="297" t="str">
        <f t="shared" si="3164"/>
        <v/>
      </c>
      <c r="CP121" s="301" t="str">
        <f t="shared" si="3164"/>
        <v/>
      </c>
      <c r="CQ121" s="155" t="str">
        <f t="shared" si="3164"/>
        <v/>
      </c>
      <c r="CR121" s="305">
        <f t="shared" si="3164"/>
        <v>1.0038</v>
      </c>
      <c r="CS121" s="315">
        <f t="shared" si="3164"/>
        <v>1.0418000000000001</v>
      </c>
      <c r="CT121" s="325"/>
      <c r="CU121" s="159">
        <f>IF(AND(CU119&gt;0,CU120&gt;0),ROUNDDOWN(CU120/CU119,4),"")</f>
        <v>0.1</v>
      </c>
      <c r="CV121" s="335">
        <f>IF(AND(CV119&gt;0,CV120&gt;0),ROUNDDOWN(CV120/CV119,4),"")</f>
        <v>0.98670000000000002</v>
      </c>
      <c r="CW121" s="336">
        <f t="shared" ref="CW121:CX121" si="3165">IF(AND(CW119&gt;0,CW120&gt;0),ROUNDDOWN(CW120/CW119,4),"")</f>
        <v>1.07</v>
      </c>
      <c r="CX121" s="163">
        <f t="shared" si="3165"/>
        <v>0.1</v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>
        <f t="shared" ref="DB121:DE121" si="3166">IF(AND(DB119&gt;0,DB120&gt;0),ROUNDDOWN(DB120/DB119,4),"")</f>
        <v>0.98670000000000002</v>
      </c>
      <c r="DC121" s="484">
        <f t="shared" si="3166"/>
        <v>1.07</v>
      </c>
      <c r="DD121" s="485"/>
      <c r="DE121" s="486">
        <f t="shared" si="3166"/>
        <v>0.1</v>
      </c>
      <c r="DF121" s="36">
        <f t="shared" ref="DF121:DM121" si="3167">IF(AND(DF119&gt;0,DF120&gt;0),ROUNDDOWN(DF120/DF119,4),"")</f>
        <v>0.95399999999999996</v>
      </c>
      <c r="DG121" s="36">
        <f t="shared" si="3167"/>
        <v>1.0301</v>
      </c>
      <c r="DH121" s="150">
        <f t="shared" si="3167"/>
        <v>0.1</v>
      </c>
      <c r="DI121" s="36" t="str">
        <f t="shared" si="3167"/>
        <v/>
      </c>
      <c r="DJ121" s="36" t="str">
        <f t="shared" si="3167"/>
        <v/>
      </c>
      <c r="DK121" s="150" t="str">
        <f t="shared" si="3167"/>
        <v/>
      </c>
      <c r="DL121" s="36">
        <f t="shared" si="3167"/>
        <v>0.95399999999999996</v>
      </c>
      <c r="DM121" s="36">
        <f t="shared" si="3167"/>
        <v>1.0301</v>
      </c>
      <c r="DN121" s="37">
        <f>IF(DN120&gt;0,DN120/DN119,0)</f>
        <v>1.1775033456005353</v>
      </c>
      <c r="DO121" s="150">
        <f t="shared" ref="DO121:DW121" si="3168">IF(AND(DO119&gt;0,DO120&gt;0),ROUNDDOWN(DO120/DO119,4),"")</f>
        <v>0.1</v>
      </c>
      <c r="DP121" s="36">
        <f t="shared" si="3168"/>
        <v>0.95589999999999997</v>
      </c>
      <c r="DQ121" s="36">
        <f t="shared" si="3168"/>
        <v>0.98299999999999998</v>
      </c>
      <c r="DR121" s="150">
        <f t="shared" si="3168"/>
        <v>0.1</v>
      </c>
      <c r="DS121" s="36" t="str">
        <f t="shared" si="3168"/>
        <v/>
      </c>
      <c r="DT121" s="36" t="str">
        <f t="shared" si="3168"/>
        <v/>
      </c>
      <c r="DU121" s="150" t="str">
        <f t="shared" si="3168"/>
        <v/>
      </c>
      <c r="DV121" s="36">
        <f t="shared" si="3168"/>
        <v>0.95589999999999997</v>
      </c>
      <c r="DW121" s="36">
        <f t="shared" si="3168"/>
        <v>0.98299999999999998</v>
      </c>
      <c r="DX121" s="37">
        <f>IF(DX120&gt;0,DX120/DX119,0)</f>
        <v>0.89982937437269994</v>
      </c>
      <c r="DY121" s="150">
        <f t="shared" ref="DY121:EG121" si="3169">IF(AND(DY119&gt;0,DY120&gt;0),ROUNDDOWN(DY120/DY119,4),"")</f>
        <v>0.1</v>
      </c>
      <c r="DZ121" s="36">
        <f t="shared" si="3169"/>
        <v>0.8226</v>
      </c>
      <c r="EA121" s="36">
        <f t="shared" si="3169"/>
        <v>0.88859999999999995</v>
      </c>
      <c r="EB121" s="150">
        <f t="shared" si="3169"/>
        <v>0.1</v>
      </c>
      <c r="EC121" s="36" t="str">
        <f t="shared" si="3169"/>
        <v/>
      </c>
      <c r="ED121" s="36" t="str">
        <f t="shared" si="3169"/>
        <v/>
      </c>
      <c r="EE121" s="150" t="str">
        <f t="shared" si="3169"/>
        <v/>
      </c>
      <c r="EF121" s="36">
        <f t="shared" si="3169"/>
        <v>0.8226</v>
      </c>
      <c r="EG121" s="36">
        <f t="shared" si="3169"/>
        <v>0.88859999999999995</v>
      </c>
      <c r="EH121" s="37">
        <f>IF(EH120&gt;0,EH120/EH119,0)</f>
        <v>0.2943263964950712</v>
      </c>
      <c r="EI121" s="143">
        <f>IF(AND(EI119&gt;0,EI120&gt;0),ROUNDDOWN(EI120/EI119,4),"")</f>
        <v>0.1</v>
      </c>
      <c r="EJ121" s="424">
        <f t="shared" ref="EJ121:EQ121" si="3170">IF(AND(EJ119&gt;0,EJ120&gt;0),ROUNDDOWN(EJ120/EJ119,4),"")</f>
        <v>0.91159999999999997</v>
      </c>
      <c r="EK121" s="425">
        <f t="shared" si="3170"/>
        <v>0.96760000000000002</v>
      </c>
      <c r="EL121" s="426">
        <f t="shared" si="3170"/>
        <v>0.1</v>
      </c>
      <c r="EM121" s="297" t="str">
        <f t="shared" si="3170"/>
        <v/>
      </c>
      <c r="EN121" s="301" t="str">
        <f t="shared" si="3170"/>
        <v/>
      </c>
      <c r="EO121" s="155" t="str">
        <f t="shared" si="3170"/>
        <v/>
      </c>
      <c r="EP121" s="305">
        <f t="shared" si="3170"/>
        <v>0.91159999999999997</v>
      </c>
      <c r="EQ121" s="315">
        <f t="shared" si="3170"/>
        <v>0.96760000000000002</v>
      </c>
      <c r="ER121" s="325"/>
      <c r="ES121" s="159">
        <f t="shared" ref="ES121:FA121" si="3171">IF(AND(ES119&gt;0,ES120&gt;0),ROUNDDOWN(ES120/ES119,4),"")</f>
        <v>0.1</v>
      </c>
      <c r="ET121" s="36">
        <f t="shared" si="3171"/>
        <v>0.81399999999999995</v>
      </c>
      <c r="EU121" s="36">
        <f t="shared" si="3171"/>
        <v>0.92359999999999998</v>
      </c>
      <c r="EV121" s="150">
        <f t="shared" si="3171"/>
        <v>0.1</v>
      </c>
      <c r="EW121" s="36" t="str">
        <f t="shared" si="3171"/>
        <v/>
      </c>
      <c r="EX121" s="36" t="str">
        <f t="shared" si="3171"/>
        <v/>
      </c>
      <c r="EY121" s="150" t="str">
        <f t="shared" si="3171"/>
        <v/>
      </c>
      <c r="EZ121" s="36">
        <f t="shared" si="3171"/>
        <v>0.81399999999999995</v>
      </c>
      <c r="FA121" s="36">
        <f t="shared" si="3171"/>
        <v>0.92359999999999998</v>
      </c>
      <c r="FB121" s="37">
        <f>IF(FB120&gt;0,FB120/FB119,0)</f>
        <v>0.51626962395034681</v>
      </c>
      <c r="FC121" s="150">
        <f t="shared" ref="FC121:FK121" si="3172">IF(AND(FC119&gt;0,FC120&gt;0),ROUNDDOWN(FC120/FC119,4),"")</f>
        <v>0.1</v>
      </c>
      <c r="FD121" s="36" t="str">
        <f t="shared" si="3172"/>
        <v/>
      </c>
      <c r="FE121" s="36" t="str">
        <f t="shared" si="3172"/>
        <v/>
      </c>
      <c r="FF121" s="150" t="str">
        <f t="shared" si="3172"/>
        <v/>
      </c>
      <c r="FG121" s="36" t="str">
        <f t="shared" si="3172"/>
        <v/>
      </c>
      <c r="FH121" s="36" t="str">
        <f t="shared" si="3172"/>
        <v/>
      </c>
      <c r="FI121" s="150" t="str">
        <f t="shared" si="3172"/>
        <v/>
      </c>
      <c r="FJ121" s="36" t="str">
        <f t="shared" si="3172"/>
        <v/>
      </c>
      <c r="FK121" s="36" t="str">
        <f t="shared" si="3172"/>
        <v/>
      </c>
      <c r="FL121" s="37">
        <f>IF(FL120&gt;0,FL120/FL119,0)</f>
        <v>0</v>
      </c>
      <c r="FM121" s="150" t="str">
        <f t="shared" ref="FM121:FU121" si="3173">IF(AND(FM119&gt;0,FM120&gt;0),ROUNDDOWN(FM120/FM119,4),"")</f>
        <v/>
      </c>
      <c r="FN121" s="36" t="str">
        <f t="shared" si="3173"/>
        <v/>
      </c>
      <c r="FO121" s="36" t="str">
        <f t="shared" si="3173"/>
        <v/>
      </c>
      <c r="FP121" s="150" t="str">
        <f t="shared" si="3173"/>
        <v/>
      </c>
      <c r="FQ121" s="36" t="str">
        <f t="shared" si="3173"/>
        <v/>
      </c>
      <c r="FR121" s="36" t="str">
        <f t="shared" si="3173"/>
        <v/>
      </c>
      <c r="FS121" s="150" t="str">
        <f t="shared" si="3173"/>
        <v/>
      </c>
      <c r="FT121" s="36" t="str">
        <f t="shared" si="3173"/>
        <v/>
      </c>
      <c r="FU121" s="36" t="str">
        <f t="shared" si="3173"/>
        <v/>
      </c>
      <c r="FV121" s="37">
        <f>IF(FV120&gt;0,FV120/FV119,0)</f>
        <v>0</v>
      </c>
      <c r="FW121" s="143" t="str">
        <f>IF(AND(FW119&gt;0,FW120&gt;0),ROUNDDOWN(FW120/FW119,4),"")</f>
        <v/>
      </c>
      <c r="FX121" s="424">
        <f t="shared" ref="FX121:GE121" si="3174">IF(AND(FX119&gt;0,FX120&gt;0),ROUNDDOWN(FX120/FX119,4),"")</f>
        <v>0.26629999999999998</v>
      </c>
      <c r="FY121" s="425">
        <f t="shared" si="3174"/>
        <v>0.29409999999999997</v>
      </c>
      <c r="FZ121" s="426">
        <f t="shared" si="3174"/>
        <v>3.3300000000000003E-2</v>
      </c>
      <c r="GA121" s="297" t="str">
        <f t="shared" si="3174"/>
        <v/>
      </c>
      <c r="GB121" s="301" t="str">
        <f t="shared" si="3174"/>
        <v/>
      </c>
      <c r="GC121" s="155" t="str">
        <f t="shared" si="3174"/>
        <v/>
      </c>
      <c r="GD121" s="305">
        <f t="shared" si="3174"/>
        <v>0.26629999999999998</v>
      </c>
      <c r="GE121" s="315">
        <f t="shared" si="3174"/>
        <v>0.29409999999999997</v>
      </c>
      <c r="GF121" s="325"/>
      <c r="GG121" s="159">
        <f>IF(AND(GG119&gt;0,GG120&gt;0),ROUNDDOWN(GG120/GG119,4),"")</f>
        <v>3.3300000000000003E-2</v>
      </c>
      <c r="GH121" s="335">
        <f>IF(AND(GH119&gt;0,GH120&gt;0),ROUNDDOWN(GH120/GH119,4),"")</f>
        <v>0.58899999999999997</v>
      </c>
      <c r="GI121" s="336">
        <f t="shared" ref="GI121:GJ121" si="3175">IF(AND(GI119&gt;0,GI120&gt;0),ROUNDDOWN(GI120/GI119,4),"")</f>
        <v>0.62480000000000002</v>
      </c>
      <c r="GJ121" s="163">
        <f t="shared" si="3175"/>
        <v>6.6600000000000006E-2</v>
      </c>
      <c r="GK121" s="356" t="str">
        <f>IF(AND(GK119&gt;0,GK120&gt;0),ROUNDDOWN(GK120/GK119,4),"")</f>
        <v/>
      </c>
      <c r="GL121" s="357" t="str">
        <f>IF(AND(GL119&gt;0,GL120&gt;0),ROUNDDOWN(GL120/GL119,4),"")</f>
        <v/>
      </c>
      <c r="GM121" s="167" t="str">
        <f>IF(AND(GM119&gt;0,GM120&gt;0),ROUNDDOWN(GM120/GM119,4),"")</f>
        <v/>
      </c>
      <c r="GN121" s="483">
        <f t="shared" ref="GN121:HA121" si="3176">IF(AND(GN119&gt;0,GN120&gt;0),ROUNDDOWN(GN120/GN119,4),"")</f>
        <v>0.58899999999999997</v>
      </c>
      <c r="GO121" s="484">
        <f t="shared" si="3176"/>
        <v>0.62480000000000002</v>
      </c>
      <c r="GP121" s="485" t="str">
        <f t="shared" si="3176"/>
        <v/>
      </c>
      <c r="GQ121" s="486">
        <f t="shared" si="3176"/>
        <v>6.6600000000000006E-2</v>
      </c>
      <c r="GR121" s="392">
        <f t="shared" si="3176"/>
        <v>0.78180000000000005</v>
      </c>
      <c r="GS121" s="393">
        <f t="shared" si="3176"/>
        <v>0.84209999999999996</v>
      </c>
      <c r="GT121" s="172">
        <f t="shared" si="3176"/>
        <v>8.3299999999999999E-2</v>
      </c>
      <c r="GU121" s="392" t="str">
        <f t="shared" si="3176"/>
        <v/>
      </c>
      <c r="GV121" s="393" t="str">
        <f t="shared" si="3176"/>
        <v/>
      </c>
      <c r="GW121" s="172" t="str">
        <f t="shared" si="3176"/>
        <v/>
      </c>
      <c r="GX121" s="392">
        <f t="shared" si="3176"/>
        <v>0.78180000000000005</v>
      </c>
      <c r="GY121" s="393">
        <f t="shared" si="3176"/>
        <v>0.84209999999999996</v>
      </c>
      <c r="GZ121" s="374"/>
      <c r="HA121" s="171">
        <f t="shared" si="3176"/>
        <v>8.3299999999999999E-2</v>
      </c>
      <c r="HB121" s="40"/>
      <c r="HC121" s="39" t="s">
        <v>139</v>
      </c>
      <c r="HD121" s="39"/>
      <c r="HE121" s="39"/>
      <c r="HF121" s="39"/>
      <c r="HG121" s="39"/>
    </row>
    <row r="122" spans="1:215" s="25" customFormat="1" ht="21">
      <c r="A122" s="24"/>
      <c r="B122" s="51"/>
      <c r="C122" s="90" t="str">
        <f>_xlfn.XLOOKUP(D122,事業計画2025[営業所],事業計画2025[エリア],"",0)</f>
        <v>東京</v>
      </c>
      <c r="D122" s="91" t="s">
        <v>104</v>
      </c>
      <c r="E122" s="196"/>
      <c r="F122" s="196"/>
      <c r="G122" s="196" t="str">
        <f>_xlfn.XLOOKUP(D122,事業計画2025[営業所],事業計画2025[所長],"",0)</f>
        <v>松原 博人</v>
      </c>
      <c r="H122" s="196" t="str">
        <f>_xlfn.XLOOKUP(D122,事業計画2025[営業所],事業計画2025[担当役員],"",0)</f>
        <v>後藤 傑</v>
      </c>
      <c r="I122" s="196">
        <f>_xlfn.XLOOKUP(D122,事業計画2025[営業所],事業計画2025[主要ブランド],"",0)</f>
        <v>0</v>
      </c>
      <c r="J122" s="196"/>
      <c r="K122" s="197">
        <f>_xlfn.XLOOKUP(D122,事業計画2025[営業所],事業計画2025[人件費],"",0)</f>
        <v>875</v>
      </c>
      <c r="L122" s="197">
        <f>_xlfn.XLOOKUP(D122,事業計画2025[営業所],事業計画2025[販売費],"",0)</f>
        <v>0</v>
      </c>
      <c r="M122" s="197">
        <f>_xlfn.XLOOKUP(D122,事業計画2025[営業所],事業計画2025[減価償却費],"",0)</f>
        <v>0</v>
      </c>
      <c r="N122" s="197">
        <f>_xlfn.XLOOKUP(D122,事業計画2025[営業所],事業計画2025[地代・家賃],"",0)</f>
        <v>0</v>
      </c>
      <c r="O122" s="197">
        <f>_xlfn.XLOOKUP(D122,事業計画2025[営業所],事業計画2025[その他経費],"",0)</f>
        <v>520</v>
      </c>
      <c r="P122" s="197">
        <f>_xlfn.XLOOKUP(D122,事業計画2025[営業所],事業計画2025[本社経費],"",0)</f>
        <v>800</v>
      </c>
      <c r="Q122" s="197">
        <f>SUM(K122:P122)</f>
        <v>2195</v>
      </c>
      <c r="R122" s="196"/>
      <c r="S122" s="26" t="s">
        <v>137</v>
      </c>
      <c r="T122" s="27" cm="1">
        <f t="array" ref="T122">_xlfn.XLOOKUP($D122&amp;T$2&amp;T$3,事業計画集計2025[営業所]&amp;事業計画集計2025[月]&amp;事業計画集計2025[受着完],事業計画集計2025[(当月)計画 請負金額],0,0)</f>
        <v>0</v>
      </c>
      <c r="U122" s="28" cm="1">
        <f t="array" ref="U122">_xlfn.XLOOKUP($D122&amp;T$2&amp;T$3,事業計画集計2025[営業所]&amp;事業計画集計2025[月]&amp;事業計画集計2025[受着完],事業計画集計2025[(当月)計画 利益額],0,0)</f>
        <v>0</v>
      </c>
      <c r="V122" s="142" cm="1">
        <f t="array" ref="V122">_xlfn.XLOOKUP($D122&amp;T$2&amp;T$3,事業計画集計2025[営業所]&amp;事業計画集計2025[月]&amp;事業計画集計2025[受着完],事業計画集計2025[(当月)計画 棟数],0,0)</f>
        <v>0</v>
      </c>
      <c r="W122" s="27" cm="1">
        <f t="array" ref="W122">_xlfn.XLOOKUP($D122&amp;W$2&amp;W$3,事業計画集計2025[営業所]&amp;事業計画集計2025[月]&amp;事業計画集計2025[受着完],事業計画集計2025[(当月)計画 請負金額],0,0)</f>
        <v>0</v>
      </c>
      <c r="X122" s="28" cm="1">
        <f t="array" ref="X122">_xlfn.XLOOKUP($D122&amp;W$2&amp;W$3,事業計画集計2025[営業所]&amp;事業計画集計2025[月]&amp;事業計画集計2025[受着完],事業計画集計2025[(当月)計画 利益額],0,0)</f>
        <v>0</v>
      </c>
      <c r="Y122" s="149" cm="1">
        <f t="array" ref="Y122">_xlfn.XLOOKUP($D122&amp;W$2&amp;W$3,事業計画集計2025[営業所]&amp;事業計画集計2025[月]&amp;事業計画集計2025[受着完],事業計画集計2025[(当月)計画 棟数],0,0)</f>
        <v>0</v>
      </c>
      <c r="Z122" s="28" cm="1">
        <f t="array" ref="Z122">_xlfn.XLOOKUP($D122&amp;Z$2&amp;Z$3,事業計画集計2025[営業所]&amp;事業計画集計2025[月]&amp;事業計画集計2025[受着完],事業計画集計2025[(当月)計画 請負金額],0,0)</f>
        <v>2400000</v>
      </c>
      <c r="AA122" s="28" cm="1">
        <f t="array" ref="AA122">_xlfn.XLOOKUP($D122&amp;Z$2&amp;Z$3,事業計画集計2025[営業所]&amp;事業計画集計2025[月]&amp;事業計画集計2025[受着完],事業計画集計2025[(当月)計画 利益額],0,0)</f>
        <v>2400000</v>
      </c>
      <c r="AB122" s="29">
        <f>AA122-($Q122*1000)</f>
        <v>205000</v>
      </c>
      <c r="AC122" s="142" cm="1">
        <f t="array" ref="AC122">_xlfn.XLOOKUP($D122&amp;Z$2&amp;Z$3,事業計画集計2025[営業所]&amp;事業計画集計2025[月]&amp;事業計画集計2025[受着完],事業計画集計2025[(当月)計画 棟数],0,0)</f>
        <v>6</v>
      </c>
      <c r="AD122" s="27" cm="1">
        <f t="array" ref="AD122">_xlfn.XLOOKUP($D122&amp;AD$2&amp;AD$3,事業計画集計2025[営業所]&amp;事業計画集計2025[月]&amp;事業計画集計2025[受着完],事業計画集計2025[(当月)計画 請負金額],0,0)</f>
        <v>0</v>
      </c>
      <c r="AE122" s="28" cm="1">
        <f t="array" ref="AE122">_xlfn.XLOOKUP($D122&amp;AD$2&amp;AD$3,事業計画集計2025[営業所]&amp;事業計画集計2025[月]&amp;事業計画集計2025[受着完],事業計画集計2025[(当月)計画 利益額],0,0)</f>
        <v>0</v>
      </c>
      <c r="AF122" s="149" cm="1">
        <f t="array" ref="AF122">_xlfn.XLOOKUP($D122&amp;AD$2&amp;AD$3,事業計画集計2025[営業所]&amp;事業計画集計2025[月]&amp;事業計画集計2025[受着完],事業計画集計2025[(当月)計画 棟数],0,0)</f>
        <v>0</v>
      </c>
      <c r="AG122" s="28" cm="1">
        <f t="array" ref="AG122">_xlfn.XLOOKUP($D122&amp;AG$2&amp;AG$3,事業計画集計2025[営業所]&amp;事業計画集計2025[月]&amp;事業計画集計2025[受着完],事業計画集計2025[(当月)計画 請負金額],0,0)</f>
        <v>0</v>
      </c>
      <c r="AH122" s="28" cm="1">
        <f t="array" ref="AH122">_xlfn.XLOOKUP($D122&amp;AG$2&amp;AG$3,事業計画集計2025[営業所]&amp;事業計画集計2025[月]&amp;事業計画集計2025[受着完],事業計画集計2025[(当月)計画 利益額],0,0)</f>
        <v>0</v>
      </c>
      <c r="AI122" s="149" cm="1">
        <f t="array" ref="AI122">_xlfn.XLOOKUP($D122&amp;AG$2&amp;AG$3,事業計画集計2025[営業所]&amp;事業計画集計2025[月]&amp;事業計画集計2025[受着完],事業計画集計2025[(当月)計画 棟数],0,0)</f>
        <v>0</v>
      </c>
      <c r="AJ122" s="28" cm="1">
        <f t="array" ref="AJ122">_xlfn.XLOOKUP($D122&amp;AJ$2&amp;AJ$3,事業計画集計2025[営業所]&amp;事業計画集計2025[月]&amp;事業計画集計2025[受着完],事業計画集計2025[(当月)計画 請負金額],0,0)</f>
        <v>2400000</v>
      </c>
      <c r="AK122" s="28" cm="1">
        <f t="array" ref="AK122">_xlfn.XLOOKUP($D122&amp;AJ$2&amp;AJ$3,事業計画集計2025[営業所]&amp;事業計画集計2025[月]&amp;事業計画集計2025[受着完],事業計画集計2025[(当月)計画 利益額],0,0)</f>
        <v>2400000</v>
      </c>
      <c r="AL122" s="29">
        <f>AK122-($Q122*1000)</f>
        <v>205000</v>
      </c>
      <c r="AM122" s="149" cm="1">
        <f t="array" ref="AM122">_xlfn.XLOOKUP($D122&amp;AJ$2&amp;AJ$3,事業計画集計2025[営業所]&amp;事業計画集計2025[月]&amp;事業計画集計2025[受着完],事業計画集計2025[(当月)計画 棟数],0,0)</f>
        <v>6</v>
      </c>
      <c r="AN122" s="28" cm="1">
        <f t="array" ref="AN122">_xlfn.XLOOKUP($D122&amp;AN$2&amp;AN$3,事業計画集計2025[営業所]&amp;事業計画集計2025[月]&amp;事業計画集計2025[受着完],事業計画集計2025[(当月)計画 請負金額],0,0)</f>
        <v>0</v>
      </c>
      <c r="AO122" s="28" cm="1">
        <f t="array" ref="AO122">_xlfn.XLOOKUP($D122&amp;AN$2&amp;AN$3,事業計画集計2025[営業所]&amp;事業計画集計2025[月]&amp;事業計画集計2025[受着完],事業計画集計2025[(当月)計画 利益額],0,0)</f>
        <v>0</v>
      </c>
      <c r="AP122" s="149" cm="1">
        <f t="array" ref="AP122">_xlfn.XLOOKUP($D122&amp;AN$2&amp;AN$3,事業計画集計2025[営業所]&amp;事業計画集計2025[月]&amp;事業計画集計2025[受着完],事業計画集計2025[(当月)計画 棟数],0,0)</f>
        <v>0</v>
      </c>
      <c r="AQ122" s="28" cm="1">
        <f t="array" ref="AQ122">_xlfn.XLOOKUP($D122&amp;AQ$2&amp;AQ$3,事業計画集計2025[営業所]&amp;事業計画集計2025[月]&amp;事業計画集計2025[受着完],事業計画集計2025[(当月)計画 請負金額],0,0)</f>
        <v>0</v>
      </c>
      <c r="AR122" s="28" cm="1">
        <f t="array" ref="AR122">_xlfn.XLOOKUP($D122&amp;AQ$2&amp;AQ$3,事業計画集計2025[営業所]&amp;事業計画集計2025[月]&amp;事業計画集計2025[受着完],事業計画集計2025[(当月)計画 利益額],0,0)</f>
        <v>0</v>
      </c>
      <c r="AS122" s="149" cm="1">
        <f t="array" ref="AS122">_xlfn.XLOOKUP($D122&amp;AQ$2&amp;AQ$3,事業計画集計2025[営業所]&amp;事業計画集計2025[月]&amp;事業計画集計2025[受着完],事業計画集計2025[(当月)計画 棟数],0,0)</f>
        <v>0</v>
      </c>
      <c r="AT122" s="28" cm="1">
        <f t="array" ref="AT122">_xlfn.XLOOKUP($D122&amp;AT$2&amp;AT$3,事業計画集計2025[営業所]&amp;事業計画集計2025[月]&amp;事業計画集計2025[受着完],事業計画集計2025[(当月)計画 請負金額],0,0)</f>
        <v>2400000</v>
      </c>
      <c r="AU122" s="28" cm="1">
        <f t="array" ref="AU122">_xlfn.XLOOKUP($D122&amp;AT$2&amp;AT$3,事業計画集計2025[営業所]&amp;事業計画集計2025[月]&amp;事業計画集計2025[受着完],事業計画集計2025[(当月)計画 利益額],0,0)</f>
        <v>2400000</v>
      </c>
      <c r="AV122" s="29">
        <f>AU122-($Q122*1000)</f>
        <v>205000</v>
      </c>
      <c r="AW122" s="142" cm="1">
        <f t="array" ref="AW122">_xlfn.XLOOKUP($D122&amp;AT$2&amp;AT$3,事業計画集計2025[営業所]&amp;事業計画集計2025[月]&amp;事業計画集計2025[受着完],事業計画集計2025[(当月)計画 棟数],0,0)</f>
        <v>6</v>
      </c>
      <c r="AX122" s="421">
        <f t="shared" ref="AX122:AX123" si="3177">T122+AD122+AN122</f>
        <v>0</v>
      </c>
      <c r="AY122" s="422">
        <f t="shared" ref="AY122:AY123" si="3178">U122+AE122+AO122</f>
        <v>0</v>
      </c>
      <c r="AZ122" s="423">
        <f t="shared" ref="AZ122:AZ123" si="3179">V122+AF122+AP122</f>
        <v>0</v>
      </c>
      <c r="BA122" s="296">
        <f t="shared" ref="BA122:BA123" si="3180">W122+AG122+AQ122</f>
        <v>0</v>
      </c>
      <c r="BB122" s="300">
        <f t="shared" ref="BB122:BB123" si="3181">X122+AH122+AR122</f>
        <v>0</v>
      </c>
      <c r="BC122" s="154">
        <f t="shared" ref="BC122:BC123" si="3182">Y122+AI122+AS122</f>
        <v>0</v>
      </c>
      <c r="BD122" s="304">
        <f t="shared" ref="BD122" si="3183">Z122+AJ122+AT122</f>
        <v>7200000</v>
      </c>
      <c r="BE122" s="314">
        <f t="shared" ref="BE122" si="3184">AA122+AK122+AU122</f>
        <v>7200000</v>
      </c>
      <c r="BF122" s="324">
        <f t="shared" ref="BF122" si="3185">AB122+AL122+AV122</f>
        <v>615000</v>
      </c>
      <c r="BG122" s="158">
        <f t="shared" ref="BG122" si="3186">AC122+AM122+AW122</f>
        <v>18</v>
      </c>
      <c r="BH122" s="28" cm="1">
        <f t="array" ref="BH122">_xlfn.XLOOKUP($D122&amp;BH$2&amp;BH$3,事業計画集計2025[営業所]&amp;事業計画集計2025[月]&amp;事業計画集計2025[受着完],事業計画集計2025[(当月)計画 請負金額],0,0)</f>
        <v>0</v>
      </c>
      <c r="BI122" s="28" cm="1">
        <f t="array" ref="BI122">_xlfn.XLOOKUP($D122&amp;BH$2&amp;BH$3,事業計画集計2025[営業所]&amp;事業計画集計2025[月]&amp;事業計画集計2025[受着完],事業計画集計2025[(当月)計画 利益額],0,0)</f>
        <v>0</v>
      </c>
      <c r="BJ122" s="149" cm="1">
        <f t="array" ref="BJ122">_xlfn.XLOOKUP($D122&amp;BH$2&amp;BH$3,事業計画集計2025[営業所]&amp;事業計画集計2025[月]&amp;事業計画集計2025[受着完],事業計画集計2025[(当月)計画 棟数],0,0)</f>
        <v>0</v>
      </c>
      <c r="BK122" s="28" cm="1">
        <f t="array" ref="BK122">_xlfn.XLOOKUP($D122&amp;BK$2&amp;BK$3,事業計画集計2025[営業所]&amp;事業計画集計2025[月]&amp;事業計画集計2025[受着完],事業計画集計2025[(当月)計画 請負金額],0,0)</f>
        <v>0</v>
      </c>
      <c r="BL122" s="28" cm="1">
        <f t="array" ref="BL122">_xlfn.XLOOKUP($D122&amp;BK$2&amp;BK$3,事業計画集計2025[営業所]&amp;事業計画集計2025[月]&amp;事業計画集計2025[受着完],事業計画集計2025[(当月)計画 利益額],0,0)</f>
        <v>0</v>
      </c>
      <c r="BM122" s="149" cm="1">
        <f t="array" ref="BM122">_xlfn.XLOOKUP($D122&amp;BK$2&amp;BK$3,事業計画集計2025[営業所]&amp;事業計画集計2025[月]&amp;事業計画集計2025[受着完],事業計画集計2025[(当月)計画 棟数],0,0)</f>
        <v>0</v>
      </c>
      <c r="BN122" s="28" cm="1">
        <f t="array" ref="BN122">_xlfn.XLOOKUP($D122&amp;BN$2&amp;BN$3,事業計画集計2025[営業所]&amp;事業計画集計2025[月]&amp;事業計画集計2025[受着完],事業計画集計2025[(当月)計画 請負金額],0,0)</f>
        <v>2400000</v>
      </c>
      <c r="BO122" s="28" cm="1">
        <f t="array" ref="BO122">_xlfn.XLOOKUP($D122&amp;BN$2&amp;BN$3,事業計画集計2025[営業所]&amp;事業計画集計2025[月]&amp;事業計画集計2025[受着完],事業計画集計2025[(当月)計画 利益額],0,0)</f>
        <v>2400000</v>
      </c>
      <c r="BP122" s="29">
        <f>BO122-($Q122*1000)</f>
        <v>205000</v>
      </c>
      <c r="BQ122" s="149" cm="1">
        <f t="array" ref="BQ122">_xlfn.XLOOKUP($D122&amp;BN$2&amp;BN$3,事業計画集計2025[営業所]&amp;事業計画集計2025[月]&amp;事業計画集計2025[受着完],事業計画集計2025[(当月)計画 棟数],0,0)</f>
        <v>6</v>
      </c>
      <c r="BR122" s="28" cm="1">
        <f t="array" ref="BR122">_xlfn.XLOOKUP($D122&amp;BR$2&amp;BR$3,事業計画集計2025[営業所]&amp;事業計画集計2025[月]&amp;事業計画集計2025[受着完],事業計画集計2025[(当月)計画 請負金額],0,0)</f>
        <v>0</v>
      </c>
      <c r="BS122" s="28" cm="1">
        <f t="array" ref="BS122">_xlfn.XLOOKUP($D122&amp;BR$2&amp;BR$3,事業計画集計2025[営業所]&amp;事業計画集計2025[月]&amp;事業計画集計2025[受着完],事業計画集計2025[(当月)計画 利益額],0,0)</f>
        <v>0</v>
      </c>
      <c r="BT122" s="149" cm="1">
        <f t="array" ref="BT122">_xlfn.XLOOKUP($D122&amp;BR$2&amp;BR$3,事業計画集計2025[営業所]&amp;事業計画集計2025[月]&amp;事業計画集計2025[受着完],事業計画集計2025[(当月)計画 棟数],0,0)</f>
        <v>0</v>
      </c>
      <c r="BU122" s="28" cm="1">
        <f t="array" ref="BU122">_xlfn.XLOOKUP($D122&amp;BU$2&amp;BU$3,事業計画集計2025[営業所]&amp;事業計画集計2025[月]&amp;事業計画集計2025[受着完],事業計画集計2025[(当月)計画 請負金額],0,0)</f>
        <v>0</v>
      </c>
      <c r="BV122" s="28" cm="1">
        <f t="array" ref="BV122">_xlfn.XLOOKUP($D122&amp;BU$2&amp;BU$3,事業計画集計2025[営業所]&amp;事業計画集計2025[月]&amp;事業計画集計2025[受着完],事業計画集計2025[(当月)計画 利益額],0,0)</f>
        <v>0</v>
      </c>
      <c r="BW122" s="149" cm="1">
        <f t="array" ref="BW122">_xlfn.XLOOKUP($D122&amp;BU$2&amp;BU$3,事業計画集計2025[営業所]&amp;事業計画集計2025[月]&amp;事業計画集計2025[受着完],事業計画集計2025[(当月)計画 棟数],0,0)</f>
        <v>0</v>
      </c>
      <c r="BX122" s="28" cm="1">
        <f t="array" ref="BX122">_xlfn.XLOOKUP($D122&amp;BX$2&amp;BX$3,事業計画集計2025[営業所]&amp;事業計画集計2025[月]&amp;事業計画集計2025[受着完],事業計画集計2025[(当月)計画 請負金額],0,0)</f>
        <v>2400000</v>
      </c>
      <c r="BY122" s="28" cm="1">
        <f t="array" ref="BY122">_xlfn.XLOOKUP($D122&amp;BX$2&amp;BX$3,事業計画集計2025[営業所]&amp;事業計画集計2025[月]&amp;事業計画集計2025[受着完],事業計画集計2025[(当月)計画 利益額],0,0)</f>
        <v>2400000</v>
      </c>
      <c r="BZ122" s="29">
        <f>BY122-($Q122*1000)</f>
        <v>205000</v>
      </c>
      <c r="CA122" s="149" cm="1">
        <f t="array" ref="CA122">_xlfn.XLOOKUP($D122&amp;BX$2&amp;BX$3,事業計画集計2025[営業所]&amp;事業計画集計2025[月]&amp;事業計画集計2025[受着完],事業計画集計2025[(当月)計画 棟数],0,0)</f>
        <v>6</v>
      </c>
      <c r="CB122" s="28" cm="1">
        <f t="array" ref="CB122">_xlfn.XLOOKUP($D122&amp;CB$2&amp;CB$3,事業計画集計2025[営業所]&amp;事業計画集計2025[月]&amp;事業計画集計2025[受着完],事業計画集計2025[(当月)計画 請負金額],0,0)</f>
        <v>0</v>
      </c>
      <c r="CC122" s="28" cm="1">
        <f t="array" ref="CC122">_xlfn.XLOOKUP($D122&amp;CB$2&amp;CB$3,事業計画集計2025[営業所]&amp;事業計画集計2025[月]&amp;事業計画集計2025[受着完],事業計画集計2025[(当月)計画 利益額],0,0)</f>
        <v>0</v>
      </c>
      <c r="CD122" s="149" cm="1">
        <f t="array" ref="CD122">_xlfn.XLOOKUP($D122&amp;CB$2&amp;CB$3,事業計画集計2025[営業所]&amp;事業計画集計2025[月]&amp;事業計画集計2025[受着完],事業計画集計2025[(当月)計画 棟数],0,0)</f>
        <v>0</v>
      </c>
      <c r="CE122" s="28" cm="1">
        <f t="array" ref="CE122">_xlfn.XLOOKUP($D122&amp;CE$2&amp;CE$3,事業計画集計2025[営業所]&amp;事業計画集計2025[月]&amp;事業計画集計2025[受着完],事業計画集計2025[(当月)計画 請負金額],0,0)</f>
        <v>0</v>
      </c>
      <c r="CF122" s="28" cm="1">
        <f t="array" ref="CF122">_xlfn.XLOOKUP($D122&amp;CE$2&amp;CE$3,事業計画集計2025[営業所]&amp;事業計画集計2025[月]&amp;事業計画集計2025[受着完],事業計画集計2025[(当月)計画 利益額],0,0)</f>
        <v>0</v>
      </c>
      <c r="CG122" s="149" cm="1">
        <f t="array" ref="CG122">_xlfn.XLOOKUP($D122&amp;CE$2&amp;CE$3,事業計画集計2025[営業所]&amp;事業計画集計2025[月]&amp;事業計画集計2025[受着完],事業計画集計2025[(当月)計画 棟数],0,0)</f>
        <v>0</v>
      </c>
      <c r="CH122" s="28" cm="1">
        <f t="array" ref="CH122">_xlfn.XLOOKUP($D122&amp;CH$2&amp;CH$3,事業計画集計2025[営業所]&amp;事業計画集計2025[月]&amp;事業計画集計2025[受着完],事業計画集計2025[(当月)計画 請負金額],0,0)</f>
        <v>2400000</v>
      </c>
      <c r="CI122" s="28" cm="1">
        <f t="array" ref="CI122">_xlfn.XLOOKUP($D122&amp;CH$2&amp;CH$3,事業計画集計2025[営業所]&amp;事業計画集計2025[月]&amp;事業計画集計2025[受着完],事業計画集計2025[(当月)計画 利益額],0,0)</f>
        <v>2400000</v>
      </c>
      <c r="CJ122" s="29">
        <f>CI122-($Q122*1000)</f>
        <v>205000</v>
      </c>
      <c r="CK122" s="142" cm="1">
        <f t="array" ref="CK122">_xlfn.XLOOKUP($D122&amp;CH$2&amp;CH$3,事業計画集計2025[営業所]&amp;事業計画集計2025[月]&amp;事業計画集計2025[受着完],事業計画集計2025[(当月)計画 棟数],0,0)</f>
        <v>6</v>
      </c>
      <c r="CL122" s="421">
        <f t="shared" ref="CL122:CL123" si="3187">BH122+BR122+CB122</f>
        <v>0</v>
      </c>
      <c r="CM122" s="422">
        <f t="shared" ref="CM122:CM123" si="3188">BI122+BS122+CC122</f>
        <v>0</v>
      </c>
      <c r="CN122" s="423">
        <f t="shared" ref="CN122:CN123" si="3189">BJ122+BT122+CD122</f>
        <v>0</v>
      </c>
      <c r="CO122" s="296">
        <f t="shared" ref="CO122:CO123" si="3190">BK122+BU122+CE122</f>
        <v>0</v>
      </c>
      <c r="CP122" s="300">
        <f t="shared" ref="CP122:CP123" si="3191">BL122+BV122+CF122</f>
        <v>0</v>
      </c>
      <c r="CQ122" s="154">
        <f t="shared" ref="CQ122:CQ123" si="3192">BM122+BW122+CG122</f>
        <v>0</v>
      </c>
      <c r="CR122" s="304">
        <f t="shared" ref="CR122" si="3193">BN122+BX122+CH122</f>
        <v>7200000</v>
      </c>
      <c r="CS122" s="314">
        <f t="shared" ref="CS122:CT122" si="3194">BO122+BY122+CI122</f>
        <v>7200000</v>
      </c>
      <c r="CT122" s="324">
        <f t="shared" si="3194"/>
        <v>615000</v>
      </c>
      <c r="CU122" s="158">
        <f t="shared" ref="CU122" si="3195">BQ122+CA122+CK122</f>
        <v>18</v>
      </c>
      <c r="CV122" s="333">
        <f t="shared" ref="CV122:CV123" si="3196">AX122+CL122</f>
        <v>0</v>
      </c>
      <c r="CW122" s="334">
        <f t="shared" ref="CW122:CW123" si="3197">AY122+CM122</f>
        <v>0</v>
      </c>
      <c r="CX122" s="162">
        <f t="shared" ref="CX122:CX123" si="3198">AZ122+CN122</f>
        <v>0</v>
      </c>
      <c r="CY122" s="354">
        <f t="shared" ref="CY122:CY123" si="3199">BA122+CO122</f>
        <v>0</v>
      </c>
      <c r="CZ122" s="355">
        <f t="shared" ref="CZ122:CZ123" si="3200">BB122+CP122</f>
        <v>0</v>
      </c>
      <c r="DA122" s="166">
        <f t="shared" ref="DA122:DA123" si="3201">BC122+CQ122</f>
        <v>0</v>
      </c>
      <c r="DB122" s="479">
        <f t="shared" ref="DB122:DB123" si="3202">BD122+CR122</f>
        <v>14400000</v>
      </c>
      <c r="DC122" s="480">
        <f t="shared" ref="DC122:DC123" si="3203">BE122+CS122</f>
        <v>14400000</v>
      </c>
      <c r="DD122" s="481">
        <f t="shared" ref="DD122:DD123" si="3204">BF122+CT122</f>
        <v>1230000</v>
      </c>
      <c r="DE122" s="482">
        <f t="shared" ref="DE122:DE123" si="3205">BG122+CU122</f>
        <v>36</v>
      </c>
      <c r="DF122" s="28" cm="1">
        <f t="array" ref="DF122">_xlfn.XLOOKUP($D122&amp;DF$2&amp;DF$3,事業計画集計2025[営業所]&amp;事業計画集計2025[月]&amp;事業計画集計2025[受着完],事業計画集計2025[(当月)計画 請負金額],0,0)</f>
        <v>0</v>
      </c>
      <c r="DG122" s="28" cm="1">
        <f t="array" ref="DG122">_xlfn.XLOOKUP($D122&amp;DF$2&amp;DF$3,事業計画集計2025[営業所]&amp;事業計画集計2025[月]&amp;事業計画集計2025[受着完],事業計画集計2025[(当月)計画 利益額],0,0)</f>
        <v>0</v>
      </c>
      <c r="DH122" s="149" cm="1">
        <f t="array" ref="DH122">_xlfn.XLOOKUP($D122&amp;DF$2&amp;DF$3,事業計画集計2025[営業所]&amp;事業計画集計2025[月]&amp;事業計画集計2025[受着完],事業計画集計2025[(当月)計画 棟数],0,0)</f>
        <v>0</v>
      </c>
      <c r="DI122" s="28" cm="1">
        <f t="array" ref="DI122">_xlfn.XLOOKUP($D122&amp;DI$2&amp;DI$3,事業計画集計2025[営業所]&amp;事業計画集計2025[月]&amp;事業計画集計2025[受着完],事業計画集計2025[(当月)計画 請負金額],0,0)</f>
        <v>0</v>
      </c>
      <c r="DJ122" s="28" cm="1">
        <f t="array" ref="DJ122">_xlfn.XLOOKUP($D122&amp;DI$2&amp;DI$3,事業計画集計2025[営業所]&amp;事業計画集計2025[月]&amp;事業計画集計2025[受着完],事業計画集計2025[(当月)計画 利益額],0,0)</f>
        <v>0</v>
      </c>
      <c r="DK122" s="149" cm="1">
        <f t="array" ref="DK122">_xlfn.XLOOKUP($D122&amp;DI$2&amp;DI$3,事業計画集計2025[営業所]&amp;事業計画集計2025[月]&amp;事業計画集計2025[受着完],事業計画集計2025[(当月)計画 棟数],0,0)</f>
        <v>0</v>
      </c>
      <c r="DL122" s="28" cm="1">
        <f t="array" ref="DL122">_xlfn.XLOOKUP($D122&amp;DL$2&amp;DL$3,事業計画集計2025[営業所]&amp;事業計画集計2025[月]&amp;事業計画集計2025[受着完],事業計画集計2025[(当月)計画 請負金額],0,0)</f>
        <v>2400000</v>
      </c>
      <c r="DM122" s="28" cm="1">
        <f t="array" ref="DM122">_xlfn.XLOOKUP($D122&amp;DL$2&amp;DL$3,事業計画集計2025[営業所]&amp;事業計画集計2025[月]&amp;事業計画集計2025[受着完],事業計画集計2025[(当月)計画 利益額],0,0)</f>
        <v>2400000</v>
      </c>
      <c r="DN122" s="29">
        <f>DM122-($Q122*1000)</f>
        <v>205000</v>
      </c>
      <c r="DO122" s="149" cm="1">
        <f t="array" ref="DO122">_xlfn.XLOOKUP($D122&amp;DL$2&amp;DL$3,事業計画集計2025[営業所]&amp;事業計画集計2025[月]&amp;事業計画集計2025[受着完],事業計画集計2025[(当月)計画 棟数],0,0)</f>
        <v>6</v>
      </c>
      <c r="DP122" s="28" cm="1">
        <f t="array" ref="DP122">_xlfn.XLOOKUP($D122&amp;DP$2&amp;DP$3,事業計画集計2025[営業所]&amp;事業計画集計2025[月]&amp;事業計画集計2025[受着完],事業計画集計2025[(当月)計画 請負金額],0,0)</f>
        <v>0</v>
      </c>
      <c r="DQ122" s="28" cm="1">
        <f t="array" ref="DQ122">_xlfn.XLOOKUP($D122&amp;DP$2&amp;DP$3,事業計画集計2025[営業所]&amp;事業計画集計2025[月]&amp;事業計画集計2025[受着完],事業計画集計2025[(当月)計画 利益額],0,0)</f>
        <v>0</v>
      </c>
      <c r="DR122" s="149" cm="1">
        <f t="array" ref="DR122">_xlfn.XLOOKUP($D122&amp;DP$2&amp;DP$3,事業計画集計2025[営業所]&amp;事業計画集計2025[月]&amp;事業計画集計2025[受着完],事業計画集計2025[(当月)計画 棟数],0,0)</f>
        <v>0</v>
      </c>
      <c r="DS122" s="28" cm="1">
        <f t="array" ref="DS122">_xlfn.XLOOKUP($D122&amp;DS$2&amp;DS$3,事業計画集計2025[営業所]&amp;事業計画集計2025[月]&amp;事業計画集計2025[受着完],事業計画集計2025[(当月)計画 請負金額],0,0)</f>
        <v>0</v>
      </c>
      <c r="DT122" s="28" cm="1">
        <f t="array" ref="DT122">_xlfn.XLOOKUP($D122&amp;DS$2&amp;DS$3,事業計画集計2025[営業所]&amp;事業計画集計2025[月]&amp;事業計画集計2025[受着完],事業計画集計2025[(当月)計画 利益額],0,0)</f>
        <v>0</v>
      </c>
      <c r="DU122" s="149" cm="1">
        <f t="array" ref="DU122">_xlfn.XLOOKUP($D122&amp;DS$2&amp;DS$3,事業計画集計2025[営業所]&amp;事業計画集計2025[月]&amp;事業計画集計2025[受着完],事業計画集計2025[(当月)計画 棟数],0,0)</f>
        <v>0</v>
      </c>
      <c r="DV122" s="28" cm="1">
        <f t="array" ref="DV122">_xlfn.XLOOKUP($D122&amp;DV$2&amp;DV$3,事業計画集計2025[営業所]&amp;事業計画集計2025[月]&amp;事業計画集計2025[受着完],事業計画集計2025[(当月)計画 請負金額],0,0)</f>
        <v>2400000</v>
      </c>
      <c r="DW122" s="28" cm="1">
        <f t="array" ref="DW122">_xlfn.XLOOKUP($D122&amp;DV$2&amp;DV$3,事業計画集計2025[営業所]&amp;事業計画集計2025[月]&amp;事業計画集計2025[受着完],事業計画集計2025[(当月)計画 利益額],0,0)</f>
        <v>2400000</v>
      </c>
      <c r="DX122" s="29">
        <f>DW122-($Q122*1000)</f>
        <v>205000</v>
      </c>
      <c r="DY122" s="149" cm="1">
        <f t="array" ref="DY122">_xlfn.XLOOKUP($D122&amp;DV$2&amp;DV$3,事業計画集計2025[営業所]&amp;事業計画集計2025[月]&amp;事業計画集計2025[受着完],事業計画集計2025[(当月)計画 棟数],0,0)</f>
        <v>6</v>
      </c>
      <c r="DZ122" s="28" cm="1">
        <f t="array" ref="DZ122">_xlfn.XLOOKUP($D122&amp;DZ$2&amp;DZ$3,事業計画集計2025[営業所]&amp;事業計画集計2025[月]&amp;事業計画集計2025[受着完],事業計画集計2025[(当月)計画 請負金額],0,0)</f>
        <v>0</v>
      </c>
      <c r="EA122" s="28" cm="1">
        <f t="array" ref="EA122">_xlfn.XLOOKUP($D122&amp;DZ$2&amp;DZ$3,事業計画集計2025[営業所]&amp;事業計画集計2025[月]&amp;事業計画集計2025[受着完],事業計画集計2025[(当月)計画 利益額],0,0)</f>
        <v>0</v>
      </c>
      <c r="EB122" s="149" cm="1">
        <f t="array" ref="EB122">_xlfn.XLOOKUP($D122&amp;DZ$2&amp;DZ$3,事業計画集計2025[営業所]&amp;事業計画集計2025[月]&amp;事業計画集計2025[受着完],事業計画集計2025[(当月)計画 棟数],0,0)</f>
        <v>0</v>
      </c>
      <c r="EC122" s="28" cm="1">
        <f t="array" ref="EC122">_xlfn.XLOOKUP($D122&amp;EC$2&amp;EC$3,事業計画集計2025[営業所]&amp;事業計画集計2025[月]&amp;事業計画集計2025[受着完],事業計画集計2025[(当月)計画 請負金額],0,0)</f>
        <v>0</v>
      </c>
      <c r="ED122" s="28" cm="1">
        <f t="array" ref="ED122">_xlfn.XLOOKUP($D122&amp;EC$2&amp;EC$3,事業計画集計2025[営業所]&amp;事業計画集計2025[月]&amp;事業計画集計2025[受着完],事業計画集計2025[(当月)計画 利益額],0,0)</f>
        <v>0</v>
      </c>
      <c r="EE122" s="149" cm="1">
        <f t="array" ref="EE122">_xlfn.XLOOKUP($D122&amp;EC$2&amp;EC$3,事業計画集計2025[営業所]&amp;事業計画集計2025[月]&amp;事業計画集計2025[受着完],事業計画集計2025[(当月)計画 棟数],0,0)</f>
        <v>0</v>
      </c>
      <c r="EF122" s="28" cm="1">
        <f t="array" ref="EF122">_xlfn.XLOOKUP($D122&amp;EF$2&amp;EF$3,事業計画集計2025[営業所]&amp;事業計画集計2025[月]&amp;事業計画集計2025[受着完],事業計画集計2025[(当月)計画 請負金額],0,0)</f>
        <v>2400000</v>
      </c>
      <c r="EG122" s="28" cm="1">
        <f t="array" ref="EG122">_xlfn.XLOOKUP($D122&amp;EF$2&amp;EF$3,事業計画集計2025[営業所]&amp;事業計画集計2025[月]&amp;事業計画集計2025[受着完],事業計画集計2025[(当月)計画 利益額],0,0)</f>
        <v>2400000</v>
      </c>
      <c r="EH122" s="29">
        <f>EG122-($Q122*1000)</f>
        <v>205000</v>
      </c>
      <c r="EI122" s="142" cm="1">
        <f t="array" ref="EI122">_xlfn.XLOOKUP($D122&amp;EF$2&amp;EF$3,事業計画集計2025[営業所]&amp;事業計画集計2025[月]&amp;事業計画集計2025[受着完],事業計画集計2025[(当月)計画 棟数],0,0)</f>
        <v>6</v>
      </c>
      <c r="EJ122" s="421">
        <f t="shared" ref="EJ122:EJ123" si="3206">DF122+DP122+DZ122</f>
        <v>0</v>
      </c>
      <c r="EK122" s="422">
        <f t="shared" ref="EK122:EK123" si="3207">DG122+DQ122+EA122</f>
        <v>0</v>
      </c>
      <c r="EL122" s="423">
        <f t="shared" ref="EL122:EL123" si="3208">DH122+DR122+EB122</f>
        <v>0</v>
      </c>
      <c r="EM122" s="296">
        <f t="shared" ref="EM122:EM123" si="3209">DI122+DS122+EC122</f>
        <v>0</v>
      </c>
      <c r="EN122" s="300">
        <f t="shared" ref="EN122:EN123" si="3210">DJ122+DT122+ED122</f>
        <v>0</v>
      </c>
      <c r="EO122" s="154">
        <f t="shared" ref="EO122:EO123" si="3211">DK122+DU122+EE122</f>
        <v>0</v>
      </c>
      <c r="EP122" s="304">
        <f t="shared" ref="EP122" si="3212">DL122+DV122+EF122</f>
        <v>7200000</v>
      </c>
      <c r="EQ122" s="314">
        <f t="shared" ref="EQ122:ER122" si="3213">DM122+DW122+EG122</f>
        <v>7200000</v>
      </c>
      <c r="ER122" s="324">
        <f t="shared" si="3213"/>
        <v>615000</v>
      </c>
      <c r="ES122" s="158">
        <f t="shared" ref="ES122" si="3214">DO122+DY122+EI122</f>
        <v>18</v>
      </c>
      <c r="ET122" s="28" cm="1">
        <f t="array" ref="ET122">_xlfn.XLOOKUP($D122&amp;ET$2&amp;ET$3,事業計画集計2025[営業所]&amp;事業計画集計2025[月]&amp;事業計画集計2025[受着完],事業計画集計2025[(当月)計画 請負金額],0,0)</f>
        <v>0</v>
      </c>
      <c r="EU122" s="28" cm="1">
        <f t="array" ref="EU122">_xlfn.XLOOKUP($D122&amp;ET$2&amp;ET$3,事業計画集計2025[営業所]&amp;事業計画集計2025[月]&amp;事業計画集計2025[受着完],事業計画集計2025[(当月)計画 利益額],0,0)</f>
        <v>0</v>
      </c>
      <c r="EV122" s="149" cm="1">
        <f t="array" ref="EV122">_xlfn.XLOOKUP($D122&amp;ET$2&amp;ET$3,事業計画集計2025[営業所]&amp;事業計画集計2025[月]&amp;事業計画集計2025[受着完],事業計画集計2025[(当月)計画 棟数],0,0)</f>
        <v>0</v>
      </c>
      <c r="EW122" s="28" cm="1">
        <f t="array" ref="EW122">_xlfn.XLOOKUP($D122&amp;EW$2&amp;EW$3,事業計画集計2025[営業所]&amp;事業計画集計2025[月]&amp;事業計画集計2025[受着完],事業計画集計2025[(当月)計画 請負金額],0,0)</f>
        <v>0</v>
      </c>
      <c r="EX122" s="28" cm="1">
        <f t="array" ref="EX122">_xlfn.XLOOKUP($D122&amp;EW$2&amp;EW$3,事業計画集計2025[営業所]&amp;事業計画集計2025[月]&amp;事業計画集計2025[受着完],事業計画集計2025[(当月)計画 利益額],0,0)</f>
        <v>0</v>
      </c>
      <c r="EY122" s="149" cm="1">
        <f t="array" ref="EY122">_xlfn.XLOOKUP($D122&amp;EW$2&amp;EW$3,事業計画集計2025[営業所]&amp;事業計画集計2025[月]&amp;事業計画集計2025[受着完],事業計画集計2025[(当月)計画 棟数],0,0)</f>
        <v>0</v>
      </c>
      <c r="EZ122" s="28" cm="1">
        <f t="array" ref="EZ122">_xlfn.XLOOKUP($D122&amp;EZ$2&amp;EZ$3,事業計画集計2025[営業所]&amp;事業計画集計2025[月]&amp;事業計画集計2025[受着完],事業計画集計2025[(当月)計画 請負金額],0,0)</f>
        <v>2400000</v>
      </c>
      <c r="FA122" s="28" cm="1">
        <f t="array" ref="FA122">_xlfn.XLOOKUP($D122&amp;EZ$2&amp;EZ$3,事業計画集計2025[営業所]&amp;事業計画集計2025[月]&amp;事業計画集計2025[受着完],事業計画集計2025[(当月)計画 利益額],0,0)</f>
        <v>2400000</v>
      </c>
      <c r="FB122" s="29">
        <f>FA122-($Q122*1000)</f>
        <v>205000</v>
      </c>
      <c r="FC122" s="149" cm="1">
        <f t="array" ref="FC122">_xlfn.XLOOKUP($D122&amp;EZ$2&amp;EZ$3,事業計画集計2025[営業所]&amp;事業計画集計2025[月]&amp;事業計画集計2025[受着完],事業計画集計2025[(当月)計画 棟数],0,0)</f>
        <v>6</v>
      </c>
      <c r="FD122" s="28" cm="1">
        <f t="array" ref="FD122">_xlfn.XLOOKUP($D122&amp;FD$2&amp;FD$3,事業計画集計2025[営業所]&amp;事業計画集計2025[月]&amp;事業計画集計2025[受着完],事業計画集計2025[(当月)計画 請負金額],0,0)</f>
        <v>0</v>
      </c>
      <c r="FE122" s="28" cm="1">
        <f t="array" ref="FE122">_xlfn.XLOOKUP($D122&amp;FD$2&amp;FD$3,事業計画集計2025[営業所]&amp;事業計画集計2025[月]&amp;事業計画集計2025[受着完],事業計画集計2025[(当月)計画 利益額],0,0)</f>
        <v>0</v>
      </c>
      <c r="FF122" s="149" cm="1">
        <f t="array" ref="FF122">_xlfn.XLOOKUP($D122&amp;FD$2&amp;FD$3,事業計画集計2025[営業所]&amp;事業計画集計2025[月]&amp;事業計画集計2025[受着完],事業計画集計2025[(当月)計画 棟数],0,0)</f>
        <v>0</v>
      </c>
      <c r="FG122" s="28" cm="1">
        <f t="array" ref="FG122">_xlfn.XLOOKUP($D122&amp;FG$2&amp;FG$3,事業計画集計2025[営業所]&amp;事業計画集計2025[月]&amp;事業計画集計2025[受着完],事業計画集計2025[(当月)計画 請負金額],0,0)</f>
        <v>0</v>
      </c>
      <c r="FH122" s="28" cm="1">
        <f t="array" ref="FH122">_xlfn.XLOOKUP($D122&amp;FG$2&amp;FG$3,事業計画集計2025[営業所]&amp;事業計画集計2025[月]&amp;事業計画集計2025[受着完],事業計画集計2025[(当月)計画 利益額],0,0)</f>
        <v>0</v>
      </c>
      <c r="FI122" s="149" cm="1">
        <f t="array" ref="FI122">_xlfn.XLOOKUP($D122&amp;FG$2&amp;FG$3,事業計画集計2025[営業所]&amp;事業計画集計2025[月]&amp;事業計画集計2025[受着完],事業計画集計2025[(当月)計画 棟数],0,0)</f>
        <v>0</v>
      </c>
      <c r="FJ122" s="28" cm="1">
        <f t="array" ref="FJ122">_xlfn.XLOOKUP($D122&amp;FJ$2&amp;FJ$3,事業計画集計2025[営業所]&amp;事業計画集計2025[月]&amp;事業計画集計2025[受着完],事業計画集計2025[(当月)計画 請負金額],0,0)</f>
        <v>2400000</v>
      </c>
      <c r="FK122" s="28" cm="1">
        <f t="array" ref="FK122">_xlfn.XLOOKUP($D122&amp;FJ$2&amp;FJ$3,事業計画集計2025[営業所]&amp;事業計画集計2025[月]&amp;事業計画集計2025[受着完],事業計画集計2025[(当月)計画 利益額],0,0)</f>
        <v>2400000</v>
      </c>
      <c r="FL122" s="29">
        <f>FK122-($Q122*1000)</f>
        <v>205000</v>
      </c>
      <c r="FM122" s="149" cm="1">
        <f t="array" ref="FM122">_xlfn.XLOOKUP($D122&amp;FJ$2&amp;FJ$3,事業計画集計2025[営業所]&amp;事業計画集計2025[月]&amp;事業計画集計2025[受着完],事業計画集計2025[(当月)計画 棟数],0,0)</f>
        <v>6</v>
      </c>
      <c r="FN122" s="28" cm="1">
        <f t="array" ref="FN122">_xlfn.XLOOKUP($D122&amp;FN$2&amp;FN$3,事業計画集計2025[営業所]&amp;事業計画集計2025[月]&amp;事業計画集計2025[受着完],事業計画集計2025[(当月)計画 請負金額],0,0)</f>
        <v>0</v>
      </c>
      <c r="FO122" s="28" cm="1">
        <f t="array" ref="FO122">_xlfn.XLOOKUP($D122&amp;FN$2&amp;FN$3,事業計画集計2025[営業所]&amp;事業計画集計2025[月]&amp;事業計画集計2025[受着完],事業計画集計2025[(当月)計画 利益額],0,0)</f>
        <v>0</v>
      </c>
      <c r="FP122" s="149" cm="1">
        <f t="array" ref="FP122">_xlfn.XLOOKUP($D122&amp;FN$2&amp;FN$3,事業計画集計2025[営業所]&amp;事業計画集計2025[月]&amp;事業計画集計2025[受着完],事業計画集計2025[(当月)計画 棟数],0,0)</f>
        <v>0</v>
      </c>
      <c r="FQ122" s="28" cm="1">
        <f t="array" ref="FQ122">_xlfn.XLOOKUP($D122&amp;FQ$2&amp;FQ$3,事業計画集計2025[営業所]&amp;事業計画集計2025[月]&amp;事業計画集計2025[受着完],事業計画集計2025[(当月)計画 請負金額],0,0)</f>
        <v>0</v>
      </c>
      <c r="FR122" s="28" cm="1">
        <f t="array" ref="FR122">_xlfn.XLOOKUP($D122&amp;FQ$2&amp;FQ$3,事業計画集計2025[営業所]&amp;事業計画集計2025[月]&amp;事業計画集計2025[受着完],事業計画集計2025[(当月)計画 利益額],0,0)</f>
        <v>0</v>
      </c>
      <c r="FS122" s="149" cm="1">
        <f t="array" ref="FS122">_xlfn.XLOOKUP($D122&amp;FQ$2&amp;FQ$3,事業計画集計2025[営業所]&amp;事業計画集計2025[月]&amp;事業計画集計2025[受着完],事業計画集計2025[(当月)計画 棟数],0,0)</f>
        <v>0</v>
      </c>
      <c r="FT122" s="28" cm="1">
        <f t="array" ref="FT122">_xlfn.XLOOKUP($D122&amp;FT$2&amp;FT$3,事業計画集計2025[営業所]&amp;事業計画集計2025[月]&amp;事業計画集計2025[受着完],事業計画集計2025[(当月)計画 請負金額],0,0)</f>
        <v>2400000</v>
      </c>
      <c r="FU122" s="28" cm="1">
        <f t="array" ref="FU122">_xlfn.XLOOKUP($D122&amp;FT$2&amp;FT$3,事業計画集計2025[営業所]&amp;事業計画集計2025[月]&amp;事業計画集計2025[受着完],事業計画集計2025[(当月)計画 利益額],0,0)</f>
        <v>2400000</v>
      </c>
      <c r="FV122" s="29">
        <f>FU122-($Q122*1000)</f>
        <v>205000</v>
      </c>
      <c r="FW122" s="142" cm="1">
        <f t="array" ref="FW122">_xlfn.XLOOKUP($D122&amp;FT$2&amp;FT$3,事業計画集計2025[営業所]&amp;事業計画集計2025[月]&amp;事業計画集計2025[受着完],事業計画集計2025[(当月)計画 棟数],0,0)</f>
        <v>6</v>
      </c>
      <c r="FX122" s="421">
        <f t="shared" ref="FX122:FX123" si="3215">ET122+FD122+FN122</f>
        <v>0</v>
      </c>
      <c r="FY122" s="422">
        <f t="shared" ref="FY122:FY123" si="3216">EU122+FE122+FO122</f>
        <v>0</v>
      </c>
      <c r="FZ122" s="423">
        <f t="shared" ref="FZ122:FZ123" si="3217">EV122+FF122+FP122</f>
        <v>0</v>
      </c>
      <c r="GA122" s="296">
        <f t="shared" ref="GA122:GA123" si="3218">EW122+FG122+FQ122</f>
        <v>0</v>
      </c>
      <c r="GB122" s="300">
        <f t="shared" ref="GB122:GB123" si="3219">EX122+FH122+FR122</f>
        <v>0</v>
      </c>
      <c r="GC122" s="154">
        <f t="shared" ref="GC122:GC123" si="3220">EY122+FI122+FS122</f>
        <v>0</v>
      </c>
      <c r="GD122" s="304">
        <f t="shared" ref="GD122" si="3221">EZ122+FJ122+FT122</f>
        <v>7200000</v>
      </c>
      <c r="GE122" s="314">
        <f t="shared" ref="GE122:GF122" si="3222">FA122+FK122+FU122</f>
        <v>7200000</v>
      </c>
      <c r="GF122" s="324">
        <f t="shared" si="3222"/>
        <v>615000</v>
      </c>
      <c r="GG122" s="158">
        <f t="shared" ref="GG122" si="3223">FC122+FM122+FW122</f>
        <v>18</v>
      </c>
      <c r="GH122" s="333">
        <f t="shared" ref="GH122:GH123" si="3224">EJ122+FX122</f>
        <v>0</v>
      </c>
      <c r="GI122" s="334">
        <f t="shared" ref="GI122:GI123" si="3225">EK122+FY122</f>
        <v>0</v>
      </c>
      <c r="GJ122" s="162">
        <f t="shared" ref="GJ122:GJ123" si="3226">EL122+FZ122</f>
        <v>0</v>
      </c>
      <c r="GK122" s="354">
        <f t="shared" ref="GK122:GK123" si="3227">EM122+GA122</f>
        <v>0</v>
      </c>
      <c r="GL122" s="355">
        <f t="shared" ref="GL122:GL123" si="3228">EN122+GB122</f>
        <v>0</v>
      </c>
      <c r="GM122" s="166">
        <f t="shared" ref="GM122:GM123" si="3229">EO122+GC122</f>
        <v>0</v>
      </c>
      <c r="GN122" s="479">
        <f t="shared" ref="GN122:GN123" si="3230">EP122+GD122</f>
        <v>14400000</v>
      </c>
      <c r="GO122" s="480">
        <f t="shared" ref="GO122:GO123" si="3231">EQ122+GE122</f>
        <v>14400000</v>
      </c>
      <c r="GP122" s="481">
        <f t="shared" ref="GP122:GP123" si="3232">ER122+GF122</f>
        <v>1230000</v>
      </c>
      <c r="GQ122" s="482">
        <f t="shared" ref="GQ122:GQ123" si="3233">ES122+GG122</f>
        <v>36</v>
      </c>
      <c r="GR122" s="390">
        <f t="shared" ref="GR122:GR123" si="3234">CV122+GH122</f>
        <v>0</v>
      </c>
      <c r="GS122" s="391">
        <f t="shared" ref="GS122:GS123" si="3235">CW122+GI122</f>
        <v>0</v>
      </c>
      <c r="GT122" s="170">
        <f t="shared" ref="GT122:GT123" si="3236">CX122+GJ122</f>
        <v>0</v>
      </c>
      <c r="GU122" s="390">
        <f t="shared" ref="GU122:GU123" si="3237">CY122+GK122</f>
        <v>0</v>
      </c>
      <c r="GV122" s="391">
        <f t="shared" ref="GV122:GV123" si="3238">CZ122+GL122</f>
        <v>0</v>
      </c>
      <c r="GW122" s="170">
        <f t="shared" ref="GW122:GW123" si="3239">DA122+GM122</f>
        <v>0</v>
      </c>
      <c r="GX122" s="390">
        <f t="shared" ref="GX122:GX123" si="3240">DB122+GN122</f>
        <v>28800000</v>
      </c>
      <c r="GY122" s="391">
        <f t="shared" ref="GY122:GY123" si="3241">DC122+GO122</f>
        <v>28800000</v>
      </c>
      <c r="GZ122" s="409">
        <f t="shared" ref="GZ122:GZ123" si="3242">DD122+GP122</f>
        <v>2460000</v>
      </c>
      <c r="HA122" s="256">
        <f t="shared" ref="HA122:HA123" si="3243">DE122+GQ122</f>
        <v>72</v>
      </c>
      <c r="HB122" s="31"/>
      <c r="HC122" s="30" t="s">
        <v>137</v>
      </c>
      <c r="HD122" s="30" t="s">
        <v>104</v>
      </c>
      <c r="HE122" s="30"/>
      <c r="HF122" s="30"/>
      <c r="HG122" s="30"/>
    </row>
    <row r="123" spans="1:215" s="25" customFormat="1" ht="21">
      <c r="A123" s="24"/>
      <c r="B123" s="51"/>
      <c r="C123" s="90"/>
      <c r="D123" s="94"/>
      <c r="E123" s="196"/>
      <c r="F123" s="196"/>
      <c r="G123" s="196"/>
      <c r="H123" s="196"/>
      <c r="I123" s="196"/>
      <c r="J123" s="196"/>
      <c r="K123" s="197">
        <f>K122</f>
        <v>875</v>
      </c>
      <c r="L123" s="197">
        <f t="shared" ref="L123" si="3244">L122</f>
        <v>0</v>
      </c>
      <c r="M123" s="197">
        <f t="shared" ref="M123" si="3245">M122</f>
        <v>0</v>
      </c>
      <c r="N123" s="197">
        <f t="shared" ref="N123" si="3246">N122</f>
        <v>0</v>
      </c>
      <c r="O123" s="197">
        <f t="shared" ref="O123" si="3247">O122</f>
        <v>520</v>
      </c>
      <c r="P123" s="197">
        <f t="shared" ref="P123" si="3248">P122</f>
        <v>800</v>
      </c>
      <c r="Q123" s="197">
        <f t="shared" ref="Q123" si="3249">Q122</f>
        <v>2195</v>
      </c>
      <c r="R123" s="196"/>
      <c r="S123" s="26" t="s">
        <v>138</v>
      </c>
      <c r="T123" s="27" cm="1">
        <f t="array" ref="T123">_xlfn.XLOOKUP($D122&amp;T$2&amp;T$3,事業計画集計2025[営業所]&amp;事業計画集計2025[月]&amp;事業計画集計2025[受着完],事業計画集計2025[(当月)実績 請負金額],0,0)</f>
        <v>2276077</v>
      </c>
      <c r="U123" s="28" cm="1">
        <f t="array" ref="U123">_xlfn.XLOOKUP($D122&amp;T$2&amp;T$3,事業計画集計2025[営業所]&amp;事業計画集計2025[月]&amp;事業計画集計2025[受着完],事業計画集計2025[(当月)実績 利益額],0,0)</f>
        <v>2276077</v>
      </c>
      <c r="V123" s="142" cm="1">
        <f t="array" ref="V123">_xlfn.XLOOKUP($D122&amp;T$2&amp;T$3,事業計画集計2025[営業所]&amp;事業計画集計2025[月]&amp;事業計画集計2025[受着完],事業計画集計2025[(当月)実績 棟数],0,0)</f>
        <v>6</v>
      </c>
      <c r="W123" s="27" cm="1">
        <f t="array" ref="W123">_xlfn.XLOOKUP($D122&amp;W$2&amp;W$3,事業計画集計2025[営業所]&amp;事業計画集計2025[月]&amp;事業計画集計2025[受着完],事業計画集計2025[(当月)実績 請負金額],0,0)</f>
        <v>0</v>
      </c>
      <c r="X123" s="28" cm="1">
        <f t="array" ref="X123">_xlfn.XLOOKUP($D122&amp;W$2&amp;W$3,事業計画集計2025[営業所]&amp;事業計画集計2025[月]&amp;事業計画集計2025[受着完],事業計画集計2025[(当月)実績 利益額],0,0)</f>
        <v>0</v>
      </c>
      <c r="Y123" s="149" cm="1">
        <f t="array" ref="Y123">_xlfn.XLOOKUP($D122&amp;W$2&amp;W$3,事業計画集計2025[営業所]&amp;事業計画集計2025[月]&amp;事業計画集計2025[受着完],事業計画集計2025[(当月)実績 棟数],0,0)</f>
        <v>0</v>
      </c>
      <c r="Z123" s="28" cm="1">
        <f t="array" ref="Z123">_xlfn.XLOOKUP($D122&amp;Z$2&amp;Z$3,事業計画集計2025[営業所]&amp;事業計画集計2025[月]&amp;事業計画集計2025[受着完],事業計画集計2025[(当月)実績 請負金額],0,0)</f>
        <v>2276077</v>
      </c>
      <c r="AA123" s="28" cm="1">
        <f t="array" ref="AA123">_xlfn.XLOOKUP($D122&amp;Z$2&amp;Z$3,事業計画集計2025[営業所]&amp;事業計画集計2025[月]&amp;事業計画集計2025[受着完],事業計画集計2025[(当月)実績 利益額],0,0)</f>
        <v>2276077</v>
      </c>
      <c r="AB123" s="133">
        <f>AA123-($Q122*1000)</f>
        <v>81077</v>
      </c>
      <c r="AC123" s="142" cm="1">
        <f t="array" ref="AC123">_xlfn.XLOOKUP($D122&amp;Z$2&amp;Z$3,事業計画集計2025[営業所]&amp;事業計画集計2025[月]&amp;事業計画集計2025[受着完],事業計画集計2025[(当月)実績 棟数],0,0)</f>
        <v>6</v>
      </c>
      <c r="AD123" s="27" cm="1">
        <f t="array" ref="AD123">_xlfn.XLOOKUP($D122&amp;AD$2&amp;AD$3,事業計画集計2025[営業所]&amp;事業計画集計2025[月]&amp;事業計画集計2025[受着完],事業計画集計2025[(当月)実績 請負金額],0,0)</f>
        <v>946788</v>
      </c>
      <c r="AE123" s="28" cm="1">
        <f t="array" ref="AE123">_xlfn.XLOOKUP($D122&amp;AD$2&amp;AD$3,事業計画集計2025[営業所]&amp;事業計画集計2025[月]&amp;事業計画集計2025[受着完],事業計画集計2025[(当月)実績 利益額],0,0)</f>
        <v>946788</v>
      </c>
      <c r="AF123" s="149" cm="1">
        <f t="array" ref="AF123">_xlfn.XLOOKUP($D122&amp;AD$2&amp;AD$3,事業計画集計2025[営業所]&amp;事業計画集計2025[月]&amp;事業計画集計2025[受着完],事業計画集計2025[(当月)実績 棟数],0,0)</f>
        <v>6</v>
      </c>
      <c r="AG123" s="28" cm="1">
        <f t="array" ref="AG123">_xlfn.XLOOKUP($D122&amp;AG$2&amp;AG$3,事業計画集計2025[営業所]&amp;事業計画集計2025[月]&amp;事業計画集計2025[受着完],事業計画集計2025[(当月)実績 請負金額],0,0)</f>
        <v>0</v>
      </c>
      <c r="AH123" s="28" cm="1">
        <f t="array" ref="AH123">_xlfn.XLOOKUP($D122&amp;AG$2&amp;AG$3,事業計画集計2025[営業所]&amp;事業計画集計2025[月]&amp;事業計画集計2025[受着完],事業計画集計2025[(当月)実績 利益額],0,0)</f>
        <v>0</v>
      </c>
      <c r="AI123" s="149" cm="1">
        <f t="array" ref="AI123">_xlfn.XLOOKUP($D122&amp;AG$2&amp;AG$3,事業計画集計2025[営業所]&amp;事業計画集計2025[月]&amp;事業計画集計2025[受着完],事業計画集計2025[(当月)実績 棟数],0,0)</f>
        <v>0</v>
      </c>
      <c r="AJ123" s="28" cm="1">
        <f t="array" ref="AJ123">_xlfn.XLOOKUP($D122&amp;AJ$2&amp;AJ$3,事業計画集計2025[営業所]&amp;事業計画集計2025[月]&amp;事業計画集計2025[受着完],事業計画集計2025[(当月)実績 請負金額],0,0)</f>
        <v>946788</v>
      </c>
      <c r="AK123" s="28" cm="1">
        <f t="array" ref="AK123">_xlfn.XLOOKUP($D122&amp;AJ$2&amp;AJ$3,事業計画集計2025[営業所]&amp;事業計画集計2025[月]&amp;事業計画集計2025[受着完],事業計画集計2025[(当月)実績 利益額],0,0)</f>
        <v>946788</v>
      </c>
      <c r="AL123" s="133">
        <f>AK123-($Q122*1000)</f>
        <v>-1248212</v>
      </c>
      <c r="AM123" s="149" cm="1">
        <f t="array" ref="AM123">_xlfn.XLOOKUP($D122&amp;AJ$2&amp;AJ$3,事業計画集計2025[営業所]&amp;事業計画集計2025[月]&amp;事業計画集計2025[受着完],事業計画集計2025[(当月)実績 棟数],0,0)</f>
        <v>6</v>
      </c>
      <c r="AN123" s="28" cm="1">
        <f t="array" ref="AN123">_xlfn.XLOOKUP($D122&amp;AN$2&amp;AN$3,事業計画集計2025[営業所]&amp;事業計画集計2025[月]&amp;事業計画集計2025[受着完],事業計画集計2025[(当月)実績 請負金額],0,0)</f>
        <v>1493173</v>
      </c>
      <c r="AO123" s="28" cm="1">
        <f t="array" ref="AO123">_xlfn.XLOOKUP($D122&amp;AN$2&amp;AN$3,事業計画集計2025[営業所]&amp;事業計画集計2025[月]&amp;事業計画集計2025[受着完],事業計画集計2025[(当月)実績 利益額],0,0)</f>
        <v>1493173</v>
      </c>
      <c r="AP123" s="149" cm="1">
        <f t="array" ref="AP123">_xlfn.XLOOKUP($D122&amp;AN$2&amp;AN$3,事業計画集計2025[営業所]&amp;事業計画集計2025[月]&amp;事業計画集計2025[受着完],事業計画集計2025[(当月)実績 棟数],0,0)</f>
        <v>6</v>
      </c>
      <c r="AQ123" s="28" cm="1">
        <f t="array" ref="AQ123">_xlfn.XLOOKUP($D122&amp;AQ$2&amp;AQ$3,事業計画集計2025[営業所]&amp;事業計画集計2025[月]&amp;事業計画集計2025[受着完],事業計画集計2025[(当月)実績 請負金額],0,0)</f>
        <v>0</v>
      </c>
      <c r="AR123" s="28" cm="1">
        <f t="array" ref="AR123">_xlfn.XLOOKUP($D122&amp;AQ$2&amp;AQ$3,事業計画集計2025[営業所]&amp;事業計画集計2025[月]&amp;事業計画集計2025[受着完],事業計画集計2025[(当月)実績 利益額],0,0)</f>
        <v>0</v>
      </c>
      <c r="AS123" s="149" cm="1">
        <f t="array" ref="AS123">_xlfn.XLOOKUP($D122&amp;AQ$2&amp;AQ$3,事業計画集計2025[営業所]&amp;事業計画集計2025[月]&amp;事業計画集計2025[受着完],事業計画集計2025[(当月)実績 棟数],0,0)</f>
        <v>0</v>
      </c>
      <c r="AT123" s="28" cm="1">
        <f t="array" ref="AT123">_xlfn.XLOOKUP($D122&amp;AT$2&amp;AT$3,事業計画集計2025[営業所]&amp;事業計画集計2025[月]&amp;事業計画集計2025[受着完],事業計画集計2025[(当月)実績 請負金額],0,0)</f>
        <v>1493173</v>
      </c>
      <c r="AU123" s="28" cm="1">
        <f t="array" ref="AU123">_xlfn.XLOOKUP($D122&amp;AT$2&amp;AT$3,事業計画集計2025[営業所]&amp;事業計画集計2025[月]&amp;事業計画集計2025[受着完],事業計画集計2025[(当月)実績 利益額],0,0)</f>
        <v>1493173</v>
      </c>
      <c r="AV123" s="29">
        <f>AU123-($Q122*1000)</f>
        <v>-701827</v>
      </c>
      <c r="AW123" s="142" cm="1">
        <f t="array" ref="AW123">_xlfn.XLOOKUP($D122&amp;AT$2&amp;AT$3,事業計画集計2025[営業所]&amp;事業計画集計2025[月]&amp;事業計画集計2025[受着完],事業計画集計2025[(当月)実績 棟数],0,0)</f>
        <v>6</v>
      </c>
      <c r="AX123" s="421">
        <f t="shared" si="3177"/>
        <v>4716038</v>
      </c>
      <c r="AY123" s="422">
        <f t="shared" si="3178"/>
        <v>4716038</v>
      </c>
      <c r="AZ123" s="423">
        <f t="shared" si="3179"/>
        <v>18</v>
      </c>
      <c r="BA123" s="296">
        <f t="shared" si="3180"/>
        <v>0</v>
      </c>
      <c r="BB123" s="300">
        <f t="shared" si="3181"/>
        <v>0</v>
      </c>
      <c r="BC123" s="154">
        <f t="shared" si="3182"/>
        <v>0</v>
      </c>
      <c r="BD123" s="304">
        <f>Z123+AJ123+AT123</f>
        <v>4716038</v>
      </c>
      <c r="BE123" s="314">
        <f>AA123+AK123+AU123</f>
        <v>4716038</v>
      </c>
      <c r="BF123" s="409">
        <f>BE123*(1+BF124)-(($Q122*1000)*3)</f>
        <v>-1868962</v>
      </c>
      <c r="BG123" s="158">
        <f>AC123+AM123+AW123</f>
        <v>18</v>
      </c>
      <c r="BH123" s="28" cm="1">
        <f t="array" ref="BH123">_xlfn.XLOOKUP($D122&amp;BH$2&amp;BH$3,事業計画集計2025[営業所]&amp;事業計画集計2025[月]&amp;事業計画集計2025[受着完],事業計画集計2025[(当月)実績 請負金額],0,0)</f>
        <v>2272830</v>
      </c>
      <c r="BI123" s="28" cm="1">
        <f t="array" ref="BI123">_xlfn.XLOOKUP($D122&amp;BH$2&amp;BH$3,事業計画集計2025[営業所]&amp;事業計画集計2025[月]&amp;事業計画集計2025[受着完],事業計画集計2025[(当月)実績 利益額],0,0)</f>
        <v>2272830</v>
      </c>
      <c r="BJ123" s="149" cm="1">
        <f t="array" ref="BJ123">_xlfn.XLOOKUP($D122&amp;BH$2&amp;BH$3,事業計画集計2025[営業所]&amp;事業計画集計2025[月]&amp;事業計画集計2025[受着完],事業計画集計2025[(当月)実績 棟数],0,0)</f>
        <v>6</v>
      </c>
      <c r="BK123" s="28" cm="1">
        <f t="array" ref="BK123">_xlfn.XLOOKUP($D122&amp;BK$2&amp;BK$3,事業計画集計2025[営業所]&amp;事業計画集計2025[月]&amp;事業計画集計2025[受着完],事業計画集計2025[(当月)実績 請負金額],0,0)</f>
        <v>0</v>
      </c>
      <c r="BL123" s="28" cm="1">
        <f t="array" ref="BL123">_xlfn.XLOOKUP($D122&amp;BK$2&amp;BK$3,事業計画集計2025[営業所]&amp;事業計画集計2025[月]&amp;事業計画集計2025[受着完],事業計画集計2025[(当月)実績 利益額],0,0)</f>
        <v>0</v>
      </c>
      <c r="BM123" s="149" cm="1">
        <f t="array" ref="BM123">_xlfn.XLOOKUP($D122&amp;BK$2&amp;BK$3,事業計画集計2025[営業所]&amp;事業計画集計2025[月]&amp;事業計画集計2025[受着完],事業計画集計2025[(当月)実績 棟数],0,0)</f>
        <v>0</v>
      </c>
      <c r="BN123" s="28" cm="1">
        <f t="array" ref="BN123">_xlfn.XLOOKUP($D122&amp;BN$2&amp;BN$3,事業計画集計2025[営業所]&amp;事業計画集計2025[月]&amp;事業計画集計2025[受着完],事業計画集計2025[(当月)実績 請負金額],0,0)</f>
        <v>2272830</v>
      </c>
      <c r="BO123" s="28" cm="1">
        <f t="array" ref="BO123">_xlfn.XLOOKUP($D122&amp;BN$2&amp;BN$3,事業計画集計2025[営業所]&amp;事業計画集計2025[月]&amp;事業計画集計2025[受着完],事業計画集計2025[(当月)実績 利益額],0,0)</f>
        <v>2272830</v>
      </c>
      <c r="BP123" s="133">
        <f>BO123-($Q122*1000)</f>
        <v>77830</v>
      </c>
      <c r="BQ123" s="149" cm="1">
        <f t="array" ref="BQ123">_xlfn.XLOOKUP($D122&amp;BN$2&amp;BN$3,事業計画集計2025[営業所]&amp;事業計画集計2025[月]&amp;事業計画集計2025[受着完],事業計画集計2025[(当月)実績 棟数],0,0)</f>
        <v>6</v>
      </c>
      <c r="BR123" s="28" cm="1">
        <f t="array" ref="BR123">_xlfn.XLOOKUP($D122&amp;BR$2&amp;BR$3,事業計画集計2025[営業所]&amp;事業計画集計2025[月]&amp;事業計画集計2025[受着完],事業計画集計2025[(当月)実績 請負金額],0,0)</f>
        <v>1272991</v>
      </c>
      <c r="BS123" s="28" cm="1">
        <f t="array" ref="BS123">_xlfn.XLOOKUP($D122&amp;BR$2&amp;BR$3,事業計画集計2025[営業所]&amp;事業計画集計2025[月]&amp;事業計画集計2025[受着完],事業計画集計2025[(当月)実績 利益額],0,0)</f>
        <v>1272991</v>
      </c>
      <c r="BT123" s="149" cm="1">
        <f t="array" ref="BT123">_xlfn.XLOOKUP($D122&amp;BR$2&amp;BR$3,事業計画集計2025[営業所]&amp;事業計画集計2025[月]&amp;事業計画集計2025[受着完],事業計画集計2025[(当月)実績 棟数],0,0)</f>
        <v>6</v>
      </c>
      <c r="BU123" s="28" cm="1">
        <f t="array" ref="BU123">_xlfn.XLOOKUP($D122&amp;BU$2&amp;BU$3,事業計画集計2025[営業所]&amp;事業計画集計2025[月]&amp;事業計画集計2025[受着完],事業計画集計2025[(当月)実績 請負金額],0,0)</f>
        <v>0</v>
      </c>
      <c r="BV123" s="28" cm="1">
        <f t="array" ref="BV123">_xlfn.XLOOKUP($D122&amp;BU$2&amp;BU$3,事業計画集計2025[営業所]&amp;事業計画集計2025[月]&amp;事業計画集計2025[受着完],事業計画集計2025[(当月)実績 利益額],0,0)</f>
        <v>0</v>
      </c>
      <c r="BW123" s="149" cm="1">
        <f t="array" ref="BW123">_xlfn.XLOOKUP($D122&amp;BU$2&amp;BU$3,事業計画集計2025[営業所]&amp;事業計画集計2025[月]&amp;事業計画集計2025[受着完],事業計画集計2025[(当月)実績 棟数],0,0)</f>
        <v>0</v>
      </c>
      <c r="BX123" s="28" cm="1">
        <f t="array" ref="BX123">_xlfn.XLOOKUP($D122&amp;BX$2&amp;BX$3,事業計画集計2025[営業所]&amp;事業計画集計2025[月]&amp;事業計画集計2025[受着完],事業計画集計2025[(当月)実績 請負金額],0,0)</f>
        <v>1272991</v>
      </c>
      <c r="BY123" s="28" cm="1">
        <f t="array" ref="BY123">_xlfn.XLOOKUP($D122&amp;BX$2&amp;BX$3,事業計画集計2025[営業所]&amp;事業計画集計2025[月]&amp;事業計画集計2025[受着完],事業計画集計2025[(当月)実績 利益額],0,0)</f>
        <v>1272991</v>
      </c>
      <c r="BZ123" s="133">
        <f>BY123-($Q122*1000)</f>
        <v>-922009</v>
      </c>
      <c r="CA123" s="149" cm="1">
        <f t="array" ref="CA123">_xlfn.XLOOKUP($D122&amp;BX$2&amp;BX$3,事業計画集計2025[営業所]&amp;事業計画集計2025[月]&amp;事業計画集計2025[受着完],事業計画集計2025[(当月)実績 棟数],0,0)</f>
        <v>6</v>
      </c>
      <c r="CB123" s="28" cm="1">
        <f t="array" ref="CB123">_xlfn.XLOOKUP($D122&amp;CB$2&amp;CB$3,事業計画集計2025[営業所]&amp;事業計画集計2025[月]&amp;事業計画集計2025[受着完],事業計画集計2025[(当月)実績 請負金額],0,0)</f>
        <v>1008221</v>
      </c>
      <c r="CC123" s="28" cm="1">
        <f t="array" ref="CC123">_xlfn.XLOOKUP($D122&amp;CB$2&amp;CB$3,事業計画集計2025[営業所]&amp;事業計画集計2025[月]&amp;事業計画集計2025[受着完],事業計画集計2025[(当月)実績 利益額],0,0)</f>
        <v>1008221</v>
      </c>
      <c r="CD123" s="149" cm="1">
        <f t="array" ref="CD123">_xlfn.XLOOKUP($D122&amp;CB$2&amp;CB$3,事業計画集計2025[営業所]&amp;事業計画集計2025[月]&amp;事業計画集計2025[受着完],事業計画集計2025[(当月)実績 棟数],0,0)</f>
        <v>4</v>
      </c>
      <c r="CE123" s="28" cm="1">
        <f t="array" ref="CE123">_xlfn.XLOOKUP($D122&amp;CE$2&amp;CE$3,事業計画集計2025[営業所]&amp;事業計画集計2025[月]&amp;事業計画集計2025[受着完],事業計画集計2025[(当月)実績 請負金額],0,0)</f>
        <v>0</v>
      </c>
      <c r="CF123" s="28" cm="1">
        <f t="array" ref="CF123">_xlfn.XLOOKUP($D122&amp;CE$2&amp;CE$3,事業計画集計2025[営業所]&amp;事業計画集計2025[月]&amp;事業計画集計2025[受着完],事業計画集計2025[(当月)実績 利益額],0,0)</f>
        <v>0</v>
      </c>
      <c r="CG123" s="149" cm="1">
        <f t="array" ref="CG123">_xlfn.XLOOKUP($D122&amp;CE$2&amp;CE$3,事業計画集計2025[営業所]&amp;事業計画集計2025[月]&amp;事業計画集計2025[受着完],事業計画集計2025[(当月)実績 棟数],0,0)</f>
        <v>0</v>
      </c>
      <c r="CH123" s="28" cm="1">
        <f t="array" ref="CH123">_xlfn.XLOOKUP($D122&amp;CH$2&amp;CH$3,事業計画集計2025[営業所]&amp;事業計画集計2025[月]&amp;事業計画集計2025[受着完],事業計画集計2025[(当月)実績 請負金額],0,0)</f>
        <v>1008221</v>
      </c>
      <c r="CI123" s="28" cm="1">
        <f t="array" ref="CI123">_xlfn.XLOOKUP($D122&amp;CH$2&amp;CH$3,事業計画集計2025[営業所]&amp;事業計画集計2025[月]&amp;事業計画集計2025[受着完],事業計画集計2025[(当月)実績 利益額],0,0)</f>
        <v>1008221</v>
      </c>
      <c r="CJ123" s="133">
        <f>CI123-($Q122*1000)</f>
        <v>-1186779</v>
      </c>
      <c r="CK123" s="142" cm="1">
        <f t="array" ref="CK123">_xlfn.XLOOKUP($D122&amp;CH$2&amp;CH$3,事業計画集計2025[営業所]&amp;事業計画集計2025[月]&amp;事業計画集計2025[受着完],事業計画集計2025[(当月)実績 棟数],0,0)</f>
        <v>4</v>
      </c>
      <c r="CL123" s="421">
        <f t="shared" si="3187"/>
        <v>4554042</v>
      </c>
      <c r="CM123" s="422">
        <f t="shared" si="3188"/>
        <v>4554042</v>
      </c>
      <c r="CN123" s="423">
        <f t="shared" si="3189"/>
        <v>16</v>
      </c>
      <c r="CO123" s="296">
        <f t="shared" si="3190"/>
        <v>0</v>
      </c>
      <c r="CP123" s="300">
        <f t="shared" si="3191"/>
        <v>0</v>
      </c>
      <c r="CQ123" s="154">
        <f t="shared" si="3192"/>
        <v>0</v>
      </c>
      <c r="CR123" s="304">
        <f>BN123+BX123+CH123</f>
        <v>4554042</v>
      </c>
      <c r="CS123" s="314">
        <f>BO123+BY123+CI123</f>
        <v>4554042</v>
      </c>
      <c r="CT123" s="409">
        <f>CS123*(1+CT124)-(($Q122*1000)*3)</f>
        <v>-2030958</v>
      </c>
      <c r="CU123" s="158">
        <f>BQ123+CA123+CK123</f>
        <v>16</v>
      </c>
      <c r="CV123" s="333">
        <f t="shared" si="3196"/>
        <v>9270080</v>
      </c>
      <c r="CW123" s="334">
        <f t="shared" si="3197"/>
        <v>9270080</v>
      </c>
      <c r="CX123" s="162">
        <f t="shared" si="3198"/>
        <v>34</v>
      </c>
      <c r="CY123" s="354">
        <f t="shared" si="3199"/>
        <v>0</v>
      </c>
      <c r="CZ123" s="355">
        <f t="shared" si="3200"/>
        <v>0</v>
      </c>
      <c r="DA123" s="166">
        <f t="shared" si="3201"/>
        <v>0</v>
      </c>
      <c r="DB123" s="479">
        <f t="shared" si="3202"/>
        <v>9270080</v>
      </c>
      <c r="DC123" s="480">
        <f t="shared" si="3203"/>
        <v>9270080</v>
      </c>
      <c r="DD123" s="409">
        <f t="shared" si="3204"/>
        <v>-3899920</v>
      </c>
      <c r="DE123" s="482">
        <f t="shared" si="3205"/>
        <v>34</v>
      </c>
      <c r="DF123" s="28" cm="1">
        <f t="array" ref="DF123">_xlfn.XLOOKUP($D122&amp;DF$2&amp;DF$3,事業計画集計2025[営業所]&amp;事業計画集計2025[月]&amp;事業計画集計2025[受着完],事業計画集計2025[(当月)実績 請負金額],0,0)</f>
        <v>1260314</v>
      </c>
      <c r="DG123" s="28" cm="1">
        <f t="array" ref="DG123">_xlfn.XLOOKUP($D122&amp;DF$2&amp;DF$3,事業計画集計2025[営業所]&amp;事業計画集計2025[月]&amp;事業計画集計2025[受着完],事業計画集計2025[(当月)実績 利益額],0,0)</f>
        <v>1260314</v>
      </c>
      <c r="DH123" s="149" cm="1">
        <f t="array" ref="DH123">_xlfn.XLOOKUP($D122&amp;DF$2&amp;DF$3,事業計画集計2025[営業所]&amp;事業計画集計2025[月]&amp;事業計画集計2025[受着完],事業計画集計2025[(当月)実績 棟数],0,0)</f>
        <v>4</v>
      </c>
      <c r="DI123" s="28" cm="1">
        <f t="array" ref="DI123">_xlfn.XLOOKUP($D122&amp;DI$2&amp;DI$3,事業計画集計2025[営業所]&amp;事業計画集計2025[月]&amp;事業計画集計2025[受着完],事業計画集計2025[(当月)実績 請負金額],0,0)</f>
        <v>0</v>
      </c>
      <c r="DJ123" s="28" cm="1">
        <f t="array" ref="DJ123">_xlfn.XLOOKUP($D122&amp;DI$2&amp;DI$3,事業計画集計2025[営業所]&amp;事業計画集計2025[月]&amp;事業計画集計2025[受着完],事業計画集計2025[(当月)実績 利益額],0,0)</f>
        <v>0</v>
      </c>
      <c r="DK123" s="149" cm="1">
        <f t="array" ref="DK123">_xlfn.XLOOKUP($D122&amp;DI$2&amp;DI$3,事業計画集計2025[営業所]&amp;事業計画集計2025[月]&amp;事業計画集計2025[受着完],事業計画集計2025[(当月)実績 棟数],0,0)</f>
        <v>0</v>
      </c>
      <c r="DL123" s="28" cm="1">
        <f t="array" ref="DL123">_xlfn.XLOOKUP($D122&amp;DL$2&amp;DL$3,事業計画集計2025[営業所]&amp;事業計画集計2025[月]&amp;事業計画集計2025[受着完],事業計画集計2025[(当月)実績 請負金額],0,0)</f>
        <v>1260314</v>
      </c>
      <c r="DM123" s="28" cm="1">
        <f t="array" ref="DM123">_xlfn.XLOOKUP($D122&amp;DL$2&amp;DL$3,事業計画集計2025[営業所]&amp;事業計画集計2025[月]&amp;事業計画集計2025[受着完],事業計画集計2025[(当月)実績 利益額],0,0)</f>
        <v>1260314</v>
      </c>
      <c r="DN123" s="133">
        <f>DM123-($Q122*1000)</f>
        <v>-934686</v>
      </c>
      <c r="DO123" s="149" cm="1">
        <f t="array" ref="DO123">_xlfn.XLOOKUP($D122&amp;DL$2&amp;DL$3,事業計画集計2025[営業所]&amp;事業計画集計2025[月]&amp;事業計画集計2025[受着完],事業計画集計2025[(当月)実績 棟数],0,0)</f>
        <v>4</v>
      </c>
      <c r="DP123" s="28" cm="1">
        <f t="array" ref="DP123">_xlfn.XLOOKUP($D122&amp;DP$2&amp;DP$3,事業計画集計2025[営業所]&amp;事業計画集計2025[月]&amp;事業計画集計2025[受着完],事業計画集計2025[(当月)実績 請負金額],0,0)</f>
        <v>1235485</v>
      </c>
      <c r="DQ123" s="28" cm="1">
        <f t="array" ref="DQ123">_xlfn.XLOOKUP($D122&amp;DP$2&amp;DP$3,事業計画集計2025[営業所]&amp;事業計画集計2025[月]&amp;事業計画集計2025[受着完],事業計画集計2025[(当月)実績 利益額],0,0)</f>
        <v>1235485</v>
      </c>
      <c r="DR123" s="149" cm="1">
        <f t="array" ref="DR123">_xlfn.XLOOKUP($D122&amp;DP$2&amp;DP$3,事業計画集計2025[営業所]&amp;事業計画集計2025[月]&amp;事業計画集計2025[受着完],事業計画集計2025[(当月)実績 棟数],0,0)</f>
        <v>4</v>
      </c>
      <c r="DS123" s="28" cm="1">
        <f t="array" ref="DS123">_xlfn.XLOOKUP($D122&amp;DS$2&amp;DS$3,事業計画集計2025[営業所]&amp;事業計画集計2025[月]&amp;事業計画集計2025[受着完],事業計画集計2025[(当月)実績 請負金額],0,0)</f>
        <v>0</v>
      </c>
      <c r="DT123" s="28" cm="1">
        <f t="array" ref="DT123">_xlfn.XLOOKUP($D122&amp;DS$2&amp;DS$3,事業計画集計2025[営業所]&amp;事業計画集計2025[月]&amp;事業計画集計2025[受着完],事業計画集計2025[(当月)実績 利益額],0,0)</f>
        <v>0</v>
      </c>
      <c r="DU123" s="149" cm="1">
        <f t="array" ref="DU123">_xlfn.XLOOKUP($D122&amp;DS$2&amp;DS$3,事業計画集計2025[営業所]&amp;事業計画集計2025[月]&amp;事業計画集計2025[受着完],事業計画集計2025[(当月)実績 棟数],0,0)</f>
        <v>0</v>
      </c>
      <c r="DV123" s="28" cm="1">
        <f t="array" ref="DV123">_xlfn.XLOOKUP($D122&amp;DV$2&amp;DV$3,事業計画集計2025[営業所]&amp;事業計画集計2025[月]&amp;事業計画集計2025[受着完],事業計画集計2025[(当月)実績 請負金額],0,0)</f>
        <v>1235485</v>
      </c>
      <c r="DW123" s="28" cm="1">
        <f t="array" ref="DW123">_xlfn.XLOOKUP($D122&amp;DV$2&amp;DV$3,事業計画集計2025[営業所]&amp;事業計画集計2025[月]&amp;事業計画集計2025[受着完],事業計画集計2025[(当月)実績 利益額],0,0)</f>
        <v>1235485</v>
      </c>
      <c r="DX123" s="133">
        <f>DW123-($Q122*1000)</f>
        <v>-959515</v>
      </c>
      <c r="DY123" s="149" cm="1">
        <f t="array" ref="DY123">_xlfn.XLOOKUP($D122&amp;DV$2&amp;DV$3,事業計画集計2025[営業所]&amp;事業計画集計2025[月]&amp;事業計画集計2025[受着完],事業計画集計2025[(当月)実績 棟数],0,0)</f>
        <v>4</v>
      </c>
      <c r="DZ123" s="28" cm="1">
        <f t="array" ref="DZ123">_xlfn.XLOOKUP($D122&amp;DZ$2&amp;DZ$3,事業計画集計2025[営業所]&amp;事業計画集計2025[月]&amp;事業計画集計2025[受着完],事業計画集計2025[(当月)実績 請負金額],0,0)</f>
        <v>1802516</v>
      </c>
      <c r="EA123" s="28" cm="1">
        <f t="array" ref="EA123">_xlfn.XLOOKUP($D122&amp;DZ$2&amp;DZ$3,事業計画集計2025[営業所]&amp;事業計画集計2025[月]&amp;事業計画集計2025[受着完],事業計画集計2025[(当月)実績 利益額],0,0)</f>
        <v>1802516</v>
      </c>
      <c r="EB123" s="149" cm="1">
        <f t="array" ref="EB123">_xlfn.XLOOKUP($D122&amp;DZ$2&amp;DZ$3,事業計画集計2025[営業所]&amp;事業計画集計2025[月]&amp;事業計画集計2025[受着完],事業計画集計2025[(当月)実績 棟数],0,0)</f>
        <v>4</v>
      </c>
      <c r="EC123" s="28" cm="1">
        <f t="array" ref="EC123">_xlfn.XLOOKUP($D122&amp;EC$2&amp;EC$3,事業計画集計2025[営業所]&amp;事業計画集計2025[月]&amp;事業計画集計2025[受着完],事業計画集計2025[(当月)実績 請負金額],0,0)</f>
        <v>0</v>
      </c>
      <c r="ED123" s="28" cm="1">
        <f t="array" ref="ED123">_xlfn.XLOOKUP($D122&amp;EC$2&amp;EC$3,事業計画集計2025[営業所]&amp;事業計画集計2025[月]&amp;事業計画集計2025[受着完],事業計画集計2025[(当月)実績 利益額],0,0)</f>
        <v>0</v>
      </c>
      <c r="EE123" s="149" cm="1">
        <f t="array" ref="EE123">_xlfn.XLOOKUP($D122&amp;EC$2&amp;EC$3,事業計画集計2025[営業所]&amp;事業計画集計2025[月]&amp;事業計画集計2025[受着完],事業計画集計2025[(当月)実績 棟数],0,0)</f>
        <v>0</v>
      </c>
      <c r="EF123" s="28" cm="1">
        <f t="array" ref="EF123">_xlfn.XLOOKUP($D122&amp;EF$2&amp;EF$3,事業計画集計2025[営業所]&amp;事業計画集計2025[月]&amp;事業計画集計2025[受着完],事業計画集計2025[(当月)実績 請負金額],0,0)</f>
        <v>1802516</v>
      </c>
      <c r="EG123" s="28" cm="1">
        <f t="array" ref="EG123">_xlfn.XLOOKUP($D122&amp;EF$2&amp;EF$3,事業計画集計2025[営業所]&amp;事業計画集計2025[月]&amp;事業計画集計2025[受着完],事業計画集計2025[(当月)実績 利益額],0,0)</f>
        <v>1802516</v>
      </c>
      <c r="EH123" s="133">
        <f>EG123-($Q122*1000)</f>
        <v>-392484</v>
      </c>
      <c r="EI123" s="142" cm="1">
        <f t="array" ref="EI123">_xlfn.XLOOKUP($D122&amp;EF$2&amp;EF$3,事業計画集計2025[営業所]&amp;事業計画集計2025[月]&amp;事業計画集計2025[受着完],事業計画集計2025[(当月)実績 棟数],0,0)</f>
        <v>4</v>
      </c>
      <c r="EJ123" s="421">
        <f t="shared" si="3206"/>
        <v>4298315</v>
      </c>
      <c r="EK123" s="422">
        <f t="shared" si="3207"/>
        <v>4298315</v>
      </c>
      <c r="EL123" s="423">
        <f t="shared" si="3208"/>
        <v>12</v>
      </c>
      <c r="EM123" s="296">
        <f t="shared" si="3209"/>
        <v>0</v>
      </c>
      <c r="EN123" s="300">
        <f t="shared" si="3210"/>
        <v>0</v>
      </c>
      <c r="EO123" s="154">
        <f t="shared" si="3211"/>
        <v>0</v>
      </c>
      <c r="EP123" s="304">
        <f>DL123+DV123+EF123</f>
        <v>4298315</v>
      </c>
      <c r="EQ123" s="314">
        <f>DM123+DW123+EG123</f>
        <v>4298315</v>
      </c>
      <c r="ER123" s="409">
        <f>EQ123*(1+ER124)-(($Q122*1000)*3)</f>
        <v>-2286685</v>
      </c>
      <c r="ES123" s="158">
        <f>DO123+DY123+EI123</f>
        <v>12</v>
      </c>
      <c r="ET123" s="28" cm="1">
        <f t="array" ref="ET123">_xlfn.XLOOKUP($D122&amp;ET$2&amp;ET$3,事業計画集計2025[営業所]&amp;事業計画集計2025[月]&amp;事業計画集計2025[受着完],事業計画集計2025[(当月)実績 請負金額],0,0)</f>
        <v>0</v>
      </c>
      <c r="EU123" s="28" cm="1">
        <f t="array" ref="EU123">_xlfn.XLOOKUP($D122&amp;ET$2&amp;ET$3,事業計画集計2025[営業所]&amp;事業計画集計2025[月]&amp;事業計画集計2025[受着完],事業計画集計2025[(当月)実績 利益額],0,0)</f>
        <v>0</v>
      </c>
      <c r="EV123" s="149" cm="1">
        <f t="array" ref="EV123">_xlfn.XLOOKUP($D122&amp;ET$2&amp;ET$3,事業計画集計2025[営業所]&amp;事業計画集計2025[月]&amp;事業計画集計2025[受着完],事業計画集計2025[(当月)実績 棟数],0,0)</f>
        <v>0</v>
      </c>
      <c r="EW123" s="28" cm="1">
        <f t="array" ref="EW123">_xlfn.XLOOKUP($D122&amp;EW$2&amp;EW$3,事業計画集計2025[営業所]&amp;事業計画集計2025[月]&amp;事業計画集計2025[受着完],事業計画集計2025[(当月)実績 請負金額],0,0)</f>
        <v>0</v>
      </c>
      <c r="EX123" s="28" cm="1">
        <f t="array" ref="EX123">_xlfn.XLOOKUP($D122&amp;EW$2&amp;EW$3,事業計画集計2025[営業所]&amp;事業計画集計2025[月]&amp;事業計画集計2025[受着完],事業計画集計2025[(当月)実績 利益額],0,0)</f>
        <v>0</v>
      </c>
      <c r="EY123" s="149" cm="1">
        <f t="array" ref="EY123">_xlfn.XLOOKUP($D122&amp;EW$2&amp;EW$3,事業計画集計2025[営業所]&amp;事業計画集計2025[月]&amp;事業計画集計2025[受着完],事業計画集計2025[(当月)実績 棟数],0,0)</f>
        <v>0</v>
      </c>
      <c r="EZ123" s="28" cm="1">
        <f t="array" ref="EZ123">_xlfn.XLOOKUP($D122&amp;EZ$2&amp;EZ$3,事業計画集計2025[営業所]&amp;事業計画集計2025[月]&amp;事業計画集計2025[受着完],事業計画集計2025[(当月)実績 請負金額],0,0)</f>
        <v>0</v>
      </c>
      <c r="FA123" s="28" cm="1">
        <f t="array" ref="FA123">_xlfn.XLOOKUP($D122&amp;EZ$2&amp;EZ$3,事業計画集計2025[営業所]&amp;事業計画集計2025[月]&amp;事業計画集計2025[受着完],事業計画集計2025[(当月)実績 利益額],0,0)</f>
        <v>0</v>
      </c>
      <c r="FB123" s="133">
        <f>FA123-($Q122*1000)</f>
        <v>-2195000</v>
      </c>
      <c r="FC123" s="149" cm="1">
        <f t="array" ref="FC123">_xlfn.XLOOKUP($D122&amp;EZ$2&amp;EZ$3,事業計画集計2025[営業所]&amp;事業計画集計2025[月]&amp;事業計画集計2025[受着完],事業計画集計2025[(当月)実績 棟数],0,0)</f>
        <v>0</v>
      </c>
      <c r="FD123" s="28" cm="1">
        <f t="array" ref="FD123">_xlfn.XLOOKUP($D122&amp;FD$2&amp;FD$3,事業計画集計2025[営業所]&amp;事業計画集計2025[月]&amp;事業計画集計2025[受着完],事業計画集計2025[(当月)実績 請負金額],0,0)</f>
        <v>0</v>
      </c>
      <c r="FE123" s="28" cm="1">
        <f t="array" ref="FE123">_xlfn.XLOOKUP($D122&amp;FD$2&amp;FD$3,事業計画集計2025[営業所]&amp;事業計画集計2025[月]&amp;事業計画集計2025[受着完],事業計画集計2025[(当月)実績 利益額],0,0)</f>
        <v>0</v>
      </c>
      <c r="FF123" s="149" cm="1">
        <f t="array" ref="FF123">_xlfn.XLOOKUP($D122&amp;FD$2&amp;FD$3,事業計画集計2025[営業所]&amp;事業計画集計2025[月]&amp;事業計画集計2025[受着完],事業計画集計2025[(当月)実績 棟数],0,0)</f>
        <v>0</v>
      </c>
      <c r="FG123" s="28" cm="1">
        <f t="array" ref="FG123">_xlfn.XLOOKUP($D122&amp;FG$2&amp;FG$3,事業計画集計2025[営業所]&amp;事業計画集計2025[月]&amp;事業計画集計2025[受着完],事業計画集計2025[(当月)実績 請負金額],0,0)</f>
        <v>0</v>
      </c>
      <c r="FH123" s="28" cm="1">
        <f t="array" ref="FH123">_xlfn.XLOOKUP($D122&amp;FG$2&amp;FG$3,事業計画集計2025[営業所]&amp;事業計画集計2025[月]&amp;事業計画集計2025[受着完],事業計画集計2025[(当月)実績 利益額],0,0)</f>
        <v>0</v>
      </c>
      <c r="FI123" s="149" cm="1">
        <f t="array" ref="FI123">_xlfn.XLOOKUP($D122&amp;FG$2&amp;FG$3,事業計画集計2025[営業所]&amp;事業計画集計2025[月]&amp;事業計画集計2025[受着完],事業計画集計2025[(当月)実績 棟数],0,0)</f>
        <v>0</v>
      </c>
      <c r="FJ123" s="28" cm="1">
        <f t="array" ref="FJ123">_xlfn.XLOOKUP($D122&amp;FJ$2&amp;FJ$3,事業計画集計2025[営業所]&amp;事業計画集計2025[月]&amp;事業計画集計2025[受着完],事業計画集計2025[(当月)実績 請負金額],0,0)</f>
        <v>0</v>
      </c>
      <c r="FK123" s="28" cm="1">
        <f t="array" ref="FK123">_xlfn.XLOOKUP($D122&amp;FJ$2&amp;FJ$3,事業計画集計2025[営業所]&amp;事業計画集計2025[月]&amp;事業計画集計2025[受着完],事業計画集計2025[(当月)実績 利益額],0,0)</f>
        <v>0</v>
      </c>
      <c r="FL123" s="133">
        <f>FK123-($Q122*1000)</f>
        <v>-2195000</v>
      </c>
      <c r="FM123" s="149" cm="1">
        <f t="array" ref="FM123">_xlfn.XLOOKUP($D122&amp;FJ$2&amp;FJ$3,事業計画集計2025[営業所]&amp;事業計画集計2025[月]&amp;事業計画集計2025[受着完],事業計画集計2025[(当月)実績 棟数],0,0)</f>
        <v>0</v>
      </c>
      <c r="FN123" s="28" cm="1">
        <f t="array" ref="FN123">_xlfn.XLOOKUP($D122&amp;FN$2&amp;FN$3,事業計画集計2025[営業所]&amp;事業計画集計2025[月]&amp;事業計画集計2025[受着完],事業計画集計2025[(当月)実績 請負金額],0,0)</f>
        <v>0</v>
      </c>
      <c r="FO123" s="28" cm="1">
        <f t="array" ref="FO123">_xlfn.XLOOKUP($D122&amp;FN$2&amp;FN$3,事業計画集計2025[営業所]&amp;事業計画集計2025[月]&amp;事業計画集計2025[受着完],事業計画集計2025[(当月)実績 利益額],0,0)</f>
        <v>0</v>
      </c>
      <c r="FP123" s="149" cm="1">
        <f t="array" ref="FP123">_xlfn.XLOOKUP($D122&amp;FN$2&amp;FN$3,事業計画集計2025[営業所]&amp;事業計画集計2025[月]&amp;事業計画集計2025[受着完],事業計画集計2025[(当月)実績 棟数],0,0)</f>
        <v>0</v>
      </c>
      <c r="FQ123" s="28" cm="1">
        <f t="array" ref="FQ123">_xlfn.XLOOKUP($D122&amp;FQ$2&amp;FQ$3,事業計画集計2025[営業所]&amp;事業計画集計2025[月]&amp;事業計画集計2025[受着完],事業計画集計2025[(当月)実績 請負金額],0,0)</f>
        <v>0</v>
      </c>
      <c r="FR123" s="28" cm="1">
        <f t="array" ref="FR123">_xlfn.XLOOKUP($D122&amp;FQ$2&amp;FQ$3,事業計画集計2025[営業所]&amp;事業計画集計2025[月]&amp;事業計画集計2025[受着完],事業計画集計2025[(当月)実績 利益額],0,0)</f>
        <v>0</v>
      </c>
      <c r="FS123" s="149" cm="1">
        <f t="array" ref="FS123">_xlfn.XLOOKUP($D122&amp;FQ$2&amp;FQ$3,事業計画集計2025[営業所]&amp;事業計画集計2025[月]&amp;事業計画集計2025[受着完],事業計画集計2025[(当月)実績 棟数],0,0)</f>
        <v>0</v>
      </c>
      <c r="FT123" s="28" cm="1">
        <f t="array" ref="FT123">_xlfn.XLOOKUP($D122&amp;FT$2&amp;FT$3,事業計画集計2025[営業所]&amp;事業計画集計2025[月]&amp;事業計画集計2025[受着完],事業計画集計2025[(当月)実績 請負金額],0,0)</f>
        <v>0</v>
      </c>
      <c r="FU123" s="28" cm="1">
        <f t="array" ref="FU123">_xlfn.XLOOKUP($D122&amp;FT$2&amp;FT$3,事業計画集計2025[営業所]&amp;事業計画集計2025[月]&amp;事業計画集計2025[受着完],事業計画集計2025[(当月)実績 利益額],0,0)</f>
        <v>0</v>
      </c>
      <c r="FV123" s="133">
        <f>FU123-($Q122*1000)</f>
        <v>-2195000</v>
      </c>
      <c r="FW123" s="142" cm="1">
        <f t="array" ref="FW123">_xlfn.XLOOKUP($D122&amp;FT$2&amp;FT$3,事業計画集計2025[営業所]&amp;事業計画集計2025[月]&amp;事業計画集計2025[受着完],事業計画集計2025[(当月)実績 棟数],0,0)</f>
        <v>0</v>
      </c>
      <c r="FX123" s="421">
        <f t="shared" si="3215"/>
        <v>0</v>
      </c>
      <c r="FY123" s="422">
        <f t="shared" si="3216"/>
        <v>0</v>
      </c>
      <c r="FZ123" s="423">
        <f t="shared" si="3217"/>
        <v>0</v>
      </c>
      <c r="GA123" s="296">
        <f t="shared" si="3218"/>
        <v>0</v>
      </c>
      <c r="GB123" s="300">
        <f t="shared" si="3219"/>
        <v>0</v>
      </c>
      <c r="GC123" s="154">
        <f t="shared" si="3220"/>
        <v>0</v>
      </c>
      <c r="GD123" s="304">
        <f>EZ123+FJ123+FT123</f>
        <v>0</v>
      </c>
      <c r="GE123" s="314">
        <f>FA123+FK123+FU123</f>
        <v>0</v>
      </c>
      <c r="GF123" s="409">
        <f>GE123*(1+GF124)-(($Q122*1000)*3)</f>
        <v>-6585000</v>
      </c>
      <c r="GG123" s="158">
        <f>FC123+FM123+FW123</f>
        <v>0</v>
      </c>
      <c r="GH123" s="333">
        <f t="shared" si="3224"/>
        <v>4298315</v>
      </c>
      <c r="GI123" s="334">
        <f t="shared" si="3225"/>
        <v>4298315</v>
      </c>
      <c r="GJ123" s="162">
        <f t="shared" si="3226"/>
        <v>12</v>
      </c>
      <c r="GK123" s="354">
        <f t="shared" si="3227"/>
        <v>0</v>
      </c>
      <c r="GL123" s="355">
        <f t="shared" si="3228"/>
        <v>0</v>
      </c>
      <c r="GM123" s="166">
        <f t="shared" si="3229"/>
        <v>0</v>
      </c>
      <c r="GN123" s="479">
        <f t="shared" si="3230"/>
        <v>4298315</v>
      </c>
      <c r="GO123" s="480">
        <f t="shared" si="3231"/>
        <v>4298315</v>
      </c>
      <c r="GP123" s="409">
        <f t="shared" si="3232"/>
        <v>-8871685</v>
      </c>
      <c r="GQ123" s="482">
        <f t="shared" si="3233"/>
        <v>12</v>
      </c>
      <c r="GR123" s="390">
        <f t="shared" si="3234"/>
        <v>13568395</v>
      </c>
      <c r="GS123" s="391">
        <f t="shared" si="3235"/>
        <v>13568395</v>
      </c>
      <c r="GT123" s="170">
        <f t="shared" si="3236"/>
        <v>46</v>
      </c>
      <c r="GU123" s="390">
        <f t="shared" si="3237"/>
        <v>0</v>
      </c>
      <c r="GV123" s="391">
        <f t="shared" si="3238"/>
        <v>0</v>
      </c>
      <c r="GW123" s="170">
        <f t="shared" si="3239"/>
        <v>0</v>
      </c>
      <c r="GX123" s="390">
        <f t="shared" si="3240"/>
        <v>13568395</v>
      </c>
      <c r="GY123" s="391">
        <f t="shared" si="3241"/>
        <v>13568395</v>
      </c>
      <c r="GZ123" s="409">
        <f t="shared" si="3242"/>
        <v>-12771605</v>
      </c>
      <c r="HA123" s="256">
        <f t="shared" si="3243"/>
        <v>46</v>
      </c>
      <c r="HB123" s="31"/>
      <c r="HC123" s="30" t="s">
        <v>138</v>
      </c>
      <c r="HD123" s="30" t="s">
        <v>104</v>
      </c>
      <c r="HE123" s="30"/>
      <c r="HF123" s="30"/>
      <c r="HG123" s="30"/>
    </row>
    <row r="124" spans="1:215" s="100" customFormat="1" ht="21.75" thickBot="1">
      <c r="A124" s="99"/>
      <c r="B124" s="600"/>
      <c r="C124" s="115"/>
      <c r="D124" s="116"/>
      <c r="E124" s="207"/>
      <c r="F124" s="207"/>
      <c r="G124" s="207"/>
      <c r="H124" s="207"/>
      <c r="I124" s="207"/>
      <c r="J124" s="207"/>
      <c r="K124" s="208"/>
      <c r="L124" s="208"/>
      <c r="M124" s="208"/>
      <c r="N124" s="208"/>
      <c r="O124" s="208"/>
      <c r="P124" s="208"/>
      <c r="Q124" s="208"/>
      <c r="R124" s="207"/>
      <c r="S124" s="103" t="s">
        <v>139</v>
      </c>
      <c r="T124" s="104" t="str">
        <f t="shared" ref="T124:AA124" si="3250">IF(AND(T122&gt;0,T123&gt;0),ROUNDDOWN(T123/T122,4),"")</f>
        <v/>
      </c>
      <c r="U124" s="105" t="str">
        <f t="shared" si="3250"/>
        <v/>
      </c>
      <c r="V124" s="146" t="str">
        <f t="shared" si="3250"/>
        <v/>
      </c>
      <c r="W124" s="104" t="str">
        <f t="shared" si="3250"/>
        <v/>
      </c>
      <c r="X124" s="105" t="str">
        <f t="shared" si="3250"/>
        <v/>
      </c>
      <c r="Y124" s="151" t="str">
        <f t="shared" si="3250"/>
        <v/>
      </c>
      <c r="Z124" s="105">
        <f t="shared" si="3250"/>
        <v>0.94830000000000003</v>
      </c>
      <c r="AA124" s="105">
        <f t="shared" si="3250"/>
        <v>0.94830000000000003</v>
      </c>
      <c r="AB124" s="106">
        <f>IF(AB123&gt;0,AB123/AB122,0)</f>
        <v>0.39549756097560973</v>
      </c>
      <c r="AC124" s="146">
        <f t="shared" ref="AC124:AK124" si="3251">IF(AND(AC122&gt;0,AC123&gt;0),ROUNDDOWN(AC123/AC122,4),"")</f>
        <v>1</v>
      </c>
      <c r="AD124" s="104" t="str">
        <f t="shared" si="3251"/>
        <v/>
      </c>
      <c r="AE124" s="105" t="str">
        <f t="shared" si="3251"/>
        <v/>
      </c>
      <c r="AF124" s="151" t="str">
        <f t="shared" si="3251"/>
        <v/>
      </c>
      <c r="AG124" s="105" t="str">
        <f t="shared" si="3251"/>
        <v/>
      </c>
      <c r="AH124" s="105" t="str">
        <f t="shared" si="3251"/>
        <v/>
      </c>
      <c r="AI124" s="151" t="str">
        <f t="shared" si="3251"/>
        <v/>
      </c>
      <c r="AJ124" s="105">
        <f t="shared" si="3251"/>
        <v>0.39439999999999997</v>
      </c>
      <c r="AK124" s="105">
        <f t="shared" si="3251"/>
        <v>0.39439999999999997</v>
      </c>
      <c r="AL124" s="106">
        <f>IF(AL123&gt;0,AL123/AL122,0)</f>
        <v>0</v>
      </c>
      <c r="AM124" s="151">
        <f t="shared" ref="AM124:AU124" si="3252">IF(AND(AM122&gt;0,AM123&gt;0),ROUNDDOWN(AM123/AM122,4),"")</f>
        <v>1</v>
      </c>
      <c r="AN124" s="105" t="str">
        <f t="shared" si="3252"/>
        <v/>
      </c>
      <c r="AO124" s="105" t="str">
        <f t="shared" si="3252"/>
        <v/>
      </c>
      <c r="AP124" s="151" t="str">
        <f t="shared" si="3252"/>
        <v/>
      </c>
      <c r="AQ124" s="105" t="str">
        <f t="shared" si="3252"/>
        <v/>
      </c>
      <c r="AR124" s="105" t="str">
        <f t="shared" si="3252"/>
        <v/>
      </c>
      <c r="AS124" s="151" t="str">
        <f t="shared" si="3252"/>
        <v/>
      </c>
      <c r="AT124" s="105">
        <f t="shared" si="3252"/>
        <v>0.62209999999999999</v>
      </c>
      <c r="AU124" s="105">
        <f t="shared" si="3252"/>
        <v>0.62209999999999999</v>
      </c>
      <c r="AV124" s="106">
        <f>IF(AV123&gt;0,AV123/AV122,0)</f>
        <v>0</v>
      </c>
      <c r="AW124" s="146">
        <f>IF(AND(AW122&gt;0,AW123&gt;0),ROUNDDOWN(AW123/AW122,4),"")</f>
        <v>1</v>
      </c>
      <c r="AX124" s="431" t="str">
        <f t="shared" ref="AX124:BE124" si="3253">IF(AND(AX122&gt;0,AX123&gt;0),ROUNDDOWN(AX123/AX122,4),"")</f>
        <v/>
      </c>
      <c r="AY124" s="432" t="str">
        <f t="shared" si="3253"/>
        <v/>
      </c>
      <c r="AZ124" s="433" t="str">
        <f t="shared" si="3253"/>
        <v/>
      </c>
      <c r="BA124" s="299" t="str">
        <f t="shared" si="3253"/>
        <v/>
      </c>
      <c r="BB124" s="303" t="str">
        <f t="shared" si="3253"/>
        <v/>
      </c>
      <c r="BC124" s="157" t="str">
        <f t="shared" si="3253"/>
        <v/>
      </c>
      <c r="BD124" s="307">
        <f t="shared" si="3253"/>
        <v>0.65500000000000003</v>
      </c>
      <c r="BE124" s="317">
        <f t="shared" si="3253"/>
        <v>0.65500000000000003</v>
      </c>
      <c r="BF124" s="327"/>
      <c r="BG124" s="161">
        <f t="shared" ref="BG124:BO124" si="3254">IF(AND(BG122&gt;0,BG123&gt;0),ROUNDDOWN(BG123/BG122,4),"")</f>
        <v>1</v>
      </c>
      <c r="BH124" s="105" t="str">
        <f t="shared" si="3254"/>
        <v/>
      </c>
      <c r="BI124" s="105" t="str">
        <f t="shared" si="3254"/>
        <v/>
      </c>
      <c r="BJ124" s="151" t="str">
        <f t="shared" si="3254"/>
        <v/>
      </c>
      <c r="BK124" s="105" t="str">
        <f t="shared" si="3254"/>
        <v/>
      </c>
      <c r="BL124" s="105" t="str">
        <f t="shared" si="3254"/>
        <v/>
      </c>
      <c r="BM124" s="151" t="str">
        <f t="shared" si="3254"/>
        <v/>
      </c>
      <c r="BN124" s="105">
        <f t="shared" si="3254"/>
        <v>0.94699999999999995</v>
      </c>
      <c r="BO124" s="105">
        <f t="shared" si="3254"/>
        <v>0.94699999999999995</v>
      </c>
      <c r="BP124" s="106">
        <f>IF(BP123&gt;0,BP123/BP122,0)</f>
        <v>0.37965853658536586</v>
      </c>
      <c r="BQ124" s="151">
        <f t="shared" ref="BQ124:BY124" si="3255">IF(AND(BQ122&gt;0,BQ123&gt;0),ROUNDDOWN(BQ123/BQ122,4),"")</f>
        <v>1</v>
      </c>
      <c r="BR124" s="105" t="str">
        <f t="shared" si="3255"/>
        <v/>
      </c>
      <c r="BS124" s="105" t="str">
        <f t="shared" si="3255"/>
        <v/>
      </c>
      <c r="BT124" s="151" t="str">
        <f t="shared" si="3255"/>
        <v/>
      </c>
      <c r="BU124" s="105" t="str">
        <f t="shared" si="3255"/>
        <v/>
      </c>
      <c r="BV124" s="105" t="str">
        <f t="shared" si="3255"/>
        <v/>
      </c>
      <c r="BW124" s="151" t="str">
        <f t="shared" si="3255"/>
        <v/>
      </c>
      <c r="BX124" s="105">
        <f t="shared" si="3255"/>
        <v>0.53039999999999998</v>
      </c>
      <c r="BY124" s="105">
        <f t="shared" si="3255"/>
        <v>0.53039999999999998</v>
      </c>
      <c r="BZ124" s="106">
        <f>IF(BZ123&gt;0,BZ123/BZ122,0)</f>
        <v>0</v>
      </c>
      <c r="CA124" s="151">
        <f t="shared" ref="CA124:CI124" si="3256">IF(AND(CA122&gt;0,CA123&gt;0),ROUNDDOWN(CA123/CA122,4),"")</f>
        <v>1</v>
      </c>
      <c r="CB124" s="105" t="str">
        <f t="shared" si="3256"/>
        <v/>
      </c>
      <c r="CC124" s="105" t="str">
        <f t="shared" si="3256"/>
        <v/>
      </c>
      <c r="CD124" s="151" t="str">
        <f t="shared" si="3256"/>
        <v/>
      </c>
      <c r="CE124" s="105" t="str">
        <f t="shared" si="3256"/>
        <v/>
      </c>
      <c r="CF124" s="105" t="str">
        <f t="shared" si="3256"/>
        <v/>
      </c>
      <c r="CG124" s="151" t="str">
        <f t="shared" si="3256"/>
        <v/>
      </c>
      <c r="CH124" s="105">
        <f t="shared" si="3256"/>
        <v>0.42</v>
      </c>
      <c r="CI124" s="105">
        <f t="shared" si="3256"/>
        <v>0.42</v>
      </c>
      <c r="CJ124" s="106">
        <f>IF(CJ123&gt;0,CJ123/CJ122,0)</f>
        <v>0</v>
      </c>
      <c r="CK124" s="146">
        <f>IF(AND(CK122&gt;0,CK123&gt;0),ROUNDDOWN(CK123/CK122,4),"")</f>
        <v>0.66659999999999997</v>
      </c>
      <c r="CL124" s="431" t="str">
        <f t="shared" ref="CL124:CS124" si="3257">IF(AND(CL122&gt;0,CL123&gt;0),ROUNDDOWN(CL123/CL122,4),"")</f>
        <v/>
      </c>
      <c r="CM124" s="432" t="str">
        <f t="shared" si="3257"/>
        <v/>
      </c>
      <c r="CN124" s="433" t="str">
        <f t="shared" si="3257"/>
        <v/>
      </c>
      <c r="CO124" s="299" t="str">
        <f t="shared" si="3257"/>
        <v/>
      </c>
      <c r="CP124" s="303" t="str">
        <f t="shared" si="3257"/>
        <v/>
      </c>
      <c r="CQ124" s="157" t="str">
        <f t="shared" si="3257"/>
        <v/>
      </c>
      <c r="CR124" s="307">
        <f t="shared" si="3257"/>
        <v>0.63249999999999995</v>
      </c>
      <c r="CS124" s="317">
        <f t="shared" si="3257"/>
        <v>0.63249999999999995</v>
      </c>
      <c r="CT124" s="327"/>
      <c r="CU124" s="161">
        <f>IF(AND(CU122&gt;0,CU123&gt;0),ROUNDDOWN(CU123/CU122,4),"")</f>
        <v>0.88880000000000003</v>
      </c>
      <c r="CV124" s="340" t="str">
        <f>IF(AND(CV122&gt;0,CV123&gt;0),ROUNDDOWN(CV123/CV122,4),"")</f>
        <v/>
      </c>
      <c r="CW124" s="341" t="str">
        <f t="shared" ref="CW124:CX124" si="3258">IF(AND(CW122&gt;0,CW123&gt;0),ROUNDDOWN(CW123/CW122,4),"")</f>
        <v/>
      </c>
      <c r="CX124" s="165" t="str">
        <f t="shared" si="3258"/>
        <v/>
      </c>
      <c r="CY124" s="360" t="str">
        <f>IF(AND(CY122&gt;0,CY123&gt;0),ROUNDDOWN(CY123/CY122,4),"")</f>
        <v/>
      </c>
      <c r="CZ124" s="361" t="str">
        <f>IF(AND(CZ122&gt;0,CZ123&gt;0),ROUNDDOWN(CZ123/CZ122,4),"")</f>
        <v/>
      </c>
      <c r="DA124" s="169" t="str">
        <f>IF(AND(DA122&gt;0,DA123&gt;0),ROUNDDOWN(DA123/DA122,4),"")</f>
        <v/>
      </c>
      <c r="DB124" s="491">
        <f t="shared" ref="DB124:DE124" si="3259">IF(AND(DB122&gt;0,DB123&gt;0),ROUNDDOWN(DB123/DB122,4),"")</f>
        <v>0.64370000000000005</v>
      </c>
      <c r="DC124" s="492">
        <f t="shared" si="3259"/>
        <v>0.64370000000000005</v>
      </c>
      <c r="DD124" s="493"/>
      <c r="DE124" s="494">
        <f t="shared" si="3259"/>
        <v>0.94440000000000002</v>
      </c>
      <c r="DF124" s="105" t="str">
        <f t="shared" ref="DF124:DM124" si="3260">IF(AND(DF122&gt;0,DF123&gt;0),ROUNDDOWN(DF123/DF122,4),"")</f>
        <v/>
      </c>
      <c r="DG124" s="105" t="str">
        <f t="shared" si="3260"/>
        <v/>
      </c>
      <c r="DH124" s="151" t="str">
        <f t="shared" si="3260"/>
        <v/>
      </c>
      <c r="DI124" s="105" t="str">
        <f t="shared" si="3260"/>
        <v/>
      </c>
      <c r="DJ124" s="105" t="str">
        <f t="shared" si="3260"/>
        <v/>
      </c>
      <c r="DK124" s="151" t="str">
        <f t="shared" si="3260"/>
        <v/>
      </c>
      <c r="DL124" s="105">
        <f t="shared" si="3260"/>
        <v>0.52510000000000001</v>
      </c>
      <c r="DM124" s="105">
        <f t="shared" si="3260"/>
        <v>0.52510000000000001</v>
      </c>
      <c r="DN124" s="106">
        <f>IF(DN123&gt;0,DN123/DN122,0)</f>
        <v>0</v>
      </c>
      <c r="DO124" s="151">
        <f t="shared" ref="DO124:DW124" si="3261">IF(AND(DO122&gt;0,DO123&gt;0),ROUNDDOWN(DO123/DO122,4),"")</f>
        <v>0.66659999999999997</v>
      </c>
      <c r="DP124" s="105" t="str">
        <f t="shared" si="3261"/>
        <v/>
      </c>
      <c r="DQ124" s="105" t="str">
        <f t="shared" si="3261"/>
        <v/>
      </c>
      <c r="DR124" s="151" t="str">
        <f t="shared" si="3261"/>
        <v/>
      </c>
      <c r="DS124" s="105" t="str">
        <f t="shared" si="3261"/>
        <v/>
      </c>
      <c r="DT124" s="105" t="str">
        <f t="shared" si="3261"/>
        <v/>
      </c>
      <c r="DU124" s="151" t="str">
        <f t="shared" si="3261"/>
        <v/>
      </c>
      <c r="DV124" s="105">
        <f t="shared" si="3261"/>
        <v>0.51470000000000005</v>
      </c>
      <c r="DW124" s="105">
        <f t="shared" si="3261"/>
        <v>0.51470000000000005</v>
      </c>
      <c r="DX124" s="106">
        <f>IF(DX123&gt;0,DX123/DX122,0)</f>
        <v>0</v>
      </c>
      <c r="DY124" s="151">
        <f t="shared" ref="DY124:EG124" si="3262">IF(AND(DY122&gt;0,DY123&gt;0),ROUNDDOWN(DY123/DY122,4),"")</f>
        <v>0.66659999999999997</v>
      </c>
      <c r="DZ124" s="105" t="str">
        <f t="shared" si="3262"/>
        <v/>
      </c>
      <c r="EA124" s="105" t="str">
        <f t="shared" si="3262"/>
        <v/>
      </c>
      <c r="EB124" s="151" t="str">
        <f t="shared" si="3262"/>
        <v/>
      </c>
      <c r="EC124" s="105" t="str">
        <f t="shared" si="3262"/>
        <v/>
      </c>
      <c r="ED124" s="105" t="str">
        <f t="shared" si="3262"/>
        <v/>
      </c>
      <c r="EE124" s="151" t="str">
        <f t="shared" si="3262"/>
        <v/>
      </c>
      <c r="EF124" s="105">
        <f t="shared" si="3262"/>
        <v>0.751</v>
      </c>
      <c r="EG124" s="105">
        <f t="shared" si="3262"/>
        <v>0.751</v>
      </c>
      <c r="EH124" s="106">
        <f>IF(EH123&gt;0,EH123/EH122,0)</f>
        <v>0</v>
      </c>
      <c r="EI124" s="146">
        <f>IF(AND(EI122&gt;0,EI123&gt;0),ROUNDDOWN(EI123/EI122,4),"")</f>
        <v>0.66659999999999997</v>
      </c>
      <c r="EJ124" s="431" t="str">
        <f t="shared" ref="EJ124:EQ124" si="3263">IF(AND(EJ122&gt;0,EJ123&gt;0),ROUNDDOWN(EJ123/EJ122,4),"")</f>
        <v/>
      </c>
      <c r="EK124" s="432" t="str">
        <f t="shared" si="3263"/>
        <v/>
      </c>
      <c r="EL124" s="433" t="str">
        <f t="shared" si="3263"/>
        <v/>
      </c>
      <c r="EM124" s="299" t="str">
        <f t="shared" si="3263"/>
        <v/>
      </c>
      <c r="EN124" s="303" t="str">
        <f t="shared" si="3263"/>
        <v/>
      </c>
      <c r="EO124" s="157" t="str">
        <f t="shared" si="3263"/>
        <v/>
      </c>
      <c r="EP124" s="307">
        <f t="shared" si="3263"/>
        <v>0.59689999999999999</v>
      </c>
      <c r="EQ124" s="317">
        <f t="shared" si="3263"/>
        <v>0.59689999999999999</v>
      </c>
      <c r="ER124" s="327"/>
      <c r="ES124" s="161">
        <f t="shared" ref="ES124:FA124" si="3264">IF(AND(ES122&gt;0,ES123&gt;0),ROUNDDOWN(ES123/ES122,4),"")</f>
        <v>0.66659999999999997</v>
      </c>
      <c r="ET124" s="105" t="str">
        <f t="shared" si="3264"/>
        <v/>
      </c>
      <c r="EU124" s="105" t="str">
        <f t="shared" si="3264"/>
        <v/>
      </c>
      <c r="EV124" s="151" t="str">
        <f t="shared" si="3264"/>
        <v/>
      </c>
      <c r="EW124" s="105" t="str">
        <f t="shared" si="3264"/>
        <v/>
      </c>
      <c r="EX124" s="105" t="str">
        <f t="shared" si="3264"/>
        <v/>
      </c>
      <c r="EY124" s="151" t="str">
        <f t="shared" si="3264"/>
        <v/>
      </c>
      <c r="EZ124" s="105" t="str">
        <f t="shared" si="3264"/>
        <v/>
      </c>
      <c r="FA124" s="105" t="str">
        <f t="shared" si="3264"/>
        <v/>
      </c>
      <c r="FB124" s="106">
        <f>IF(FB123&gt;0,FB123/FB122,0)</f>
        <v>0</v>
      </c>
      <c r="FC124" s="151" t="str">
        <f t="shared" ref="FC124:FK124" si="3265">IF(AND(FC122&gt;0,FC123&gt;0),ROUNDDOWN(FC123/FC122,4),"")</f>
        <v/>
      </c>
      <c r="FD124" s="105" t="str">
        <f t="shared" si="3265"/>
        <v/>
      </c>
      <c r="FE124" s="105" t="str">
        <f t="shared" si="3265"/>
        <v/>
      </c>
      <c r="FF124" s="151" t="str">
        <f t="shared" si="3265"/>
        <v/>
      </c>
      <c r="FG124" s="105" t="str">
        <f t="shared" si="3265"/>
        <v/>
      </c>
      <c r="FH124" s="105" t="str">
        <f t="shared" si="3265"/>
        <v/>
      </c>
      <c r="FI124" s="151" t="str">
        <f t="shared" si="3265"/>
        <v/>
      </c>
      <c r="FJ124" s="105" t="str">
        <f t="shared" si="3265"/>
        <v/>
      </c>
      <c r="FK124" s="105" t="str">
        <f t="shared" si="3265"/>
        <v/>
      </c>
      <c r="FL124" s="106">
        <f>IF(FL123&gt;0,FL123/FL122,0)</f>
        <v>0</v>
      </c>
      <c r="FM124" s="151" t="str">
        <f t="shared" ref="FM124:FU124" si="3266">IF(AND(FM122&gt;0,FM123&gt;0),ROUNDDOWN(FM123/FM122,4),"")</f>
        <v/>
      </c>
      <c r="FN124" s="105" t="str">
        <f t="shared" si="3266"/>
        <v/>
      </c>
      <c r="FO124" s="105" t="str">
        <f t="shared" si="3266"/>
        <v/>
      </c>
      <c r="FP124" s="151" t="str">
        <f t="shared" si="3266"/>
        <v/>
      </c>
      <c r="FQ124" s="105" t="str">
        <f t="shared" si="3266"/>
        <v/>
      </c>
      <c r="FR124" s="105" t="str">
        <f t="shared" si="3266"/>
        <v/>
      </c>
      <c r="FS124" s="151" t="str">
        <f t="shared" si="3266"/>
        <v/>
      </c>
      <c r="FT124" s="105" t="str">
        <f t="shared" si="3266"/>
        <v/>
      </c>
      <c r="FU124" s="105" t="str">
        <f t="shared" si="3266"/>
        <v/>
      </c>
      <c r="FV124" s="106">
        <f>IF(FV123&gt;0,FV123/FV122,0)</f>
        <v>0</v>
      </c>
      <c r="FW124" s="146" t="str">
        <f>IF(AND(FW122&gt;0,FW123&gt;0),ROUNDDOWN(FW123/FW122,4),"")</f>
        <v/>
      </c>
      <c r="FX124" s="431" t="str">
        <f t="shared" ref="FX124:GE124" si="3267">IF(AND(FX122&gt;0,FX123&gt;0),ROUNDDOWN(FX123/FX122,4),"")</f>
        <v/>
      </c>
      <c r="FY124" s="432" t="str">
        <f t="shared" si="3267"/>
        <v/>
      </c>
      <c r="FZ124" s="433" t="str">
        <f t="shared" si="3267"/>
        <v/>
      </c>
      <c r="GA124" s="299" t="str">
        <f t="shared" si="3267"/>
        <v/>
      </c>
      <c r="GB124" s="303" t="str">
        <f t="shared" si="3267"/>
        <v/>
      </c>
      <c r="GC124" s="157" t="str">
        <f t="shared" si="3267"/>
        <v/>
      </c>
      <c r="GD124" s="307" t="str">
        <f t="shared" si="3267"/>
        <v/>
      </c>
      <c r="GE124" s="317" t="str">
        <f t="shared" si="3267"/>
        <v/>
      </c>
      <c r="GF124" s="327"/>
      <c r="GG124" s="161" t="str">
        <f>IF(AND(GG122&gt;0,GG123&gt;0),ROUNDDOWN(GG123/GG122,4),"")</f>
        <v/>
      </c>
      <c r="GH124" s="340" t="str">
        <f>IF(AND(GH122&gt;0,GH123&gt;0),ROUNDDOWN(GH123/GH122,4),"")</f>
        <v/>
      </c>
      <c r="GI124" s="341" t="str">
        <f t="shared" ref="GI124:GJ124" si="3268">IF(AND(GI122&gt;0,GI123&gt;0),ROUNDDOWN(GI123/GI122,4),"")</f>
        <v/>
      </c>
      <c r="GJ124" s="165" t="str">
        <f t="shared" si="3268"/>
        <v/>
      </c>
      <c r="GK124" s="360" t="str">
        <f>IF(AND(GK122&gt;0,GK123&gt;0),ROUNDDOWN(GK123/GK122,4),"")</f>
        <v/>
      </c>
      <c r="GL124" s="361" t="str">
        <f>IF(AND(GL122&gt;0,GL123&gt;0),ROUNDDOWN(GL123/GL122,4),"")</f>
        <v/>
      </c>
      <c r="GM124" s="169" t="str">
        <f>IF(AND(GM122&gt;0,GM123&gt;0),ROUNDDOWN(GM123/GM122,4),"")</f>
        <v/>
      </c>
      <c r="GN124" s="491">
        <f t="shared" ref="GN124:HA124" si="3269">IF(AND(GN122&gt;0,GN123&gt;0),ROUNDDOWN(GN123/GN122,4),"")</f>
        <v>0.2984</v>
      </c>
      <c r="GO124" s="492">
        <f t="shared" si="3269"/>
        <v>0.2984</v>
      </c>
      <c r="GP124" s="493" t="str">
        <f t="shared" si="3269"/>
        <v/>
      </c>
      <c r="GQ124" s="494">
        <f t="shared" si="3269"/>
        <v>0.33329999999999999</v>
      </c>
      <c r="GR124" s="397" t="str">
        <f t="shared" si="3269"/>
        <v/>
      </c>
      <c r="GS124" s="398" t="str">
        <f t="shared" si="3269"/>
        <v/>
      </c>
      <c r="GT124" s="175" t="str">
        <f t="shared" si="3269"/>
        <v/>
      </c>
      <c r="GU124" s="397" t="str">
        <f t="shared" si="3269"/>
        <v/>
      </c>
      <c r="GV124" s="398" t="str">
        <f t="shared" si="3269"/>
        <v/>
      </c>
      <c r="GW124" s="175" t="str">
        <f t="shared" si="3269"/>
        <v/>
      </c>
      <c r="GX124" s="397">
        <f t="shared" si="3269"/>
        <v>0.47110000000000002</v>
      </c>
      <c r="GY124" s="398">
        <f t="shared" si="3269"/>
        <v>0.47110000000000002</v>
      </c>
      <c r="GZ124" s="375"/>
      <c r="HA124" s="174">
        <f t="shared" si="3269"/>
        <v>0.63880000000000003</v>
      </c>
      <c r="HB124" s="108"/>
      <c r="HC124" s="107" t="s">
        <v>139</v>
      </c>
      <c r="HD124" s="107"/>
      <c r="HE124" s="107"/>
      <c r="HF124" s="107"/>
      <c r="HG124" s="107"/>
    </row>
    <row r="125" spans="1:215" s="25" customFormat="1" ht="21.75" thickTop="1">
      <c r="A125" s="24"/>
      <c r="B125" s="51"/>
      <c r="E125" s="196"/>
      <c r="F125" s="196"/>
      <c r="G125" s="196"/>
      <c r="H125" s="196"/>
      <c r="I125" s="196"/>
      <c r="J125" s="196"/>
      <c r="K125" s="213"/>
      <c r="L125" s="213"/>
      <c r="M125" s="213"/>
      <c r="N125" s="213"/>
      <c r="O125" s="213"/>
      <c r="P125" s="213"/>
      <c r="Q125" s="213"/>
      <c r="R125" s="196"/>
      <c r="S125" s="26"/>
      <c r="T125" s="95"/>
      <c r="V125" s="147"/>
      <c r="W125" s="95"/>
      <c r="Y125" s="152"/>
      <c r="AC125" s="147"/>
      <c r="AD125" s="95"/>
      <c r="AF125" s="152"/>
      <c r="AI125" s="152"/>
      <c r="AM125" s="152"/>
      <c r="AP125" s="152"/>
      <c r="AS125" s="152"/>
      <c r="AW125" s="152"/>
      <c r="AX125" s="434"/>
      <c r="AY125" s="434"/>
      <c r="AZ125" s="435"/>
      <c r="BA125" s="455"/>
      <c r="BB125" s="455"/>
      <c r="BC125" s="456"/>
      <c r="BD125" s="294"/>
      <c r="BE125" s="294"/>
      <c r="BF125" s="294"/>
      <c r="BG125" s="152"/>
      <c r="BJ125" s="152"/>
      <c r="BM125" s="152"/>
      <c r="BQ125" s="152"/>
      <c r="BT125" s="152"/>
      <c r="BW125" s="152"/>
      <c r="CA125" s="152"/>
      <c r="CD125" s="152"/>
      <c r="CG125" s="152"/>
      <c r="CK125" s="152"/>
      <c r="CL125" s="434"/>
      <c r="CM125" s="434"/>
      <c r="CN125" s="435"/>
      <c r="CO125" s="455"/>
      <c r="CP125" s="455"/>
      <c r="CQ125" s="456"/>
      <c r="CR125" s="294"/>
      <c r="CS125" s="294"/>
      <c r="CT125" s="294"/>
      <c r="CU125" s="152"/>
      <c r="CV125" s="294"/>
      <c r="CW125" s="294"/>
      <c r="CX125" s="152"/>
      <c r="CY125" s="294"/>
      <c r="CZ125" s="294"/>
      <c r="DA125" s="152"/>
      <c r="DB125" s="495"/>
      <c r="DC125" s="495"/>
      <c r="DD125" s="495"/>
      <c r="DE125" s="496"/>
      <c r="DH125" s="152"/>
      <c r="DK125" s="152"/>
      <c r="DO125" s="152"/>
      <c r="DR125" s="152"/>
      <c r="DU125" s="152"/>
      <c r="DY125" s="152"/>
      <c r="EB125" s="152"/>
      <c r="EE125" s="152"/>
      <c r="EI125" s="152"/>
      <c r="EJ125" s="434"/>
      <c r="EK125" s="434"/>
      <c r="EL125" s="435"/>
      <c r="EM125" s="455"/>
      <c r="EN125" s="455"/>
      <c r="EO125" s="456"/>
      <c r="EP125" s="294"/>
      <c r="EQ125" s="294"/>
      <c r="ER125" s="294"/>
      <c r="ES125" s="152"/>
      <c r="EV125" s="152"/>
      <c r="EY125" s="152"/>
      <c r="FC125" s="152"/>
      <c r="FF125" s="152"/>
      <c r="FI125" s="152"/>
      <c r="FM125" s="152"/>
      <c r="FP125" s="152"/>
      <c r="FS125" s="152"/>
      <c r="FW125" s="152"/>
      <c r="FX125" s="434"/>
      <c r="FY125" s="434"/>
      <c r="FZ125" s="435"/>
      <c r="GA125" s="455"/>
      <c r="GB125" s="455"/>
      <c r="GC125" s="456"/>
      <c r="GD125" s="294"/>
      <c r="GE125" s="294"/>
      <c r="GF125" s="294"/>
      <c r="GG125" s="152"/>
      <c r="GH125" s="294"/>
      <c r="GI125" s="294"/>
      <c r="GJ125" s="152"/>
      <c r="GK125" s="294"/>
      <c r="GL125" s="294"/>
      <c r="GM125" s="152"/>
      <c r="GN125" s="495"/>
      <c r="GO125" s="495"/>
      <c r="GP125" s="495"/>
      <c r="GQ125" s="496"/>
      <c r="GR125" s="294"/>
      <c r="GS125" s="294"/>
      <c r="GT125" s="152"/>
      <c r="GU125" s="294"/>
      <c r="GV125" s="294"/>
      <c r="GW125" s="152"/>
      <c r="GX125" s="294"/>
      <c r="GY125" s="294"/>
      <c r="GZ125" s="294"/>
      <c r="HA125" s="147"/>
      <c r="HB125" s="31"/>
      <c r="HC125" s="31"/>
      <c r="HD125" s="30"/>
      <c r="HE125" s="30"/>
      <c r="HF125" s="30"/>
      <c r="HG125" s="30"/>
    </row>
    <row r="126" spans="1:215" s="25" customFormat="1" ht="21">
      <c r="A126" s="24"/>
      <c r="B126" s="51"/>
      <c r="E126" s="196"/>
      <c r="F126" s="196"/>
      <c r="G126" s="196"/>
      <c r="H126" s="196"/>
      <c r="I126" s="196"/>
      <c r="J126" s="196"/>
      <c r="K126" s="213"/>
      <c r="L126" s="213"/>
      <c r="M126" s="213"/>
      <c r="N126" s="213"/>
      <c r="O126" s="213"/>
      <c r="P126" s="213"/>
      <c r="Q126" s="213"/>
      <c r="R126" s="196"/>
      <c r="S126" s="26"/>
      <c r="T126" s="95"/>
      <c r="V126" s="147"/>
      <c r="W126" s="95"/>
      <c r="Y126" s="152"/>
      <c r="AC126" s="147"/>
      <c r="AD126" s="95"/>
      <c r="AF126" s="152"/>
      <c r="AI126" s="152"/>
      <c r="AM126" s="152"/>
      <c r="AP126" s="152"/>
      <c r="AS126" s="152"/>
      <c r="AW126" s="152"/>
      <c r="AX126" s="434"/>
      <c r="AY126" s="434"/>
      <c r="AZ126" s="435"/>
      <c r="BA126" s="455"/>
      <c r="BB126" s="455"/>
      <c r="BC126" s="456"/>
      <c r="BD126" s="294"/>
      <c r="BE126" s="294"/>
      <c r="BF126" s="294"/>
      <c r="BG126" s="152"/>
      <c r="BJ126" s="152"/>
      <c r="BM126" s="152"/>
      <c r="BQ126" s="152"/>
      <c r="BT126" s="152"/>
      <c r="BW126" s="152"/>
      <c r="CA126" s="152"/>
      <c r="CD126" s="152"/>
      <c r="CG126" s="152"/>
      <c r="CK126" s="152"/>
      <c r="CL126" s="434"/>
      <c r="CM126" s="434"/>
      <c r="CN126" s="435"/>
      <c r="CO126" s="455"/>
      <c r="CP126" s="455"/>
      <c r="CQ126" s="456"/>
      <c r="CR126" s="294"/>
      <c r="CS126" s="294"/>
      <c r="CT126" s="294"/>
      <c r="CU126" s="152"/>
      <c r="CV126" s="294"/>
      <c r="CW126" s="294"/>
      <c r="CX126" s="152"/>
      <c r="CY126" s="294"/>
      <c r="CZ126" s="294"/>
      <c r="DA126" s="152"/>
      <c r="DB126" s="495"/>
      <c r="DC126" s="495"/>
      <c r="DD126" s="495"/>
      <c r="DE126" s="496"/>
      <c r="DH126" s="152"/>
      <c r="DK126" s="152"/>
      <c r="DO126" s="152"/>
      <c r="DR126" s="152"/>
      <c r="DU126" s="152"/>
      <c r="DY126" s="152"/>
      <c r="EB126" s="152"/>
      <c r="EE126" s="152"/>
      <c r="EI126" s="152"/>
      <c r="EJ126" s="434"/>
      <c r="EK126" s="434"/>
      <c r="EL126" s="435"/>
      <c r="EM126" s="455"/>
      <c r="EN126" s="455"/>
      <c r="EO126" s="456"/>
      <c r="EP126" s="294"/>
      <c r="EQ126" s="294"/>
      <c r="ER126" s="294"/>
      <c r="ES126" s="152"/>
      <c r="EV126" s="152"/>
      <c r="EY126" s="152"/>
      <c r="FC126" s="152"/>
      <c r="FF126" s="152"/>
      <c r="FI126" s="152"/>
      <c r="FM126" s="152"/>
      <c r="FP126" s="152"/>
      <c r="FS126" s="152"/>
      <c r="FW126" s="152"/>
      <c r="FX126" s="434"/>
      <c r="FY126" s="434"/>
      <c r="FZ126" s="435"/>
      <c r="GA126" s="455"/>
      <c r="GB126" s="455"/>
      <c r="GC126" s="456"/>
      <c r="GD126" s="294"/>
      <c r="GE126" s="294"/>
      <c r="GF126" s="294"/>
      <c r="GG126" s="152"/>
      <c r="GH126" s="294"/>
      <c r="GI126" s="294"/>
      <c r="GJ126" s="152"/>
      <c r="GK126" s="294"/>
      <c r="GL126" s="294"/>
      <c r="GM126" s="152"/>
      <c r="GN126" s="495"/>
      <c r="GO126" s="495"/>
      <c r="GP126" s="495"/>
      <c r="GQ126" s="496"/>
      <c r="GR126" s="294"/>
      <c r="GS126" s="294"/>
      <c r="GT126" s="152"/>
      <c r="GU126" s="294"/>
      <c r="GV126" s="294"/>
      <c r="GW126" s="152"/>
      <c r="GX126" s="294"/>
      <c r="GY126" s="294"/>
      <c r="GZ126" s="294"/>
      <c r="HA126" s="147"/>
      <c r="HB126" s="31"/>
      <c r="HC126" s="31"/>
      <c r="HD126" s="30"/>
      <c r="HE126" s="30"/>
      <c r="HF126" s="30"/>
      <c r="HG126" s="30"/>
    </row>
    <row r="127" spans="1:215" s="25" customFormat="1" ht="21.75" thickBot="1">
      <c r="A127" s="24"/>
      <c r="B127" s="51"/>
      <c r="E127" s="196"/>
      <c r="F127" s="196"/>
      <c r="G127" s="196"/>
      <c r="H127" s="196"/>
      <c r="I127" s="196"/>
      <c r="J127" s="196"/>
      <c r="K127" s="213"/>
      <c r="L127" s="213"/>
      <c r="M127" s="213"/>
      <c r="N127" s="213"/>
      <c r="O127" s="213"/>
      <c r="P127" s="213"/>
      <c r="Q127" s="213"/>
      <c r="R127" s="196"/>
      <c r="S127" s="26"/>
      <c r="T127" s="97"/>
      <c r="U127" s="98"/>
      <c r="V127" s="148"/>
      <c r="W127" s="97"/>
      <c r="X127" s="98"/>
      <c r="Y127" s="153"/>
      <c r="Z127" s="98"/>
      <c r="AA127" s="98"/>
      <c r="AB127" s="98"/>
      <c r="AC127" s="148"/>
      <c r="AD127" s="97"/>
      <c r="AE127" s="98"/>
      <c r="AF127" s="153"/>
      <c r="AG127" s="98"/>
      <c r="AH127" s="98"/>
      <c r="AI127" s="153"/>
      <c r="AJ127" s="98"/>
      <c r="AK127" s="98"/>
      <c r="AL127" s="98"/>
      <c r="AM127" s="153"/>
      <c r="AN127" s="98"/>
      <c r="AO127" s="98"/>
      <c r="AP127" s="153"/>
      <c r="AQ127" s="98"/>
      <c r="AR127" s="98"/>
      <c r="AS127" s="153"/>
      <c r="AT127" s="98"/>
      <c r="AU127" s="98"/>
      <c r="AV127" s="98"/>
      <c r="AW127" s="153"/>
      <c r="AX127" s="436"/>
      <c r="AY127" s="436"/>
      <c r="AZ127" s="437"/>
      <c r="BA127" s="457"/>
      <c r="BB127" s="457"/>
      <c r="BC127" s="458"/>
      <c r="BD127" s="295"/>
      <c r="BE127" s="295"/>
      <c r="BF127" s="295"/>
      <c r="BG127" s="153"/>
      <c r="BH127" s="98"/>
      <c r="BI127" s="98"/>
      <c r="BJ127" s="153"/>
      <c r="BK127" s="98"/>
      <c r="BL127" s="98"/>
      <c r="BM127" s="153"/>
      <c r="BN127" s="98"/>
      <c r="BO127" s="98"/>
      <c r="BP127" s="98"/>
      <c r="BQ127" s="153"/>
      <c r="BR127" s="98"/>
      <c r="BS127" s="98"/>
      <c r="BT127" s="153"/>
      <c r="BU127" s="98"/>
      <c r="BV127" s="98"/>
      <c r="BW127" s="153"/>
      <c r="BX127" s="98"/>
      <c r="BY127" s="98"/>
      <c r="BZ127" s="98"/>
      <c r="CA127" s="153"/>
      <c r="CB127" s="98"/>
      <c r="CC127" s="98"/>
      <c r="CD127" s="153"/>
      <c r="CE127" s="98"/>
      <c r="CF127" s="98"/>
      <c r="CG127" s="153"/>
      <c r="CH127" s="98"/>
      <c r="CI127" s="98"/>
      <c r="CJ127" s="98"/>
      <c r="CK127" s="153"/>
      <c r="CL127" s="436"/>
      <c r="CM127" s="436"/>
      <c r="CN127" s="437"/>
      <c r="CO127" s="457"/>
      <c r="CP127" s="457"/>
      <c r="CQ127" s="458"/>
      <c r="CR127" s="295"/>
      <c r="CS127" s="295"/>
      <c r="CT127" s="295"/>
      <c r="CU127" s="153"/>
      <c r="CV127" s="295"/>
      <c r="CW127" s="295"/>
      <c r="CX127" s="153"/>
      <c r="CY127" s="295"/>
      <c r="CZ127" s="295"/>
      <c r="DA127" s="153"/>
      <c r="DB127" s="497"/>
      <c r="DC127" s="497"/>
      <c r="DD127" s="497"/>
      <c r="DE127" s="498"/>
      <c r="DF127" s="98"/>
      <c r="DG127" s="98"/>
      <c r="DH127" s="153"/>
      <c r="DI127" s="98"/>
      <c r="DJ127" s="98"/>
      <c r="DK127" s="153"/>
      <c r="DL127" s="98"/>
      <c r="DM127" s="98"/>
      <c r="DN127" s="98"/>
      <c r="DO127" s="153"/>
      <c r="DP127" s="98"/>
      <c r="DQ127" s="98"/>
      <c r="DR127" s="153"/>
      <c r="DS127" s="98"/>
      <c r="DT127" s="98"/>
      <c r="DU127" s="153"/>
      <c r="DV127" s="98"/>
      <c r="DW127" s="98"/>
      <c r="DX127" s="98"/>
      <c r="DY127" s="153"/>
      <c r="DZ127" s="98"/>
      <c r="EA127" s="98"/>
      <c r="EB127" s="153"/>
      <c r="EC127" s="98"/>
      <c r="ED127" s="98"/>
      <c r="EE127" s="153"/>
      <c r="EF127" s="98"/>
      <c r="EG127" s="98"/>
      <c r="EH127" s="98"/>
      <c r="EI127" s="153"/>
      <c r="EJ127" s="436"/>
      <c r="EK127" s="436"/>
      <c r="EL127" s="437"/>
      <c r="EM127" s="457"/>
      <c r="EN127" s="457"/>
      <c r="EO127" s="458"/>
      <c r="EP127" s="295"/>
      <c r="EQ127" s="295"/>
      <c r="ER127" s="295"/>
      <c r="ES127" s="153"/>
      <c r="ET127" s="98"/>
      <c r="EU127" s="98"/>
      <c r="EV127" s="153"/>
      <c r="EW127" s="98"/>
      <c r="EX127" s="98"/>
      <c r="EY127" s="153"/>
      <c r="EZ127" s="98"/>
      <c r="FA127" s="98"/>
      <c r="FB127" s="98"/>
      <c r="FC127" s="153"/>
      <c r="FD127" s="98"/>
      <c r="FE127" s="98"/>
      <c r="FF127" s="153"/>
      <c r="FG127" s="98"/>
      <c r="FH127" s="98"/>
      <c r="FI127" s="153"/>
      <c r="FJ127" s="98"/>
      <c r="FK127" s="98"/>
      <c r="FL127" s="98"/>
      <c r="FM127" s="153"/>
      <c r="FN127" s="98"/>
      <c r="FO127" s="98"/>
      <c r="FP127" s="153"/>
      <c r="FQ127" s="98"/>
      <c r="FR127" s="98"/>
      <c r="FS127" s="153"/>
      <c r="FT127" s="98"/>
      <c r="FU127" s="98"/>
      <c r="FV127" s="98"/>
      <c r="FW127" s="153"/>
      <c r="FX127" s="436"/>
      <c r="FY127" s="436"/>
      <c r="FZ127" s="437"/>
      <c r="GA127" s="457"/>
      <c r="GB127" s="457"/>
      <c r="GC127" s="458"/>
      <c r="GD127" s="295"/>
      <c r="GE127" s="295"/>
      <c r="GF127" s="295"/>
      <c r="GG127" s="153"/>
      <c r="GH127" s="295"/>
      <c r="GI127" s="295"/>
      <c r="GJ127" s="153"/>
      <c r="GK127" s="295"/>
      <c r="GL127" s="295"/>
      <c r="GM127" s="153"/>
      <c r="GN127" s="497"/>
      <c r="GO127" s="497"/>
      <c r="GP127" s="497"/>
      <c r="GQ127" s="498"/>
      <c r="GR127" s="295"/>
      <c r="GS127" s="295"/>
      <c r="GT127" s="153"/>
      <c r="GU127" s="295"/>
      <c r="GV127" s="295"/>
      <c r="GW127" s="153"/>
      <c r="GX127" s="295"/>
      <c r="GY127" s="295"/>
      <c r="GZ127" s="295"/>
      <c r="HA127" s="148"/>
      <c r="HB127" s="31"/>
      <c r="HC127" s="31"/>
      <c r="HD127" s="30"/>
      <c r="HE127" s="30"/>
      <c r="HF127" s="30"/>
      <c r="HG127" s="30"/>
    </row>
    <row r="128" spans="1:215" s="10" customFormat="1">
      <c r="B128" s="601"/>
      <c r="E128" s="214"/>
      <c r="F128" s="214"/>
      <c r="G128" s="214"/>
      <c r="H128" s="214"/>
      <c r="I128" s="214"/>
      <c r="J128" s="214"/>
      <c r="K128" s="215" t="s">
        <v>228</v>
      </c>
      <c r="L128" s="215" t="s">
        <v>229</v>
      </c>
      <c r="M128" s="215" t="s">
        <v>230</v>
      </c>
      <c r="N128" s="215" t="s">
        <v>231</v>
      </c>
      <c r="O128" s="215" t="s">
        <v>232</v>
      </c>
      <c r="P128" s="215" t="s">
        <v>233</v>
      </c>
      <c r="Q128" s="214"/>
      <c r="R128" s="216"/>
      <c r="S128" s="179"/>
      <c r="T128" s="180" t="s">
        <v>176</v>
      </c>
      <c r="U128" s="181" t="s">
        <v>177</v>
      </c>
      <c r="V128" s="181" t="s">
        <v>179</v>
      </c>
      <c r="W128" s="182" t="s">
        <v>176</v>
      </c>
      <c r="X128" s="181" t="s">
        <v>177</v>
      </c>
      <c r="Y128" s="181" t="s">
        <v>179</v>
      </c>
      <c r="Z128" s="183" t="s">
        <v>176</v>
      </c>
      <c r="AA128" s="181" t="s">
        <v>177</v>
      </c>
      <c r="AB128" s="184" t="s">
        <v>234</v>
      </c>
      <c r="AC128" s="181" t="s">
        <v>179</v>
      </c>
      <c r="AD128" s="180" t="s">
        <v>176</v>
      </c>
      <c r="AE128" s="181" t="s">
        <v>177</v>
      </c>
      <c r="AF128" s="181" t="s">
        <v>179</v>
      </c>
      <c r="AG128" s="182" t="s">
        <v>176</v>
      </c>
      <c r="AH128" s="181" t="s">
        <v>177</v>
      </c>
      <c r="AI128" s="181" t="s">
        <v>179</v>
      </c>
      <c r="AJ128" s="183" t="s">
        <v>176</v>
      </c>
      <c r="AK128" s="181" t="s">
        <v>177</v>
      </c>
      <c r="AL128" s="184" t="s">
        <v>234</v>
      </c>
      <c r="AM128" s="181" t="s">
        <v>179</v>
      </c>
      <c r="AN128" s="180" t="s">
        <v>176</v>
      </c>
      <c r="AO128" s="181" t="s">
        <v>177</v>
      </c>
      <c r="AP128" s="181" t="s">
        <v>179</v>
      </c>
      <c r="AQ128" s="182" t="s">
        <v>176</v>
      </c>
      <c r="AR128" s="181" t="s">
        <v>177</v>
      </c>
      <c r="AS128" s="181" t="s">
        <v>179</v>
      </c>
      <c r="AT128" s="183" t="s">
        <v>176</v>
      </c>
      <c r="AU128" s="181" t="s">
        <v>177</v>
      </c>
      <c r="AV128" s="184" t="s">
        <v>234</v>
      </c>
      <c r="AW128" s="181" t="s">
        <v>179</v>
      </c>
      <c r="AX128" s="438" t="s">
        <v>176</v>
      </c>
      <c r="AY128" s="439" t="s">
        <v>177</v>
      </c>
      <c r="AZ128" s="440" t="s">
        <v>235</v>
      </c>
      <c r="BA128" s="459" t="s">
        <v>176</v>
      </c>
      <c r="BB128" s="460" t="s">
        <v>177</v>
      </c>
      <c r="BC128" s="461" t="s">
        <v>235</v>
      </c>
      <c r="BD128" s="308" t="s">
        <v>176</v>
      </c>
      <c r="BE128" s="318" t="s">
        <v>177</v>
      </c>
      <c r="BF128" s="328" t="s">
        <v>234</v>
      </c>
      <c r="BG128" s="186" t="s">
        <v>235</v>
      </c>
      <c r="BH128" s="185" t="s">
        <v>176</v>
      </c>
      <c r="BI128" s="181" t="s">
        <v>177</v>
      </c>
      <c r="BJ128" s="181" t="s">
        <v>179</v>
      </c>
      <c r="BK128" s="182" t="s">
        <v>176</v>
      </c>
      <c r="BL128" s="181" t="s">
        <v>177</v>
      </c>
      <c r="BM128" s="181" t="s">
        <v>179</v>
      </c>
      <c r="BN128" s="183" t="s">
        <v>176</v>
      </c>
      <c r="BO128" s="181" t="s">
        <v>177</v>
      </c>
      <c r="BP128" s="184" t="s">
        <v>234</v>
      </c>
      <c r="BQ128" s="181" t="s">
        <v>179</v>
      </c>
      <c r="BR128" s="180" t="s">
        <v>176</v>
      </c>
      <c r="BS128" s="181" t="s">
        <v>177</v>
      </c>
      <c r="BT128" s="181" t="s">
        <v>179</v>
      </c>
      <c r="BU128" s="182" t="s">
        <v>176</v>
      </c>
      <c r="BV128" s="181" t="s">
        <v>177</v>
      </c>
      <c r="BW128" s="181" t="s">
        <v>179</v>
      </c>
      <c r="BX128" s="183" t="s">
        <v>176</v>
      </c>
      <c r="BY128" s="181" t="s">
        <v>177</v>
      </c>
      <c r="BZ128" s="184" t="s">
        <v>234</v>
      </c>
      <c r="CA128" s="181" t="s">
        <v>179</v>
      </c>
      <c r="CB128" s="180" t="s">
        <v>176</v>
      </c>
      <c r="CC128" s="181" t="s">
        <v>177</v>
      </c>
      <c r="CD128" s="181" t="s">
        <v>179</v>
      </c>
      <c r="CE128" s="182" t="s">
        <v>176</v>
      </c>
      <c r="CF128" s="181" t="s">
        <v>177</v>
      </c>
      <c r="CG128" s="181" t="s">
        <v>179</v>
      </c>
      <c r="CH128" s="183" t="s">
        <v>176</v>
      </c>
      <c r="CI128" s="181" t="s">
        <v>177</v>
      </c>
      <c r="CJ128" s="184" t="s">
        <v>234</v>
      </c>
      <c r="CK128" s="181" t="s">
        <v>179</v>
      </c>
      <c r="CL128" s="438" t="s">
        <v>176</v>
      </c>
      <c r="CM128" s="439" t="s">
        <v>177</v>
      </c>
      <c r="CN128" s="440" t="s">
        <v>235</v>
      </c>
      <c r="CO128" s="459" t="s">
        <v>176</v>
      </c>
      <c r="CP128" s="460" t="s">
        <v>177</v>
      </c>
      <c r="CQ128" s="461" t="s">
        <v>235</v>
      </c>
      <c r="CR128" s="308" t="s">
        <v>176</v>
      </c>
      <c r="CS128" s="318" t="s">
        <v>177</v>
      </c>
      <c r="CT128" s="328" t="s">
        <v>234</v>
      </c>
      <c r="CU128" s="186" t="s">
        <v>235</v>
      </c>
      <c r="CV128" s="342" t="s">
        <v>176</v>
      </c>
      <c r="CW128" s="343" t="s">
        <v>177</v>
      </c>
      <c r="CX128" s="187" t="s">
        <v>235</v>
      </c>
      <c r="CY128" s="362" t="s">
        <v>176</v>
      </c>
      <c r="CZ128" s="363" t="s">
        <v>177</v>
      </c>
      <c r="DA128" s="188" t="s">
        <v>235</v>
      </c>
      <c r="DB128" s="376" t="s">
        <v>176</v>
      </c>
      <c r="DC128" s="377" t="s">
        <v>177</v>
      </c>
      <c r="DD128" s="378" t="s">
        <v>234</v>
      </c>
      <c r="DE128" s="189" t="s">
        <v>235</v>
      </c>
      <c r="DF128" s="185" t="s">
        <v>176</v>
      </c>
      <c r="DG128" s="181" t="s">
        <v>177</v>
      </c>
      <c r="DH128" s="181" t="s">
        <v>179</v>
      </c>
      <c r="DI128" s="182" t="s">
        <v>176</v>
      </c>
      <c r="DJ128" s="181" t="s">
        <v>177</v>
      </c>
      <c r="DK128" s="181" t="s">
        <v>179</v>
      </c>
      <c r="DL128" s="183" t="s">
        <v>176</v>
      </c>
      <c r="DM128" s="181" t="s">
        <v>177</v>
      </c>
      <c r="DN128" s="184" t="s">
        <v>234</v>
      </c>
      <c r="DO128" s="181" t="s">
        <v>179</v>
      </c>
      <c r="DP128" s="180" t="s">
        <v>176</v>
      </c>
      <c r="DQ128" s="181" t="s">
        <v>177</v>
      </c>
      <c r="DR128" s="181" t="s">
        <v>179</v>
      </c>
      <c r="DS128" s="182" t="s">
        <v>176</v>
      </c>
      <c r="DT128" s="181" t="s">
        <v>177</v>
      </c>
      <c r="DU128" s="181" t="s">
        <v>179</v>
      </c>
      <c r="DV128" s="183" t="s">
        <v>176</v>
      </c>
      <c r="DW128" s="181" t="s">
        <v>177</v>
      </c>
      <c r="DX128" s="184" t="s">
        <v>234</v>
      </c>
      <c r="DY128" s="181" t="s">
        <v>179</v>
      </c>
      <c r="DZ128" s="180" t="s">
        <v>176</v>
      </c>
      <c r="EA128" s="181" t="s">
        <v>177</v>
      </c>
      <c r="EB128" s="181" t="s">
        <v>179</v>
      </c>
      <c r="EC128" s="182" t="s">
        <v>176</v>
      </c>
      <c r="ED128" s="181" t="s">
        <v>177</v>
      </c>
      <c r="EE128" s="181" t="s">
        <v>179</v>
      </c>
      <c r="EF128" s="183" t="s">
        <v>176</v>
      </c>
      <c r="EG128" s="181" t="s">
        <v>177</v>
      </c>
      <c r="EH128" s="184" t="s">
        <v>234</v>
      </c>
      <c r="EI128" s="181" t="s">
        <v>179</v>
      </c>
      <c r="EJ128" s="438" t="s">
        <v>176</v>
      </c>
      <c r="EK128" s="439" t="s">
        <v>177</v>
      </c>
      <c r="EL128" s="440" t="s">
        <v>235</v>
      </c>
      <c r="EM128" s="459" t="s">
        <v>176</v>
      </c>
      <c r="EN128" s="460" t="s">
        <v>177</v>
      </c>
      <c r="EO128" s="461" t="s">
        <v>235</v>
      </c>
      <c r="EP128" s="308" t="s">
        <v>176</v>
      </c>
      <c r="EQ128" s="318" t="s">
        <v>177</v>
      </c>
      <c r="ER128" s="328" t="s">
        <v>234</v>
      </c>
      <c r="ES128" s="186" t="s">
        <v>235</v>
      </c>
      <c r="ET128" s="185" t="s">
        <v>176</v>
      </c>
      <c r="EU128" s="181" t="s">
        <v>177</v>
      </c>
      <c r="EV128" s="181" t="s">
        <v>179</v>
      </c>
      <c r="EW128" s="182" t="s">
        <v>176</v>
      </c>
      <c r="EX128" s="181" t="s">
        <v>177</v>
      </c>
      <c r="EY128" s="181" t="s">
        <v>179</v>
      </c>
      <c r="EZ128" s="183" t="s">
        <v>176</v>
      </c>
      <c r="FA128" s="181" t="s">
        <v>177</v>
      </c>
      <c r="FB128" s="184" t="s">
        <v>234</v>
      </c>
      <c r="FC128" s="181" t="s">
        <v>179</v>
      </c>
      <c r="FD128" s="180" t="s">
        <v>176</v>
      </c>
      <c r="FE128" s="181" t="s">
        <v>177</v>
      </c>
      <c r="FF128" s="181" t="s">
        <v>179</v>
      </c>
      <c r="FG128" s="182" t="s">
        <v>176</v>
      </c>
      <c r="FH128" s="181" t="s">
        <v>177</v>
      </c>
      <c r="FI128" s="181" t="s">
        <v>179</v>
      </c>
      <c r="FJ128" s="183" t="s">
        <v>176</v>
      </c>
      <c r="FK128" s="181" t="s">
        <v>177</v>
      </c>
      <c r="FL128" s="184" t="s">
        <v>234</v>
      </c>
      <c r="FM128" s="181" t="s">
        <v>179</v>
      </c>
      <c r="FN128" s="180" t="s">
        <v>176</v>
      </c>
      <c r="FO128" s="181" t="s">
        <v>177</v>
      </c>
      <c r="FP128" s="181" t="s">
        <v>179</v>
      </c>
      <c r="FQ128" s="182" t="s">
        <v>176</v>
      </c>
      <c r="FR128" s="181" t="s">
        <v>177</v>
      </c>
      <c r="FS128" s="181" t="s">
        <v>179</v>
      </c>
      <c r="FT128" s="183" t="s">
        <v>176</v>
      </c>
      <c r="FU128" s="181" t="s">
        <v>177</v>
      </c>
      <c r="FV128" s="184" t="s">
        <v>234</v>
      </c>
      <c r="FW128" s="181" t="s">
        <v>179</v>
      </c>
      <c r="FX128" s="438" t="s">
        <v>176</v>
      </c>
      <c r="FY128" s="439" t="s">
        <v>177</v>
      </c>
      <c r="FZ128" s="440" t="s">
        <v>235</v>
      </c>
      <c r="GA128" s="459" t="s">
        <v>176</v>
      </c>
      <c r="GB128" s="460" t="s">
        <v>177</v>
      </c>
      <c r="GC128" s="461" t="s">
        <v>235</v>
      </c>
      <c r="GD128" s="308" t="s">
        <v>176</v>
      </c>
      <c r="GE128" s="318" t="s">
        <v>177</v>
      </c>
      <c r="GF128" s="328" t="s">
        <v>234</v>
      </c>
      <c r="GG128" s="186" t="s">
        <v>235</v>
      </c>
      <c r="GH128" s="342" t="s">
        <v>176</v>
      </c>
      <c r="GI128" s="343" t="s">
        <v>177</v>
      </c>
      <c r="GJ128" s="187" t="s">
        <v>235</v>
      </c>
      <c r="GK128" s="362" t="s">
        <v>176</v>
      </c>
      <c r="GL128" s="363" t="s">
        <v>177</v>
      </c>
      <c r="GM128" s="188" t="s">
        <v>235</v>
      </c>
      <c r="GN128" s="376" t="s">
        <v>176</v>
      </c>
      <c r="GO128" s="377" t="s">
        <v>177</v>
      </c>
      <c r="GP128" s="378" t="s">
        <v>234</v>
      </c>
      <c r="GQ128" s="189" t="s">
        <v>235</v>
      </c>
      <c r="GR128" s="399" t="s">
        <v>176</v>
      </c>
      <c r="GS128" s="400" t="s">
        <v>177</v>
      </c>
      <c r="GT128" s="191" t="s">
        <v>235</v>
      </c>
      <c r="GU128" s="399" t="s">
        <v>176</v>
      </c>
      <c r="GV128" s="400" t="s">
        <v>177</v>
      </c>
      <c r="GW128" s="191" t="s">
        <v>235</v>
      </c>
      <c r="GX128" s="399" t="s">
        <v>176</v>
      </c>
      <c r="GY128" s="400" t="s">
        <v>177</v>
      </c>
      <c r="GZ128" s="411" t="s">
        <v>234</v>
      </c>
      <c r="HA128" s="190" t="s">
        <v>235</v>
      </c>
      <c r="HB128" s="292"/>
      <c r="HC128" s="293"/>
      <c r="HD128" s="293"/>
      <c r="HE128" s="293"/>
      <c r="HF128" s="293"/>
      <c r="HG128" s="293"/>
    </row>
    <row r="129" spans="2:215" s="96" customFormat="1" ht="28.5">
      <c r="B129" s="602"/>
      <c r="C129" s="147"/>
      <c r="D129" s="521" t="s">
        <v>236</v>
      </c>
      <c r="E129" s="234"/>
      <c r="F129" s="235"/>
      <c r="G129" s="235"/>
      <c r="H129" s="235"/>
      <c r="I129" s="234"/>
      <c r="J129" s="234"/>
      <c r="K129" s="236">
        <f t="shared" ref="K129:P129" si="3270">SUM(K5:K126)</f>
        <v>161644</v>
      </c>
      <c r="L129" s="237">
        <f t="shared" si="3270"/>
        <v>23750</v>
      </c>
      <c r="M129" s="237">
        <f t="shared" si="3270"/>
        <v>12586</v>
      </c>
      <c r="N129" s="237">
        <f t="shared" si="3270"/>
        <v>41206</v>
      </c>
      <c r="O129" s="237">
        <f t="shared" si="3270"/>
        <v>58858</v>
      </c>
      <c r="P129" s="237">
        <f t="shared" si="3270"/>
        <v>134460</v>
      </c>
      <c r="Q129" s="238"/>
      <c r="R129" s="239"/>
      <c r="S129" s="240" t="s">
        <v>237</v>
      </c>
      <c r="T129" s="241">
        <f>SUMIF($HC$5:$HC$126,$S129,T$5:T$126)</f>
        <v>1543000000</v>
      </c>
      <c r="U129" s="242">
        <f t="shared" ref="U129:AI130" si="3271">SUMIF($HC$5:$HC$126,$S129,U$5:U$126)</f>
        <v>230375600</v>
      </c>
      <c r="V129" s="269">
        <f t="shared" si="3271"/>
        <v>46</v>
      </c>
      <c r="W129" s="243">
        <f t="shared" si="3271"/>
        <v>121617752</v>
      </c>
      <c r="X129" s="242">
        <f t="shared" si="3271"/>
        <v>25924140</v>
      </c>
      <c r="Y129" s="269">
        <f t="shared" si="3271"/>
        <v>4</v>
      </c>
      <c r="Z129" s="244">
        <f t="shared" si="3271"/>
        <v>871620428</v>
      </c>
      <c r="AA129" s="242">
        <f t="shared" si="3271"/>
        <v>160426098</v>
      </c>
      <c r="AB129" s="245">
        <f t="shared" si="3271"/>
        <v>-55825902</v>
      </c>
      <c r="AC129" s="269">
        <f t="shared" si="3271"/>
        <v>49</v>
      </c>
      <c r="AD129" s="241">
        <f t="shared" si="3271"/>
        <v>909900000</v>
      </c>
      <c r="AE129" s="242">
        <f t="shared" si="3271"/>
        <v>229395600</v>
      </c>
      <c r="AF129" s="269">
        <f t="shared" si="3271"/>
        <v>50</v>
      </c>
      <c r="AG129" s="243">
        <f t="shared" si="3271"/>
        <v>310748494</v>
      </c>
      <c r="AH129" s="242">
        <f t="shared" si="3271"/>
        <v>67104626</v>
      </c>
      <c r="AI129" s="269">
        <f t="shared" si="3271"/>
        <v>11</v>
      </c>
      <c r="AJ129" s="244">
        <f t="shared" ref="AJ129:AY130" si="3272">SUMIF($HC$5:$HC$126,$S129,AJ$5:AJ$126)</f>
        <v>930921655</v>
      </c>
      <c r="AK129" s="242">
        <f t="shared" si="3272"/>
        <v>167589393</v>
      </c>
      <c r="AL129" s="245">
        <f t="shared" si="3272"/>
        <v>-48662607</v>
      </c>
      <c r="AM129" s="269">
        <f t="shared" si="3272"/>
        <v>57</v>
      </c>
      <c r="AN129" s="241">
        <f t="shared" si="3272"/>
        <v>944400000</v>
      </c>
      <c r="AO129" s="242">
        <f t="shared" si="3272"/>
        <v>235755600</v>
      </c>
      <c r="AP129" s="269">
        <f t="shared" si="3272"/>
        <v>52</v>
      </c>
      <c r="AQ129" s="243">
        <f t="shared" si="3272"/>
        <v>831688018</v>
      </c>
      <c r="AR129" s="242">
        <f t="shared" si="3272"/>
        <v>183778088</v>
      </c>
      <c r="AS129" s="269">
        <f t="shared" si="3272"/>
        <v>27</v>
      </c>
      <c r="AT129" s="244">
        <f t="shared" si="3272"/>
        <v>615696031</v>
      </c>
      <c r="AU129" s="242">
        <f t="shared" si="3272"/>
        <v>124459192</v>
      </c>
      <c r="AV129" s="245">
        <f t="shared" si="3272"/>
        <v>-91792808</v>
      </c>
      <c r="AW129" s="269">
        <f t="shared" si="3272"/>
        <v>45</v>
      </c>
      <c r="AX129" s="441">
        <f t="shared" si="3272"/>
        <v>3397300000</v>
      </c>
      <c r="AY129" s="442">
        <f t="shared" si="3272"/>
        <v>695526800</v>
      </c>
      <c r="AZ129" s="443">
        <f t="shared" ref="AZ129:BO130" si="3273">SUMIF($HC$5:$HC$126,$S129,AZ$5:AZ$126)</f>
        <v>148</v>
      </c>
      <c r="BA129" s="462">
        <f t="shared" si="3273"/>
        <v>1264054264</v>
      </c>
      <c r="BB129" s="463">
        <f t="shared" si="3273"/>
        <v>276806854</v>
      </c>
      <c r="BC129" s="464">
        <f t="shared" si="3273"/>
        <v>42</v>
      </c>
      <c r="BD129" s="309">
        <f t="shared" si="3273"/>
        <v>2418238114</v>
      </c>
      <c r="BE129" s="319">
        <f t="shared" si="3273"/>
        <v>452474683</v>
      </c>
      <c r="BF129" s="329">
        <f t="shared" si="3273"/>
        <v>-196281317</v>
      </c>
      <c r="BG129" s="272">
        <f t="shared" si="3273"/>
        <v>151</v>
      </c>
      <c r="BH129" s="246">
        <f t="shared" si="3273"/>
        <v>1204544444</v>
      </c>
      <c r="BI129" s="242">
        <f t="shared" si="3273"/>
        <v>329006711</v>
      </c>
      <c r="BJ129" s="269">
        <f t="shared" si="3273"/>
        <v>49</v>
      </c>
      <c r="BK129" s="243">
        <f t="shared" si="3273"/>
        <v>854788030</v>
      </c>
      <c r="BL129" s="242">
        <f t="shared" si="3273"/>
        <v>197511067</v>
      </c>
      <c r="BM129" s="269">
        <f t="shared" si="3273"/>
        <v>31</v>
      </c>
      <c r="BN129" s="244">
        <f t="shared" si="3273"/>
        <v>1206670153</v>
      </c>
      <c r="BO129" s="242">
        <f t="shared" si="3273"/>
        <v>258263792</v>
      </c>
      <c r="BP129" s="245">
        <f t="shared" ref="BP129:CE130" si="3274">SUMIF($HC$5:$HC$126,$S129,BP$5:BP$126)</f>
        <v>42011792</v>
      </c>
      <c r="BQ129" s="269">
        <f t="shared" si="3274"/>
        <v>64</v>
      </c>
      <c r="BR129" s="241">
        <f t="shared" si="3274"/>
        <v>837644444</v>
      </c>
      <c r="BS129" s="242">
        <f t="shared" si="3274"/>
        <v>211096711</v>
      </c>
      <c r="BT129" s="269">
        <f t="shared" si="3274"/>
        <v>48</v>
      </c>
      <c r="BU129" s="243">
        <f t="shared" si="3274"/>
        <v>1024648012</v>
      </c>
      <c r="BV129" s="242">
        <f t="shared" si="3274"/>
        <v>230615357</v>
      </c>
      <c r="BW129" s="269">
        <f t="shared" si="3274"/>
        <v>37</v>
      </c>
      <c r="BX129" s="244">
        <f t="shared" si="3274"/>
        <v>1190758804</v>
      </c>
      <c r="BY129" s="242">
        <f t="shared" si="3274"/>
        <v>256719527</v>
      </c>
      <c r="BZ129" s="245">
        <f t="shared" si="3274"/>
        <v>40467527</v>
      </c>
      <c r="CA129" s="269">
        <f t="shared" si="3274"/>
        <v>61</v>
      </c>
      <c r="CB129" s="241">
        <f t="shared" si="3274"/>
        <v>2565144444</v>
      </c>
      <c r="CC129" s="242">
        <f t="shared" si="3274"/>
        <v>388936711</v>
      </c>
      <c r="CD129" s="269">
        <f t="shared" si="3274"/>
        <v>63</v>
      </c>
      <c r="CE129" s="243">
        <f t="shared" si="3274"/>
        <v>1106892540</v>
      </c>
      <c r="CF129" s="242">
        <f t="shared" ref="CF129:CU130" si="3275">SUMIF($HC$5:$HC$126,$S129,CF$5:CF$126)</f>
        <v>253949503</v>
      </c>
      <c r="CG129" s="269">
        <f t="shared" si="3275"/>
        <v>40</v>
      </c>
      <c r="CH129" s="244">
        <f t="shared" si="3275"/>
        <v>1028604459</v>
      </c>
      <c r="CI129" s="242">
        <f t="shared" si="3275"/>
        <v>196994255</v>
      </c>
      <c r="CJ129" s="245">
        <f t="shared" si="3275"/>
        <v>-19257745</v>
      </c>
      <c r="CK129" s="269">
        <f t="shared" si="3275"/>
        <v>60</v>
      </c>
      <c r="CL129" s="441">
        <f t="shared" si="3275"/>
        <v>4607333332</v>
      </c>
      <c r="CM129" s="442">
        <f t="shared" si="3275"/>
        <v>929040133</v>
      </c>
      <c r="CN129" s="443">
        <f t="shared" si="3275"/>
        <v>160</v>
      </c>
      <c r="CO129" s="462">
        <f t="shared" si="3275"/>
        <v>2986328582</v>
      </c>
      <c r="CP129" s="463">
        <f t="shared" si="3275"/>
        <v>682075927</v>
      </c>
      <c r="CQ129" s="464">
        <f t="shared" si="3275"/>
        <v>108</v>
      </c>
      <c r="CR129" s="309">
        <f t="shared" si="3275"/>
        <v>3426033416</v>
      </c>
      <c r="CS129" s="319">
        <f t="shared" si="3275"/>
        <v>711977574</v>
      </c>
      <c r="CT129" s="329">
        <f t="shared" si="3275"/>
        <v>63221574</v>
      </c>
      <c r="CU129" s="272">
        <f t="shared" si="3275"/>
        <v>185</v>
      </c>
      <c r="CV129" s="344">
        <f t="shared" ref="CV129:DK130" si="3276">SUMIF($HC$5:$HC$126,$S129,CV$5:CV$126)</f>
        <v>8004633332</v>
      </c>
      <c r="CW129" s="345">
        <f t="shared" si="3276"/>
        <v>1624566933</v>
      </c>
      <c r="CX129" s="276">
        <f t="shared" si="3276"/>
        <v>308</v>
      </c>
      <c r="CY129" s="364">
        <f t="shared" si="3276"/>
        <v>4250382846</v>
      </c>
      <c r="CZ129" s="365">
        <f t="shared" si="3276"/>
        <v>958882781</v>
      </c>
      <c r="DA129" s="279">
        <f t="shared" si="3276"/>
        <v>150</v>
      </c>
      <c r="DB129" s="379">
        <f t="shared" si="3276"/>
        <v>5844271530</v>
      </c>
      <c r="DC129" s="380">
        <f t="shared" si="3276"/>
        <v>1164452257</v>
      </c>
      <c r="DD129" s="381">
        <f t="shared" si="3276"/>
        <v>-133059743</v>
      </c>
      <c r="DE129" s="282">
        <f t="shared" si="3276"/>
        <v>336</v>
      </c>
      <c r="DF129" s="246">
        <f t="shared" si="3276"/>
        <v>868144444</v>
      </c>
      <c r="DG129" s="242">
        <f t="shared" si="3276"/>
        <v>217096711</v>
      </c>
      <c r="DH129" s="269">
        <f t="shared" si="3276"/>
        <v>49</v>
      </c>
      <c r="DI129" s="243">
        <f t="shared" si="3276"/>
        <v>911990054</v>
      </c>
      <c r="DJ129" s="242">
        <f t="shared" si="3276"/>
        <v>210774315</v>
      </c>
      <c r="DK129" s="269">
        <f t="shared" si="3276"/>
        <v>32</v>
      </c>
      <c r="DL129" s="244">
        <f t="shared" ref="DL129:EA130" si="3277">SUMIF($HC$5:$HC$126,$S129,DL$5:DL$126)</f>
        <v>1021088941</v>
      </c>
      <c r="DM129" s="242">
        <f t="shared" si="3277"/>
        <v>192665464</v>
      </c>
      <c r="DN129" s="245">
        <f t="shared" si="3277"/>
        <v>-23586536</v>
      </c>
      <c r="DO129" s="269">
        <f t="shared" si="3277"/>
        <v>58</v>
      </c>
      <c r="DP129" s="241">
        <f t="shared" si="3277"/>
        <v>1039644444</v>
      </c>
      <c r="DQ129" s="242">
        <f t="shared" si="3277"/>
        <v>260196711</v>
      </c>
      <c r="DR129" s="269">
        <f t="shared" si="3277"/>
        <v>56</v>
      </c>
      <c r="DS129" s="243">
        <f t="shared" si="3277"/>
        <v>853943907</v>
      </c>
      <c r="DT129" s="242">
        <f t="shared" si="3277"/>
        <v>197496430</v>
      </c>
      <c r="DU129" s="269">
        <f t="shared" si="3277"/>
        <v>30</v>
      </c>
      <c r="DV129" s="244">
        <f t="shared" si="3277"/>
        <v>1448798198</v>
      </c>
      <c r="DW129" s="242">
        <f t="shared" si="3277"/>
        <v>283699903</v>
      </c>
      <c r="DX129" s="245">
        <f t="shared" si="3277"/>
        <v>67447903</v>
      </c>
      <c r="DY129" s="269">
        <f t="shared" si="3277"/>
        <v>71</v>
      </c>
      <c r="DZ129" s="241">
        <f t="shared" si="3277"/>
        <v>812644444</v>
      </c>
      <c r="EA129" s="242">
        <f t="shared" si="3277"/>
        <v>204036711</v>
      </c>
      <c r="EB129" s="269">
        <f t="shared" ref="EB129:EQ130" si="3278">SUMIF($HC$5:$HC$126,$S129,EB$5:EB$126)</f>
        <v>46</v>
      </c>
      <c r="EC129" s="243">
        <f t="shared" si="3278"/>
        <v>885383700</v>
      </c>
      <c r="ED129" s="242">
        <f t="shared" si="3278"/>
        <v>227323518</v>
      </c>
      <c r="EE129" s="269">
        <f t="shared" si="3278"/>
        <v>31</v>
      </c>
      <c r="EF129" s="244">
        <f t="shared" si="3278"/>
        <v>1851788779</v>
      </c>
      <c r="EG129" s="242">
        <f t="shared" si="3278"/>
        <v>388554864</v>
      </c>
      <c r="EH129" s="245">
        <f t="shared" si="3278"/>
        <v>172302864</v>
      </c>
      <c r="EI129" s="269">
        <f t="shared" si="3278"/>
        <v>87</v>
      </c>
      <c r="EJ129" s="441">
        <f t="shared" si="3278"/>
        <v>2720433332</v>
      </c>
      <c r="EK129" s="442">
        <f t="shared" si="3278"/>
        <v>681330133</v>
      </c>
      <c r="EL129" s="443">
        <f t="shared" si="3278"/>
        <v>151</v>
      </c>
      <c r="EM129" s="462">
        <f t="shared" si="3278"/>
        <v>2651317661</v>
      </c>
      <c r="EN129" s="463">
        <f t="shared" si="3278"/>
        <v>635594263</v>
      </c>
      <c r="EO129" s="464">
        <f t="shared" si="3278"/>
        <v>93</v>
      </c>
      <c r="EP129" s="309">
        <f t="shared" si="3278"/>
        <v>4321675918</v>
      </c>
      <c r="EQ129" s="319">
        <f t="shared" si="3278"/>
        <v>864920231</v>
      </c>
      <c r="ER129" s="329">
        <f t="shared" ref="ER129:FG130" si="3279">SUMIF($HC$5:$HC$126,$S129,ER$5:ER$126)</f>
        <v>216164231</v>
      </c>
      <c r="ES129" s="272">
        <f t="shared" si="3279"/>
        <v>216</v>
      </c>
      <c r="ET129" s="246">
        <f t="shared" si="3279"/>
        <v>879811111</v>
      </c>
      <c r="EU129" s="242">
        <f t="shared" si="3279"/>
        <v>217510044</v>
      </c>
      <c r="EV129" s="269">
        <f t="shared" si="3279"/>
        <v>49</v>
      </c>
      <c r="EW129" s="243">
        <f t="shared" si="3279"/>
        <v>957000000</v>
      </c>
      <c r="EX129" s="242">
        <f t="shared" si="3279"/>
        <v>225040000</v>
      </c>
      <c r="EY129" s="269">
        <f t="shared" si="3279"/>
        <v>35</v>
      </c>
      <c r="EZ129" s="244">
        <f t="shared" si="3279"/>
        <v>1585719116</v>
      </c>
      <c r="FA129" s="242">
        <f t="shared" si="3279"/>
        <v>345930770</v>
      </c>
      <c r="FB129" s="245">
        <f t="shared" si="3279"/>
        <v>129678770</v>
      </c>
      <c r="FC129" s="269">
        <f t="shared" si="3279"/>
        <v>78</v>
      </c>
      <c r="FD129" s="241">
        <f t="shared" si="3279"/>
        <v>1031811111</v>
      </c>
      <c r="FE129" s="242">
        <f t="shared" si="3279"/>
        <v>251900044</v>
      </c>
      <c r="FF129" s="269">
        <f t="shared" si="3279"/>
        <v>54</v>
      </c>
      <c r="FG129" s="243">
        <f t="shared" si="3279"/>
        <v>806275652</v>
      </c>
      <c r="FH129" s="242">
        <f t="shared" ref="FH129:FW130" si="3280">SUMIF($HC$5:$HC$126,$S129,FH$5:FH$126)</f>
        <v>188684533</v>
      </c>
      <c r="FI129" s="269">
        <f t="shared" si="3280"/>
        <v>29</v>
      </c>
      <c r="FJ129" s="244">
        <f t="shared" si="3280"/>
        <v>1499593276</v>
      </c>
      <c r="FK129" s="242">
        <f t="shared" si="3280"/>
        <v>329023426</v>
      </c>
      <c r="FL129" s="245">
        <f t="shared" si="3280"/>
        <v>112771426</v>
      </c>
      <c r="FM129" s="269">
        <f t="shared" si="3280"/>
        <v>78</v>
      </c>
      <c r="FN129" s="241">
        <f t="shared" si="3280"/>
        <v>1213811111</v>
      </c>
      <c r="FO129" s="242">
        <f t="shared" si="3280"/>
        <v>298082844</v>
      </c>
      <c r="FP129" s="269">
        <f t="shared" si="3280"/>
        <v>60</v>
      </c>
      <c r="FQ129" s="243">
        <f t="shared" si="3280"/>
        <v>918198400</v>
      </c>
      <c r="FR129" s="242">
        <f t="shared" si="3280"/>
        <v>214163763</v>
      </c>
      <c r="FS129" s="269">
        <f t="shared" si="3280"/>
        <v>33</v>
      </c>
      <c r="FT129" s="244">
        <f t="shared" si="3280"/>
        <v>1254314889</v>
      </c>
      <c r="FU129" s="242">
        <f t="shared" si="3280"/>
        <v>277401957</v>
      </c>
      <c r="FV129" s="245">
        <f t="shared" si="3280"/>
        <v>61149957</v>
      </c>
      <c r="FW129" s="269">
        <f t="shared" si="3280"/>
        <v>68</v>
      </c>
      <c r="FX129" s="441">
        <f t="shared" ref="FX129:GM130" si="3281">SUMIF($HC$5:$HC$126,$S129,FX$5:FX$126)</f>
        <v>3125433333</v>
      </c>
      <c r="FY129" s="442">
        <f t="shared" si="3281"/>
        <v>767492932</v>
      </c>
      <c r="FZ129" s="443">
        <f t="shared" si="3281"/>
        <v>163</v>
      </c>
      <c r="GA129" s="462">
        <f t="shared" si="3281"/>
        <v>2681474052</v>
      </c>
      <c r="GB129" s="463">
        <f t="shared" si="3281"/>
        <v>627888296</v>
      </c>
      <c r="GC129" s="464">
        <f t="shared" si="3281"/>
        <v>97</v>
      </c>
      <c r="GD129" s="309">
        <f t="shared" si="3281"/>
        <v>4339627281</v>
      </c>
      <c r="GE129" s="319">
        <f t="shared" si="3281"/>
        <v>952356153</v>
      </c>
      <c r="GF129" s="329">
        <f t="shared" si="3281"/>
        <v>303600153</v>
      </c>
      <c r="GG129" s="272">
        <f t="shared" si="3281"/>
        <v>224</v>
      </c>
      <c r="GH129" s="344">
        <f t="shared" si="3281"/>
        <v>5845866665</v>
      </c>
      <c r="GI129" s="345">
        <f t="shared" si="3281"/>
        <v>1448823065</v>
      </c>
      <c r="GJ129" s="276">
        <f t="shared" si="3281"/>
        <v>314</v>
      </c>
      <c r="GK129" s="364">
        <f t="shared" si="3281"/>
        <v>5332791713</v>
      </c>
      <c r="GL129" s="365">
        <f t="shared" si="3281"/>
        <v>1263482559</v>
      </c>
      <c r="GM129" s="279">
        <f t="shared" si="3281"/>
        <v>190</v>
      </c>
      <c r="GN129" s="379">
        <f t="shared" ref="GN129:HA130" si="3282">SUMIF($HC$5:$HC$126,$S129,GN$5:GN$126)</f>
        <v>8661303199</v>
      </c>
      <c r="GO129" s="380">
        <f t="shared" si="3282"/>
        <v>1817276384</v>
      </c>
      <c r="GP129" s="381">
        <f t="shared" si="3282"/>
        <v>519764384</v>
      </c>
      <c r="GQ129" s="282">
        <f t="shared" si="3282"/>
        <v>440</v>
      </c>
      <c r="GR129" s="401">
        <f t="shared" si="3282"/>
        <v>13850499997</v>
      </c>
      <c r="GS129" s="402">
        <f t="shared" si="3282"/>
        <v>3073389998</v>
      </c>
      <c r="GT129" s="285">
        <f t="shared" si="3282"/>
        <v>622</v>
      </c>
      <c r="GU129" s="401">
        <f t="shared" si="3282"/>
        <v>9583174559</v>
      </c>
      <c r="GV129" s="402">
        <f t="shared" si="3282"/>
        <v>2222365340</v>
      </c>
      <c r="GW129" s="285">
        <f t="shared" si="3282"/>
        <v>340</v>
      </c>
      <c r="GX129" s="412">
        <f t="shared" si="3282"/>
        <v>14505574729</v>
      </c>
      <c r="GY129" s="413">
        <f t="shared" si="3282"/>
        <v>2981728641</v>
      </c>
      <c r="GZ129" s="414">
        <f t="shared" si="3282"/>
        <v>386704641</v>
      </c>
      <c r="HA129" s="289">
        <f t="shared" si="3282"/>
        <v>776</v>
      </c>
      <c r="HB129" s="260"/>
      <c r="HC129" s="247" t="s">
        <v>237</v>
      </c>
      <c r="HD129" s="258"/>
      <c r="HE129" s="259"/>
      <c r="HF129" s="258"/>
      <c r="HG129" s="258"/>
    </row>
    <row r="130" spans="2:215" s="96" customFormat="1" ht="28.5">
      <c r="B130" s="602"/>
      <c r="C130" s="147"/>
      <c r="D130" s="521"/>
      <c r="E130" s="234"/>
      <c r="F130" s="235"/>
      <c r="G130" s="235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9"/>
      <c r="S130" s="248" t="s">
        <v>238</v>
      </c>
      <c r="T130" s="249">
        <f>SUMIF($HC$5:$HC$126,$S130,T$5:T$126)</f>
        <v>691812930</v>
      </c>
      <c r="U130" s="250">
        <f t="shared" si="3271"/>
        <v>151203261</v>
      </c>
      <c r="V130" s="270">
        <f t="shared" si="3271"/>
        <v>32</v>
      </c>
      <c r="W130" s="251">
        <f t="shared" si="3271"/>
        <v>85459027</v>
      </c>
      <c r="X130" s="250">
        <f t="shared" si="3271"/>
        <v>20264670</v>
      </c>
      <c r="Y130" s="270">
        <f t="shared" si="3271"/>
        <v>3</v>
      </c>
      <c r="Z130" s="252">
        <f t="shared" si="3271"/>
        <v>852095486</v>
      </c>
      <c r="AA130" s="250">
        <f t="shared" si="3271"/>
        <v>207100303</v>
      </c>
      <c r="AB130" s="253">
        <f t="shared" si="3271"/>
        <v>-9151697</v>
      </c>
      <c r="AC130" s="270">
        <f t="shared" si="3271"/>
        <v>28</v>
      </c>
      <c r="AD130" s="249">
        <f t="shared" si="3271"/>
        <v>1402927521</v>
      </c>
      <c r="AE130" s="250">
        <f t="shared" si="3271"/>
        <v>176020809</v>
      </c>
      <c r="AF130" s="270">
        <f t="shared" si="3271"/>
        <v>28</v>
      </c>
      <c r="AG130" s="251">
        <f t="shared" si="3271"/>
        <v>240622538</v>
      </c>
      <c r="AH130" s="250">
        <f t="shared" si="3271"/>
        <v>53753340</v>
      </c>
      <c r="AI130" s="270">
        <f t="shared" si="3271"/>
        <v>9</v>
      </c>
      <c r="AJ130" s="252">
        <f t="shared" si="3272"/>
        <v>583656325</v>
      </c>
      <c r="AK130" s="250">
        <f t="shared" si="3272"/>
        <v>141145647</v>
      </c>
      <c r="AL130" s="253">
        <f t="shared" si="3272"/>
        <v>-75106353</v>
      </c>
      <c r="AM130" s="270">
        <f t="shared" si="3272"/>
        <v>37</v>
      </c>
      <c r="AN130" s="249">
        <f t="shared" si="3272"/>
        <v>798466102</v>
      </c>
      <c r="AO130" s="250">
        <f t="shared" si="3272"/>
        <v>168070047</v>
      </c>
      <c r="AP130" s="270">
        <f t="shared" si="3272"/>
        <v>39</v>
      </c>
      <c r="AQ130" s="251">
        <f t="shared" si="3272"/>
        <v>347713454</v>
      </c>
      <c r="AR130" s="250">
        <f t="shared" si="3272"/>
        <v>70718500</v>
      </c>
      <c r="AS130" s="270">
        <f t="shared" si="3272"/>
        <v>12</v>
      </c>
      <c r="AT130" s="252">
        <f t="shared" si="3272"/>
        <v>693336212</v>
      </c>
      <c r="AU130" s="250">
        <f t="shared" si="3272"/>
        <v>108560895</v>
      </c>
      <c r="AV130" s="253">
        <f t="shared" si="3272"/>
        <v>-107691105</v>
      </c>
      <c r="AW130" s="270">
        <f t="shared" si="3272"/>
        <v>24</v>
      </c>
      <c r="AX130" s="444">
        <f t="shared" si="3272"/>
        <v>2893206553</v>
      </c>
      <c r="AY130" s="445">
        <f t="shared" si="3272"/>
        <v>495294117</v>
      </c>
      <c r="AZ130" s="446">
        <f t="shared" si="3273"/>
        <v>99</v>
      </c>
      <c r="BA130" s="465">
        <f t="shared" si="3273"/>
        <v>673795019</v>
      </c>
      <c r="BB130" s="466">
        <f t="shared" si="3273"/>
        <v>144736510</v>
      </c>
      <c r="BC130" s="467">
        <f t="shared" si="3273"/>
        <v>24</v>
      </c>
      <c r="BD130" s="310">
        <f t="shared" si="3273"/>
        <v>2129088023</v>
      </c>
      <c r="BE130" s="320">
        <f t="shared" si="3273"/>
        <v>456806845</v>
      </c>
      <c r="BF130" s="330">
        <f t="shared" si="3273"/>
        <v>-191949155</v>
      </c>
      <c r="BG130" s="273">
        <f t="shared" si="3273"/>
        <v>89</v>
      </c>
      <c r="BH130" s="254">
        <f t="shared" si="3273"/>
        <v>1648209460</v>
      </c>
      <c r="BI130" s="250">
        <f t="shared" si="3273"/>
        <v>232135064</v>
      </c>
      <c r="BJ130" s="270">
        <f t="shared" si="3273"/>
        <v>40</v>
      </c>
      <c r="BK130" s="251">
        <f t="shared" si="3273"/>
        <v>681434365</v>
      </c>
      <c r="BL130" s="250">
        <f t="shared" si="3273"/>
        <v>145672596</v>
      </c>
      <c r="BM130" s="270">
        <f t="shared" si="3273"/>
        <v>22</v>
      </c>
      <c r="BN130" s="252">
        <f t="shared" si="3273"/>
        <v>1028096671</v>
      </c>
      <c r="BO130" s="250">
        <f t="shared" si="3273"/>
        <v>215367646</v>
      </c>
      <c r="BP130" s="253">
        <f t="shared" si="3274"/>
        <v>-884354</v>
      </c>
      <c r="BQ130" s="270">
        <f t="shared" si="3274"/>
        <v>38</v>
      </c>
      <c r="BR130" s="249">
        <f t="shared" si="3274"/>
        <v>549757046</v>
      </c>
      <c r="BS130" s="250">
        <f t="shared" si="3274"/>
        <v>104527899</v>
      </c>
      <c r="BT130" s="270">
        <f t="shared" si="3274"/>
        <v>29</v>
      </c>
      <c r="BU130" s="251">
        <f t="shared" si="3274"/>
        <v>416786031</v>
      </c>
      <c r="BV130" s="250">
        <f t="shared" si="3274"/>
        <v>89451751</v>
      </c>
      <c r="BW130" s="270">
        <f t="shared" si="3274"/>
        <v>13</v>
      </c>
      <c r="BX130" s="252">
        <f t="shared" si="3274"/>
        <v>1088512836</v>
      </c>
      <c r="BY130" s="250">
        <f t="shared" si="3274"/>
        <v>188552162</v>
      </c>
      <c r="BZ130" s="253">
        <f t="shared" si="3274"/>
        <v>-27699838</v>
      </c>
      <c r="CA130" s="270">
        <f t="shared" si="3274"/>
        <v>39</v>
      </c>
      <c r="CB130" s="249">
        <f t="shared" si="3274"/>
        <v>1266950407</v>
      </c>
      <c r="CC130" s="250">
        <f t="shared" si="3274"/>
        <v>253523999</v>
      </c>
      <c r="CD130" s="270">
        <f t="shared" si="3274"/>
        <v>46</v>
      </c>
      <c r="CE130" s="251">
        <f t="shared" si="3274"/>
        <v>791536867</v>
      </c>
      <c r="CF130" s="250">
        <f t="shared" si="3275"/>
        <v>172156261</v>
      </c>
      <c r="CG130" s="270">
        <f t="shared" si="3275"/>
        <v>26</v>
      </c>
      <c r="CH130" s="252">
        <f t="shared" si="3275"/>
        <v>1028248402</v>
      </c>
      <c r="CI130" s="250">
        <f t="shared" si="3275"/>
        <v>181654845</v>
      </c>
      <c r="CJ130" s="253">
        <f t="shared" si="3275"/>
        <v>-34597155</v>
      </c>
      <c r="CK130" s="270">
        <f t="shared" si="3275"/>
        <v>35</v>
      </c>
      <c r="CL130" s="444">
        <f t="shared" si="3275"/>
        <v>3464916913</v>
      </c>
      <c r="CM130" s="445">
        <f t="shared" si="3275"/>
        <v>590186962</v>
      </c>
      <c r="CN130" s="446">
        <f t="shared" si="3275"/>
        <v>115</v>
      </c>
      <c r="CO130" s="465">
        <f t="shared" si="3275"/>
        <v>1889757263</v>
      </c>
      <c r="CP130" s="466">
        <f t="shared" si="3275"/>
        <v>407280608</v>
      </c>
      <c r="CQ130" s="467">
        <f t="shared" si="3275"/>
        <v>61</v>
      </c>
      <c r="CR130" s="310">
        <f t="shared" si="3275"/>
        <v>3144857909</v>
      </c>
      <c r="CS130" s="320">
        <f t="shared" si="3275"/>
        <v>585574653</v>
      </c>
      <c r="CT130" s="330">
        <f t="shared" si="3275"/>
        <v>-63181347</v>
      </c>
      <c r="CU130" s="273">
        <f t="shared" si="3275"/>
        <v>112</v>
      </c>
      <c r="CV130" s="346">
        <f t="shared" si="3276"/>
        <v>6358123466</v>
      </c>
      <c r="CW130" s="347">
        <f t="shared" si="3276"/>
        <v>1085481079</v>
      </c>
      <c r="CX130" s="277">
        <f t="shared" si="3276"/>
        <v>214</v>
      </c>
      <c r="CY130" s="366">
        <f t="shared" si="3276"/>
        <v>2563552282</v>
      </c>
      <c r="CZ130" s="367">
        <f t="shared" si="3276"/>
        <v>552017118</v>
      </c>
      <c r="DA130" s="280">
        <f t="shared" si="3276"/>
        <v>85</v>
      </c>
      <c r="DB130" s="382">
        <f t="shared" si="3276"/>
        <v>5273945932</v>
      </c>
      <c r="DC130" s="383">
        <f t="shared" si="3276"/>
        <v>1042381498</v>
      </c>
      <c r="DD130" s="330">
        <f t="shared" si="3276"/>
        <v>-255130502</v>
      </c>
      <c r="DE130" s="283">
        <f t="shared" si="3276"/>
        <v>201</v>
      </c>
      <c r="DF130" s="254">
        <f t="shared" si="3276"/>
        <v>421224930</v>
      </c>
      <c r="DG130" s="250">
        <f t="shared" si="3276"/>
        <v>76482899</v>
      </c>
      <c r="DH130" s="270">
        <f t="shared" si="3276"/>
        <v>24</v>
      </c>
      <c r="DI130" s="251">
        <f t="shared" si="3276"/>
        <v>450590821</v>
      </c>
      <c r="DJ130" s="250">
        <f t="shared" si="3276"/>
        <v>100531045</v>
      </c>
      <c r="DK130" s="270">
        <f t="shared" si="3276"/>
        <v>16</v>
      </c>
      <c r="DL130" s="252">
        <f t="shared" si="3277"/>
        <v>254604812</v>
      </c>
      <c r="DM130" s="250">
        <f t="shared" si="3277"/>
        <v>44152218</v>
      </c>
      <c r="DN130" s="253">
        <f t="shared" si="3277"/>
        <v>-172099782</v>
      </c>
      <c r="DO130" s="270">
        <f t="shared" si="3277"/>
        <v>16</v>
      </c>
      <c r="DP130" s="249">
        <f t="shared" si="3277"/>
        <v>522869964</v>
      </c>
      <c r="DQ130" s="250">
        <f t="shared" si="3277"/>
        <v>94420656</v>
      </c>
      <c r="DR130" s="270">
        <f t="shared" si="3277"/>
        <v>24</v>
      </c>
      <c r="DS130" s="251">
        <f t="shared" si="3277"/>
        <v>399981819</v>
      </c>
      <c r="DT130" s="250">
        <f t="shared" si="3277"/>
        <v>78470492</v>
      </c>
      <c r="DU130" s="270">
        <f t="shared" si="3277"/>
        <v>15</v>
      </c>
      <c r="DV130" s="252">
        <f t="shared" si="3277"/>
        <v>589074058</v>
      </c>
      <c r="DW130" s="250">
        <f t="shared" si="3277"/>
        <v>114357720</v>
      </c>
      <c r="DX130" s="253">
        <f t="shared" si="3277"/>
        <v>-101894280</v>
      </c>
      <c r="DY130" s="270">
        <f t="shared" si="3277"/>
        <v>26</v>
      </c>
      <c r="DZ130" s="249">
        <f t="shared" si="3277"/>
        <v>536414371</v>
      </c>
      <c r="EA130" s="250">
        <f t="shared" si="3277"/>
        <v>85249916</v>
      </c>
      <c r="EB130" s="270">
        <f t="shared" si="3278"/>
        <v>22</v>
      </c>
      <c r="EC130" s="251">
        <f t="shared" si="3278"/>
        <v>151992161</v>
      </c>
      <c r="ED130" s="250">
        <f t="shared" si="3278"/>
        <v>32167380</v>
      </c>
      <c r="EE130" s="270">
        <f t="shared" si="3278"/>
        <v>6</v>
      </c>
      <c r="EF130" s="252">
        <f t="shared" si="3278"/>
        <v>924716232</v>
      </c>
      <c r="EG130" s="250">
        <f t="shared" si="3278"/>
        <v>157646878</v>
      </c>
      <c r="EH130" s="253">
        <f t="shared" si="3278"/>
        <v>-58605122</v>
      </c>
      <c r="EI130" s="270">
        <f t="shared" si="3278"/>
        <v>32</v>
      </c>
      <c r="EJ130" s="444">
        <f t="shared" si="3278"/>
        <v>1480509265</v>
      </c>
      <c r="EK130" s="445">
        <f t="shared" si="3278"/>
        <v>256153471</v>
      </c>
      <c r="EL130" s="446">
        <f t="shared" si="3278"/>
        <v>70</v>
      </c>
      <c r="EM130" s="465">
        <f t="shared" si="3278"/>
        <v>1002564801</v>
      </c>
      <c r="EN130" s="466">
        <f t="shared" si="3278"/>
        <v>211168917</v>
      </c>
      <c r="EO130" s="467">
        <f t="shared" si="3278"/>
        <v>37</v>
      </c>
      <c r="EP130" s="310">
        <f t="shared" si="3278"/>
        <v>1768395102</v>
      </c>
      <c r="EQ130" s="320">
        <f t="shared" si="3278"/>
        <v>316156816</v>
      </c>
      <c r="ER130" s="330">
        <f t="shared" si="3279"/>
        <v>-332599184</v>
      </c>
      <c r="ES130" s="273">
        <f t="shared" si="3279"/>
        <v>74</v>
      </c>
      <c r="ET130" s="254">
        <f t="shared" si="3279"/>
        <v>199577364</v>
      </c>
      <c r="EU130" s="250">
        <f t="shared" si="3279"/>
        <v>45410234</v>
      </c>
      <c r="EV130" s="270">
        <f t="shared" si="3279"/>
        <v>7</v>
      </c>
      <c r="EW130" s="251">
        <f t="shared" si="3279"/>
        <v>276436119</v>
      </c>
      <c r="EX130" s="250">
        <f t="shared" si="3279"/>
        <v>55931322</v>
      </c>
      <c r="EY130" s="270">
        <f t="shared" si="3279"/>
        <v>10</v>
      </c>
      <c r="EZ130" s="252">
        <f t="shared" si="3279"/>
        <v>421178348</v>
      </c>
      <c r="FA130" s="250">
        <f t="shared" si="3279"/>
        <v>67881777</v>
      </c>
      <c r="FB130" s="253">
        <f t="shared" si="3279"/>
        <v>-148370223</v>
      </c>
      <c r="FC130" s="270">
        <f t="shared" si="3279"/>
        <v>15</v>
      </c>
      <c r="FD130" s="249">
        <f t="shared" si="3279"/>
        <v>32037727</v>
      </c>
      <c r="FE130" s="250">
        <f t="shared" si="3279"/>
        <v>8220751</v>
      </c>
      <c r="FF130" s="270">
        <f t="shared" si="3279"/>
        <v>1</v>
      </c>
      <c r="FG130" s="251">
        <f t="shared" si="3279"/>
        <v>459206577</v>
      </c>
      <c r="FH130" s="250">
        <f t="shared" si="3280"/>
        <v>100465766</v>
      </c>
      <c r="FI130" s="270">
        <f t="shared" si="3280"/>
        <v>16</v>
      </c>
      <c r="FJ130" s="252">
        <f t="shared" si="3280"/>
        <v>356386203</v>
      </c>
      <c r="FK130" s="250">
        <f t="shared" si="3280"/>
        <v>77399403</v>
      </c>
      <c r="FL130" s="253">
        <f t="shared" si="3280"/>
        <v>-138852597</v>
      </c>
      <c r="FM130" s="270">
        <f t="shared" si="3280"/>
        <v>12</v>
      </c>
      <c r="FN130" s="249">
        <f t="shared" si="3280"/>
        <v>0</v>
      </c>
      <c r="FO130" s="250">
        <f t="shared" si="3280"/>
        <v>0</v>
      </c>
      <c r="FP130" s="270">
        <f t="shared" si="3280"/>
        <v>0</v>
      </c>
      <c r="FQ130" s="251">
        <f t="shared" si="3280"/>
        <v>0</v>
      </c>
      <c r="FR130" s="250">
        <f t="shared" si="3280"/>
        <v>0</v>
      </c>
      <c r="FS130" s="270">
        <f t="shared" si="3280"/>
        <v>0</v>
      </c>
      <c r="FT130" s="252">
        <f t="shared" si="3280"/>
        <v>0</v>
      </c>
      <c r="FU130" s="250">
        <f t="shared" si="3280"/>
        <v>0</v>
      </c>
      <c r="FV130" s="253">
        <f t="shared" si="3280"/>
        <v>-216252000</v>
      </c>
      <c r="FW130" s="270">
        <f t="shared" si="3280"/>
        <v>0</v>
      </c>
      <c r="FX130" s="444">
        <f t="shared" si="3281"/>
        <v>231615091</v>
      </c>
      <c r="FY130" s="445">
        <f t="shared" si="3281"/>
        <v>53630985</v>
      </c>
      <c r="FZ130" s="446">
        <f t="shared" si="3281"/>
        <v>8</v>
      </c>
      <c r="GA130" s="465">
        <f t="shared" si="3281"/>
        <v>735642696</v>
      </c>
      <c r="GB130" s="466">
        <f t="shared" si="3281"/>
        <v>156397088</v>
      </c>
      <c r="GC130" s="467">
        <f t="shared" si="3281"/>
        <v>26</v>
      </c>
      <c r="GD130" s="310">
        <f t="shared" si="3281"/>
        <v>777564551</v>
      </c>
      <c r="GE130" s="320">
        <f t="shared" si="3281"/>
        <v>145281180</v>
      </c>
      <c r="GF130" s="330">
        <f t="shared" si="3281"/>
        <v>-503474820</v>
      </c>
      <c r="GG130" s="273">
        <f t="shared" si="3281"/>
        <v>27</v>
      </c>
      <c r="GH130" s="346">
        <f t="shared" si="3281"/>
        <v>1712124356</v>
      </c>
      <c r="GI130" s="347">
        <f t="shared" si="3281"/>
        <v>309784456</v>
      </c>
      <c r="GJ130" s="277">
        <f t="shared" si="3281"/>
        <v>78</v>
      </c>
      <c r="GK130" s="366">
        <f t="shared" si="3281"/>
        <v>1738207497</v>
      </c>
      <c r="GL130" s="367">
        <f t="shared" si="3281"/>
        <v>367566005</v>
      </c>
      <c r="GM130" s="280">
        <f t="shared" si="3281"/>
        <v>63</v>
      </c>
      <c r="GN130" s="382">
        <f t="shared" si="3282"/>
        <v>2545959653</v>
      </c>
      <c r="GO130" s="383">
        <f t="shared" si="3282"/>
        <v>461437996</v>
      </c>
      <c r="GP130" s="330">
        <f t="shared" si="3282"/>
        <v>-836074004</v>
      </c>
      <c r="GQ130" s="283">
        <f t="shared" si="3282"/>
        <v>101</v>
      </c>
      <c r="GR130" s="403">
        <f t="shared" si="3282"/>
        <v>8070247822</v>
      </c>
      <c r="GS130" s="404">
        <f t="shared" si="3282"/>
        <v>1395265535</v>
      </c>
      <c r="GT130" s="286">
        <f t="shared" si="3282"/>
        <v>292</v>
      </c>
      <c r="GU130" s="403">
        <f t="shared" si="3282"/>
        <v>4301759779</v>
      </c>
      <c r="GV130" s="404">
        <f t="shared" si="3282"/>
        <v>919583123</v>
      </c>
      <c r="GW130" s="286">
        <f t="shared" si="3282"/>
        <v>148</v>
      </c>
      <c r="GX130" s="403">
        <f t="shared" si="3282"/>
        <v>7819905585</v>
      </c>
      <c r="GY130" s="404">
        <f t="shared" si="3282"/>
        <v>1503819494</v>
      </c>
      <c r="GZ130" s="330">
        <f t="shared" si="3282"/>
        <v>-1091204506</v>
      </c>
      <c r="HA130" s="290">
        <f t="shared" si="3282"/>
        <v>302</v>
      </c>
      <c r="HB130" s="260"/>
      <c r="HC130" s="247" t="s">
        <v>238</v>
      </c>
      <c r="HD130" s="258"/>
      <c r="HE130" s="259"/>
      <c r="HF130" s="258"/>
      <c r="HG130" s="258"/>
    </row>
    <row r="131" spans="2:215" s="96" customFormat="1" ht="29.25" thickBot="1">
      <c r="B131" s="602"/>
      <c r="C131" s="147"/>
      <c r="D131" s="521"/>
      <c r="E131" s="234"/>
      <c r="F131" s="235"/>
      <c r="G131" s="235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9"/>
      <c r="S131" s="268" t="s">
        <v>239</v>
      </c>
      <c r="T131" s="261">
        <f t="shared" ref="T131:AA131" si="3283">IF(AND(T129&gt;0,T130&gt;0),ROUNDDOWN(T130/T129,4),"")</f>
        <v>0.44829999999999998</v>
      </c>
      <c r="U131" s="262">
        <f t="shared" si="3283"/>
        <v>0.65629999999999999</v>
      </c>
      <c r="V131" s="271">
        <f t="shared" si="3283"/>
        <v>0.6956</v>
      </c>
      <c r="W131" s="263">
        <f t="shared" si="3283"/>
        <v>0.7026</v>
      </c>
      <c r="X131" s="262">
        <f t="shared" si="3283"/>
        <v>0.78159999999999996</v>
      </c>
      <c r="Y131" s="271">
        <f t="shared" si="3283"/>
        <v>0.75</v>
      </c>
      <c r="Z131" s="264">
        <f t="shared" si="3283"/>
        <v>0.97750000000000004</v>
      </c>
      <c r="AA131" s="262">
        <f t="shared" si="3283"/>
        <v>1.2908999999999999</v>
      </c>
      <c r="AB131" s="265">
        <f>IF(AB130&gt;0,AB130/AB129,0)</f>
        <v>0</v>
      </c>
      <c r="AC131" s="271">
        <f t="shared" ref="AC131:AK131" si="3284">IF(AND(AC129&gt;0,AC130&gt;0),ROUNDDOWN(AC130/AC129,4),"")</f>
        <v>0.57140000000000002</v>
      </c>
      <c r="AD131" s="261">
        <f t="shared" si="3284"/>
        <v>1.5418000000000001</v>
      </c>
      <c r="AE131" s="262">
        <f t="shared" si="3284"/>
        <v>0.76729999999999998</v>
      </c>
      <c r="AF131" s="271">
        <f t="shared" si="3284"/>
        <v>0.56000000000000005</v>
      </c>
      <c r="AG131" s="263">
        <f t="shared" si="3284"/>
        <v>0.77429999999999999</v>
      </c>
      <c r="AH131" s="262">
        <f t="shared" si="3284"/>
        <v>0.80100000000000005</v>
      </c>
      <c r="AI131" s="271">
        <f t="shared" si="3284"/>
        <v>0.81810000000000005</v>
      </c>
      <c r="AJ131" s="264">
        <f t="shared" si="3284"/>
        <v>0.62690000000000001</v>
      </c>
      <c r="AK131" s="262">
        <f t="shared" si="3284"/>
        <v>0.84219999999999995</v>
      </c>
      <c r="AL131" s="266">
        <f>IF(AL130&gt;0,AL130/AL129,0)</f>
        <v>0</v>
      </c>
      <c r="AM131" s="271">
        <f t="shared" ref="AM131:AU131" si="3285">IF(AND(AM129&gt;0,AM130&gt;0),ROUNDDOWN(AM130/AM129,4),"")</f>
        <v>0.64910000000000001</v>
      </c>
      <c r="AN131" s="261">
        <f t="shared" si="3285"/>
        <v>0.84540000000000004</v>
      </c>
      <c r="AO131" s="262">
        <f t="shared" si="3285"/>
        <v>0.71279999999999999</v>
      </c>
      <c r="AP131" s="271">
        <f t="shared" si="3285"/>
        <v>0.75</v>
      </c>
      <c r="AQ131" s="263">
        <f t="shared" si="3285"/>
        <v>0.41799999999999998</v>
      </c>
      <c r="AR131" s="262">
        <f t="shared" si="3285"/>
        <v>0.38479999999999998</v>
      </c>
      <c r="AS131" s="271">
        <f t="shared" si="3285"/>
        <v>0.44440000000000002</v>
      </c>
      <c r="AT131" s="264">
        <f t="shared" si="3285"/>
        <v>1.1261000000000001</v>
      </c>
      <c r="AU131" s="262">
        <f t="shared" si="3285"/>
        <v>0.87219999999999998</v>
      </c>
      <c r="AV131" s="265">
        <f>IF(AV130&gt;0,AV130/AV129,0)</f>
        <v>0</v>
      </c>
      <c r="AW131" s="271">
        <f t="shared" ref="AW131:BE131" si="3286">IF(AND(AW129&gt;0,AW130&gt;0),ROUNDDOWN(AW130/AW129,4),"")</f>
        <v>0.5333</v>
      </c>
      <c r="AX131" s="447">
        <f t="shared" si="3286"/>
        <v>0.85160000000000002</v>
      </c>
      <c r="AY131" s="448">
        <f t="shared" si="3286"/>
        <v>0.71209999999999996</v>
      </c>
      <c r="AZ131" s="449">
        <f t="shared" si="3286"/>
        <v>0.66890000000000005</v>
      </c>
      <c r="BA131" s="468">
        <f t="shared" si="3286"/>
        <v>0.53300000000000003</v>
      </c>
      <c r="BB131" s="469">
        <f t="shared" si="3286"/>
        <v>0.52280000000000004</v>
      </c>
      <c r="BC131" s="470">
        <f t="shared" si="3286"/>
        <v>0.57140000000000002</v>
      </c>
      <c r="BD131" s="311">
        <f t="shared" si="3286"/>
        <v>0.88039999999999996</v>
      </c>
      <c r="BE131" s="321">
        <f t="shared" si="3286"/>
        <v>1.0095000000000001</v>
      </c>
      <c r="BF131" s="331"/>
      <c r="BG131" s="274">
        <f>IF(AND(BG129&gt;0,BG130&gt;0),ROUNDDOWN(BG130/BG129,4),"")</f>
        <v>0.58940000000000003</v>
      </c>
      <c r="BH131" s="267">
        <f t="shared" ref="BH131:BO131" si="3287">IF(AND(BH129&gt;0,BH130&gt;0),ROUNDDOWN(BH130/BH129,4),"")</f>
        <v>1.3683000000000001</v>
      </c>
      <c r="BI131" s="262">
        <f t="shared" si="3287"/>
        <v>0.70550000000000002</v>
      </c>
      <c r="BJ131" s="271">
        <f t="shared" si="3287"/>
        <v>0.81630000000000003</v>
      </c>
      <c r="BK131" s="263">
        <f t="shared" si="3287"/>
        <v>0.79710000000000003</v>
      </c>
      <c r="BL131" s="262">
        <f t="shared" si="3287"/>
        <v>0.73750000000000004</v>
      </c>
      <c r="BM131" s="271">
        <f t="shared" si="3287"/>
        <v>0.70960000000000001</v>
      </c>
      <c r="BN131" s="264">
        <f t="shared" si="3287"/>
        <v>0.85199999999999998</v>
      </c>
      <c r="BO131" s="262">
        <f t="shared" si="3287"/>
        <v>0.83389999999999997</v>
      </c>
      <c r="BP131" s="265">
        <f>IF(BP130&gt;0,BP130/BP129,0)</f>
        <v>0</v>
      </c>
      <c r="BQ131" s="271">
        <f t="shared" ref="BQ131:BY131" si="3288">IF(AND(BQ129&gt;0,BQ130&gt;0),ROUNDDOWN(BQ130/BQ129,4),"")</f>
        <v>0.59370000000000001</v>
      </c>
      <c r="BR131" s="261">
        <f t="shared" si="3288"/>
        <v>0.65629999999999999</v>
      </c>
      <c r="BS131" s="262">
        <f t="shared" si="3288"/>
        <v>0.49509999999999998</v>
      </c>
      <c r="BT131" s="271">
        <f t="shared" si="3288"/>
        <v>0.60409999999999997</v>
      </c>
      <c r="BU131" s="263">
        <f t="shared" si="3288"/>
        <v>0.40670000000000001</v>
      </c>
      <c r="BV131" s="262">
        <f t="shared" si="3288"/>
        <v>0.38779999999999998</v>
      </c>
      <c r="BW131" s="271">
        <f t="shared" si="3288"/>
        <v>0.3513</v>
      </c>
      <c r="BX131" s="264">
        <f t="shared" si="3288"/>
        <v>0.91410000000000002</v>
      </c>
      <c r="BY131" s="262">
        <f t="shared" si="3288"/>
        <v>0.73440000000000005</v>
      </c>
      <c r="BZ131" s="265">
        <f>IF(BZ130&gt;0,BZ130/BZ129,0)</f>
        <v>0</v>
      </c>
      <c r="CA131" s="271">
        <f t="shared" ref="CA131:CI131" si="3289">IF(AND(CA129&gt;0,CA130&gt;0),ROUNDDOWN(CA130/CA129,4),"")</f>
        <v>0.63929999999999998</v>
      </c>
      <c r="CB131" s="261">
        <f t="shared" si="3289"/>
        <v>0.49390000000000001</v>
      </c>
      <c r="CC131" s="262">
        <f t="shared" si="3289"/>
        <v>0.65180000000000005</v>
      </c>
      <c r="CD131" s="271">
        <f t="shared" si="3289"/>
        <v>0.73009999999999997</v>
      </c>
      <c r="CE131" s="263">
        <f t="shared" si="3289"/>
        <v>0.71499999999999997</v>
      </c>
      <c r="CF131" s="262">
        <f t="shared" si="3289"/>
        <v>0.67789999999999995</v>
      </c>
      <c r="CG131" s="271">
        <f t="shared" si="3289"/>
        <v>0.65</v>
      </c>
      <c r="CH131" s="264">
        <f t="shared" si="3289"/>
        <v>0.99960000000000004</v>
      </c>
      <c r="CI131" s="262">
        <f t="shared" si="3289"/>
        <v>0.92210000000000003</v>
      </c>
      <c r="CJ131" s="265">
        <f>IF(CJ130&gt;0,CJ130/CJ129,0)</f>
        <v>0</v>
      </c>
      <c r="CK131" s="271">
        <f t="shared" ref="CK131:CS131" si="3290">IF(AND(CK129&gt;0,CK130&gt;0),ROUNDDOWN(CK130/CK129,4),"")</f>
        <v>0.58330000000000004</v>
      </c>
      <c r="CL131" s="447">
        <f t="shared" si="3290"/>
        <v>0.752</v>
      </c>
      <c r="CM131" s="448">
        <f t="shared" si="3290"/>
        <v>0.63519999999999999</v>
      </c>
      <c r="CN131" s="449">
        <f t="shared" si="3290"/>
        <v>0.71870000000000001</v>
      </c>
      <c r="CO131" s="468">
        <f t="shared" si="3290"/>
        <v>0.63280000000000003</v>
      </c>
      <c r="CP131" s="469">
        <f t="shared" si="3290"/>
        <v>0.59709999999999996</v>
      </c>
      <c r="CQ131" s="470">
        <f t="shared" si="3290"/>
        <v>0.56479999999999997</v>
      </c>
      <c r="CR131" s="311">
        <f t="shared" si="3290"/>
        <v>0.91790000000000005</v>
      </c>
      <c r="CS131" s="321">
        <f t="shared" si="3290"/>
        <v>0.82240000000000002</v>
      </c>
      <c r="CT131" s="331"/>
      <c r="CU131" s="274">
        <f>IF(AND(CU129&gt;0,CU130&gt;0),ROUNDDOWN(CU130/CU129,4),"")</f>
        <v>0.60540000000000005</v>
      </c>
      <c r="CV131" s="348">
        <f t="shared" ref="CV131:FG131" si="3291">IF(AND(CV129&gt;0,CV130&gt;0),ROUNDDOWN(CV130/CV129,4),"")</f>
        <v>0.79430000000000001</v>
      </c>
      <c r="CW131" s="349">
        <f t="shared" si="3291"/>
        <v>0.66810000000000003</v>
      </c>
      <c r="CX131" s="278">
        <f t="shared" si="3291"/>
        <v>0.69479999999999997</v>
      </c>
      <c r="CY131" s="368">
        <f t="shared" si="3291"/>
        <v>0.60309999999999997</v>
      </c>
      <c r="CZ131" s="369">
        <f t="shared" si="3291"/>
        <v>0.5756</v>
      </c>
      <c r="DA131" s="281">
        <f t="shared" si="3291"/>
        <v>0.56659999999999999</v>
      </c>
      <c r="DB131" s="384">
        <f t="shared" si="3291"/>
        <v>0.90239999999999998</v>
      </c>
      <c r="DC131" s="385">
        <f t="shared" si="3291"/>
        <v>0.89510000000000001</v>
      </c>
      <c r="DD131" s="386" t="str">
        <f t="shared" si="3291"/>
        <v/>
      </c>
      <c r="DE131" s="284">
        <f t="shared" si="3291"/>
        <v>0.59819999999999995</v>
      </c>
      <c r="DF131" s="267">
        <f t="shared" si="3291"/>
        <v>0.48520000000000002</v>
      </c>
      <c r="DG131" s="262">
        <f t="shared" si="3291"/>
        <v>0.35220000000000001</v>
      </c>
      <c r="DH131" s="271">
        <f t="shared" si="3291"/>
        <v>0.48970000000000002</v>
      </c>
      <c r="DI131" s="263">
        <f t="shared" si="3291"/>
        <v>0.49399999999999999</v>
      </c>
      <c r="DJ131" s="262">
        <f t="shared" si="3291"/>
        <v>0.47689999999999999</v>
      </c>
      <c r="DK131" s="271">
        <f t="shared" si="3291"/>
        <v>0.5</v>
      </c>
      <c r="DL131" s="264">
        <f t="shared" si="3291"/>
        <v>0.24929999999999999</v>
      </c>
      <c r="DM131" s="262">
        <f t="shared" si="3291"/>
        <v>0.2291</v>
      </c>
      <c r="DN131" s="265">
        <f>IF(DN130&gt;0,DN130/DN129,0)</f>
        <v>0</v>
      </c>
      <c r="DO131" s="271">
        <f t="shared" si="3291"/>
        <v>0.27579999999999999</v>
      </c>
      <c r="DP131" s="261">
        <f t="shared" si="3291"/>
        <v>0.50290000000000001</v>
      </c>
      <c r="DQ131" s="262">
        <f t="shared" si="3291"/>
        <v>0.36280000000000001</v>
      </c>
      <c r="DR131" s="271">
        <f t="shared" si="3291"/>
        <v>0.42849999999999999</v>
      </c>
      <c r="DS131" s="263">
        <f t="shared" si="3291"/>
        <v>0.46829999999999999</v>
      </c>
      <c r="DT131" s="262">
        <f t="shared" si="3291"/>
        <v>0.39729999999999999</v>
      </c>
      <c r="DU131" s="271">
        <f t="shared" si="3291"/>
        <v>0.5</v>
      </c>
      <c r="DV131" s="264">
        <f t="shared" si="3291"/>
        <v>0.40649999999999997</v>
      </c>
      <c r="DW131" s="262">
        <f t="shared" si="3291"/>
        <v>0.40300000000000002</v>
      </c>
      <c r="DX131" s="265">
        <f>IF(DX130&gt;0,DX130/DX129,0)</f>
        <v>0</v>
      </c>
      <c r="DY131" s="271">
        <f t="shared" si="3291"/>
        <v>0.36609999999999998</v>
      </c>
      <c r="DZ131" s="261">
        <f t="shared" si="3291"/>
        <v>0.66</v>
      </c>
      <c r="EA131" s="262">
        <f t="shared" si="3291"/>
        <v>0.4178</v>
      </c>
      <c r="EB131" s="271">
        <f t="shared" si="3291"/>
        <v>0.47820000000000001</v>
      </c>
      <c r="EC131" s="263">
        <f t="shared" si="3291"/>
        <v>0.1716</v>
      </c>
      <c r="ED131" s="262">
        <f t="shared" si="3291"/>
        <v>0.14149999999999999</v>
      </c>
      <c r="EE131" s="271">
        <f t="shared" si="3291"/>
        <v>0.19350000000000001</v>
      </c>
      <c r="EF131" s="264">
        <f t="shared" si="3291"/>
        <v>0.49930000000000002</v>
      </c>
      <c r="EG131" s="262">
        <f t="shared" si="3291"/>
        <v>0.40570000000000001</v>
      </c>
      <c r="EH131" s="265">
        <f>IF(EH130&gt;0,EH130/EH129,0)</f>
        <v>0</v>
      </c>
      <c r="EI131" s="271">
        <f t="shared" si="3291"/>
        <v>0.36780000000000002</v>
      </c>
      <c r="EJ131" s="447">
        <f t="shared" si="3291"/>
        <v>0.54420000000000002</v>
      </c>
      <c r="EK131" s="448">
        <f t="shared" si="3291"/>
        <v>0.37590000000000001</v>
      </c>
      <c r="EL131" s="449">
        <f t="shared" si="3291"/>
        <v>0.46350000000000002</v>
      </c>
      <c r="EM131" s="468">
        <f t="shared" si="3291"/>
        <v>0.37809999999999999</v>
      </c>
      <c r="EN131" s="469">
        <f t="shared" si="3291"/>
        <v>0.3322</v>
      </c>
      <c r="EO131" s="470">
        <f t="shared" si="3291"/>
        <v>0.39779999999999999</v>
      </c>
      <c r="EP131" s="311">
        <f t="shared" si="3291"/>
        <v>0.40910000000000002</v>
      </c>
      <c r="EQ131" s="321">
        <f t="shared" si="3291"/>
        <v>0.36549999999999999</v>
      </c>
      <c r="ER131" s="331"/>
      <c r="ES131" s="274">
        <f>IF(AND(ES129&gt;0,ES130&gt;0),ROUNDDOWN(ES130/ES129,4),"")</f>
        <v>0.34250000000000003</v>
      </c>
      <c r="ET131" s="267">
        <f t="shared" si="3291"/>
        <v>0.2268</v>
      </c>
      <c r="EU131" s="262">
        <f t="shared" si="3291"/>
        <v>0.2087</v>
      </c>
      <c r="EV131" s="271">
        <f t="shared" si="3291"/>
        <v>0.14280000000000001</v>
      </c>
      <c r="EW131" s="263">
        <f t="shared" si="3291"/>
        <v>0.2888</v>
      </c>
      <c r="EX131" s="262">
        <f t="shared" si="3291"/>
        <v>0.2485</v>
      </c>
      <c r="EY131" s="271">
        <f t="shared" si="3291"/>
        <v>0.28570000000000001</v>
      </c>
      <c r="EZ131" s="264">
        <f t="shared" si="3291"/>
        <v>0.2656</v>
      </c>
      <c r="FA131" s="262">
        <f t="shared" si="3291"/>
        <v>0.19620000000000001</v>
      </c>
      <c r="FB131" s="265">
        <f>IF(FB130&gt;0,FB130/FB129,0)</f>
        <v>0</v>
      </c>
      <c r="FC131" s="271">
        <f t="shared" si="3291"/>
        <v>0.1923</v>
      </c>
      <c r="FD131" s="261">
        <f t="shared" si="3291"/>
        <v>3.1E-2</v>
      </c>
      <c r="FE131" s="262">
        <f t="shared" si="3291"/>
        <v>3.2599999999999997E-2</v>
      </c>
      <c r="FF131" s="271">
        <f t="shared" si="3291"/>
        <v>1.8499999999999999E-2</v>
      </c>
      <c r="FG131" s="263">
        <f t="shared" si="3291"/>
        <v>0.56950000000000001</v>
      </c>
      <c r="FH131" s="262">
        <f t="shared" ref="FH131:HA131" si="3292">IF(AND(FH129&gt;0,FH130&gt;0),ROUNDDOWN(FH130/FH129,4),"")</f>
        <v>0.53239999999999998</v>
      </c>
      <c r="FI131" s="271">
        <f t="shared" si="3292"/>
        <v>0.55169999999999997</v>
      </c>
      <c r="FJ131" s="264">
        <f t="shared" si="3292"/>
        <v>0.23760000000000001</v>
      </c>
      <c r="FK131" s="262">
        <f t="shared" si="3292"/>
        <v>0.23519999999999999</v>
      </c>
      <c r="FL131" s="265">
        <f>IF(FL130&gt;0,FL130/FL129,0)</f>
        <v>0</v>
      </c>
      <c r="FM131" s="271">
        <f t="shared" si="3292"/>
        <v>0.15379999999999999</v>
      </c>
      <c r="FN131" s="261" t="str">
        <f t="shared" si="3292"/>
        <v/>
      </c>
      <c r="FO131" s="262" t="str">
        <f t="shared" si="3292"/>
        <v/>
      </c>
      <c r="FP131" s="271" t="str">
        <f t="shared" si="3292"/>
        <v/>
      </c>
      <c r="FQ131" s="263" t="str">
        <f t="shared" si="3292"/>
        <v/>
      </c>
      <c r="FR131" s="262" t="str">
        <f t="shared" si="3292"/>
        <v/>
      </c>
      <c r="FS131" s="271" t="str">
        <f t="shared" si="3292"/>
        <v/>
      </c>
      <c r="FT131" s="264" t="str">
        <f t="shared" si="3292"/>
        <v/>
      </c>
      <c r="FU131" s="262" t="str">
        <f t="shared" si="3292"/>
        <v/>
      </c>
      <c r="FV131" s="265">
        <f>IF(FV130&gt;0,FV130/FV129,0)</f>
        <v>0</v>
      </c>
      <c r="FW131" s="271" t="str">
        <f t="shared" si="3292"/>
        <v/>
      </c>
      <c r="FX131" s="447">
        <f t="shared" si="3292"/>
        <v>7.4099999999999999E-2</v>
      </c>
      <c r="FY131" s="448">
        <f t="shared" si="3292"/>
        <v>6.9800000000000001E-2</v>
      </c>
      <c r="FZ131" s="449">
        <f t="shared" si="3292"/>
        <v>4.9000000000000002E-2</v>
      </c>
      <c r="GA131" s="468">
        <f t="shared" si="3292"/>
        <v>0.27429999999999999</v>
      </c>
      <c r="GB131" s="469">
        <f t="shared" si="3292"/>
        <v>0.249</v>
      </c>
      <c r="GC131" s="470">
        <f t="shared" si="3292"/>
        <v>0.26800000000000002</v>
      </c>
      <c r="GD131" s="311">
        <f t="shared" si="3292"/>
        <v>0.17910000000000001</v>
      </c>
      <c r="GE131" s="321">
        <f t="shared" si="3292"/>
        <v>0.1525</v>
      </c>
      <c r="GF131" s="331"/>
      <c r="GG131" s="274">
        <f>IF(AND(GG129&gt;0,GG130&gt;0),ROUNDDOWN(GG130/GG129,4),"")</f>
        <v>0.1205</v>
      </c>
      <c r="GH131" s="348">
        <f t="shared" ref="GH131:GW131" si="3293">IF(AND(GH129&gt;0,GH130&gt;0),ROUNDDOWN(GH130/GH129,4),"")</f>
        <v>0.2928</v>
      </c>
      <c r="GI131" s="349">
        <f t="shared" si="3293"/>
        <v>0.21379999999999999</v>
      </c>
      <c r="GJ131" s="278">
        <f t="shared" si="3293"/>
        <v>0.24840000000000001</v>
      </c>
      <c r="GK131" s="368">
        <f t="shared" si="3293"/>
        <v>0.32590000000000002</v>
      </c>
      <c r="GL131" s="369">
        <f t="shared" si="3293"/>
        <v>0.29089999999999999</v>
      </c>
      <c r="GM131" s="281">
        <f t="shared" si="3293"/>
        <v>0.33150000000000002</v>
      </c>
      <c r="GN131" s="384">
        <f t="shared" si="3293"/>
        <v>0.29389999999999999</v>
      </c>
      <c r="GO131" s="385">
        <f t="shared" si="3293"/>
        <v>0.25390000000000001</v>
      </c>
      <c r="GP131" s="386" t="str">
        <f t="shared" si="3293"/>
        <v/>
      </c>
      <c r="GQ131" s="284">
        <f t="shared" si="3293"/>
        <v>0.22950000000000001</v>
      </c>
      <c r="GR131" s="405">
        <f t="shared" si="3293"/>
        <v>0.58260000000000001</v>
      </c>
      <c r="GS131" s="406">
        <f t="shared" si="3293"/>
        <v>0.45390000000000003</v>
      </c>
      <c r="GT131" s="288">
        <f t="shared" si="3293"/>
        <v>0.46939999999999998</v>
      </c>
      <c r="GU131" s="405">
        <f t="shared" si="3293"/>
        <v>0.44879999999999998</v>
      </c>
      <c r="GV131" s="406">
        <f t="shared" si="3293"/>
        <v>0.41370000000000001</v>
      </c>
      <c r="GW131" s="288">
        <f t="shared" si="3293"/>
        <v>0.43519999999999998</v>
      </c>
      <c r="GX131" s="405">
        <f t="shared" si="3292"/>
        <v>0.53900000000000003</v>
      </c>
      <c r="GY131" s="406">
        <f t="shared" si="3292"/>
        <v>0.50429999999999997</v>
      </c>
      <c r="GZ131" s="415" t="str">
        <f t="shared" si="3292"/>
        <v/>
      </c>
      <c r="HA131" s="287">
        <f t="shared" si="3292"/>
        <v>0.3891</v>
      </c>
      <c r="HB131" s="260"/>
      <c r="HC131" s="258"/>
      <c r="HD131" s="258"/>
      <c r="HE131" s="259"/>
      <c r="HF131" s="258"/>
      <c r="HG131" s="258"/>
    </row>
    <row r="132" spans="2:215" s="96" customFormat="1" ht="29.25" thickBot="1">
      <c r="B132" s="602"/>
      <c r="C132" s="147"/>
      <c r="D132" s="192"/>
      <c r="E132" s="234"/>
      <c r="F132" s="235"/>
      <c r="G132" s="235"/>
      <c r="H132" s="235"/>
      <c r="I132" s="235"/>
      <c r="J132" s="234"/>
      <c r="K132" s="234"/>
      <c r="L132" s="234"/>
      <c r="M132" s="234"/>
      <c r="N132" s="234"/>
      <c r="O132" s="234"/>
      <c r="P132" s="234">
        <f>SUM(K129:P129)*12</f>
        <v>5190048</v>
      </c>
      <c r="Q132" s="234"/>
      <c r="R132" s="239"/>
      <c r="T132" s="255"/>
      <c r="V132" s="147"/>
      <c r="W132" s="255"/>
      <c r="Y132" s="147"/>
      <c r="Z132" s="255"/>
      <c r="AC132" s="147"/>
      <c r="AD132" s="255"/>
      <c r="AF132" s="147"/>
      <c r="AG132" s="255"/>
      <c r="AI132" s="147"/>
      <c r="AJ132" s="255"/>
      <c r="AM132" s="147"/>
      <c r="AN132" s="255"/>
      <c r="AP132" s="147"/>
      <c r="AQ132" s="255"/>
      <c r="AS132" s="147"/>
      <c r="AT132" s="255"/>
      <c r="AW132" s="147"/>
      <c r="AX132" s="450"/>
      <c r="AY132" s="451"/>
      <c r="AZ132" s="446"/>
      <c r="BA132" s="471"/>
      <c r="BB132" s="472"/>
      <c r="BC132" s="467"/>
      <c r="BD132" s="312"/>
      <c r="BE132" s="322"/>
      <c r="BF132" s="322"/>
      <c r="BG132" s="275"/>
      <c r="BJ132" s="147"/>
      <c r="BK132" s="255"/>
      <c r="BM132" s="147"/>
      <c r="BN132" s="255"/>
      <c r="BQ132" s="147"/>
      <c r="BR132" s="255"/>
      <c r="BT132" s="147"/>
      <c r="BU132" s="255"/>
      <c r="BW132" s="147"/>
      <c r="BX132" s="255"/>
      <c r="CA132" s="147"/>
      <c r="CB132" s="255"/>
      <c r="CD132" s="147"/>
      <c r="CE132" s="255"/>
      <c r="CG132" s="147"/>
      <c r="CH132" s="255"/>
      <c r="CK132" s="147"/>
      <c r="CL132" s="450"/>
      <c r="CM132" s="451"/>
      <c r="CN132" s="446"/>
      <c r="CO132" s="471"/>
      <c r="CP132" s="472"/>
      <c r="CQ132" s="467"/>
      <c r="CR132" s="312"/>
      <c r="CS132" s="322"/>
      <c r="CT132" s="322"/>
      <c r="CU132" s="275"/>
      <c r="CV132" s="350"/>
      <c r="CW132" s="351"/>
      <c r="CX132" s="277"/>
      <c r="CY132" s="370"/>
      <c r="CZ132" s="371"/>
      <c r="DA132" s="280"/>
      <c r="DB132" s="499"/>
      <c r="DC132" s="500"/>
      <c r="DD132" s="500"/>
      <c r="DE132" s="283"/>
      <c r="DH132" s="147"/>
      <c r="DI132" s="255"/>
      <c r="DK132" s="147"/>
      <c r="DL132" s="255"/>
      <c r="DO132" s="147"/>
      <c r="DP132" s="255"/>
      <c r="DR132" s="147"/>
      <c r="DS132" s="255"/>
      <c r="DU132" s="147"/>
      <c r="DV132" s="255"/>
      <c r="DY132" s="147"/>
      <c r="DZ132" s="255"/>
      <c r="EB132" s="147"/>
      <c r="EC132" s="255"/>
      <c r="EE132" s="147"/>
      <c r="EF132" s="255"/>
      <c r="EI132" s="147"/>
      <c r="EJ132" s="450"/>
      <c r="EK132" s="451"/>
      <c r="EL132" s="446"/>
      <c r="EM132" s="471"/>
      <c r="EN132" s="472"/>
      <c r="EO132" s="467"/>
      <c r="EP132" s="312"/>
      <c r="EQ132" s="322"/>
      <c r="ER132" s="322"/>
      <c r="ES132" s="275"/>
      <c r="EV132" s="147"/>
      <c r="EW132" s="255"/>
      <c r="EY132" s="147"/>
      <c r="EZ132" s="255"/>
      <c r="FC132" s="147"/>
      <c r="FD132" s="255"/>
      <c r="FF132" s="147"/>
      <c r="FG132" s="255"/>
      <c r="FI132" s="147"/>
      <c r="FJ132" s="255"/>
      <c r="FM132" s="147"/>
      <c r="FN132" s="255"/>
      <c r="FP132" s="147"/>
      <c r="FQ132" s="255"/>
      <c r="FS132" s="147"/>
      <c r="FT132" s="255"/>
      <c r="FW132" s="147"/>
      <c r="FX132" s="450"/>
      <c r="FY132" s="451"/>
      <c r="FZ132" s="446"/>
      <c r="GA132" s="471"/>
      <c r="GB132" s="472"/>
      <c r="GC132" s="467"/>
      <c r="GD132" s="312"/>
      <c r="GE132" s="322"/>
      <c r="GF132" s="322"/>
      <c r="GG132" s="275"/>
      <c r="GH132" s="350"/>
      <c r="GI132" s="351"/>
      <c r="GJ132" s="277"/>
      <c r="GK132" s="370"/>
      <c r="GL132" s="371"/>
      <c r="GM132" s="280"/>
      <c r="GN132" s="499"/>
      <c r="GO132" s="500"/>
      <c r="GP132" s="500"/>
      <c r="GQ132" s="283"/>
      <c r="GR132" s="312"/>
      <c r="GS132" s="322"/>
      <c r="GT132" s="275"/>
      <c r="GU132" s="312"/>
      <c r="GV132" s="322"/>
      <c r="GW132" s="275"/>
      <c r="GX132" s="312"/>
      <c r="GY132" s="322"/>
      <c r="GZ132" s="322"/>
      <c r="HA132" s="147"/>
      <c r="HB132" s="260"/>
      <c r="HC132" s="258"/>
      <c r="HD132" s="258"/>
      <c r="HE132" s="259"/>
      <c r="HF132" s="258"/>
      <c r="HG132" s="258"/>
    </row>
    <row r="133" spans="2:215" s="96" customFormat="1" ht="28.5">
      <c r="B133" s="602"/>
      <c r="C133" s="147"/>
      <c r="D133" s="192"/>
      <c r="E133" s="234"/>
      <c r="F133" s="235"/>
      <c r="G133" s="235"/>
      <c r="H133" s="235"/>
      <c r="I133" s="235"/>
      <c r="J133" s="234"/>
      <c r="K133" s="234"/>
      <c r="L133" s="234"/>
      <c r="M133" s="234"/>
      <c r="N133" s="234"/>
      <c r="O133" s="234"/>
      <c r="P133" s="234"/>
      <c r="Q133" s="234"/>
      <c r="R133" s="239"/>
      <c r="S133" s="220"/>
      <c r="T133" s="221" t="s">
        <v>176</v>
      </c>
      <c r="U133" s="222" t="s">
        <v>177</v>
      </c>
      <c r="V133" s="222" t="s">
        <v>179</v>
      </c>
      <c r="W133" s="223" t="s">
        <v>176</v>
      </c>
      <c r="X133" s="222" t="s">
        <v>177</v>
      </c>
      <c r="Y133" s="222" t="s">
        <v>179</v>
      </c>
      <c r="Z133" s="224" t="s">
        <v>176</v>
      </c>
      <c r="AA133" s="222" t="s">
        <v>177</v>
      </c>
      <c r="AB133" s="225" t="s">
        <v>234</v>
      </c>
      <c r="AC133" s="222" t="s">
        <v>179</v>
      </c>
      <c r="AD133" s="221" t="s">
        <v>176</v>
      </c>
      <c r="AE133" s="222" t="s">
        <v>177</v>
      </c>
      <c r="AF133" s="222" t="s">
        <v>179</v>
      </c>
      <c r="AG133" s="223" t="s">
        <v>176</v>
      </c>
      <c r="AH133" s="222" t="s">
        <v>177</v>
      </c>
      <c r="AI133" s="222" t="s">
        <v>179</v>
      </c>
      <c r="AJ133" s="224" t="s">
        <v>176</v>
      </c>
      <c r="AK133" s="222" t="s">
        <v>177</v>
      </c>
      <c r="AL133" s="225" t="s">
        <v>234</v>
      </c>
      <c r="AM133" s="222" t="s">
        <v>179</v>
      </c>
      <c r="AN133" s="221" t="s">
        <v>176</v>
      </c>
      <c r="AO133" s="222" t="s">
        <v>177</v>
      </c>
      <c r="AP133" s="222" t="s">
        <v>179</v>
      </c>
      <c r="AQ133" s="223" t="s">
        <v>176</v>
      </c>
      <c r="AR133" s="222" t="s">
        <v>177</v>
      </c>
      <c r="AS133" s="222" t="s">
        <v>179</v>
      </c>
      <c r="AT133" s="224" t="s">
        <v>176</v>
      </c>
      <c r="AU133" s="222" t="s">
        <v>177</v>
      </c>
      <c r="AV133" s="225" t="s">
        <v>234</v>
      </c>
      <c r="AW133" s="222" t="s">
        <v>179</v>
      </c>
      <c r="AX133" s="452" t="s">
        <v>176</v>
      </c>
      <c r="AY133" s="453" t="s">
        <v>177</v>
      </c>
      <c r="AZ133" s="454" t="s">
        <v>235</v>
      </c>
      <c r="BA133" s="473" t="s">
        <v>176</v>
      </c>
      <c r="BB133" s="474" t="s">
        <v>177</v>
      </c>
      <c r="BC133" s="475" t="s">
        <v>235</v>
      </c>
      <c r="BD133" s="313" t="s">
        <v>176</v>
      </c>
      <c r="BE133" s="323" t="s">
        <v>177</v>
      </c>
      <c r="BF133" s="332" t="s">
        <v>234</v>
      </c>
      <c r="BG133" s="227" t="s">
        <v>235</v>
      </c>
      <c r="BH133" s="226" t="s">
        <v>176</v>
      </c>
      <c r="BI133" s="222" t="s">
        <v>177</v>
      </c>
      <c r="BJ133" s="222" t="s">
        <v>179</v>
      </c>
      <c r="BK133" s="223" t="s">
        <v>176</v>
      </c>
      <c r="BL133" s="222" t="s">
        <v>177</v>
      </c>
      <c r="BM133" s="222" t="s">
        <v>179</v>
      </c>
      <c r="BN133" s="224" t="s">
        <v>176</v>
      </c>
      <c r="BO133" s="222" t="s">
        <v>177</v>
      </c>
      <c r="BP133" s="225" t="s">
        <v>234</v>
      </c>
      <c r="BQ133" s="222" t="s">
        <v>179</v>
      </c>
      <c r="BR133" s="221" t="s">
        <v>176</v>
      </c>
      <c r="BS133" s="222" t="s">
        <v>177</v>
      </c>
      <c r="BT133" s="222" t="s">
        <v>179</v>
      </c>
      <c r="BU133" s="223" t="s">
        <v>176</v>
      </c>
      <c r="BV133" s="222" t="s">
        <v>177</v>
      </c>
      <c r="BW133" s="222" t="s">
        <v>179</v>
      </c>
      <c r="BX133" s="224" t="s">
        <v>176</v>
      </c>
      <c r="BY133" s="222" t="s">
        <v>177</v>
      </c>
      <c r="BZ133" s="225" t="s">
        <v>234</v>
      </c>
      <c r="CA133" s="222" t="s">
        <v>179</v>
      </c>
      <c r="CB133" s="221" t="s">
        <v>176</v>
      </c>
      <c r="CC133" s="222" t="s">
        <v>177</v>
      </c>
      <c r="CD133" s="222" t="s">
        <v>179</v>
      </c>
      <c r="CE133" s="223" t="s">
        <v>176</v>
      </c>
      <c r="CF133" s="222" t="s">
        <v>177</v>
      </c>
      <c r="CG133" s="222" t="s">
        <v>179</v>
      </c>
      <c r="CH133" s="224" t="s">
        <v>176</v>
      </c>
      <c r="CI133" s="222" t="s">
        <v>177</v>
      </c>
      <c r="CJ133" s="225" t="s">
        <v>234</v>
      </c>
      <c r="CK133" s="222" t="s">
        <v>179</v>
      </c>
      <c r="CL133" s="452" t="s">
        <v>176</v>
      </c>
      <c r="CM133" s="453" t="s">
        <v>177</v>
      </c>
      <c r="CN133" s="454" t="s">
        <v>235</v>
      </c>
      <c r="CO133" s="473" t="s">
        <v>176</v>
      </c>
      <c r="CP133" s="474" t="s">
        <v>177</v>
      </c>
      <c r="CQ133" s="475" t="s">
        <v>235</v>
      </c>
      <c r="CR133" s="313" t="s">
        <v>176</v>
      </c>
      <c r="CS133" s="323" t="s">
        <v>177</v>
      </c>
      <c r="CT133" s="332" t="s">
        <v>234</v>
      </c>
      <c r="CU133" s="227" t="s">
        <v>235</v>
      </c>
      <c r="CV133" s="352" t="s">
        <v>240</v>
      </c>
      <c r="CW133" s="353" t="s">
        <v>241</v>
      </c>
      <c r="CX133" s="228" t="s">
        <v>235</v>
      </c>
      <c r="CY133" s="372" t="s">
        <v>240</v>
      </c>
      <c r="CZ133" s="373" t="s">
        <v>241</v>
      </c>
      <c r="DA133" s="229" t="s">
        <v>235</v>
      </c>
      <c r="DB133" s="387" t="s">
        <v>240</v>
      </c>
      <c r="DC133" s="388" t="s">
        <v>241</v>
      </c>
      <c r="DD133" s="389" t="s">
        <v>242</v>
      </c>
      <c r="DE133" s="230" t="s">
        <v>235</v>
      </c>
      <c r="DF133" s="226" t="s">
        <v>176</v>
      </c>
      <c r="DG133" s="222" t="s">
        <v>177</v>
      </c>
      <c r="DH133" s="222" t="s">
        <v>179</v>
      </c>
      <c r="DI133" s="223" t="s">
        <v>176</v>
      </c>
      <c r="DJ133" s="222" t="s">
        <v>177</v>
      </c>
      <c r="DK133" s="222" t="s">
        <v>179</v>
      </c>
      <c r="DL133" s="224" t="s">
        <v>176</v>
      </c>
      <c r="DM133" s="222" t="s">
        <v>177</v>
      </c>
      <c r="DN133" s="225" t="s">
        <v>234</v>
      </c>
      <c r="DO133" s="222" t="s">
        <v>179</v>
      </c>
      <c r="DP133" s="221" t="s">
        <v>176</v>
      </c>
      <c r="DQ133" s="222" t="s">
        <v>177</v>
      </c>
      <c r="DR133" s="222" t="s">
        <v>179</v>
      </c>
      <c r="DS133" s="223" t="s">
        <v>176</v>
      </c>
      <c r="DT133" s="222" t="s">
        <v>177</v>
      </c>
      <c r="DU133" s="222" t="s">
        <v>179</v>
      </c>
      <c r="DV133" s="224" t="s">
        <v>176</v>
      </c>
      <c r="DW133" s="222" t="s">
        <v>177</v>
      </c>
      <c r="DX133" s="225" t="s">
        <v>234</v>
      </c>
      <c r="DY133" s="222" t="s">
        <v>179</v>
      </c>
      <c r="DZ133" s="221" t="s">
        <v>176</v>
      </c>
      <c r="EA133" s="222" t="s">
        <v>177</v>
      </c>
      <c r="EB133" s="222" t="s">
        <v>179</v>
      </c>
      <c r="EC133" s="223" t="s">
        <v>176</v>
      </c>
      <c r="ED133" s="222" t="s">
        <v>177</v>
      </c>
      <c r="EE133" s="222" t="s">
        <v>179</v>
      </c>
      <c r="EF133" s="224" t="s">
        <v>176</v>
      </c>
      <c r="EG133" s="222" t="s">
        <v>177</v>
      </c>
      <c r="EH133" s="225" t="s">
        <v>234</v>
      </c>
      <c r="EI133" s="222" t="s">
        <v>179</v>
      </c>
      <c r="EJ133" s="452" t="s">
        <v>176</v>
      </c>
      <c r="EK133" s="453" t="s">
        <v>177</v>
      </c>
      <c r="EL133" s="454" t="s">
        <v>235</v>
      </c>
      <c r="EM133" s="473" t="s">
        <v>176</v>
      </c>
      <c r="EN133" s="474" t="s">
        <v>177</v>
      </c>
      <c r="EO133" s="475" t="s">
        <v>235</v>
      </c>
      <c r="EP133" s="313" t="s">
        <v>176</v>
      </c>
      <c r="EQ133" s="323" t="s">
        <v>177</v>
      </c>
      <c r="ER133" s="332" t="s">
        <v>234</v>
      </c>
      <c r="ES133" s="227" t="s">
        <v>235</v>
      </c>
      <c r="ET133" s="226" t="s">
        <v>176</v>
      </c>
      <c r="EU133" s="222" t="s">
        <v>177</v>
      </c>
      <c r="EV133" s="222" t="s">
        <v>179</v>
      </c>
      <c r="EW133" s="223" t="s">
        <v>176</v>
      </c>
      <c r="EX133" s="222" t="s">
        <v>177</v>
      </c>
      <c r="EY133" s="222" t="s">
        <v>179</v>
      </c>
      <c r="EZ133" s="224" t="s">
        <v>176</v>
      </c>
      <c r="FA133" s="222" t="s">
        <v>177</v>
      </c>
      <c r="FB133" s="225" t="s">
        <v>234</v>
      </c>
      <c r="FC133" s="222" t="s">
        <v>179</v>
      </c>
      <c r="FD133" s="221" t="s">
        <v>176</v>
      </c>
      <c r="FE133" s="222" t="s">
        <v>177</v>
      </c>
      <c r="FF133" s="222" t="s">
        <v>179</v>
      </c>
      <c r="FG133" s="223" t="s">
        <v>176</v>
      </c>
      <c r="FH133" s="222" t="s">
        <v>177</v>
      </c>
      <c r="FI133" s="222" t="s">
        <v>179</v>
      </c>
      <c r="FJ133" s="224" t="s">
        <v>176</v>
      </c>
      <c r="FK133" s="222" t="s">
        <v>177</v>
      </c>
      <c r="FL133" s="225" t="s">
        <v>234</v>
      </c>
      <c r="FM133" s="222" t="s">
        <v>179</v>
      </c>
      <c r="FN133" s="221" t="s">
        <v>176</v>
      </c>
      <c r="FO133" s="222" t="s">
        <v>177</v>
      </c>
      <c r="FP133" s="222" t="s">
        <v>179</v>
      </c>
      <c r="FQ133" s="223" t="s">
        <v>176</v>
      </c>
      <c r="FR133" s="222" t="s">
        <v>177</v>
      </c>
      <c r="FS133" s="222" t="s">
        <v>179</v>
      </c>
      <c r="FT133" s="224" t="s">
        <v>176</v>
      </c>
      <c r="FU133" s="222" t="s">
        <v>177</v>
      </c>
      <c r="FV133" s="225" t="s">
        <v>234</v>
      </c>
      <c r="FW133" s="222" t="s">
        <v>179</v>
      </c>
      <c r="FX133" s="452" t="s">
        <v>176</v>
      </c>
      <c r="FY133" s="453" t="s">
        <v>177</v>
      </c>
      <c r="FZ133" s="454" t="s">
        <v>235</v>
      </c>
      <c r="GA133" s="473" t="s">
        <v>176</v>
      </c>
      <c r="GB133" s="474" t="s">
        <v>177</v>
      </c>
      <c r="GC133" s="475" t="s">
        <v>235</v>
      </c>
      <c r="GD133" s="313" t="s">
        <v>176</v>
      </c>
      <c r="GE133" s="323" t="s">
        <v>177</v>
      </c>
      <c r="GF133" s="332" t="s">
        <v>234</v>
      </c>
      <c r="GG133" s="227" t="s">
        <v>235</v>
      </c>
      <c r="GH133" s="352" t="s">
        <v>240</v>
      </c>
      <c r="GI133" s="353" t="s">
        <v>241</v>
      </c>
      <c r="GJ133" s="228" t="s">
        <v>235</v>
      </c>
      <c r="GK133" s="372" t="s">
        <v>240</v>
      </c>
      <c r="GL133" s="373" t="s">
        <v>241</v>
      </c>
      <c r="GM133" s="229" t="s">
        <v>235</v>
      </c>
      <c r="GN133" s="387" t="s">
        <v>176</v>
      </c>
      <c r="GO133" s="388" t="s">
        <v>177</v>
      </c>
      <c r="GP133" s="389" t="s">
        <v>234</v>
      </c>
      <c r="GQ133" s="230" t="s">
        <v>235</v>
      </c>
      <c r="GR133" s="407" t="s">
        <v>176</v>
      </c>
      <c r="GS133" s="408" t="s">
        <v>177</v>
      </c>
      <c r="GT133" s="232" t="s">
        <v>235</v>
      </c>
      <c r="GU133" s="407" t="s">
        <v>176</v>
      </c>
      <c r="GV133" s="408" t="s">
        <v>177</v>
      </c>
      <c r="GW133" s="232" t="s">
        <v>235</v>
      </c>
      <c r="GX133" s="407" t="s">
        <v>176</v>
      </c>
      <c r="GY133" s="408" t="s">
        <v>177</v>
      </c>
      <c r="GZ133" s="416" t="s">
        <v>234</v>
      </c>
      <c r="HA133" s="231" t="s">
        <v>235</v>
      </c>
      <c r="HB133" s="260"/>
      <c r="HC133" s="258"/>
      <c r="HD133" s="258"/>
      <c r="HE133" s="259"/>
      <c r="HF133" s="258"/>
      <c r="HG133" s="258"/>
    </row>
    <row r="134" spans="2:215" s="96" customFormat="1" ht="28.5">
      <c r="B134" s="602"/>
      <c r="C134" s="147"/>
      <c r="D134" s="521" t="s">
        <v>244</v>
      </c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40" t="s">
        <v>237</v>
      </c>
      <c r="T134" s="241">
        <f t="shared" ref="T134:AY134" si="3294">SUMIFS(T$5:T$126,$HC$5:$HC$126,$S134,$HE$5:$HE$126,$D134)</f>
        <v>191000000</v>
      </c>
      <c r="U134" s="242">
        <f t="shared" si="3294"/>
        <v>45810000</v>
      </c>
      <c r="V134" s="269">
        <f t="shared" si="3294"/>
        <v>7</v>
      </c>
      <c r="W134" s="243">
        <f t="shared" si="3294"/>
        <v>33761344</v>
      </c>
      <c r="X134" s="242">
        <f t="shared" si="3294"/>
        <v>6608900</v>
      </c>
      <c r="Y134" s="269">
        <f t="shared" si="3294"/>
        <v>1</v>
      </c>
      <c r="Z134" s="244">
        <f t="shared" si="3294"/>
        <v>239912590</v>
      </c>
      <c r="AA134" s="242">
        <f t="shared" si="3294"/>
        <v>53839067</v>
      </c>
      <c r="AB134" s="245">
        <f t="shared" si="3294"/>
        <v>8599067</v>
      </c>
      <c r="AC134" s="269">
        <f t="shared" si="3294"/>
        <v>6</v>
      </c>
      <c r="AD134" s="241">
        <f t="shared" si="3294"/>
        <v>281000000</v>
      </c>
      <c r="AE134" s="242">
        <f t="shared" si="3294"/>
        <v>67110000</v>
      </c>
      <c r="AF134" s="269">
        <f t="shared" si="3294"/>
        <v>10</v>
      </c>
      <c r="AG134" s="243">
        <f t="shared" si="3294"/>
        <v>105019900</v>
      </c>
      <c r="AH134" s="242">
        <f t="shared" si="3294"/>
        <v>23585314</v>
      </c>
      <c r="AI134" s="269">
        <f t="shared" si="3294"/>
        <v>4</v>
      </c>
      <c r="AJ134" s="244">
        <f t="shared" si="3294"/>
        <v>222376138</v>
      </c>
      <c r="AK134" s="242">
        <f t="shared" si="3294"/>
        <v>37472522</v>
      </c>
      <c r="AL134" s="245">
        <f t="shared" si="3294"/>
        <v>-7767478</v>
      </c>
      <c r="AM134" s="269">
        <f t="shared" si="3294"/>
        <v>7</v>
      </c>
      <c r="AN134" s="241">
        <f t="shared" si="3294"/>
        <v>311000000</v>
      </c>
      <c r="AO134" s="242">
        <f t="shared" si="3294"/>
        <v>74160000</v>
      </c>
      <c r="AP134" s="269">
        <f t="shared" si="3294"/>
        <v>11</v>
      </c>
      <c r="AQ134" s="243">
        <f t="shared" si="3294"/>
        <v>290567543</v>
      </c>
      <c r="AR134" s="242">
        <f t="shared" si="3294"/>
        <v>62111009</v>
      </c>
      <c r="AS134" s="269">
        <f t="shared" si="3294"/>
        <v>9</v>
      </c>
      <c r="AT134" s="244">
        <f t="shared" si="3294"/>
        <v>36059783</v>
      </c>
      <c r="AU134" s="242">
        <f t="shared" si="3294"/>
        <v>7829275</v>
      </c>
      <c r="AV134" s="245">
        <f t="shared" si="3294"/>
        <v>-37410725</v>
      </c>
      <c r="AW134" s="269">
        <f t="shared" si="3294"/>
        <v>1</v>
      </c>
      <c r="AX134" s="441">
        <f t="shared" si="3294"/>
        <v>783000000</v>
      </c>
      <c r="AY134" s="442">
        <f t="shared" si="3294"/>
        <v>187080000</v>
      </c>
      <c r="AZ134" s="443">
        <f t="shared" ref="AZ134:CE134" si="3295">SUMIFS(AZ$5:AZ$126,$HC$5:$HC$126,$S134,$HE$5:$HE$126,$D134)</f>
        <v>28</v>
      </c>
      <c r="BA134" s="462">
        <f t="shared" si="3295"/>
        <v>429348787</v>
      </c>
      <c r="BB134" s="463">
        <f t="shared" si="3295"/>
        <v>92305223</v>
      </c>
      <c r="BC134" s="464">
        <f t="shared" si="3295"/>
        <v>14</v>
      </c>
      <c r="BD134" s="309">
        <f t="shared" si="3295"/>
        <v>498348511</v>
      </c>
      <c r="BE134" s="319">
        <f t="shared" si="3295"/>
        <v>99140864</v>
      </c>
      <c r="BF134" s="329">
        <f t="shared" si="3295"/>
        <v>-36579136</v>
      </c>
      <c r="BG134" s="272">
        <f t="shared" si="3295"/>
        <v>14</v>
      </c>
      <c r="BH134" s="246">
        <f t="shared" si="3295"/>
        <v>221000000</v>
      </c>
      <c r="BI134" s="242">
        <f t="shared" si="3295"/>
        <v>53010000</v>
      </c>
      <c r="BJ134" s="269">
        <f t="shared" si="3295"/>
        <v>8</v>
      </c>
      <c r="BK134" s="243">
        <f t="shared" si="3295"/>
        <v>202868417</v>
      </c>
      <c r="BL134" s="242">
        <f t="shared" si="3295"/>
        <v>42817212</v>
      </c>
      <c r="BM134" s="269">
        <f t="shared" si="3295"/>
        <v>7</v>
      </c>
      <c r="BN134" s="244">
        <f t="shared" si="3295"/>
        <v>339965955</v>
      </c>
      <c r="BO134" s="242">
        <f t="shared" si="3295"/>
        <v>74730986</v>
      </c>
      <c r="BP134" s="245">
        <f t="shared" si="3295"/>
        <v>29490986</v>
      </c>
      <c r="BQ134" s="269">
        <f t="shared" si="3295"/>
        <v>10</v>
      </c>
      <c r="BR134" s="241">
        <f t="shared" si="3295"/>
        <v>251000000</v>
      </c>
      <c r="BS134" s="242">
        <f t="shared" si="3295"/>
        <v>60060000</v>
      </c>
      <c r="BT134" s="269">
        <f t="shared" si="3295"/>
        <v>9</v>
      </c>
      <c r="BU134" s="243">
        <f t="shared" si="3295"/>
        <v>441014511</v>
      </c>
      <c r="BV134" s="242">
        <f t="shared" si="3295"/>
        <v>100368961</v>
      </c>
      <c r="BW134" s="269">
        <f t="shared" si="3295"/>
        <v>16</v>
      </c>
      <c r="BX134" s="244">
        <f t="shared" si="3295"/>
        <v>285420669</v>
      </c>
      <c r="BY134" s="242">
        <f t="shared" si="3295"/>
        <v>56491270</v>
      </c>
      <c r="BZ134" s="245">
        <f t="shared" si="3295"/>
        <v>11251270</v>
      </c>
      <c r="CA134" s="269">
        <f t="shared" si="3295"/>
        <v>8</v>
      </c>
      <c r="CB134" s="241">
        <f t="shared" si="3295"/>
        <v>361000000</v>
      </c>
      <c r="CC134" s="242">
        <f t="shared" si="3295"/>
        <v>86160000</v>
      </c>
      <c r="CD134" s="269">
        <f t="shared" si="3295"/>
        <v>13</v>
      </c>
      <c r="CE134" s="243">
        <f t="shared" si="3295"/>
        <v>451165266</v>
      </c>
      <c r="CF134" s="242">
        <f t="shared" ref="CF134:DK134" si="3296">SUMIFS(CF$5:CF$126,$HC$5:$HC$126,$S134,$HE$5:$HE$126,$D134)</f>
        <v>103656690</v>
      </c>
      <c r="CG134" s="269">
        <f t="shared" si="3296"/>
        <v>16</v>
      </c>
      <c r="CH134" s="244">
        <f t="shared" si="3296"/>
        <v>204565180</v>
      </c>
      <c r="CI134" s="242">
        <f t="shared" si="3296"/>
        <v>44273103</v>
      </c>
      <c r="CJ134" s="245">
        <f t="shared" si="3296"/>
        <v>-966897</v>
      </c>
      <c r="CK134" s="269">
        <f t="shared" si="3296"/>
        <v>7</v>
      </c>
      <c r="CL134" s="441">
        <f t="shared" si="3296"/>
        <v>833000000</v>
      </c>
      <c r="CM134" s="442">
        <f t="shared" si="3296"/>
        <v>199230000</v>
      </c>
      <c r="CN134" s="443">
        <f t="shared" si="3296"/>
        <v>30</v>
      </c>
      <c r="CO134" s="462">
        <f t="shared" si="3296"/>
        <v>1095048194</v>
      </c>
      <c r="CP134" s="463">
        <f t="shared" si="3296"/>
        <v>246842863</v>
      </c>
      <c r="CQ134" s="464">
        <f t="shared" si="3296"/>
        <v>39</v>
      </c>
      <c r="CR134" s="309">
        <f t="shared" si="3296"/>
        <v>829951804</v>
      </c>
      <c r="CS134" s="319">
        <f t="shared" si="3296"/>
        <v>175495359</v>
      </c>
      <c r="CT134" s="329">
        <f t="shared" si="3296"/>
        <v>39775359</v>
      </c>
      <c r="CU134" s="272">
        <f t="shared" si="3296"/>
        <v>25</v>
      </c>
      <c r="CV134" s="344">
        <f t="shared" si="3296"/>
        <v>1616000000</v>
      </c>
      <c r="CW134" s="345">
        <f t="shared" si="3296"/>
        <v>386310000</v>
      </c>
      <c r="CX134" s="276">
        <f t="shared" si="3296"/>
        <v>58</v>
      </c>
      <c r="CY134" s="364">
        <f t="shared" si="3296"/>
        <v>1524396981</v>
      </c>
      <c r="CZ134" s="365">
        <f t="shared" si="3296"/>
        <v>339148086</v>
      </c>
      <c r="DA134" s="279">
        <f t="shared" si="3296"/>
        <v>53</v>
      </c>
      <c r="DB134" s="379">
        <f t="shared" si="3296"/>
        <v>1328300315</v>
      </c>
      <c r="DC134" s="380">
        <f t="shared" si="3296"/>
        <v>274636223</v>
      </c>
      <c r="DD134" s="381">
        <f t="shared" si="3296"/>
        <v>3196223</v>
      </c>
      <c r="DE134" s="282">
        <f t="shared" si="3296"/>
        <v>39</v>
      </c>
      <c r="DF134" s="246">
        <f t="shared" si="3296"/>
        <v>271000000</v>
      </c>
      <c r="DG134" s="242">
        <f t="shared" si="3296"/>
        <v>64860000</v>
      </c>
      <c r="DH134" s="269">
        <f t="shared" si="3296"/>
        <v>10</v>
      </c>
      <c r="DI134" s="243">
        <f t="shared" si="3296"/>
        <v>395650118</v>
      </c>
      <c r="DJ134" s="242">
        <f t="shared" si="3296"/>
        <v>91042254</v>
      </c>
      <c r="DK134" s="269">
        <f t="shared" si="3296"/>
        <v>14</v>
      </c>
      <c r="DL134" s="244">
        <f t="shared" ref="DL134:EQ134" si="3297">SUMIFS(DL$5:DL$126,$HC$5:$HC$126,$S134,$HE$5:$HE$126,$D134)</f>
        <v>83260908</v>
      </c>
      <c r="DM134" s="242">
        <f t="shared" si="3297"/>
        <v>18307652</v>
      </c>
      <c r="DN134" s="245">
        <f t="shared" si="3297"/>
        <v>-26932348</v>
      </c>
      <c r="DO134" s="269">
        <f t="shared" si="3297"/>
        <v>3</v>
      </c>
      <c r="DP134" s="241">
        <f t="shared" si="3297"/>
        <v>281000000</v>
      </c>
      <c r="DQ134" s="242">
        <f t="shared" si="3297"/>
        <v>67110000</v>
      </c>
      <c r="DR134" s="269">
        <f t="shared" si="3297"/>
        <v>10</v>
      </c>
      <c r="DS134" s="243">
        <f t="shared" si="3297"/>
        <v>330943907</v>
      </c>
      <c r="DT134" s="242">
        <f t="shared" si="3297"/>
        <v>75996430</v>
      </c>
      <c r="DU134" s="269">
        <f t="shared" si="3297"/>
        <v>11</v>
      </c>
      <c r="DV134" s="244">
        <f t="shared" si="3297"/>
        <v>396904009</v>
      </c>
      <c r="DW134" s="242">
        <f t="shared" si="3297"/>
        <v>81489275</v>
      </c>
      <c r="DX134" s="245">
        <f t="shared" si="3297"/>
        <v>36249275</v>
      </c>
      <c r="DY134" s="269">
        <f t="shared" si="3297"/>
        <v>13</v>
      </c>
      <c r="DZ134" s="241">
        <f t="shared" si="3297"/>
        <v>251000000</v>
      </c>
      <c r="EA134" s="242">
        <f t="shared" si="3297"/>
        <v>60060000</v>
      </c>
      <c r="EB134" s="269">
        <f t="shared" si="3297"/>
        <v>9</v>
      </c>
      <c r="EC134" s="243">
        <f t="shared" si="3297"/>
        <v>273583700</v>
      </c>
      <c r="ED134" s="242">
        <f t="shared" si="3297"/>
        <v>64945240</v>
      </c>
      <c r="EE134" s="269">
        <f t="shared" si="3297"/>
        <v>10</v>
      </c>
      <c r="EF134" s="244">
        <f t="shared" si="3297"/>
        <v>325173431</v>
      </c>
      <c r="EG134" s="242">
        <f t="shared" si="3297"/>
        <v>74710994</v>
      </c>
      <c r="EH134" s="245">
        <f t="shared" si="3297"/>
        <v>29470994</v>
      </c>
      <c r="EI134" s="269">
        <f t="shared" si="3297"/>
        <v>12</v>
      </c>
      <c r="EJ134" s="441">
        <f t="shared" si="3297"/>
        <v>803000000</v>
      </c>
      <c r="EK134" s="442">
        <f t="shared" si="3297"/>
        <v>192030000</v>
      </c>
      <c r="EL134" s="443">
        <f t="shared" si="3297"/>
        <v>29</v>
      </c>
      <c r="EM134" s="462">
        <f t="shared" si="3297"/>
        <v>1000177725</v>
      </c>
      <c r="EN134" s="463">
        <f t="shared" si="3297"/>
        <v>231983924</v>
      </c>
      <c r="EO134" s="464">
        <f t="shared" si="3297"/>
        <v>35</v>
      </c>
      <c r="EP134" s="309">
        <f t="shared" si="3297"/>
        <v>805338348</v>
      </c>
      <c r="EQ134" s="319">
        <f t="shared" si="3297"/>
        <v>174507921</v>
      </c>
      <c r="ER134" s="329">
        <f t="shared" ref="ER134:FW134" si="3298">SUMIFS(ER$5:ER$126,$HC$5:$HC$126,$S134,$HE$5:$HE$126,$D134)</f>
        <v>38787921</v>
      </c>
      <c r="ES134" s="272">
        <f t="shared" si="3298"/>
        <v>28</v>
      </c>
      <c r="ET134" s="246">
        <f t="shared" si="3298"/>
        <v>241000000</v>
      </c>
      <c r="EU134" s="242">
        <f t="shared" si="3298"/>
        <v>57810000</v>
      </c>
      <c r="EV134" s="269">
        <f t="shared" si="3298"/>
        <v>9</v>
      </c>
      <c r="EW134" s="243">
        <f t="shared" si="3298"/>
        <v>361000000</v>
      </c>
      <c r="EX134" s="242">
        <f t="shared" si="3298"/>
        <v>86160000</v>
      </c>
      <c r="EY134" s="269">
        <f t="shared" si="3298"/>
        <v>13</v>
      </c>
      <c r="EZ134" s="244">
        <f t="shared" si="3298"/>
        <v>448524683</v>
      </c>
      <c r="FA134" s="242">
        <f t="shared" si="3298"/>
        <v>102196385</v>
      </c>
      <c r="FB134" s="245">
        <f t="shared" si="3298"/>
        <v>56956385</v>
      </c>
      <c r="FC134" s="269">
        <f t="shared" si="3298"/>
        <v>15</v>
      </c>
      <c r="FD134" s="241">
        <f t="shared" si="3298"/>
        <v>308000000</v>
      </c>
      <c r="FE134" s="242">
        <f t="shared" si="3298"/>
        <v>73740000</v>
      </c>
      <c r="FF134" s="269">
        <f t="shared" si="3298"/>
        <v>11</v>
      </c>
      <c r="FG134" s="243">
        <f t="shared" si="3298"/>
        <v>271000000</v>
      </c>
      <c r="FH134" s="242">
        <f t="shared" si="3298"/>
        <v>64860000</v>
      </c>
      <c r="FI134" s="269">
        <f t="shared" si="3298"/>
        <v>10</v>
      </c>
      <c r="FJ134" s="244">
        <f t="shared" si="3298"/>
        <v>463136896</v>
      </c>
      <c r="FK134" s="242">
        <f t="shared" si="3298"/>
        <v>106453018</v>
      </c>
      <c r="FL134" s="245">
        <f t="shared" si="3298"/>
        <v>61213018</v>
      </c>
      <c r="FM134" s="269">
        <f t="shared" si="3298"/>
        <v>17</v>
      </c>
      <c r="FN134" s="241">
        <f t="shared" si="3298"/>
        <v>415000000</v>
      </c>
      <c r="FO134" s="242">
        <f t="shared" si="3298"/>
        <v>99390000</v>
      </c>
      <c r="FP134" s="269">
        <f t="shared" si="3298"/>
        <v>15</v>
      </c>
      <c r="FQ134" s="243">
        <f t="shared" si="3298"/>
        <v>322198400</v>
      </c>
      <c r="FR134" s="242">
        <f t="shared" si="3298"/>
        <v>75283763</v>
      </c>
      <c r="FS134" s="269">
        <f t="shared" si="3298"/>
        <v>11</v>
      </c>
      <c r="FT134" s="244">
        <f t="shared" si="3298"/>
        <v>337215807</v>
      </c>
      <c r="FU134" s="242">
        <f t="shared" si="3298"/>
        <v>79630171</v>
      </c>
      <c r="FV134" s="245">
        <f t="shared" si="3298"/>
        <v>34390171</v>
      </c>
      <c r="FW134" s="269">
        <f t="shared" si="3298"/>
        <v>12</v>
      </c>
      <c r="FX134" s="441">
        <f t="shared" ref="FX134:HA134" si="3299">SUMIFS(FX$5:FX$126,$HC$5:$HC$126,$S134,$HE$5:$HE$126,$D134)</f>
        <v>964000000</v>
      </c>
      <c r="FY134" s="442">
        <f t="shared" si="3299"/>
        <v>230940000</v>
      </c>
      <c r="FZ134" s="443">
        <f t="shared" si="3299"/>
        <v>35</v>
      </c>
      <c r="GA134" s="462">
        <f t="shared" si="3299"/>
        <v>954198400</v>
      </c>
      <c r="GB134" s="463">
        <f t="shared" si="3299"/>
        <v>226303763</v>
      </c>
      <c r="GC134" s="464">
        <f t="shared" si="3299"/>
        <v>34</v>
      </c>
      <c r="GD134" s="309">
        <f t="shared" si="3299"/>
        <v>1248877386</v>
      </c>
      <c r="GE134" s="319">
        <f t="shared" si="3299"/>
        <v>288279574</v>
      </c>
      <c r="GF134" s="329">
        <f t="shared" si="3299"/>
        <v>152559574</v>
      </c>
      <c r="GG134" s="272">
        <f t="shared" si="3299"/>
        <v>44</v>
      </c>
      <c r="GH134" s="344">
        <f t="shared" si="3299"/>
        <v>1767000000</v>
      </c>
      <c r="GI134" s="345">
        <f t="shared" si="3299"/>
        <v>422970000</v>
      </c>
      <c r="GJ134" s="276">
        <f t="shared" si="3299"/>
        <v>64</v>
      </c>
      <c r="GK134" s="364">
        <f t="shared" si="3299"/>
        <v>1954376125</v>
      </c>
      <c r="GL134" s="365">
        <f t="shared" si="3299"/>
        <v>458287687</v>
      </c>
      <c r="GM134" s="279">
        <f t="shared" si="3299"/>
        <v>69</v>
      </c>
      <c r="GN134" s="379">
        <f t="shared" si="3299"/>
        <v>2054215734</v>
      </c>
      <c r="GO134" s="380">
        <f t="shared" si="3299"/>
        <v>462787495</v>
      </c>
      <c r="GP134" s="381">
        <f t="shared" si="3299"/>
        <v>191347495</v>
      </c>
      <c r="GQ134" s="282">
        <f t="shared" si="3299"/>
        <v>72</v>
      </c>
      <c r="GR134" s="401">
        <f t="shared" si="3299"/>
        <v>3383000000</v>
      </c>
      <c r="GS134" s="402">
        <f t="shared" si="3299"/>
        <v>809280000</v>
      </c>
      <c r="GT134" s="285">
        <f t="shared" si="3299"/>
        <v>122</v>
      </c>
      <c r="GU134" s="401">
        <f t="shared" si="3299"/>
        <v>3478773106</v>
      </c>
      <c r="GV134" s="402">
        <f t="shared" si="3299"/>
        <v>797435773</v>
      </c>
      <c r="GW134" s="285">
        <f t="shared" si="3299"/>
        <v>122</v>
      </c>
      <c r="GX134" s="401">
        <f t="shared" si="3299"/>
        <v>3382516049</v>
      </c>
      <c r="GY134" s="402">
        <f t="shared" si="3299"/>
        <v>737423718</v>
      </c>
      <c r="GZ134" s="417">
        <f t="shared" si="3299"/>
        <v>194543718</v>
      </c>
      <c r="HA134" s="291">
        <f t="shared" si="3299"/>
        <v>111</v>
      </c>
      <c r="HB134" s="260"/>
      <c r="HC134" s="247" t="s">
        <v>237</v>
      </c>
      <c r="HD134" s="258"/>
      <c r="HE134" s="259"/>
      <c r="HF134" s="258"/>
      <c r="HG134" s="258"/>
    </row>
    <row r="135" spans="2:215" s="96" customFormat="1" ht="28.5">
      <c r="B135" s="602"/>
      <c r="C135" s="147"/>
      <c r="D135" s="521"/>
      <c r="E135" s="234"/>
      <c r="F135" s="235"/>
      <c r="G135" s="235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9"/>
      <c r="S135" s="248" t="s">
        <v>238</v>
      </c>
      <c r="T135" s="249">
        <f t="shared" ref="T135:AY135" si="3300">SUMIFS(T$5:T$126,$HC$5:$HC$126,$S135,$HE$5:$HE$126,$D134)</f>
        <v>213547595</v>
      </c>
      <c r="U135" s="250">
        <f t="shared" si="3300"/>
        <v>44756899</v>
      </c>
      <c r="V135" s="270">
        <f t="shared" si="3300"/>
        <v>7</v>
      </c>
      <c r="W135" s="251">
        <f t="shared" si="3300"/>
        <v>29561344</v>
      </c>
      <c r="X135" s="250">
        <f t="shared" si="3300"/>
        <v>5768900</v>
      </c>
      <c r="Y135" s="270">
        <f t="shared" si="3300"/>
        <v>1</v>
      </c>
      <c r="Z135" s="252">
        <f t="shared" si="3300"/>
        <v>209912590</v>
      </c>
      <c r="AA135" s="250">
        <f t="shared" si="3300"/>
        <v>46789067</v>
      </c>
      <c r="AB135" s="253">
        <f t="shared" si="3300"/>
        <v>1549067</v>
      </c>
      <c r="AC135" s="270">
        <f t="shared" si="3300"/>
        <v>5</v>
      </c>
      <c r="AD135" s="249">
        <f t="shared" si="3300"/>
        <v>131452690</v>
      </c>
      <c r="AE135" s="250">
        <f t="shared" si="3300"/>
        <v>28876782</v>
      </c>
      <c r="AF135" s="270">
        <f t="shared" si="3300"/>
        <v>5</v>
      </c>
      <c r="AG135" s="251">
        <f t="shared" si="3300"/>
        <v>74290387</v>
      </c>
      <c r="AH135" s="250">
        <f t="shared" si="3300"/>
        <v>17214214</v>
      </c>
      <c r="AI135" s="270">
        <f t="shared" si="3300"/>
        <v>3</v>
      </c>
      <c r="AJ135" s="252">
        <f t="shared" si="3300"/>
        <v>201980237</v>
      </c>
      <c r="AK135" s="250">
        <f t="shared" si="3300"/>
        <v>39708682</v>
      </c>
      <c r="AL135" s="253">
        <f t="shared" si="3300"/>
        <v>-5531318</v>
      </c>
      <c r="AM135" s="270">
        <f t="shared" si="3300"/>
        <v>7</v>
      </c>
      <c r="AN135" s="249">
        <f t="shared" si="3300"/>
        <v>187963209</v>
      </c>
      <c r="AO135" s="250">
        <f t="shared" si="3300"/>
        <v>38672075</v>
      </c>
      <c r="AP135" s="270">
        <f t="shared" si="3300"/>
        <v>7</v>
      </c>
      <c r="AQ135" s="251">
        <f t="shared" si="3300"/>
        <v>197350536</v>
      </c>
      <c r="AR135" s="250">
        <f t="shared" si="3300"/>
        <v>38811263</v>
      </c>
      <c r="AS135" s="270">
        <f t="shared" si="3300"/>
        <v>6</v>
      </c>
      <c r="AT135" s="252">
        <f t="shared" si="3300"/>
        <v>101962320</v>
      </c>
      <c r="AU135" s="250">
        <f t="shared" si="3300"/>
        <v>21544826</v>
      </c>
      <c r="AV135" s="253">
        <f t="shared" si="3300"/>
        <v>-23695174</v>
      </c>
      <c r="AW135" s="270">
        <f t="shared" si="3300"/>
        <v>3</v>
      </c>
      <c r="AX135" s="444">
        <f t="shared" si="3300"/>
        <v>532963494</v>
      </c>
      <c r="AY135" s="445">
        <f t="shared" si="3300"/>
        <v>112305756</v>
      </c>
      <c r="AZ135" s="446">
        <f t="shared" ref="AZ135:CE135" si="3301">SUMIFS(AZ$5:AZ$126,$HC$5:$HC$126,$S135,$HE$5:$HE$126,$D134)</f>
        <v>19</v>
      </c>
      <c r="BA135" s="465">
        <f t="shared" si="3301"/>
        <v>301202267</v>
      </c>
      <c r="BB135" s="466">
        <f t="shared" si="3301"/>
        <v>61794377</v>
      </c>
      <c r="BC135" s="467">
        <f t="shared" si="3301"/>
        <v>10</v>
      </c>
      <c r="BD135" s="310">
        <f t="shared" si="3301"/>
        <v>513855147</v>
      </c>
      <c r="BE135" s="320">
        <f t="shared" si="3301"/>
        <v>108042575</v>
      </c>
      <c r="BF135" s="330">
        <f t="shared" si="3301"/>
        <v>-27677425</v>
      </c>
      <c r="BG135" s="273">
        <f t="shared" si="3301"/>
        <v>15</v>
      </c>
      <c r="BH135" s="254">
        <f t="shared" si="3301"/>
        <v>359058454</v>
      </c>
      <c r="BI135" s="250">
        <f t="shared" si="3301"/>
        <v>76330561</v>
      </c>
      <c r="BJ135" s="270">
        <f t="shared" si="3301"/>
        <v>13</v>
      </c>
      <c r="BK135" s="251">
        <f t="shared" si="3301"/>
        <v>139621724</v>
      </c>
      <c r="BL135" s="250">
        <f t="shared" si="3301"/>
        <v>28802428</v>
      </c>
      <c r="BM135" s="270">
        <f t="shared" si="3301"/>
        <v>5</v>
      </c>
      <c r="BN135" s="252">
        <f t="shared" si="3301"/>
        <v>212539920</v>
      </c>
      <c r="BO135" s="250">
        <f t="shared" si="3301"/>
        <v>44132477</v>
      </c>
      <c r="BP135" s="253">
        <f t="shared" si="3301"/>
        <v>-1107523</v>
      </c>
      <c r="BQ135" s="270">
        <f t="shared" si="3301"/>
        <v>6</v>
      </c>
      <c r="BR135" s="249">
        <f t="shared" si="3301"/>
        <v>150081422</v>
      </c>
      <c r="BS135" s="250">
        <f t="shared" si="3301"/>
        <v>30243054</v>
      </c>
      <c r="BT135" s="270">
        <f t="shared" si="3301"/>
        <v>5</v>
      </c>
      <c r="BU135" s="251">
        <f t="shared" si="3301"/>
        <v>182504470</v>
      </c>
      <c r="BV135" s="250">
        <f t="shared" si="3301"/>
        <v>39669239</v>
      </c>
      <c r="BW135" s="270">
        <f t="shared" si="3301"/>
        <v>6</v>
      </c>
      <c r="BX135" s="252">
        <f t="shared" si="3301"/>
        <v>164616823</v>
      </c>
      <c r="BY135" s="250">
        <f t="shared" si="3301"/>
        <v>38348704</v>
      </c>
      <c r="BZ135" s="253">
        <f t="shared" si="3301"/>
        <v>-6891296</v>
      </c>
      <c r="CA135" s="270">
        <f t="shared" si="3301"/>
        <v>6</v>
      </c>
      <c r="CB135" s="249">
        <f t="shared" si="3301"/>
        <v>371815074</v>
      </c>
      <c r="CC135" s="250">
        <f t="shared" si="3301"/>
        <v>71343437</v>
      </c>
      <c r="CD135" s="270">
        <f t="shared" si="3301"/>
        <v>12</v>
      </c>
      <c r="CE135" s="251">
        <f t="shared" si="3301"/>
        <v>297720190</v>
      </c>
      <c r="CF135" s="250">
        <f t="shared" ref="CF135:DK135" si="3302">SUMIFS(CF$5:CF$126,$HC$5:$HC$126,$S135,$HE$5:$HE$126,$D134)</f>
        <v>63590391</v>
      </c>
      <c r="CG135" s="270">
        <f t="shared" si="3302"/>
        <v>10</v>
      </c>
      <c r="CH135" s="252">
        <f t="shared" si="3302"/>
        <v>342078117</v>
      </c>
      <c r="CI135" s="250">
        <f t="shared" si="3302"/>
        <v>64320235</v>
      </c>
      <c r="CJ135" s="253">
        <f t="shared" si="3302"/>
        <v>19080235</v>
      </c>
      <c r="CK135" s="270">
        <f t="shared" si="3302"/>
        <v>11</v>
      </c>
      <c r="CL135" s="444">
        <f t="shared" si="3302"/>
        <v>880954950</v>
      </c>
      <c r="CM135" s="445">
        <f t="shared" si="3302"/>
        <v>177917052</v>
      </c>
      <c r="CN135" s="446">
        <f t="shared" si="3302"/>
        <v>30</v>
      </c>
      <c r="CO135" s="465">
        <f t="shared" si="3302"/>
        <v>619846384</v>
      </c>
      <c r="CP135" s="466">
        <f t="shared" si="3302"/>
        <v>132062058</v>
      </c>
      <c r="CQ135" s="467">
        <f t="shared" si="3302"/>
        <v>21</v>
      </c>
      <c r="CR135" s="310">
        <f t="shared" si="3302"/>
        <v>719234860</v>
      </c>
      <c r="CS135" s="320">
        <f t="shared" si="3302"/>
        <v>146801416</v>
      </c>
      <c r="CT135" s="330">
        <f t="shared" si="3302"/>
        <v>11081416</v>
      </c>
      <c r="CU135" s="273">
        <f t="shared" si="3302"/>
        <v>23</v>
      </c>
      <c r="CV135" s="346">
        <f t="shared" si="3302"/>
        <v>1413918444</v>
      </c>
      <c r="CW135" s="347">
        <f t="shared" si="3302"/>
        <v>290222808</v>
      </c>
      <c r="CX135" s="277">
        <f t="shared" si="3302"/>
        <v>49</v>
      </c>
      <c r="CY135" s="366">
        <f t="shared" si="3302"/>
        <v>921048651</v>
      </c>
      <c r="CZ135" s="367">
        <f t="shared" si="3302"/>
        <v>193856435</v>
      </c>
      <c r="DA135" s="280">
        <f t="shared" si="3302"/>
        <v>31</v>
      </c>
      <c r="DB135" s="382">
        <f t="shared" si="3302"/>
        <v>1233090007</v>
      </c>
      <c r="DC135" s="383">
        <f t="shared" si="3302"/>
        <v>254843991</v>
      </c>
      <c r="DD135" s="330">
        <f t="shared" si="3302"/>
        <v>-16596009</v>
      </c>
      <c r="DE135" s="283">
        <f t="shared" si="3302"/>
        <v>38</v>
      </c>
      <c r="DF135" s="254">
        <f t="shared" si="3302"/>
        <v>78322273</v>
      </c>
      <c r="DG135" s="250">
        <f t="shared" si="3302"/>
        <v>15894866</v>
      </c>
      <c r="DH135" s="270">
        <f t="shared" si="3302"/>
        <v>3</v>
      </c>
      <c r="DI135" s="251">
        <f t="shared" si="3302"/>
        <v>235174581</v>
      </c>
      <c r="DJ135" s="250">
        <f t="shared" si="3302"/>
        <v>49920561</v>
      </c>
      <c r="DK135" s="270">
        <f t="shared" si="3302"/>
        <v>8</v>
      </c>
      <c r="DL135" s="252">
        <f t="shared" ref="DL135:EQ135" si="3303">SUMIFS(DL$5:DL$126,$HC$5:$HC$126,$S135,$HE$5:$HE$126,$D134)</f>
        <v>62065248</v>
      </c>
      <c r="DM135" s="250">
        <f t="shared" si="3303"/>
        <v>12642396</v>
      </c>
      <c r="DN135" s="253">
        <f t="shared" si="3303"/>
        <v>-32597604</v>
      </c>
      <c r="DO135" s="270">
        <f t="shared" si="3303"/>
        <v>2</v>
      </c>
      <c r="DP135" s="249">
        <f t="shared" si="3303"/>
        <v>215333592</v>
      </c>
      <c r="DQ135" s="250">
        <f t="shared" si="3303"/>
        <v>46933347</v>
      </c>
      <c r="DR135" s="270">
        <f t="shared" si="3303"/>
        <v>5</v>
      </c>
      <c r="DS135" s="251">
        <f t="shared" si="3303"/>
        <v>204856816</v>
      </c>
      <c r="DT135" s="250">
        <f t="shared" si="3303"/>
        <v>40489695</v>
      </c>
      <c r="DU135" s="270">
        <f t="shared" si="3303"/>
        <v>8</v>
      </c>
      <c r="DV135" s="252">
        <f t="shared" si="3303"/>
        <v>200643780</v>
      </c>
      <c r="DW135" s="250">
        <f t="shared" si="3303"/>
        <v>39178561</v>
      </c>
      <c r="DX135" s="253">
        <f t="shared" si="3303"/>
        <v>-6061439</v>
      </c>
      <c r="DY135" s="270">
        <f t="shared" si="3303"/>
        <v>6</v>
      </c>
      <c r="DZ135" s="249">
        <f t="shared" si="3303"/>
        <v>78911281</v>
      </c>
      <c r="EA135" s="250">
        <f t="shared" si="3303"/>
        <v>17557802</v>
      </c>
      <c r="EB135" s="270">
        <f t="shared" si="3303"/>
        <v>3</v>
      </c>
      <c r="EC135" s="251">
        <f t="shared" si="3303"/>
        <v>96247703</v>
      </c>
      <c r="ED135" s="250">
        <f t="shared" si="3303"/>
        <v>20465297</v>
      </c>
      <c r="EE135" s="270">
        <f t="shared" si="3303"/>
        <v>4</v>
      </c>
      <c r="EF135" s="252">
        <f t="shared" si="3303"/>
        <v>131883767</v>
      </c>
      <c r="EG135" s="250">
        <f t="shared" si="3303"/>
        <v>27404416</v>
      </c>
      <c r="EH135" s="253">
        <f t="shared" si="3303"/>
        <v>-17835584</v>
      </c>
      <c r="EI135" s="270">
        <f t="shared" si="3303"/>
        <v>5</v>
      </c>
      <c r="EJ135" s="444">
        <f t="shared" si="3303"/>
        <v>372567146</v>
      </c>
      <c r="EK135" s="445">
        <f t="shared" si="3303"/>
        <v>80386015</v>
      </c>
      <c r="EL135" s="446">
        <f t="shared" si="3303"/>
        <v>11</v>
      </c>
      <c r="EM135" s="465">
        <f t="shared" si="3303"/>
        <v>536279100</v>
      </c>
      <c r="EN135" s="466">
        <f t="shared" si="3303"/>
        <v>110875553</v>
      </c>
      <c r="EO135" s="467">
        <f t="shared" si="3303"/>
        <v>20</v>
      </c>
      <c r="EP135" s="310">
        <f t="shared" si="3303"/>
        <v>394592795</v>
      </c>
      <c r="EQ135" s="320">
        <f t="shared" si="3303"/>
        <v>79225373</v>
      </c>
      <c r="ER135" s="330">
        <f t="shared" ref="ER135:FW135" si="3304">SUMIFS(ER$5:ER$126,$HC$5:$HC$126,$S135,$HE$5:$HE$126,$D134)</f>
        <v>-56494627</v>
      </c>
      <c r="ES135" s="273">
        <f t="shared" si="3304"/>
        <v>13</v>
      </c>
      <c r="ET135" s="254">
        <f t="shared" si="3304"/>
        <v>149673455</v>
      </c>
      <c r="EU135" s="250">
        <f t="shared" si="3304"/>
        <v>31768182</v>
      </c>
      <c r="EV135" s="270">
        <f t="shared" si="3304"/>
        <v>5</v>
      </c>
      <c r="EW135" s="251">
        <f t="shared" si="3304"/>
        <v>128831029</v>
      </c>
      <c r="EX135" s="250">
        <f t="shared" si="3304"/>
        <v>24325940</v>
      </c>
      <c r="EY135" s="270">
        <f t="shared" si="3304"/>
        <v>4</v>
      </c>
      <c r="EZ135" s="252">
        <f t="shared" si="3304"/>
        <v>105734509</v>
      </c>
      <c r="FA135" s="250">
        <f t="shared" si="3304"/>
        <v>20642318</v>
      </c>
      <c r="FB135" s="253">
        <f t="shared" si="3304"/>
        <v>-24597682</v>
      </c>
      <c r="FC135" s="270">
        <f t="shared" si="3304"/>
        <v>3</v>
      </c>
      <c r="FD135" s="249">
        <f t="shared" si="3304"/>
        <v>32037727</v>
      </c>
      <c r="FE135" s="250">
        <f t="shared" si="3304"/>
        <v>8220751</v>
      </c>
      <c r="FF135" s="270">
        <f t="shared" si="3304"/>
        <v>1</v>
      </c>
      <c r="FG135" s="251">
        <f t="shared" si="3304"/>
        <v>213758079</v>
      </c>
      <c r="FH135" s="250">
        <f t="shared" si="3304"/>
        <v>45419504</v>
      </c>
      <c r="FI135" s="270">
        <f t="shared" si="3304"/>
        <v>7</v>
      </c>
      <c r="FJ135" s="252">
        <f t="shared" si="3304"/>
        <v>121202637</v>
      </c>
      <c r="FK135" s="250">
        <f t="shared" si="3304"/>
        <v>25445217</v>
      </c>
      <c r="FL135" s="253">
        <f t="shared" si="3304"/>
        <v>-19794783</v>
      </c>
      <c r="FM135" s="270">
        <f t="shared" si="3304"/>
        <v>4</v>
      </c>
      <c r="FN135" s="249">
        <f t="shared" si="3304"/>
        <v>0</v>
      </c>
      <c r="FO135" s="250">
        <f t="shared" si="3304"/>
        <v>0</v>
      </c>
      <c r="FP135" s="270">
        <f t="shared" si="3304"/>
        <v>0</v>
      </c>
      <c r="FQ135" s="251">
        <f t="shared" si="3304"/>
        <v>0</v>
      </c>
      <c r="FR135" s="250">
        <f t="shared" si="3304"/>
        <v>0</v>
      </c>
      <c r="FS135" s="270">
        <f t="shared" si="3304"/>
        <v>0</v>
      </c>
      <c r="FT135" s="252">
        <f t="shared" si="3304"/>
        <v>0</v>
      </c>
      <c r="FU135" s="250">
        <f t="shared" si="3304"/>
        <v>0</v>
      </c>
      <c r="FV135" s="253">
        <f t="shared" si="3304"/>
        <v>-45240000</v>
      </c>
      <c r="FW135" s="270">
        <f t="shared" si="3304"/>
        <v>0</v>
      </c>
      <c r="FX135" s="444">
        <f t="shared" ref="FX135:HA135" si="3305">SUMIFS(FX$5:FX$126,$HC$5:$HC$126,$S135,$HE$5:$HE$126,$D134)</f>
        <v>181711182</v>
      </c>
      <c r="FY135" s="445">
        <f t="shared" si="3305"/>
        <v>39988933</v>
      </c>
      <c r="FZ135" s="446">
        <f t="shared" si="3305"/>
        <v>6</v>
      </c>
      <c r="GA135" s="465">
        <f t="shared" si="3305"/>
        <v>342589108</v>
      </c>
      <c r="GB135" s="466">
        <f t="shared" si="3305"/>
        <v>69745444</v>
      </c>
      <c r="GC135" s="467">
        <f t="shared" si="3305"/>
        <v>11</v>
      </c>
      <c r="GD135" s="310">
        <f t="shared" si="3305"/>
        <v>226937146</v>
      </c>
      <c r="GE135" s="320">
        <f t="shared" si="3305"/>
        <v>46087535</v>
      </c>
      <c r="GF135" s="330">
        <f t="shared" si="3305"/>
        <v>-89632465</v>
      </c>
      <c r="GG135" s="273">
        <f t="shared" si="3305"/>
        <v>7</v>
      </c>
      <c r="GH135" s="346">
        <f t="shared" si="3305"/>
        <v>554278328</v>
      </c>
      <c r="GI135" s="347">
        <f t="shared" si="3305"/>
        <v>120374948</v>
      </c>
      <c r="GJ135" s="277">
        <f t="shared" si="3305"/>
        <v>17</v>
      </c>
      <c r="GK135" s="366">
        <f t="shared" si="3305"/>
        <v>878868208</v>
      </c>
      <c r="GL135" s="367">
        <f t="shared" si="3305"/>
        <v>180620997</v>
      </c>
      <c r="GM135" s="280">
        <f t="shared" si="3305"/>
        <v>31</v>
      </c>
      <c r="GN135" s="382">
        <f t="shared" si="3305"/>
        <v>621529941</v>
      </c>
      <c r="GO135" s="383">
        <f t="shared" si="3305"/>
        <v>125312908</v>
      </c>
      <c r="GP135" s="330">
        <f t="shared" si="3305"/>
        <v>-146127092</v>
      </c>
      <c r="GQ135" s="283">
        <f t="shared" si="3305"/>
        <v>20</v>
      </c>
      <c r="GR135" s="403">
        <f t="shared" si="3305"/>
        <v>1968196772</v>
      </c>
      <c r="GS135" s="404">
        <f t="shared" si="3305"/>
        <v>410597756</v>
      </c>
      <c r="GT135" s="286">
        <f t="shared" si="3305"/>
        <v>66</v>
      </c>
      <c r="GU135" s="403">
        <f t="shared" si="3305"/>
        <v>1799916859</v>
      </c>
      <c r="GV135" s="404">
        <f t="shared" si="3305"/>
        <v>374477432</v>
      </c>
      <c r="GW135" s="286">
        <f t="shared" si="3305"/>
        <v>62</v>
      </c>
      <c r="GX135" s="403">
        <f t="shared" si="3305"/>
        <v>1854619948</v>
      </c>
      <c r="GY135" s="404">
        <f t="shared" si="3305"/>
        <v>380156899</v>
      </c>
      <c r="GZ135" s="330">
        <f t="shared" si="3305"/>
        <v>-162723101</v>
      </c>
      <c r="HA135" s="290">
        <f t="shared" si="3305"/>
        <v>58</v>
      </c>
      <c r="HB135" s="260"/>
      <c r="HC135" s="247" t="s">
        <v>238</v>
      </c>
      <c r="HD135" s="258"/>
      <c r="HE135" s="259"/>
      <c r="HF135" s="258"/>
      <c r="HG135" s="258"/>
    </row>
    <row r="136" spans="2:215" s="96" customFormat="1" ht="29.25" thickBot="1">
      <c r="B136" s="602"/>
      <c r="C136" s="147"/>
      <c r="D136" s="521"/>
      <c r="E136" s="234"/>
      <c r="F136" s="235"/>
      <c r="G136" s="235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9"/>
      <c r="S136" s="268" t="s">
        <v>239</v>
      </c>
      <c r="T136" s="261">
        <f t="shared" ref="T136:AA136" si="3306">IF(AND(T134&gt;0,T135&gt;0),ROUNDDOWN(T135/T134,4),"")</f>
        <v>1.1180000000000001</v>
      </c>
      <c r="U136" s="262">
        <f t="shared" si="3306"/>
        <v>0.97699999999999998</v>
      </c>
      <c r="V136" s="271">
        <f t="shared" si="3306"/>
        <v>1</v>
      </c>
      <c r="W136" s="263">
        <f t="shared" si="3306"/>
        <v>0.87549999999999994</v>
      </c>
      <c r="X136" s="262">
        <f t="shared" si="3306"/>
        <v>0.87280000000000002</v>
      </c>
      <c r="Y136" s="271">
        <f t="shared" si="3306"/>
        <v>1</v>
      </c>
      <c r="Z136" s="264">
        <f t="shared" si="3306"/>
        <v>0.87490000000000001</v>
      </c>
      <c r="AA136" s="262">
        <f t="shared" si="3306"/>
        <v>0.86899999999999999</v>
      </c>
      <c r="AB136" s="265">
        <f>IF(AB135&gt;0,AB135/AB134,0)</f>
        <v>0.18014361325478684</v>
      </c>
      <c r="AC136" s="271">
        <f t="shared" ref="AC136:AK136" si="3307">IF(AND(AC134&gt;0,AC135&gt;0),ROUNDDOWN(AC135/AC134,4),"")</f>
        <v>0.83330000000000004</v>
      </c>
      <c r="AD136" s="261">
        <f t="shared" si="3307"/>
        <v>0.46779999999999999</v>
      </c>
      <c r="AE136" s="262">
        <f t="shared" si="3307"/>
        <v>0.43020000000000003</v>
      </c>
      <c r="AF136" s="271">
        <f t="shared" si="3307"/>
        <v>0.5</v>
      </c>
      <c r="AG136" s="263">
        <f t="shared" si="3307"/>
        <v>0.70730000000000004</v>
      </c>
      <c r="AH136" s="262">
        <f t="shared" si="3307"/>
        <v>0.7298</v>
      </c>
      <c r="AI136" s="271">
        <f t="shared" si="3307"/>
        <v>0.75</v>
      </c>
      <c r="AJ136" s="264">
        <f t="shared" si="3307"/>
        <v>0.90820000000000001</v>
      </c>
      <c r="AK136" s="262">
        <f t="shared" si="3307"/>
        <v>1.0596000000000001</v>
      </c>
      <c r="AL136" s="265">
        <f>IF(AL135&gt;0,AL135/AL134,0)</f>
        <v>0</v>
      </c>
      <c r="AM136" s="271">
        <f t="shared" ref="AM136:AU136" si="3308">IF(AND(AM134&gt;0,AM135&gt;0),ROUNDDOWN(AM135/AM134,4),"")</f>
        <v>1</v>
      </c>
      <c r="AN136" s="261">
        <f t="shared" si="3308"/>
        <v>0.60429999999999995</v>
      </c>
      <c r="AO136" s="262">
        <f t="shared" si="3308"/>
        <v>0.52139999999999997</v>
      </c>
      <c r="AP136" s="271">
        <f t="shared" si="3308"/>
        <v>0.63629999999999998</v>
      </c>
      <c r="AQ136" s="263">
        <f t="shared" si="3308"/>
        <v>0.67910000000000004</v>
      </c>
      <c r="AR136" s="262">
        <f t="shared" si="3308"/>
        <v>0.62480000000000002</v>
      </c>
      <c r="AS136" s="271">
        <f t="shared" si="3308"/>
        <v>0.66659999999999997</v>
      </c>
      <c r="AT136" s="264">
        <f t="shared" si="3308"/>
        <v>2.8275000000000001</v>
      </c>
      <c r="AU136" s="262">
        <f t="shared" si="3308"/>
        <v>2.7517999999999998</v>
      </c>
      <c r="AV136" s="265">
        <f>IF(AV135&gt;0,AV135/AV134,0)</f>
        <v>0</v>
      </c>
      <c r="AW136" s="271">
        <f t="shared" ref="AW136:BE136" si="3309">IF(AND(AW134&gt;0,AW135&gt;0),ROUNDDOWN(AW135/AW134,4),"")</f>
        <v>3</v>
      </c>
      <c r="AX136" s="447">
        <f t="shared" si="3309"/>
        <v>0.68059999999999998</v>
      </c>
      <c r="AY136" s="448">
        <f t="shared" si="3309"/>
        <v>0.60029999999999994</v>
      </c>
      <c r="AZ136" s="449">
        <f t="shared" si="3309"/>
        <v>0.67849999999999999</v>
      </c>
      <c r="BA136" s="468">
        <f t="shared" si="3309"/>
        <v>0.70150000000000001</v>
      </c>
      <c r="BB136" s="469">
        <f t="shared" si="3309"/>
        <v>0.6694</v>
      </c>
      <c r="BC136" s="470">
        <f t="shared" si="3309"/>
        <v>0.71419999999999995</v>
      </c>
      <c r="BD136" s="311">
        <f t="shared" si="3309"/>
        <v>1.0310999999999999</v>
      </c>
      <c r="BE136" s="321">
        <f t="shared" si="3309"/>
        <v>1.0896999999999999</v>
      </c>
      <c r="BF136" s="331"/>
      <c r="BG136" s="274">
        <f>IF(AND(BG134&gt;0,BG135&gt;0),ROUNDDOWN(BG135/BG134,4),"")</f>
        <v>1.0713999999999999</v>
      </c>
      <c r="BH136" s="267">
        <f t="shared" ref="BH136:BO136" si="3310">IF(AND(BH134&gt;0,BH135&gt;0),ROUNDDOWN(BH135/BH134,4),"")</f>
        <v>1.6246</v>
      </c>
      <c r="BI136" s="262">
        <f t="shared" si="3310"/>
        <v>1.4399</v>
      </c>
      <c r="BJ136" s="271">
        <f t="shared" si="3310"/>
        <v>1.625</v>
      </c>
      <c r="BK136" s="263">
        <f t="shared" si="3310"/>
        <v>0.68820000000000003</v>
      </c>
      <c r="BL136" s="262">
        <f t="shared" si="3310"/>
        <v>0.67259999999999998</v>
      </c>
      <c r="BM136" s="271">
        <f t="shared" si="3310"/>
        <v>0.71419999999999995</v>
      </c>
      <c r="BN136" s="264">
        <f t="shared" si="3310"/>
        <v>0.62509999999999999</v>
      </c>
      <c r="BO136" s="262">
        <f t="shared" si="3310"/>
        <v>0.59050000000000002</v>
      </c>
      <c r="BP136" s="265">
        <f>IF(BP135&gt;0,BP135/BP134,0)</f>
        <v>0</v>
      </c>
      <c r="BQ136" s="271">
        <f t="shared" ref="BQ136:BY136" si="3311">IF(AND(BQ134&gt;0,BQ135&gt;0),ROUNDDOWN(BQ135/BQ134,4),"")</f>
        <v>0.6</v>
      </c>
      <c r="BR136" s="261">
        <f t="shared" si="3311"/>
        <v>0.59789999999999999</v>
      </c>
      <c r="BS136" s="262">
        <f t="shared" si="3311"/>
        <v>0.50349999999999995</v>
      </c>
      <c r="BT136" s="271">
        <f t="shared" si="3311"/>
        <v>0.55549999999999999</v>
      </c>
      <c r="BU136" s="263">
        <f t="shared" si="3311"/>
        <v>0.4138</v>
      </c>
      <c r="BV136" s="262">
        <f t="shared" si="3311"/>
        <v>0.3952</v>
      </c>
      <c r="BW136" s="271">
        <f t="shared" si="3311"/>
        <v>0.375</v>
      </c>
      <c r="BX136" s="264">
        <f t="shared" si="3311"/>
        <v>0.57669999999999999</v>
      </c>
      <c r="BY136" s="262">
        <f t="shared" si="3311"/>
        <v>0.67879999999999996</v>
      </c>
      <c r="BZ136" s="265">
        <f>IF(BZ135&gt;0,BZ135/BZ134,0)</f>
        <v>0</v>
      </c>
      <c r="CA136" s="271">
        <f t="shared" ref="CA136:CI136" si="3312">IF(AND(CA134&gt;0,CA135&gt;0),ROUNDDOWN(CA135/CA134,4),"")</f>
        <v>0.75</v>
      </c>
      <c r="CB136" s="261">
        <f t="shared" si="3312"/>
        <v>1.0299</v>
      </c>
      <c r="CC136" s="262">
        <f t="shared" si="3312"/>
        <v>0.82799999999999996</v>
      </c>
      <c r="CD136" s="271">
        <f t="shared" si="3312"/>
        <v>0.92300000000000004</v>
      </c>
      <c r="CE136" s="263">
        <f t="shared" si="3312"/>
        <v>0.65980000000000005</v>
      </c>
      <c r="CF136" s="262">
        <f t="shared" si="3312"/>
        <v>0.61339999999999995</v>
      </c>
      <c r="CG136" s="271">
        <f t="shared" si="3312"/>
        <v>0.625</v>
      </c>
      <c r="CH136" s="264">
        <f t="shared" si="3312"/>
        <v>1.6721999999999999</v>
      </c>
      <c r="CI136" s="262">
        <f t="shared" si="3312"/>
        <v>1.4528000000000001</v>
      </c>
      <c r="CJ136" s="265">
        <f>IF(CJ135&gt;0,CJ135/CJ134,0)</f>
        <v>-19.733472127848156</v>
      </c>
      <c r="CK136" s="271">
        <f t="shared" ref="CK136:CS136" si="3313">IF(AND(CK134&gt;0,CK135&gt;0),ROUNDDOWN(CK135/CK134,4),"")</f>
        <v>1.5713999999999999</v>
      </c>
      <c r="CL136" s="447">
        <f t="shared" si="3313"/>
        <v>1.0575000000000001</v>
      </c>
      <c r="CM136" s="448">
        <f t="shared" si="3313"/>
        <v>0.89300000000000002</v>
      </c>
      <c r="CN136" s="449">
        <f t="shared" si="3313"/>
        <v>1</v>
      </c>
      <c r="CO136" s="468">
        <f t="shared" si="3313"/>
        <v>0.56599999999999995</v>
      </c>
      <c r="CP136" s="469">
        <f t="shared" si="3313"/>
        <v>0.53500000000000003</v>
      </c>
      <c r="CQ136" s="470">
        <f t="shared" si="3313"/>
        <v>0.53839999999999999</v>
      </c>
      <c r="CR136" s="311">
        <f t="shared" si="3313"/>
        <v>0.86650000000000005</v>
      </c>
      <c r="CS136" s="321">
        <f t="shared" si="3313"/>
        <v>0.83640000000000003</v>
      </c>
      <c r="CT136" s="331"/>
      <c r="CU136" s="274">
        <f t="shared" ref="CU136:DC136" si="3314">IF(AND(CU134&gt;0,CU135&gt;0),ROUNDDOWN(CU135/CU134,4),"")</f>
        <v>0.92</v>
      </c>
      <c r="CV136" s="348">
        <f t="shared" si="3314"/>
        <v>0.87490000000000001</v>
      </c>
      <c r="CW136" s="349">
        <f t="shared" si="3314"/>
        <v>0.75119999999999998</v>
      </c>
      <c r="CX136" s="278">
        <f t="shared" si="3314"/>
        <v>0.8448</v>
      </c>
      <c r="CY136" s="368">
        <f t="shared" si="3314"/>
        <v>0.60419999999999996</v>
      </c>
      <c r="CZ136" s="369">
        <f t="shared" si="3314"/>
        <v>0.57150000000000001</v>
      </c>
      <c r="DA136" s="281">
        <f t="shared" si="3314"/>
        <v>0.58489999999999998</v>
      </c>
      <c r="DB136" s="384">
        <f t="shared" si="3314"/>
        <v>0.92830000000000001</v>
      </c>
      <c r="DC136" s="385">
        <f t="shared" si="3314"/>
        <v>0.92789999999999995</v>
      </c>
      <c r="DD136" s="386"/>
      <c r="DE136" s="284">
        <f>IF(AND(DE134&gt;0,DE135&gt;0),ROUNDDOWN(DE135/DE134,4),"")</f>
        <v>0.97430000000000005</v>
      </c>
      <c r="DF136" s="267">
        <f t="shared" ref="DF136:DM136" si="3315">IF(AND(DF134&gt;0,DF135&gt;0),ROUNDDOWN(DF135/DF134,4),"")</f>
        <v>0.28899999999999998</v>
      </c>
      <c r="DG136" s="262">
        <f t="shared" si="3315"/>
        <v>0.245</v>
      </c>
      <c r="DH136" s="271">
        <f t="shared" si="3315"/>
        <v>0.3</v>
      </c>
      <c r="DI136" s="263">
        <f t="shared" si="3315"/>
        <v>0.59440000000000004</v>
      </c>
      <c r="DJ136" s="262">
        <f t="shared" si="3315"/>
        <v>0.54830000000000001</v>
      </c>
      <c r="DK136" s="271">
        <f t="shared" si="3315"/>
        <v>0.57140000000000002</v>
      </c>
      <c r="DL136" s="264">
        <f t="shared" si="3315"/>
        <v>0.74539999999999995</v>
      </c>
      <c r="DM136" s="262">
        <f t="shared" si="3315"/>
        <v>0.6905</v>
      </c>
      <c r="DN136" s="265">
        <f>IF(DN135&gt;0,DN135/DN134,0)</f>
        <v>0</v>
      </c>
      <c r="DO136" s="271">
        <f t="shared" ref="DO136:DW136" si="3316">IF(AND(DO134&gt;0,DO135&gt;0),ROUNDDOWN(DO135/DO134,4),"")</f>
        <v>0.66659999999999997</v>
      </c>
      <c r="DP136" s="261">
        <f t="shared" si="3316"/>
        <v>0.76629999999999998</v>
      </c>
      <c r="DQ136" s="262">
        <f t="shared" si="3316"/>
        <v>0.69930000000000003</v>
      </c>
      <c r="DR136" s="271">
        <f t="shared" si="3316"/>
        <v>0.5</v>
      </c>
      <c r="DS136" s="263">
        <f t="shared" si="3316"/>
        <v>0.61899999999999999</v>
      </c>
      <c r="DT136" s="262">
        <f t="shared" si="3316"/>
        <v>0.53269999999999995</v>
      </c>
      <c r="DU136" s="271">
        <f t="shared" si="3316"/>
        <v>0.72719999999999996</v>
      </c>
      <c r="DV136" s="264">
        <f t="shared" si="3316"/>
        <v>0.50549999999999995</v>
      </c>
      <c r="DW136" s="262">
        <f t="shared" si="3316"/>
        <v>0.48070000000000002</v>
      </c>
      <c r="DX136" s="265">
        <f>IF(DX135&gt;0,DX135/DX134,0)</f>
        <v>0</v>
      </c>
      <c r="DY136" s="271">
        <f t="shared" ref="DY136:EG136" si="3317">IF(AND(DY134&gt;0,DY135&gt;0),ROUNDDOWN(DY135/DY134,4),"")</f>
        <v>0.46150000000000002</v>
      </c>
      <c r="DZ136" s="261">
        <f t="shared" si="3317"/>
        <v>0.31430000000000002</v>
      </c>
      <c r="EA136" s="262">
        <f t="shared" si="3317"/>
        <v>0.2923</v>
      </c>
      <c r="EB136" s="271">
        <f t="shared" si="3317"/>
        <v>0.33329999999999999</v>
      </c>
      <c r="EC136" s="263">
        <f t="shared" si="3317"/>
        <v>0.3518</v>
      </c>
      <c r="ED136" s="262">
        <f t="shared" si="3317"/>
        <v>0.31509999999999999</v>
      </c>
      <c r="EE136" s="271">
        <f t="shared" si="3317"/>
        <v>0.4</v>
      </c>
      <c r="EF136" s="264">
        <f t="shared" si="3317"/>
        <v>0.40550000000000003</v>
      </c>
      <c r="EG136" s="262">
        <f t="shared" si="3317"/>
        <v>0.36680000000000001</v>
      </c>
      <c r="EH136" s="265">
        <f>IF(EH135&gt;0,EH135/EH134,0)</f>
        <v>0</v>
      </c>
      <c r="EI136" s="271">
        <f t="shared" ref="EI136:EQ136" si="3318">IF(AND(EI134&gt;0,EI135&gt;0),ROUNDDOWN(EI135/EI134,4),"")</f>
        <v>0.41660000000000003</v>
      </c>
      <c r="EJ136" s="447">
        <f t="shared" si="3318"/>
        <v>0.46389999999999998</v>
      </c>
      <c r="EK136" s="448">
        <f t="shared" si="3318"/>
        <v>0.41860000000000003</v>
      </c>
      <c r="EL136" s="449">
        <f t="shared" si="3318"/>
        <v>0.37930000000000003</v>
      </c>
      <c r="EM136" s="468">
        <f t="shared" si="3318"/>
        <v>0.53610000000000002</v>
      </c>
      <c r="EN136" s="469">
        <f t="shared" si="3318"/>
        <v>0.47789999999999999</v>
      </c>
      <c r="EO136" s="470">
        <f t="shared" si="3318"/>
        <v>0.57140000000000002</v>
      </c>
      <c r="EP136" s="311">
        <f t="shared" si="3318"/>
        <v>0.4899</v>
      </c>
      <c r="EQ136" s="321">
        <f t="shared" si="3318"/>
        <v>0.45390000000000003</v>
      </c>
      <c r="ER136" s="331"/>
      <c r="ES136" s="274">
        <f>IF(AND(ES134&gt;0,ES135&gt;0),ROUNDDOWN(ES135/ES134,4),"")</f>
        <v>0.4642</v>
      </c>
      <c r="ET136" s="267">
        <f t="shared" ref="ET136:FA136" si="3319">IF(AND(ET134&gt;0,ET135&gt;0),ROUNDDOWN(ET135/ET134,4),"")</f>
        <v>0.621</v>
      </c>
      <c r="EU136" s="262">
        <f t="shared" si="3319"/>
        <v>0.54949999999999999</v>
      </c>
      <c r="EV136" s="271">
        <f t="shared" si="3319"/>
        <v>0.55549999999999999</v>
      </c>
      <c r="EW136" s="263">
        <f t="shared" si="3319"/>
        <v>0.35680000000000001</v>
      </c>
      <c r="EX136" s="262">
        <f t="shared" si="3319"/>
        <v>0.2823</v>
      </c>
      <c r="EY136" s="271">
        <f t="shared" si="3319"/>
        <v>0.30759999999999998</v>
      </c>
      <c r="EZ136" s="264">
        <f t="shared" si="3319"/>
        <v>0.23569999999999999</v>
      </c>
      <c r="FA136" s="262">
        <f t="shared" si="3319"/>
        <v>0.2019</v>
      </c>
      <c r="FB136" s="265">
        <f>IF(FB135&gt;0,FB135/FB134,0)</f>
        <v>0</v>
      </c>
      <c r="FC136" s="271">
        <f t="shared" ref="FC136:FK136" si="3320">IF(AND(FC134&gt;0,FC135&gt;0),ROUNDDOWN(FC135/FC134,4),"")</f>
        <v>0.2</v>
      </c>
      <c r="FD136" s="261">
        <f t="shared" si="3320"/>
        <v>0.104</v>
      </c>
      <c r="FE136" s="262">
        <f t="shared" si="3320"/>
        <v>0.1114</v>
      </c>
      <c r="FF136" s="271">
        <f t="shared" si="3320"/>
        <v>9.0899999999999995E-2</v>
      </c>
      <c r="FG136" s="263">
        <f t="shared" si="3320"/>
        <v>0.78869999999999996</v>
      </c>
      <c r="FH136" s="262">
        <f t="shared" si="3320"/>
        <v>0.70020000000000004</v>
      </c>
      <c r="FI136" s="271">
        <f t="shared" si="3320"/>
        <v>0.7</v>
      </c>
      <c r="FJ136" s="264">
        <f t="shared" si="3320"/>
        <v>0.2616</v>
      </c>
      <c r="FK136" s="262">
        <f t="shared" si="3320"/>
        <v>0.23899999999999999</v>
      </c>
      <c r="FL136" s="265">
        <f>IF(FL135&gt;0,FL135/FL134,0)</f>
        <v>0</v>
      </c>
      <c r="FM136" s="271">
        <f t="shared" ref="FM136:FU136" si="3321">IF(AND(FM134&gt;0,FM135&gt;0),ROUNDDOWN(FM135/FM134,4),"")</f>
        <v>0.23519999999999999</v>
      </c>
      <c r="FN136" s="261" t="str">
        <f t="shared" si="3321"/>
        <v/>
      </c>
      <c r="FO136" s="262" t="str">
        <f t="shared" si="3321"/>
        <v/>
      </c>
      <c r="FP136" s="271" t="str">
        <f t="shared" si="3321"/>
        <v/>
      </c>
      <c r="FQ136" s="263" t="str">
        <f t="shared" si="3321"/>
        <v/>
      </c>
      <c r="FR136" s="262" t="str">
        <f t="shared" si="3321"/>
        <v/>
      </c>
      <c r="FS136" s="271" t="str">
        <f t="shared" si="3321"/>
        <v/>
      </c>
      <c r="FT136" s="264" t="str">
        <f t="shared" si="3321"/>
        <v/>
      </c>
      <c r="FU136" s="262" t="str">
        <f t="shared" si="3321"/>
        <v/>
      </c>
      <c r="FV136" s="265">
        <f>IF(FV135&gt;0,FV135/FV134,0)</f>
        <v>0</v>
      </c>
      <c r="FW136" s="271" t="str">
        <f t="shared" ref="FW136:GE136" si="3322">IF(AND(FW134&gt;0,FW135&gt;0),ROUNDDOWN(FW135/FW134,4),"")</f>
        <v/>
      </c>
      <c r="FX136" s="447">
        <f t="shared" si="3322"/>
        <v>0.18840000000000001</v>
      </c>
      <c r="FY136" s="448">
        <f t="shared" si="3322"/>
        <v>0.1731</v>
      </c>
      <c r="FZ136" s="449">
        <f t="shared" si="3322"/>
        <v>0.1714</v>
      </c>
      <c r="GA136" s="468">
        <f t="shared" si="3322"/>
        <v>0.35899999999999999</v>
      </c>
      <c r="GB136" s="469">
        <f t="shared" si="3322"/>
        <v>0.30809999999999998</v>
      </c>
      <c r="GC136" s="470">
        <f t="shared" si="3322"/>
        <v>0.32350000000000001</v>
      </c>
      <c r="GD136" s="311">
        <f t="shared" si="3322"/>
        <v>0.1817</v>
      </c>
      <c r="GE136" s="321">
        <f t="shared" si="3322"/>
        <v>0.1598</v>
      </c>
      <c r="GF136" s="331"/>
      <c r="GG136" s="274">
        <f t="shared" ref="GG136:GO136" si="3323">IF(AND(GG134&gt;0,GG135&gt;0),ROUNDDOWN(GG135/GG134,4),"")</f>
        <v>0.159</v>
      </c>
      <c r="GH136" s="348">
        <f t="shared" si="3323"/>
        <v>0.31359999999999999</v>
      </c>
      <c r="GI136" s="349">
        <f t="shared" si="3323"/>
        <v>0.28449999999999998</v>
      </c>
      <c r="GJ136" s="278">
        <f t="shared" si="3323"/>
        <v>0.2656</v>
      </c>
      <c r="GK136" s="368">
        <f t="shared" si="3323"/>
        <v>0.4496</v>
      </c>
      <c r="GL136" s="369">
        <f t="shared" si="3323"/>
        <v>0.39410000000000001</v>
      </c>
      <c r="GM136" s="281">
        <f t="shared" si="3323"/>
        <v>0.44919999999999999</v>
      </c>
      <c r="GN136" s="384">
        <f t="shared" si="3323"/>
        <v>0.30249999999999999</v>
      </c>
      <c r="GO136" s="385">
        <f t="shared" si="3323"/>
        <v>0.2707</v>
      </c>
      <c r="GP136" s="386"/>
      <c r="GQ136" s="284">
        <f t="shared" ref="GQ136:GY136" si="3324">IF(AND(GQ134&gt;0,GQ135&gt;0),ROUNDDOWN(GQ135/GQ134,4),"")</f>
        <v>0.2777</v>
      </c>
      <c r="GR136" s="405">
        <f t="shared" si="3324"/>
        <v>0.58169999999999999</v>
      </c>
      <c r="GS136" s="406">
        <f t="shared" si="3324"/>
        <v>0.50729999999999997</v>
      </c>
      <c r="GT136" s="288">
        <f t="shared" si="3324"/>
        <v>0.54090000000000005</v>
      </c>
      <c r="GU136" s="405">
        <f t="shared" si="3324"/>
        <v>0.51729999999999998</v>
      </c>
      <c r="GV136" s="406">
        <f t="shared" si="3324"/>
        <v>0.46960000000000002</v>
      </c>
      <c r="GW136" s="288">
        <f t="shared" si="3324"/>
        <v>0.5081</v>
      </c>
      <c r="GX136" s="405">
        <f t="shared" si="3324"/>
        <v>0.54820000000000002</v>
      </c>
      <c r="GY136" s="406">
        <f t="shared" si="3324"/>
        <v>0.51549999999999996</v>
      </c>
      <c r="GZ136" s="415"/>
      <c r="HA136" s="287">
        <f>IF(AND(HA134&gt;0,HA135&gt;0),ROUNDDOWN(HA135/HA134,4),"")</f>
        <v>0.52249999999999996</v>
      </c>
      <c r="HB136" s="260"/>
      <c r="HC136" s="258"/>
      <c r="HD136" s="258"/>
      <c r="HE136" s="259"/>
      <c r="HF136" s="258"/>
      <c r="HG136" s="258"/>
    </row>
    <row r="137" spans="2:215" s="96" customFormat="1" ht="29.25" thickBot="1">
      <c r="B137" s="602"/>
      <c r="C137" s="147"/>
      <c r="D137" s="192"/>
      <c r="E137" s="234"/>
      <c r="F137" s="235"/>
      <c r="G137" s="235"/>
      <c r="H137" s="235"/>
      <c r="I137" s="235"/>
      <c r="J137" s="234"/>
      <c r="K137" s="234"/>
      <c r="L137" s="234"/>
      <c r="M137" s="234"/>
      <c r="N137" s="234"/>
      <c r="O137" s="234"/>
      <c r="P137" s="234"/>
      <c r="Q137" s="234"/>
      <c r="R137" s="239"/>
      <c r="T137" s="255"/>
      <c r="V137" s="147"/>
      <c r="W137" s="255"/>
      <c r="Y137" s="147"/>
      <c r="Z137" s="255"/>
      <c r="AC137" s="147"/>
      <c r="AD137" s="255"/>
      <c r="AF137" s="147"/>
      <c r="AG137" s="255"/>
      <c r="AI137" s="147"/>
      <c r="AJ137" s="255"/>
      <c r="AM137" s="147"/>
      <c r="AN137" s="255"/>
      <c r="AP137" s="147"/>
      <c r="AQ137" s="255"/>
      <c r="AS137" s="147"/>
      <c r="AT137" s="255"/>
      <c r="AW137" s="147"/>
      <c r="AX137" s="450"/>
      <c r="AY137" s="451"/>
      <c r="AZ137" s="446"/>
      <c r="BA137" s="471"/>
      <c r="BB137" s="472"/>
      <c r="BC137" s="467"/>
      <c r="BD137" s="312"/>
      <c r="BE137" s="322"/>
      <c r="BF137" s="322"/>
      <c r="BG137" s="275"/>
      <c r="BJ137" s="147"/>
      <c r="BK137" s="255"/>
      <c r="BM137" s="147"/>
      <c r="BN137" s="255"/>
      <c r="BQ137" s="147"/>
      <c r="BR137" s="255"/>
      <c r="BT137" s="147"/>
      <c r="BU137" s="255"/>
      <c r="BW137" s="147"/>
      <c r="BX137" s="255"/>
      <c r="CA137" s="147"/>
      <c r="CB137" s="255"/>
      <c r="CD137" s="147"/>
      <c r="CE137" s="255"/>
      <c r="CG137" s="147"/>
      <c r="CH137" s="255"/>
      <c r="CK137" s="147"/>
      <c r="CL137" s="450"/>
      <c r="CM137" s="451"/>
      <c r="CN137" s="446"/>
      <c r="CO137" s="471"/>
      <c r="CP137" s="472"/>
      <c r="CQ137" s="467"/>
      <c r="CR137" s="312"/>
      <c r="CS137" s="322"/>
      <c r="CT137" s="322"/>
      <c r="CU137" s="275"/>
      <c r="CV137" s="350"/>
      <c r="CW137" s="351"/>
      <c r="CX137" s="277"/>
      <c r="CY137" s="370"/>
      <c r="CZ137" s="371"/>
      <c r="DA137" s="280"/>
      <c r="DB137" s="499"/>
      <c r="DC137" s="500"/>
      <c r="DD137" s="500"/>
      <c r="DE137" s="283"/>
      <c r="DH137" s="147"/>
      <c r="DI137" s="255"/>
      <c r="DK137" s="147"/>
      <c r="DL137" s="255"/>
      <c r="DO137" s="147"/>
      <c r="DP137" s="255"/>
      <c r="DR137" s="147"/>
      <c r="DS137" s="255"/>
      <c r="DU137" s="147"/>
      <c r="DV137" s="255"/>
      <c r="DY137" s="147"/>
      <c r="DZ137" s="255"/>
      <c r="EB137" s="147"/>
      <c r="EC137" s="255"/>
      <c r="EE137" s="147"/>
      <c r="EF137" s="255"/>
      <c r="EI137" s="147"/>
      <c r="EJ137" s="450"/>
      <c r="EK137" s="451"/>
      <c r="EL137" s="446"/>
      <c r="EM137" s="471"/>
      <c r="EN137" s="472"/>
      <c r="EO137" s="467"/>
      <c r="EP137" s="312"/>
      <c r="EQ137" s="322"/>
      <c r="ER137" s="322"/>
      <c r="ES137" s="275"/>
      <c r="EV137" s="147"/>
      <c r="EW137" s="255"/>
      <c r="EY137" s="147"/>
      <c r="EZ137" s="255"/>
      <c r="FC137" s="147"/>
      <c r="FD137" s="255"/>
      <c r="FF137" s="147"/>
      <c r="FG137" s="255"/>
      <c r="FI137" s="147"/>
      <c r="FJ137" s="255"/>
      <c r="FM137" s="147"/>
      <c r="FN137" s="255"/>
      <c r="FP137" s="147"/>
      <c r="FQ137" s="255"/>
      <c r="FS137" s="147"/>
      <c r="FT137" s="255"/>
      <c r="FW137" s="147"/>
      <c r="FX137" s="450"/>
      <c r="FY137" s="451"/>
      <c r="FZ137" s="446"/>
      <c r="GA137" s="471"/>
      <c r="GB137" s="472"/>
      <c r="GC137" s="467"/>
      <c r="GD137" s="312"/>
      <c r="GE137" s="322"/>
      <c r="GF137" s="322"/>
      <c r="GG137" s="275"/>
      <c r="GH137" s="350"/>
      <c r="GI137" s="351"/>
      <c r="GJ137" s="277"/>
      <c r="GK137" s="370"/>
      <c r="GL137" s="371"/>
      <c r="GM137" s="280"/>
      <c r="GN137" s="499"/>
      <c r="GO137" s="500"/>
      <c r="GP137" s="500"/>
      <c r="GQ137" s="283"/>
      <c r="GR137" s="312"/>
      <c r="GS137" s="322"/>
      <c r="GT137" s="275"/>
      <c r="GU137" s="312"/>
      <c r="GV137" s="322"/>
      <c r="GW137" s="275"/>
      <c r="GX137" s="312"/>
      <c r="GY137" s="322"/>
      <c r="GZ137" s="322"/>
      <c r="HA137" s="147"/>
      <c r="HB137" s="260"/>
      <c r="HC137" s="258"/>
      <c r="HD137" s="258"/>
      <c r="HE137" s="259"/>
      <c r="HF137" s="258"/>
      <c r="HG137" s="258"/>
    </row>
    <row r="138" spans="2:215" s="96" customFormat="1" ht="28.5">
      <c r="B138" s="602"/>
      <c r="C138" s="147"/>
      <c r="D138" s="192"/>
      <c r="E138" s="234"/>
      <c r="F138" s="235"/>
      <c r="G138" s="235"/>
      <c r="H138" s="235"/>
      <c r="I138" s="235"/>
      <c r="J138" s="234"/>
      <c r="K138" s="234"/>
      <c r="L138" s="234"/>
      <c r="M138" s="234"/>
      <c r="N138" s="234"/>
      <c r="O138" s="234"/>
      <c r="P138" s="234"/>
      <c r="Q138" s="234"/>
      <c r="R138" s="239"/>
      <c r="S138" s="220"/>
      <c r="T138" s="221" t="s">
        <v>176</v>
      </c>
      <c r="U138" s="222" t="s">
        <v>177</v>
      </c>
      <c r="V138" s="222" t="s">
        <v>179</v>
      </c>
      <c r="W138" s="223" t="s">
        <v>176</v>
      </c>
      <c r="X138" s="222" t="s">
        <v>177</v>
      </c>
      <c r="Y138" s="222" t="s">
        <v>179</v>
      </c>
      <c r="Z138" s="224" t="s">
        <v>176</v>
      </c>
      <c r="AA138" s="222" t="s">
        <v>177</v>
      </c>
      <c r="AB138" s="225" t="s">
        <v>234</v>
      </c>
      <c r="AC138" s="222" t="s">
        <v>179</v>
      </c>
      <c r="AD138" s="221" t="s">
        <v>176</v>
      </c>
      <c r="AE138" s="222" t="s">
        <v>177</v>
      </c>
      <c r="AF138" s="222" t="s">
        <v>179</v>
      </c>
      <c r="AG138" s="223" t="s">
        <v>176</v>
      </c>
      <c r="AH138" s="222" t="s">
        <v>177</v>
      </c>
      <c r="AI138" s="222" t="s">
        <v>179</v>
      </c>
      <c r="AJ138" s="224" t="s">
        <v>176</v>
      </c>
      <c r="AK138" s="222" t="s">
        <v>177</v>
      </c>
      <c r="AL138" s="225" t="s">
        <v>234</v>
      </c>
      <c r="AM138" s="222" t="s">
        <v>179</v>
      </c>
      <c r="AN138" s="221" t="s">
        <v>176</v>
      </c>
      <c r="AO138" s="222" t="s">
        <v>177</v>
      </c>
      <c r="AP138" s="222" t="s">
        <v>179</v>
      </c>
      <c r="AQ138" s="223" t="s">
        <v>176</v>
      </c>
      <c r="AR138" s="222" t="s">
        <v>177</v>
      </c>
      <c r="AS138" s="222" t="s">
        <v>179</v>
      </c>
      <c r="AT138" s="224" t="s">
        <v>176</v>
      </c>
      <c r="AU138" s="222" t="s">
        <v>177</v>
      </c>
      <c r="AV138" s="225" t="s">
        <v>234</v>
      </c>
      <c r="AW138" s="222" t="s">
        <v>179</v>
      </c>
      <c r="AX138" s="452" t="s">
        <v>176</v>
      </c>
      <c r="AY138" s="453" t="s">
        <v>177</v>
      </c>
      <c r="AZ138" s="454" t="s">
        <v>235</v>
      </c>
      <c r="BA138" s="473" t="s">
        <v>176</v>
      </c>
      <c r="BB138" s="474" t="s">
        <v>177</v>
      </c>
      <c r="BC138" s="475" t="s">
        <v>235</v>
      </c>
      <c r="BD138" s="313" t="s">
        <v>176</v>
      </c>
      <c r="BE138" s="323" t="s">
        <v>177</v>
      </c>
      <c r="BF138" s="332" t="s">
        <v>234</v>
      </c>
      <c r="BG138" s="227" t="s">
        <v>235</v>
      </c>
      <c r="BH138" s="226" t="s">
        <v>176</v>
      </c>
      <c r="BI138" s="222" t="s">
        <v>177</v>
      </c>
      <c r="BJ138" s="222" t="s">
        <v>179</v>
      </c>
      <c r="BK138" s="223" t="s">
        <v>176</v>
      </c>
      <c r="BL138" s="222" t="s">
        <v>177</v>
      </c>
      <c r="BM138" s="222" t="s">
        <v>179</v>
      </c>
      <c r="BN138" s="224" t="s">
        <v>176</v>
      </c>
      <c r="BO138" s="222" t="s">
        <v>177</v>
      </c>
      <c r="BP138" s="225" t="s">
        <v>234</v>
      </c>
      <c r="BQ138" s="222" t="s">
        <v>179</v>
      </c>
      <c r="BR138" s="221" t="s">
        <v>176</v>
      </c>
      <c r="BS138" s="222" t="s">
        <v>177</v>
      </c>
      <c r="BT138" s="222" t="s">
        <v>179</v>
      </c>
      <c r="BU138" s="223" t="s">
        <v>176</v>
      </c>
      <c r="BV138" s="222" t="s">
        <v>177</v>
      </c>
      <c r="BW138" s="222" t="s">
        <v>179</v>
      </c>
      <c r="BX138" s="224" t="s">
        <v>176</v>
      </c>
      <c r="BY138" s="222" t="s">
        <v>177</v>
      </c>
      <c r="BZ138" s="225" t="s">
        <v>234</v>
      </c>
      <c r="CA138" s="222" t="s">
        <v>179</v>
      </c>
      <c r="CB138" s="221" t="s">
        <v>176</v>
      </c>
      <c r="CC138" s="222" t="s">
        <v>177</v>
      </c>
      <c r="CD138" s="222" t="s">
        <v>179</v>
      </c>
      <c r="CE138" s="223" t="s">
        <v>176</v>
      </c>
      <c r="CF138" s="222" t="s">
        <v>177</v>
      </c>
      <c r="CG138" s="222" t="s">
        <v>179</v>
      </c>
      <c r="CH138" s="224" t="s">
        <v>176</v>
      </c>
      <c r="CI138" s="222" t="s">
        <v>177</v>
      </c>
      <c r="CJ138" s="225" t="s">
        <v>234</v>
      </c>
      <c r="CK138" s="222" t="s">
        <v>179</v>
      </c>
      <c r="CL138" s="452" t="s">
        <v>176</v>
      </c>
      <c r="CM138" s="453" t="s">
        <v>177</v>
      </c>
      <c r="CN138" s="454" t="s">
        <v>235</v>
      </c>
      <c r="CO138" s="473" t="s">
        <v>176</v>
      </c>
      <c r="CP138" s="474" t="s">
        <v>177</v>
      </c>
      <c r="CQ138" s="475" t="s">
        <v>235</v>
      </c>
      <c r="CR138" s="313" t="s">
        <v>176</v>
      </c>
      <c r="CS138" s="323" t="s">
        <v>177</v>
      </c>
      <c r="CT138" s="332" t="s">
        <v>234</v>
      </c>
      <c r="CU138" s="227" t="s">
        <v>235</v>
      </c>
      <c r="CV138" s="352" t="s">
        <v>240</v>
      </c>
      <c r="CW138" s="353" t="s">
        <v>241</v>
      </c>
      <c r="CX138" s="228" t="s">
        <v>235</v>
      </c>
      <c r="CY138" s="372" t="s">
        <v>240</v>
      </c>
      <c r="CZ138" s="373" t="s">
        <v>241</v>
      </c>
      <c r="DA138" s="229" t="s">
        <v>235</v>
      </c>
      <c r="DB138" s="387" t="s">
        <v>240</v>
      </c>
      <c r="DC138" s="388" t="s">
        <v>241</v>
      </c>
      <c r="DD138" s="389" t="s">
        <v>242</v>
      </c>
      <c r="DE138" s="230" t="s">
        <v>235</v>
      </c>
      <c r="DF138" s="226" t="s">
        <v>176</v>
      </c>
      <c r="DG138" s="222" t="s">
        <v>177</v>
      </c>
      <c r="DH138" s="222" t="s">
        <v>179</v>
      </c>
      <c r="DI138" s="223" t="s">
        <v>176</v>
      </c>
      <c r="DJ138" s="222" t="s">
        <v>177</v>
      </c>
      <c r="DK138" s="222" t="s">
        <v>179</v>
      </c>
      <c r="DL138" s="224" t="s">
        <v>176</v>
      </c>
      <c r="DM138" s="222" t="s">
        <v>177</v>
      </c>
      <c r="DN138" s="225" t="s">
        <v>234</v>
      </c>
      <c r="DO138" s="222" t="s">
        <v>179</v>
      </c>
      <c r="DP138" s="221" t="s">
        <v>176</v>
      </c>
      <c r="DQ138" s="222" t="s">
        <v>177</v>
      </c>
      <c r="DR138" s="222" t="s">
        <v>179</v>
      </c>
      <c r="DS138" s="223" t="s">
        <v>176</v>
      </c>
      <c r="DT138" s="222" t="s">
        <v>177</v>
      </c>
      <c r="DU138" s="222" t="s">
        <v>179</v>
      </c>
      <c r="DV138" s="224" t="s">
        <v>176</v>
      </c>
      <c r="DW138" s="222" t="s">
        <v>177</v>
      </c>
      <c r="DX138" s="225" t="s">
        <v>234</v>
      </c>
      <c r="DY138" s="222" t="s">
        <v>179</v>
      </c>
      <c r="DZ138" s="221" t="s">
        <v>176</v>
      </c>
      <c r="EA138" s="222" t="s">
        <v>177</v>
      </c>
      <c r="EB138" s="222" t="s">
        <v>179</v>
      </c>
      <c r="EC138" s="223" t="s">
        <v>176</v>
      </c>
      <c r="ED138" s="222" t="s">
        <v>177</v>
      </c>
      <c r="EE138" s="222" t="s">
        <v>179</v>
      </c>
      <c r="EF138" s="224" t="s">
        <v>176</v>
      </c>
      <c r="EG138" s="222" t="s">
        <v>177</v>
      </c>
      <c r="EH138" s="225" t="s">
        <v>234</v>
      </c>
      <c r="EI138" s="222" t="s">
        <v>179</v>
      </c>
      <c r="EJ138" s="452" t="s">
        <v>176</v>
      </c>
      <c r="EK138" s="453" t="s">
        <v>177</v>
      </c>
      <c r="EL138" s="454" t="s">
        <v>235</v>
      </c>
      <c r="EM138" s="473" t="s">
        <v>176</v>
      </c>
      <c r="EN138" s="474" t="s">
        <v>177</v>
      </c>
      <c r="EO138" s="475" t="s">
        <v>235</v>
      </c>
      <c r="EP138" s="313" t="s">
        <v>176</v>
      </c>
      <c r="EQ138" s="323" t="s">
        <v>177</v>
      </c>
      <c r="ER138" s="332" t="s">
        <v>234</v>
      </c>
      <c r="ES138" s="227" t="s">
        <v>235</v>
      </c>
      <c r="ET138" s="226" t="s">
        <v>176</v>
      </c>
      <c r="EU138" s="222" t="s">
        <v>177</v>
      </c>
      <c r="EV138" s="222" t="s">
        <v>179</v>
      </c>
      <c r="EW138" s="223" t="s">
        <v>176</v>
      </c>
      <c r="EX138" s="222" t="s">
        <v>177</v>
      </c>
      <c r="EY138" s="222" t="s">
        <v>179</v>
      </c>
      <c r="EZ138" s="224" t="s">
        <v>176</v>
      </c>
      <c r="FA138" s="222" t="s">
        <v>177</v>
      </c>
      <c r="FB138" s="225" t="s">
        <v>234</v>
      </c>
      <c r="FC138" s="222" t="s">
        <v>179</v>
      </c>
      <c r="FD138" s="221" t="s">
        <v>176</v>
      </c>
      <c r="FE138" s="222" t="s">
        <v>177</v>
      </c>
      <c r="FF138" s="222" t="s">
        <v>179</v>
      </c>
      <c r="FG138" s="223" t="s">
        <v>176</v>
      </c>
      <c r="FH138" s="222" t="s">
        <v>177</v>
      </c>
      <c r="FI138" s="222" t="s">
        <v>179</v>
      </c>
      <c r="FJ138" s="224" t="s">
        <v>176</v>
      </c>
      <c r="FK138" s="222" t="s">
        <v>177</v>
      </c>
      <c r="FL138" s="225" t="s">
        <v>234</v>
      </c>
      <c r="FM138" s="222" t="s">
        <v>179</v>
      </c>
      <c r="FN138" s="221" t="s">
        <v>176</v>
      </c>
      <c r="FO138" s="222" t="s">
        <v>177</v>
      </c>
      <c r="FP138" s="222" t="s">
        <v>179</v>
      </c>
      <c r="FQ138" s="223" t="s">
        <v>176</v>
      </c>
      <c r="FR138" s="222" t="s">
        <v>177</v>
      </c>
      <c r="FS138" s="222" t="s">
        <v>179</v>
      </c>
      <c r="FT138" s="224" t="s">
        <v>176</v>
      </c>
      <c r="FU138" s="222" t="s">
        <v>177</v>
      </c>
      <c r="FV138" s="225" t="s">
        <v>234</v>
      </c>
      <c r="FW138" s="222" t="s">
        <v>179</v>
      </c>
      <c r="FX138" s="452" t="s">
        <v>176</v>
      </c>
      <c r="FY138" s="453" t="s">
        <v>177</v>
      </c>
      <c r="FZ138" s="454" t="s">
        <v>235</v>
      </c>
      <c r="GA138" s="473" t="s">
        <v>176</v>
      </c>
      <c r="GB138" s="474" t="s">
        <v>177</v>
      </c>
      <c r="GC138" s="475" t="s">
        <v>235</v>
      </c>
      <c r="GD138" s="313" t="s">
        <v>176</v>
      </c>
      <c r="GE138" s="323" t="s">
        <v>177</v>
      </c>
      <c r="GF138" s="332" t="s">
        <v>234</v>
      </c>
      <c r="GG138" s="227" t="s">
        <v>235</v>
      </c>
      <c r="GH138" s="352" t="s">
        <v>240</v>
      </c>
      <c r="GI138" s="353" t="s">
        <v>241</v>
      </c>
      <c r="GJ138" s="228" t="s">
        <v>235</v>
      </c>
      <c r="GK138" s="372" t="s">
        <v>240</v>
      </c>
      <c r="GL138" s="373" t="s">
        <v>241</v>
      </c>
      <c r="GM138" s="229" t="s">
        <v>235</v>
      </c>
      <c r="GN138" s="387" t="s">
        <v>176</v>
      </c>
      <c r="GO138" s="388" t="s">
        <v>177</v>
      </c>
      <c r="GP138" s="389" t="s">
        <v>234</v>
      </c>
      <c r="GQ138" s="230" t="s">
        <v>235</v>
      </c>
      <c r="GR138" s="407" t="s">
        <v>176</v>
      </c>
      <c r="GS138" s="408" t="s">
        <v>177</v>
      </c>
      <c r="GT138" s="232" t="s">
        <v>235</v>
      </c>
      <c r="GU138" s="407" t="s">
        <v>176</v>
      </c>
      <c r="GV138" s="408" t="s">
        <v>177</v>
      </c>
      <c r="GW138" s="232" t="s">
        <v>235</v>
      </c>
      <c r="GX138" s="407" t="s">
        <v>176</v>
      </c>
      <c r="GY138" s="408" t="s">
        <v>177</v>
      </c>
      <c r="GZ138" s="416" t="s">
        <v>234</v>
      </c>
      <c r="HA138" s="231" t="s">
        <v>235</v>
      </c>
      <c r="HB138" s="260"/>
      <c r="HC138" s="258"/>
      <c r="HD138" s="258"/>
      <c r="HE138" s="259"/>
      <c r="HF138" s="258"/>
      <c r="HG138" s="258"/>
    </row>
    <row r="139" spans="2:215" s="96" customFormat="1" ht="28.5">
      <c r="B139" s="602"/>
      <c r="C139" s="147"/>
      <c r="D139" s="521" t="s">
        <v>246</v>
      </c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40" t="s">
        <v>237</v>
      </c>
      <c r="T139" s="241">
        <f t="shared" ref="T139:AY139" si="3325">SUMIFS(T$5:T$126,$HC$5:$HC$126,$S139,$HE$5:$HE$126,$D139)</f>
        <v>167000000</v>
      </c>
      <c r="U139" s="242">
        <f t="shared" si="3325"/>
        <v>36740000</v>
      </c>
      <c r="V139" s="269">
        <f t="shared" si="3325"/>
        <v>6</v>
      </c>
      <c r="W139" s="243">
        <f t="shared" si="3325"/>
        <v>0</v>
      </c>
      <c r="X139" s="242">
        <f t="shared" si="3325"/>
        <v>0</v>
      </c>
      <c r="Y139" s="269">
        <f t="shared" si="3325"/>
        <v>0</v>
      </c>
      <c r="Z139" s="244">
        <f t="shared" si="3325"/>
        <v>99970625</v>
      </c>
      <c r="AA139" s="242">
        <f t="shared" si="3325"/>
        <v>23847261</v>
      </c>
      <c r="AB139" s="245">
        <f t="shared" si="3325"/>
        <v>-12879739</v>
      </c>
      <c r="AC139" s="269">
        <f t="shared" si="3325"/>
        <v>4</v>
      </c>
      <c r="AD139" s="241">
        <f t="shared" si="3325"/>
        <v>202000000</v>
      </c>
      <c r="AE139" s="242">
        <f t="shared" si="3325"/>
        <v>44440000</v>
      </c>
      <c r="AF139" s="269">
        <f t="shared" si="3325"/>
        <v>7</v>
      </c>
      <c r="AG139" s="243">
        <f t="shared" si="3325"/>
        <v>63727303</v>
      </c>
      <c r="AH139" s="242">
        <f t="shared" si="3325"/>
        <v>12181222</v>
      </c>
      <c r="AI139" s="269">
        <f t="shared" si="3325"/>
        <v>2</v>
      </c>
      <c r="AJ139" s="244">
        <f t="shared" si="3325"/>
        <v>28713745</v>
      </c>
      <c r="AK139" s="242">
        <f t="shared" si="3325"/>
        <v>5981468</v>
      </c>
      <c r="AL139" s="245">
        <f t="shared" si="3325"/>
        <v>-30745532</v>
      </c>
      <c r="AM139" s="269">
        <f t="shared" si="3325"/>
        <v>1</v>
      </c>
      <c r="AN139" s="241">
        <f t="shared" si="3325"/>
        <v>225000000</v>
      </c>
      <c r="AO139" s="242">
        <f t="shared" si="3325"/>
        <v>49500000</v>
      </c>
      <c r="AP139" s="269">
        <f t="shared" si="3325"/>
        <v>8</v>
      </c>
      <c r="AQ139" s="243">
        <f t="shared" si="3325"/>
        <v>289559621</v>
      </c>
      <c r="AR139" s="242">
        <f t="shared" si="3325"/>
        <v>59488512</v>
      </c>
      <c r="AS139" s="269">
        <f t="shared" si="3325"/>
        <v>9</v>
      </c>
      <c r="AT139" s="244">
        <f t="shared" si="3325"/>
        <v>35807546</v>
      </c>
      <c r="AU139" s="242">
        <f t="shared" si="3325"/>
        <v>7270823</v>
      </c>
      <c r="AV139" s="245">
        <f t="shared" si="3325"/>
        <v>-29456177</v>
      </c>
      <c r="AW139" s="269">
        <f t="shared" si="3325"/>
        <v>1</v>
      </c>
      <c r="AX139" s="441">
        <f t="shared" si="3325"/>
        <v>594000000</v>
      </c>
      <c r="AY139" s="442">
        <f t="shared" si="3325"/>
        <v>130680000</v>
      </c>
      <c r="AZ139" s="443">
        <f t="shared" ref="AZ139:CE139" si="3326">SUMIFS(AZ$5:AZ$126,$HC$5:$HC$126,$S139,$HE$5:$HE$126,$D139)</f>
        <v>21</v>
      </c>
      <c r="BA139" s="462">
        <f t="shared" si="3326"/>
        <v>353286924</v>
      </c>
      <c r="BB139" s="463">
        <f t="shared" si="3326"/>
        <v>71669734</v>
      </c>
      <c r="BC139" s="464">
        <f t="shared" si="3326"/>
        <v>11</v>
      </c>
      <c r="BD139" s="309">
        <f t="shared" si="3326"/>
        <v>164491916</v>
      </c>
      <c r="BE139" s="319">
        <f t="shared" si="3326"/>
        <v>37099552</v>
      </c>
      <c r="BF139" s="329">
        <f t="shared" si="3326"/>
        <v>-73081448</v>
      </c>
      <c r="BG139" s="272">
        <f t="shared" si="3326"/>
        <v>6</v>
      </c>
      <c r="BH139" s="246">
        <f t="shared" si="3326"/>
        <v>202000000</v>
      </c>
      <c r="BI139" s="242">
        <f t="shared" si="3326"/>
        <v>44440000</v>
      </c>
      <c r="BJ139" s="269">
        <f t="shared" si="3326"/>
        <v>7</v>
      </c>
      <c r="BK139" s="243">
        <f t="shared" si="3326"/>
        <v>270102054</v>
      </c>
      <c r="BL139" s="242">
        <f t="shared" si="3326"/>
        <v>56607355</v>
      </c>
      <c r="BM139" s="269">
        <f t="shared" si="3326"/>
        <v>9</v>
      </c>
      <c r="BN139" s="244">
        <f t="shared" si="3326"/>
        <v>226912607</v>
      </c>
      <c r="BO139" s="242">
        <f t="shared" si="3326"/>
        <v>50196225</v>
      </c>
      <c r="BP139" s="245">
        <f t="shared" si="3326"/>
        <v>13469225</v>
      </c>
      <c r="BQ139" s="269">
        <f t="shared" si="3326"/>
        <v>8</v>
      </c>
      <c r="BR139" s="241">
        <f t="shared" si="3326"/>
        <v>199000000</v>
      </c>
      <c r="BS139" s="242">
        <f t="shared" si="3326"/>
        <v>43780000</v>
      </c>
      <c r="BT139" s="269">
        <f t="shared" si="3326"/>
        <v>7</v>
      </c>
      <c r="BU139" s="243">
        <f t="shared" si="3326"/>
        <v>235508347</v>
      </c>
      <c r="BV139" s="242">
        <f t="shared" si="3326"/>
        <v>48673245</v>
      </c>
      <c r="BW139" s="269">
        <f t="shared" si="3326"/>
        <v>8</v>
      </c>
      <c r="BX139" s="244">
        <f t="shared" si="3326"/>
        <v>157673427</v>
      </c>
      <c r="BY139" s="242">
        <f t="shared" si="3326"/>
        <v>35101099</v>
      </c>
      <c r="BZ139" s="245">
        <f t="shared" si="3326"/>
        <v>-1625901</v>
      </c>
      <c r="CA139" s="269">
        <f t="shared" si="3326"/>
        <v>5</v>
      </c>
      <c r="CB139" s="241">
        <f t="shared" si="3326"/>
        <v>261000000</v>
      </c>
      <c r="CC139" s="242">
        <f t="shared" si="3326"/>
        <v>57420000</v>
      </c>
      <c r="CD139" s="269">
        <f t="shared" si="3326"/>
        <v>9</v>
      </c>
      <c r="CE139" s="243">
        <f t="shared" si="3326"/>
        <v>261780541</v>
      </c>
      <c r="CF139" s="242">
        <f t="shared" ref="CF139:DK139" si="3327">SUMIFS(CF$5:CF$126,$HC$5:$HC$126,$S139,$HE$5:$HE$126,$D139)</f>
        <v>55879313</v>
      </c>
      <c r="CG139" s="269">
        <f t="shared" si="3327"/>
        <v>9</v>
      </c>
      <c r="CH139" s="244">
        <f t="shared" si="3327"/>
        <v>131873276</v>
      </c>
      <c r="CI139" s="242">
        <f t="shared" si="3327"/>
        <v>25577008</v>
      </c>
      <c r="CJ139" s="245">
        <f t="shared" si="3327"/>
        <v>-11149992</v>
      </c>
      <c r="CK139" s="269">
        <f t="shared" si="3327"/>
        <v>5</v>
      </c>
      <c r="CL139" s="441">
        <f t="shared" si="3327"/>
        <v>662000000</v>
      </c>
      <c r="CM139" s="442">
        <f t="shared" si="3327"/>
        <v>145640000</v>
      </c>
      <c r="CN139" s="443">
        <f t="shared" si="3327"/>
        <v>23</v>
      </c>
      <c r="CO139" s="462">
        <f t="shared" si="3327"/>
        <v>767390942</v>
      </c>
      <c r="CP139" s="463">
        <f t="shared" si="3327"/>
        <v>161159913</v>
      </c>
      <c r="CQ139" s="464">
        <f t="shared" si="3327"/>
        <v>26</v>
      </c>
      <c r="CR139" s="309">
        <f t="shared" si="3327"/>
        <v>516459310</v>
      </c>
      <c r="CS139" s="319">
        <f t="shared" si="3327"/>
        <v>110874332</v>
      </c>
      <c r="CT139" s="329">
        <f t="shared" si="3327"/>
        <v>693332</v>
      </c>
      <c r="CU139" s="272">
        <f t="shared" si="3327"/>
        <v>18</v>
      </c>
      <c r="CV139" s="344">
        <f t="shared" si="3327"/>
        <v>1256000000</v>
      </c>
      <c r="CW139" s="345">
        <f t="shared" si="3327"/>
        <v>276320000</v>
      </c>
      <c r="CX139" s="276">
        <f t="shared" si="3327"/>
        <v>44</v>
      </c>
      <c r="CY139" s="364">
        <f t="shared" si="3327"/>
        <v>1120677866</v>
      </c>
      <c r="CZ139" s="365">
        <f t="shared" si="3327"/>
        <v>232829647</v>
      </c>
      <c r="DA139" s="279">
        <f>SUMIFS(DA$5:DA$126,$HC$5:$HC$126,$S139,$HE$5:$HE$126,$D139)</f>
        <v>37</v>
      </c>
      <c r="DB139" s="379">
        <f t="shared" si="3327"/>
        <v>680951226</v>
      </c>
      <c r="DC139" s="380">
        <f t="shared" si="3327"/>
        <v>147973884</v>
      </c>
      <c r="DD139" s="381">
        <f t="shared" si="3327"/>
        <v>-72388116</v>
      </c>
      <c r="DE139" s="282">
        <f t="shared" si="3327"/>
        <v>24</v>
      </c>
      <c r="DF139" s="246">
        <f t="shared" si="3327"/>
        <v>229000000</v>
      </c>
      <c r="DG139" s="242">
        <f t="shared" si="3327"/>
        <v>50380000</v>
      </c>
      <c r="DH139" s="269">
        <f t="shared" si="3327"/>
        <v>8</v>
      </c>
      <c r="DI139" s="243">
        <f t="shared" si="3327"/>
        <v>274339936</v>
      </c>
      <c r="DJ139" s="242">
        <f t="shared" si="3327"/>
        <v>60732061</v>
      </c>
      <c r="DK139" s="269">
        <f t="shared" si="3327"/>
        <v>9</v>
      </c>
      <c r="DL139" s="244">
        <f t="shared" ref="DL139:EQ139" si="3328">SUMIFS(DL$5:DL$126,$HC$5:$HC$126,$S139,$HE$5:$HE$126,$D139)</f>
        <v>81988361</v>
      </c>
      <c r="DM139" s="242">
        <f t="shared" si="3328"/>
        <v>18488438</v>
      </c>
      <c r="DN139" s="245">
        <f t="shared" si="3328"/>
        <v>-18238562</v>
      </c>
      <c r="DO139" s="269">
        <f t="shared" si="3328"/>
        <v>3</v>
      </c>
      <c r="DP139" s="241">
        <f t="shared" si="3328"/>
        <v>284000000</v>
      </c>
      <c r="DQ139" s="242">
        <f t="shared" si="3328"/>
        <v>62480000</v>
      </c>
      <c r="DR139" s="269">
        <f t="shared" si="3328"/>
        <v>10</v>
      </c>
      <c r="DS139" s="243">
        <f t="shared" si="3328"/>
        <v>225000000</v>
      </c>
      <c r="DT139" s="242">
        <f t="shared" si="3328"/>
        <v>49500000</v>
      </c>
      <c r="DU139" s="269">
        <f t="shared" si="3328"/>
        <v>8</v>
      </c>
      <c r="DV139" s="244">
        <f t="shared" si="3328"/>
        <v>242263818</v>
      </c>
      <c r="DW139" s="242">
        <f t="shared" si="3328"/>
        <v>48465009</v>
      </c>
      <c r="DX139" s="245">
        <f t="shared" si="3328"/>
        <v>11738009</v>
      </c>
      <c r="DY139" s="269">
        <f t="shared" si="3328"/>
        <v>8</v>
      </c>
      <c r="DZ139" s="241">
        <f t="shared" si="3328"/>
        <v>176000000</v>
      </c>
      <c r="EA139" s="242">
        <f t="shared" si="3328"/>
        <v>38720000</v>
      </c>
      <c r="EB139" s="269">
        <f t="shared" si="3328"/>
        <v>6</v>
      </c>
      <c r="EC139" s="243">
        <f t="shared" si="3328"/>
        <v>147000000</v>
      </c>
      <c r="ED139" s="242">
        <f t="shared" si="3328"/>
        <v>32340000</v>
      </c>
      <c r="EE139" s="269">
        <f t="shared" si="3328"/>
        <v>5</v>
      </c>
      <c r="EF139" s="244">
        <f t="shared" si="3328"/>
        <v>473829936</v>
      </c>
      <c r="EG139" s="242">
        <f t="shared" si="3328"/>
        <v>99770920</v>
      </c>
      <c r="EH139" s="245">
        <f t="shared" si="3328"/>
        <v>63043920</v>
      </c>
      <c r="EI139" s="269">
        <f t="shared" si="3328"/>
        <v>15</v>
      </c>
      <c r="EJ139" s="441">
        <f t="shared" si="3328"/>
        <v>689000000</v>
      </c>
      <c r="EK139" s="442">
        <f t="shared" si="3328"/>
        <v>151580000</v>
      </c>
      <c r="EL139" s="443">
        <f t="shared" si="3328"/>
        <v>24</v>
      </c>
      <c r="EM139" s="462">
        <f t="shared" si="3328"/>
        <v>646339936</v>
      </c>
      <c r="EN139" s="463">
        <f t="shared" si="3328"/>
        <v>142572061</v>
      </c>
      <c r="EO139" s="464">
        <f t="shared" si="3328"/>
        <v>22</v>
      </c>
      <c r="EP139" s="309">
        <f t="shared" si="3328"/>
        <v>798082115</v>
      </c>
      <c r="EQ139" s="319">
        <f t="shared" si="3328"/>
        <v>166724367</v>
      </c>
      <c r="ER139" s="329">
        <f t="shared" ref="ER139:FW139" si="3329">SUMIFS(ER$5:ER$126,$HC$5:$HC$126,$S139,$HE$5:$HE$126,$D139)</f>
        <v>56543367</v>
      </c>
      <c r="ES139" s="272">
        <f t="shared" si="3329"/>
        <v>26</v>
      </c>
      <c r="ET139" s="246">
        <f t="shared" si="3329"/>
        <v>198000000</v>
      </c>
      <c r="EU139" s="242">
        <f t="shared" si="3329"/>
        <v>43560000</v>
      </c>
      <c r="EV139" s="269">
        <f t="shared" si="3329"/>
        <v>7</v>
      </c>
      <c r="EW139" s="243">
        <f t="shared" si="3329"/>
        <v>254000000</v>
      </c>
      <c r="EX139" s="242">
        <f t="shared" si="3329"/>
        <v>55880000</v>
      </c>
      <c r="EY139" s="269">
        <f t="shared" si="3329"/>
        <v>9</v>
      </c>
      <c r="EZ139" s="244">
        <f t="shared" si="3329"/>
        <v>235791636</v>
      </c>
      <c r="FA139" s="242">
        <f t="shared" si="3329"/>
        <v>50293613</v>
      </c>
      <c r="FB139" s="245">
        <f t="shared" si="3329"/>
        <v>13566613</v>
      </c>
      <c r="FC139" s="269">
        <f t="shared" si="3329"/>
        <v>8</v>
      </c>
      <c r="FD139" s="241">
        <f t="shared" si="3329"/>
        <v>261000000</v>
      </c>
      <c r="FE139" s="242">
        <f t="shared" si="3329"/>
        <v>57420000</v>
      </c>
      <c r="FF139" s="269">
        <f t="shared" si="3329"/>
        <v>9</v>
      </c>
      <c r="FG139" s="243">
        <f t="shared" si="3329"/>
        <v>242275652</v>
      </c>
      <c r="FH139" s="242">
        <f t="shared" si="3329"/>
        <v>52574533</v>
      </c>
      <c r="FI139" s="269">
        <f t="shared" si="3329"/>
        <v>8</v>
      </c>
      <c r="FJ139" s="244">
        <f t="shared" si="3329"/>
        <v>261780541</v>
      </c>
      <c r="FK139" s="242">
        <f t="shared" si="3329"/>
        <v>55444313</v>
      </c>
      <c r="FL139" s="245">
        <f t="shared" si="3329"/>
        <v>18717313</v>
      </c>
      <c r="FM139" s="269">
        <f t="shared" si="3329"/>
        <v>9</v>
      </c>
      <c r="FN139" s="241">
        <f t="shared" si="3329"/>
        <v>259000000</v>
      </c>
      <c r="FO139" s="242">
        <f t="shared" si="3329"/>
        <v>56980000</v>
      </c>
      <c r="FP139" s="269">
        <f t="shared" si="3329"/>
        <v>9</v>
      </c>
      <c r="FQ139" s="243">
        <f t="shared" si="3329"/>
        <v>254000000</v>
      </c>
      <c r="FR139" s="242">
        <f t="shared" si="3329"/>
        <v>55880000</v>
      </c>
      <c r="FS139" s="269">
        <f t="shared" si="3329"/>
        <v>9</v>
      </c>
      <c r="FT139" s="244">
        <f t="shared" si="3329"/>
        <v>240548300</v>
      </c>
      <c r="FU139" s="242">
        <f t="shared" si="3329"/>
        <v>54878448</v>
      </c>
      <c r="FV139" s="245">
        <f t="shared" si="3329"/>
        <v>18151448</v>
      </c>
      <c r="FW139" s="269">
        <f t="shared" si="3329"/>
        <v>8</v>
      </c>
      <c r="FX139" s="441">
        <f t="shared" ref="FX139:HA139" si="3330">SUMIFS(FX$5:FX$126,$HC$5:$HC$126,$S139,$HE$5:$HE$126,$D139)</f>
        <v>718000000</v>
      </c>
      <c r="FY139" s="442">
        <f t="shared" si="3330"/>
        <v>157960000</v>
      </c>
      <c r="FZ139" s="443">
        <f t="shared" si="3330"/>
        <v>25</v>
      </c>
      <c r="GA139" s="462">
        <f t="shared" si="3330"/>
        <v>750275652</v>
      </c>
      <c r="GB139" s="463">
        <f t="shared" si="3330"/>
        <v>164334533</v>
      </c>
      <c r="GC139" s="464">
        <f t="shared" si="3330"/>
        <v>26</v>
      </c>
      <c r="GD139" s="309">
        <f t="shared" si="3330"/>
        <v>738120477</v>
      </c>
      <c r="GE139" s="319">
        <f t="shared" si="3330"/>
        <v>160616374</v>
      </c>
      <c r="GF139" s="329">
        <f t="shared" si="3330"/>
        <v>50435374</v>
      </c>
      <c r="GG139" s="272">
        <f t="shared" si="3330"/>
        <v>25</v>
      </c>
      <c r="GH139" s="344">
        <f t="shared" si="3330"/>
        <v>1407000000</v>
      </c>
      <c r="GI139" s="345">
        <f t="shared" si="3330"/>
        <v>309540000</v>
      </c>
      <c r="GJ139" s="276">
        <f t="shared" si="3330"/>
        <v>49</v>
      </c>
      <c r="GK139" s="364">
        <f t="shared" si="3330"/>
        <v>1396615588</v>
      </c>
      <c r="GL139" s="365">
        <f t="shared" si="3330"/>
        <v>306906594</v>
      </c>
      <c r="GM139" s="279">
        <f t="shared" si="3330"/>
        <v>48</v>
      </c>
      <c r="GN139" s="379">
        <f t="shared" si="3330"/>
        <v>1536202592</v>
      </c>
      <c r="GO139" s="380">
        <f t="shared" si="3330"/>
        <v>327340741</v>
      </c>
      <c r="GP139" s="381">
        <f t="shared" si="3330"/>
        <v>106978741</v>
      </c>
      <c r="GQ139" s="282">
        <f t="shared" si="3330"/>
        <v>51</v>
      </c>
      <c r="GR139" s="401">
        <f t="shared" si="3330"/>
        <v>2663000000</v>
      </c>
      <c r="GS139" s="402">
        <f t="shared" si="3330"/>
        <v>585860000</v>
      </c>
      <c r="GT139" s="285">
        <f t="shared" si="3330"/>
        <v>93</v>
      </c>
      <c r="GU139" s="401">
        <f t="shared" si="3330"/>
        <v>2517293454</v>
      </c>
      <c r="GV139" s="402">
        <f t="shared" si="3330"/>
        <v>539736241</v>
      </c>
      <c r="GW139" s="285">
        <f t="shared" si="3330"/>
        <v>85</v>
      </c>
      <c r="GX139" s="401">
        <f t="shared" si="3330"/>
        <v>2217153818</v>
      </c>
      <c r="GY139" s="402">
        <f t="shared" si="3330"/>
        <v>475314625</v>
      </c>
      <c r="GZ139" s="417">
        <f t="shared" si="3330"/>
        <v>34590625</v>
      </c>
      <c r="HA139" s="291">
        <f t="shared" si="3330"/>
        <v>75</v>
      </c>
      <c r="HB139" s="260"/>
      <c r="HC139" s="247" t="s">
        <v>237</v>
      </c>
      <c r="HD139" s="258"/>
      <c r="HE139" s="259"/>
      <c r="HF139" s="258"/>
      <c r="HG139" s="258"/>
    </row>
    <row r="140" spans="2:215" s="96" customFormat="1" ht="28.5">
      <c r="B140" s="602"/>
      <c r="C140" s="147"/>
      <c r="D140" s="521"/>
      <c r="E140" s="234"/>
      <c r="F140" s="235"/>
      <c r="G140" s="235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9"/>
      <c r="S140" s="248" t="s">
        <v>238</v>
      </c>
      <c r="T140" s="249">
        <f t="shared" ref="T140:AY140" si="3331">SUMIFS(T$5:T$126,$HC$5:$HC$126,$S140,$HE$5:$HE$126,$D139)</f>
        <v>134910618</v>
      </c>
      <c r="U140" s="250">
        <f t="shared" si="3331"/>
        <v>26270460</v>
      </c>
      <c r="V140" s="270">
        <f t="shared" si="3331"/>
        <v>5</v>
      </c>
      <c r="W140" s="251">
        <f t="shared" si="3331"/>
        <v>0</v>
      </c>
      <c r="X140" s="250">
        <f t="shared" si="3331"/>
        <v>0</v>
      </c>
      <c r="Y140" s="270">
        <f t="shared" si="3331"/>
        <v>0</v>
      </c>
      <c r="Z140" s="252">
        <f t="shared" si="3331"/>
        <v>100953654</v>
      </c>
      <c r="AA140" s="250">
        <f t="shared" si="3331"/>
        <v>24031006</v>
      </c>
      <c r="AB140" s="253">
        <f t="shared" si="3331"/>
        <v>-12695994</v>
      </c>
      <c r="AC140" s="270">
        <f t="shared" si="3331"/>
        <v>4</v>
      </c>
      <c r="AD140" s="249">
        <f t="shared" si="3331"/>
        <v>35705408</v>
      </c>
      <c r="AE140" s="250">
        <f t="shared" si="3331"/>
        <v>8389852</v>
      </c>
      <c r="AF140" s="270">
        <f t="shared" si="3331"/>
        <v>1</v>
      </c>
      <c r="AG140" s="251">
        <f t="shared" si="3331"/>
        <v>63727303</v>
      </c>
      <c r="AH140" s="250">
        <f t="shared" si="3331"/>
        <v>12119558</v>
      </c>
      <c r="AI140" s="270">
        <f t="shared" si="3331"/>
        <v>2</v>
      </c>
      <c r="AJ140" s="252">
        <f t="shared" si="3331"/>
        <v>30531745</v>
      </c>
      <c r="AK140" s="250">
        <f t="shared" si="3331"/>
        <v>7799468</v>
      </c>
      <c r="AL140" s="253">
        <f t="shared" si="3331"/>
        <v>-28927532</v>
      </c>
      <c r="AM140" s="270">
        <f t="shared" si="3331"/>
        <v>1</v>
      </c>
      <c r="AN140" s="249">
        <f t="shared" si="3331"/>
        <v>201457808</v>
      </c>
      <c r="AO140" s="250">
        <f t="shared" si="3331"/>
        <v>38878606</v>
      </c>
      <c r="AP140" s="270">
        <f t="shared" si="3331"/>
        <v>7</v>
      </c>
      <c r="AQ140" s="251">
        <f t="shared" si="3331"/>
        <v>46515832</v>
      </c>
      <c r="AR140" s="250">
        <f t="shared" si="3331"/>
        <v>8848399</v>
      </c>
      <c r="AS140" s="270">
        <f t="shared" si="3331"/>
        <v>2</v>
      </c>
      <c r="AT140" s="252">
        <f t="shared" si="3331"/>
        <v>56684546</v>
      </c>
      <c r="AU140" s="250">
        <f t="shared" si="3331"/>
        <v>12147823</v>
      </c>
      <c r="AV140" s="253">
        <f t="shared" si="3331"/>
        <v>-24579177</v>
      </c>
      <c r="AW140" s="270">
        <f t="shared" si="3331"/>
        <v>2</v>
      </c>
      <c r="AX140" s="444">
        <f t="shared" si="3331"/>
        <v>372073834</v>
      </c>
      <c r="AY140" s="445">
        <f t="shared" si="3331"/>
        <v>73538918</v>
      </c>
      <c r="AZ140" s="446">
        <f t="shared" ref="AZ140:CE140" si="3332">SUMIFS(AZ$5:AZ$126,$HC$5:$HC$126,$S140,$HE$5:$HE$126,$D139)</f>
        <v>13</v>
      </c>
      <c r="BA140" s="465">
        <f t="shared" si="3332"/>
        <v>110243135</v>
      </c>
      <c r="BB140" s="466">
        <f t="shared" si="3332"/>
        <v>20967957</v>
      </c>
      <c r="BC140" s="467">
        <f t="shared" si="3332"/>
        <v>4</v>
      </c>
      <c r="BD140" s="310">
        <f t="shared" si="3332"/>
        <v>188169945</v>
      </c>
      <c r="BE140" s="320">
        <f t="shared" si="3332"/>
        <v>43978297</v>
      </c>
      <c r="BF140" s="330">
        <f t="shared" si="3332"/>
        <v>-66202703</v>
      </c>
      <c r="BG140" s="273">
        <f t="shared" si="3332"/>
        <v>7</v>
      </c>
      <c r="BH140" s="254">
        <f t="shared" si="3332"/>
        <v>96959975</v>
      </c>
      <c r="BI140" s="250">
        <f t="shared" si="3332"/>
        <v>18480815</v>
      </c>
      <c r="BJ140" s="270">
        <f t="shared" si="3332"/>
        <v>4</v>
      </c>
      <c r="BK140" s="251">
        <f t="shared" si="3332"/>
        <v>320216596</v>
      </c>
      <c r="BL140" s="250">
        <f t="shared" si="3332"/>
        <v>68804042</v>
      </c>
      <c r="BM140" s="270">
        <f t="shared" si="3332"/>
        <v>10</v>
      </c>
      <c r="BN140" s="252">
        <f t="shared" si="3332"/>
        <v>221457282</v>
      </c>
      <c r="BO140" s="250">
        <f t="shared" si="3332"/>
        <v>49029232</v>
      </c>
      <c r="BP140" s="253">
        <f t="shared" si="3332"/>
        <v>12302232</v>
      </c>
      <c r="BQ140" s="270">
        <f t="shared" si="3332"/>
        <v>8</v>
      </c>
      <c r="BR140" s="249">
        <f t="shared" si="3332"/>
        <v>59401320</v>
      </c>
      <c r="BS140" s="250">
        <f t="shared" si="3332"/>
        <v>12568051</v>
      </c>
      <c r="BT140" s="270">
        <f t="shared" si="3332"/>
        <v>2</v>
      </c>
      <c r="BU140" s="251">
        <f t="shared" si="3332"/>
        <v>168417495</v>
      </c>
      <c r="BV140" s="250">
        <f t="shared" si="3332"/>
        <v>34630807</v>
      </c>
      <c r="BW140" s="270">
        <f t="shared" si="3332"/>
        <v>5</v>
      </c>
      <c r="BX140" s="252">
        <f t="shared" si="3332"/>
        <v>208021671</v>
      </c>
      <c r="BY140" s="250">
        <f t="shared" si="3332"/>
        <v>44846329</v>
      </c>
      <c r="BZ140" s="253">
        <f t="shared" si="3332"/>
        <v>8119329</v>
      </c>
      <c r="CA140" s="270">
        <f t="shared" si="3332"/>
        <v>7</v>
      </c>
      <c r="CB140" s="249">
        <f t="shared" si="3332"/>
        <v>280216197</v>
      </c>
      <c r="CC140" s="250">
        <f t="shared" si="3332"/>
        <v>53891250</v>
      </c>
      <c r="CD140" s="270">
        <f t="shared" si="3332"/>
        <v>7</v>
      </c>
      <c r="CE140" s="251">
        <f t="shared" si="3332"/>
        <v>267969467</v>
      </c>
      <c r="CF140" s="250">
        <f t="shared" ref="CF140:DK140" si="3333">SUMIFS(CF$5:CF$126,$HC$5:$HC$126,$S140,$HE$5:$HE$126,$D139)</f>
        <v>57559565</v>
      </c>
      <c r="CG140" s="270">
        <f t="shared" si="3333"/>
        <v>8</v>
      </c>
      <c r="CH140" s="252">
        <f t="shared" si="3333"/>
        <v>90243135</v>
      </c>
      <c r="CI140" s="250">
        <f t="shared" si="3333"/>
        <v>16967957</v>
      </c>
      <c r="CJ140" s="253">
        <f t="shared" si="3333"/>
        <v>-19759043</v>
      </c>
      <c r="CK140" s="270">
        <f t="shared" si="3333"/>
        <v>3</v>
      </c>
      <c r="CL140" s="444">
        <f t="shared" si="3333"/>
        <v>436577492</v>
      </c>
      <c r="CM140" s="445">
        <f t="shared" si="3333"/>
        <v>84940116</v>
      </c>
      <c r="CN140" s="446">
        <f t="shared" si="3333"/>
        <v>13</v>
      </c>
      <c r="CO140" s="465">
        <f t="shared" si="3333"/>
        <v>756603558</v>
      </c>
      <c r="CP140" s="466">
        <f t="shared" si="3333"/>
        <v>160994414</v>
      </c>
      <c r="CQ140" s="467">
        <f t="shared" si="3333"/>
        <v>23</v>
      </c>
      <c r="CR140" s="310">
        <f t="shared" si="3333"/>
        <v>519722088</v>
      </c>
      <c r="CS140" s="320">
        <f t="shared" si="3333"/>
        <v>110843518</v>
      </c>
      <c r="CT140" s="330">
        <f t="shared" si="3333"/>
        <v>662518</v>
      </c>
      <c r="CU140" s="273">
        <f t="shared" si="3333"/>
        <v>18</v>
      </c>
      <c r="CV140" s="346">
        <f t="shared" si="3333"/>
        <v>808651326</v>
      </c>
      <c r="CW140" s="347">
        <f t="shared" si="3333"/>
        <v>158479034</v>
      </c>
      <c r="CX140" s="277">
        <f t="shared" si="3333"/>
        <v>26</v>
      </c>
      <c r="CY140" s="366">
        <f t="shared" si="3333"/>
        <v>866846693</v>
      </c>
      <c r="CZ140" s="367">
        <f t="shared" si="3333"/>
        <v>181962371</v>
      </c>
      <c r="DA140" s="280">
        <f t="shared" si="3333"/>
        <v>27</v>
      </c>
      <c r="DB140" s="382">
        <f t="shared" si="3333"/>
        <v>707892033</v>
      </c>
      <c r="DC140" s="383">
        <f t="shared" si="3333"/>
        <v>154821815</v>
      </c>
      <c r="DD140" s="330">
        <f t="shared" si="3333"/>
        <v>-65540185</v>
      </c>
      <c r="DE140" s="283">
        <f t="shared" si="3333"/>
        <v>25</v>
      </c>
      <c r="DF140" s="254">
        <f t="shared" si="3333"/>
        <v>80577565</v>
      </c>
      <c r="DG140" s="250">
        <f t="shared" si="3333"/>
        <v>14808982</v>
      </c>
      <c r="DH140" s="270">
        <f t="shared" si="3333"/>
        <v>3</v>
      </c>
      <c r="DI140" s="251">
        <f t="shared" si="3333"/>
        <v>20000000</v>
      </c>
      <c r="DJ140" s="250">
        <f t="shared" si="3333"/>
        <v>4000000</v>
      </c>
      <c r="DK140" s="270">
        <f t="shared" si="3333"/>
        <v>1</v>
      </c>
      <c r="DL140" s="252">
        <f t="shared" ref="DL140:EQ140" si="3334">SUMIFS(DL$5:DL$126,$HC$5:$HC$126,$S140,$HE$5:$HE$126,$D139)</f>
        <v>20000000</v>
      </c>
      <c r="DM140" s="250">
        <f t="shared" si="3334"/>
        <v>4000000</v>
      </c>
      <c r="DN140" s="253">
        <f t="shared" si="3334"/>
        <v>-32727000</v>
      </c>
      <c r="DO140" s="270">
        <f t="shared" si="3334"/>
        <v>1</v>
      </c>
      <c r="DP140" s="249">
        <f t="shared" si="3334"/>
        <v>86159986</v>
      </c>
      <c r="DQ140" s="250">
        <f t="shared" si="3334"/>
        <v>16658232</v>
      </c>
      <c r="DR140" s="270">
        <f t="shared" si="3334"/>
        <v>3</v>
      </c>
      <c r="DS140" s="251">
        <f t="shared" si="3334"/>
        <v>145220302</v>
      </c>
      <c r="DT140" s="250">
        <f t="shared" si="3334"/>
        <v>26802961</v>
      </c>
      <c r="DU140" s="270">
        <f t="shared" si="3334"/>
        <v>5</v>
      </c>
      <c r="DV140" s="252">
        <f t="shared" si="3334"/>
        <v>143477538</v>
      </c>
      <c r="DW140" s="250">
        <f t="shared" si="3334"/>
        <v>31045819</v>
      </c>
      <c r="DX140" s="253">
        <f t="shared" si="3334"/>
        <v>-5681181</v>
      </c>
      <c r="DY140" s="270">
        <f t="shared" si="3334"/>
        <v>5</v>
      </c>
      <c r="DZ140" s="249">
        <f t="shared" si="3334"/>
        <v>124288972</v>
      </c>
      <c r="EA140" s="250">
        <f t="shared" si="3334"/>
        <v>23543636</v>
      </c>
      <c r="EB140" s="270">
        <f t="shared" si="3334"/>
        <v>4</v>
      </c>
      <c r="EC140" s="251">
        <f t="shared" si="3334"/>
        <v>27718043</v>
      </c>
      <c r="ED140" s="250">
        <f t="shared" si="3334"/>
        <v>5537147</v>
      </c>
      <c r="EE140" s="270">
        <f t="shared" si="3334"/>
        <v>1</v>
      </c>
      <c r="EF140" s="252">
        <f t="shared" si="3334"/>
        <v>425079884</v>
      </c>
      <c r="EG140" s="250">
        <f t="shared" si="3334"/>
        <v>89873281</v>
      </c>
      <c r="EH140" s="253">
        <f t="shared" si="3334"/>
        <v>53146281</v>
      </c>
      <c r="EI140" s="270">
        <f t="shared" si="3334"/>
        <v>12</v>
      </c>
      <c r="EJ140" s="444">
        <f t="shared" si="3334"/>
        <v>291026523</v>
      </c>
      <c r="EK140" s="445">
        <f t="shared" si="3334"/>
        <v>55010850</v>
      </c>
      <c r="EL140" s="446">
        <f t="shared" si="3334"/>
        <v>10</v>
      </c>
      <c r="EM140" s="465">
        <f t="shared" si="3334"/>
        <v>192938345</v>
      </c>
      <c r="EN140" s="466">
        <f t="shared" si="3334"/>
        <v>36340108</v>
      </c>
      <c r="EO140" s="467">
        <f t="shared" si="3334"/>
        <v>7</v>
      </c>
      <c r="EP140" s="310">
        <f t="shared" si="3334"/>
        <v>588557422</v>
      </c>
      <c r="EQ140" s="320">
        <f t="shared" si="3334"/>
        <v>124919100</v>
      </c>
      <c r="ER140" s="330">
        <f t="shared" ref="ER140:FW140" si="3335">SUMIFS(ER$5:ER$126,$HC$5:$HC$126,$S140,$HE$5:$HE$126,$D139)</f>
        <v>14738100</v>
      </c>
      <c r="ES140" s="273">
        <f t="shared" si="3335"/>
        <v>18</v>
      </c>
      <c r="ET140" s="254">
        <f t="shared" si="3335"/>
        <v>35494500</v>
      </c>
      <c r="EU140" s="250">
        <f t="shared" si="3335"/>
        <v>7226427</v>
      </c>
      <c r="EV140" s="270">
        <f t="shared" si="3335"/>
        <v>1</v>
      </c>
      <c r="EW140" s="251">
        <f t="shared" si="3335"/>
        <v>31541657</v>
      </c>
      <c r="EX140" s="250">
        <f t="shared" si="3335"/>
        <v>6322166</v>
      </c>
      <c r="EY140" s="270">
        <f t="shared" si="3335"/>
        <v>1</v>
      </c>
      <c r="EZ140" s="252">
        <f t="shared" si="3335"/>
        <v>62583536</v>
      </c>
      <c r="FA140" s="250">
        <f t="shared" si="3335"/>
        <v>11283775</v>
      </c>
      <c r="FB140" s="253">
        <f t="shared" si="3335"/>
        <v>-25443225</v>
      </c>
      <c r="FC140" s="270">
        <f t="shared" si="3335"/>
        <v>2</v>
      </c>
      <c r="FD140" s="249">
        <f t="shared" si="3335"/>
        <v>0</v>
      </c>
      <c r="FE140" s="250">
        <f t="shared" si="3335"/>
        <v>0</v>
      </c>
      <c r="FF140" s="270">
        <f t="shared" si="3335"/>
        <v>0</v>
      </c>
      <c r="FG140" s="251">
        <f t="shared" si="3335"/>
        <v>89959334</v>
      </c>
      <c r="FH140" s="250">
        <f t="shared" si="3335"/>
        <v>18881662</v>
      </c>
      <c r="FI140" s="270">
        <f t="shared" si="3335"/>
        <v>3</v>
      </c>
      <c r="FJ140" s="252">
        <f t="shared" si="3335"/>
        <v>69414200</v>
      </c>
      <c r="FK140" s="250">
        <f t="shared" si="3335"/>
        <v>16530028</v>
      </c>
      <c r="FL140" s="253">
        <f t="shared" si="3335"/>
        <v>-20196972</v>
      </c>
      <c r="FM140" s="270">
        <f t="shared" si="3335"/>
        <v>2</v>
      </c>
      <c r="FN140" s="249">
        <f t="shared" si="3335"/>
        <v>0</v>
      </c>
      <c r="FO140" s="250">
        <f t="shared" si="3335"/>
        <v>0</v>
      </c>
      <c r="FP140" s="270">
        <f t="shared" si="3335"/>
        <v>0</v>
      </c>
      <c r="FQ140" s="251">
        <f t="shared" si="3335"/>
        <v>0</v>
      </c>
      <c r="FR140" s="250">
        <f t="shared" si="3335"/>
        <v>0</v>
      </c>
      <c r="FS140" s="270">
        <f t="shared" si="3335"/>
        <v>0</v>
      </c>
      <c r="FT140" s="252">
        <f t="shared" si="3335"/>
        <v>0</v>
      </c>
      <c r="FU140" s="250">
        <f t="shared" si="3335"/>
        <v>0</v>
      </c>
      <c r="FV140" s="253">
        <f t="shared" si="3335"/>
        <v>-36727000</v>
      </c>
      <c r="FW140" s="270">
        <f t="shared" si="3335"/>
        <v>0</v>
      </c>
      <c r="FX140" s="444">
        <f t="shared" ref="FX140:HA140" si="3336">SUMIFS(FX$5:FX$126,$HC$5:$HC$126,$S140,$HE$5:$HE$126,$D139)</f>
        <v>35494500</v>
      </c>
      <c r="FY140" s="445">
        <f t="shared" si="3336"/>
        <v>7226427</v>
      </c>
      <c r="FZ140" s="446">
        <f t="shared" si="3336"/>
        <v>1</v>
      </c>
      <c r="GA140" s="465">
        <f t="shared" si="3336"/>
        <v>121500991</v>
      </c>
      <c r="GB140" s="466">
        <f t="shared" si="3336"/>
        <v>25203828</v>
      </c>
      <c r="GC140" s="467">
        <f t="shared" si="3336"/>
        <v>4</v>
      </c>
      <c r="GD140" s="310">
        <f t="shared" si="3336"/>
        <v>131997736</v>
      </c>
      <c r="GE140" s="320">
        <f t="shared" si="3336"/>
        <v>27813803</v>
      </c>
      <c r="GF140" s="330">
        <f t="shared" si="3336"/>
        <v>-82367197</v>
      </c>
      <c r="GG140" s="273">
        <f t="shared" si="3336"/>
        <v>4</v>
      </c>
      <c r="GH140" s="346">
        <f t="shared" si="3336"/>
        <v>326521023</v>
      </c>
      <c r="GI140" s="347">
        <f t="shared" si="3336"/>
        <v>62237277</v>
      </c>
      <c r="GJ140" s="277">
        <f t="shared" si="3336"/>
        <v>11</v>
      </c>
      <c r="GK140" s="366">
        <f t="shared" si="3336"/>
        <v>314439336</v>
      </c>
      <c r="GL140" s="367">
        <f t="shared" si="3336"/>
        <v>61543936</v>
      </c>
      <c r="GM140" s="280">
        <f t="shared" si="3336"/>
        <v>11</v>
      </c>
      <c r="GN140" s="382">
        <f t="shared" si="3336"/>
        <v>720555158</v>
      </c>
      <c r="GO140" s="383">
        <f t="shared" si="3336"/>
        <v>152732903</v>
      </c>
      <c r="GP140" s="330">
        <f t="shared" si="3336"/>
        <v>-67629097</v>
      </c>
      <c r="GQ140" s="283">
        <f t="shared" si="3336"/>
        <v>22</v>
      </c>
      <c r="GR140" s="403">
        <f t="shared" si="3336"/>
        <v>1135172349</v>
      </c>
      <c r="GS140" s="404">
        <f t="shared" si="3336"/>
        <v>220716311</v>
      </c>
      <c r="GT140" s="286">
        <f t="shared" si="3336"/>
        <v>37</v>
      </c>
      <c r="GU140" s="403">
        <f t="shared" si="3336"/>
        <v>1181286029</v>
      </c>
      <c r="GV140" s="404">
        <f t="shared" si="3336"/>
        <v>243506307</v>
      </c>
      <c r="GW140" s="286">
        <f t="shared" si="3336"/>
        <v>38</v>
      </c>
      <c r="GX140" s="403">
        <f t="shared" si="3336"/>
        <v>1428447191</v>
      </c>
      <c r="GY140" s="404">
        <f t="shared" si="3336"/>
        <v>307554718</v>
      </c>
      <c r="GZ140" s="330">
        <f t="shared" si="3336"/>
        <v>-133169282</v>
      </c>
      <c r="HA140" s="290">
        <f t="shared" si="3336"/>
        <v>47</v>
      </c>
      <c r="HB140" s="260"/>
      <c r="HC140" s="247" t="s">
        <v>238</v>
      </c>
      <c r="HD140" s="258"/>
      <c r="HE140" s="259"/>
      <c r="HF140" s="258"/>
      <c r="HG140" s="258"/>
    </row>
    <row r="141" spans="2:215" s="96" customFormat="1" ht="29.25" thickBot="1">
      <c r="B141" s="602"/>
      <c r="C141" s="147"/>
      <c r="D141" s="521"/>
      <c r="E141" s="234"/>
      <c r="F141" s="235"/>
      <c r="G141" s="235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9"/>
      <c r="S141" s="268" t="s">
        <v>239</v>
      </c>
      <c r="T141" s="261">
        <f t="shared" ref="T141:AA141" si="3337">IF(AND(T139&gt;0,T140&gt;0),ROUNDDOWN(T140/T139,4),"")</f>
        <v>0.80779999999999996</v>
      </c>
      <c r="U141" s="262">
        <f t="shared" si="3337"/>
        <v>0.71499999999999997</v>
      </c>
      <c r="V141" s="271">
        <f t="shared" si="3337"/>
        <v>0.83330000000000004</v>
      </c>
      <c r="W141" s="263" t="str">
        <f t="shared" si="3337"/>
        <v/>
      </c>
      <c r="X141" s="262" t="str">
        <f t="shared" si="3337"/>
        <v/>
      </c>
      <c r="Y141" s="271" t="str">
        <f t="shared" si="3337"/>
        <v/>
      </c>
      <c r="Z141" s="264">
        <f t="shared" si="3337"/>
        <v>1.0098</v>
      </c>
      <c r="AA141" s="262">
        <f t="shared" si="3337"/>
        <v>1.0077</v>
      </c>
      <c r="AB141" s="265">
        <f>IF(AB140&gt;0,AB140/AB139,0)</f>
        <v>0</v>
      </c>
      <c r="AC141" s="271">
        <f t="shared" ref="AC141:AK141" si="3338">IF(AND(AC139&gt;0,AC140&gt;0),ROUNDDOWN(AC140/AC139,4),"")</f>
        <v>1</v>
      </c>
      <c r="AD141" s="261">
        <f t="shared" si="3338"/>
        <v>0.1767</v>
      </c>
      <c r="AE141" s="262">
        <f t="shared" si="3338"/>
        <v>0.18870000000000001</v>
      </c>
      <c r="AF141" s="271">
        <f t="shared" si="3338"/>
        <v>0.14280000000000001</v>
      </c>
      <c r="AG141" s="263">
        <f t="shared" si="3338"/>
        <v>1</v>
      </c>
      <c r="AH141" s="262">
        <f t="shared" si="3338"/>
        <v>0.99490000000000001</v>
      </c>
      <c r="AI141" s="271">
        <f t="shared" si="3338"/>
        <v>1</v>
      </c>
      <c r="AJ141" s="264">
        <f t="shared" si="3338"/>
        <v>1.0632999999999999</v>
      </c>
      <c r="AK141" s="262">
        <f t="shared" si="3338"/>
        <v>1.3039000000000001</v>
      </c>
      <c r="AL141" s="265">
        <f>IF(AL140&gt;0,AL140/AL139,0)</f>
        <v>0</v>
      </c>
      <c r="AM141" s="271">
        <f t="shared" ref="AM141:AU141" si="3339">IF(AND(AM139&gt;0,AM140&gt;0),ROUNDDOWN(AM140/AM139,4),"")</f>
        <v>1</v>
      </c>
      <c r="AN141" s="261">
        <f t="shared" si="3339"/>
        <v>0.89529999999999998</v>
      </c>
      <c r="AO141" s="262">
        <f t="shared" si="3339"/>
        <v>0.78539999999999999</v>
      </c>
      <c r="AP141" s="271">
        <f t="shared" si="3339"/>
        <v>0.875</v>
      </c>
      <c r="AQ141" s="263">
        <f t="shared" si="3339"/>
        <v>0.16059999999999999</v>
      </c>
      <c r="AR141" s="262">
        <f t="shared" si="3339"/>
        <v>0.1487</v>
      </c>
      <c r="AS141" s="271">
        <f t="shared" si="3339"/>
        <v>0.22220000000000001</v>
      </c>
      <c r="AT141" s="264">
        <f t="shared" si="3339"/>
        <v>1.583</v>
      </c>
      <c r="AU141" s="262">
        <f t="shared" si="3339"/>
        <v>1.6707000000000001</v>
      </c>
      <c r="AV141" s="265">
        <f>IF(AV140&gt;0,AV140/AV139,0)</f>
        <v>0</v>
      </c>
      <c r="AW141" s="271">
        <f t="shared" ref="AW141:BE141" si="3340">IF(AND(AW139&gt;0,AW140&gt;0),ROUNDDOWN(AW140/AW139,4),"")</f>
        <v>2</v>
      </c>
      <c r="AX141" s="447">
        <f t="shared" si="3340"/>
        <v>0.62629999999999997</v>
      </c>
      <c r="AY141" s="448">
        <f t="shared" si="3340"/>
        <v>0.56269999999999998</v>
      </c>
      <c r="AZ141" s="449">
        <f t="shared" si="3340"/>
        <v>0.61899999999999999</v>
      </c>
      <c r="BA141" s="468">
        <f t="shared" si="3340"/>
        <v>0.312</v>
      </c>
      <c r="BB141" s="469">
        <f t="shared" si="3340"/>
        <v>0.29249999999999998</v>
      </c>
      <c r="BC141" s="470">
        <f t="shared" si="3340"/>
        <v>0.36359999999999998</v>
      </c>
      <c r="BD141" s="311">
        <f t="shared" si="3340"/>
        <v>1.1438999999999999</v>
      </c>
      <c r="BE141" s="321">
        <f t="shared" si="3340"/>
        <v>1.1854</v>
      </c>
      <c r="BF141" s="331"/>
      <c r="BG141" s="274">
        <f>IF(AND(BG139&gt;0,BG140&gt;0),ROUNDDOWN(BG140/BG139,4),"")</f>
        <v>1.1666000000000001</v>
      </c>
      <c r="BH141" s="267">
        <f t="shared" ref="BH141:BO141" si="3341">IF(AND(BH139&gt;0,BH140&gt;0),ROUNDDOWN(BH140/BH139,4),"")</f>
        <v>0.47989999999999999</v>
      </c>
      <c r="BI141" s="262">
        <f t="shared" si="3341"/>
        <v>0.4158</v>
      </c>
      <c r="BJ141" s="271">
        <f t="shared" si="3341"/>
        <v>0.57140000000000002</v>
      </c>
      <c r="BK141" s="263">
        <f t="shared" si="3341"/>
        <v>1.1855</v>
      </c>
      <c r="BL141" s="262">
        <f t="shared" si="3341"/>
        <v>1.2154</v>
      </c>
      <c r="BM141" s="271">
        <f t="shared" si="3341"/>
        <v>1.1111</v>
      </c>
      <c r="BN141" s="264">
        <f t="shared" si="3341"/>
        <v>0.97589999999999999</v>
      </c>
      <c r="BO141" s="262">
        <f t="shared" si="3341"/>
        <v>0.97670000000000001</v>
      </c>
      <c r="BP141" s="265">
        <f>IF(BP140&gt;0,BP140/BP139,0)</f>
        <v>0.91335856368870516</v>
      </c>
      <c r="BQ141" s="271">
        <f t="shared" ref="BQ141:BY141" si="3342">IF(AND(BQ139&gt;0,BQ140&gt;0),ROUNDDOWN(BQ140/BQ139,4),"")</f>
        <v>1</v>
      </c>
      <c r="BR141" s="261">
        <f t="shared" si="3342"/>
        <v>0.2984</v>
      </c>
      <c r="BS141" s="262">
        <f t="shared" si="3342"/>
        <v>0.28699999999999998</v>
      </c>
      <c r="BT141" s="271">
        <f t="shared" si="3342"/>
        <v>0.28570000000000001</v>
      </c>
      <c r="BU141" s="263">
        <f t="shared" si="3342"/>
        <v>0.71509999999999996</v>
      </c>
      <c r="BV141" s="262">
        <f t="shared" si="3342"/>
        <v>0.71140000000000003</v>
      </c>
      <c r="BW141" s="271">
        <f t="shared" si="3342"/>
        <v>0.625</v>
      </c>
      <c r="BX141" s="264">
        <f t="shared" si="3342"/>
        <v>1.3192999999999999</v>
      </c>
      <c r="BY141" s="262">
        <f t="shared" si="3342"/>
        <v>1.2776000000000001</v>
      </c>
      <c r="BZ141" s="265">
        <f>IF(BZ140&gt;0,BZ140/BZ139,0)</f>
        <v>-4.9937413163532094</v>
      </c>
      <c r="CA141" s="271">
        <f t="shared" ref="CA141:CI141" si="3343">IF(AND(CA139&gt;0,CA140&gt;0),ROUNDDOWN(CA140/CA139,4),"")</f>
        <v>1.4</v>
      </c>
      <c r="CB141" s="261">
        <f t="shared" si="3343"/>
        <v>1.0736000000000001</v>
      </c>
      <c r="CC141" s="262">
        <f t="shared" si="3343"/>
        <v>0.9385</v>
      </c>
      <c r="CD141" s="271">
        <f t="shared" si="3343"/>
        <v>0.77769999999999995</v>
      </c>
      <c r="CE141" s="263">
        <f t="shared" si="3343"/>
        <v>1.0236000000000001</v>
      </c>
      <c r="CF141" s="262">
        <f t="shared" si="3343"/>
        <v>1.03</v>
      </c>
      <c r="CG141" s="271">
        <f t="shared" si="3343"/>
        <v>0.88880000000000003</v>
      </c>
      <c r="CH141" s="264">
        <f t="shared" si="3343"/>
        <v>0.68430000000000002</v>
      </c>
      <c r="CI141" s="262">
        <f t="shared" si="3343"/>
        <v>0.66339999999999999</v>
      </c>
      <c r="CJ141" s="265">
        <f>IF(CJ140&gt;0,CJ140/CJ139,0)</f>
        <v>0</v>
      </c>
      <c r="CK141" s="271">
        <f t="shared" ref="CK141:CS141" si="3344">IF(AND(CK139&gt;0,CK140&gt;0),ROUNDDOWN(CK140/CK139,4),"")</f>
        <v>0.6</v>
      </c>
      <c r="CL141" s="447">
        <f t="shared" si="3344"/>
        <v>0.65939999999999999</v>
      </c>
      <c r="CM141" s="448">
        <f t="shared" si="3344"/>
        <v>0.58320000000000005</v>
      </c>
      <c r="CN141" s="449">
        <f t="shared" si="3344"/>
        <v>0.56520000000000004</v>
      </c>
      <c r="CO141" s="468">
        <f t="shared" si="3344"/>
        <v>0.9859</v>
      </c>
      <c r="CP141" s="469">
        <f t="shared" si="3344"/>
        <v>0.99890000000000001</v>
      </c>
      <c r="CQ141" s="470">
        <f t="shared" si="3344"/>
        <v>0.88460000000000005</v>
      </c>
      <c r="CR141" s="311">
        <f t="shared" si="3344"/>
        <v>1.0063</v>
      </c>
      <c r="CS141" s="321">
        <f t="shared" si="3344"/>
        <v>0.99970000000000003</v>
      </c>
      <c r="CT141" s="331"/>
      <c r="CU141" s="274">
        <f t="shared" ref="CU141:DC141" si="3345">IF(AND(CU139&gt;0,CU140&gt;0),ROUNDDOWN(CU140/CU139,4),"")</f>
        <v>1</v>
      </c>
      <c r="CV141" s="348">
        <f t="shared" si="3345"/>
        <v>0.64380000000000004</v>
      </c>
      <c r="CW141" s="349">
        <f t="shared" si="3345"/>
        <v>0.57350000000000001</v>
      </c>
      <c r="CX141" s="278">
        <f t="shared" si="3345"/>
        <v>0.59089999999999998</v>
      </c>
      <c r="CY141" s="368">
        <f t="shared" si="3345"/>
        <v>0.77349999999999997</v>
      </c>
      <c r="CZ141" s="369">
        <f t="shared" si="3345"/>
        <v>0.78149999999999997</v>
      </c>
      <c r="DA141" s="281">
        <f t="shared" si="3345"/>
        <v>0.72970000000000002</v>
      </c>
      <c r="DB141" s="384">
        <f t="shared" si="3345"/>
        <v>1.0395000000000001</v>
      </c>
      <c r="DC141" s="385">
        <f t="shared" si="3345"/>
        <v>1.0462</v>
      </c>
      <c r="DD141" s="386"/>
      <c r="DE141" s="284">
        <f>IF(AND(DE139&gt;0,DE140&gt;0),ROUNDDOWN(DE140/DE139,4),"")</f>
        <v>1.0416000000000001</v>
      </c>
      <c r="DF141" s="267">
        <f t="shared" ref="DF141:DM141" si="3346">IF(AND(DF139&gt;0,DF140&gt;0),ROUNDDOWN(DF140/DF139,4),"")</f>
        <v>0.3518</v>
      </c>
      <c r="DG141" s="262">
        <f t="shared" si="3346"/>
        <v>0.29389999999999999</v>
      </c>
      <c r="DH141" s="271">
        <f t="shared" si="3346"/>
        <v>0.375</v>
      </c>
      <c r="DI141" s="263">
        <f t="shared" si="3346"/>
        <v>7.2900000000000006E-2</v>
      </c>
      <c r="DJ141" s="262">
        <f t="shared" si="3346"/>
        <v>6.5799999999999997E-2</v>
      </c>
      <c r="DK141" s="271">
        <f t="shared" si="3346"/>
        <v>0.1111</v>
      </c>
      <c r="DL141" s="264">
        <f t="shared" si="3346"/>
        <v>0.24390000000000001</v>
      </c>
      <c r="DM141" s="262">
        <f t="shared" si="3346"/>
        <v>0.21629999999999999</v>
      </c>
      <c r="DN141" s="265">
        <f>IF(DN140&gt;0,DN140/DN139,0)</f>
        <v>0</v>
      </c>
      <c r="DO141" s="271">
        <f t="shared" ref="DO141:DW141" si="3347">IF(AND(DO139&gt;0,DO140&gt;0),ROUNDDOWN(DO140/DO139,4),"")</f>
        <v>0.33329999999999999</v>
      </c>
      <c r="DP141" s="261">
        <f t="shared" si="3347"/>
        <v>0.30330000000000001</v>
      </c>
      <c r="DQ141" s="262">
        <f t="shared" si="3347"/>
        <v>0.2666</v>
      </c>
      <c r="DR141" s="271">
        <f t="shared" si="3347"/>
        <v>0.3</v>
      </c>
      <c r="DS141" s="263">
        <f t="shared" si="3347"/>
        <v>0.64539999999999997</v>
      </c>
      <c r="DT141" s="262">
        <f t="shared" si="3347"/>
        <v>0.54139999999999999</v>
      </c>
      <c r="DU141" s="271">
        <f t="shared" si="3347"/>
        <v>0.625</v>
      </c>
      <c r="DV141" s="264">
        <f t="shared" si="3347"/>
        <v>0.59219999999999995</v>
      </c>
      <c r="DW141" s="262">
        <f t="shared" si="3347"/>
        <v>0.64049999999999996</v>
      </c>
      <c r="DX141" s="265">
        <f>IF(DX140&gt;0,DX140/DX139,0)</f>
        <v>0</v>
      </c>
      <c r="DY141" s="271">
        <f t="shared" ref="DY141:EG141" si="3348">IF(AND(DY139&gt;0,DY140&gt;0),ROUNDDOWN(DY140/DY139,4),"")</f>
        <v>0.625</v>
      </c>
      <c r="DZ141" s="261">
        <f t="shared" si="3348"/>
        <v>0.70609999999999995</v>
      </c>
      <c r="EA141" s="262">
        <f t="shared" si="3348"/>
        <v>0.60799999999999998</v>
      </c>
      <c r="EB141" s="271">
        <f t="shared" si="3348"/>
        <v>0.66659999999999997</v>
      </c>
      <c r="EC141" s="263">
        <f t="shared" si="3348"/>
        <v>0.1885</v>
      </c>
      <c r="ED141" s="262">
        <f t="shared" si="3348"/>
        <v>0.17119999999999999</v>
      </c>
      <c r="EE141" s="271">
        <f t="shared" si="3348"/>
        <v>0.2</v>
      </c>
      <c r="EF141" s="264">
        <f t="shared" si="3348"/>
        <v>0.89710000000000001</v>
      </c>
      <c r="EG141" s="262">
        <f t="shared" si="3348"/>
        <v>0.90069999999999995</v>
      </c>
      <c r="EH141" s="265">
        <f>IF(EH140&gt;0,EH140/EH139,0)</f>
        <v>0.84300406764046398</v>
      </c>
      <c r="EI141" s="271">
        <f t="shared" ref="EI141:EQ141" si="3349">IF(AND(EI139&gt;0,EI140&gt;0),ROUNDDOWN(EI140/EI139,4),"")</f>
        <v>0.8</v>
      </c>
      <c r="EJ141" s="447">
        <f t="shared" si="3349"/>
        <v>0.42230000000000001</v>
      </c>
      <c r="EK141" s="448">
        <f t="shared" si="3349"/>
        <v>0.3629</v>
      </c>
      <c r="EL141" s="449">
        <f t="shared" si="3349"/>
        <v>0.41660000000000003</v>
      </c>
      <c r="EM141" s="468">
        <f t="shared" si="3349"/>
        <v>0.29849999999999999</v>
      </c>
      <c r="EN141" s="469">
        <f t="shared" si="3349"/>
        <v>0.25480000000000003</v>
      </c>
      <c r="EO141" s="470">
        <f t="shared" si="3349"/>
        <v>0.31809999999999999</v>
      </c>
      <c r="EP141" s="311">
        <f t="shared" si="3349"/>
        <v>0.73740000000000006</v>
      </c>
      <c r="EQ141" s="321">
        <f t="shared" si="3349"/>
        <v>0.74919999999999998</v>
      </c>
      <c r="ER141" s="331"/>
      <c r="ES141" s="274">
        <f>IF(AND(ES139&gt;0,ES140&gt;0),ROUNDDOWN(ES140/ES139,4),"")</f>
        <v>0.69230000000000003</v>
      </c>
      <c r="ET141" s="267">
        <f t="shared" ref="ET141:FA141" si="3350">IF(AND(ET139&gt;0,ET140&gt;0),ROUNDDOWN(ET140/ET139,4),"")</f>
        <v>0.1792</v>
      </c>
      <c r="EU141" s="262">
        <f t="shared" si="3350"/>
        <v>0.1658</v>
      </c>
      <c r="EV141" s="271">
        <f t="shared" si="3350"/>
        <v>0.14280000000000001</v>
      </c>
      <c r="EW141" s="263">
        <f t="shared" si="3350"/>
        <v>0.1241</v>
      </c>
      <c r="EX141" s="262">
        <f t="shared" si="3350"/>
        <v>0.11310000000000001</v>
      </c>
      <c r="EY141" s="271">
        <f t="shared" si="3350"/>
        <v>0.1111</v>
      </c>
      <c r="EZ141" s="264">
        <f t="shared" si="3350"/>
        <v>0.26540000000000002</v>
      </c>
      <c r="FA141" s="262">
        <f t="shared" si="3350"/>
        <v>0.2243</v>
      </c>
      <c r="FB141" s="265">
        <f>IF(FB140&gt;0,FB140/FB139,0)</f>
        <v>0</v>
      </c>
      <c r="FC141" s="271">
        <f t="shared" ref="FC141:FK141" si="3351">IF(AND(FC139&gt;0,FC140&gt;0),ROUNDDOWN(FC140/FC139,4),"")</f>
        <v>0.25</v>
      </c>
      <c r="FD141" s="261" t="str">
        <f t="shared" si="3351"/>
        <v/>
      </c>
      <c r="FE141" s="262" t="str">
        <f t="shared" si="3351"/>
        <v/>
      </c>
      <c r="FF141" s="271" t="str">
        <f t="shared" si="3351"/>
        <v/>
      </c>
      <c r="FG141" s="263">
        <f t="shared" si="3351"/>
        <v>0.37130000000000002</v>
      </c>
      <c r="FH141" s="262">
        <f t="shared" si="3351"/>
        <v>0.35909999999999997</v>
      </c>
      <c r="FI141" s="271">
        <f t="shared" si="3351"/>
        <v>0.375</v>
      </c>
      <c r="FJ141" s="264">
        <f t="shared" si="3351"/>
        <v>0.2651</v>
      </c>
      <c r="FK141" s="262">
        <f t="shared" si="3351"/>
        <v>0.29809999999999998</v>
      </c>
      <c r="FL141" s="265">
        <f>IF(FL140&gt;0,FL140/FL139,0)</f>
        <v>0</v>
      </c>
      <c r="FM141" s="271">
        <f t="shared" ref="FM141:FU141" si="3352">IF(AND(FM139&gt;0,FM140&gt;0),ROUNDDOWN(FM140/FM139,4),"")</f>
        <v>0.22220000000000001</v>
      </c>
      <c r="FN141" s="261" t="str">
        <f t="shared" si="3352"/>
        <v/>
      </c>
      <c r="FO141" s="262" t="str">
        <f t="shared" si="3352"/>
        <v/>
      </c>
      <c r="FP141" s="271" t="str">
        <f t="shared" si="3352"/>
        <v/>
      </c>
      <c r="FQ141" s="263" t="str">
        <f t="shared" si="3352"/>
        <v/>
      </c>
      <c r="FR141" s="262" t="str">
        <f t="shared" si="3352"/>
        <v/>
      </c>
      <c r="FS141" s="271" t="str">
        <f t="shared" si="3352"/>
        <v/>
      </c>
      <c r="FT141" s="264" t="str">
        <f t="shared" si="3352"/>
        <v/>
      </c>
      <c r="FU141" s="262" t="str">
        <f t="shared" si="3352"/>
        <v/>
      </c>
      <c r="FV141" s="265">
        <f>IF(FV140&gt;0,FV140/FV139,0)</f>
        <v>0</v>
      </c>
      <c r="FW141" s="271" t="str">
        <f t="shared" ref="FW141:GE141" si="3353">IF(AND(FW139&gt;0,FW140&gt;0),ROUNDDOWN(FW140/FW139,4),"")</f>
        <v/>
      </c>
      <c r="FX141" s="447">
        <f t="shared" si="3353"/>
        <v>4.9399999999999999E-2</v>
      </c>
      <c r="FY141" s="448">
        <f t="shared" si="3353"/>
        <v>4.5699999999999998E-2</v>
      </c>
      <c r="FZ141" s="449">
        <f t="shared" si="3353"/>
        <v>0.04</v>
      </c>
      <c r="GA141" s="468">
        <f t="shared" si="3353"/>
        <v>0.16189999999999999</v>
      </c>
      <c r="GB141" s="469">
        <f t="shared" si="3353"/>
        <v>0.15329999999999999</v>
      </c>
      <c r="GC141" s="470">
        <f t="shared" si="3353"/>
        <v>0.15379999999999999</v>
      </c>
      <c r="GD141" s="311">
        <f t="shared" si="3353"/>
        <v>0.17879999999999999</v>
      </c>
      <c r="GE141" s="321">
        <f t="shared" si="3353"/>
        <v>0.1731</v>
      </c>
      <c r="GF141" s="331"/>
      <c r="GG141" s="274">
        <f t="shared" ref="GG141:GO141" si="3354">IF(AND(GG139&gt;0,GG140&gt;0),ROUNDDOWN(GG140/GG139,4),"")</f>
        <v>0.16</v>
      </c>
      <c r="GH141" s="348">
        <f t="shared" si="3354"/>
        <v>0.23200000000000001</v>
      </c>
      <c r="GI141" s="349">
        <f t="shared" si="3354"/>
        <v>0.20100000000000001</v>
      </c>
      <c r="GJ141" s="278">
        <f t="shared" si="3354"/>
        <v>0.22439999999999999</v>
      </c>
      <c r="GK141" s="368">
        <f t="shared" si="3354"/>
        <v>0.22509999999999999</v>
      </c>
      <c r="GL141" s="369">
        <f t="shared" si="3354"/>
        <v>0.20050000000000001</v>
      </c>
      <c r="GM141" s="281">
        <f t="shared" si="3354"/>
        <v>0.2291</v>
      </c>
      <c r="GN141" s="384">
        <f t="shared" si="3354"/>
        <v>0.46899999999999997</v>
      </c>
      <c r="GO141" s="385">
        <f t="shared" si="3354"/>
        <v>0.46650000000000003</v>
      </c>
      <c r="GP141" s="386"/>
      <c r="GQ141" s="284">
        <f t="shared" ref="GQ141:GY141" si="3355">IF(AND(GQ139&gt;0,GQ140&gt;0),ROUNDDOWN(GQ140/GQ139,4),"")</f>
        <v>0.43130000000000002</v>
      </c>
      <c r="GR141" s="405">
        <f t="shared" si="3355"/>
        <v>0.42620000000000002</v>
      </c>
      <c r="GS141" s="406">
        <f t="shared" si="3355"/>
        <v>0.37669999999999998</v>
      </c>
      <c r="GT141" s="288">
        <f t="shared" si="3355"/>
        <v>0.39779999999999999</v>
      </c>
      <c r="GU141" s="405">
        <f t="shared" si="3355"/>
        <v>0.46920000000000001</v>
      </c>
      <c r="GV141" s="406">
        <f t="shared" si="3355"/>
        <v>0.4511</v>
      </c>
      <c r="GW141" s="288">
        <f t="shared" si="3355"/>
        <v>0.44700000000000001</v>
      </c>
      <c r="GX141" s="405">
        <f t="shared" si="3355"/>
        <v>0.64419999999999999</v>
      </c>
      <c r="GY141" s="406">
        <f t="shared" si="3355"/>
        <v>0.64700000000000002</v>
      </c>
      <c r="GZ141" s="415"/>
      <c r="HA141" s="287">
        <f>IF(AND(HA139&gt;0,HA140&gt;0),ROUNDDOWN(HA140/HA139,4),"")</f>
        <v>0.62660000000000005</v>
      </c>
      <c r="HB141" s="260"/>
      <c r="HC141" s="258"/>
      <c r="HD141" s="258"/>
      <c r="HE141" s="259"/>
      <c r="HF141" s="258"/>
      <c r="HG141" s="258"/>
    </row>
    <row r="142" spans="2:215" s="96" customFormat="1" ht="29.25" thickBot="1">
      <c r="B142" s="602"/>
      <c r="C142" s="147"/>
      <c r="D142" s="192"/>
      <c r="E142" s="234"/>
      <c r="F142" s="235"/>
      <c r="G142" s="235"/>
      <c r="H142" s="235"/>
      <c r="I142" s="235"/>
      <c r="J142" s="234"/>
      <c r="K142" s="234"/>
      <c r="L142" s="234"/>
      <c r="M142" s="234"/>
      <c r="N142" s="234"/>
      <c r="O142" s="234"/>
      <c r="P142" s="234"/>
      <c r="Q142" s="234"/>
      <c r="R142" s="239"/>
      <c r="T142" s="255"/>
      <c r="V142" s="147"/>
      <c r="W142" s="255"/>
      <c r="Y142" s="147"/>
      <c r="Z142" s="255"/>
      <c r="AC142" s="147"/>
      <c r="AD142" s="255"/>
      <c r="AF142" s="147"/>
      <c r="AG142" s="255"/>
      <c r="AI142" s="147"/>
      <c r="AJ142" s="255"/>
      <c r="AM142" s="147"/>
      <c r="AN142" s="255"/>
      <c r="AP142" s="147"/>
      <c r="AQ142" s="255"/>
      <c r="AS142" s="147"/>
      <c r="AT142" s="255"/>
      <c r="AW142" s="147"/>
      <c r="AX142" s="450"/>
      <c r="AY142" s="451"/>
      <c r="AZ142" s="446"/>
      <c r="BA142" s="471"/>
      <c r="BB142" s="472"/>
      <c r="BC142" s="467"/>
      <c r="BD142" s="312"/>
      <c r="BE142" s="322"/>
      <c r="BF142" s="322"/>
      <c r="BG142" s="275"/>
      <c r="BJ142" s="147"/>
      <c r="BK142" s="255"/>
      <c r="BM142" s="147"/>
      <c r="BN142" s="255"/>
      <c r="BQ142" s="147"/>
      <c r="BR142" s="255"/>
      <c r="BT142" s="147"/>
      <c r="BU142" s="255"/>
      <c r="BW142" s="147"/>
      <c r="BX142" s="255"/>
      <c r="CA142" s="147"/>
      <c r="CB142" s="255"/>
      <c r="CD142" s="147"/>
      <c r="CE142" s="255"/>
      <c r="CG142" s="147"/>
      <c r="CH142" s="255"/>
      <c r="CK142" s="147"/>
      <c r="CL142" s="450"/>
      <c r="CM142" s="451"/>
      <c r="CN142" s="446"/>
      <c r="CO142" s="471"/>
      <c r="CP142" s="472"/>
      <c r="CQ142" s="467"/>
      <c r="CR142" s="312"/>
      <c r="CS142" s="322"/>
      <c r="CT142" s="322"/>
      <c r="CU142" s="275"/>
      <c r="CV142" s="350"/>
      <c r="CW142" s="351"/>
      <c r="CX142" s="277"/>
      <c r="CY142" s="370"/>
      <c r="CZ142" s="371"/>
      <c r="DA142" s="280"/>
      <c r="DB142" s="499"/>
      <c r="DC142" s="500"/>
      <c r="DD142" s="500"/>
      <c r="DE142" s="283"/>
      <c r="DH142" s="147"/>
      <c r="DI142" s="255"/>
      <c r="DK142" s="147"/>
      <c r="DL142" s="255"/>
      <c r="DO142" s="147"/>
      <c r="DP142" s="255"/>
      <c r="DR142" s="147"/>
      <c r="DS142" s="255"/>
      <c r="DU142" s="147"/>
      <c r="DV142" s="255"/>
      <c r="DY142" s="147"/>
      <c r="DZ142" s="255"/>
      <c r="EB142" s="147"/>
      <c r="EC142" s="255"/>
      <c r="EE142" s="147"/>
      <c r="EF142" s="255"/>
      <c r="EI142" s="147"/>
      <c r="EJ142" s="450"/>
      <c r="EK142" s="451"/>
      <c r="EL142" s="446"/>
      <c r="EM142" s="471"/>
      <c r="EN142" s="472"/>
      <c r="EO142" s="467"/>
      <c r="EP142" s="312"/>
      <c r="EQ142" s="322"/>
      <c r="ER142" s="322"/>
      <c r="ES142" s="275"/>
      <c r="EV142" s="147"/>
      <c r="EW142" s="255"/>
      <c r="EY142" s="147"/>
      <c r="EZ142" s="255"/>
      <c r="FC142" s="147"/>
      <c r="FD142" s="255"/>
      <c r="FF142" s="147"/>
      <c r="FG142" s="255"/>
      <c r="FI142" s="147"/>
      <c r="FJ142" s="255"/>
      <c r="FM142" s="147"/>
      <c r="FN142" s="255"/>
      <c r="FP142" s="147"/>
      <c r="FQ142" s="255"/>
      <c r="FS142" s="147"/>
      <c r="FT142" s="255"/>
      <c r="FW142" s="147"/>
      <c r="FX142" s="450"/>
      <c r="FY142" s="451"/>
      <c r="FZ142" s="446"/>
      <c r="GA142" s="471"/>
      <c r="GB142" s="472"/>
      <c r="GC142" s="467"/>
      <c r="GD142" s="312"/>
      <c r="GE142" s="322"/>
      <c r="GF142" s="322"/>
      <c r="GG142" s="275"/>
      <c r="GH142" s="350"/>
      <c r="GI142" s="351"/>
      <c r="GJ142" s="277"/>
      <c r="GK142" s="370"/>
      <c r="GL142" s="371"/>
      <c r="GM142" s="280"/>
      <c r="GN142" s="499"/>
      <c r="GO142" s="500"/>
      <c r="GP142" s="500"/>
      <c r="GQ142" s="283"/>
      <c r="GR142" s="312"/>
      <c r="GS142" s="322"/>
      <c r="GT142" s="275"/>
      <c r="GU142" s="312"/>
      <c r="GV142" s="322"/>
      <c r="GW142" s="275"/>
      <c r="GX142" s="312"/>
      <c r="GY142" s="322"/>
      <c r="GZ142" s="322"/>
      <c r="HA142" s="147"/>
      <c r="HB142" s="260"/>
      <c r="HC142" s="258"/>
      <c r="HD142" s="258"/>
      <c r="HE142" s="259"/>
      <c r="HF142" s="258"/>
      <c r="HG142" s="258"/>
    </row>
    <row r="143" spans="2:215" s="96" customFormat="1" ht="28.5">
      <c r="B143" s="602"/>
      <c r="C143" s="147"/>
      <c r="D143" s="192"/>
      <c r="E143" s="234"/>
      <c r="F143" s="235"/>
      <c r="G143" s="235"/>
      <c r="H143" s="235"/>
      <c r="I143" s="235"/>
      <c r="J143" s="234"/>
      <c r="K143" s="234"/>
      <c r="L143" s="234"/>
      <c r="M143" s="234"/>
      <c r="N143" s="234"/>
      <c r="O143" s="234"/>
      <c r="P143" s="234"/>
      <c r="Q143" s="234"/>
      <c r="R143" s="239"/>
      <c r="S143" s="220"/>
      <c r="T143" s="221" t="s">
        <v>176</v>
      </c>
      <c r="U143" s="222" t="s">
        <v>177</v>
      </c>
      <c r="V143" s="222" t="s">
        <v>179</v>
      </c>
      <c r="W143" s="223" t="s">
        <v>176</v>
      </c>
      <c r="X143" s="222" t="s">
        <v>177</v>
      </c>
      <c r="Y143" s="222" t="s">
        <v>179</v>
      </c>
      <c r="Z143" s="224" t="s">
        <v>176</v>
      </c>
      <c r="AA143" s="222" t="s">
        <v>177</v>
      </c>
      <c r="AB143" s="225" t="s">
        <v>234</v>
      </c>
      <c r="AC143" s="222" t="s">
        <v>179</v>
      </c>
      <c r="AD143" s="221" t="s">
        <v>176</v>
      </c>
      <c r="AE143" s="222" t="s">
        <v>177</v>
      </c>
      <c r="AF143" s="222" t="s">
        <v>179</v>
      </c>
      <c r="AG143" s="223" t="s">
        <v>176</v>
      </c>
      <c r="AH143" s="222" t="s">
        <v>177</v>
      </c>
      <c r="AI143" s="222" t="s">
        <v>179</v>
      </c>
      <c r="AJ143" s="224" t="s">
        <v>176</v>
      </c>
      <c r="AK143" s="222" t="s">
        <v>177</v>
      </c>
      <c r="AL143" s="225" t="s">
        <v>234</v>
      </c>
      <c r="AM143" s="222" t="s">
        <v>179</v>
      </c>
      <c r="AN143" s="221" t="s">
        <v>176</v>
      </c>
      <c r="AO143" s="222" t="s">
        <v>177</v>
      </c>
      <c r="AP143" s="222" t="s">
        <v>179</v>
      </c>
      <c r="AQ143" s="223" t="s">
        <v>176</v>
      </c>
      <c r="AR143" s="222" t="s">
        <v>177</v>
      </c>
      <c r="AS143" s="222" t="s">
        <v>179</v>
      </c>
      <c r="AT143" s="224" t="s">
        <v>176</v>
      </c>
      <c r="AU143" s="222" t="s">
        <v>177</v>
      </c>
      <c r="AV143" s="225" t="s">
        <v>234</v>
      </c>
      <c r="AW143" s="222" t="s">
        <v>179</v>
      </c>
      <c r="AX143" s="452" t="s">
        <v>176</v>
      </c>
      <c r="AY143" s="453" t="s">
        <v>177</v>
      </c>
      <c r="AZ143" s="454" t="s">
        <v>235</v>
      </c>
      <c r="BA143" s="473" t="s">
        <v>176</v>
      </c>
      <c r="BB143" s="474" t="s">
        <v>177</v>
      </c>
      <c r="BC143" s="475" t="s">
        <v>235</v>
      </c>
      <c r="BD143" s="313" t="s">
        <v>176</v>
      </c>
      <c r="BE143" s="323" t="s">
        <v>177</v>
      </c>
      <c r="BF143" s="332" t="s">
        <v>234</v>
      </c>
      <c r="BG143" s="227" t="s">
        <v>235</v>
      </c>
      <c r="BH143" s="226" t="s">
        <v>176</v>
      </c>
      <c r="BI143" s="222" t="s">
        <v>177</v>
      </c>
      <c r="BJ143" s="222" t="s">
        <v>179</v>
      </c>
      <c r="BK143" s="223" t="s">
        <v>176</v>
      </c>
      <c r="BL143" s="222" t="s">
        <v>177</v>
      </c>
      <c r="BM143" s="222" t="s">
        <v>179</v>
      </c>
      <c r="BN143" s="224" t="s">
        <v>176</v>
      </c>
      <c r="BO143" s="222" t="s">
        <v>177</v>
      </c>
      <c r="BP143" s="225" t="s">
        <v>234</v>
      </c>
      <c r="BQ143" s="222" t="s">
        <v>179</v>
      </c>
      <c r="BR143" s="221" t="s">
        <v>176</v>
      </c>
      <c r="BS143" s="222" t="s">
        <v>177</v>
      </c>
      <c r="BT143" s="222" t="s">
        <v>179</v>
      </c>
      <c r="BU143" s="223" t="s">
        <v>176</v>
      </c>
      <c r="BV143" s="222" t="s">
        <v>177</v>
      </c>
      <c r="BW143" s="222" t="s">
        <v>179</v>
      </c>
      <c r="BX143" s="224" t="s">
        <v>176</v>
      </c>
      <c r="BY143" s="222" t="s">
        <v>177</v>
      </c>
      <c r="BZ143" s="225" t="s">
        <v>234</v>
      </c>
      <c r="CA143" s="222" t="s">
        <v>179</v>
      </c>
      <c r="CB143" s="221" t="s">
        <v>176</v>
      </c>
      <c r="CC143" s="222" t="s">
        <v>177</v>
      </c>
      <c r="CD143" s="222" t="s">
        <v>179</v>
      </c>
      <c r="CE143" s="223" t="s">
        <v>176</v>
      </c>
      <c r="CF143" s="222" t="s">
        <v>177</v>
      </c>
      <c r="CG143" s="222" t="s">
        <v>179</v>
      </c>
      <c r="CH143" s="224" t="s">
        <v>176</v>
      </c>
      <c r="CI143" s="222" t="s">
        <v>177</v>
      </c>
      <c r="CJ143" s="225" t="s">
        <v>234</v>
      </c>
      <c r="CK143" s="222" t="s">
        <v>179</v>
      </c>
      <c r="CL143" s="452" t="s">
        <v>176</v>
      </c>
      <c r="CM143" s="453" t="s">
        <v>177</v>
      </c>
      <c r="CN143" s="454" t="s">
        <v>235</v>
      </c>
      <c r="CO143" s="473" t="s">
        <v>176</v>
      </c>
      <c r="CP143" s="474" t="s">
        <v>177</v>
      </c>
      <c r="CQ143" s="475" t="s">
        <v>235</v>
      </c>
      <c r="CR143" s="313" t="s">
        <v>176</v>
      </c>
      <c r="CS143" s="323" t="s">
        <v>177</v>
      </c>
      <c r="CT143" s="332" t="s">
        <v>234</v>
      </c>
      <c r="CU143" s="227" t="s">
        <v>235</v>
      </c>
      <c r="CV143" s="352" t="s">
        <v>240</v>
      </c>
      <c r="CW143" s="353" t="s">
        <v>241</v>
      </c>
      <c r="CX143" s="228" t="s">
        <v>235</v>
      </c>
      <c r="CY143" s="372" t="s">
        <v>240</v>
      </c>
      <c r="CZ143" s="373" t="s">
        <v>241</v>
      </c>
      <c r="DA143" s="229" t="s">
        <v>235</v>
      </c>
      <c r="DB143" s="387" t="s">
        <v>240</v>
      </c>
      <c r="DC143" s="388" t="s">
        <v>241</v>
      </c>
      <c r="DD143" s="389" t="s">
        <v>242</v>
      </c>
      <c r="DE143" s="230" t="s">
        <v>235</v>
      </c>
      <c r="DF143" s="226" t="s">
        <v>176</v>
      </c>
      <c r="DG143" s="222" t="s">
        <v>177</v>
      </c>
      <c r="DH143" s="222" t="s">
        <v>179</v>
      </c>
      <c r="DI143" s="223" t="s">
        <v>176</v>
      </c>
      <c r="DJ143" s="222" t="s">
        <v>177</v>
      </c>
      <c r="DK143" s="222" t="s">
        <v>179</v>
      </c>
      <c r="DL143" s="224" t="s">
        <v>176</v>
      </c>
      <c r="DM143" s="222" t="s">
        <v>177</v>
      </c>
      <c r="DN143" s="225" t="s">
        <v>234</v>
      </c>
      <c r="DO143" s="222" t="s">
        <v>179</v>
      </c>
      <c r="DP143" s="221" t="s">
        <v>176</v>
      </c>
      <c r="DQ143" s="222" t="s">
        <v>177</v>
      </c>
      <c r="DR143" s="222" t="s">
        <v>179</v>
      </c>
      <c r="DS143" s="223" t="s">
        <v>176</v>
      </c>
      <c r="DT143" s="222" t="s">
        <v>177</v>
      </c>
      <c r="DU143" s="222" t="s">
        <v>179</v>
      </c>
      <c r="DV143" s="224" t="s">
        <v>176</v>
      </c>
      <c r="DW143" s="222" t="s">
        <v>177</v>
      </c>
      <c r="DX143" s="225" t="s">
        <v>234</v>
      </c>
      <c r="DY143" s="222" t="s">
        <v>179</v>
      </c>
      <c r="DZ143" s="221" t="s">
        <v>176</v>
      </c>
      <c r="EA143" s="222" t="s">
        <v>177</v>
      </c>
      <c r="EB143" s="222" t="s">
        <v>179</v>
      </c>
      <c r="EC143" s="223" t="s">
        <v>176</v>
      </c>
      <c r="ED143" s="222" t="s">
        <v>177</v>
      </c>
      <c r="EE143" s="222" t="s">
        <v>179</v>
      </c>
      <c r="EF143" s="224" t="s">
        <v>176</v>
      </c>
      <c r="EG143" s="222" t="s">
        <v>177</v>
      </c>
      <c r="EH143" s="225" t="s">
        <v>234</v>
      </c>
      <c r="EI143" s="222" t="s">
        <v>179</v>
      </c>
      <c r="EJ143" s="452" t="s">
        <v>176</v>
      </c>
      <c r="EK143" s="453" t="s">
        <v>177</v>
      </c>
      <c r="EL143" s="454" t="s">
        <v>235</v>
      </c>
      <c r="EM143" s="473" t="s">
        <v>176</v>
      </c>
      <c r="EN143" s="474" t="s">
        <v>177</v>
      </c>
      <c r="EO143" s="475" t="s">
        <v>235</v>
      </c>
      <c r="EP143" s="313" t="s">
        <v>176</v>
      </c>
      <c r="EQ143" s="323" t="s">
        <v>177</v>
      </c>
      <c r="ER143" s="332" t="s">
        <v>234</v>
      </c>
      <c r="ES143" s="227" t="s">
        <v>235</v>
      </c>
      <c r="ET143" s="226" t="s">
        <v>176</v>
      </c>
      <c r="EU143" s="222" t="s">
        <v>177</v>
      </c>
      <c r="EV143" s="222" t="s">
        <v>179</v>
      </c>
      <c r="EW143" s="223" t="s">
        <v>176</v>
      </c>
      <c r="EX143" s="222" t="s">
        <v>177</v>
      </c>
      <c r="EY143" s="222" t="s">
        <v>179</v>
      </c>
      <c r="EZ143" s="224" t="s">
        <v>176</v>
      </c>
      <c r="FA143" s="222" t="s">
        <v>177</v>
      </c>
      <c r="FB143" s="225" t="s">
        <v>234</v>
      </c>
      <c r="FC143" s="222" t="s">
        <v>179</v>
      </c>
      <c r="FD143" s="221" t="s">
        <v>176</v>
      </c>
      <c r="FE143" s="222" t="s">
        <v>177</v>
      </c>
      <c r="FF143" s="222" t="s">
        <v>179</v>
      </c>
      <c r="FG143" s="223" t="s">
        <v>176</v>
      </c>
      <c r="FH143" s="222" t="s">
        <v>177</v>
      </c>
      <c r="FI143" s="222" t="s">
        <v>179</v>
      </c>
      <c r="FJ143" s="224" t="s">
        <v>176</v>
      </c>
      <c r="FK143" s="222" t="s">
        <v>177</v>
      </c>
      <c r="FL143" s="225" t="s">
        <v>234</v>
      </c>
      <c r="FM143" s="222" t="s">
        <v>179</v>
      </c>
      <c r="FN143" s="221" t="s">
        <v>176</v>
      </c>
      <c r="FO143" s="222" t="s">
        <v>177</v>
      </c>
      <c r="FP143" s="222" t="s">
        <v>179</v>
      </c>
      <c r="FQ143" s="223" t="s">
        <v>176</v>
      </c>
      <c r="FR143" s="222" t="s">
        <v>177</v>
      </c>
      <c r="FS143" s="222" t="s">
        <v>179</v>
      </c>
      <c r="FT143" s="224" t="s">
        <v>176</v>
      </c>
      <c r="FU143" s="222" t="s">
        <v>177</v>
      </c>
      <c r="FV143" s="225" t="s">
        <v>234</v>
      </c>
      <c r="FW143" s="222" t="s">
        <v>179</v>
      </c>
      <c r="FX143" s="452" t="s">
        <v>176</v>
      </c>
      <c r="FY143" s="453" t="s">
        <v>177</v>
      </c>
      <c r="FZ143" s="454" t="s">
        <v>235</v>
      </c>
      <c r="GA143" s="473" t="s">
        <v>176</v>
      </c>
      <c r="GB143" s="474" t="s">
        <v>177</v>
      </c>
      <c r="GC143" s="475" t="s">
        <v>235</v>
      </c>
      <c r="GD143" s="313" t="s">
        <v>176</v>
      </c>
      <c r="GE143" s="323" t="s">
        <v>177</v>
      </c>
      <c r="GF143" s="332" t="s">
        <v>234</v>
      </c>
      <c r="GG143" s="227" t="s">
        <v>235</v>
      </c>
      <c r="GH143" s="352" t="s">
        <v>240</v>
      </c>
      <c r="GI143" s="353" t="s">
        <v>241</v>
      </c>
      <c r="GJ143" s="228" t="s">
        <v>235</v>
      </c>
      <c r="GK143" s="372" t="s">
        <v>240</v>
      </c>
      <c r="GL143" s="373" t="s">
        <v>241</v>
      </c>
      <c r="GM143" s="229" t="s">
        <v>235</v>
      </c>
      <c r="GN143" s="387" t="s">
        <v>176</v>
      </c>
      <c r="GO143" s="388" t="s">
        <v>177</v>
      </c>
      <c r="GP143" s="389" t="s">
        <v>234</v>
      </c>
      <c r="GQ143" s="230" t="s">
        <v>235</v>
      </c>
      <c r="GR143" s="407" t="s">
        <v>176</v>
      </c>
      <c r="GS143" s="408" t="s">
        <v>177</v>
      </c>
      <c r="GT143" s="232" t="s">
        <v>235</v>
      </c>
      <c r="GU143" s="407" t="s">
        <v>176</v>
      </c>
      <c r="GV143" s="408" t="s">
        <v>177</v>
      </c>
      <c r="GW143" s="232" t="s">
        <v>235</v>
      </c>
      <c r="GX143" s="407" t="s">
        <v>176</v>
      </c>
      <c r="GY143" s="408" t="s">
        <v>177</v>
      </c>
      <c r="GZ143" s="416" t="s">
        <v>234</v>
      </c>
      <c r="HA143" s="231" t="s">
        <v>235</v>
      </c>
      <c r="HB143" s="260"/>
      <c r="HC143" s="258"/>
      <c r="HD143" s="258"/>
      <c r="HE143" s="259"/>
      <c r="HF143" s="258"/>
      <c r="HG143" s="258"/>
    </row>
    <row r="144" spans="2:215" s="96" customFormat="1" ht="28.5">
      <c r="B144" s="602"/>
      <c r="C144" s="147"/>
      <c r="D144" s="521" t="s">
        <v>247</v>
      </c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40" t="s">
        <v>237</v>
      </c>
      <c r="T144" s="241">
        <f t="shared" ref="T144:AY144" si="3356">SUMIFS(T$5:T$126,$HC$5:$HC$126,$S144,$HG$5:$HG$126,$D144)</f>
        <v>358000000</v>
      </c>
      <c r="U144" s="242">
        <f t="shared" si="3356"/>
        <v>82550000</v>
      </c>
      <c r="V144" s="269">
        <f t="shared" si="3356"/>
        <v>13</v>
      </c>
      <c r="W144" s="243">
        <f t="shared" si="3356"/>
        <v>33761344</v>
      </c>
      <c r="X144" s="242">
        <f t="shared" si="3356"/>
        <v>6608900</v>
      </c>
      <c r="Y144" s="269">
        <f t="shared" si="3356"/>
        <v>1</v>
      </c>
      <c r="Z144" s="244">
        <f t="shared" si="3356"/>
        <v>339883215</v>
      </c>
      <c r="AA144" s="242">
        <f t="shared" si="3356"/>
        <v>77686328</v>
      </c>
      <c r="AB144" s="245">
        <f t="shared" si="3356"/>
        <v>-4280672</v>
      </c>
      <c r="AC144" s="269">
        <f t="shared" si="3356"/>
        <v>10</v>
      </c>
      <c r="AD144" s="241">
        <f t="shared" si="3356"/>
        <v>483000000</v>
      </c>
      <c r="AE144" s="242">
        <f t="shared" si="3356"/>
        <v>111550000</v>
      </c>
      <c r="AF144" s="269">
        <f t="shared" si="3356"/>
        <v>17</v>
      </c>
      <c r="AG144" s="243">
        <f t="shared" si="3356"/>
        <v>168747203</v>
      </c>
      <c r="AH144" s="242">
        <f t="shared" si="3356"/>
        <v>35766536</v>
      </c>
      <c r="AI144" s="269">
        <f t="shared" si="3356"/>
        <v>6</v>
      </c>
      <c r="AJ144" s="244">
        <f t="shared" si="3356"/>
        <v>251089883</v>
      </c>
      <c r="AK144" s="242">
        <f t="shared" si="3356"/>
        <v>43453990</v>
      </c>
      <c r="AL144" s="245">
        <f t="shared" si="3356"/>
        <v>-38513010</v>
      </c>
      <c r="AM144" s="269">
        <f t="shared" si="3356"/>
        <v>8</v>
      </c>
      <c r="AN144" s="241">
        <f t="shared" si="3356"/>
        <v>536000000</v>
      </c>
      <c r="AO144" s="242">
        <f t="shared" si="3356"/>
        <v>123660000</v>
      </c>
      <c r="AP144" s="269">
        <f t="shared" si="3356"/>
        <v>19</v>
      </c>
      <c r="AQ144" s="243">
        <f t="shared" si="3356"/>
        <v>580127164</v>
      </c>
      <c r="AR144" s="242">
        <f t="shared" si="3356"/>
        <v>121599521</v>
      </c>
      <c r="AS144" s="269">
        <f t="shared" si="3356"/>
        <v>18</v>
      </c>
      <c r="AT144" s="244">
        <f t="shared" si="3356"/>
        <v>71867329</v>
      </c>
      <c r="AU144" s="242">
        <f t="shared" si="3356"/>
        <v>15100098</v>
      </c>
      <c r="AV144" s="245">
        <f t="shared" si="3356"/>
        <v>-66866902</v>
      </c>
      <c r="AW144" s="269">
        <f t="shared" si="3356"/>
        <v>2</v>
      </c>
      <c r="AX144" s="441">
        <f t="shared" si="3356"/>
        <v>1377000000</v>
      </c>
      <c r="AY144" s="442">
        <f t="shared" si="3356"/>
        <v>317760000</v>
      </c>
      <c r="AZ144" s="443">
        <f t="shared" ref="AZ144:CE144" si="3357">SUMIFS(AZ$5:AZ$126,$HC$5:$HC$126,$S144,$HG$5:$HG$126,$D144)</f>
        <v>49</v>
      </c>
      <c r="BA144" s="462">
        <f t="shared" si="3357"/>
        <v>782635711</v>
      </c>
      <c r="BB144" s="463">
        <f t="shared" si="3357"/>
        <v>163974957</v>
      </c>
      <c r="BC144" s="464">
        <f t="shared" si="3357"/>
        <v>25</v>
      </c>
      <c r="BD144" s="309">
        <f t="shared" si="3357"/>
        <v>662840427</v>
      </c>
      <c r="BE144" s="319">
        <f t="shared" si="3357"/>
        <v>136240416</v>
      </c>
      <c r="BF144" s="329">
        <f t="shared" si="3357"/>
        <v>-109660584</v>
      </c>
      <c r="BG144" s="272">
        <f t="shared" si="3357"/>
        <v>20</v>
      </c>
      <c r="BH144" s="246">
        <f t="shared" si="3357"/>
        <v>423000000</v>
      </c>
      <c r="BI144" s="242">
        <f t="shared" si="3357"/>
        <v>97450000</v>
      </c>
      <c r="BJ144" s="269">
        <f t="shared" si="3357"/>
        <v>15</v>
      </c>
      <c r="BK144" s="243">
        <f t="shared" si="3357"/>
        <v>472970471</v>
      </c>
      <c r="BL144" s="242">
        <f t="shared" si="3357"/>
        <v>99424567</v>
      </c>
      <c r="BM144" s="269">
        <f t="shared" si="3357"/>
        <v>16</v>
      </c>
      <c r="BN144" s="244">
        <f t="shared" si="3357"/>
        <v>566878562</v>
      </c>
      <c r="BO144" s="242">
        <f t="shared" si="3357"/>
        <v>124927211</v>
      </c>
      <c r="BP144" s="245">
        <f t="shared" si="3357"/>
        <v>42960211</v>
      </c>
      <c r="BQ144" s="269">
        <f t="shared" si="3357"/>
        <v>18</v>
      </c>
      <c r="BR144" s="241">
        <f t="shared" si="3357"/>
        <v>450000000</v>
      </c>
      <c r="BS144" s="242">
        <f t="shared" si="3357"/>
        <v>103840000</v>
      </c>
      <c r="BT144" s="269">
        <f t="shared" si="3357"/>
        <v>16</v>
      </c>
      <c r="BU144" s="243">
        <f t="shared" si="3357"/>
        <v>676522858</v>
      </c>
      <c r="BV144" s="242">
        <f t="shared" si="3357"/>
        <v>149042206</v>
      </c>
      <c r="BW144" s="269">
        <f t="shared" si="3357"/>
        <v>24</v>
      </c>
      <c r="BX144" s="244">
        <f t="shared" si="3357"/>
        <v>443094096</v>
      </c>
      <c r="BY144" s="242">
        <f t="shared" si="3357"/>
        <v>91592369</v>
      </c>
      <c r="BZ144" s="245">
        <f t="shared" si="3357"/>
        <v>9625369</v>
      </c>
      <c r="CA144" s="269">
        <f t="shared" si="3357"/>
        <v>13</v>
      </c>
      <c r="CB144" s="241">
        <f t="shared" si="3357"/>
        <v>622000000</v>
      </c>
      <c r="CC144" s="242">
        <f t="shared" si="3357"/>
        <v>143580000</v>
      </c>
      <c r="CD144" s="269">
        <f t="shared" si="3357"/>
        <v>22</v>
      </c>
      <c r="CE144" s="243">
        <f t="shared" si="3357"/>
        <v>712945807</v>
      </c>
      <c r="CF144" s="242">
        <f t="shared" ref="CF144:DK144" si="3358">SUMIFS(CF$5:CF$126,$HC$5:$HC$126,$S144,$HG$5:$HG$126,$D144)</f>
        <v>159536003</v>
      </c>
      <c r="CG144" s="269">
        <f t="shared" si="3358"/>
        <v>25</v>
      </c>
      <c r="CH144" s="244">
        <f t="shared" si="3358"/>
        <v>336438456</v>
      </c>
      <c r="CI144" s="242">
        <f t="shared" si="3358"/>
        <v>69850111</v>
      </c>
      <c r="CJ144" s="245">
        <f t="shared" si="3358"/>
        <v>-12116889</v>
      </c>
      <c r="CK144" s="269">
        <f t="shared" si="3358"/>
        <v>12</v>
      </c>
      <c r="CL144" s="441">
        <f t="shared" si="3358"/>
        <v>1495000000</v>
      </c>
      <c r="CM144" s="442">
        <f t="shared" si="3358"/>
        <v>344870000</v>
      </c>
      <c r="CN144" s="443">
        <f t="shared" si="3358"/>
        <v>53</v>
      </c>
      <c r="CO144" s="462">
        <f t="shared" si="3358"/>
        <v>1862439136</v>
      </c>
      <c r="CP144" s="463">
        <f t="shared" si="3358"/>
        <v>408002776</v>
      </c>
      <c r="CQ144" s="464">
        <f t="shared" si="3358"/>
        <v>65</v>
      </c>
      <c r="CR144" s="309">
        <f t="shared" si="3358"/>
        <v>1346411114</v>
      </c>
      <c r="CS144" s="319">
        <f t="shared" si="3358"/>
        <v>286369691</v>
      </c>
      <c r="CT144" s="329">
        <f t="shared" si="3358"/>
        <v>40468691</v>
      </c>
      <c r="CU144" s="272">
        <f t="shared" si="3358"/>
        <v>43</v>
      </c>
      <c r="CV144" s="344">
        <f t="shared" si="3358"/>
        <v>2872000000</v>
      </c>
      <c r="CW144" s="345">
        <f t="shared" si="3358"/>
        <v>662630000</v>
      </c>
      <c r="CX144" s="276">
        <f t="shared" si="3358"/>
        <v>102</v>
      </c>
      <c r="CY144" s="364">
        <f t="shared" si="3358"/>
        <v>2645074847</v>
      </c>
      <c r="CZ144" s="365">
        <f t="shared" si="3358"/>
        <v>571977733</v>
      </c>
      <c r="DA144" s="279">
        <f t="shared" si="3358"/>
        <v>90</v>
      </c>
      <c r="DB144" s="379">
        <f t="shared" si="3358"/>
        <v>2009251541</v>
      </c>
      <c r="DC144" s="380">
        <f t="shared" si="3358"/>
        <v>422610107</v>
      </c>
      <c r="DD144" s="381">
        <f t="shared" si="3358"/>
        <v>-69191893</v>
      </c>
      <c r="DE144" s="282">
        <f t="shared" si="3358"/>
        <v>63</v>
      </c>
      <c r="DF144" s="246">
        <f t="shared" si="3358"/>
        <v>500000000</v>
      </c>
      <c r="DG144" s="242">
        <f t="shared" si="3358"/>
        <v>115240000</v>
      </c>
      <c r="DH144" s="269">
        <f t="shared" si="3358"/>
        <v>18</v>
      </c>
      <c r="DI144" s="243">
        <f t="shared" si="3358"/>
        <v>669990054</v>
      </c>
      <c r="DJ144" s="242">
        <f t="shared" si="3358"/>
        <v>151774315</v>
      </c>
      <c r="DK144" s="269">
        <f t="shared" si="3358"/>
        <v>23</v>
      </c>
      <c r="DL144" s="244">
        <f t="shared" ref="DL144:EQ144" si="3359">SUMIFS(DL$5:DL$126,$HC$5:$HC$126,$S144,$HG$5:$HG$126,$D144)</f>
        <v>165249269</v>
      </c>
      <c r="DM144" s="242">
        <f t="shared" si="3359"/>
        <v>36796090</v>
      </c>
      <c r="DN144" s="245">
        <f t="shared" si="3359"/>
        <v>-45170910</v>
      </c>
      <c r="DO144" s="269">
        <f t="shared" si="3359"/>
        <v>6</v>
      </c>
      <c r="DP144" s="241">
        <f t="shared" si="3359"/>
        <v>565000000</v>
      </c>
      <c r="DQ144" s="242">
        <f t="shared" si="3359"/>
        <v>129590000</v>
      </c>
      <c r="DR144" s="269">
        <f t="shared" si="3359"/>
        <v>20</v>
      </c>
      <c r="DS144" s="243">
        <f t="shared" si="3359"/>
        <v>555943907</v>
      </c>
      <c r="DT144" s="242">
        <f t="shared" si="3359"/>
        <v>125496430</v>
      </c>
      <c r="DU144" s="269">
        <f t="shared" si="3359"/>
        <v>19</v>
      </c>
      <c r="DV144" s="244">
        <f t="shared" si="3359"/>
        <v>639167827</v>
      </c>
      <c r="DW144" s="242">
        <f t="shared" si="3359"/>
        <v>129954284</v>
      </c>
      <c r="DX144" s="245">
        <f t="shared" si="3359"/>
        <v>47987284</v>
      </c>
      <c r="DY144" s="269">
        <f t="shared" si="3359"/>
        <v>21</v>
      </c>
      <c r="DZ144" s="241">
        <f t="shared" si="3359"/>
        <v>427000000</v>
      </c>
      <c r="EA144" s="242">
        <f t="shared" si="3359"/>
        <v>98780000</v>
      </c>
      <c r="EB144" s="269">
        <f t="shared" si="3359"/>
        <v>15</v>
      </c>
      <c r="EC144" s="243">
        <f t="shared" si="3359"/>
        <v>420583700</v>
      </c>
      <c r="ED144" s="242">
        <f t="shared" si="3359"/>
        <v>97285240</v>
      </c>
      <c r="EE144" s="269">
        <f t="shared" si="3359"/>
        <v>15</v>
      </c>
      <c r="EF144" s="244">
        <f t="shared" si="3359"/>
        <v>799003367</v>
      </c>
      <c r="EG144" s="242">
        <f t="shared" si="3359"/>
        <v>174481914</v>
      </c>
      <c r="EH144" s="245">
        <f t="shared" si="3359"/>
        <v>92514914</v>
      </c>
      <c r="EI144" s="269">
        <f t="shared" si="3359"/>
        <v>27</v>
      </c>
      <c r="EJ144" s="441">
        <f t="shared" si="3359"/>
        <v>1492000000</v>
      </c>
      <c r="EK144" s="442">
        <f t="shared" si="3359"/>
        <v>343610000</v>
      </c>
      <c r="EL144" s="443">
        <f t="shared" si="3359"/>
        <v>53</v>
      </c>
      <c r="EM144" s="462">
        <f t="shared" si="3359"/>
        <v>1646517661</v>
      </c>
      <c r="EN144" s="463">
        <f t="shared" si="3359"/>
        <v>374555985</v>
      </c>
      <c r="EO144" s="464">
        <f t="shared" si="3359"/>
        <v>57</v>
      </c>
      <c r="EP144" s="309">
        <f t="shared" si="3359"/>
        <v>1603420463</v>
      </c>
      <c r="EQ144" s="319">
        <f t="shared" si="3359"/>
        <v>341232288</v>
      </c>
      <c r="ER144" s="329">
        <f t="shared" ref="ER144:FW144" si="3360">SUMIFS(ER$5:ER$126,$HC$5:$HC$126,$S144,$HG$5:$HG$126,$D144)</f>
        <v>95331288</v>
      </c>
      <c r="ES144" s="272">
        <f t="shared" si="3360"/>
        <v>54</v>
      </c>
      <c r="ET144" s="246">
        <f t="shared" si="3360"/>
        <v>439000000</v>
      </c>
      <c r="EU144" s="242">
        <f t="shared" si="3360"/>
        <v>101370000</v>
      </c>
      <c r="EV144" s="269">
        <f t="shared" si="3360"/>
        <v>16</v>
      </c>
      <c r="EW144" s="243">
        <f t="shared" si="3360"/>
        <v>615000000</v>
      </c>
      <c r="EX144" s="242">
        <f t="shared" si="3360"/>
        <v>142040000</v>
      </c>
      <c r="EY144" s="269">
        <f t="shared" si="3360"/>
        <v>22</v>
      </c>
      <c r="EZ144" s="244">
        <f t="shared" si="3360"/>
        <v>684316319</v>
      </c>
      <c r="FA144" s="242">
        <f t="shared" si="3360"/>
        <v>152489998</v>
      </c>
      <c r="FB144" s="245">
        <f t="shared" si="3360"/>
        <v>70522998</v>
      </c>
      <c r="FC144" s="269">
        <f t="shared" si="3360"/>
        <v>23</v>
      </c>
      <c r="FD144" s="241">
        <f t="shared" si="3360"/>
        <v>569000000</v>
      </c>
      <c r="FE144" s="242">
        <f t="shared" si="3360"/>
        <v>131160000</v>
      </c>
      <c r="FF144" s="269">
        <f t="shared" si="3360"/>
        <v>20</v>
      </c>
      <c r="FG144" s="243">
        <f t="shared" si="3360"/>
        <v>513275652</v>
      </c>
      <c r="FH144" s="242">
        <f t="shared" si="3360"/>
        <v>117434533</v>
      </c>
      <c r="FI144" s="269">
        <f t="shared" si="3360"/>
        <v>18</v>
      </c>
      <c r="FJ144" s="244">
        <f t="shared" si="3360"/>
        <v>724917437</v>
      </c>
      <c r="FK144" s="242">
        <f t="shared" si="3360"/>
        <v>161897331</v>
      </c>
      <c r="FL144" s="245">
        <f t="shared" si="3360"/>
        <v>79930331</v>
      </c>
      <c r="FM144" s="269">
        <f t="shared" si="3360"/>
        <v>26</v>
      </c>
      <c r="FN144" s="241">
        <f t="shared" si="3360"/>
        <v>674000000</v>
      </c>
      <c r="FO144" s="242">
        <f t="shared" si="3360"/>
        <v>156370000</v>
      </c>
      <c r="FP144" s="269">
        <f t="shared" si="3360"/>
        <v>24</v>
      </c>
      <c r="FQ144" s="243">
        <f t="shared" si="3360"/>
        <v>576198400</v>
      </c>
      <c r="FR144" s="242">
        <f t="shared" si="3360"/>
        <v>131163763</v>
      </c>
      <c r="FS144" s="269">
        <f t="shared" si="3360"/>
        <v>20</v>
      </c>
      <c r="FT144" s="244">
        <f t="shared" si="3360"/>
        <v>577764107</v>
      </c>
      <c r="FU144" s="242">
        <f t="shared" si="3360"/>
        <v>134508619</v>
      </c>
      <c r="FV144" s="245">
        <f t="shared" si="3360"/>
        <v>52541619</v>
      </c>
      <c r="FW144" s="269">
        <f t="shared" si="3360"/>
        <v>20</v>
      </c>
      <c r="FX144" s="441">
        <f t="shared" ref="FX144:HA144" si="3361">SUMIFS(FX$5:FX$126,$HC$5:$HC$126,$S144,$HG$5:$HG$126,$D144)</f>
        <v>1682000000</v>
      </c>
      <c r="FY144" s="442">
        <f t="shared" si="3361"/>
        <v>388900000</v>
      </c>
      <c r="FZ144" s="443">
        <f t="shared" si="3361"/>
        <v>60</v>
      </c>
      <c r="GA144" s="462">
        <f t="shared" si="3361"/>
        <v>1704474052</v>
      </c>
      <c r="GB144" s="463">
        <f t="shared" si="3361"/>
        <v>390638296</v>
      </c>
      <c r="GC144" s="464">
        <f t="shared" si="3361"/>
        <v>60</v>
      </c>
      <c r="GD144" s="309">
        <f t="shared" si="3361"/>
        <v>1986997863</v>
      </c>
      <c r="GE144" s="319">
        <f t="shared" si="3361"/>
        <v>448895948</v>
      </c>
      <c r="GF144" s="329">
        <f t="shared" si="3361"/>
        <v>202994948</v>
      </c>
      <c r="GG144" s="272">
        <f t="shared" si="3361"/>
        <v>69</v>
      </c>
      <c r="GH144" s="344">
        <f t="shared" si="3361"/>
        <v>3174000000</v>
      </c>
      <c r="GI144" s="345">
        <f t="shared" si="3361"/>
        <v>732510000</v>
      </c>
      <c r="GJ144" s="276">
        <f t="shared" si="3361"/>
        <v>113</v>
      </c>
      <c r="GK144" s="364">
        <f t="shared" si="3361"/>
        <v>3350991713</v>
      </c>
      <c r="GL144" s="365">
        <f t="shared" si="3361"/>
        <v>765194281</v>
      </c>
      <c r="GM144" s="279">
        <f t="shared" si="3361"/>
        <v>117</v>
      </c>
      <c r="GN144" s="379">
        <f t="shared" si="3361"/>
        <v>3590418326</v>
      </c>
      <c r="GO144" s="380">
        <f t="shared" si="3361"/>
        <v>790128236</v>
      </c>
      <c r="GP144" s="381">
        <f t="shared" si="3361"/>
        <v>298326236</v>
      </c>
      <c r="GQ144" s="282">
        <f t="shared" si="3361"/>
        <v>123</v>
      </c>
      <c r="GR144" s="401">
        <f t="shared" si="3361"/>
        <v>6046000000</v>
      </c>
      <c r="GS144" s="402">
        <f t="shared" si="3361"/>
        <v>1395140000</v>
      </c>
      <c r="GT144" s="285">
        <f t="shared" si="3361"/>
        <v>215</v>
      </c>
      <c r="GU144" s="401">
        <f t="shared" si="3361"/>
        <v>5996066560</v>
      </c>
      <c r="GV144" s="402">
        <f t="shared" si="3361"/>
        <v>1337172014</v>
      </c>
      <c r="GW144" s="285">
        <f t="shared" si="3361"/>
        <v>207</v>
      </c>
      <c r="GX144" s="401">
        <f t="shared" si="3361"/>
        <v>5599669867</v>
      </c>
      <c r="GY144" s="402">
        <f t="shared" si="3361"/>
        <v>1212738343</v>
      </c>
      <c r="GZ144" s="417">
        <f t="shared" si="3361"/>
        <v>229134343</v>
      </c>
      <c r="HA144" s="291">
        <f t="shared" si="3361"/>
        <v>186</v>
      </c>
      <c r="HB144" s="260"/>
      <c r="HC144" s="247" t="s">
        <v>237</v>
      </c>
      <c r="HD144" s="258"/>
      <c r="HE144" s="259"/>
      <c r="HF144" s="258"/>
      <c r="HG144" s="258"/>
    </row>
    <row r="145" spans="2:215" s="96" customFormat="1" ht="28.5">
      <c r="B145" s="602"/>
      <c r="C145" s="147"/>
      <c r="D145" s="521"/>
      <c r="E145" s="234"/>
      <c r="F145" s="235"/>
      <c r="G145" s="235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9"/>
      <c r="S145" s="248" t="s">
        <v>238</v>
      </c>
      <c r="T145" s="249">
        <f t="shared" ref="T145:AY145" si="3362">SUMIFS(T$5:T$126,$HC$5:$HC$126,$S145,$HG$5:$HG$126,$D144)</f>
        <v>348458213</v>
      </c>
      <c r="U145" s="250">
        <f t="shared" si="3362"/>
        <v>71027359</v>
      </c>
      <c r="V145" s="270">
        <f t="shared" si="3362"/>
        <v>12</v>
      </c>
      <c r="W145" s="251">
        <f t="shared" si="3362"/>
        <v>29561344</v>
      </c>
      <c r="X145" s="250">
        <f t="shared" si="3362"/>
        <v>5768900</v>
      </c>
      <c r="Y145" s="270">
        <f t="shared" si="3362"/>
        <v>1</v>
      </c>
      <c r="Z145" s="252">
        <f t="shared" si="3362"/>
        <v>310866244</v>
      </c>
      <c r="AA145" s="250">
        <f t="shared" si="3362"/>
        <v>70820073</v>
      </c>
      <c r="AB145" s="253">
        <f t="shared" si="3362"/>
        <v>-11146927</v>
      </c>
      <c r="AC145" s="270">
        <f t="shared" si="3362"/>
        <v>9</v>
      </c>
      <c r="AD145" s="249">
        <f t="shared" si="3362"/>
        <v>167158098</v>
      </c>
      <c r="AE145" s="250">
        <f t="shared" si="3362"/>
        <v>37266634</v>
      </c>
      <c r="AF145" s="270">
        <f t="shared" si="3362"/>
        <v>6</v>
      </c>
      <c r="AG145" s="251">
        <f t="shared" si="3362"/>
        <v>138017690</v>
      </c>
      <c r="AH145" s="250">
        <f t="shared" si="3362"/>
        <v>29333772</v>
      </c>
      <c r="AI145" s="270">
        <f t="shared" si="3362"/>
        <v>5</v>
      </c>
      <c r="AJ145" s="252">
        <f t="shared" si="3362"/>
        <v>232511982</v>
      </c>
      <c r="AK145" s="250">
        <f t="shared" si="3362"/>
        <v>47508150</v>
      </c>
      <c r="AL145" s="253">
        <f t="shared" si="3362"/>
        <v>-34458850</v>
      </c>
      <c r="AM145" s="270">
        <f t="shared" si="3362"/>
        <v>8</v>
      </c>
      <c r="AN145" s="249">
        <f t="shared" si="3362"/>
        <v>389421017</v>
      </c>
      <c r="AO145" s="250">
        <f t="shared" si="3362"/>
        <v>77550681</v>
      </c>
      <c r="AP145" s="270">
        <f t="shared" si="3362"/>
        <v>14</v>
      </c>
      <c r="AQ145" s="251">
        <f t="shared" si="3362"/>
        <v>243866368</v>
      </c>
      <c r="AR145" s="250">
        <f t="shared" si="3362"/>
        <v>47659662</v>
      </c>
      <c r="AS145" s="270">
        <f t="shared" si="3362"/>
        <v>8</v>
      </c>
      <c r="AT145" s="252">
        <f t="shared" si="3362"/>
        <v>158646866</v>
      </c>
      <c r="AU145" s="250">
        <f t="shared" si="3362"/>
        <v>33692649</v>
      </c>
      <c r="AV145" s="253">
        <f t="shared" si="3362"/>
        <v>-48274351</v>
      </c>
      <c r="AW145" s="270">
        <f t="shared" si="3362"/>
        <v>5</v>
      </c>
      <c r="AX145" s="444">
        <f t="shared" si="3362"/>
        <v>905037328</v>
      </c>
      <c r="AY145" s="445">
        <f t="shared" si="3362"/>
        <v>185844674</v>
      </c>
      <c r="AZ145" s="446">
        <f t="shared" ref="AZ145:CE145" si="3363">SUMIFS(AZ$5:AZ$126,$HC$5:$HC$126,$S145,$HG$5:$HG$126,$D144)</f>
        <v>32</v>
      </c>
      <c r="BA145" s="465">
        <f t="shared" si="3363"/>
        <v>411445402</v>
      </c>
      <c r="BB145" s="466">
        <f t="shared" si="3363"/>
        <v>82762334</v>
      </c>
      <c r="BC145" s="467">
        <f t="shared" si="3363"/>
        <v>14</v>
      </c>
      <c r="BD145" s="310">
        <f t="shared" si="3363"/>
        <v>702025092</v>
      </c>
      <c r="BE145" s="320">
        <f t="shared" si="3363"/>
        <v>152020872</v>
      </c>
      <c r="BF145" s="330">
        <f t="shared" si="3363"/>
        <v>-93880128</v>
      </c>
      <c r="BG145" s="273">
        <f t="shared" si="3363"/>
        <v>22</v>
      </c>
      <c r="BH145" s="254">
        <f t="shared" si="3363"/>
        <v>456018429</v>
      </c>
      <c r="BI145" s="250">
        <f t="shared" si="3363"/>
        <v>94811376</v>
      </c>
      <c r="BJ145" s="270">
        <f t="shared" si="3363"/>
        <v>17</v>
      </c>
      <c r="BK145" s="251">
        <f t="shared" si="3363"/>
        <v>459838320</v>
      </c>
      <c r="BL145" s="250">
        <f t="shared" si="3363"/>
        <v>97606470</v>
      </c>
      <c r="BM145" s="270">
        <f t="shared" si="3363"/>
        <v>15</v>
      </c>
      <c r="BN145" s="252">
        <f t="shared" si="3363"/>
        <v>433997202</v>
      </c>
      <c r="BO145" s="250">
        <f t="shared" si="3363"/>
        <v>93161709</v>
      </c>
      <c r="BP145" s="253">
        <f t="shared" si="3363"/>
        <v>11194709</v>
      </c>
      <c r="BQ145" s="270">
        <f t="shared" si="3363"/>
        <v>14</v>
      </c>
      <c r="BR145" s="249">
        <f t="shared" si="3363"/>
        <v>209482742</v>
      </c>
      <c r="BS145" s="250">
        <f t="shared" si="3363"/>
        <v>42811105</v>
      </c>
      <c r="BT145" s="270">
        <f t="shared" si="3363"/>
        <v>7</v>
      </c>
      <c r="BU145" s="251">
        <f t="shared" si="3363"/>
        <v>350921965</v>
      </c>
      <c r="BV145" s="250">
        <f t="shared" si="3363"/>
        <v>74300046</v>
      </c>
      <c r="BW145" s="270">
        <f t="shared" si="3363"/>
        <v>11</v>
      </c>
      <c r="BX145" s="252">
        <f t="shared" si="3363"/>
        <v>372638494</v>
      </c>
      <c r="BY145" s="250">
        <f t="shared" si="3363"/>
        <v>83195033</v>
      </c>
      <c r="BZ145" s="253">
        <f t="shared" si="3363"/>
        <v>1228033</v>
      </c>
      <c r="CA145" s="270">
        <f t="shared" si="3363"/>
        <v>13</v>
      </c>
      <c r="CB145" s="249">
        <f t="shared" si="3363"/>
        <v>652031271</v>
      </c>
      <c r="CC145" s="250">
        <f t="shared" si="3363"/>
        <v>125234687</v>
      </c>
      <c r="CD145" s="270">
        <f t="shared" si="3363"/>
        <v>19</v>
      </c>
      <c r="CE145" s="251">
        <f t="shared" si="3363"/>
        <v>565689657</v>
      </c>
      <c r="CF145" s="250">
        <f t="shared" ref="CF145:DK145" si="3364">SUMIFS(CF$5:CF$126,$HC$5:$HC$126,$S145,$HG$5:$HG$126,$D144)</f>
        <v>121149956</v>
      </c>
      <c r="CG145" s="270">
        <f t="shared" si="3364"/>
        <v>18</v>
      </c>
      <c r="CH145" s="252">
        <f t="shared" si="3364"/>
        <v>432321252</v>
      </c>
      <c r="CI145" s="250">
        <f t="shared" si="3364"/>
        <v>81288192</v>
      </c>
      <c r="CJ145" s="253">
        <f t="shared" si="3364"/>
        <v>-678808</v>
      </c>
      <c r="CK145" s="270">
        <f t="shared" si="3364"/>
        <v>14</v>
      </c>
      <c r="CL145" s="444">
        <f t="shared" si="3364"/>
        <v>1317532442</v>
      </c>
      <c r="CM145" s="445">
        <f t="shared" si="3364"/>
        <v>262857168</v>
      </c>
      <c r="CN145" s="446">
        <f t="shared" si="3364"/>
        <v>43</v>
      </c>
      <c r="CO145" s="465">
        <f t="shared" si="3364"/>
        <v>1376449942</v>
      </c>
      <c r="CP145" s="466">
        <f t="shared" si="3364"/>
        <v>293056472</v>
      </c>
      <c r="CQ145" s="467">
        <f t="shared" si="3364"/>
        <v>44</v>
      </c>
      <c r="CR145" s="310">
        <f t="shared" si="3364"/>
        <v>1238956948</v>
      </c>
      <c r="CS145" s="320">
        <f t="shared" si="3364"/>
        <v>257644934</v>
      </c>
      <c r="CT145" s="330">
        <f t="shared" si="3364"/>
        <v>11743934</v>
      </c>
      <c r="CU145" s="273">
        <f t="shared" si="3364"/>
        <v>41</v>
      </c>
      <c r="CV145" s="346">
        <f t="shared" si="3364"/>
        <v>2222569770</v>
      </c>
      <c r="CW145" s="347">
        <f t="shared" si="3364"/>
        <v>448701842</v>
      </c>
      <c r="CX145" s="277">
        <f t="shared" si="3364"/>
        <v>75</v>
      </c>
      <c r="CY145" s="366">
        <f t="shared" si="3364"/>
        <v>1787895344</v>
      </c>
      <c r="CZ145" s="367">
        <f t="shared" si="3364"/>
        <v>375818806</v>
      </c>
      <c r="DA145" s="280">
        <f t="shared" si="3364"/>
        <v>58</v>
      </c>
      <c r="DB145" s="382">
        <f t="shared" si="3364"/>
        <v>1940982040</v>
      </c>
      <c r="DC145" s="383">
        <f t="shared" si="3364"/>
        <v>409665806</v>
      </c>
      <c r="DD145" s="330">
        <f t="shared" si="3364"/>
        <v>-82136194</v>
      </c>
      <c r="DE145" s="283">
        <f t="shared" si="3364"/>
        <v>63</v>
      </c>
      <c r="DF145" s="254">
        <f t="shared" si="3364"/>
        <v>158899838</v>
      </c>
      <c r="DG145" s="250">
        <f t="shared" si="3364"/>
        <v>30703848</v>
      </c>
      <c r="DH145" s="270">
        <f t="shared" si="3364"/>
        <v>6</v>
      </c>
      <c r="DI145" s="251">
        <f t="shared" si="3364"/>
        <v>255174581</v>
      </c>
      <c r="DJ145" s="250">
        <f t="shared" si="3364"/>
        <v>53920561</v>
      </c>
      <c r="DK145" s="270">
        <f t="shared" si="3364"/>
        <v>9</v>
      </c>
      <c r="DL145" s="252">
        <f t="shared" ref="DL145:EQ145" si="3365">SUMIFS(DL$5:DL$126,$HC$5:$HC$126,$S145,$HG$5:$HG$126,$D144)</f>
        <v>82065248</v>
      </c>
      <c r="DM145" s="250">
        <f t="shared" si="3365"/>
        <v>16642396</v>
      </c>
      <c r="DN145" s="253">
        <f t="shared" si="3365"/>
        <v>-65324604</v>
      </c>
      <c r="DO145" s="270">
        <f t="shared" si="3365"/>
        <v>3</v>
      </c>
      <c r="DP145" s="249">
        <f t="shared" si="3365"/>
        <v>301493578</v>
      </c>
      <c r="DQ145" s="250">
        <f t="shared" si="3365"/>
        <v>63591579</v>
      </c>
      <c r="DR145" s="270">
        <f t="shared" si="3365"/>
        <v>8</v>
      </c>
      <c r="DS145" s="251">
        <f t="shared" si="3365"/>
        <v>350077118</v>
      </c>
      <c r="DT145" s="250">
        <f t="shared" si="3365"/>
        <v>67292656</v>
      </c>
      <c r="DU145" s="270">
        <f t="shared" si="3365"/>
        <v>13</v>
      </c>
      <c r="DV145" s="252">
        <f t="shared" si="3365"/>
        <v>344121318</v>
      </c>
      <c r="DW145" s="250">
        <f t="shared" si="3365"/>
        <v>70224380</v>
      </c>
      <c r="DX145" s="253">
        <f t="shared" si="3365"/>
        <v>-11742620</v>
      </c>
      <c r="DY145" s="270">
        <f t="shared" si="3365"/>
        <v>11</v>
      </c>
      <c r="DZ145" s="249">
        <f t="shared" si="3365"/>
        <v>203200253</v>
      </c>
      <c r="EA145" s="250">
        <f t="shared" si="3365"/>
        <v>41101438</v>
      </c>
      <c r="EB145" s="270">
        <f t="shared" si="3365"/>
        <v>7</v>
      </c>
      <c r="EC145" s="251">
        <f t="shared" si="3365"/>
        <v>123965746</v>
      </c>
      <c r="ED145" s="250">
        <f t="shared" si="3365"/>
        <v>26002444</v>
      </c>
      <c r="EE145" s="270">
        <f t="shared" si="3365"/>
        <v>5</v>
      </c>
      <c r="EF145" s="252">
        <f t="shared" si="3365"/>
        <v>556963651</v>
      </c>
      <c r="EG145" s="250">
        <f t="shared" si="3365"/>
        <v>117277697</v>
      </c>
      <c r="EH145" s="253">
        <f t="shared" si="3365"/>
        <v>35310697</v>
      </c>
      <c r="EI145" s="270">
        <f t="shared" si="3365"/>
        <v>17</v>
      </c>
      <c r="EJ145" s="444">
        <f t="shared" si="3365"/>
        <v>663593669</v>
      </c>
      <c r="EK145" s="445">
        <f t="shared" si="3365"/>
        <v>135396865</v>
      </c>
      <c r="EL145" s="446">
        <f t="shared" si="3365"/>
        <v>21</v>
      </c>
      <c r="EM145" s="465">
        <f t="shared" si="3365"/>
        <v>729217445</v>
      </c>
      <c r="EN145" s="466">
        <f t="shared" si="3365"/>
        <v>147215661</v>
      </c>
      <c r="EO145" s="467">
        <f t="shared" si="3365"/>
        <v>27</v>
      </c>
      <c r="EP145" s="310">
        <f t="shared" si="3365"/>
        <v>983150217</v>
      </c>
      <c r="EQ145" s="320">
        <f t="shared" si="3365"/>
        <v>204144473</v>
      </c>
      <c r="ER145" s="330">
        <f t="shared" ref="ER145:FW145" si="3366">SUMIFS(ER$5:ER$126,$HC$5:$HC$126,$S145,$HG$5:$HG$126,$D144)</f>
        <v>-41756527</v>
      </c>
      <c r="ES145" s="273">
        <f t="shared" si="3366"/>
        <v>31</v>
      </c>
      <c r="ET145" s="254">
        <f t="shared" si="3366"/>
        <v>185167955</v>
      </c>
      <c r="EU145" s="250">
        <f t="shared" si="3366"/>
        <v>38994609</v>
      </c>
      <c r="EV145" s="270">
        <f t="shared" si="3366"/>
        <v>6</v>
      </c>
      <c r="EW145" s="251">
        <f t="shared" si="3366"/>
        <v>160372686</v>
      </c>
      <c r="EX145" s="250">
        <f t="shared" si="3366"/>
        <v>30648106</v>
      </c>
      <c r="EY145" s="270">
        <f t="shared" si="3366"/>
        <v>5</v>
      </c>
      <c r="EZ145" s="252">
        <f t="shared" si="3366"/>
        <v>168318045</v>
      </c>
      <c r="FA145" s="250">
        <f t="shared" si="3366"/>
        <v>31926093</v>
      </c>
      <c r="FB145" s="253">
        <f t="shared" si="3366"/>
        <v>-50040907</v>
      </c>
      <c r="FC145" s="270">
        <f t="shared" si="3366"/>
        <v>5</v>
      </c>
      <c r="FD145" s="249">
        <f t="shared" si="3366"/>
        <v>32037727</v>
      </c>
      <c r="FE145" s="250">
        <f t="shared" si="3366"/>
        <v>8220751</v>
      </c>
      <c r="FF145" s="270">
        <f t="shared" si="3366"/>
        <v>1</v>
      </c>
      <c r="FG145" s="251">
        <f t="shared" si="3366"/>
        <v>303717413</v>
      </c>
      <c r="FH145" s="250">
        <f t="shared" si="3366"/>
        <v>64301166</v>
      </c>
      <c r="FI145" s="270">
        <f t="shared" si="3366"/>
        <v>10</v>
      </c>
      <c r="FJ145" s="252">
        <f t="shared" si="3366"/>
        <v>190616837</v>
      </c>
      <c r="FK145" s="250">
        <f t="shared" si="3366"/>
        <v>41975245</v>
      </c>
      <c r="FL145" s="253">
        <f t="shared" si="3366"/>
        <v>-39991755</v>
      </c>
      <c r="FM145" s="270">
        <f t="shared" si="3366"/>
        <v>6</v>
      </c>
      <c r="FN145" s="249">
        <f t="shared" si="3366"/>
        <v>0</v>
      </c>
      <c r="FO145" s="250">
        <f t="shared" si="3366"/>
        <v>0</v>
      </c>
      <c r="FP145" s="270">
        <f t="shared" si="3366"/>
        <v>0</v>
      </c>
      <c r="FQ145" s="251">
        <f t="shared" si="3366"/>
        <v>0</v>
      </c>
      <c r="FR145" s="250">
        <f t="shared" si="3366"/>
        <v>0</v>
      </c>
      <c r="FS145" s="270">
        <f t="shared" si="3366"/>
        <v>0</v>
      </c>
      <c r="FT145" s="252">
        <f t="shared" si="3366"/>
        <v>0</v>
      </c>
      <c r="FU145" s="250">
        <f t="shared" si="3366"/>
        <v>0</v>
      </c>
      <c r="FV145" s="253">
        <f t="shared" si="3366"/>
        <v>-81967000</v>
      </c>
      <c r="FW145" s="270">
        <f t="shared" si="3366"/>
        <v>0</v>
      </c>
      <c r="FX145" s="444">
        <f t="shared" ref="FX145:HA145" si="3367">SUMIFS(FX$5:FX$126,$HC$5:$HC$126,$S145,$HG$5:$HG$126,$D144)</f>
        <v>217205682</v>
      </c>
      <c r="FY145" s="445">
        <f t="shared" si="3367"/>
        <v>47215360</v>
      </c>
      <c r="FZ145" s="446">
        <f t="shared" si="3367"/>
        <v>7</v>
      </c>
      <c r="GA145" s="465">
        <f t="shared" si="3367"/>
        <v>464090099</v>
      </c>
      <c r="GB145" s="466">
        <f t="shared" si="3367"/>
        <v>94949272</v>
      </c>
      <c r="GC145" s="467">
        <f t="shared" si="3367"/>
        <v>15</v>
      </c>
      <c r="GD145" s="310">
        <f t="shared" si="3367"/>
        <v>358934882</v>
      </c>
      <c r="GE145" s="320">
        <f t="shared" si="3367"/>
        <v>73901338</v>
      </c>
      <c r="GF145" s="330">
        <f t="shared" si="3367"/>
        <v>-171999662</v>
      </c>
      <c r="GG145" s="273">
        <f t="shared" si="3367"/>
        <v>11</v>
      </c>
      <c r="GH145" s="346">
        <f t="shared" si="3367"/>
        <v>880799351</v>
      </c>
      <c r="GI145" s="347">
        <f t="shared" si="3367"/>
        <v>182612225</v>
      </c>
      <c r="GJ145" s="277">
        <f t="shared" si="3367"/>
        <v>28</v>
      </c>
      <c r="GK145" s="366">
        <f t="shared" si="3367"/>
        <v>1193307544</v>
      </c>
      <c r="GL145" s="367">
        <f t="shared" si="3367"/>
        <v>242164933</v>
      </c>
      <c r="GM145" s="280">
        <f t="shared" si="3367"/>
        <v>42</v>
      </c>
      <c r="GN145" s="382">
        <f t="shared" si="3367"/>
        <v>1342085099</v>
      </c>
      <c r="GO145" s="383">
        <f t="shared" si="3367"/>
        <v>278045811</v>
      </c>
      <c r="GP145" s="330">
        <f t="shared" si="3367"/>
        <v>-213756189</v>
      </c>
      <c r="GQ145" s="283">
        <f t="shared" si="3367"/>
        <v>42</v>
      </c>
      <c r="GR145" s="403">
        <f t="shared" si="3367"/>
        <v>3103369121</v>
      </c>
      <c r="GS145" s="404">
        <f t="shared" si="3367"/>
        <v>631314067</v>
      </c>
      <c r="GT145" s="286">
        <f t="shared" si="3367"/>
        <v>103</v>
      </c>
      <c r="GU145" s="403">
        <f t="shared" si="3367"/>
        <v>2981202888</v>
      </c>
      <c r="GV145" s="404">
        <f t="shared" si="3367"/>
        <v>617983739</v>
      </c>
      <c r="GW145" s="286">
        <f t="shared" si="3367"/>
        <v>100</v>
      </c>
      <c r="GX145" s="403">
        <f t="shared" si="3367"/>
        <v>3283067139</v>
      </c>
      <c r="GY145" s="404">
        <f t="shared" si="3367"/>
        <v>687711617</v>
      </c>
      <c r="GZ145" s="330">
        <f t="shared" si="3367"/>
        <v>-295892383</v>
      </c>
      <c r="HA145" s="290">
        <f t="shared" si="3367"/>
        <v>105</v>
      </c>
      <c r="HB145" s="260"/>
      <c r="HC145" s="247" t="s">
        <v>238</v>
      </c>
      <c r="HD145" s="258"/>
      <c r="HE145" s="259"/>
      <c r="HF145" s="258"/>
      <c r="HG145" s="258"/>
    </row>
    <row r="146" spans="2:215" s="96" customFormat="1" ht="29.25" thickBot="1">
      <c r="B146" s="602"/>
      <c r="C146" s="147"/>
      <c r="D146" s="521"/>
      <c r="E146" s="234"/>
      <c r="F146" s="235"/>
      <c r="G146" s="235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9"/>
      <c r="S146" s="268" t="s">
        <v>239</v>
      </c>
      <c r="T146" s="261">
        <f t="shared" ref="T146:AA146" si="3368">IF(AND(T144&gt;0,T145&gt;0),ROUNDDOWN(T145/T144,4),"")</f>
        <v>0.97330000000000005</v>
      </c>
      <c r="U146" s="262">
        <f t="shared" si="3368"/>
        <v>0.86040000000000005</v>
      </c>
      <c r="V146" s="271">
        <f t="shared" si="3368"/>
        <v>0.92300000000000004</v>
      </c>
      <c r="W146" s="263">
        <f t="shared" si="3368"/>
        <v>0.87549999999999994</v>
      </c>
      <c r="X146" s="262">
        <f t="shared" si="3368"/>
        <v>0.87280000000000002</v>
      </c>
      <c r="Y146" s="271">
        <f t="shared" si="3368"/>
        <v>1</v>
      </c>
      <c r="Z146" s="264">
        <f t="shared" si="3368"/>
        <v>0.91459999999999997</v>
      </c>
      <c r="AA146" s="262">
        <f t="shared" si="3368"/>
        <v>0.91159999999999997</v>
      </c>
      <c r="AB146" s="265">
        <f>IF(AB145&gt;0,AB145/AB144,0)</f>
        <v>0</v>
      </c>
      <c r="AC146" s="271">
        <f t="shared" ref="AC146:AK146" si="3369">IF(AND(AC144&gt;0,AC145&gt;0),ROUNDDOWN(AC145/AC144,4),"")</f>
        <v>0.9</v>
      </c>
      <c r="AD146" s="261">
        <f t="shared" si="3369"/>
        <v>0.34599999999999997</v>
      </c>
      <c r="AE146" s="262">
        <f t="shared" si="3369"/>
        <v>0.33400000000000002</v>
      </c>
      <c r="AF146" s="271">
        <f t="shared" si="3369"/>
        <v>0.35289999999999999</v>
      </c>
      <c r="AG146" s="263">
        <f t="shared" si="3369"/>
        <v>0.81779999999999997</v>
      </c>
      <c r="AH146" s="262">
        <f t="shared" si="3369"/>
        <v>0.82010000000000005</v>
      </c>
      <c r="AI146" s="271">
        <f t="shared" si="3369"/>
        <v>0.83330000000000004</v>
      </c>
      <c r="AJ146" s="264">
        <f t="shared" si="3369"/>
        <v>0.92600000000000005</v>
      </c>
      <c r="AK146" s="262">
        <f t="shared" si="3369"/>
        <v>1.0931999999999999</v>
      </c>
      <c r="AL146" s="265">
        <f>IF(AL145&gt;0,AL145/AL144,0)</f>
        <v>0</v>
      </c>
      <c r="AM146" s="271">
        <f t="shared" ref="AM146:AU146" si="3370">IF(AND(AM144&gt;0,AM145&gt;0),ROUNDDOWN(AM145/AM144,4),"")</f>
        <v>1</v>
      </c>
      <c r="AN146" s="261">
        <f t="shared" si="3370"/>
        <v>0.72650000000000003</v>
      </c>
      <c r="AO146" s="262">
        <f t="shared" si="3370"/>
        <v>0.62709999999999999</v>
      </c>
      <c r="AP146" s="271">
        <f t="shared" si="3370"/>
        <v>0.73680000000000001</v>
      </c>
      <c r="AQ146" s="263">
        <f t="shared" si="3370"/>
        <v>0.42030000000000001</v>
      </c>
      <c r="AR146" s="262">
        <f t="shared" si="3370"/>
        <v>0.39190000000000003</v>
      </c>
      <c r="AS146" s="271">
        <f t="shared" si="3370"/>
        <v>0.44440000000000002</v>
      </c>
      <c r="AT146" s="264">
        <f t="shared" si="3370"/>
        <v>2.2073999999999998</v>
      </c>
      <c r="AU146" s="262">
        <f t="shared" si="3370"/>
        <v>2.2311999999999999</v>
      </c>
      <c r="AV146" s="265">
        <f>IF(AV145&gt;0,AV145/AV144,0)</f>
        <v>0</v>
      </c>
      <c r="AW146" s="271">
        <f t="shared" ref="AW146:BE146" si="3371">IF(AND(AW144&gt;0,AW145&gt;0),ROUNDDOWN(AW145/AW144,4),"")</f>
        <v>2.5</v>
      </c>
      <c r="AX146" s="447">
        <f t="shared" si="3371"/>
        <v>0.65720000000000001</v>
      </c>
      <c r="AY146" s="448">
        <f t="shared" si="3371"/>
        <v>0.58479999999999999</v>
      </c>
      <c r="AZ146" s="449">
        <f t="shared" si="3371"/>
        <v>0.65300000000000002</v>
      </c>
      <c r="BA146" s="468">
        <f t="shared" si="3371"/>
        <v>0.52569999999999995</v>
      </c>
      <c r="BB146" s="469">
        <f t="shared" si="3371"/>
        <v>0.50470000000000004</v>
      </c>
      <c r="BC146" s="470">
        <f t="shared" si="3371"/>
        <v>0.56000000000000005</v>
      </c>
      <c r="BD146" s="311">
        <f t="shared" si="3371"/>
        <v>1.0590999999999999</v>
      </c>
      <c r="BE146" s="321">
        <f t="shared" si="3371"/>
        <v>1.1157999999999999</v>
      </c>
      <c r="BF146" s="331"/>
      <c r="BG146" s="274">
        <f>IF(AND(BG144&gt;0,BG145&gt;0),ROUNDDOWN(BG145/BG144,4),"")</f>
        <v>1.1000000000000001</v>
      </c>
      <c r="BH146" s="267">
        <f t="shared" ref="BH146:BO146" si="3372">IF(AND(BH144&gt;0,BH145&gt;0),ROUNDDOWN(BH145/BH144,4),"")</f>
        <v>1.0780000000000001</v>
      </c>
      <c r="BI146" s="262">
        <f t="shared" si="3372"/>
        <v>0.97289999999999999</v>
      </c>
      <c r="BJ146" s="271">
        <f t="shared" si="3372"/>
        <v>1.1333</v>
      </c>
      <c r="BK146" s="263">
        <f t="shared" si="3372"/>
        <v>0.97219999999999995</v>
      </c>
      <c r="BL146" s="262">
        <f t="shared" si="3372"/>
        <v>0.98170000000000002</v>
      </c>
      <c r="BM146" s="271">
        <f t="shared" si="3372"/>
        <v>0.9375</v>
      </c>
      <c r="BN146" s="264">
        <f t="shared" si="3372"/>
        <v>0.76549999999999996</v>
      </c>
      <c r="BO146" s="262">
        <f t="shared" si="3372"/>
        <v>0.74570000000000003</v>
      </c>
      <c r="BP146" s="265">
        <f>IF(BP145&gt;0,BP145/BP144,0)</f>
        <v>0.26058319406299008</v>
      </c>
      <c r="BQ146" s="271">
        <f t="shared" ref="BQ146:BY146" si="3373">IF(AND(BQ144&gt;0,BQ145&gt;0),ROUNDDOWN(BQ145/BQ144,4),"")</f>
        <v>0.77769999999999995</v>
      </c>
      <c r="BR146" s="261">
        <f t="shared" si="3373"/>
        <v>0.46550000000000002</v>
      </c>
      <c r="BS146" s="262">
        <f t="shared" si="3373"/>
        <v>0.41220000000000001</v>
      </c>
      <c r="BT146" s="271">
        <f t="shared" si="3373"/>
        <v>0.4375</v>
      </c>
      <c r="BU146" s="263">
        <f t="shared" si="3373"/>
        <v>0.51870000000000005</v>
      </c>
      <c r="BV146" s="262">
        <f t="shared" si="3373"/>
        <v>0.4985</v>
      </c>
      <c r="BW146" s="271">
        <f t="shared" si="3373"/>
        <v>0.45829999999999999</v>
      </c>
      <c r="BX146" s="264">
        <f t="shared" si="3373"/>
        <v>0.84089999999999998</v>
      </c>
      <c r="BY146" s="262">
        <f t="shared" si="3373"/>
        <v>0.9083</v>
      </c>
      <c r="BZ146" s="265">
        <f>IF(BZ145&gt;0,BZ145/BZ144,0)</f>
        <v>0.12758295292367491</v>
      </c>
      <c r="CA146" s="271">
        <f t="shared" ref="CA146:CI146" si="3374">IF(AND(CA144&gt;0,CA145&gt;0),ROUNDDOWN(CA145/CA144,4),"")</f>
        <v>1</v>
      </c>
      <c r="CB146" s="261">
        <f t="shared" si="3374"/>
        <v>1.0482</v>
      </c>
      <c r="CC146" s="262">
        <f t="shared" si="3374"/>
        <v>0.87219999999999998</v>
      </c>
      <c r="CD146" s="271">
        <f t="shared" si="3374"/>
        <v>0.86360000000000003</v>
      </c>
      <c r="CE146" s="263">
        <f t="shared" si="3374"/>
        <v>0.79339999999999999</v>
      </c>
      <c r="CF146" s="262">
        <f t="shared" si="3374"/>
        <v>0.75929999999999997</v>
      </c>
      <c r="CG146" s="271">
        <f t="shared" si="3374"/>
        <v>0.72</v>
      </c>
      <c r="CH146" s="264">
        <f t="shared" si="3374"/>
        <v>1.2848999999999999</v>
      </c>
      <c r="CI146" s="262">
        <f t="shared" si="3374"/>
        <v>1.1637</v>
      </c>
      <c r="CJ146" s="265">
        <f>IF(CJ145&gt;0,CJ145/CJ144,0)</f>
        <v>0</v>
      </c>
      <c r="CK146" s="271">
        <f t="shared" ref="CK146:CS146" si="3375">IF(AND(CK144&gt;0,CK145&gt;0),ROUNDDOWN(CK145/CK144,4),"")</f>
        <v>1.1666000000000001</v>
      </c>
      <c r="CL146" s="447">
        <f t="shared" si="3375"/>
        <v>0.88119999999999998</v>
      </c>
      <c r="CM146" s="448">
        <f t="shared" si="3375"/>
        <v>0.7621</v>
      </c>
      <c r="CN146" s="449">
        <f t="shared" si="3375"/>
        <v>0.81130000000000002</v>
      </c>
      <c r="CO146" s="468">
        <f t="shared" si="3375"/>
        <v>0.73899999999999999</v>
      </c>
      <c r="CP146" s="469">
        <f t="shared" si="3375"/>
        <v>0.71819999999999995</v>
      </c>
      <c r="CQ146" s="470">
        <f t="shared" si="3375"/>
        <v>0.67689999999999995</v>
      </c>
      <c r="CR146" s="311">
        <f t="shared" si="3375"/>
        <v>0.92010000000000003</v>
      </c>
      <c r="CS146" s="321">
        <f t="shared" si="3375"/>
        <v>0.89959999999999996</v>
      </c>
      <c r="CT146" s="331"/>
      <c r="CU146" s="274">
        <f t="shared" ref="CU146:DC146" si="3376">IF(AND(CU144&gt;0,CU145&gt;0),ROUNDDOWN(CU145/CU144,4),"")</f>
        <v>0.95340000000000003</v>
      </c>
      <c r="CV146" s="348">
        <f t="shared" si="3376"/>
        <v>0.77380000000000004</v>
      </c>
      <c r="CW146" s="349">
        <f t="shared" si="3376"/>
        <v>0.67710000000000004</v>
      </c>
      <c r="CX146" s="278">
        <f t="shared" si="3376"/>
        <v>0.73519999999999996</v>
      </c>
      <c r="CY146" s="368">
        <f t="shared" si="3376"/>
        <v>0.67589999999999995</v>
      </c>
      <c r="CZ146" s="369">
        <f t="shared" si="3376"/>
        <v>0.65700000000000003</v>
      </c>
      <c r="DA146" s="281">
        <f t="shared" si="3376"/>
        <v>0.64439999999999997</v>
      </c>
      <c r="DB146" s="384">
        <f t="shared" si="3376"/>
        <v>0.96599999999999997</v>
      </c>
      <c r="DC146" s="385">
        <f t="shared" si="3376"/>
        <v>0.96930000000000005</v>
      </c>
      <c r="DD146" s="386"/>
      <c r="DE146" s="284">
        <f>IF(AND(DE144&gt;0,DE145&gt;0),ROUNDDOWN(DE145/DE144,4),"")</f>
        <v>1</v>
      </c>
      <c r="DF146" s="267">
        <f t="shared" ref="DF146:DM146" si="3377">IF(AND(DF144&gt;0,DF145&gt;0),ROUNDDOWN(DF145/DF144,4),"")</f>
        <v>0.31769999999999998</v>
      </c>
      <c r="DG146" s="262">
        <f t="shared" si="3377"/>
        <v>0.26640000000000003</v>
      </c>
      <c r="DH146" s="271">
        <f t="shared" si="3377"/>
        <v>0.33329999999999999</v>
      </c>
      <c r="DI146" s="263">
        <f t="shared" si="3377"/>
        <v>0.38080000000000003</v>
      </c>
      <c r="DJ146" s="262">
        <f t="shared" si="3377"/>
        <v>0.35520000000000002</v>
      </c>
      <c r="DK146" s="271">
        <f t="shared" si="3377"/>
        <v>0.39129999999999998</v>
      </c>
      <c r="DL146" s="264">
        <f t="shared" si="3377"/>
        <v>0.49659999999999999</v>
      </c>
      <c r="DM146" s="262">
        <f t="shared" si="3377"/>
        <v>0.45219999999999999</v>
      </c>
      <c r="DN146" s="265">
        <f>IF(DN145&gt;0,DN145/DN144,0)</f>
        <v>0</v>
      </c>
      <c r="DO146" s="271">
        <f t="shared" ref="DO146:DW146" si="3378">IF(AND(DO144&gt;0,DO145&gt;0),ROUNDDOWN(DO145/DO144,4),"")</f>
        <v>0.5</v>
      </c>
      <c r="DP146" s="261">
        <f t="shared" si="3378"/>
        <v>0.53359999999999996</v>
      </c>
      <c r="DQ146" s="262">
        <f t="shared" si="3378"/>
        <v>0.49070000000000003</v>
      </c>
      <c r="DR146" s="271">
        <f t="shared" si="3378"/>
        <v>0.4</v>
      </c>
      <c r="DS146" s="263">
        <f t="shared" si="3378"/>
        <v>0.62960000000000005</v>
      </c>
      <c r="DT146" s="262">
        <f t="shared" si="3378"/>
        <v>0.53620000000000001</v>
      </c>
      <c r="DU146" s="271">
        <f t="shared" si="3378"/>
        <v>0.68420000000000003</v>
      </c>
      <c r="DV146" s="264">
        <f t="shared" si="3378"/>
        <v>0.5383</v>
      </c>
      <c r="DW146" s="262">
        <f t="shared" si="3378"/>
        <v>0.5403</v>
      </c>
      <c r="DX146" s="265">
        <f>IF(DX145&gt;0,DX145/DX144,0)</f>
        <v>0</v>
      </c>
      <c r="DY146" s="271">
        <f t="shared" ref="DY146:EG146" si="3379">IF(AND(DY144&gt;0,DY145&gt;0),ROUNDDOWN(DY145/DY144,4),"")</f>
        <v>0.52380000000000004</v>
      </c>
      <c r="DZ146" s="261">
        <f t="shared" si="3379"/>
        <v>0.4758</v>
      </c>
      <c r="EA146" s="262">
        <f t="shared" si="3379"/>
        <v>0.41599999999999998</v>
      </c>
      <c r="EB146" s="271">
        <f t="shared" si="3379"/>
        <v>0.46660000000000001</v>
      </c>
      <c r="EC146" s="263">
        <f t="shared" si="3379"/>
        <v>0.29470000000000002</v>
      </c>
      <c r="ED146" s="262">
        <f t="shared" si="3379"/>
        <v>0.26719999999999999</v>
      </c>
      <c r="EE146" s="271">
        <f t="shared" si="3379"/>
        <v>0.33329999999999999</v>
      </c>
      <c r="EF146" s="264">
        <f t="shared" si="3379"/>
        <v>0.69699999999999995</v>
      </c>
      <c r="EG146" s="262">
        <f t="shared" si="3379"/>
        <v>0.67210000000000003</v>
      </c>
      <c r="EH146" s="265">
        <f>IF(EH145&gt;0,EH145/EH144,0)</f>
        <v>0.38167572635910357</v>
      </c>
      <c r="EI146" s="271">
        <f t="shared" ref="EI146:EQ146" si="3380">IF(AND(EI144&gt;0,EI145&gt;0),ROUNDDOWN(EI145/EI144,4),"")</f>
        <v>0.62960000000000005</v>
      </c>
      <c r="EJ146" s="447">
        <f t="shared" si="3380"/>
        <v>0.44469999999999998</v>
      </c>
      <c r="EK146" s="448">
        <f t="shared" si="3380"/>
        <v>0.39400000000000002</v>
      </c>
      <c r="EL146" s="449">
        <f t="shared" si="3380"/>
        <v>0.3962</v>
      </c>
      <c r="EM146" s="468">
        <f t="shared" si="3380"/>
        <v>0.44280000000000003</v>
      </c>
      <c r="EN146" s="469">
        <f t="shared" si="3380"/>
        <v>0.39300000000000002</v>
      </c>
      <c r="EO146" s="470">
        <f t="shared" si="3380"/>
        <v>0.47360000000000002</v>
      </c>
      <c r="EP146" s="311">
        <f t="shared" si="3380"/>
        <v>0.61309999999999998</v>
      </c>
      <c r="EQ146" s="321">
        <f t="shared" si="3380"/>
        <v>0.59819999999999995</v>
      </c>
      <c r="ER146" s="331"/>
      <c r="ES146" s="274">
        <f>IF(AND(ES144&gt;0,ES145&gt;0),ROUNDDOWN(ES145/ES144,4),"")</f>
        <v>0.57399999999999995</v>
      </c>
      <c r="ET146" s="267">
        <f t="shared" ref="ET146:FA146" si="3381">IF(AND(ET144&gt;0,ET145&gt;0),ROUNDDOWN(ET145/ET144,4),"")</f>
        <v>0.42170000000000002</v>
      </c>
      <c r="EU146" s="262">
        <f t="shared" si="3381"/>
        <v>0.3846</v>
      </c>
      <c r="EV146" s="271">
        <f t="shared" si="3381"/>
        <v>0.375</v>
      </c>
      <c r="EW146" s="263">
        <f t="shared" si="3381"/>
        <v>0.26069999999999999</v>
      </c>
      <c r="EX146" s="262">
        <f t="shared" si="3381"/>
        <v>0.2157</v>
      </c>
      <c r="EY146" s="271">
        <f t="shared" si="3381"/>
        <v>0.22720000000000001</v>
      </c>
      <c r="EZ146" s="264">
        <f t="shared" si="3381"/>
        <v>0.24590000000000001</v>
      </c>
      <c r="FA146" s="262">
        <f t="shared" si="3381"/>
        <v>0.20930000000000001</v>
      </c>
      <c r="FB146" s="265">
        <f>IF(FB145&gt;0,FB145/FB144,0)</f>
        <v>0</v>
      </c>
      <c r="FC146" s="271">
        <f t="shared" ref="FC146:FK146" si="3382">IF(AND(FC144&gt;0,FC145&gt;0),ROUNDDOWN(FC145/FC144,4),"")</f>
        <v>0.21729999999999999</v>
      </c>
      <c r="FD146" s="261">
        <f t="shared" si="3382"/>
        <v>5.6300000000000003E-2</v>
      </c>
      <c r="FE146" s="262">
        <f t="shared" si="3382"/>
        <v>6.2600000000000003E-2</v>
      </c>
      <c r="FF146" s="271">
        <f t="shared" si="3382"/>
        <v>0.05</v>
      </c>
      <c r="FG146" s="263">
        <f t="shared" si="3382"/>
        <v>0.5917</v>
      </c>
      <c r="FH146" s="262">
        <f t="shared" si="3382"/>
        <v>0.54749999999999999</v>
      </c>
      <c r="FI146" s="271">
        <f t="shared" si="3382"/>
        <v>0.55549999999999999</v>
      </c>
      <c r="FJ146" s="264">
        <f t="shared" si="3382"/>
        <v>0.26290000000000002</v>
      </c>
      <c r="FK146" s="262">
        <f t="shared" si="3382"/>
        <v>0.25919999999999999</v>
      </c>
      <c r="FL146" s="265">
        <f>IF(FL145&gt;0,FL145/FL144,0)</f>
        <v>0</v>
      </c>
      <c r="FM146" s="271">
        <f t="shared" ref="FM146:FU146" si="3383">IF(AND(FM144&gt;0,FM145&gt;0),ROUNDDOWN(FM145/FM144,4),"")</f>
        <v>0.23069999999999999</v>
      </c>
      <c r="FN146" s="261" t="str">
        <f t="shared" si="3383"/>
        <v/>
      </c>
      <c r="FO146" s="262" t="str">
        <f t="shared" si="3383"/>
        <v/>
      </c>
      <c r="FP146" s="271" t="str">
        <f t="shared" si="3383"/>
        <v/>
      </c>
      <c r="FQ146" s="263" t="str">
        <f t="shared" si="3383"/>
        <v/>
      </c>
      <c r="FR146" s="262" t="str">
        <f t="shared" si="3383"/>
        <v/>
      </c>
      <c r="FS146" s="271" t="str">
        <f t="shared" si="3383"/>
        <v/>
      </c>
      <c r="FT146" s="264" t="str">
        <f t="shared" si="3383"/>
        <v/>
      </c>
      <c r="FU146" s="262" t="str">
        <f t="shared" si="3383"/>
        <v/>
      </c>
      <c r="FV146" s="265">
        <f>IF(FV145&gt;0,FV145/FV144,0)</f>
        <v>0</v>
      </c>
      <c r="FW146" s="271" t="str">
        <f t="shared" ref="FW146:GE146" si="3384">IF(AND(FW144&gt;0,FW145&gt;0),ROUNDDOWN(FW145/FW144,4),"")</f>
        <v/>
      </c>
      <c r="FX146" s="447">
        <f t="shared" si="3384"/>
        <v>0.12909999999999999</v>
      </c>
      <c r="FY146" s="448">
        <f t="shared" si="3384"/>
        <v>0.12139999999999999</v>
      </c>
      <c r="FZ146" s="449">
        <f t="shared" si="3384"/>
        <v>0.1166</v>
      </c>
      <c r="GA146" s="468">
        <f t="shared" si="3384"/>
        <v>0.2722</v>
      </c>
      <c r="GB146" s="469">
        <f t="shared" si="3384"/>
        <v>0.24299999999999999</v>
      </c>
      <c r="GC146" s="470">
        <f t="shared" si="3384"/>
        <v>0.25</v>
      </c>
      <c r="GD146" s="311">
        <f t="shared" si="3384"/>
        <v>0.18060000000000001</v>
      </c>
      <c r="GE146" s="321">
        <f t="shared" si="3384"/>
        <v>0.1646</v>
      </c>
      <c r="GF146" s="331"/>
      <c r="GG146" s="274">
        <f t="shared" ref="GG146:GO146" si="3385">IF(AND(GG144&gt;0,GG145&gt;0),ROUNDDOWN(GG145/GG144,4),"")</f>
        <v>0.15939999999999999</v>
      </c>
      <c r="GH146" s="348">
        <f t="shared" si="3385"/>
        <v>0.27750000000000002</v>
      </c>
      <c r="GI146" s="349">
        <f t="shared" si="3385"/>
        <v>0.2492</v>
      </c>
      <c r="GJ146" s="278">
        <f t="shared" si="3385"/>
        <v>0.2477</v>
      </c>
      <c r="GK146" s="368">
        <f t="shared" si="3385"/>
        <v>0.35610000000000003</v>
      </c>
      <c r="GL146" s="369">
        <f t="shared" si="3385"/>
        <v>0.31640000000000001</v>
      </c>
      <c r="GM146" s="281">
        <f t="shared" si="3385"/>
        <v>0.3589</v>
      </c>
      <c r="GN146" s="384">
        <f t="shared" si="3385"/>
        <v>0.37369999999999998</v>
      </c>
      <c r="GO146" s="385">
        <f t="shared" si="3385"/>
        <v>0.3518</v>
      </c>
      <c r="GP146" s="386"/>
      <c r="GQ146" s="284">
        <f t="shared" ref="GQ146:GY146" si="3386">IF(AND(GQ144&gt;0,GQ145&gt;0),ROUNDDOWN(GQ145/GQ144,4),"")</f>
        <v>0.34139999999999998</v>
      </c>
      <c r="GR146" s="405">
        <f t="shared" si="3386"/>
        <v>0.51319999999999999</v>
      </c>
      <c r="GS146" s="406">
        <f t="shared" si="3386"/>
        <v>0.45250000000000001</v>
      </c>
      <c r="GT146" s="288">
        <f t="shared" si="3386"/>
        <v>0.47899999999999998</v>
      </c>
      <c r="GU146" s="405">
        <f t="shared" si="3386"/>
        <v>0.49709999999999999</v>
      </c>
      <c r="GV146" s="406">
        <f t="shared" si="3386"/>
        <v>0.46210000000000001</v>
      </c>
      <c r="GW146" s="288">
        <f t="shared" si="3386"/>
        <v>0.48299999999999998</v>
      </c>
      <c r="GX146" s="405">
        <f t="shared" si="3386"/>
        <v>0.58620000000000005</v>
      </c>
      <c r="GY146" s="406">
        <f t="shared" si="3386"/>
        <v>0.56699999999999995</v>
      </c>
      <c r="GZ146" s="415"/>
      <c r="HA146" s="287">
        <f>IF(AND(HA144&gt;0,HA145&gt;0),ROUNDDOWN(HA145/HA144,4),"")</f>
        <v>0.5645</v>
      </c>
      <c r="HB146" s="260"/>
      <c r="HC146" s="258"/>
      <c r="HD146" s="258"/>
      <c r="HE146" s="259"/>
      <c r="HF146" s="258"/>
      <c r="HG146" s="258"/>
    </row>
    <row r="147" spans="2:215" s="96" customFormat="1" ht="28.5">
      <c r="B147" s="602"/>
      <c r="C147" s="147"/>
      <c r="D147" s="192"/>
      <c r="E147" s="234"/>
      <c r="F147" s="235"/>
      <c r="G147" s="235"/>
      <c r="H147" s="235"/>
      <c r="I147" s="235"/>
      <c r="J147" s="234"/>
      <c r="K147" s="234"/>
      <c r="L147" s="234"/>
      <c r="M147" s="234"/>
      <c r="N147" s="234"/>
      <c r="O147" s="234"/>
      <c r="P147" s="234"/>
      <c r="Q147" s="234"/>
      <c r="R147" s="239"/>
      <c r="S147" s="220"/>
      <c r="T147" s="221" t="s">
        <v>176</v>
      </c>
      <c r="U147" s="222" t="s">
        <v>177</v>
      </c>
      <c r="V147" s="222" t="s">
        <v>179</v>
      </c>
      <c r="W147" s="223" t="s">
        <v>176</v>
      </c>
      <c r="X147" s="222" t="s">
        <v>177</v>
      </c>
      <c r="Y147" s="222" t="s">
        <v>179</v>
      </c>
      <c r="Z147" s="224" t="s">
        <v>176</v>
      </c>
      <c r="AA147" s="222" t="s">
        <v>177</v>
      </c>
      <c r="AB147" s="225" t="s">
        <v>234</v>
      </c>
      <c r="AC147" s="222" t="s">
        <v>179</v>
      </c>
      <c r="AD147" s="221" t="s">
        <v>176</v>
      </c>
      <c r="AE147" s="222" t="s">
        <v>177</v>
      </c>
      <c r="AF147" s="222" t="s">
        <v>179</v>
      </c>
      <c r="AG147" s="223" t="s">
        <v>176</v>
      </c>
      <c r="AH147" s="222" t="s">
        <v>177</v>
      </c>
      <c r="AI147" s="222" t="s">
        <v>179</v>
      </c>
      <c r="AJ147" s="224" t="s">
        <v>176</v>
      </c>
      <c r="AK147" s="222" t="s">
        <v>177</v>
      </c>
      <c r="AL147" s="225" t="s">
        <v>234</v>
      </c>
      <c r="AM147" s="222" t="s">
        <v>179</v>
      </c>
      <c r="AN147" s="221" t="s">
        <v>176</v>
      </c>
      <c r="AO147" s="222" t="s">
        <v>177</v>
      </c>
      <c r="AP147" s="222" t="s">
        <v>179</v>
      </c>
      <c r="AQ147" s="223" t="s">
        <v>176</v>
      </c>
      <c r="AR147" s="222" t="s">
        <v>177</v>
      </c>
      <c r="AS147" s="222" t="s">
        <v>179</v>
      </c>
      <c r="AT147" s="224" t="s">
        <v>176</v>
      </c>
      <c r="AU147" s="222" t="s">
        <v>177</v>
      </c>
      <c r="AV147" s="225" t="s">
        <v>234</v>
      </c>
      <c r="AW147" s="222" t="s">
        <v>179</v>
      </c>
      <c r="AX147" s="452" t="s">
        <v>176</v>
      </c>
      <c r="AY147" s="453" t="s">
        <v>177</v>
      </c>
      <c r="AZ147" s="454" t="s">
        <v>235</v>
      </c>
      <c r="BA147" s="473" t="s">
        <v>176</v>
      </c>
      <c r="BB147" s="474" t="s">
        <v>177</v>
      </c>
      <c r="BC147" s="475" t="s">
        <v>235</v>
      </c>
      <c r="BD147" s="313" t="s">
        <v>176</v>
      </c>
      <c r="BE147" s="323" t="s">
        <v>177</v>
      </c>
      <c r="BF147" s="332" t="s">
        <v>234</v>
      </c>
      <c r="BG147" s="227" t="s">
        <v>235</v>
      </c>
      <c r="BH147" s="226" t="s">
        <v>176</v>
      </c>
      <c r="BI147" s="222" t="s">
        <v>177</v>
      </c>
      <c r="BJ147" s="222" t="s">
        <v>179</v>
      </c>
      <c r="BK147" s="223" t="s">
        <v>176</v>
      </c>
      <c r="BL147" s="222" t="s">
        <v>177</v>
      </c>
      <c r="BM147" s="222" t="s">
        <v>179</v>
      </c>
      <c r="BN147" s="224" t="s">
        <v>176</v>
      </c>
      <c r="BO147" s="222" t="s">
        <v>177</v>
      </c>
      <c r="BP147" s="225" t="s">
        <v>234</v>
      </c>
      <c r="BQ147" s="222" t="s">
        <v>179</v>
      </c>
      <c r="BR147" s="221" t="s">
        <v>176</v>
      </c>
      <c r="BS147" s="222" t="s">
        <v>177</v>
      </c>
      <c r="BT147" s="222" t="s">
        <v>179</v>
      </c>
      <c r="BU147" s="223" t="s">
        <v>176</v>
      </c>
      <c r="BV147" s="222" t="s">
        <v>177</v>
      </c>
      <c r="BW147" s="222" t="s">
        <v>179</v>
      </c>
      <c r="BX147" s="224" t="s">
        <v>176</v>
      </c>
      <c r="BY147" s="222" t="s">
        <v>177</v>
      </c>
      <c r="BZ147" s="225" t="s">
        <v>234</v>
      </c>
      <c r="CA147" s="222" t="s">
        <v>179</v>
      </c>
      <c r="CB147" s="221" t="s">
        <v>176</v>
      </c>
      <c r="CC147" s="222" t="s">
        <v>177</v>
      </c>
      <c r="CD147" s="222" t="s">
        <v>179</v>
      </c>
      <c r="CE147" s="223" t="s">
        <v>176</v>
      </c>
      <c r="CF147" s="222" t="s">
        <v>177</v>
      </c>
      <c r="CG147" s="222" t="s">
        <v>179</v>
      </c>
      <c r="CH147" s="224" t="s">
        <v>176</v>
      </c>
      <c r="CI147" s="222" t="s">
        <v>177</v>
      </c>
      <c r="CJ147" s="225" t="s">
        <v>234</v>
      </c>
      <c r="CK147" s="222" t="s">
        <v>179</v>
      </c>
      <c r="CL147" s="452" t="s">
        <v>176</v>
      </c>
      <c r="CM147" s="453" t="s">
        <v>177</v>
      </c>
      <c r="CN147" s="454" t="s">
        <v>235</v>
      </c>
      <c r="CO147" s="473" t="s">
        <v>176</v>
      </c>
      <c r="CP147" s="474" t="s">
        <v>177</v>
      </c>
      <c r="CQ147" s="475" t="s">
        <v>235</v>
      </c>
      <c r="CR147" s="313" t="s">
        <v>176</v>
      </c>
      <c r="CS147" s="323" t="s">
        <v>177</v>
      </c>
      <c r="CT147" s="332" t="s">
        <v>234</v>
      </c>
      <c r="CU147" s="227" t="s">
        <v>235</v>
      </c>
      <c r="CV147" s="352" t="s">
        <v>240</v>
      </c>
      <c r="CW147" s="353" t="s">
        <v>241</v>
      </c>
      <c r="CX147" s="228" t="s">
        <v>235</v>
      </c>
      <c r="CY147" s="372" t="s">
        <v>240</v>
      </c>
      <c r="CZ147" s="373" t="s">
        <v>241</v>
      </c>
      <c r="DA147" s="229" t="s">
        <v>235</v>
      </c>
      <c r="DB147" s="387" t="s">
        <v>240</v>
      </c>
      <c r="DC147" s="388" t="s">
        <v>241</v>
      </c>
      <c r="DD147" s="389" t="s">
        <v>242</v>
      </c>
      <c r="DE147" s="230" t="s">
        <v>235</v>
      </c>
      <c r="DF147" s="226" t="s">
        <v>176</v>
      </c>
      <c r="DG147" s="222" t="s">
        <v>177</v>
      </c>
      <c r="DH147" s="222" t="s">
        <v>179</v>
      </c>
      <c r="DI147" s="223" t="s">
        <v>176</v>
      </c>
      <c r="DJ147" s="222" t="s">
        <v>177</v>
      </c>
      <c r="DK147" s="222" t="s">
        <v>179</v>
      </c>
      <c r="DL147" s="224" t="s">
        <v>176</v>
      </c>
      <c r="DM147" s="222" t="s">
        <v>177</v>
      </c>
      <c r="DN147" s="225" t="s">
        <v>234</v>
      </c>
      <c r="DO147" s="222" t="s">
        <v>179</v>
      </c>
      <c r="DP147" s="221" t="s">
        <v>176</v>
      </c>
      <c r="DQ147" s="222" t="s">
        <v>177</v>
      </c>
      <c r="DR147" s="222" t="s">
        <v>179</v>
      </c>
      <c r="DS147" s="223" t="s">
        <v>176</v>
      </c>
      <c r="DT147" s="222" t="s">
        <v>177</v>
      </c>
      <c r="DU147" s="222" t="s">
        <v>179</v>
      </c>
      <c r="DV147" s="224" t="s">
        <v>176</v>
      </c>
      <c r="DW147" s="222" t="s">
        <v>177</v>
      </c>
      <c r="DX147" s="225" t="s">
        <v>234</v>
      </c>
      <c r="DY147" s="222" t="s">
        <v>179</v>
      </c>
      <c r="DZ147" s="221" t="s">
        <v>176</v>
      </c>
      <c r="EA147" s="222" t="s">
        <v>177</v>
      </c>
      <c r="EB147" s="222" t="s">
        <v>179</v>
      </c>
      <c r="EC147" s="223" t="s">
        <v>176</v>
      </c>
      <c r="ED147" s="222" t="s">
        <v>177</v>
      </c>
      <c r="EE147" s="222" t="s">
        <v>179</v>
      </c>
      <c r="EF147" s="224" t="s">
        <v>176</v>
      </c>
      <c r="EG147" s="222" t="s">
        <v>177</v>
      </c>
      <c r="EH147" s="225" t="s">
        <v>234</v>
      </c>
      <c r="EI147" s="222" t="s">
        <v>179</v>
      </c>
      <c r="EJ147" s="452" t="s">
        <v>176</v>
      </c>
      <c r="EK147" s="453" t="s">
        <v>177</v>
      </c>
      <c r="EL147" s="454" t="s">
        <v>235</v>
      </c>
      <c r="EM147" s="473" t="s">
        <v>176</v>
      </c>
      <c r="EN147" s="474" t="s">
        <v>177</v>
      </c>
      <c r="EO147" s="475" t="s">
        <v>235</v>
      </c>
      <c r="EP147" s="313" t="s">
        <v>176</v>
      </c>
      <c r="EQ147" s="323" t="s">
        <v>177</v>
      </c>
      <c r="ER147" s="332" t="s">
        <v>234</v>
      </c>
      <c r="ES147" s="227" t="s">
        <v>235</v>
      </c>
      <c r="ET147" s="226" t="s">
        <v>176</v>
      </c>
      <c r="EU147" s="222" t="s">
        <v>177</v>
      </c>
      <c r="EV147" s="222" t="s">
        <v>179</v>
      </c>
      <c r="EW147" s="223" t="s">
        <v>176</v>
      </c>
      <c r="EX147" s="222" t="s">
        <v>177</v>
      </c>
      <c r="EY147" s="222" t="s">
        <v>179</v>
      </c>
      <c r="EZ147" s="224" t="s">
        <v>176</v>
      </c>
      <c r="FA147" s="222" t="s">
        <v>177</v>
      </c>
      <c r="FB147" s="225" t="s">
        <v>234</v>
      </c>
      <c r="FC147" s="222" t="s">
        <v>179</v>
      </c>
      <c r="FD147" s="221" t="s">
        <v>176</v>
      </c>
      <c r="FE147" s="222" t="s">
        <v>177</v>
      </c>
      <c r="FF147" s="222" t="s">
        <v>179</v>
      </c>
      <c r="FG147" s="223" t="s">
        <v>176</v>
      </c>
      <c r="FH147" s="222" t="s">
        <v>177</v>
      </c>
      <c r="FI147" s="222" t="s">
        <v>179</v>
      </c>
      <c r="FJ147" s="224" t="s">
        <v>176</v>
      </c>
      <c r="FK147" s="222" t="s">
        <v>177</v>
      </c>
      <c r="FL147" s="225" t="s">
        <v>234</v>
      </c>
      <c r="FM147" s="222" t="s">
        <v>179</v>
      </c>
      <c r="FN147" s="221" t="s">
        <v>176</v>
      </c>
      <c r="FO147" s="222" t="s">
        <v>177</v>
      </c>
      <c r="FP147" s="222" t="s">
        <v>179</v>
      </c>
      <c r="FQ147" s="223" t="s">
        <v>176</v>
      </c>
      <c r="FR147" s="222" t="s">
        <v>177</v>
      </c>
      <c r="FS147" s="222" t="s">
        <v>179</v>
      </c>
      <c r="FT147" s="224" t="s">
        <v>176</v>
      </c>
      <c r="FU147" s="222" t="s">
        <v>177</v>
      </c>
      <c r="FV147" s="225" t="s">
        <v>234</v>
      </c>
      <c r="FW147" s="222" t="s">
        <v>179</v>
      </c>
      <c r="FX147" s="452" t="s">
        <v>176</v>
      </c>
      <c r="FY147" s="453" t="s">
        <v>177</v>
      </c>
      <c r="FZ147" s="454" t="s">
        <v>235</v>
      </c>
      <c r="GA147" s="473" t="s">
        <v>176</v>
      </c>
      <c r="GB147" s="474" t="s">
        <v>177</v>
      </c>
      <c r="GC147" s="475" t="s">
        <v>235</v>
      </c>
      <c r="GD147" s="313" t="s">
        <v>176</v>
      </c>
      <c r="GE147" s="323" t="s">
        <v>177</v>
      </c>
      <c r="GF147" s="332" t="s">
        <v>234</v>
      </c>
      <c r="GG147" s="227" t="s">
        <v>235</v>
      </c>
      <c r="GH147" s="352" t="s">
        <v>240</v>
      </c>
      <c r="GI147" s="353" t="s">
        <v>241</v>
      </c>
      <c r="GJ147" s="228" t="s">
        <v>235</v>
      </c>
      <c r="GK147" s="372" t="s">
        <v>240</v>
      </c>
      <c r="GL147" s="373" t="s">
        <v>241</v>
      </c>
      <c r="GM147" s="229" t="s">
        <v>235</v>
      </c>
      <c r="GN147" s="387" t="s">
        <v>176</v>
      </c>
      <c r="GO147" s="388" t="s">
        <v>177</v>
      </c>
      <c r="GP147" s="389" t="s">
        <v>234</v>
      </c>
      <c r="GQ147" s="230" t="s">
        <v>235</v>
      </c>
      <c r="GR147" s="407" t="s">
        <v>176</v>
      </c>
      <c r="GS147" s="408" t="s">
        <v>177</v>
      </c>
      <c r="GT147" s="232" t="s">
        <v>235</v>
      </c>
      <c r="GU147" s="407" t="s">
        <v>176</v>
      </c>
      <c r="GV147" s="408" t="s">
        <v>177</v>
      </c>
      <c r="GW147" s="232" t="s">
        <v>235</v>
      </c>
      <c r="GX147" s="407" t="s">
        <v>176</v>
      </c>
      <c r="GY147" s="408" t="s">
        <v>177</v>
      </c>
      <c r="GZ147" s="416" t="s">
        <v>234</v>
      </c>
      <c r="HA147" s="231" t="s">
        <v>235</v>
      </c>
      <c r="HB147" s="260"/>
      <c r="HC147" s="258"/>
      <c r="HD147" s="258"/>
      <c r="HE147" s="259"/>
      <c r="HF147" s="258"/>
      <c r="HG147" s="258"/>
    </row>
    <row r="148" spans="2:215" s="96" customFormat="1" ht="28.5">
      <c r="B148" s="602"/>
      <c r="C148" s="147"/>
      <c r="D148" s="521" t="s">
        <v>249</v>
      </c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0" t="s">
        <v>237</v>
      </c>
      <c r="T148" s="241">
        <f t="shared" ref="T148:AY148" si="3387">SUMIFS(T$5:T$126,$HC$5:$HC$126,$S148,$HE$5:$HE$126,$D148)</f>
        <v>239000000</v>
      </c>
      <c r="U148" s="242">
        <f t="shared" si="3387"/>
        <v>58750000</v>
      </c>
      <c r="V148" s="269">
        <f t="shared" si="3387"/>
        <v>9</v>
      </c>
      <c r="W148" s="243">
        <f t="shared" si="3387"/>
        <v>26856700</v>
      </c>
      <c r="X148" s="242">
        <f t="shared" si="3387"/>
        <v>7251309</v>
      </c>
      <c r="Y148" s="269">
        <f t="shared" si="3387"/>
        <v>1</v>
      </c>
      <c r="Z148" s="244">
        <f t="shared" si="3387"/>
        <v>22000000</v>
      </c>
      <c r="AA148" s="242">
        <f t="shared" si="3387"/>
        <v>4000000</v>
      </c>
      <c r="AB148" s="245">
        <f t="shared" si="3387"/>
        <v>-42757000</v>
      </c>
      <c r="AC148" s="269">
        <f t="shared" si="3387"/>
        <v>1</v>
      </c>
      <c r="AD148" s="241">
        <f t="shared" si="3387"/>
        <v>213000000</v>
      </c>
      <c r="AE148" s="242">
        <f t="shared" si="3387"/>
        <v>51750000</v>
      </c>
      <c r="AF148" s="269">
        <f t="shared" si="3387"/>
        <v>8</v>
      </c>
      <c r="AG148" s="243">
        <f t="shared" si="3387"/>
        <v>69876580</v>
      </c>
      <c r="AH148" s="242">
        <f t="shared" si="3387"/>
        <v>18317295</v>
      </c>
      <c r="AI148" s="269">
        <f t="shared" si="3387"/>
        <v>3</v>
      </c>
      <c r="AJ148" s="244">
        <f t="shared" si="3387"/>
        <v>96766426</v>
      </c>
      <c r="AK148" s="242">
        <f t="shared" si="3387"/>
        <v>22982591</v>
      </c>
      <c r="AL148" s="245">
        <f t="shared" si="3387"/>
        <v>-23774409</v>
      </c>
      <c r="AM148" s="269">
        <f t="shared" si="3387"/>
        <v>4</v>
      </c>
      <c r="AN148" s="241">
        <f t="shared" si="3387"/>
        <v>245000000</v>
      </c>
      <c r="AO148" s="242">
        <f t="shared" si="3387"/>
        <v>60250000</v>
      </c>
      <c r="AP148" s="269">
        <f t="shared" si="3387"/>
        <v>9</v>
      </c>
      <c r="AQ148" s="243">
        <f t="shared" si="3387"/>
        <v>163546292</v>
      </c>
      <c r="AR148" s="242">
        <f t="shared" si="3387"/>
        <v>41579362</v>
      </c>
      <c r="AS148" s="269">
        <f t="shared" si="3387"/>
        <v>6</v>
      </c>
      <c r="AT148" s="244">
        <f t="shared" si="3387"/>
        <v>50257800</v>
      </c>
      <c r="AU148" s="242">
        <f t="shared" si="3387"/>
        <v>12364450</v>
      </c>
      <c r="AV148" s="245">
        <f t="shared" si="3387"/>
        <v>-34392550</v>
      </c>
      <c r="AW148" s="269">
        <f t="shared" si="3387"/>
        <v>2</v>
      </c>
      <c r="AX148" s="441">
        <f t="shared" si="3387"/>
        <v>697000000</v>
      </c>
      <c r="AY148" s="442">
        <f t="shared" si="3387"/>
        <v>170750000</v>
      </c>
      <c r="AZ148" s="443">
        <f t="shared" ref="AZ148:CE148" si="3388">SUMIFS(AZ$5:AZ$126,$HC$5:$HC$126,$S148,$HE$5:$HE$126,$D148)</f>
        <v>26</v>
      </c>
      <c r="BA148" s="462">
        <f t="shared" si="3388"/>
        <v>260279572</v>
      </c>
      <c r="BB148" s="463">
        <f t="shared" si="3388"/>
        <v>67147966</v>
      </c>
      <c r="BC148" s="464">
        <f t="shared" si="3388"/>
        <v>10</v>
      </c>
      <c r="BD148" s="309">
        <f t="shared" si="3388"/>
        <v>169024226</v>
      </c>
      <c r="BE148" s="319">
        <f t="shared" si="3388"/>
        <v>39347041</v>
      </c>
      <c r="BF148" s="329">
        <f t="shared" si="3388"/>
        <v>-100923959</v>
      </c>
      <c r="BG148" s="272">
        <f t="shared" si="3388"/>
        <v>7</v>
      </c>
      <c r="BH148" s="246">
        <f t="shared" si="3388"/>
        <v>164000000</v>
      </c>
      <c r="BI148" s="242">
        <f t="shared" si="3388"/>
        <v>40000000</v>
      </c>
      <c r="BJ148" s="269">
        <f t="shared" si="3388"/>
        <v>6</v>
      </c>
      <c r="BK148" s="243">
        <f t="shared" si="3388"/>
        <v>306333369</v>
      </c>
      <c r="BL148" s="242">
        <f t="shared" si="3388"/>
        <v>76062938</v>
      </c>
      <c r="BM148" s="269">
        <f t="shared" si="3388"/>
        <v>11</v>
      </c>
      <c r="BN148" s="244">
        <f t="shared" si="3388"/>
        <v>124483301</v>
      </c>
      <c r="BO148" s="242">
        <f t="shared" si="3388"/>
        <v>30910090</v>
      </c>
      <c r="BP148" s="245">
        <f t="shared" si="3388"/>
        <v>-15846910</v>
      </c>
      <c r="BQ148" s="269">
        <f t="shared" si="3388"/>
        <v>5</v>
      </c>
      <c r="BR148" s="241">
        <f t="shared" si="3388"/>
        <v>205000000</v>
      </c>
      <c r="BS148" s="242">
        <f t="shared" si="3388"/>
        <v>50750000</v>
      </c>
      <c r="BT148" s="269">
        <f t="shared" si="3388"/>
        <v>8</v>
      </c>
      <c r="BU148" s="243">
        <f t="shared" si="3388"/>
        <v>266700654</v>
      </c>
      <c r="BV148" s="242">
        <f t="shared" si="3388"/>
        <v>62803997</v>
      </c>
      <c r="BW148" s="269">
        <f t="shared" si="3388"/>
        <v>10</v>
      </c>
      <c r="BX148" s="244">
        <f t="shared" si="3388"/>
        <v>135028637</v>
      </c>
      <c r="BY148" s="242">
        <f t="shared" si="3388"/>
        <v>31032861</v>
      </c>
      <c r="BZ148" s="245">
        <f t="shared" si="3388"/>
        <v>-15724139</v>
      </c>
      <c r="CA148" s="269">
        <f t="shared" si="3388"/>
        <v>6</v>
      </c>
      <c r="CB148" s="241">
        <f t="shared" si="3388"/>
        <v>314000000</v>
      </c>
      <c r="CC148" s="242">
        <f t="shared" si="3388"/>
        <v>77500000</v>
      </c>
      <c r="CD148" s="269">
        <f t="shared" si="3388"/>
        <v>12</v>
      </c>
      <c r="CE148" s="243">
        <f t="shared" si="3388"/>
        <v>288159733</v>
      </c>
      <c r="CF148" s="242">
        <f t="shared" ref="CF148:DK148" si="3389">SUMIFS(CF$5:CF$126,$HC$5:$HC$126,$S148,$HE$5:$HE$126,$D148)</f>
        <v>70057671</v>
      </c>
      <c r="CG148" s="269">
        <f t="shared" si="3389"/>
        <v>11</v>
      </c>
      <c r="CH148" s="244">
        <f t="shared" si="3389"/>
        <v>92943719</v>
      </c>
      <c r="CI148" s="242">
        <f t="shared" si="3389"/>
        <v>23200151</v>
      </c>
      <c r="CJ148" s="245">
        <f t="shared" si="3389"/>
        <v>-23556849</v>
      </c>
      <c r="CK148" s="269">
        <f t="shared" si="3389"/>
        <v>4</v>
      </c>
      <c r="CL148" s="441">
        <f t="shared" si="3389"/>
        <v>683000000</v>
      </c>
      <c r="CM148" s="442">
        <f t="shared" si="3389"/>
        <v>168250000</v>
      </c>
      <c r="CN148" s="443">
        <f t="shared" si="3389"/>
        <v>26</v>
      </c>
      <c r="CO148" s="462">
        <f t="shared" si="3389"/>
        <v>861193756</v>
      </c>
      <c r="CP148" s="463">
        <f t="shared" si="3389"/>
        <v>208924606</v>
      </c>
      <c r="CQ148" s="464">
        <f t="shared" si="3389"/>
        <v>32</v>
      </c>
      <c r="CR148" s="309">
        <f t="shared" si="3389"/>
        <v>352455657</v>
      </c>
      <c r="CS148" s="319">
        <f t="shared" si="3389"/>
        <v>85143102</v>
      </c>
      <c r="CT148" s="329">
        <f t="shared" si="3389"/>
        <v>-55127898</v>
      </c>
      <c r="CU148" s="272">
        <f t="shared" si="3389"/>
        <v>15</v>
      </c>
      <c r="CV148" s="344">
        <f t="shared" si="3389"/>
        <v>1380000000</v>
      </c>
      <c r="CW148" s="345">
        <f t="shared" si="3389"/>
        <v>339000000</v>
      </c>
      <c r="CX148" s="276">
        <f t="shared" si="3389"/>
        <v>52</v>
      </c>
      <c r="CY148" s="364">
        <f t="shared" si="3389"/>
        <v>1121473328</v>
      </c>
      <c r="CZ148" s="365">
        <f t="shared" si="3389"/>
        <v>276072572</v>
      </c>
      <c r="DA148" s="279">
        <f t="shared" si="3389"/>
        <v>42</v>
      </c>
      <c r="DB148" s="379">
        <f t="shared" si="3389"/>
        <v>521479883</v>
      </c>
      <c r="DC148" s="380">
        <f t="shared" si="3389"/>
        <v>124490143</v>
      </c>
      <c r="DD148" s="381">
        <f t="shared" si="3389"/>
        <v>-156051857</v>
      </c>
      <c r="DE148" s="282">
        <f t="shared" si="3389"/>
        <v>22</v>
      </c>
      <c r="DF148" s="246">
        <f t="shared" si="3389"/>
        <v>185000000</v>
      </c>
      <c r="DG148" s="242">
        <f t="shared" si="3389"/>
        <v>45250000</v>
      </c>
      <c r="DH148" s="269">
        <f t="shared" si="3389"/>
        <v>7</v>
      </c>
      <c r="DI148" s="243">
        <f t="shared" si="3389"/>
        <v>136000000</v>
      </c>
      <c r="DJ148" s="242">
        <f t="shared" si="3389"/>
        <v>33500000</v>
      </c>
      <c r="DK148" s="269">
        <f t="shared" si="3389"/>
        <v>5</v>
      </c>
      <c r="DL148" s="244">
        <f t="shared" ref="DL148:EQ148" si="3390">SUMIFS(DL$5:DL$126,$HC$5:$HC$126,$S148,$HE$5:$HE$126,$D148)</f>
        <v>148586721</v>
      </c>
      <c r="DM148" s="242">
        <f t="shared" si="3390"/>
        <v>37726184</v>
      </c>
      <c r="DN148" s="245">
        <f t="shared" si="3390"/>
        <v>-9030816</v>
      </c>
      <c r="DO148" s="269">
        <f t="shared" si="3390"/>
        <v>6</v>
      </c>
      <c r="DP148" s="241">
        <f t="shared" si="3390"/>
        <v>260000000</v>
      </c>
      <c r="DQ148" s="242">
        <f t="shared" si="3390"/>
        <v>64000000</v>
      </c>
      <c r="DR148" s="269">
        <f t="shared" si="3390"/>
        <v>10</v>
      </c>
      <c r="DS148" s="243">
        <f t="shared" si="3390"/>
        <v>192000000</v>
      </c>
      <c r="DT148" s="242">
        <f t="shared" si="3390"/>
        <v>46500000</v>
      </c>
      <c r="DU148" s="269">
        <f t="shared" si="3390"/>
        <v>7</v>
      </c>
      <c r="DV148" s="244">
        <f t="shared" si="3390"/>
        <v>223760424</v>
      </c>
      <c r="DW148" s="242">
        <f t="shared" si="3390"/>
        <v>56959489</v>
      </c>
      <c r="DX148" s="245">
        <f t="shared" si="3390"/>
        <v>10202489</v>
      </c>
      <c r="DY148" s="269">
        <f t="shared" si="3390"/>
        <v>8</v>
      </c>
      <c r="DZ148" s="241">
        <f t="shared" si="3390"/>
        <v>205000000</v>
      </c>
      <c r="EA148" s="242">
        <f t="shared" si="3390"/>
        <v>50750000</v>
      </c>
      <c r="EB148" s="269">
        <f t="shared" si="3390"/>
        <v>8</v>
      </c>
      <c r="EC148" s="243">
        <f t="shared" si="3390"/>
        <v>288000000</v>
      </c>
      <c r="ED148" s="242">
        <f t="shared" si="3390"/>
        <v>70500000</v>
      </c>
      <c r="EE148" s="269">
        <f t="shared" si="3390"/>
        <v>11</v>
      </c>
      <c r="EF148" s="244">
        <f t="shared" si="3390"/>
        <v>384621784</v>
      </c>
      <c r="EG148" s="242">
        <f t="shared" si="3390"/>
        <v>93921254</v>
      </c>
      <c r="EH148" s="245">
        <f t="shared" si="3390"/>
        <v>47164254</v>
      </c>
      <c r="EI148" s="269">
        <f t="shared" si="3390"/>
        <v>14</v>
      </c>
      <c r="EJ148" s="441">
        <f t="shared" si="3390"/>
        <v>650000000</v>
      </c>
      <c r="EK148" s="442">
        <f t="shared" si="3390"/>
        <v>160000000</v>
      </c>
      <c r="EL148" s="443">
        <f t="shared" si="3390"/>
        <v>25</v>
      </c>
      <c r="EM148" s="462">
        <f t="shared" si="3390"/>
        <v>616000000</v>
      </c>
      <c r="EN148" s="463">
        <f t="shared" si="3390"/>
        <v>150500000</v>
      </c>
      <c r="EO148" s="464">
        <f t="shared" si="3390"/>
        <v>23</v>
      </c>
      <c r="EP148" s="309">
        <f t="shared" si="3390"/>
        <v>756968929</v>
      </c>
      <c r="EQ148" s="319">
        <f t="shared" si="3390"/>
        <v>188606927</v>
      </c>
      <c r="ER148" s="329">
        <f t="shared" ref="ER148:FW148" si="3391">SUMIFS(ER$5:ER$126,$HC$5:$HC$126,$S148,$HE$5:$HE$126,$D148)</f>
        <v>48335927</v>
      </c>
      <c r="ES148" s="272">
        <f t="shared" si="3391"/>
        <v>28</v>
      </c>
      <c r="ET148" s="246">
        <f t="shared" si="3391"/>
        <v>184000000</v>
      </c>
      <c r="EU148" s="242">
        <f t="shared" si="3391"/>
        <v>45500000</v>
      </c>
      <c r="EV148" s="269">
        <f t="shared" si="3391"/>
        <v>7</v>
      </c>
      <c r="EW148" s="243">
        <f t="shared" si="3391"/>
        <v>233000000</v>
      </c>
      <c r="EX148" s="242">
        <f t="shared" si="3391"/>
        <v>57250000</v>
      </c>
      <c r="EY148" s="269">
        <f t="shared" si="3391"/>
        <v>9</v>
      </c>
      <c r="EZ148" s="244">
        <f t="shared" si="3391"/>
        <v>310927515</v>
      </c>
      <c r="FA148" s="242">
        <f t="shared" si="3391"/>
        <v>73651080</v>
      </c>
      <c r="FB148" s="245">
        <f t="shared" si="3391"/>
        <v>26894080</v>
      </c>
      <c r="FC148" s="269">
        <f t="shared" si="3391"/>
        <v>12</v>
      </c>
      <c r="FD148" s="241">
        <f t="shared" si="3391"/>
        <v>234000000</v>
      </c>
      <c r="FE148" s="242">
        <f t="shared" si="3391"/>
        <v>57000000</v>
      </c>
      <c r="FF148" s="269">
        <f t="shared" si="3391"/>
        <v>9</v>
      </c>
      <c r="FG148" s="243">
        <f t="shared" si="3391"/>
        <v>212000000</v>
      </c>
      <c r="FH148" s="242">
        <f t="shared" si="3391"/>
        <v>52000000</v>
      </c>
      <c r="FI148" s="269">
        <f t="shared" si="3391"/>
        <v>8</v>
      </c>
      <c r="FJ148" s="244">
        <f t="shared" si="3391"/>
        <v>191838057</v>
      </c>
      <c r="FK148" s="242">
        <f t="shared" si="3391"/>
        <v>46649728</v>
      </c>
      <c r="FL148" s="245">
        <f t="shared" si="3391"/>
        <v>-107272</v>
      </c>
      <c r="FM148" s="269">
        <f t="shared" si="3391"/>
        <v>7</v>
      </c>
      <c r="FN148" s="241">
        <f t="shared" si="3391"/>
        <v>287000000</v>
      </c>
      <c r="FO148" s="242">
        <f t="shared" si="3391"/>
        <v>70750000</v>
      </c>
      <c r="FP148" s="269">
        <f t="shared" si="3391"/>
        <v>11</v>
      </c>
      <c r="FQ148" s="243">
        <f t="shared" si="3391"/>
        <v>233000000</v>
      </c>
      <c r="FR148" s="242">
        <f t="shared" si="3391"/>
        <v>57250000</v>
      </c>
      <c r="FS148" s="269">
        <f t="shared" si="3391"/>
        <v>9</v>
      </c>
      <c r="FT148" s="244">
        <f t="shared" si="3391"/>
        <v>131000000</v>
      </c>
      <c r="FU148" s="242">
        <f t="shared" si="3391"/>
        <v>31750000</v>
      </c>
      <c r="FV148" s="245">
        <f t="shared" si="3391"/>
        <v>-15007000</v>
      </c>
      <c r="FW148" s="269">
        <f t="shared" si="3391"/>
        <v>5</v>
      </c>
      <c r="FX148" s="441">
        <f t="shared" ref="FX148:HA148" si="3392">SUMIFS(FX$5:FX$126,$HC$5:$HC$126,$S148,$HE$5:$HE$126,$D148)</f>
        <v>705000000</v>
      </c>
      <c r="FY148" s="442">
        <f t="shared" si="3392"/>
        <v>173250000</v>
      </c>
      <c r="FZ148" s="443">
        <f t="shared" si="3392"/>
        <v>27</v>
      </c>
      <c r="GA148" s="462">
        <f t="shared" si="3392"/>
        <v>678000000</v>
      </c>
      <c r="GB148" s="463">
        <f t="shared" si="3392"/>
        <v>166500000</v>
      </c>
      <c r="GC148" s="464">
        <f t="shared" si="3392"/>
        <v>26</v>
      </c>
      <c r="GD148" s="309">
        <f t="shared" si="3392"/>
        <v>633765572</v>
      </c>
      <c r="GE148" s="319">
        <f t="shared" si="3392"/>
        <v>152050808</v>
      </c>
      <c r="GF148" s="329">
        <f t="shared" si="3392"/>
        <v>11779808</v>
      </c>
      <c r="GG148" s="272">
        <f t="shared" si="3392"/>
        <v>24</v>
      </c>
      <c r="GH148" s="344">
        <f t="shared" si="3392"/>
        <v>1355000000</v>
      </c>
      <c r="GI148" s="345">
        <f t="shared" si="3392"/>
        <v>333250000</v>
      </c>
      <c r="GJ148" s="276">
        <f t="shared" si="3392"/>
        <v>52</v>
      </c>
      <c r="GK148" s="364">
        <f t="shared" si="3392"/>
        <v>1294000000</v>
      </c>
      <c r="GL148" s="365">
        <f t="shared" si="3392"/>
        <v>317000000</v>
      </c>
      <c r="GM148" s="279">
        <f t="shared" si="3392"/>
        <v>49</v>
      </c>
      <c r="GN148" s="379">
        <f t="shared" si="3392"/>
        <v>1390734501</v>
      </c>
      <c r="GO148" s="380">
        <f t="shared" si="3392"/>
        <v>340657735</v>
      </c>
      <c r="GP148" s="381">
        <f t="shared" si="3392"/>
        <v>60115735</v>
      </c>
      <c r="GQ148" s="282">
        <f t="shared" si="3392"/>
        <v>52</v>
      </c>
      <c r="GR148" s="401">
        <f t="shared" si="3392"/>
        <v>2735000000</v>
      </c>
      <c r="GS148" s="402">
        <f t="shared" si="3392"/>
        <v>672250000</v>
      </c>
      <c r="GT148" s="285">
        <f t="shared" si="3392"/>
        <v>104</v>
      </c>
      <c r="GU148" s="401">
        <f t="shared" si="3392"/>
        <v>2415473328</v>
      </c>
      <c r="GV148" s="402">
        <f t="shared" si="3392"/>
        <v>593072572</v>
      </c>
      <c r="GW148" s="285">
        <f t="shared" si="3392"/>
        <v>91</v>
      </c>
      <c r="GX148" s="401">
        <f t="shared" si="3392"/>
        <v>1912214384</v>
      </c>
      <c r="GY148" s="402">
        <f t="shared" si="3392"/>
        <v>465147878</v>
      </c>
      <c r="GZ148" s="417">
        <f t="shared" si="3392"/>
        <v>-95936122</v>
      </c>
      <c r="HA148" s="291">
        <f t="shared" si="3392"/>
        <v>74</v>
      </c>
      <c r="HB148" s="260"/>
      <c r="HC148" s="258"/>
      <c r="HD148" s="258"/>
      <c r="HE148" s="259"/>
      <c r="HF148" s="258"/>
      <c r="HG148" s="258"/>
    </row>
    <row r="149" spans="2:215" s="96" customFormat="1" ht="28.5">
      <c r="B149" s="602"/>
      <c r="C149" s="147"/>
      <c r="D149" s="521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48" t="s">
        <v>238</v>
      </c>
      <c r="T149" s="249">
        <f t="shared" ref="T149:AY149" si="3393">SUMIFS(T$5:T$126,$HC$5:$HC$126,$S149,$HE$5:$HE$126,$D148)</f>
        <v>109149494</v>
      </c>
      <c r="U149" s="250">
        <f t="shared" si="3393"/>
        <v>26122199</v>
      </c>
      <c r="V149" s="270">
        <f t="shared" si="3393"/>
        <v>4</v>
      </c>
      <c r="W149" s="251">
        <f t="shared" si="3393"/>
        <v>55897683</v>
      </c>
      <c r="X149" s="250">
        <f t="shared" si="3393"/>
        <v>14495770</v>
      </c>
      <c r="Y149" s="270">
        <f t="shared" si="3393"/>
        <v>2</v>
      </c>
      <c r="Z149" s="252">
        <f t="shared" si="3393"/>
        <v>22372913</v>
      </c>
      <c r="AA149" s="250">
        <f t="shared" si="3393"/>
        <v>5713724</v>
      </c>
      <c r="AB149" s="253">
        <f t="shared" si="3393"/>
        <v>-41043276</v>
      </c>
      <c r="AC149" s="270">
        <f t="shared" si="3393"/>
        <v>1</v>
      </c>
      <c r="AD149" s="249">
        <f t="shared" si="3393"/>
        <v>78930565</v>
      </c>
      <c r="AE149" s="250">
        <f t="shared" si="3393"/>
        <v>18026067</v>
      </c>
      <c r="AF149" s="270">
        <f t="shared" si="3393"/>
        <v>3</v>
      </c>
      <c r="AG149" s="251">
        <f t="shared" si="3393"/>
        <v>72913659</v>
      </c>
      <c r="AH149" s="250">
        <f t="shared" si="3393"/>
        <v>18703347</v>
      </c>
      <c r="AI149" s="270">
        <f t="shared" si="3393"/>
        <v>3</v>
      </c>
      <c r="AJ149" s="252">
        <f t="shared" si="3393"/>
        <v>84500695</v>
      </c>
      <c r="AK149" s="250">
        <f t="shared" si="3393"/>
        <v>21260603</v>
      </c>
      <c r="AL149" s="253">
        <f t="shared" si="3393"/>
        <v>-25496397</v>
      </c>
      <c r="AM149" s="270">
        <f t="shared" si="3393"/>
        <v>4</v>
      </c>
      <c r="AN149" s="249">
        <f t="shared" si="3393"/>
        <v>154927482</v>
      </c>
      <c r="AO149" s="250">
        <f t="shared" si="3393"/>
        <v>33945880</v>
      </c>
      <c r="AP149" s="270">
        <f t="shared" si="3393"/>
        <v>6</v>
      </c>
      <c r="AQ149" s="251">
        <f t="shared" si="3393"/>
        <v>78948002</v>
      </c>
      <c r="AR149" s="250">
        <f t="shared" si="3393"/>
        <v>18130965</v>
      </c>
      <c r="AS149" s="270">
        <f t="shared" si="3393"/>
        <v>3</v>
      </c>
      <c r="AT149" s="252">
        <f t="shared" si="3393"/>
        <v>48917231</v>
      </c>
      <c r="AU149" s="250">
        <f t="shared" si="3393"/>
        <v>10834523</v>
      </c>
      <c r="AV149" s="253">
        <f t="shared" si="3393"/>
        <v>-35922477</v>
      </c>
      <c r="AW149" s="270">
        <f t="shared" si="3393"/>
        <v>2</v>
      </c>
      <c r="AX149" s="444">
        <f t="shared" si="3393"/>
        <v>343007541</v>
      </c>
      <c r="AY149" s="445">
        <f t="shared" si="3393"/>
        <v>78094146</v>
      </c>
      <c r="AZ149" s="446">
        <f t="shared" ref="AZ149:CE149" si="3394">SUMIFS(AZ$5:AZ$126,$HC$5:$HC$126,$S149,$HE$5:$HE$126,$D148)</f>
        <v>13</v>
      </c>
      <c r="BA149" s="465">
        <f t="shared" si="3394"/>
        <v>207759344</v>
      </c>
      <c r="BB149" s="466">
        <f t="shared" si="3394"/>
        <v>51330082</v>
      </c>
      <c r="BC149" s="467">
        <f t="shared" si="3394"/>
        <v>8</v>
      </c>
      <c r="BD149" s="310">
        <f t="shared" si="3394"/>
        <v>155790839</v>
      </c>
      <c r="BE149" s="320">
        <f t="shared" si="3394"/>
        <v>37808850</v>
      </c>
      <c r="BF149" s="330">
        <f t="shared" si="3394"/>
        <v>-102462150</v>
      </c>
      <c r="BG149" s="273">
        <f t="shared" si="3394"/>
        <v>7</v>
      </c>
      <c r="BH149" s="254">
        <f t="shared" si="3394"/>
        <v>92004344</v>
      </c>
      <c r="BI149" s="250">
        <f t="shared" si="3394"/>
        <v>21656300</v>
      </c>
      <c r="BJ149" s="270">
        <f t="shared" si="3394"/>
        <v>4</v>
      </c>
      <c r="BK149" s="251">
        <f t="shared" si="3394"/>
        <v>139657981</v>
      </c>
      <c r="BL149" s="250">
        <f t="shared" si="3394"/>
        <v>32798598</v>
      </c>
      <c r="BM149" s="270">
        <f t="shared" si="3394"/>
        <v>5</v>
      </c>
      <c r="BN149" s="252">
        <f t="shared" si="3394"/>
        <v>175354391</v>
      </c>
      <c r="BO149" s="250">
        <f t="shared" si="3394"/>
        <v>43988640</v>
      </c>
      <c r="BP149" s="253">
        <f t="shared" si="3394"/>
        <v>-2768360</v>
      </c>
      <c r="BQ149" s="270">
        <f t="shared" si="3394"/>
        <v>7</v>
      </c>
      <c r="BR149" s="249">
        <f t="shared" si="3394"/>
        <v>48364569</v>
      </c>
      <c r="BS149" s="250">
        <f t="shared" si="3394"/>
        <v>11163788</v>
      </c>
      <c r="BT149" s="270">
        <f t="shared" si="3394"/>
        <v>2</v>
      </c>
      <c r="BU149" s="251">
        <f t="shared" si="3394"/>
        <v>28933466</v>
      </c>
      <c r="BV149" s="250">
        <f t="shared" si="3394"/>
        <v>7406356</v>
      </c>
      <c r="BW149" s="270">
        <f t="shared" si="3394"/>
        <v>1</v>
      </c>
      <c r="BX149" s="252">
        <f t="shared" si="3394"/>
        <v>99121061</v>
      </c>
      <c r="BY149" s="250">
        <f t="shared" si="3394"/>
        <v>24654569</v>
      </c>
      <c r="BZ149" s="253">
        <f t="shared" si="3394"/>
        <v>-22102431</v>
      </c>
      <c r="CA149" s="270">
        <f t="shared" si="3394"/>
        <v>4</v>
      </c>
      <c r="CB149" s="249">
        <f t="shared" si="3394"/>
        <v>219895851</v>
      </c>
      <c r="CC149" s="250">
        <f t="shared" si="3394"/>
        <v>49848703</v>
      </c>
      <c r="CD149" s="270">
        <f t="shared" si="3394"/>
        <v>9</v>
      </c>
      <c r="CE149" s="251">
        <f t="shared" si="3394"/>
        <v>162718691</v>
      </c>
      <c r="CF149" s="250">
        <f t="shared" ref="CF149:DK149" si="3395">SUMIFS(CF$5:CF$126,$HC$5:$HC$126,$S149,$HE$5:$HE$126,$D148)</f>
        <v>38283427</v>
      </c>
      <c r="CG149" s="270">
        <f t="shared" si="3395"/>
        <v>6</v>
      </c>
      <c r="CH149" s="252">
        <f t="shared" si="3395"/>
        <v>149489788</v>
      </c>
      <c r="CI149" s="250">
        <f t="shared" si="3395"/>
        <v>36298079</v>
      </c>
      <c r="CJ149" s="253">
        <f t="shared" si="3395"/>
        <v>-10458921</v>
      </c>
      <c r="CK149" s="270">
        <f t="shared" si="3395"/>
        <v>6</v>
      </c>
      <c r="CL149" s="444">
        <f t="shared" si="3395"/>
        <v>360264764</v>
      </c>
      <c r="CM149" s="445">
        <f t="shared" si="3395"/>
        <v>82668791</v>
      </c>
      <c r="CN149" s="446">
        <f t="shared" si="3395"/>
        <v>15</v>
      </c>
      <c r="CO149" s="465">
        <f t="shared" si="3395"/>
        <v>331310138</v>
      </c>
      <c r="CP149" s="466">
        <f t="shared" si="3395"/>
        <v>78488381</v>
      </c>
      <c r="CQ149" s="467">
        <f t="shared" si="3395"/>
        <v>12</v>
      </c>
      <c r="CR149" s="310">
        <f t="shared" si="3395"/>
        <v>423965240</v>
      </c>
      <c r="CS149" s="320">
        <f t="shared" si="3395"/>
        <v>104941288</v>
      </c>
      <c r="CT149" s="330">
        <f t="shared" si="3395"/>
        <v>-35329712</v>
      </c>
      <c r="CU149" s="273">
        <f t="shared" si="3395"/>
        <v>17</v>
      </c>
      <c r="CV149" s="346">
        <f t="shared" si="3395"/>
        <v>703272305</v>
      </c>
      <c r="CW149" s="347">
        <f t="shared" si="3395"/>
        <v>160762937</v>
      </c>
      <c r="CX149" s="277">
        <f t="shared" si="3395"/>
        <v>28</v>
      </c>
      <c r="CY149" s="366">
        <f t="shared" si="3395"/>
        <v>539069482</v>
      </c>
      <c r="CZ149" s="367">
        <f t="shared" si="3395"/>
        <v>129818463</v>
      </c>
      <c r="DA149" s="280">
        <f t="shared" si="3395"/>
        <v>20</v>
      </c>
      <c r="DB149" s="382">
        <f t="shared" si="3395"/>
        <v>579756079</v>
      </c>
      <c r="DC149" s="383">
        <f t="shared" si="3395"/>
        <v>142750138</v>
      </c>
      <c r="DD149" s="330">
        <f t="shared" si="3395"/>
        <v>-137791862</v>
      </c>
      <c r="DE149" s="283">
        <f t="shared" si="3395"/>
        <v>24</v>
      </c>
      <c r="DF149" s="254">
        <f t="shared" si="3395"/>
        <v>101140596</v>
      </c>
      <c r="DG149" s="250">
        <f t="shared" si="3395"/>
        <v>22300749</v>
      </c>
      <c r="DH149" s="270">
        <f t="shared" si="3395"/>
        <v>4</v>
      </c>
      <c r="DI149" s="251">
        <f t="shared" si="3395"/>
        <v>174508060</v>
      </c>
      <c r="DJ149" s="250">
        <f t="shared" si="3395"/>
        <v>40263961</v>
      </c>
      <c r="DK149" s="270">
        <f t="shared" si="3395"/>
        <v>6</v>
      </c>
      <c r="DL149" s="252">
        <f t="shared" ref="DL149:EQ149" si="3396">SUMIFS(DL$5:DL$126,$HC$5:$HC$126,$S149,$HE$5:$HE$126,$D148)</f>
        <v>50992187</v>
      </c>
      <c r="DM149" s="250">
        <f t="shared" si="3396"/>
        <v>11677522</v>
      </c>
      <c r="DN149" s="253">
        <f t="shared" si="3396"/>
        <v>-35079478</v>
      </c>
      <c r="DO149" s="270">
        <f t="shared" si="3396"/>
        <v>2</v>
      </c>
      <c r="DP149" s="249">
        <f t="shared" si="3396"/>
        <v>33751058</v>
      </c>
      <c r="DQ149" s="250">
        <f t="shared" si="3396"/>
        <v>7180993</v>
      </c>
      <c r="DR149" s="270">
        <f t="shared" si="3396"/>
        <v>1</v>
      </c>
      <c r="DS149" s="251">
        <f t="shared" si="3396"/>
        <v>0</v>
      </c>
      <c r="DT149" s="250">
        <f t="shared" si="3396"/>
        <v>0</v>
      </c>
      <c r="DU149" s="270">
        <f t="shared" si="3396"/>
        <v>0</v>
      </c>
      <c r="DV149" s="252">
        <f t="shared" si="3396"/>
        <v>111921929</v>
      </c>
      <c r="DW149" s="250">
        <f t="shared" si="3396"/>
        <v>25997398</v>
      </c>
      <c r="DX149" s="253">
        <f t="shared" si="3396"/>
        <v>-20759602</v>
      </c>
      <c r="DY149" s="270">
        <f t="shared" si="3396"/>
        <v>4</v>
      </c>
      <c r="DZ149" s="249">
        <f t="shared" si="3396"/>
        <v>76989882</v>
      </c>
      <c r="EA149" s="250">
        <f t="shared" si="3396"/>
        <v>16181370</v>
      </c>
      <c r="EB149" s="270">
        <f t="shared" si="3396"/>
        <v>2</v>
      </c>
      <c r="EC149" s="251">
        <f t="shared" si="3396"/>
        <v>0</v>
      </c>
      <c r="ED149" s="250">
        <f t="shared" si="3396"/>
        <v>0</v>
      </c>
      <c r="EE149" s="270">
        <f t="shared" si="3396"/>
        <v>0</v>
      </c>
      <c r="EF149" s="252">
        <f t="shared" si="3396"/>
        <v>22063436</v>
      </c>
      <c r="EG149" s="250">
        <f t="shared" si="3396"/>
        <v>5745261</v>
      </c>
      <c r="EH149" s="253">
        <f t="shared" si="3396"/>
        <v>-41011739</v>
      </c>
      <c r="EI149" s="270">
        <f t="shared" si="3396"/>
        <v>1</v>
      </c>
      <c r="EJ149" s="444">
        <f t="shared" si="3396"/>
        <v>211881536</v>
      </c>
      <c r="EK149" s="445">
        <f t="shared" si="3396"/>
        <v>45663112</v>
      </c>
      <c r="EL149" s="446">
        <f t="shared" si="3396"/>
        <v>7</v>
      </c>
      <c r="EM149" s="465">
        <f t="shared" si="3396"/>
        <v>174508060</v>
      </c>
      <c r="EN149" s="466">
        <f t="shared" si="3396"/>
        <v>40263961</v>
      </c>
      <c r="EO149" s="467">
        <f t="shared" si="3396"/>
        <v>6</v>
      </c>
      <c r="EP149" s="310">
        <f t="shared" si="3396"/>
        <v>184977552</v>
      </c>
      <c r="EQ149" s="320">
        <f t="shared" si="3396"/>
        <v>43420181</v>
      </c>
      <c r="ER149" s="330">
        <f t="shared" ref="ER149:FW149" si="3397">SUMIFS(ER$5:ER$126,$HC$5:$HC$126,$S149,$HE$5:$HE$126,$D148)</f>
        <v>-96850819</v>
      </c>
      <c r="ES149" s="273">
        <f t="shared" si="3397"/>
        <v>7</v>
      </c>
      <c r="ET149" s="254">
        <f t="shared" si="3397"/>
        <v>0</v>
      </c>
      <c r="EU149" s="250">
        <f t="shared" si="3397"/>
        <v>0</v>
      </c>
      <c r="EV149" s="270">
        <f t="shared" si="3397"/>
        <v>0</v>
      </c>
      <c r="EW149" s="251">
        <f t="shared" si="3397"/>
        <v>88786066</v>
      </c>
      <c r="EX149" s="250">
        <f t="shared" si="3397"/>
        <v>20194612</v>
      </c>
      <c r="EY149" s="270">
        <f t="shared" si="3397"/>
        <v>4</v>
      </c>
      <c r="EZ149" s="252">
        <f t="shared" si="3397"/>
        <v>28933466</v>
      </c>
      <c r="FA149" s="250">
        <f t="shared" si="3397"/>
        <v>7406356</v>
      </c>
      <c r="FB149" s="253">
        <f t="shared" si="3397"/>
        <v>-39350644</v>
      </c>
      <c r="FC149" s="270">
        <f t="shared" si="3397"/>
        <v>1</v>
      </c>
      <c r="FD149" s="249">
        <f t="shared" si="3397"/>
        <v>0</v>
      </c>
      <c r="FE149" s="250">
        <f t="shared" si="3397"/>
        <v>0</v>
      </c>
      <c r="FF149" s="270">
        <f t="shared" si="3397"/>
        <v>0</v>
      </c>
      <c r="FG149" s="251">
        <f t="shared" si="3397"/>
        <v>98649612</v>
      </c>
      <c r="FH149" s="250">
        <f t="shared" si="3397"/>
        <v>23926534</v>
      </c>
      <c r="FI149" s="270">
        <f t="shared" si="3397"/>
        <v>4</v>
      </c>
      <c r="FJ149" s="252">
        <f t="shared" si="3397"/>
        <v>128838766</v>
      </c>
      <c r="FK149" s="250">
        <f t="shared" si="3397"/>
        <v>27678809</v>
      </c>
      <c r="FL149" s="253">
        <f t="shared" si="3397"/>
        <v>-19078191</v>
      </c>
      <c r="FM149" s="270">
        <f t="shared" si="3397"/>
        <v>5</v>
      </c>
      <c r="FN149" s="249">
        <f t="shared" si="3397"/>
        <v>0</v>
      </c>
      <c r="FO149" s="250">
        <f t="shared" si="3397"/>
        <v>0</v>
      </c>
      <c r="FP149" s="270">
        <f t="shared" si="3397"/>
        <v>0</v>
      </c>
      <c r="FQ149" s="251">
        <f t="shared" si="3397"/>
        <v>0</v>
      </c>
      <c r="FR149" s="250">
        <f t="shared" si="3397"/>
        <v>0</v>
      </c>
      <c r="FS149" s="270">
        <f t="shared" si="3397"/>
        <v>0</v>
      </c>
      <c r="FT149" s="252">
        <f t="shared" si="3397"/>
        <v>0</v>
      </c>
      <c r="FU149" s="250">
        <f t="shared" si="3397"/>
        <v>0</v>
      </c>
      <c r="FV149" s="253">
        <f t="shared" si="3397"/>
        <v>-46757000</v>
      </c>
      <c r="FW149" s="270">
        <f t="shared" si="3397"/>
        <v>0</v>
      </c>
      <c r="FX149" s="444">
        <f t="shared" ref="FX149:HA149" si="3398">SUMIFS(FX$5:FX$126,$HC$5:$HC$126,$S149,$HE$5:$HE$126,$D148)</f>
        <v>0</v>
      </c>
      <c r="FY149" s="445">
        <f t="shared" si="3398"/>
        <v>0</v>
      </c>
      <c r="FZ149" s="446">
        <f t="shared" si="3398"/>
        <v>0</v>
      </c>
      <c r="GA149" s="465">
        <f t="shared" si="3398"/>
        <v>187435678</v>
      </c>
      <c r="GB149" s="466">
        <f t="shared" si="3398"/>
        <v>44121146</v>
      </c>
      <c r="GC149" s="467">
        <f t="shared" si="3398"/>
        <v>8</v>
      </c>
      <c r="GD149" s="310">
        <f t="shared" si="3398"/>
        <v>157772232</v>
      </c>
      <c r="GE149" s="320">
        <f t="shared" si="3398"/>
        <v>35085165</v>
      </c>
      <c r="GF149" s="330">
        <f t="shared" si="3398"/>
        <v>-105185835</v>
      </c>
      <c r="GG149" s="273">
        <f t="shared" si="3398"/>
        <v>6</v>
      </c>
      <c r="GH149" s="346">
        <f t="shared" si="3398"/>
        <v>211881536</v>
      </c>
      <c r="GI149" s="347">
        <f t="shared" si="3398"/>
        <v>45663112</v>
      </c>
      <c r="GJ149" s="277">
        <f t="shared" si="3398"/>
        <v>7</v>
      </c>
      <c r="GK149" s="366">
        <f t="shared" si="3398"/>
        <v>361943738</v>
      </c>
      <c r="GL149" s="367">
        <f t="shared" si="3398"/>
        <v>84385107</v>
      </c>
      <c r="GM149" s="280">
        <f t="shared" si="3398"/>
        <v>14</v>
      </c>
      <c r="GN149" s="382">
        <f t="shared" si="3398"/>
        <v>342749784</v>
      </c>
      <c r="GO149" s="383">
        <f t="shared" si="3398"/>
        <v>78505346</v>
      </c>
      <c r="GP149" s="330">
        <f t="shared" si="3398"/>
        <v>-202036654</v>
      </c>
      <c r="GQ149" s="283">
        <f t="shared" si="3398"/>
        <v>13</v>
      </c>
      <c r="GR149" s="403">
        <f t="shared" si="3398"/>
        <v>915153841</v>
      </c>
      <c r="GS149" s="404">
        <f t="shared" si="3398"/>
        <v>206426049</v>
      </c>
      <c r="GT149" s="286">
        <f t="shared" si="3398"/>
        <v>35</v>
      </c>
      <c r="GU149" s="403">
        <f t="shared" si="3398"/>
        <v>901013220</v>
      </c>
      <c r="GV149" s="404">
        <f t="shared" si="3398"/>
        <v>214203570</v>
      </c>
      <c r="GW149" s="286">
        <f t="shared" si="3398"/>
        <v>34</v>
      </c>
      <c r="GX149" s="403">
        <f t="shared" si="3398"/>
        <v>922505863</v>
      </c>
      <c r="GY149" s="404">
        <f t="shared" si="3398"/>
        <v>221255484</v>
      </c>
      <c r="GZ149" s="330">
        <f t="shared" si="3398"/>
        <v>-339828516</v>
      </c>
      <c r="HA149" s="290">
        <f t="shared" si="3398"/>
        <v>37</v>
      </c>
      <c r="HB149" s="260"/>
      <c r="HC149" s="258"/>
      <c r="HD149" s="258"/>
      <c r="HE149" s="259"/>
      <c r="HF149" s="258"/>
      <c r="HG149" s="258"/>
    </row>
    <row r="150" spans="2:215" s="96" customFormat="1" ht="29.25" thickBot="1">
      <c r="B150" s="602"/>
      <c r="C150" s="147"/>
      <c r="D150" s="521"/>
      <c r="E150" s="234"/>
      <c r="F150" s="235"/>
      <c r="G150" s="235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9"/>
      <c r="S150" s="268" t="s">
        <v>239</v>
      </c>
      <c r="T150" s="261">
        <f t="shared" ref="T150:AA150" si="3399">IF(AND(T148&gt;0,T149&gt;0),ROUNDDOWN(T149/T148,4),"")</f>
        <v>0.45660000000000001</v>
      </c>
      <c r="U150" s="262">
        <f t="shared" si="3399"/>
        <v>0.4446</v>
      </c>
      <c r="V150" s="271">
        <f t="shared" si="3399"/>
        <v>0.44440000000000002</v>
      </c>
      <c r="W150" s="263">
        <f t="shared" si="3399"/>
        <v>2.0813000000000001</v>
      </c>
      <c r="X150" s="262">
        <f t="shared" si="3399"/>
        <v>1.9990000000000001</v>
      </c>
      <c r="Y150" s="271">
        <f t="shared" si="3399"/>
        <v>2</v>
      </c>
      <c r="Z150" s="264">
        <f t="shared" si="3399"/>
        <v>1.0168999999999999</v>
      </c>
      <c r="AA150" s="262">
        <f t="shared" si="3399"/>
        <v>1.4283999999999999</v>
      </c>
      <c r="AB150" s="265">
        <f>IF(AB149&gt;0,AB149/AB148,0)</f>
        <v>0</v>
      </c>
      <c r="AC150" s="271">
        <f t="shared" ref="AC150:AK150" si="3400">IF(AND(AC148&gt;0,AC149&gt;0),ROUNDDOWN(AC149/AC148,4),"")</f>
        <v>1</v>
      </c>
      <c r="AD150" s="261">
        <f t="shared" si="3400"/>
        <v>0.3705</v>
      </c>
      <c r="AE150" s="262">
        <f t="shared" si="3400"/>
        <v>0.3483</v>
      </c>
      <c r="AF150" s="271">
        <f t="shared" si="3400"/>
        <v>0.375</v>
      </c>
      <c r="AG150" s="263">
        <f t="shared" si="3400"/>
        <v>1.0434000000000001</v>
      </c>
      <c r="AH150" s="262">
        <f t="shared" si="3400"/>
        <v>1.0209999999999999</v>
      </c>
      <c r="AI150" s="271">
        <f t="shared" si="3400"/>
        <v>1</v>
      </c>
      <c r="AJ150" s="264">
        <f t="shared" si="3400"/>
        <v>0.87319999999999998</v>
      </c>
      <c r="AK150" s="262">
        <f t="shared" si="3400"/>
        <v>0.92500000000000004</v>
      </c>
      <c r="AL150" s="265">
        <f>IF(AL149&gt;0,AL149/AL148,0)</f>
        <v>0</v>
      </c>
      <c r="AM150" s="271">
        <f t="shared" ref="AM150:AU150" si="3401">IF(AND(AM148&gt;0,AM149&gt;0),ROUNDDOWN(AM149/AM148,4),"")</f>
        <v>1</v>
      </c>
      <c r="AN150" s="261">
        <f t="shared" si="3401"/>
        <v>0.63229999999999997</v>
      </c>
      <c r="AO150" s="262">
        <f t="shared" si="3401"/>
        <v>0.56340000000000001</v>
      </c>
      <c r="AP150" s="271">
        <f t="shared" si="3401"/>
        <v>0.66659999999999997</v>
      </c>
      <c r="AQ150" s="263">
        <f t="shared" si="3401"/>
        <v>0.48270000000000002</v>
      </c>
      <c r="AR150" s="262">
        <f t="shared" si="3401"/>
        <v>0.436</v>
      </c>
      <c r="AS150" s="271">
        <f t="shared" si="3401"/>
        <v>0.5</v>
      </c>
      <c r="AT150" s="264">
        <f t="shared" si="3401"/>
        <v>0.97330000000000005</v>
      </c>
      <c r="AU150" s="262">
        <f t="shared" si="3401"/>
        <v>0.87619999999999998</v>
      </c>
      <c r="AV150" s="265">
        <f>IF(AV149&gt;0,AV149/AV148,0)</f>
        <v>0</v>
      </c>
      <c r="AW150" s="271">
        <f t="shared" ref="AW150:BE150" si="3402">IF(AND(AW148&gt;0,AW149&gt;0),ROUNDDOWN(AW149/AW148,4),"")</f>
        <v>1</v>
      </c>
      <c r="AX150" s="447">
        <f t="shared" si="3402"/>
        <v>0.49209999999999998</v>
      </c>
      <c r="AY150" s="448">
        <f t="shared" si="3402"/>
        <v>0.45729999999999998</v>
      </c>
      <c r="AZ150" s="449">
        <f t="shared" si="3402"/>
        <v>0.5</v>
      </c>
      <c r="BA150" s="468">
        <f t="shared" si="3402"/>
        <v>0.79820000000000002</v>
      </c>
      <c r="BB150" s="469">
        <f t="shared" si="3402"/>
        <v>0.76439999999999997</v>
      </c>
      <c r="BC150" s="470">
        <f t="shared" si="3402"/>
        <v>0.8</v>
      </c>
      <c r="BD150" s="311">
        <f t="shared" si="3402"/>
        <v>0.92169999999999996</v>
      </c>
      <c r="BE150" s="321">
        <f t="shared" si="3402"/>
        <v>0.96089999999999998</v>
      </c>
      <c r="BF150" s="331"/>
      <c r="BG150" s="274">
        <f>IF(AND(BG148&gt;0,BG149&gt;0),ROUNDDOWN(BG149/BG148,4),"")</f>
        <v>1</v>
      </c>
      <c r="BH150" s="267">
        <f t="shared" ref="BH150:BO150" si="3403">IF(AND(BH148&gt;0,BH149&gt;0),ROUNDDOWN(BH149/BH148,4),"")</f>
        <v>0.56100000000000005</v>
      </c>
      <c r="BI150" s="262">
        <f t="shared" si="3403"/>
        <v>0.54139999999999999</v>
      </c>
      <c r="BJ150" s="271">
        <f t="shared" si="3403"/>
        <v>0.66659999999999997</v>
      </c>
      <c r="BK150" s="263">
        <f t="shared" si="3403"/>
        <v>0.45590000000000003</v>
      </c>
      <c r="BL150" s="262">
        <f t="shared" si="3403"/>
        <v>0.43120000000000003</v>
      </c>
      <c r="BM150" s="271">
        <f t="shared" si="3403"/>
        <v>0.45450000000000002</v>
      </c>
      <c r="BN150" s="264">
        <f t="shared" si="3403"/>
        <v>1.4086000000000001</v>
      </c>
      <c r="BO150" s="262">
        <f t="shared" si="3403"/>
        <v>1.4231</v>
      </c>
      <c r="BP150" s="265">
        <f>IF(BP149&gt;0,BP149/BP148,0)</f>
        <v>0</v>
      </c>
      <c r="BQ150" s="271">
        <f t="shared" ref="BQ150:BY150" si="3404">IF(AND(BQ148&gt;0,BQ149&gt;0),ROUNDDOWN(BQ149/BQ148,4),"")</f>
        <v>1.4</v>
      </c>
      <c r="BR150" s="261">
        <f t="shared" si="3404"/>
        <v>0.2359</v>
      </c>
      <c r="BS150" s="262">
        <f t="shared" si="3404"/>
        <v>0.21990000000000001</v>
      </c>
      <c r="BT150" s="271">
        <f t="shared" si="3404"/>
        <v>0.25</v>
      </c>
      <c r="BU150" s="263">
        <f t="shared" si="3404"/>
        <v>0.1084</v>
      </c>
      <c r="BV150" s="262">
        <f t="shared" si="3404"/>
        <v>0.1179</v>
      </c>
      <c r="BW150" s="271">
        <f t="shared" si="3404"/>
        <v>0.1</v>
      </c>
      <c r="BX150" s="264">
        <f t="shared" si="3404"/>
        <v>0.73399999999999999</v>
      </c>
      <c r="BY150" s="262">
        <f t="shared" si="3404"/>
        <v>0.7944</v>
      </c>
      <c r="BZ150" s="265">
        <f>IF(BZ149&gt;0,BZ149/BZ148,0)</f>
        <v>0</v>
      </c>
      <c r="CA150" s="271">
        <f t="shared" ref="CA150:CI150" si="3405">IF(AND(CA148&gt;0,CA149&gt;0),ROUNDDOWN(CA149/CA148,4),"")</f>
        <v>0.66659999999999997</v>
      </c>
      <c r="CB150" s="261">
        <f t="shared" si="3405"/>
        <v>0.70030000000000003</v>
      </c>
      <c r="CC150" s="262">
        <f t="shared" si="3405"/>
        <v>0.64319999999999999</v>
      </c>
      <c r="CD150" s="271">
        <f t="shared" si="3405"/>
        <v>0.75</v>
      </c>
      <c r="CE150" s="263">
        <f t="shared" si="3405"/>
        <v>0.56459999999999999</v>
      </c>
      <c r="CF150" s="262">
        <f t="shared" si="3405"/>
        <v>0.5464</v>
      </c>
      <c r="CG150" s="271">
        <f t="shared" si="3405"/>
        <v>0.5454</v>
      </c>
      <c r="CH150" s="264">
        <f t="shared" si="3405"/>
        <v>1.6083000000000001</v>
      </c>
      <c r="CI150" s="262">
        <f t="shared" si="3405"/>
        <v>1.5645</v>
      </c>
      <c r="CJ150" s="265">
        <f>IF(CJ149&gt;0,CJ149/CJ148,0)</f>
        <v>0</v>
      </c>
      <c r="CK150" s="271">
        <f t="shared" ref="CK150:CS150" si="3406">IF(AND(CK148&gt;0,CK149&gt;0),ROUNDDOWN(CK149/CK148,4),"")</f>
        <v>1.5</v>
      </c>
      <c r="CL150" s="447">
        <f t="shared" si="3406"/>
        <v>0.52739999999999998</v>
      </c>
      <c r="CM150" s="448">
        <f t="shared" si="3406"/>
        <v>0.49130000000000001</v>
      </c>
      <c r="CN150" s="449">
        <f t="shared" si="3406"/>
        <v>0.57689999999999997</v>
      </c>
      <c r="CO150" s="468">
        <f t="shared" si="3406"/>
        <v>0.38469999999999999</v>
      </c>
      <c r="CP150" s="469">
        <f t="shared" si="3406"/>
        <v>0.37559999999999999</v>
      </c>
      <c r="CQ150" s="470">
        <f t="shared" si="3406"/>
        <v>0.375</v>
      </c>
      <c r="CR150" s="311">
        <f t="shared" si="3406"/>
        <v>1.2028000000000001</v>
      </c>
      <c r="CS150" s="321">
        <f t="shared" si="3406"/>
        <v>1.2324999999999999</v>
      </c>
      <c r="CT150" s="331"/>
      <c r="CU150" s="274">
        <f t="shared" ref="CU150:DC150" si="3407">IF(AND(CU148&gt;0,CU149&gt;0),ROUNDDOWN(CU149/CU148,4),"")</f>
        <v>1.1333</v>
      </c>
      <c r="CV150" s="348">
        <f t="shared" si="3407"/>
        <v>0.50960000000000005</v>
      </c>
      <c r="CW150" s="349">
        <f t="shared" si="3407"/>
        <v>0.47420000000000001</v>
      </c>
      <c r="CX150" s="278">
        <f t="shared" si="3407"/>
        <v>0.53839999999999999</v>
      </c>
      <c r="CY150" s="368">
        <f t="shared" si="3407"/>
        <v>0.48060000000000003</v>
      </c>
      <c r="CZ150" s="369">
        <f t="shared" si="3407"/>
        <v>0.47020000000000001</v>
      </c>
      <c r="DA150" s="281">
        <f t="shared" si="3407"/>
        <v>0.47610000000000002</v>
      </c>
      <c r="DB150" s="384">
        <f t="shared" si="3407"/>
        <v>1.1116999999999999</v>
      </c>
      <c r="DC150" s="385">
        <f t="shared" si="3407"/>
        <v>1.1466000000000001</v>
      </c>
      <c r="DD150" s="386"/>
      <c r="DE150" s="284">
        <f>IF(AND(DE148&gt;0,DE149&gt;0),ROUNDDOWN(DE149/DE148,4),"")</f>
        <v>1.0909</v>
      </c>
      <c r="DF150" s="267">
        <f t="shared" ref="DF150:DM150" si="3408">IF(AND(DF148&gt;0,DF149&gt;0),ROUNDDOWN(DF149/DF148,4),"")</f>
        <v>0.54669999999999996</v>
      </c>
      <c r="DG150" s="262">
        <f t="shared" si="3408"/>
        <v>0.49280000000000002</v>
      </c>
      <c r="DH150" s="271">
        <f t="shared" si="3408"/>
        <v>0.57140000000000002</v>
      </c>
      <c r="DI150" s="263">
        <f t="shared" si="3408"/>
        <v>1.2830999999999999</v>
      </c>
      <c r="DJ150" s="262">
        <f t="shared" si="3408"/>
        <v>1.2019</v>
      </c>
      <c r="DK150" s="271">
        <f t="shared" si="3408"/>
        <v>1.2</v>
      </c>
      <c r="DL150" s="264">
        <f t="shared" si="3408"/>
        <v>0.34310000000000002</v>
      </c>
      <c r="DM150" s="262">
        <f t="shared" si="3408"/>
        <v>0.3095</v>
      </c>
      <c r="DN150" s="265">
        <f>IF(DN149&gt;0,DN149/DN148,0)</f>
        <v>0</v>
      </c>
      <c r="DO150" s="271">
        <f t="shared" ref="DO150:DW150" si="3409">IF(AND(DO148&gt;0,DO149&gt;0),ROUNDDOWN(DO149/DO148,4),"")</f>
        <v>0.33329999999999999</v>
      </c>
      <c r="DP150" s="261">
        <f t="shared" si="3409"/>
        <v>0.1298</v>
      </c>
      <c r="DQ150" s="262">
        <f t="shared" si="3409"/>
        <v>0.11219999999999999</v>
      </c>
      <c r="DR150" s="271">
        <f t="shared" si="3409"/>
        <v>0.1</v>
      </c>
      <c r="DS150" s="263" t="str">
        <f t="shared" si="3409"/>
        <v/>
      </c>
      <c r="DT150" s="262" t="str">
        <f t="shared" si="3409"/>
        <v/>
      </c>
      <c r="DU150" s="271" t="str">
        <f t="shared" si="3409"/>
        <v/>
      </c>
      <c r="DV150" s="264">
        <f t="shared" si="3409"/>
        <v>0.50009999999999999</v>
      </c>
      <c r="DW150" s="262">
        <f t="shared" si="3409"/>
        <v>0.45639999999999997</v>
      </c>
      <c r="DX150" s="265">
        <f>IF(DX149&gt;0,DX149/DX148,0)</f>
        <v>0</v>
      </c>
      <c r="DY150" s="271">
        <f t="shared" ref="DY150:EG150" si="3410">IF(AND(DY148&gt;0,DY149&gt;0),ROUNDDOWN(DY149/DY148,4),"")</f>
        <v>0.5</v>
      </c>
      <c r="DZ150" s="261">
        <f t="shared" si="3410"/>
        <v>0.3755</v>
      </c>
      <c r="EA150" s="262">
        <f t="shared" si="3410"/>
        <v>0.31879999999999997</v>
      </c>
      <c r="EB150" s="271">
        <f t="shared" si="3410"/>
        <v>0.25</v>
      </c>
      <c r="EC150" s="263" t="str">
        <f t="shared" si="3410"/>
        <v/>
      </c>
      <c r="ED150" s="262" t="str">
        <f t="shared" si="3410"/>
        <v/>
      </c>
      <c r="EE150" s="271" t="str">
        <f t="shared" si="3410"/>
        <v/>
      </c>
      <c r="EF150" s="264">
        <f t="shared" si="3410"/>
        <v>5.7299999999999997E-2</v>
      </c>
      <c r="EG150" s="262">
        <f t="shared" si="3410"/>
        <v>6.1100000000000002E-2</v>
      </c>
      <c r="EH150" s="265">
        <f>IF(EH149&gt;0,EH149/EH148,0)</f>
        <v>0</v>
      </c>
      <c r="EI150" s="271">
        <f t="shared" ref="EI150:EQ150" si="3411">IF(AND(EI148&gt;0,EI149&gt;0),ROUNDDOWN(EI149/EI148,4),"")</f>
        <v>7.1400000000000005E-2</v>
      </c>
      <c r="EJ150" s="447">
        <f t="shared" si="3411"/>
        <v>0.32590000000000002</v>
      </c>
      <c r="EK150" s="448">
        <f t="shared" si="3411"/>
        <v>0.2853</v>
      </c>
      <c r="EL150" s="449">
        <f t="shared" si="3411"/>
        <v>0.28000000000000003</v>
      </c>
      <c r="EM150" s="468">
        <f t="shared" si="3411"/>
        <v>0.28320000000000001</v>
      </c>
      <c r="EN150" s="469">
        <f t="shared" si="3411"/>
        <v>0.26750000000000002</v>
      </c>
      <c r="EO150" s="470">
        <f t="shared" si="3411"/>
        <v>0.26079999999999998</v>
      </c>
      <c r="EP150" s="311">
        <f t="shared" si="3411"/>
        <v>0.24429999999999999</v>
      </c>
      <c r="EQ150" s="321">
        <f t="shared" si="3411"/>
        <v>0.23019999999999999</v>
      </c>
      <c r="ER150" s="331"/>
      <c r="ES150" s="274">
        <f>IF(AND(ES148&gt;0,ES149&gt;0),ROUNDDOWN(ES149/ES148,4),"")</f>
        <v>0.25</v>
      </c>
      <c r="ET150" s="267" t="str">
        <f t="shared" ref="ET150:FA150" si="3412">IF(AND(ET148&gt;0,ET149&gt;0),ROUNDDOWN(ET149/ET148,4),"")</f>
        <v/>
      </c>
      <c r="EU150" s="262" t="str">
        <f t="shared" si="3412"/>
        <v/>
      </c>
      <c r="EV150" s="271" t="str">
        <f t="shared" si="3412"/>
        <v/>
      </c>
      <c r="EW150" s="263">
        <f t="shared" si="3412"/>
        <v>0.38100000000000001</v>
      </c>
      <c r="EX150" s="262">
        <f t="shared" si="3412"/>
        <v>0.35270000000000001</v>
      </c>
      <c r="EY150" s="271">
        <f t="shared" si="3412"/>
        <v>0.44440000000000002</v>
      </c>
      <c r="EZ150" s="264">
        <f t="shared" si="3412"/>
        <v>9.2999999999999999E-2</v>
      </c>
      <c r="FA150" s="262">
        <f t="shared" si="3412"/>
        <v>0.10050000000000001</v>
      </c>
      <c r="FB150" s="265">
        <f>IF(FB149&gt;0,FB149/FB148,0)</f>
        <v>0</v>
      </c>
      <c r="FC150" s="271">
        <f t="shared" ref="FC150:FK150" si="3413">IF(AND(FC148&gt;0,FC149&gt;0),ROUNDDOWN(FC149/FC148,4),"")</f>
        <v>8.3299999999999999E-2</v>
      </c>
      <c r="FD150" s="261" t="str">
        <f t="shared" si="3413"/>
        <v/>
      </c>
      <c r="FE150" s="262" t="str">
        <f t="shared" si="3413"/>
        <v/>
      </c>
      <c r="FF150" s="271" t="str">
        <f t="shared" si="3413"/>
        <v/>
      </c>
      <c r="FG150" s="263">
        <f t="shared" si="3413"/>
        <v>0.46529999999999999</v>
      </c>
      <c r="FH150" s="262">
        <f t="shared" si="3413"/>
        <v>0.46010000000000001</v>
      </c>
      <c r="FI150" s="271">
        <f t="shared" si="3413"/>
        <v>0.5</v>
      </c>
      <c r="FJ150" s="264">
        <f t="shared" si="3413"/>
        <v>0.67159999999999997</v>
      </c>
      <c r="FK150" s="262">
        <f t="shared" si="3413"/>
        <v>0.59330000000000005</v>
      </c>
      <c r="FL150" s="265">
        <f>IF(FL149&gt;0,FL149/FL148,0)</f>
        <v>0</v>
      </c>
      <c r="FM150" s="271">
        <f t="shared" ref="FM150:FU150" si="3414">IF(AND(FM148&gt;0,FM149&gt;0),ROUNDDOWN(FM149/FM148,4),"")</f>
        <v>0.71419999999999995</v>
      </c>
      <c r="FN150" s="261" t="str">
        <f t="shared" si="3414"/>
        <v/>
      </c>
      <c r="FO150" s="262" t="str">
        <f t="shared" si="3414"/>
        <v/>
      </c>
      <c r="FP150" s="271" t="str">
        <f t="shared" si="3414"/>
        <v/>
      </c>
      <c r="FQ150" s="263" t="str">
        <f t="shared" si="3414"/>
        <v/>
      </c>
      <c r="FR150" s="262" t="str">
        <f t="shared" si="3414"/>
        <v/>
      </c>
      <c r="FS150" s="271" t="str">
        <f t="shared" si="3414"/>
        <v/>
      </c>
      <c r="FT150" s="264" t="str">
        <f t="shared" si="3414"/>
        <v/>
      </c>
      <c r="FU150" s="262" t="str">
        <f t="shared" si="3414"/>
        <v/>
      </c>
      <c r="FV150" s="265">
        <f>IF(FV149&gt;0,FV149/FV148,0)</f>
        <v>0</v>
      </c>
      <c r="FW150" s="271" t="str">
        <f t="shared" ref="FW150:GE150" si="3415">IF(AND(FW148&gt;0,FW149&gt;0),ROUNDDOWN(FW149/FW148,4),"")</f>
        <v/>
      </c>
      <c r="FX150" s="447" t="str">
        <f t="shared" si="3415"/>
        <v/>
      </c>
      <c r="FY150" s="448" t="str">
        <f t="shared" si="3415"/>
        <v/>
      </c>
      <c r="FZ150" s="449" t="str">
        <f t="shared" si="3415"/>
        <v/>
      </c>
      <c r="GA150" s="468">
        <f t="shared" si="3415"/>
        <v>0.27639999999999998</v>
      </c>
      <c r="GB150" s="469">
        <f t="shared" si="3415"/>
        <v>0.26490000000000002</v>
      </c>
      <c r="GC150" s="470">
        <f t="shared" si="3415"/>
        <v>0.30759999999999998</v>
      </c>
      <c r="GD150" s="311">
        <f t="shared" si="3415"/>
        <v>0.24890000000000001</v>
      </c>
      <c r="GE150" s="321">
        <f t="shared" si="3415"/>
        <v>0.23069999999999999</v>
      </c>
      <c r="GF150" s="331"/>
      <c r="GG150" s="274">
        <f t="shared" ref="GG150:GO150" si="3416">IF(AND(GG148&gt;0,GG149&gt;0),ROUNDDOWN(GG149/GG148,4),"")</f>
        <v>0.25</v>
      </c>
      <c r="GH150" s="348">
        <f t="shared" si="3416"/>
        <v>0.15629999999999999</v>
      </c>
      <c r="GI150" s="349">
        <f t="shared" si="3416"/>
        <v>0.13700000000000001</v>
      </c>
      <c r="GJ150" s="278">
        <f t="shared" si="3416"/>
        <v>0.1346</v>
      </c>
      <c r="GK150" s="368">
        <f t="shared" si="3416"/>
        <v>0.2797</v>
      </c>
      <c r="GL150" s="369">
        <f t="shared" si="3416"/>
        <v>0.2661</v>
      </c>
      <c r="GM150" s="281">
        <f t="shared" si="3416"/>
        <v>0.28570000000000001</v>
      </c>
      <c r="GN150" s="384">
        <f t="shared" si="3416"/>
        <v>0.24640000000000001</v>
      </c>
      <c r="GO150" s="385">
        <f t="shared" si="3416"/>
        <v>0.23039999999999999</v>
      </c>
      <c r="GP150" s="386"/>
      <c r="GQ150" s="284">
        <f t="shared" ref="GQ150:GY150" si="3417">IF(AND(GQ148&gt;0,GQ149&gt;0),ROUNDDOWN(GQ149/GQ148,4),"")</f>
        <v>0.25</v>
      </c>
      <c r="GR150" s="405">
        <f t="shared" si="3417"/>
        <v>0.33460000000000001</v>
      </c>
      <c r="GS150" s="406">
        <f t="shared" si="3417"/>
        <v>0.307</v>
      </c>
      <c r="GT150" s="288">
        <f t="shared" si="3417"/>
        <v>0.33650000000000002</v>
      </c>
      <c r="GU150" s="405">
        <f t="shared" si="3417"/>
        <v>0.373</v>
      </c>
      <c r="GV150" s="406">
        <f t="shared" si="3417"/>
        <v>0.36109999999999998</v>
      </c>
      <c r="GW150" s="288">
        <f t="shared" si="3417"/>
        <v>0.37359999999999999</v>
      </c>
      <c r="GX150" s="405">
        <f t="shared" si="3417"/>
        <v>0.4824</v>
      </c>
      <c r="GY150" s="406">
        <f t="shared" si="3417"/>
        <v>0.47560000000000002</v>
      </c>
      <c r="GZ150" s="415"/>
      <c r="HA150" s="287">
        <f>IF(AND(HA148&gt;0,HA149&gt;0),ROUNDDOWN(HA149/HA148,4),"")</f>
        <v>0.5</v>
      </c>
      <c r="HB150" s="260"/>
      <c r="HC150" s="258"/>
      <c r="HD150" s="258"/>
      <c r="HE150" s="259"/>
      <c r="HF150" s="258"/>
      <c r="HG150" s="258"/>
    </row>
    <row r="151" spans="2:215" s="96" customFormat="1" ht="28.5">
      <c r="B151" s="602"/>
      <c r="C151" s="147"/>
      <c r="D151" s="192"/>
      <c r="E151" s="234"/>
      <c r="F151" s="235"/>
      <c r="G151" s="235"/>
      <c r="H151" s="235"/>
      <c r="I151" s="235"/>
      <c r="J151" s="234"/>
      <c r="K151" s="234"/>
      <c r="L151" s="234"/>
      <c r="M151" s="234"/>
      <c r="N151" s="234"/>
      <c r="O151" s="234"/>
      <c r="P151" s="234"/>
      <c r="Q151" s="234"/>
      <c r="R151" s="239"/>
      <c r="S151" s="220"/>
      <c r="T151" s="221" t="s">
        <v>176</v>
      </c>
      <c r="U151" s="222" t="s">
        <v>177</v>
      </c>
      <c r="V151" s="222" t="s">
        <v>179</v>
      </c>
      <c r="W151" s="223" t="s">
        <v>176</v>
      </c>
      <c r="X151" s="222" t="s">
        <v>177</v>
      </c>
      <c r="Y151" s="222" t="s">
        <v>179</v>
      </c>
      <c r="Z151" s="224" t="s">
        <v>176</v>
      </c>
      <c r="AA151" s="222" t="s">
        <v>177</v>
      </c>
      <c r="AB151" s="225" t="s">
        <v>234</v>
      </c>
      <c r="AC151" s="222" t="s">
        <v>179</v>
      </c>
      <c r="AD151" s="221" t="s">
        <v>176</v>
      </c>
      <c r="AE151" s="222" t="s">
        <v>177</v>
      </c>
      <c r="AF151" s="222" t="s">
        <v>179</v>
      </c>
      <c r="AG151" s="223" t="s">
        <v>176</v>
      </c>
      <c r="AH151" s="222" t="s">
        <v>177</v>
      </c>
      <c r="AI151" s="222" t="s">
        <v>179</v>
      </c>
      <c r="AJ151" s="224" t="s">
        <v>176</v>
      </c>
      <c r="AK151" s="222" t="s">
        <v>177</v>
      </c>
      <c r="AL151" s="225" t="s">
        <v>234</v>
      </c>
      <c r="AM151" s="222" t="s">
        <v>179</v>
      </c>
      <c r="AN151" s="221" t="s">
        <v>176</v>
      </c>
      <c r="AO151" s="222" t="s">
        <v>177</v>
      </c>
      <c r="AP151" s="222" t="s">
        <v>179</v>
      </c>
      <c r="AQ151" s="223" t="s">
        <v>176</v>
      </c>
      <c r="AR151" s="222" t="s">
        <v>177</v>
      </c>
      <c r="AS151" s="222" t="s">
        <v>179</v>
      </c>
      <c r="AT151" s="224" t="s">
        <v>176</v>
      </c>
      <c r="AU151" s="222" t="s">
        <v>177</v>
      </c>
      <c r="AV151" s="225" t="s">
        <v>234</v>
      </c>
      <c r="AW151" s="222" t="s">
        <v>179</v>
      </c>
      <c r="AX151" s="452" t="s">
        <v>176</v>
      </c>
      <c r="AY151" s="453" t="s">
        <v>177</v>
      </c>
      <c r="AZ151" s="454" t="s">
        <v>235</v>
      </c>
      <c r="BA151" s="473" t="s">
        <v>176</v>
      </c>
      <c r="BB151" s="474" t="s">
        <v>177</v>
      </c>
      <c r="BC151" s="475" t="s">
        <v>235</v>
      </c>
      <c r="BD151" s="313" t="s">
        <v>176</v>
      </c>
      <c r="BE151" s="323" t="s">
        <v>177</v>
      </c>
      <c r="BF151" s="332" t="s">
        <v>234</v>
      </c>
      <c r="BG151" s="227" t="s">
        <v>235</v>
      </c>
      <c r="BH151" s="226" t="s">
        <v>176</v>
      </c>
      <c r="BI151" s="222" t="s">
        <v>177</v>
      </c>
      <c r="BJ151" s="222" t="s">
        <v>179</v>
      </c>
      <c r="BK151" s="223" t="s">
        <v>176</v>
      </c>
      <c r="BL151" s="222" t="s">
        <v>177</v>
      </c>
      <c r="BM151" s="222" t="s">
        <v>179</v>
      </c>
      <c r="BN151" s="224" t="s">
        <v>176</v>
      </c>
      <c r="BO151" s="222" t="s">
        <v>177</v>
      </c>
      <c r="BP151" s="225" t="s">
        <v>234</v>
      </c>
      <c r="BQ151" s="222" t="s">
        <v>179</v>
      </c>
      <c r="BR151" s="221" t="s">
        <v>176</v>
      </c>
      <c r="BS151" s="222" t="s">
        <v>177</v>
      </c>
      <c r="BT151" s="222" t="s">
        <v>179</v>
      </c>
      <c r="BU151" s="223" t="s">
        <v>176</v>
      </c>
      <c r="BV151" s="222" t="s">
        <v>177</v>
      </c>
      <c r="BW151" s="222" t="s">
        <v>179</v>
      </c>
      <c r="BX151" s="224" t="s">
        <v>176</v>
      </c>
      <c r="BY151" s="222" t="s">
        <v>177</v>
      </c>
      <c r="BZ151" s="225" t="s">
        <v>234</v>
      </c>
      <c r="CA151" s="222" t="s">
        <v>179</v>
      </c>
      <c r="CB151" s="221" t="s">
        <v>176</v>
      </c>
      <c r="CC151" s="222" t="s">
        <v>177</v>
      </c>
      <c r="CD151" s="222" t="s">
        <v>179</v>
      </c>
      <c r="CE151" s="223" t="s">
        <v>176</v>
      </c>
      <c r="CF151" s="222" t="s">
        <v>177</v>
      </c>
      <c r="CG151" s="222" t="s">
        <v>179</v>
      </c>
      <c r="CH151" s="224" t="s">
        <v>176</v>
      </c>
      <c r="CI151" s="222" t="s">
        <v>177</v>
      </c>
      <c r="CJ151" s="225" t="s">
        <v>234</v>
      </c>
      <c r="CK151" s="222" t="s">
        <v>179</v>
      </c>
      <c r="CL151" s="452" t="s">
        <v>176</v>
      </c>
      <c r="CM151" s="453" t="s">
        <v>177</v>
      </c>
      <c r="CN151" s="454" t="s">
        <v>235</v>
      </c>
      <c r="CO151" s="473" t="s">
        <v>176</v>
      </c>
      <c r="CP151" s="474" t="s">
        <v>177</v>
      </c>
      <c r="CQ151" s="475" t="s">
        <v>235</v>
      </c>
      <c r="CR151" s="313" t="s">
        <v>176</v>
      </c>
      <c r="CS151" s="323" t="s">
        <v>177</v>
      </c>
      <c r="CT151" s="332" t="s">
        <v>234</v>
      </c>
      <c r="CU151" s="227" t="s">
        <v>235</v>
      </c>
      <c r="CV151" s="352" t="s">
        <v>240</v>
      </c>
      <c r="CW151" s="353" t="s">
        <v>241</v>
      </c>
      <c r="CX151" s="228" t="s">
        <v>235</v>
      </c>
      <c r="CY151" s="372" t="s">
        <v>240</v>
      </c>
      <c r="CZ151" s="373" t="s">
        <v>241</v>
      </c>
      <c r="DA151" s="229" t="s">
        <v>235</v>
      </c>
      <c r="DB151" s="387" t="s">
        <v>240</v>
      </c>
      <c r="DC151" s="388" t="s">
        <v>241</v>
      </c>
      <c r="DD151" s="389" t="s">
        <v>242</v>
      </c>
      <c r="DE151" s="230" t="s">
        <v>235</v>
      </c>
      <c r="DF151" s="226" t="s">
        <v>176</v>
      </c>
      <c r="DG151" s="222" t="s">
        <v>177</v>
      </c>
      <c r="DH151" s="222" t="s">
        <v>179</v>
      </c>
      <c r="DI151" s="223" t="s">
        <v>176</v>
      </c>
      <c r="DJ151" s="222" t="s">
        <v>177</v>
      </c>
      <c r="DK151" s="222" t="s">
        <v>179</v>
      </c>
      <c r="DL151" s="224" t="s">
        <v>176</v>
      </c>
      <c r="DM151" s="222" t="s">
        <v>177</v>
      </c>
      <c r="DN151" s="225" t="s">
        <v>234</v>
      </c>
      <c r="DO151" s="222" t="s">
        <v>179</v>
      </c>
      <c r="DP151" s="221" t="s">
        <v>176</v>
      </c>
      <c r="DQ151" s="222" t="s">
        <v>177</v>
      </c>
      <c r="DR151" s="222" t="s">
        <v>179</v>
      </c>
      <c r="DS151" s="223" t="s">
        <v>176</v>
      </c>
      <c r="DT151" s="222" t="s">
        <v>177</v>
      </c>
      <c r="DU151" s="222" t="s">
        <v>179</v>
      </c>
      <c r="DV151" s="224" t="s">
        <v>176</v>
      </c>
      <c r="DW151" s="222" t="s">
        <v>177</v>
      </c>
      <c r="DX151" s="225" t="s">
        <v>234</v>
      </c>
      <c r="DY151" s="222" t="s">
        <v>179</v>
      </c>
      <c r="DZ151" s="221" t="s">
        <v>176</v>
      </c>
      <c r="EA151" s="222" t="s">
        <v>177</v>
      </c>
      <c r="EB151" s="222" t="s">
        <v>179</v>
      </c>
      <c r="EC151" s="223" t="s">
        <v>176</v>
      </c>
      <c r="ED151" s="222" t="s">
        <v>177</v>
      </c>
      <c r="EE151" s="222" t="s">
        <v>179</v>
      </c>
      <c r="EF151" s="224" t="s">
        <v>176</v>
      </c>
      <c r="EG151" s="222" t="s">
        <v>177</v>
      </c>
      <c r="EH151" s="225" t="s">
        <v>234</v>
      </c>
      <c r="EI151" s="222" t="s">
        <v>179</v>
      </c>
      <c r="EJ151" s="452" t="s">
        <v>176</v>
      </c>
      <c r="EK151" s="453" t="s">
        <v>177</v>
      </c>
      <c r="EL151" s="454" t="s">
        <v>235</v>
      </c>
      <c r="EM151" s="473" t="s">
        <v>176</v>
      </c>
      <c r="EN151" s="474" t="s">
        <v>177</v>
      </c>
      <c r="EO151" s="475" t="s">
        <v>235</v>
      </c>
      <c r="EP151" s="313" t="s">
        <v>176</v>
      </c>
      <c r="EQ151" s="323" t="s">
        <v>177</v>
      </c>
      <c r="ER151" s="332" t="s">
        <v>234</v>
      </c>
      <c r="ES151" s="227" t="s">
        <v>235</v>
      </c>
      <c r="ET151" s="226" t="s">
        <v>176</v>
      </c>
      <c r="EU151" s="222" t="s">
        <v>177</v>
      </c>
      <c r="EV151" s="222" t="s">
        <v>179</v>
      </c>
      <c r="EW151" s="223" t="s">
        <v>176</v>
      </c>
      <c r="EX151" s="222" t="s">
        <v>177</v>
      </c>
      <c r="EY151" s="222" t="s">
        <v>179</v>
      </c>
      <c r="EZ151" s="224" t="s">
        <v>176</v>
      </c>
      <c r="FA151" s="222" t="s">
        <v>177</v>
      </c>
      <c r="FB151" s="225" t="s">
        <v>234</v>
      </c>
      <c r="FC151" s="222" t="s">
        <v>179</v>
      </c>
      <c r="FD151" s="221" t="s">
        <v>176</v>
      </c>
      <c r="FE151" s="222" t="s">
        <v>177</v>
      </c>
      <c r="FF151" s="222" t="s">
        <v>179</v>
      </c>
      <c r="FG151" s="223" t="s">
        <v>176</v>
      </c>
      <c r="FH151" s="222" t="s">
        <v>177</v>
      </c>
      <c r="FI151" s="222" t="s">
        <v>179</v>
      </c>
      <c r="FJ151" s="224" t="s">
        <v>176</v>
      </c>
      <c r="FK151" s="222" t="s">
        <v>177</v>
      </c>
      <c r="FL151" s="225" t="s">
        <v>234</v>
      </c>
      <c r="FM151" s="222" t="s">
        <v>179</v>
      </c>
      <c r="FN151" s="221" t="s">
        <v>176</v>
      </c>
      <c r="FO151" s="222" t="s">
        <v>177</v>
      </c>
      <c r="FP151" s="222" t="s">
        <v>179</v>
      </c>
      <c r="FQ151" s="223" t="s">
        <v>176</v>
      </c>
      <c r="FR151" s="222" t="s">
        <v>177</v>
      </c>
      <c r="FS151" s="222" t="s">
        <v>179</v>
      </c>
      <c r="FT151" s="224" t="s">
        <v>176</v>
      </c>
      <c r="FU151" s="222" t="s">
        <v>177</v>
      </c>
      <c r="FV151" s="225" t="s">
        <v>234</v>
      </c>
      <c r="FW151" s="222" t="s">
        <v>179</v>
      </c>
      <c r="FX151" s="452" t="s">
        <v>176</v>
      </c>
      <c r="FY151" s="453" t="s">
        <v>177</v>
      </c>
      <c r="FZ151" s="454" t="s">
        <v>235</v>
      </c>
      <c r="GA151" s="473" t="s">
        <v>176</v>
      </c>
      <c r="GB151" s="474" t="s">
        <v>177</v>
      </c>
      <c r="GC151" s="475" t="s">
        <v>235</v>
      </c>
      <c r="GD151" s="313" t="s">
        <v>176</v>
      </c>
      <c r="GE151" s="323" t="s">
        <v>177</v>
      </c>
      <c r="GF151" s="332" t="s">
        <v>234</v>
      </c>
      <c r="GG151" s="227" t="s">
        <v>235</v>
      </c>
      <c r="GH151" s="352" t="s">
        <v>240</v>
      </c>
      <c r="GI151" s="353" t="s">
        <v>241</v>
      </c>
      <c r="GJ151" s="228" t="s">
        <v>235</v>
      </c>
      <c r="GK151" s="372" t="s">
        <v>240</v>
      </c>
      <c r="GL151" s="373" t="s">
        <v>241</v>
      </c>
      <c r="GM151" s="229" t="s">
        <v>235</v>
      </c>
      <c r="GN151" s="387" t="s">
        <v>176</v>
      </c>
      <c r="GO151" s="388" t="s">
        <v>177</v>
      </c>
      <c r="GP151" s="389" t="s">
        <v>234</v>
      </c>
      <c r="GQ151" s="230" t="s">
        <v>235</v>
      </c>
      <c r="GR151" s="407" t="s">
        <v>176</v>
      </c>
      <c r="GS151" s="408" t="s">
        <v>177</v>
      </c>
      <c r="GT151" s="232" t="s">
        <v>235</v>
      </c>
      <c r="GU151" s="407" t="s">
        <v>176</v>
      </c>
      <c r="GV151" s="408" t="s">
        <v>177</v>
      </c>
      <c r="GW151" s="232" t="s">
        <v>235</v>
      </c>
      <c r="GX151" s="407" t="s">
        <v>176</v>
      </c>
      <c r="GY151" s="408" t="s">
        <v>177</v>
      </c>
      <c r="GZ151" s="416" t="s">
        <v>234</v>
      </c>
      <c r="HA151" s="231" t="s">
        <v>235</v>
      </c>
      <c r="HB151" s="260"/>
      <c r="HC151" s="258"/>
      <c r="HD151" s="258"/>
      <c r="HE151" s="259"/>
      <c r="HF151" s="258"/>
      <c r="HG151" s="258"/>
    </row>
    <row r="152" spans="2:215" s="96" customFormat="1" ht="28.5">
      <c r="B152" s="602"/>
      <c r="C152" s="147"/>
      <c r="D152" s="521" t="s">
        <v>251</v>
      </c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0" t="s">
        <v>237</v>
      </c>
      <c r="T152" s="241">
        <f t="shared" ref="T152:AY152" si="3418">SUMIFS(T$5:T$126,$HC$5:$HC$126,$S152,$HF$5:$HF$126,$D152)</f>
        <v>597000000</v>
      </c>
      <c r="U152" s="242">
        <f t="shared" si="3418"/>
        <v>141300000</v>
      </c>
      <c r="V152" s="269">
        <f t="shared" si="3418"/>
        <v>22</v>
      </c>
      <c r="W152" s="243">
        <f t="shared" si="3418"/>
        <v>60618044</v>
      </c>
      <c r="X152" s="242">
        <f t="shared" si="3418"/>
        <v>13860209</v>
      </c>
      <c r="Y152" s="269">
        <f t="shared" si="3418"/>
        <v>2</v>
      </c>
      <c r="Z152" s="244">
        <f t="shared" si="3418"/>
        <v>361883215</v>
      </c>
      <c r="AA152" s="242">
        <f t="shared" si="3418"/>
        <v>81686328</v>
      </c>
      <c r="AB152" s="245">
        <f t="shared" si="3418"/>
        <v>-47037672</v>
      </c>
      <c r="AC152" s="269">
        <f t="shared" si="3418"/>
        <v>11</v>
      </c>
      <c r="AD152" s="241">
        <f t="shared" si="3418"/>
        <v>696000000</v>
      </c>
      <c r="AE152" s="242">
        <f t="shared" si="3418"/>
        <v>163300000</v>
      </c>
      <c r="AF152" s="269">
        <f t="shared" si="3418"/>
        <v>25</v>
      </c>
      <c r="AG152" s="243">
        <f t="shared" si="3418"/>
        <v>238623783</v>
      </c>
      <c r="AH152" s="242">
        <f t="shared" si="3418"/>
        <v>54083831</v>
      </c>
      <c r="AI152" s="269">
        <f t="shared" si="3418"/>
        <v>9</v>
      </c>
      <c r="AJ152" s="244">
        <f t="shared" si="3418"/>
        <v>347856309</v>
      </c>
      <c r="AK152" s="242">
        <f t="shared" si="3418"/>
        <v>66436581</v>
      </c>
      <c r="AL152" s="245">
        <f t="shared" si="3418"/>
        <v>-62287419</v>
      </c>
      <c r="AM152" s="269">
        <f t="shared" si="3418"/>
        <v>12</v>
      </c>
      <c r="AN152" s="241">
        <f t="shared" si="3418"/>
        <v>781000000</v>
      </c>
      <c r="AO152" s="242">
        <f t="shared" si="3418"/>
        <v>183910000</v>
      </c>
      <c r="AP152" s="269">
        <f t="shared" si="3418"/>
        <v>28</v>
      </c>
      <c r="AQ152" s="243">
        <f t="shared" si="3418"/>
        <v>743673456</v>
      </c>
      <c r="AR152" s="242">
        <f t="shared" si="3418"/>
        <v>163178883</v>
      </c>
      <c r="AS152" s="269">
        <f t="shared" si="3418"/>
        <v>24</v>
      </c>
      <c r="AT152" s="244">
        <f t="shared" si="3418"/>
        <v>122125129</v>
      </c>
      <c r="AU152" s="242">
        <f t="shared" si="3418"/>
        <v>27464548</v>
      </c>
      <c r="AV152" s="245">
        <f t="shared" si="3418"/>
        <v>-101259452</v>
      </c>
      <c r="AW152" s="269">
        <f t="shared" si="3418"/>
        <v>4</v>
      </c>
      <c r="AX152" s="441">
        <f t="shared" si="3418"/>
        <v>2074000000</v>
      </c>
      <c r="AY152" s="442">
        <f t="shared" si="3418"/>
        <v>488510000</v>
      </c>
      <c r="AZ152" s="443">
        <f t="shared" ref="AZ152:CE152" si="3419">SUMIFS(AZ$5:AZ$126,$HC$5:$HC$126,$S152,$HF$5:$HF$126,$D152)</f>
        <v>75</v>
      </c>
      <c r="BA152" s="462">
        <f t="shared" si="3419"/>
        <v>1042915283</v>
      </c>
      <c r="BB152" s="463">
        <f t="shared" si="3419"/>
        <v>231122923</v>
      </c>
      <c r="BC152" s="464">
        <f t="shared" si="3419"/>
        <v>35</v>
      </c>
      <c r="BD152" s="309">
        <f t="shared" si="3419"/>
        <v>831864653</v>
      </c>
      <c r="BE152" s="319">
        <f t="shared" si="3419"/>
        <v>175587457</v>
      </c>
      <c r="BF152" s="329">
        <f t="shared" si="3419"/>
        <v>-210584543</v>
      </c>
      <c r="BG152" s="272">
        <f t="shared" si="3419"/>
        <v>27</v>
      </c>
      <c r="BH152" s="246">
        <f t="shared" si="3419"/>
        <v>587000000</v>
      </c>
      <c r="BI152" s="242">
        <f t="shared" si="3419"/>
        <v>137450000</v>
      </c>
      <c r="BJ152" s="269">
        <f t="shared" si="3419"/>
        <v>21</v>
      </c>
      <c r="BK152" s="243">
        <f t="shared" si="3419"/>
        <v>779303840</v>
      </c>
      <c r="BL152" s="242">
        <f t="shared" si="3419"/>
        <v>175487505</v>
      </c>
      <c r="BM152" s="269">
        <f t="shared" si="3419"/>
        <v>27</v>
      </c>
      <c r="BN152" s="244">
        <f t="shared" si="3419"/>
        <v>691361863</v>
      </c>
      <c r="BO152" s="242">
        <f t="shared" si="3419"/>
        <v>155837301</v>
      </c>
      <c r="BP152" s="245">
        <f t="shared" si="3419"/>
        <v>27113301</v>
      </c>
      <c r="BQ152" s="269">
        <f t="shared" si="3419"/>
        <v>23</v>
      </c>
      <c r="BR152" s="241">
        <f t="shared" si="3419"/>
        <v>655000000</v>
      </c>
      <c r="BS152" s="242">
        <f t="shared" si="3419"/>
        <v>154590000</v>
      </c>
      <c r="BT152" s="269">
        <f t="shared" si="3419"/>
        <v>24</v>
      </c>
      <c r="BU152" s="243">
        <f t="shared" si="3419"/>
        <v>943223512</v>
      </c>
      <c r="BV152" s="242">
        <f t="shared" si="3419"/>
        <v>211846203</v>
      </c>
      <c r="BW152" s="269">
        <f t="shared" si="3419"/>
        <v>34</v>
      </c>
      <c r="BX152" s="244">
        <f t="shared" si="3419"/>
        <v>578122733</v>
      </c>
      <c r="BY152" s="242">
        <f t="shared" si="3419"/>
        <v>122625230</v>
      </c>
      <c r="BZ152" s="245">
        <f t="shared" si="3419"/>
        <v>-6098770</v>
      </c>
      <c r="CA152" s="269">
        <f t="shared" si="3419"/>
        <v>19</v>
      </c>
      <c r="CB152" s="241">
        <f t="shared" si="3419"/>
        <v>936000000</v>
      </c>
      <c r="CC152" s="242">
        <f t="shared" si="3419"/>
        <v>221080000</v>
      </c>
      <c r="CD152" s="269">
        <f t="shared" si="3419"/>
        <v>34</v>
      </c>
      <c r="CE152" s="243">
        <f t="shared" si="3419"/>
        <v>1001105540</v>
      </c>
      <c r="CF152" s="242">
        <f t="shared" ref="CF152:DK152" si="3420">SUMIFS(CF$5:CF$126,$HC$5:$HC$126,$S152,$HF$5:$HF$126,$D152)</f>
        <v>229593674</v>
      </c>
      <c r="CG152" s="269">
        <f t="shared" si="3420"/>
        <v>36</v>
      </c>
      <c r="CH152" s="244">
        <f t="shared" si="3420"/>
        <v>429382175</v>
      </c>
      <c r="CI152" s="242">
        <f t="shared" si="3420"/>
        <v>93050262</v>
      </c>
      <c r="CJ152" s="245">
        <f t="shared" si="3420"/>
        <v>-35673738</v>
      </c>
      <c r="CK152" s="269">
        <f t="shared" si="3420"/>
        <v>16</v>
      </c>
      <c r="CL152" s="441">
        <f t="shared" si="3420"/>
        <v>2178000000</v>
      </c>
      <c r="CM152" s="442">
        <f t="shared" si="3420"/>
        <v>513120000</v>
      </c>
      <c r="CN152" s="443">
        <f t="shared" si="3420"/>
        <v>79</v>
      </c>
      <c r="CO152" s="462">
        <f t="shared" si="3420"/>
        <v>2723632892</v>
      </c>
      <c r="CP152" s="463">
        <f t="shared" si="3420"/>
        <v>616927382</v>
      </c>
      <c r="CQ152" s="464">
        <f t="shared" si="3420"/>
        <v>97</v>
      </c>
      <c r="CR152" s="309">
        <f t="shared" si="3420"/>
        <v>1698866771</v>
      </c>
      <c r="CS152" s="319">
        <f t="shared" si="3420"/>
        <v>371512793</v>
      </c>
      <c r="CT152" s="329">
        <f t="shared" si="3420"/>
        <v>-14659207</v>
      </c>
      <c r="CU152" s="272">
        <f t="shared" si="3420"/>
        <v>58</v>
      </c>
      <c r="CV152" s="344">
        <f t="shared" si="3420"/>
        <v>4252000000</v>
      </c>
      <c r="CW152" s="345">
        <f t="shared" si="3420"/>
        <v>1001630000</v>
      </c>
      <c r="CX152" s="276">
        <f t="shared" si="3420"/>
        <v>154</v>
      </c>
      <c r="CY152" s="364">
        <f t="shared" si="3420"/>
        <v>3766548175</v>
      </c>
      <c r="CZ152" s="365">
        <f t="shared" si="3420"/>
        <v>848050305</v>
      </c>
      <c r="DA152" s="279">
        <f t="shared" si="3420"/>
        <v>132</v>
      </c>
      <c r="DB152" s="379">
        <f t="shared" si="3420"/>
        <v>2530731424</v>
      </c>
      <c r="DC152" s="380">
        <f t="shared" si="3420"/>
        <v>547100250</v>
      </c>
      <c r="DD152" s="381">
        <f t="shared" si="3420"/>
        <v>-225243750</v>
      </c>
      <c r="DE152" s="282">
        <f t="shared" si="3420"/>
        <v>85</v>
      </c>
      <c r="DF152" s="246">
        <f t="shared" si="3420"/>
        <v>685000000</v>
      </c>
      <c r="DG152" s="242">
        <f t="shared" si="3420"/>
        <v>160490000</v>
      </c>
      <c r="DH152" s="269">
        <f t="shared" si="3420"/>
        <v>25</v>
      </c>
      <c r="DI152" s="243">
        <f t="shared" si="3420"/>
        <v>805990054</v>
      </c>
      <c r="DJ152" s="242">
        <f t="shared" si="3420"/>
        <v>185274315</v>
      </c>
      <c r="DK152" s="269">
        <f t="shared" si="3420"/>
        <v>28</v>
      </c>
      <c r="DL152" s="244">
        <f t="shared" ref="DL152:EQ152" si="3421">SUMIFS(DL$5:DL$126,$HC$5:$HC$126,$S152,$HF$5:$HF$126,$D152)</f>
        <v>313835990</v>
      </c>
      <c r="DM152" s="242">
        <f t="shared" si="3421"/>
        <v>74522274</v>
      </c>
      <c r="DN152" s="245">
        <f t="shared" si="3421"/>
        <v>-54201726</v>
      </c>
      <c r="DO152" s="269">
        <f t="shared" si="3421"/>
        <v>12</v>
      </c>
      <c r="DP152" s="241">
        <f t="shared" si="3421"/>
        <v>825000000</v>
      </c>
      <c r="DQ152" s="242">
        <f t="shared" si="3421"/>
        <v>193590000</v>
      </c>
      <c r="DR152" s="269">
        <f t="shared" si="3421"/>
        <v>30</v>
      </c>
      <c r="DS152" s="243">
        <f t="shared" si="3421"/>
        <v>747943907</v>
      </c>
      <c r="DT152" s="242">
        <f t="shared" si="3421"/>
        <v>171996430</v>
      </c>
      <c r="DU152" s="269">
        <f t="shared" si="3421"/>
        <v>26</v>
      </c>
      <c r="DV152" s="244">
        <f t="shared" si="3421"/>
        <v>862928251</v>
      </c>
      <c r="DW152" s="242">
        <f t="shared" si="3421"/>
        <v>186913773</v>
      </c>
      <c r="DX152" s="245">
        <f t="shared" si="3421"/>
        <v>58189773</v>
      </c>
      <c r="DY152" s="269">
        <f t="shared" si="3421"/>
        <v>29</v>
      </c>
      <c r="DZ152" s="241">
        <f t="shared" si="3421"/>
        <v>632000000</v>
      </c>
      <c r="EA152" s="242">
        <f t="shared" si="3421"/>
        <v>149530000</v>
      </c>
      <c r="EB152" s="269">
        <f t="shared" si="3421"/>
        <v>23</v>
      </c>
      <c r="EC152" s="243">
        <f t="shared" si="3421"/>
        <v>708583700</v>
      </c>
      <c r="ED152" s="242">
        <f t="shared" si="3421"/>
        <v>167785240</v>
      </c>
      <c r="EE152" s="269">
        <f t="shared" si="3421"/>
        <v>26</v>
      </c>
      <c r="EF152" s="244">
        <f t="shared" si="3421"/>
        <v>1183625151</v>
      </c>
      <c r="EG152" s="242">
        <f t="shared" si="3421"/>
        <v>268403168</v>
      </c>
      <c r="EH152" s="245">
        <f t="shared" si="3421"/>
        <v>139679168</v>
      </c>
      <c r="EI152" s="269">
        <f t="shared" si="3421"/>
        <v>41</v>
      </c>
      <c r="EJ152" s="441">
        <f t="shared" si="3421"/>
        <v>2142000000</v>
      </c>
      <c r="EK152" s="442">
        <f t="shared" si="3421"/>
        <v>503610000</v>
      </c>
      <c r="EL152" s="443">
        <f t="shared" si="3421"/>
        <v>78</v>
      </c>
      <c r="EM152" s="462">
        <f t="shared" si="3421"/>
        <v>2262517661</v>
      </c>
      <c r="EN152" s="463">
        <f t="shared" si="3421"/>
        <v>525055985</v>
      </c>
      <c r="EO152" s="464">
        <f t="shared" si="3421"/>
        <v>80</v>
      </c>
      <c r="EP152" s="309">
        <f t="shared" si="3421"/>
        <v>2360389392</v>
      </c>
      <c r="EQ152" s="319">
        <f t="shared" si="3421"/>
        <v>529839215</v>
      </c>
      <c r="ER152" s="329">
        <f t="shared" ref="ER152:FW152" si="3422">SUMIFS(ER$5:ER$126,$HC$5:$HC$126,$S152,$HF$5:$HF$126,$D152)</f>
        <v>143667215</v>
      </c>
      <c r="ES152" s="272">
        <f t="shared" si="3422"/>
        <v>82</v>
      </c>
      <c r="ET152" s="246">
        <f t="shared" si="3422"/>
        <v>623000000</v>
      </c>
      <c r="EU152" s="242">
        <f t="shared" si="3422"/>
        <v>146870000</v>
      </c>
      <c r="EV152" s="269">
        <f t="shared" si="3422"/>
        <v>23</v>
      </c>
      <c r="EW152" s="243">
        <f t="shared" si="3422"/>
        <v>848000000</v>
      </c>
      <c r="EX152" s="242">
        <f t="shared" si="3422"/>
        <v>199290000</v>
      </c>
      <c r="EY152" s="269">
        <f t="shared" si="3422"/>
        <v>31</v>
      </c>
      <c r="EZ152" s="244">
        <f t="shared" si="3422"/>
        <v>995243834</v>
      </c>
      <c r="FA152" s="242">
        <f t="shared" si="3422"/>
        <v>226141078</v>
      </c>
      <c r="FB152" s="245">
        <f t="shared" si="3422"/>
        <v>97417078</v>
      </c>
      <c r="FC152" s="269">
        <f t="shared" si="3422"/>
        <v>35</v>
      </c>
      <c r="FD152" s="241">
        <f t="shared" si="3422"/>
        <v>803000000</v>
      </c>
      <c r="FE152" s="242">
        <f t="shared" si="3422"/>
        <v>188160000</v>
      </c>
      <c r="FF152" s="269">
        <f t="shared" si="3422"/>
        <v>29</v>
      </c>
      <c r="FG152" s="243">
        <f t="shared" si="3422"/>
        <v>725275652</v>
      </c>
      <c r="FH152" s="242">
        <f t="shared" si="3422"/>
        <v>169434533</v>
      </c>
      <c r="FI152" s="269">
        <f t="shared" si="3422"/>
        <v>26</v>
      </c>
      <c r="FJ152" s="244">
        <f t="shared" si="3422"/>
        <v>916755494</v>
      </c>
      <c r="FK152" s="242">
        <f t="shared" si="3422"/>
        <v>208547059</v>
      </c>
      <c r="FL152" s="245">
        <f t="shared" si="3422"/>
        <v>79823059</v>
      </c>
      <c r="FM152" s="269">
        <f t="shared" si="3422"/>
        <v>33</v>
      </c>
      <c r="FN152" s="241">
        <f t="shared" si="3422"/>
        <v>961000000</v>
      </c>
      <c r="FO152" s="242">
        <f t="shared" si="3422"/>
        <v>227120000</v>
      </c>
      <c r="FP152" s="269">
        <f t="shared" si="3422"/>
        <v>35</v>
      </c>
      <c r="FQ152" s="243">
        <f t="shared" si="3422"/>
        <v>809198400</v>
      </c>
      <c r="FR152" s="242">
        <f t="shared" si="3422"/>
        <v>188413763</v>
      </c>
      <c r="FS152" s="269">
        <f t="shared" si="3422"/>
        <v>29</v>
      </c>
      <c r="FT152" s="244">
        <f t="shared" si="3422"/>
        <v>708764107</v>
      </c>
      <c r="FU152" s="242">
        <f t="shared" si="3422"/>
        <v>166258619</v>
      </c>
      <c r="FV152" s="245">
        <f t="shared" si="3422"/>
        <v>37534619</v>
      </c>
      <c r="FW152" s="269">
        <f t="shared" si="3422"/>
        <v>25</v>
      </c>
      <c r="FX152" s="441">
        <f t="shared" ref="FX152:HA152" si="3423">SUMIFS(FX$5:FX$126,$HC$5:$HC$126,$S152,$HF$5:$HF$126,$D152)</f>
        <v>2387000000</v>
      </c>
      <c r="FY152" s="442">
        <f t="shared" si="3423"/>
        <v>562150000</v>
      </c>
      <c r="FZ152" s="443">
        <f t="shared" si="3423"/>
        <v>87</v>
      </c>
      <c r="GA152" s="462">
        <f t="shared" si="3423"/>
        <v>2382474052</v>
      </c>
      <c r="GB152" s="463">
        <f t="shared" si="3423"/>
        <v>557138296</v>
      </c>
      <c r="GC152" s="464">
        <f t="shared" si="3423"/>
        <v>86</v>
      </c>
      <c r="GD152" s="309">
        <f t="shared" si="3423"/>
        <v>2620763435</v>
      </c>
      <c r="GE152" s="319">
        <f t="shared" si="3423"/>
        <v>600946756</v>
      </c>
      <c r="GF152" s="329">
        <f t="shared" si="3423"/>
        <v>214774756</v>
      </c>
      <c r="GG152" s="272">
        <f t="shared" si="3423"/>
        <v>93</v>
      </c>
      <c r="GH152" s="344">
        <f t="shared" si="3423"/>
        <v>4529000000</v>
      </c>
      <c r="GI152" s="345">
        <f t="shared" si="3423"/>
        <v>1065760000</v>
      </c>
      <c r="GJ152" s="276">
        <f t="shared" si="3423"/>
        <v>165</v>
      </c>
      <c r="GK152" s="364">
        <f t="shared" si="3423"/>
        <v>4644991713</v>
      </c>
      <c r="GL152" s="365">
        <f t="shared" si="3423"/>
        <v>1082194281</v>
      </c>
      <c r="GM152" s="279">
        <f t="shared" si="3423"/>
        <v>166</v>
      </c>
      <c r="GN152" s="379">
        <f t="shared" si="3423"/>
        <v>4981152827</v>
      </c>
      <c r="GO152" s="380">
        <f t="shared" si="3423"/>
        <v>1130785971</v>
      </c>
      <c r="GP152" s="381">
        <f t="shared" si="3423"/>
        <v>358441971</v>
      </c>
      <c r="GQ152" s="282">
        <f t="shared" si="3423"/>
        <v>175</v>
      </c>
      <c r="GR152" s="401">
        <f t="shared" si="3423"/>
        <v>8781000000</v>
      </c>
      <c r="GS152" s="402">
        <f t="shared" si="3423"/>
        <v>2067390000</v>
      </c>
      <c r="GT152" s="285">
        <f t="shared" si="3423"/>
        <v>319</v>
      </c>
      <c r="GU152" s="401">
        <f t="shared" si="3423"/>
        <v>8411539888</v>
      </c>
      <c r="GV152" s="402">
        <f t="shared" si="3423"/>
        <v>1930244586</v>
      </c>
      <c r="GW152" s="285">
        <f t="shared" si="3423"/>
        <v>298</v>
      </c>
      <c r="GX152" s="401">
        <f t="shared" si="3423"/>
        <v>7511884251</v>
      </c>
      <c r="GY152" s="402">
        <f t="shared" si="3423"/>
        <v>1677886221</v>
      </c>
      <c r="GZ152" s="417">
        <f t="shared" si="3423"/>
        <v>133198221</v>
      </c>
      <c r="HA152" s="291">
        <f t="shared" si="3423"/>
        <v>260</v>
      </c>
      <c r="HB152" s="260"/>
      <c r="HC152" s="247" t="s">
        <v>237</v>
      </c>
      <c r="HD152" s="258"/>
      <c r="HE152" s="259"/>
      <c r="HF152" s="258"/>
      <c r="HG152" s="258"/>
    </row>
    <row r="153" spans="2:215" s="96" customFormat="1" ht="28.5">
      <c r="B153" s="602"/>
      <c r="C153" s="147"/>
      <c r="D153" s="521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48" t="s">
        <v>238</v>
      </c>
      <c r="T153" s="249">
        <f t="shared" ref="T153:AY153" si="3424">SUMIFS(T$5:T$126,$HC$5:$HC$126,$S153,$HF$5:$HF$126,$D152)</f>
        <v>457607707</v>
      </c>
      <c r="U153" s="250">
        <f t="shared" si="3424"/>
        <v>97149558</v>
      </c>
      <c r="V153" s="270">
        <f t="shared" si="3424"/>
        <v>16</v>
      </c>
      <c r="W153" s="251">
        <f t="shared" si="3424"/>
        <v>85459027</v>
      </c>
      <c r="X153" s="250">
        <f t="shared" si="3424"/>
        <v>20264670</v>
      </c>
      <c r="Y153" s="270">
        <f t="shared" si="3424"/>
        <v>3</v>
      </c>
      <c r="Z153" s="252">
        <f t="shared" si="3424"/>
        <v>333239157</v>
      </c>
      <c r="AA153" s="250">
        <f t="shared" si="3424"/>
        <v>76533797</v>
      </c>
      <c r="AB153" s="253">
        <f t="shared" si="3424"/>
        <v>-52190203</v>
      </c>
      <c r="AC153" s="270">
        <f t="shared" si="3424"/>
        <v>10</v>
      </c>
      <c r="AD153" s="249">
        <f t="shared" si="3424"/>
        <v>246088663</v>
      </c>
      <c r="AE153" s="250">
        <f t="shared" si="3424"/>
        <v>55292701</v>
      </c>
      <c r="AF153" s="270">
        <f t="shared" si="3424"/>
        <v>9</v>
      </c>
      <c r="AG153" s="251">
        <f t="shared" si="3424"/>
        <v>210931349</v>
      </c>
      <c r="AH153" s="250">
        <f t="shared" si="3424"/>
        <v>48037119</v>
      </c>
      <c r="AI153" s="270">
        <f t="shared" si="3424"/>
        <v>8</v>
      </c>
      <c r="AJ153" s="252">
        <f t="shared" si="3424"/>
        <v>317012677</v>
      </c>
      <c r="AK153" s="250">
        <f t="shared" si="3424"/>
        <v>68768753</v>
      </c>
      <c r="AL153" s="253">
        <f t="shared" si="3424"/>
        <v>-59955247</v>
      </c>
      <c r="AM153" s="270">
        <f t="shared" si="3424"/>
        <v>12</v>
      </c>
      <c r="AN153" s="249">
        <f t="shared" si="3424"/>
        <v>544348499</v>
      </c>
      <c r="AO153" s="250">
        <f t="shared" si="3424"/>
        <v>111496561</v>
      </c>
      <c r="AP153" s="270">
        <f t="shared" si="3424"/>
        <v>20</v>
      </c>
      <c r="AQ153" s="251">
        <f t="shared" si="3424"/>
        <v>322814370</v>
      </c>
      <c r="AR153" s="250">
        <f t="shared" si="3424"/>
        <v>65790627</v>
      </c>
      <c r="AS153" s="270">
        <f t="shared" si="3424"/>
        <v>11</v>
      </c>
      <c r="AT153" s="252">
        <f t="shared" si="3424"/>
        <v>207564097</v>
      </c>
      <c r="AU153" s="250">
        <f t="shared" si="3424"/>
        <v>44527172</v>
      </c>
      <c r="AV153" s="253">
        <f t="shared" si="3424"/>
        <v>-84196828</v>
      </c>
      <c r="AW153" s="270">
        <f t="shared" si="3424"/>
        <v>7</v>
      </c>
      <c r="AX153" s="444">
        <f t="shared" si="3424"/>
        <v>1248044869</v>
      </c>
      <c r="AY153" s="445">
        <f t="shared" si="3424"/>
        <v>263938820</v>
      </c>
      <c r="AZ153" s="446">
        <f t="shared" ref="AZ153:CE153" si="3425">SUMIFS(AZ$5:AZ$126,$HC$5:$HC$126,$S153,$HF$5:$HF$126,$D152)</f>
        <v>45</v>
      </c>
      <c r="BA153" s="465">
        <f t="shared" si="3425"/>
        <v>619204746</v>
      </c>
      <c r="BB153" s="466">
        <f t="shared" si="3425"/>
        <v>134092416</v>
      </c>
      <c r="BC153" s="467">
        <f t="shared" si="3425"/>
        <v>22</v>
      </c>
      <c r="BD153" s="310">
        <f t="shared" si="3425"/>
        <v>857815931</v>
      </c>
      <c r="BE153" s="320">
        <f t="shared" si="3425"/>
        <v>189829722</v>
      </c>
      <c r="BF153" s="330">
        <f t="shared" si="3425"/>
        <v>-196342278</v>
      </c>
      <c r="BG153" s="273">
        <f t="shared" si="3425"/>
        <v>29</v>
      </c>
      <c r="BH153" s="254">
        <f t="shared" si="3425"/>
        <v>548022773</v>
      </c>
      <c r="BI153" s="250">
        <f t="shared" si="3425"/>
        <v>116467676</v>
      </c>
      <c r="BJ153" s="270">
        <f t="shared" si="3425"/>
        <v>21</v>
      </c>
      <c r="BK153" s="251">
        <f t="shared" si="3425"/>
        <v>599496301</v>
      </c>
      <c r="BL153" s="250">
        <f t="shared" si="3425"/>
        <v>130405068</v>
      </c>
      <c r="BM153" s="270">
        <f t="shared" si="3425"/>
        <v>20</v>
      </c>
      <c r="BN153" s="252">
        <f t="shared" si="3425"/>
        <v>609351593</v>
      </c>
      <c r="BO153" s="250">
        <f t="shared" si="3425"/>
        <v>137150349</v>
      </c>
      <c r="BP153" s="253">
        <f t="shared" si="3425"/>
        <v>8426349</v>
      </c>
      <c r="BQ153" s="270">
        <f t="shared" si="3425"/>
        <v>21</v>
      </c>
      <c r="BR153" s="249">
        <f t="shared" si="3425"/>
        <v>257847311</v>
      </c>
      <c r="BS153" s="250">
        <f t="shared" si="3425"/>
        <v>53974893</v>
      </c>
      <c r="BT153" s="270">
        <f t="shared" si="3425"/>
        <v>9</v>
      </c>
      <c r="BU153" s="251">
        <f t="shared" si="3425"/>
        <v>379855431</v>
      </c>
      <c r="BV153" s="250">
        <f t="shared" si="3425"/>
        <v>81706402</v>
      </c>
      <c r="BW153" s="270">
        <f t="shared" si="3425"/>
        <v>12</v>
      </c>
      <c r="BX153" s="252">
        <f t="shared" si="3425"/>
        <v>471759555</v>
      </c>
      <c r="BY153" s="250">
        <f t="shared" si="3425"/>
        <v>107849602</v>
      </c>
      <c r="BZ153" s="253">
        <f t="shared" si="3425"/>
        <v>-20874398</v>
      </c>
      <c r="CA153" s="270">
        <f t="shared" si="3425"/>
        <v>17</v>
      </c>
      <c r="CB153" s="249">
        <f t="shared" si="3425"/>
        <v>871927122</v>
      </c>
      <c r="CC153" s="250">
        <f t="shared" si="3425"/>
        <v>175083390</v>
      </c>
      <c r="CD153" s="270">
        <f t="shared" si="3425"/>
        <v>28</v>
      </c>
      <c r="CE153" s="251">
        <f t="shared" si="3425"/>
        <v>728408348</v>
      </c>
      <c r="CF153" s="250">
        <f t="shared" ref="CF153:DK153" si="3426">SUMIFS(CF$5:CF$126,$HC$5:$HC$126,$S153,$HF$5:$HF$126,$D152)</f>
        <v>159433383</v>
      </c>
      <c r="CG153" s="270">
        <f t="shared" si="3426"/>
        <v>24</v>
      </c>
      <c r="CH153" s="252">
        <f t="shared" si="3426"/>
        <v>581811040</v>
      </c>
      <c r="CI153" s="250">
        <f t="shared" si="3426"/>
        <v>117586271</v>
      </c>
      <c r="CJ153" s="253">
        <f t="shared" si="3426"/>
        <v>-11137729</v>
      </c>
      <c r="CK153" s="270">
        <f t="shared" si="3426"/>
        <v>20</v>
      </c>
      <c r="CL153" s="444">
        <f t="shared" si="3426"/>
        <v>1677797206</v>
      </c>
      <c r="CM153" s="445">
        <f t="shared" si="3426"/>
        <v>345525959</v>
      </c>
      <c r="CN153" s="446">
        <f t="shared" si="3426"/>
        <v>58</v>
      </c>
      <c r="CO153" s="465">
        <f t="shared" si="3426"/>
        <v>1707760080</v>
      </c>
      <c r="CP153" s="466">
        <f t="shared" si="3426"/>
        <v>371544853</v>
      </c>
      <c r="CQ153" s="467">
        <f t="shared" si="3426"/>
        <v>56</v>
      </c>
      <c r="CR153" s="310">
        <f t="shared" si="3426"/>
        <v>1662922188</v>
      </c>
      <c r="CS153" s="320">
        <f t="shared" si="3426"/>
        <v>362586222</v>
      </c>
      <c r="CT153" s="330">
        <f t="shared" si="3426"/>
        <v>-23585778</v>
      </c>
      <c r="CU153" s="273">
        <f t="shared" si="3426"/>
        <v>58</v>
      </c>
      <c r="CV153" s="346">
        <f t="shared" si="3426"/>
        <v>2925842075</v>
      </c>
      <c r="CW153" s="347">
        <f t="shared" si="3426"/>
        <v>609464779</v>
      </c>
      <c r="CX153" s="277">
        <f t="shared" si="3426"/>
        <v>103</v>
      </c>
      <c r="CY153" s="366">
        <f t="shared" si="3426"/>
        <v>2326964826</v>
      </c>
      <c r="CZ153" s="367">
        <f t="shared" si="3426"/>
        <v>505637269</v>
      </c>
      <c r="DA153" s="280">
        <f t="shared" si="3426"/>
        <v>78</v>
      </c>
      <c r="DB153" s="382">
        <f t="shared" si="3426"/>
        <v>2520738119</v>
      </c>
      <c r="DC153" s="383">
        <f t="shared" si="3426"/>
        <v>552415944</v>
      </c>
      <c r="DD153" s="330">
        <f t="shared" si="3426"/>
        <v>-219928056</v>
      </c>
      <c r="DE153" s="283">
        <f t="shared" si="3426"/>
        <v>87</v>
      </c>
      <c r="DF153" s="254">
        <f t="shared" si="3426"/>
        <v>260040434</v>
      </c>
      <c r="DG153" s="250">
        <f t="shared" si="3426"/>
        <v>53004597</v>
      </c>
      <c r="DH153" s="270">
        <f t="shared" si="3426"/>
        <v>10</v>
      </c>
      <c r="DI153" s="251">
        <f t="shared" si="3426"/>
        <v>429682641</v>
      </c>
      <c r="DJ153" s="250">
        <f t="shared" si="3426"/>
        <v>94184522</v>
      </c>
      <c r="DK153" s="270">
        <f t="shared" si="3426"/>
        <v>15</v>
      </c>
      <c r="DL153" s="252">
        <f t="shared" ref="DL153:EQ153" si="3427">SUMIFS(DL$5:DL$126,$HC$5:$HC$126,$S153,$HF$5:$HF$126,$D152)</f>
        <v>133057435</v>
      </c>
      <c r="DM153" s="250">
        <f t="shared" si="3427"/>
        <v>28319918</v>
      </c>
      <c r="DN153" s="253">
        <f t="shared" si="3427"/>
        <v>-100404082</v>
      </c>
      <c r="DO153" s="270">
        <f t="shared" si="3427"/>
        <v>5</v>
      </c>
      <c r="DP153" s="249">
        <f t="shared" si="3427"/>
        <v>335244636</v>
      </c>
      <c r="DQ153" s="250">
        <f t="shared" si="3427"/>
        <v>70772572</v>
      </c>
      <c r="DR153" s="270">
        <f t="shared" si="3427"/>
        <v>9</v>
      </c>
      <c r="DS153" s="251">
        <f t="shared" si="3427"/>
        <v>350077118</v>
      </c>
      <c r="DT153" s="250">
        <f t="shared" si="3427"/>
        <v>67292656</v>
      </c>
      <c r="DU153" s="270">
        <f t="shared" si="3427"/>
        <v>13</v>
      </c>
      <c r="DV153" s="252">
        <f t="shared" si="3427"/>
        <v>456043247</v>
      </c>
      <c r="DW153" s="250">
        <f t="shared" si="3427"/>
        <v>96221778</v>
      </c>
      <c r="DX153" s="253">
        <f t="shared" si="3427"/>
        <v>-32502222</v>
      </c>
      <c r="DY153" s="270">
        <f t="shared" si="3427"/>
        <v>15</v>
      </c>
      <c r="DZ153" s="249">
        <f t="shared" si="3427"/>
        <v>280190135</v>
      </c>
      <c r="EA153" s="250">
        <f t="shared" si="3427"/>
        <v>57282808</v>
      </c>
      <c r="EB153" s="270">
        <f t="shared" si="3427"/>
        <v>9</v>
      </c>
      <c r="EC153" s="251">
        <f t="shared" si="3427"/>
        <v>123965746</v>
      </c>
      <c r="ED153" s="250">
        <f t="shared" si="3427"/>
        <v>26002444</v>
      </c>
      <c r="EE153" s="270">
        <f t="shared" si="3427"/>
        <v>5</v>
      </c>
      <c r="EF153" s="252">
        <f t="shared" si="3427"/>
        <v>579027087</v>
      </c>
      <c r="EG153" s="250">
        <f t="shared" si="3427"/>
        <v>123022958</v>
      </c>
      <c r="EH153" s="253">
        <f t="shared" si="3427"/>
        <v>-5701042</v>
      </c>
      <c r="EI153" s="270">
        <f t="shared" si="3427"/>
        <v>18</v>
      </c>
      <c r="EJ153" s="444">
        <f t="shared" si="3427"/>
        <v>875475205</v>
      </c>
      <c r="EK153" s="445">
        <f t="shared" si="3427"/>
        <v>181059977</v>
      </c>
      <c r="EL153" s="446">
        <f t="shared" si="3427"/>
        <v>28</v>
      </c>
      <c r="EM153" s="465">
        <f t="shared" si="3427"/>
        <v>903725505</v>
      </c>
      <c r="EN153" s="466">
        <f t="shared" si="3427"/>
        <v>187479622</v>
      </c>
      <c r="EO153" s="467">
        <f t="shared" si="3427"/>
        <v>33</v>
      </c>
      <c r="EP153" s="310">
        <f t="shared" si="3427"/>
        <v>1168127769</v>
      </c>
      <c r="EQ153" s="320">
        <f t="shared" si="3427"/>
        <v>247564654</v>
      </c>
      <c r="ER153" s="330">
        <f t="shared" ref="ER153:FW153" si="3428">SUMIFS(ER$5:ER$126,$HC$5:$HC$126,$S153,$HF$5:$HF$126,$D152)</f>
        <v>-138607346</v>
      </c>
      <c r="ES153" s="273">
        <f t="shared" si="3428"/>
        <v>38</v>
      </c>
      <c r="ET153" s="254">
        <f t="shared" si="3428"/>
        <v>185167955</v>
      </c>
      <c r="EU153" s="250">
        <f t="shared" si="3428"/>
        <v>38994609</v>
      </c>
      <c r="EV153" s="270">
        <f t="shared" si="3428"/>
        <v>6</v>
      </c>
      <c r="EW153" s="251">
        <f t="shared" si="3428"/>
        <v>249158752</v>
      </c>
      <c r="EX153" s="250">
        <f t="shared" si="3428"/>
        <v>50842718</v>
      </c>
      <c r="EY153" s="270">
        <f t="shared" si="3428"/>
        <v>9</v>
      </c>
      <c r="EZ153" s="252">
        <f t="shared" si="3428"/>
        <v>197251511</v>
      </c>
      <c r="FA153" s="250">
        <f t="shared" si="3428"/>
        <v>39332449</v>
      </c>
      <c r="FB153" s="253">
        <f t="shared" si="3428"/>
        <v>-89391551</v>
      </c>
      <c r="FC153" s="270">
        <f t="shared" si="3428"/>
        <v>6</v>
      </c>
      <c r="FD153" s="249">
        <f t="shared" si="3428"/>
        <v>32037727</v>
      </c>
      <c r="FE153" s="250">
        <f t="shared" si="3428"/>
        <v>8220751</v>
      </c>
      <c r="FF153" s="270">
        <f t="shared" si="3428"/>
        <v>1</v>
      </c>
      <c r="FG153" s="251">
        <f t="shared" si="3428"/>
        <v>402367025</v>
      </c>
      <c r="FH153" s="250">
        <f t="shared" si="3428"/>
        <v>88227700</v>
      </c>
      <c r="FI153" s="270">
        <f t="shared" si="3428"/>
        <v>14</v>
      </c>
      <c r="FJ153" s="252">
        <f t="shared" si="3428"/>
        <v>319455603</v>
      </c>
      <c r="FK153" s="250">
        <f t="shared" si="3428"/>
        <v>69654054</v>
      </c>
      <c r="FL153" s="253">
        <f t="shared" si="3428"/>
        <v>-59069946</v>
      </c>
      <c r="FM153" s="270">
        <f t="shared" si="3428"/>
        <v>11</v>
      </c>
      <c r="FN153" s="249">
        <f t="shared" si="3428"/>
        <v>0</v>
      </c>
      <c r="FO153" s="250">
        <f t="shared" si="3428"/>
        <v>0</v>
      </c>
      <c r="FP153" s="270">
        <f t="shared" si="3428"/>
        <v>0</v>
      </c>
      <c r="FQ153" s="251">
        <f t="shared" si="3428"/>
        <v>0</v>
      </c>
      <c r="FR153" s="250">
        <f t="shared" si="3428"/>
        <v>0</v>
      </c>
      <c r="FS153" s="270">
        <f t="shared" si="3428"/>
        <v>0</v>
      </c>
      <c r="FT153" s="252">
        <f t="shared" si="3428"/>
        <v>0</v>
      </c>
      <c r="FU153" s="250">
        <f t="shared" si="3428"/>
        <v>0</v>
      </c>
      <c r="FV153" s="253">
        <f t="shared" si="3428"/>
        <v>-128724000</v>
      </c>
      <c r="FW153" s="270">
        <f t="shared" si="3428"/>
        <v>0</v>
      </c>
      <c r="FX153" s="444">
        <f t="shared" ref="FX153:HA153" si="3429">SUMIFS(FX$5:FX$126,$HC$5:$HC$126,$S153,$HF$5:$HF$126,$D152)</f>
        <v>217205682</v>
      </c>
      <c r="FY153" s="445">
        <f t="shared" si="3429"/>
        <v>47215360</v>
      </c>
      <c r="FZ153" s="446">
        <f t="shared" si="3429"/>
        <v>7</v>
      </c>
      <c r="GA153" s="465">
        <f t="shared" si="3429"/>
        <v>651525777</v>
      </c>
      <c r="GB153" s="466">
        <f t="shared" si="3429"/>
        <v>139070418</v>
      </c>
      <c r="GC153" s="467">
        <f t="shared" si="3429"/>
        <v>23</v>
      </c>
      <c r="GD153" s="310">
        <f t="shared" si="3429"/>
        <v>516707114</v>
      </c>
      <c r="GE153" s="320">
        <f t="shared" si="3429"/>
        <v>108986503</v>
      </c>
      <c r="GF153" s="330">
        <f t="shared" si="3429"/>
        <v>-277185497</v>
      </c>
      <c r="GG153" s="273">
        <f t="shared" si="3429"/>
        <v>17</v>
      </c>
      <c r="GH153" s="346">
        <f t="shared" si="3429"/>
        <v>1092680887</v>
      </c>
      <c r="GI153" s="347">
        <f t="shared" si="3429"/>
        <v>228275337</v>
      </c>
      <c r="GJ153" s="277">
        <f t="shared" si="3429"/>
        <v>35</v>
      </c>
      <c r="GK153" s="366">
        <f t="shared" si="3429"/>
        <v>1555251282</v>
      </c>
      <c r="GL153" s="367">
        <f t="shared" si="3429"/>
        <v>326550040</v>
      </c>
      <c r="GM153" s="280">
        <f t="shared" si="3429"/>
        <v>56</v>
      </c>
      <c r="GN153" s="382">
        <f t="shared" si="3429"/>
        <v>1684834883</v>
      </c>
      <c r="GO153" s="383">
        <f t="shared" si="3429"/>
        <v>356551157</v>
      </c>
      <c r="GP153" s="330">
        <f t="shared" si="3429"/>
        <v>-415792843</v>
      </c>
      <c r="GQ153" s="283">
        <f t="shared" si="3429"/>
        <v>55</v>
      </c>
      <c r="GR153" s="403">
        <f t="shared" si="3429"/>
        <v>4018522962</v>
      </c>
      <c r="GS153" s="404">
        <f t="shared" si="3429"/>
        <v>837740116</v>
      </c>
      <c r="GT153" s="286">
        <f t="shared" si="3429"/>
        <v>138</v>
      </c>
      <c r="GU153" s="403">
        <f t="shared" si="3429"/>
        <v>3882216108</v>
      </c>
      <c r="GV153" s="404">
        <f t="shared" si="3429"/>
        <v>832187309</v>
      </c>
      <c r="GW153" s="286">
        <f t="shared" si="3429"/>
        <v>134</v>
      </c>
      <c r="GX153" s="403">
        <f t="shared" si="3429"/>
        <v>4205573002</v>
      </c>
      <c r="GY153" s="404">
        <f t="shared" si="3429"/>
        <v>908967101</v>
      </c>
      <c r="GZ153" s="330">
        <f t="shared" si="3429"/>
        <v>-635720899</v>
      </c>
      <c r="HA153" s="290">
        <f t="shared" si="3429"/>
        <v>142</v>
      </c>
      <c r="HB153" s="260"/>
      <c r="HC153" s="247" t="s">
        <v>238</v>
      </c>
      <c r="HD153" s="258"/>
      <c r="HE153" s="259"/>
      <c r="HF153" s="258"/>
      <c r="HG153" s="258"/>
    </row>
    <row r="154" spans="2:215" s="96" customFormat="1" ht="29.25" thickBot="1">
      <c r="B154" s="602"/>
      <c r="C154" s="147"/>
      <c r="D154" s="521"/>
      <c r="E154" s="234"/>
      <c r="F154" s="235"/>
      <c r="G154" s="235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9"/>
      <c r="S154" s="268" t="s">
        <v>239</v>
      </c>
      <c r="T154" s="261">
        <f t="shared" ref="T154:AA154" si="3430">IF(AND(T152&gt;0,T153&gt;0),ROUNDDOWN(T153/T152,4),"")</f>
        <v>0.76649999999999996</v>
      </c>
      <c r="U154" s="262">
        <f t="shared" si="3430"/>
        <v>0.6875</v>
      </c>
      <c r="V154" s="271">
        <f t="shared" si="3430"/>
        <v>0.72719999999999996</v>
      </c>
      <c r="W154" s="263">
        <f t="shared" si="3430"/>
        <v>1.4097</v>
      </c>
      <c r="X154" s="262">
        <f t="shared" si="3430"/>
        <v>1.462</v>
      </c>
      <c r="Y154" s="271">
        <f t="shared" si="3430"/>
        <v>1.5</v>
      </c>
      <c r="Z154" s="264">
        <f t="shared" si="3430"/>
        <v>0.92079999999999995</v>
      </c>
      <c r="AA154" s="262">
        <f t="shared" si="3430"/>
        <v>0.93689999999999996</v>
      </c>
      <c r="AB154" s="265">
        <f>IF(AB153&gt;0,AB153/AB152,0)</f>
        <v>0</v>
      </c>
      <c r="AC154" s="271">
        <f t="shared" ref="AC154:AK154" si="3431">IF(AND(AC152&gt;0,AC153&gt;0),ROUNDDOWN(AC153/AC152,4),"")</f>
        <v>0.90900000000000003</v>
      </c>
      <c r="AD154" s="261">
        <f t="shared" si="3431"/>
        <v>0.35349999999999998</v>
      </c>
      <c r="AE154" s="262">
        <f t="shared" si="3431"/>
        <v>0.33850000000000002</v>
      </c>
      <c r="AF154" s="271">
        <f t="shared" si="3431"/>
        <v>0.36</v>
      </c>
      <c r="AG154" s="263">
        <f t="shared" si="3431"/>
        <v>0.88390000000000002</v>
      </c>
      <c r="AH154" s="262">
        <f t="shared" si="3431"/>
        <v>0.8881</v>
      </c>
      <c r="AI154" s="271">
        <f t="shared" si="3431"/>
        <v>0.88880000000000003</v>
      </c>
      <c r="AJ154" s="264">
        <f t="shared" si="3431"/>
        <v>0.9113</v>
      </c>
      <c r="AK154" s="262">
        <f t="shared" si="3431"/>
        <v>1.0350999999999999</v>
      </c>
      <c r="AL154" s="265">
        <f>IF(AL153&gt;0,AL153/AL152,0)</f>
        <v>0</v>
      </c>
      <c r="AM154" s="271">
        <f t="shared" ref="AM154:AU154" si="3432">IF(AND(AM152&gt;0,AM153&gt;0),ROUNDDOWN(AM153/AM152,4),"")</f>
        <v>1</v>
      </c>
      <c r="AN154" s="261">
        <f t="shared" si="3432"/>
        <v>0.69689999999999996</v>
      </c>
      <c r="AO154" s="262">
        <f t="shared" si="3432"/>
        <v>0.60619999999999996</v>
      </c>
      <c r="AP154" s="271">
        <f t="shared" si="3432"/>
        <v>0.71419999999999995</v>
      </c>
      <c r="AQ154" s="263">
        <f t="shared" si="3432"/>
        <v>0.434</v>
      </c>
      <c r="AR154" s="262">
        <f t="shared" si="3432"/>
        <v>0.40310000000000001</v>
      </c>
      <c r="AS154" s="271">
        <f t="shared" si="3432"/>
        <v>0.45829999999999999</v>
      </c>
      <c r="AT154" s="264">
        <f t="shared" si="3432"/>
        <v>1.6996</v>
      </c>
      <c r="AU154" s="262">
        <f t="shared" si="3432"/>
        <v>1.6212</v>
      </c>
      <c r="AV154" s="265">
        <f>IF(AV153&gt;0,AV153/AV152,0)</f>
        <v>0</v>
      </c>
      <c r="AW154" s="271">
        <f t="shared" ref="AW154:BE154" si="3433">IF(AND(AW152&gt;0,AW153&gt;0),ROUNDDOWN(AW153/AW152,4),"")</f>
        <v>1.75</v>
      </c>
      <c r="AX154" s="447">
        <f t="shared" si="3433"/>
        <v>0.60170000000000001</v>
      </c>
      <c r="AY154" s="448">
        <f t="shared" si="3433"/>
        <v>0.54020000000000001</v>
      </c>
      <c r="AZ154" s="449">
        <f t="shared" si="3433"/>
        <v>0.6</v>
      </c>
      <c r="BA154" s="468">
        <f t="shared" si="3433"/>
        <v>0.59370000000000001</v>
      </c>
      <c r="BB154" s="469">
        <f t="shared" si="3433"/>
        <v>0.58009999999999995</v>
      </c>
      <c r="BC154" s="470">
        <f t="shared" si="3433"/>
        <v>0.62849999999999995</v>
      </c>
      <c r="BD154" s="311">
        <f t="shared" si="3433"/>
        <v>1.0310999999999999</v>
      </c>
      <c r="BE154" s="321">
        <f t="shared" si="3433"/>
        <v>1.0810999999999999</v>
      </c>
      <c r="BF154" s="331"/>
      <c r="BG154" s="274">
        <f>IF(AND(BG152&gt;0,BG153&gt;0),ROUNDDOWN(BG153/BG152,4),"")</f>
        <v>1.0740000000000001</v>
      </c>
      <c r="BH154" s="267">
        <f t="shared" ref="BH154:BO154" si="3434">IF(AND(BH152&gt;0,BH153&gt;0),ROUNDDOWN(BH153/BH152,4),"")</f>
        <v>0.9335</v>
      </c>
      <c r="BI154" s="262">
        <f t="shared" si="3434"/>
        <v>0.84730000000000005</v>
      </c>
      <c r="BJ154" s="271">
        <f t="shared" si="3434"/>
        <v>1</v>
      </c>
      <c r="BK154" s="263">
        <f t="shared" si="3434"/>
        <v>0.76919999999999999</v>
      </c>
      <c r="BL154" s="262">
        <f t="shared" si="3434"/>
        <v>0.74309999999999998</v>
      </c>
      <c r="BM154" s="271">
        <f t="shared" si="3434"/>
        <v>0.74070000000000003</v>
      </c>
      <c r="BN154" s="264">
        <f t="shared" si="3434"/>
        <v>0.88129999999999997</v>
      </c>
      <c r="BO154" s="262">
        <f t="shared" si="3434"/>
        <v>0.88</v>
      </c>
      <c r="BP154" s="265">
        <f>IF(BP153&gt;0,BP153/BP152,0)</f>
        <v>0.31078285156056801</v>
      </c>
      <c r="BQ154" s="271">
        <f t="shared" ref="BQ154:BY154" si="3435">IF(AND(BQ152&gt;0,BQ153&gt;0),ROUNDDOWN(BQ153/BQ152,4),"")</f>
        <v>0.91300000000000003</v>
      </c>
      <c r="BR154" s="261">
        <f t="shared" si="3435"/>
        <v>0.39360000000000001</v>
      </c>
      <c r="BS154" s="262">
        <f t="shared" si="3435"/>
        <v>0.34910000000000002</v>
      </c>
      <c r="BT154" s="271">
        <f t="shared" si="3435"/>
        <v>0.375</v>
      </c>
      <c r="BU154" s="263">
        <f t="shared" si="3435"/>
        <v>0.4027</v>
      </c>
      <c r="BV154" s="262">
        <f t="shared" si="3435"/>
        <v>0.3856</v>
      </c>
      <c r="BW154" s="271">
        <f t="shared" si="3435"/>
        <v>0.35289999999999999</v>
      </c>
      <c r="BX154" s="264">
        <f t="shared" si="3435"/>
        <v>0.81599999999999995</v>
      </c>
      <c r="BY154" s="262">
        <f t="shared" si="3435"/>
        <v>0.87949999999999995</v>
      </c>
      <c r="BZ154" s="265">
        <f>IF(BZ153&gt;0,BZ153/BZ152,0)</f>
        <v>0</v>
      </c>
      <c r="CA154" s="271">
        <f t="shared" ref="CA154:CI154" si="3436">IF(AND(CA152&gt;0,CA153&gt;0),ROUNDDOWN(CA153/CA152,4),"")</f>
        <v>0.89470000000000005</v>
      </c>
      <c r="CB154" s="261">
        <f t="shared" si="3436"/>
        <v>0.93149999999999999</v>
      </c>
      <c r="CC154" s="262">
        <f t="shared" si="3436"/>
        <v>0.79190000000000005</v>
      </c>
      <c r="CD154" s="271">
        <f t="shared" si="3436"/>
        <v>0.82350000000000001</v>
      </c>
      <c r="CE154" s="263">
        <f t="shared" si="3436"/>
        <v>0.72760000000000002</v>
      </c>
      <c r="CF154" s="262">
        <f t="shared" si="3436"/>
        <v>0.69440000000000002</v>
      </c>
      <c r="CG154" s="271">
        <f t="shared" si="3436"/>
        <v>0.66659999999999997</v>
      </c>
      <c r="CH154" s="264">
        <f t="shared" si="3436"/>
        <v>1.3549</v>
      </c>
      <c r="CI154" s="262">
        <f t="shared" si="3436"/>
        <v>1.2636000000000001</v>
      </c>
      <c r="CJ154" s="265">
        <f>IF(CJ153&gt;0,CJ153/CJ152,0)</f>
        <v>0</v>
      </c>
      <c r="CK154" s="271">
        <f t="shared" ref="CK154:CS154" si="3437">IF(AND(CK152&gt;0,CK153&gt;0),ROUNDDOWN(CK153/CK152,4),"")</f>
        <v>1.25</v>
      </c>
      <c r="CL154" s="447">
        <f t="shared" si="3437"/>
        <v>0.77029999999999998</v>
      </c>
      <c r="CM154" s="448">
        <f t="shared" si="3437"/>
        <v>0.67330000000000001</v>
      </c>
      <c r="CN154" s="449">
        <f t="shared" si="3437"/>
        <v>0.73409999999999997</v>
      </c>
      <c r="CO154" s="468">
        <f t="shared" si="3437"/>
        <v>0.627</v>
      </c>
      <c r="CP154" s="469">
        <f t="shared" si="3437"/>
        <v>0.60219999999999996</v>
      </c>
      <c r="CQ154" s="470">
        <f t="shared" si="3437"/>
        <v>0.57730000000000004</v>
      </c>
      <c r="CR154" s="311">
        <f t="shared" si="3437"/>
        <v>0.9788</v>
      </c>
      <c r="CS154" s="321">
        <f t="shared" si="3437"/>
        <v>0.97589999999999999</v>
      </c>
      <c r="CT154" s="331"/>
      <c r="CU154" s="274">
        <f t="shared" ref="CU154:DC154" si="3438">IF(AND(CU152&gt;0,CU153&gt;0),ROUNDDOWN(CU153/CU152,4),"")</f>
        <v>1</v>
      </c>
      <c r="CV154" s="348">
        <f t="shared" si="3438"/>
        <v>0.68810000000000004</v>
      </c>
      <c r="CW154" s="349">
        <f t="shared" si="3438"/>
        <v>0.60840000000000005</v>
      </c>
      <c r="CX154" s="278">
        <f t="shared" si="3438"/>
        <v>0.66879999999999995</v>
      </c>
      <c r="CY154" s="368">
        <f t="shared" si="3438"/>
        <v>0.61770000000000003</v>
      </c>
      <c r="CZ154" s="369">
        <f t="shared" si="3438"/>
        <v>0.59619999999999995</v>
      </c>
      <c r="DA154" s="281">
        <f t="shared" si="3438"/>
        <v>0.59089999999999998</v>
      </c>
      <c r="DB154" s="384">
        <f t="shared" si="3438"/>
        <v>0.996</v>
      </c>
      <c r="DC154" s="385">
        <f t="shared" si="3438"/>
        <v>1.0097</v>
      </c>
      <c r="DD154" s="386"/>
      <c r="DE154" s="284">
        <f>IF(AND(DE152&gt;0,DE153&gt;0),ROUNDDOWN(DE153/DE152,4),"")</f>
        <v>1.0235000000000001</v>
      </c>
      <c r="DF154" s="267">
        <f t="shared" ref="DF154:DM154" si="3439">IF(AND(DF152&gt;0,DF153&gt;0),ROUNDDOWN(DF153/DF152,4),"")</f>
        <v>0.37959999999999999</v>
      </c>
      <c r="DG154" s="262">
        <f t="shared" si="3439"/>
        <v>0.33019999999999999</v>
      </c>
      <c r="DH154" s="271">
        <f t="shared" si="3439"/>
        <v>0.4</v>
      </c>
      <c r="DI154" s="263">
        <f t="shared" si="3439"/>
        <v>0.53310000000000002</v>
      </c>
      <c r="DJ154" s="262">
        <f t="shared" si="3439"/>
        <v>0.50829999999999997</v>
      </c>
      <c r="DK154" s="271">
        <f t="shared" si="3439"/>
        <v>0.53569999999999995</v>
      </c>
      <c r="DL154" s="264">
        <f t="shared" si="3439"/>
        <v>0.4239</v>
      </c>
      <c r="DM154" s="262">
        <f t="shared" si="3439"/>
        <v>0.38</v>
      </c>
      <c r="DN154" s="265">
        <f>IF(DN153&gt;0,DN153/DN152,0)</f>
        <v>0</v>
      </c>
      <c r="DO154" s="271">
        <f t="shared" ref="DO154:DW154" si="3440">IF(AND(DO152&gt;0,DO153&gt;0),ROUNDDOWN(DO153/DO152,4),"")</f>
        <v>0.41660000000000003</v>
      </c>
      <c r="DP154" s="261">
        <f t="shared" si="3440"/>
        <v>0.40629999999999999</v>
      </c>
      <c r="DQ154" s="262">
        <f t="shared" si="3440"/>
        <v>0.36549999999999999</v>
      </c>
      <c r="DR154" s="271">
        <f t="shared" si="3440"/>
        <v>0.3</v>
      </c>
      <c r="DS154" s="263">
        <f t="shared" si="3440"/>
        <v>0.46800000000000003</v>
      </c>
      <c r="DT154" s="262">
        <f t="shared" si="3440"/>
        <v>0.39119999999999999</v>
      </c>
      <c r="DU154" s="271">
        <f t="shared" si="3440"/>
        <v>0.5</v>
      </c>
      <c r="DV154" s="264">
        <f t="shared" si="3440"/>
        <v>0.52839999999999998</v>
      </c>
      <c r="DW154" s="262">
        <f t="shared" si="3440"/>
        <v>0.51470000000000005</v>
      </c>
      <c r="DX154" s="265">
        <f>IF(DX153&gt;0,DX153/DX152,0)</f>
        <v>0</v>
      </c>
      <c r="DY154" s="271">
        <f t="shared" ref="DY154:EG154" si="3441">IF(AND(DY152&gt;0,DY153&gt;0),ROUNDDOWN(DY153/DY152,4),"")</f>
        <v>0.51719999999999999</v>
      </c>
      <c r="DZ154" s="261">
        <f t="shared" si="3441"/>
        <v>0.44330000000000003</v>
      </c>
      <c r="EA154" s="262">
        <f t="shared" si="3441"/>
        <v>0.38300000000000001</v>
      </c>
      <c r="EB154" s="271">
        <f t="shared" si="3441"/>
        <v>0.39129999999999998</v>
      </c>
      <c r="EC154" s="263">
        <f t="shared" si="3441"/>
        <v>0.1749</v>
      </c>
      <c r="ED154" s="262">
        <f t="shared" si="3441"/>
        <v>0.15490000000000001</v>
      </c>
      <c r="EE154" s="271">
        <f t="shared" si="3441"/>
        <v>0.1923</v>
      </c>
      <c r="EF154" s="264">
        <f t="shared" si="3441"/>
        <v>0.48909999999999998</v>
      </c>
      <c r="EG154" s="262">
        <f t="shared" si="3441"/>
        <v>0.45829999999999999</v>
      </c>
      <c r="EH154" s="265">
        <f>IF(EH153&gt;0,EH153/EH152,0)</f>
        <v>0</v>
      </c>
      <c r="EI154" s="271">
        <f t="shared" ref="EI154:EQ154" si="3442">IF(AND(EI152&gt;0,EI153&gt;0),ROUNDDOWN(EI153/EI152,4),"")</f>
        <v>0.439</v>
      </c>
      <c r="EJ154" s="447">
        <f t="shared" si="3442"/>
        <v>0.40870000000000001</v>
      </c>
      <c r="EK154" s="448">
        <f t="shared" si="3442"/>
        <v>0.35949999999999999</v>
      </c>
      <c r="EL154" s="449">
        <f t="shared" si="3442"/>
        <v>0.3589</v>
      </c>
      <c r="EM154" s="468">
        <f t="shared" si="3442"/>
        <v>0.39939999999999998</v>
      </c>
      <c r="EN154" s="469">
        <f t="shared" si="3442"/>
        <v>0.35699999999999998</v>
      </c>
      <c r="EO154" s="470">
        <f t="shared" si="3442"/>
        <v>0.41249999999999998</v>
      </c>
      <c r="EP154" s="311">
        <f t="shared" si="3442"/>
        <v>0.49480000000000002</v>
      </c>
      <c r="EQ154" s="321">
        <f t="shared" si="3442"/>
        <v>0.4672</v>
      </c>
      <c r="ER154" s="331"/>
      <c r="ES154" s="274">
        <f>IF(AND(ES152&gt;0,ES153&gt;0),ROUNDDOWN(ES153/ES152,4),"")</f>
        <v>0.46339999999999998</v>
      </c>
      <c r="ET154" s="267">
        <f t="shared" ref="ET154:FA154" si="3443">IF(AND(ET152&gt;0,ET153&gt;0),ROUNDDOWN(ET153/ET152,4),"")</f>
        <v>0.29720000000000002</v>
      </c>
      <c r="EU154" s="262">
        <f t="shared" si="3443"/>
        <v>0.26550000000000001</v>
      </c>
      <c r="EV154" s="271">
        <f t="shared" si="3443"/>
        <v>0.26079999999999998</v>
      </c>
      <c r="EW154" s="263">
        <f t="shared" si="3443"/>
        <v>0.29380000000000001</v>
      </c>
      <c r="EX154" s="262">
        <f t="shared" si="3443"/>
        <v>0.25509999999999999</v>
      </c>
      <c r="EY154" s="271">
        <f t="shared" si="3443"/>
        <v>0.2903</v>
      </c>
      <c r="EZ154" s="264">
        <f t="shared" si="3443"/>
        <v>0.1981</v>
      </c>
      <c r="FA154" s="262">
        <f t="shared" si="3443"/>
        <v>0.1739</v>
      </c>
      <c r="FB154" s="265">
        <f>IF(FB153&gt;0,FB153/FB152,0)</f>
        <v>0</v>
      </c>
      <c r="FC154" s="271">
        <f t="shared" ref="FC154:FK154" si="3444">IF(AND(FC152&gt;0,FC153&gt;0),ROUNDDOWN(FC153/FC152,4),"")</f>
        <v>0.1714</v>
      </c>
      <c r="FD154" s="261">
        <f t="shared" si="3444"/>
        <v>3.9800000000000002E-2</v>
      </c>
      <c r="FE154" s="262">
        <f t="shared" si="3444"/>
        <v>4.36E-2</v>
      </c>
      <c r="FF154" s="271">
        <f t="shared" si="3444"/>
        <v>3.44E-2</v>
      </c>
      <c r="FG154" s="263">
        <f t="shared" si="3444"/>
        <v>0.55469999999999997</v>
      </c>
      <c r="FH154" s="262">
        <f t="shared" si="3444"/>
        <v>0.52070000000000005</v>
      </c>
      <c r="FI154" s="271">
        <f t="shared" si="3444"/>
        <v>0.53839999999999999</v>
      </c>
      <c r="FJ154" s="264">
        <f t="shared" si="3444"/>
        <v>0.34839999999999999</v>
      </c>
      <c r="FK154" s="262">
        <f t="shared" si="3444"/>
        <v>0.33389999999999997</v>
      </c>
      <c r="FL154" s="265">
        <f>IF(FL153&gt;0,FL153/FL152,0)</f>
        <v>0</v>
      </c>
      <c r="FM154" s="271">
        <f t="shared" ref="FM154:FU154" si="3445">IF(AND(FM152&gt;0,FM153&gt;0),ROUNDDOWN(FM153/FM152,4),"")</f>
        <v>0.33329999999999999</v>
      </c>
      <c r="FN154" s="261" t="str">
        <f t="shared" si="3445"/>
        <v/>
      </c>
      <c r="FO154" s="262" t="str">
        <f t="shared" si="3445"/>
        <v/>
      </c>
      <c r="FP154" s="271" t="str">
        <f t="shared" si="3445"/>
        <v/>
      </c>
      <c r="FQ154" s="263" t="str">
        <f t="shared" si="3445"/>
        <v/>
      </c>
      <c r="FR154" s="262" t="str">
        <f t="shared" si="3445"/>
        <v/>
      </c>
      <c r="FS154" s="271" t="str">
        <f t="shared" si="3445"/>
        <v/>
      </c>
      <c r="FT154" s="264" t="str">
        <f t="shared" si="3445"/>
        <v/>
      </c>
      <c r="FU154" s="262" t="str">
        <f t="shared" si="3445"/>
        <v/>
      </c>
      <c r="FV154" s="265">
        <f>IF(FV153&gt;0,FV153/FV152,0)</f>
        <v>0</v>
      </c>
      <c r="FW154" s="271" t="str">
        <f t="shared" ref="FW154:GE154" si="3446">IF(AND(FW152&gt;0,FW153&gt;0),ROUNDDOWN(FW153/FW152,4),"")</f>
        <v/>
      </c>
      <c r="FX154" s="447">
        <f t="shared" si="3446"/>
        <v>9.0899999999999995E-2</v>
      </c>
      <c r="FY154" s="448">
        <f t="shared" si="3446"/>
        <v>8.3900000000000002E-2</v>
      </c>
      <c r="FZ154" s="449">
        <f t="shared" si="3446"/>
        <v>8.0399999999999999E-2</v>
      </c>
      <c r="GA154" s="468">
        <f t="shared" si="3446"/>
        <v>0.27339999999999998</v>
      </c>
      <c r="GB154" s="469">
        <f t="shared" si="3446"/>
        <v>0.24959999999999999</v>
      </c>
      <c r="GC154" s="470">
        <f t="shared" si="3446"/>
        <v>0.26740000000000003</v>
      </c>
      <c r="GD154" s="311">
        <f t="shared" si="3446"/>
        <v>0.1971</v>
      </c>
      <c r="GE154" s="321">
        <f t="shared" si="3446"/>
        <v>0.18129999999999999</v>
      </c>
      <c r="GF154" s="331"/>
      <c r="GG154" s="274">
        <f t="shared" ref="GG154:GO154" si="3447">IF(AND(GG152&gt;0,GG153&gt;0),ROUNDDOWN(GG153/GG152,4),"")</f>
        <v>0.1827</v>
      </c>
      <c r="GH154" s="348">
        <f t="shared" si="3447"/>
        <v>0.2412</v>
      </c>
      <c r="GI154" s="349">
        <f t="shared" si="3447"/>
        <v>0.21410000000000001</v>
      </c>
      <c r="GJ154" s="278">
        <f t="shared" si="3447"/>
        <v>0.21210000000000001</v>
      </c>
      <c r="GK154" s="368">
        <f t="shared" si="3447"/>
        <v>0.33479999999999999</v>
      </c>
      <c r="GL154" s="369">
        <f t="shared" si="3447"/>
        <v>0.30170000000000002</v>
      </c>
      <c r="GM154" s="281">
        <f t="shared" si="3447"/>
        <v>0.33729999999999999</v>
      </c>
      <c r="GN154" s="384">
        <f t="shared" si="3447"/>
        <v>0.3382</v>
      </c>
      <c r="GO154" s="385">
        <f t="shared" si="3447"/>
        <v>0.31530000000000002</v>
      </c>
      <c r="GP154" s="386"/>
      <c r="GQ154" s="284">
        <f t="shared" ref="GQ154:GY154" si="3448">IF(AND(GQ152&gt;0,GQ153&gt;0),ROUNDDOWN(GQ153/GQ152,4),"")</f>
        <v>0.31419999999999998</v>
      </c>
      <c r="GR154" s="405">
        <f t="shared" si="3448"/>
        <v>0.45760000000000001</v>
      </c>
      <c r="GS154" s="406">
        <f t="shared" si="3448"/>
        <v>0.4052</v>
      </c>
      <c r="GT154" s="288">
        <f t="shared" si="3448"/>
        <v>0.43259999999999998</v>
      </c>
      <c r="GU154" s="405">
        <f t="shared" si="3448"/>
        <v>0.46150000000000002</v>
      </c>
      <c r="GV154" s="406">
        <f t="shared" si="3448"/>
        <v>0.43109999999999998</v>
      </c>
      <c r="GW154" s="288">
        <f t="shared" si="3448"/>
        <v>0.4496</v>
      </c>
      <c r="GX154" s="405">
        <f t="shared" si="3448"/>
        <v>0.55979999999999996</v>
      </c>
      <c r="GY154" s="406">
        <f t="shared" si="3448"/>
        <v>0.54169999999999996</v>
      </c>
      <c r="GZ154" s="415"/>
      <c r="HA154" s="287">
        <f>IF(AND(HA152&gt;0,HA153&gt;0),ROUNDDOWN(HA153/HA152,4),"")</f>
        <v>0.54610000000000003</v>
      </c>
      <c r="HB154" s="260"/>
      <c r="HC154" s="258"/>
      <c r="HD154" s="258"/>
      <c r="HE154" s="259"/>
      <c r="HF154" s="258"/>
      <c r="HG154" s="258"/>
    </row>
    <row r="155" spans="2:215" s="96" customFormat="1" ht="29.25" thickBot="1">
      <c r="B155" s="602"/>
      <c r="C155" s="147"/>
      <c r="D155" s="192"/>
      <c r="E155" s="234"/>
      <c r="F155" s="235"/>
      <c r="G155" s="235"/>
      <c r="H155" s="235"/>
      <c r="I155" s="235"/>
      <c r="J155" s="234"/>
      <c r="K155" s="234"/>
      <c r="L155" s="234"/>
      <c r="M155" s="234"/>
      <c r="N155" s="234"/>
      <c r="O155" s="234"/>
      <c r="P155" s="234"/>
      <c r="Q155" s="234"/>
      <c r="R155" s="239"/>
      <c r="T155" s="255"/>
      <c r="V155" s="147"/>
      <c r="W155" s="255"/>
      <c r="Y155" s="147"/>
      <c r="Z155" s="255"/>
      <c r="AC155" s="147"/>
      <c r="AD155" s="255"/>
      <c r="AF155" s="147"/>
      <c r="AG155" s="255"/>
      <c r="AI155" s="147"/>
      <c r="AJ155" s="255"/>
      <c r="AM155" s="147"/>
      <c r="AN155" s="255"/>
      <c r="AP155" s="147"/>
      <c r="AQ155" s="255"/>
      <c r="AS155" s="147"/>
      <c r="AT155" s="255"/>
      <c r="AW155" s="147"/>
      <c r="AX155" s="450"/>
      <c r="AY155" s="451"/>
      <c r="AZ155" s="446"/>
      <c r="BA155" s="471"/>
      <c r="BB155" s="472"/>
      <c r="BC155" s="467"/>
      <c r="BD155" s="312"/>
      <c r="BE155" s="322"/>
      <c r="BF155" s="322"/>
      <c r="BG155" s="275"/>
      <c r="BJ155" s="147"/>
      <c r="BK155" s="255"/>
      <c r="BM155" s="147"/>
      <c r="BN155" s="255"/>
      <c r="BQ155" s="147"/>
      <c r="BR155" s="255"/>
      <c r="BT155" s="147"/>
      <c r="BU155" s="255"/>
      <c r="BW155" s="147"/>
      <c r="BX155" s="255"/>
      <c r="CA155" s="147"/>
      <c r="CB155" s="255"/>
      <c r="CD155" s="147"/>
      <c r="CE155" s="255"/>
      <c r="CG155" s="147"/>
      <c r="CH155" s="255"/>
      <c r="CK155" s="147"/>
      <c r="CL155" s="450"/>
      <c r="CM155" s="451"/>
      <c r="CN155" s="446"/>
      <c r="CO155" s="471"/>
      <c r="CP155" s="472"/>
      <c r="CQ155" s="467"/>
      <c r="CR155" s="312"/>
      <c r="CS155" s="322"/>
      <c r="CT155" s="322"/>
      <c r="CU155" s="275"/>
      <c r="CV155" s="350"/>
      <c r="CW155" s="351"/>
      <c r="CX155" s="277"/>
      <c r="CY155" s="370"/>
      <c r="CZ155" s="371"/>
      <c r="DA155" s="280"/>
      <c r="DB155" s="499"/>
      <c r="DC155" s="500"/>
      <c r="DD155" s="500"/>
      <c r="DE155" s="283"/>
      <c r="DH155" s="147"/>
      <c r="DI155" s="255"/>
      <c r="DK155" s="147"/>
      <c r="DL155" s="255"/>
      <c r="DO155" s="147"/>
      <c r="DP155" s="255"/>
      <c r="DR155" s="147"/>
      <c r="DS155" s="255"/>
      <c r="DU155" s="147"/>
      <c r="DV155" s="255"/>
      <c r="DY155" s="147"/>
      <c r="DZ155" s="255"/>
      <c r="EB155" s="147"/>
      <c r="EC155" s="255"/>
      <c r="EE155" s="147"/>
      <c r="EF155" s="255"/>
      <c r="EI155" s="147"/>
      <c r="EJ155" s="450"/>
      <c r="EK155" s="451"/>
      <c r="EL155" s="446"/>
      <c r="EM155" s="471"/>
      <c r="EN155" s="472"/>
      <c r="EO155" s="467"/>
      <c r="EP155" s="312"/>
      <c r="EQ155" s="322"/>
      <c r="ER155" s="322"/>
      <c r="ES155" s="275"/>
      <c r="EV155" s="147"/>
      <c r="EW155" s="255"/>
      <c r="EY155" s="147"/>
      <c r="EZ155" s="255"/>
      <c r="FC155" s="147"/>
      <c r="FD155" s="255"/>
      <c r="FF155" s="147"/>
      <c r="FG155" s="255"/>
      <c r="FI155" s="147"/>
      <c r="FJ155" s="255"/>
      <c r="FM155" s="147"/>
      <c r="FN155" s="255"/>
      <c r="FP155" s="147"/>
      <c r="FQ155" s="255"/>
      <c r="FS155" s="147"/>
      <c r="FT155" s="255"/>
      <c r="FW155" s="147"/>
      <c r="FX155" s="450"/>
      <c r="FY155" s="451"/>
      <c r="FZ155" s="446"/>
      <c r="GA155" s="471"/>
      <c r="GB155" s="472"/>
      <c r="GC155" s="467"/>
      <c r="GD155" s="312"/>
      <c r="GE155" s="322"/>
      <c r="GF155" s="322"/>
      <c r="GG155" s="275"/>
      <c r="GH155" s="350"/>
      <c r="GI155" s="351"/>
      <c r="GJ155" s="277"/>
      <c r="GK155" s="370"/>
      <c r="GL155" s="371"/>
      <c r="GM155" s="280"/>
      <c r="GN155" s="499"/>
      <c r="GO155" s="500"/>
      <c r="GP155" s="500"/>
      <c r="GQ155" s="283"/>
      <c r="GR155" s="312"/>
      <c r="GS155" s="322"/>
      <c r="GT155" s="275"/>
      <c r="GU155" s="312"/>
      <c r="GV155" s="322"/>
      <c r="GW155" s="275"/>
      <c r="GX155" s="312"/>
      <c r="GY155" s="322"/>
      <c r="GZ155" s="322"/>
      <c r="HA155" s="147"/>
      <c r="HB155" s="260"/>
      <c r="HC155" s="258"/>
      <c r="HD155" s="258"/>
      <c r="HE155" s="259"/>
      <c r="HF155" s="258"/>
      <c r="HG155" s="258"/>
    </row>
    <row r="156" spans="2:215" s="96" customFormat="1" ht="28.5">
      <c r="B156" s="602"/>
      <c r="C156" s="147"/>
      <c r="D156" s="192"/>
      <c r="E156" s="234"/>
      <c r="F156" s="235"/>
      <c r="G156" s="235"/>
      <c r="H156" s="235"/>
      <c r="I156" s="235"/>
      <c r="J156" s="234"/>
      <c r="K156" s="234"/>
      <c r="L156" s="234"/>
      <c r="M156" s="234"/>
      <c r="N156" s="234"/>
      <c r="O156" s="234"/>
      <c r="P156" s="234"/>
      <c r="Q156" s="234"/>
      <c r="R156" s="239"/>
      <c r="S156" s="220"/>
      <c r="T156" s="221" t="s">
        <v>176</v>
      </c>
      <c r="U156" s="222" t="s">
        <v>177</v>
      </c>
      <c r="V156" s="222" t="s">
        <v>179</v>
      </c>
      <c r="W156" s="223" t="s">
        <v>176</v>
      </c>
      <c r="X156" s="222" t="s">
        <v>177</v>
      </c>
      <c r="Y156" s="222" t="s">
        <v>179</v>
      </c>
      <c r="Z156" s="224" t="s">
        <v>176</v>
      </c>
      <c r="AA156" s="222" t="s">
        <v>177</v>
      </c>
      <c r="AB156" s="225" t="s">
        <v>234</v>
      </c>
      <c r="AC156" s="222" t="s">
        <v>179</v>
      </c>
      <c r="AD156" s="221" t="s">
        <v>176</v>
      </c>
      <c r="AE156" s="222" t="s">
        <v>177</v>
      </c>
      <c r="AF156" s="222" t="s">
        <v>179</v>
      </c>
      <c r="AG156" s="223" t="s">
        <v>176</v>
      </c>
      <c r="AH156" s="222" t="s">
        <v>177</v>
      </c>
      <c r="AI156" s="222" t="s">
        <v>179</v>
      </c>
      <c r="AJ156" s="224" t="s">
        <v>176</v>
      </c>
      <c r="AK156" s="222" t="s">
        <v>177</v>
      </c>
      <c r="AL156" s="225" t="s">
        <v>234</v>
      </c>
      <c r="AM156" s="222" t="s">
        <v>179</v>
      </c>
      <c r="AN156" s="221" t="s">
        <v>176</v>
      </c>
      <c r="AO156" s="222" t="s">
        <v>177</v>
      </c>
      <c r="AP156" s="222" t="s">
        <v>179</v>
      </c>
      <c r="AQ156" s="223" t="s">
        <v>176</v>
      </c>
      <c r="AR156" s="222" t="s">
        <v>177</v>
      </c>
      <c r="AS156" s="222" t="s">
        <v>179</v>
      </c>
      <c r="AT156" s="224" t="s">
        <v>176</v>
      </c>
      <c r="AU156" s="222" t="s">
        <v>177</v>
      </c>
      <c r="AV156" s="225" t="s">
        <v>234</v>
      </c>
      <c r="AW156" s="222" t="s">
        <v>179</v>
      </c>
      <c r="AX156" s="452" t="s">
        <v>176</v>
      </c>
      <c r="AY156" s="453" t="s">
        <v>177</v>
      </c>
      <c r="AZ156" s="454" t="s">
        <v>235</v>
      </c>
      <c r="BA156" s="473" t="s">
        <v>176</v>
      </c>
      <c r="BB156" s="474" t="s">
        <v>177</v>
      </c>
      <c r="BC156" s="475" t="s">
        <v>235</v>
      </c>
      <c r="BD156" s="313" t="s">
        <v>176</v>
      </c>
      <c r="BE156" s="323" t="s">
        <v>177</v>
      </c>
      <c r="BF156" s="332" t="s">
        <v>234</v>
      </c>
      <c r="BG156" s="227" t="s">
        <v>235</v>
      </c>
      <c r="BH156" s="226" t="s">
        <v>176</v>
      </c>
      <c r="BI156" s="222" t="s">
        <v>177</v>
      </c>
      <c r="BJ156" s="222" t="s">
        <v>179</v>
      </c>
      <c r="BK156" s="223" t="s">
        <v>176</v>
      </c>
      <c r="BL156" s="222" t="s">
        <v>177</v>
      </c>
      <c r="BM156" s="222" t="s">
        <v>179</v>
      </c>
      <c r="BN156" s="224" t="s">
        <v>176</v>
      </c>
      <c r="BO156" s="222" t="s">
        <v>177</v>
      </c>
      <c r="BP156" s="225" t="s">
        <v>234</v>
      </c>
      <c r="BQ156" s="222" t="s">
        <v>179</v>
      </c>
      <c r="BR156" s="221" t="s">
        <v>176</v>
      </c>
      <c r="BS156" s="222" t="s">
        <v>177</v>
      </c>
      <c r="BT156" s="222" t="s">
        <v>179</v>
      </c>
      <c r="BU156" s="223" t="s">
        <v>176</v>
      </c>
      <c r="BV156" s="222" t="s">
        <v>177</v>
      </c>
      <c r="BW156" s="222" t="s">
        <v>179</v>
      </c>
      <c r="BX156" s="224" t="s">
        <v>176</v>
      </c>
      <c r="BY156" s="222" t="s">
        <v>177</v>
      </c>
      <c r="BZ156" s="225" t="s">
        <v>234</v>
      </c>
      <c r="CA156" s="222" t="s">
        <v>179</v>
      </c>
      <c r="CB156" s="221" t="s">
        <v>176</v>
      </c>
      <c r="CC156" s="222" t="s">
        <v>177</v>
      </c>
      <c r="CD156" s="222" t="s">
        <v>179</v>
      </c>
      <c r="CE156" s="223" t="s">
        <v>176</v>
      </c>
      <c r="CF156" s="222" t="s">
        <v>177</v>
      </c>
      <c r="CG156" s="222" t="s">
        <v>179</v>
      </c>
      <c r="CH156" s="224" t="s">
        <v>176</v>
      </c>
      <c r="CI156" s="222" t="s">
        <v>177</v>
      </c>
      <c r="CJ156" s="225" t="s">
        <v>234</v>
      </c>
      <c r="CK156" s="222" t="s">
        <v>179</v>
      </c>
      <c r="CL156" s="452" t="s">
        <v>176</v>
      </c>
      <c r="CM156" s="453" t="s">
        <v>177</v>
      </c>
      <c r="CN156" s="454" t="s">
        <v>235</v>
      </c>
      <c r="CO156" s="473" t="s">
        <v>176</v>
      </c>
      <c r="CP156" s="474" t="s">
        <v>177</v>
      </c>
      <c r="CQ156" s="475" t="s">
        <v>235</v>
      </c>
      <c r="CR156" s="313" t="s">
        <v>176</v>
      </c>
      <c r="CS156" s="323" t="s">
        <v>177</v>
      </c>
      <c r="CT156" s="332" t="s">
        <v>234</v>
      </c>
      <c r="CU156" s="227" t="s">
        <v>235</v>
      </c>
      <c r="CV156" s="352" t="s">
        <v>240</v>
      </c>
      <c r="CW156" s="353" t="s">
        <v>241</v>
      </c>
      <c r="CX156" s="228" t="s">
        <v>235</v>
      </c>
      <c r="CY156" s="372" t="s">
        <v>240</v>
      </c>
      <c r="CZ156" s="373" t="s">
        <v>241</v>
      </c>
      <c r="DA156" s="229" t="s">
        <v>235</v>
      </c>
      <c r="DB156" s="387" t="s">
        <v>240</v>
      </c>
      <c r="DC156" s="388" t="s">
        <v>241</v>
      </c>
      <c r="DD156" s="389" t="s">
        <v>242</v>
      </c>
      <c r="DE156" s="230" t="s">
        <v>235</v>
      </c>
      <c r="DF156" s="226" t="s">
        <v>176</v>
      </c>
      <c r="DG156" s="222" t="s">
        <v>177</v>
      </c>
      <c r="DH156" s="222" t="s">
        <v>179</v>
      </c>
      <c r="DI156" s="223" t="s">
        <v>176</v>
      </c>
      <c r="DJ156" s="222" t="s">
        <v>177</v>
      </c>
      <c r="DK156" s="222" t="s">
        <v>179</v>
      </c>
      <c r="DL156" s="224" t="s">
        <v>176</v>
      </c>
      <c r="DM156" s="222" t="s">
        <v>177</v>
      </c>
      <c r="DN156" s="225" t="s">
        <v>234</v>
      </c>
      <c r="DO156" s="222" t="s">
        <v>179</v>
      </c>
      <c r="DP156" s="221" t="s">
        <v>176</v>
      </c>
      <c r="DQ156" s="222" t="s">
        <v>177</v>
      </c>
      <c r="DR156" s="222" t="s">
        <v>179</v>
      </c>
      <c r="DS156" s="223" t="s">
        <v>176</v>
      </c>
      <c r="DT156" s="222" t="s">
        <v>177</v>
      </c>
      <c r="DU156" s="222" t="s">
        <v>179</v>
      </c>
      <c r="DV156" s="224" t="s">
        <v>176</v>
      </c>
      <c r="DW156" s="222" t="s">
        <v>177</v>
      </c>
      <c r="DX156" s="225" t="s">
        <v>234</v>
      </c>
      <c r="DY156" s="222" t="s">
        <v>179</v>
      </c>
      <c r="DZ156" s="221" t="s">
        <v>176</v>
      </c>
      <c r="EA156" s="222" t="s">
        <v>177</v>
      </c>
      <c r="EB156" s="222" t="s">
        <v>179</v>
      </c>
      <c r="EC156" s="223" t="s">
        <v>176</v>
      </c>
      <c r="ED156" s="222" t="s">
        <v>177</v>
      </c>
      <c r="EE156" s="222" t="s">
        <v>179</v>
      </c>
      <c r="EF156" s="224" t="s">
        <v>176</v>
      </c>
      <c r="EG156" s="222" t="s">
        <v>177</v>
      </c>
      <c r="EH156" s="225" t="s">
        <v>234</v>
      </c>
      <c r="EI156" s="222" t="s">
        <v>179</v>
      </c>
      <c r="EJ156" s="452" t="s">
        <v>176</v>
      </c>
      <c r="EK156" s="453" t="s">
        <v>177</v>
      </c>
      <c r="EL156" s="454" t="s">
        <v>235</v>
      </c>
      <c r="EM156" s="473" t="s">
        <v>176</v>
      </c>
      <c r="EN156" s="474" t="s">
        <v>177</v>
      </c>
      <c r="EO156" s="475" t="s">
        <v>235</v>
      </c>
      <c r="EP156" s="313" t="s">
        <v>176</v>
      </c>
      <c r="EQ156" s="323" t="s">
        <v>177</v>
      </c>
      <c r="ER156" s="332" t="s">
        <v>234</v>
      </c>
      <c r="ES156" s="227" t="s">
        <v>235</v>
      </c>
      <c r="ET156" s="226" t="s">
        <v>176</v>
      </c>
      <c r="EU156" s="222" t="s">
        <v>177</v>
      </c>
      <c r="EV156" s="222" t="s">
        <v>179</v>
      </c>
      <c r="EW156" s="223" t="s">
        <v>176</v>
      </c>
      <c r="EX156" s="222" t="s">
        <v>177</v>
      </c>
      <c r="EY156" s="222" t="s">
        <v>179</v>
      </c>
      <c r="EZ156" s="224" t="s">
        <v>176</v>
      </c>
      <c r="FA156" s="222" t="s">
        <v>177</v>
      </c>
      <c r="FB156" s="225" t="s">
        <v>234</v>
      </c>
      <c r="FC156" s="222" t="s">
        <v>179</v>
      </c>
      <c r="FD156" s="221" t="s">
        <v>176</v>
      </c>
      <c r="FE156" s="222" t="s">
        <v>177</v>
      </c>
      <c r="FF156" s="222" t="s">
        <v>179</v>
      </c>
      <c r="FG156" s="223" t="s">
        <v>176</v>
      </c>
      <c r="FH156" s="222" t="s">
        <v>177</v>
      </c>
      <c r="FI156" s="222" t="s">
        <v>179</v>
      </c>
      <c r="FJ156" s="224" t="s">
        <v>176</v>
      </c>
      <c r="FK156" s="222" t="s">
        <v>177</v>
      </c>
      <c r="FL156" s="225" t="s">
        <v>234</v>
      </c>
      <c r="FM156" s="222" t="s">
        <v>179</v>
      </c>
      <c r="FN156" s="221" t="s">
        <v>176</v>
      </c>
      <c r="FO156" s="222" t="s">
        <v>177</v>
      </c>
      <c r="FP156" s="222" t="s">
        <v>179</v>
      </c>
      <c r="FQ156" s="223" t="s">
        <v>176</v>
      </c>
      <c r="FR156" s="222" t="s">
        <v>177</v>
      </c>
      <c r="FS156" s="222" t="s">
        <v>179</v>
      </c>
      <c r="FT156" s="224" t="s">
        <v>176</v>
      </c>
      <c r="FU156" s="222" t="s">
        <v>177</v>
      </c>
      <c r="FV156" s="225" t="s">
        <v>234</v>
      </c>
      <c r="FW156" s="222" t="s">
        <v>179</v>
      </c>
      <c r="FX156" s="452" t="s">
        <v>176</v>
      </c>
      <c r="FY156" s="453" t="s">
        <v>177</v>
      </c>
      <c r="FZ156" s="454" t="s">
        <v>235</v>
      </c>
      <c r="GA156" s="473" t="s">
        <v>176</v>
      </c>
      <c r="GB156" s="474" t="s">
        <v>177</v>
      </c>
      <c r="GC156" s="475" t="s">
        <v>235</v>
      </c>
      <c r="GD156" s="313" t="s">
        <v>176</v>
      </c>
      <c r="GE156" s="323" t="s">
        <v>177</v>
      </c>
      <c r="GF156" s="332" t="s">
        <v>234</v>
      </c>
      <c r="GG156" s="227" t="s">
        <v>235</v>
      </c>
      <c r="GH156" s="352" t="s">
        <v>240</v>
      </c>
      <c r="GI156" s="353" t="s">
        <v>241</v>
      </c>
      <c r="GJ156" s="228" t="s">
        <v>235</v>
      </c>
      <c r="GK156" s="372" t="s">
        <v>240</v>
      </c>
      <c r="GL156" s="373" t="s">
        <v>241</v>
      </c>
      <c r="GM156" s="229" t="s">
        <v>235</v>
      </c>
      <c r="GN156" s="387" t="s">
        <v>176</v>
      </c>
      <c r="GO156" s="388" t="s">
        <v>177</v>
      </c>
      <c r="GP156" s="389" t="s">
        <v>234</v>
      </c>
      <c r="GQ156" s="230" t="s">
        <v>235</v>
      </c>
      <c r="GR156" s="407" t="s">
        <v>176</v>
      </c>
      <c r="GS156" s="408" t="s">
        <v>177</v>
      </c>
      <c r="GT156" s="232" t="s">
        <v>235</v>
      </c>
      <c r="GU156" s="407" t="s">
        <v>176</v>
      </c>
      <c r="GV156" s="408" t="s">
        <v>177</v>
      </c>
      <c r="GW156" s="232" t="s">
        <v>235</v>
      </c>
      <c r="GX156" s="407" t="s">
        <v>176</v>
      </c>
      <c r="GY156" s="408" t="s">
        <v>177</v>
      </c>
      <c r="GZ156" s="416" t="s">
        <v>234</v>
      </c>
      <c r="HA156" s="231" t="s">
        <v>235</v>
      </c>
      <c r="HB156" s="260"/>
      <c r="HC156" s="258"/>
      <c r="HD156" s="258"/>
      <c r="HE156" s="259"/>
      <c r="HF156" s="258"/>
      <c r="HG156" s="258"/>
    </row>
    <row r="157" spans="2:215" s="96" customFormat="1" ht="28.5">
      <c r="B157" s="602"/>
      <c r="C157" s="147"/>
      <c r="D157" s="521" t="s">
        <v>253</v>
      </c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40" t="s">
        <v>237</v>
      </c>
      <c r="T157" s="241">
        <f t="shared" ref="T157:AY157" si="3449">SUMIFS(T$5:T$126,$HC$5:$HC$126,$S157,$HE$5:$HE$126,$D157)</f>
        <v>25000000</v>
      </c>
      <c r="U157" s="242">
        <f t="shared" si="3449"/>
        <v>6250000</v>
      </c>
      <c r="V157" s="269">
        <f t="shared" si="3449"/>
        <v>1</v>
      </c>
      <c r="W157" s="243">
        <f t="shared" si="3449"/>
        <v>0</v>
      </c>
      <c r="X157" s="242">
        <f t="shared" si="3449"/>
        <v>0</v>
      </c>
      <c r="Y157" s="269">
        <f t="shared" si="3449"/>
        <v>0</v>
      </c>
      <c r="Z157" s="244">
        <f t="shared" si="3449"/>
        <v>0</v>
      </c>
      <c r="AA157" s="242">
        <f t="shared" si="3449"/>
        <v>0</v>
      </c>
      <c r="AB157" s="245">
        <f t="shared" si="3449"/>
        <v>-5055000</v>
      </c>
      <c r="AC157" s="269">
        <f t="shared" si="3449"/>
        <v>0</v>
      </c>
      <c r="AD157" s="241">
        <f t="shared" si="3449"/>
        <v>25000000</v>
      </c>
      <c r="AE157" s="242">
        <f t="shared" si="3449"/>
        <v>6250000</v>
      </c>
      <c r="AF157" s="269">
        <f t="shared" si="3449"/>
        <v>1</v>
      </c>
      <c r="AG157" s="243">
        <f t="shared" si="3449"/>
        <v>0</v>
      </c>
      <c r="AH157" s="242">
        <f t="shared" si="3449"/>
        <v>0</v>
      </c>
      <c r="AI157" s="269">
        <f t="shared" si="3449"/>
        <v>0</v>
      </c>
      <c r="AJ157" s="244">
        <f t="shared" si="3449"/>
        <v>0</v>
      </c>
      <c r="AK157" s="242">
        <f t="shared" si="3449"/>
        <v>0</v>
      </c>
      <c r="AL157" s="245">
        <f t="shared" si="3449"/>
        <v>-5055000</v>
      </c>
      <c r="AM157" s="269">
        <f t="shared" si="3449"/>
        <v>0</v>
      </c>
      <c r="AN157" s="241">
        <f t="shared" si="3449"/>
        <v>50000000</v>
      </c>
      <c r="AO157" s="242">
        <f t="shared" si="3449"/>
        <v>12500000</v>
      </c>
      <c r="AP157" s="269">
        <f t="shared" si="3449"/>
        <v>2</v>
      </c>
      <c r="AQ157" s="243">
        <f t="shared" si="3449"/>
        <v>43905662</v>
      </c>
      <c r="AR157" s="242">
        <f t="shared" si="3449"/>
        <v>11346983</v>
      </c>
      <c r="AS157" s="269">
        <f t="shared" si="3449"/>
        <v>2</v>
      </c>
      <c r="AT157" s="244">
        <f t="shared" si="3449"/>
        <v>0</v>
      </c>
      <c r="AU157" s="242">
        <f t="shared" si="3449"/>
        <v>0</v>
      </c>
      <c r="AV157" s="245">
        <f t="shared" si="3449"/>
        <v>-5055000</v>
      </c>
      <c r="AW157" s="269">
        <f t="shared" si="3449"/>
        <v>0</v>
      </c>
      <c r="AX157" s="441">
        <f t="shared" si="3449"/>
        <v>100000000</v>
      </c>
      <c r="AY157" s="442">
        <f t="shared" si="3449"/>
        <v>25000000</v>
      </c>
      <c r="AZ157" s="443">
        <f t="shared" ref="AZ157:CE157" si="3450">SUMIFS(AZ$5:AZ$126,$HC$5:$HC$126,$S157,$HE$5:$HE$126,$D157)</f>
        <v>4</v>
      </c>
      <c r="BA157" s="462">
        <f t="shared" si="3450"/>
        <v>43905662</v>
      </c>
      <c r="BB157" s="463">
        <f t="shared" si="3450"/>
        <v>11346983</v>
      </c>
      <c r="BC157" s="464">
        <f t="shared" si="3450"/>
        <v>2</v>
      </c>
      <c r="BD157" s="309">
        <f t="shared" si="3450"/>
        <v>0</v>
      </c>
      <c r="BE157" s="319">
        <f t="shared" si="3450"/>
        <v>0</v>
      </c>
      <c r="BF157" s="329">
        <f t="shared" si="3450"/>
        <v>-15165000</v>
      </c>
      <c r="BG157" s="272">
        <f t="shared" si="3450"/>
        <v>0</v>
      </c>
      <c r="BH157" s="246">
        <f t="shared" si="3450"/>
        <v>50000000</v>
      </c>
      <c r="BI157" s="242">
        <f t="shared" si="3450"/>
        <v>12500000</v>
      </c>
      <c r="BJ157" s="269">
        <f t="shared" si="3450"/>
        <v>2</v>
      </c>
      <c r="BK157" s="243">
        <f t="shared" si="3450"/>
        <v>25090625</v>
      </c>
      <c r="BL157" s="242">
        <f t="shared" si="3450"/>
        <v>6523562</v>
      </c>
      <c r="BM157" s="269">
        <f t="shared" si="3450"/>
        <v>1</v>
      </c>
      <c r="BN157" s="244">
        <f t="shared" si="3450"/>
        <v>0</v>
      </c>
      <c r="BO157" s="242">
        <f t="shared" si="3450"/>
        <v>0</v>
      </c>
      <c r="BP157" s="245">
        <f t="shared" si="3450"/>
        <v>-5055000</v>
      </c>
      <c r="BQ157" s="269">
        <f t="shared" si="3450"/>
        <v>0</v>
      </c>
      <c r="BR157" s="241">
        <f t="shared" si="3450"/>
        <v>25000000</v>
      </c>
      <c r="BS157" s="242">
        <f t="shared" si="3450"/>
        <v>6250000</v>
      </c>
      <c r="BT157" s="269">
        <f t="shared" si="3450"/>
        <v>1</v>
      </c>
      <c r="BU157" s="243">
        <f t="shared" si="3450"/>
        <v>53424500</v>
      </c>
      <c r="BV157" s="242">
        <f t="shared" si="3450"/>
        <v>12269154</v>
      </c>
      <c r="BW157" s="269">
        <f t="shared" si="3450"/>
        <v>2</v>
      </c>
      <c r="BX157" s="244">
        <f t="shared" si="3450"/>
        <v>54048750</v>
      </c>
      <c r="BY157" s="242">
        <f t="shared" si="3450"/>
        <v>13682957</v>
      </c>
      <c r="BZ157" s="245">
        <f t="shared" si="3450"/>
        <v>8627957</v>
      </c>
      <c r="CA157" s="269">
        <f t="shared" si="3450"/>
        <v>2</v>
      </c>
      <c r="CB157" s="241">
        <f t="shared" si="3450"/>
        <v>25000000</v>
      </c>
      <c r="CC157" s="242">
        <f t="shared" si="3450"/>
        <v>6250000</v>
      </c>
      <c r="CD157" s="269">
        <f t="shared" si="3450"/>
        <v>1</v>
      </c>
      <c r="CE157" s="243">
        <f t="shared" si="3450"/>
        <v>49787000</v>
      </c>
      <c r="CF157" s="242">
        <f t="shared" ref="CF157:DK157" si="3451">SUMIFS(CF$5:CF$126,$HC$5:$HC$126,$S157,$HE$5:$HE$126,$D157)</f>
        <v>11355829</v>
      </c>
      <c r="CG157" s="269">
        <f t="shared" si="3451"/>
        <v>2</v>
      </c>
      <c r="CH157" s="244">
        <f t="shared" si="3451"/>
        <v>0</v>
      </c>
      <c r="CI157" s="242">
        <f t="shared" si="3451"/>
        <v>0</v>
      </c>
      <c r="CJ157" s="245">
        <f t="shared" si="3451"/>
        <v>-5055000</v>
      </c>
      <c r="CK157" s="269">
        <f t="shared" si="3451"/>
        <v>0</v>
      </c>
      <c r="CL157" s="441">
        <f t="shared" si="3451"/>
        <v>100000000</v>
      </c>
      <c r="CM157" s="442">
        <f t="shared" si="3451"/>
        <v>25000000</v>
      </c>
      <c r="CN157" s="443">
        <f t="shared" si="3451"/>
        <v>4</v>
      </c>
      <c r="CO157" s="462">
        <f t="shared" si="3451"/>
        <v>128302125</v>
      </c>
      <c r="CP157" s="463">
        <f t="shared" si="3451"/>
        <v>30148545</v>
      </c>
      <c r="CQ157" s="464">
        <f t="shared" si="3451"/>
        <v>5</v>
      </c>
      <c r="CR157" s="309">
        <f t="shared" si="3451"/>
        <v>54048750</v>
      </c>
      <c r="CS157" s="319">
        <f t="shared" si="3451"/>
        <v>13682957</v>
      </c>
      <c r="CT157" s="329">
        <f t="shared" si="3451"/>
        <v>-1482043</v>
      </c>
      <c r="CU157" s="272">
        <f t="shared" si="3451"/>
        <v>2</v>
      </c>
      <c r="CV157" s="344">
        <f t="shared" si="3451"/>
        <v>200000000</v>
      </c>
      <c r="CW157" s="345">
        <f t="shared" si="3451"/>
        <v>50000000</v>
      </c>
      <c r="CX157" s="276">
        <f t="shared" si="3451"/>
        <v>8</v>
      </c>
      <c r="CY157" s="364">
        <f t="shared" si="3451"/>
        <v>172207787</v>
      </c>
      <c r="CZ157" s="365">
        <f t="shared" si="3451"/>
        <v>41495528</v>
      </c>
      <c r="DA157" s="279">
        <f t="shared" si="3451"/>
        <v>7</v>
      </c>
      <c r="DB157" s="379">
        <f t="shared" si="3451"/>
        <v>54048750</v>
      </c>
      <c r="DC157" s="380">
        <f t="shared" si="3451"/>
        <v>13682957</v>
      </c>
      <c r="DD157" s="381">
        <f t="shared" si="3451"/>
        <v>-16647043</v>
      </c>
      <c r="DE157" s="282">
        <f t="shared" si="3451"/>
        <v>2</v>
      </c>
      <c r="DF157" s="246">
        <f t="shared" si="3451"/>
        <v>25000000</v>
      </c>
      <c r="DG157" s="242">
        <f t="shared" si="3451"/>
        <v>6250000</v>
      </c>
      <c r="DH157" s="269">
        <f t="shared" si="3451"/>
        <v>1</v>
      </c>
      <c r="DI157" s="243">
        <f t="shared" si="3451"/>
        <v>50000000</v>
      </c>
      <c r="DJ157" s="242">
        <f t="shared" si="3451"/>
        <v>12500000</v>
      </c>
      <c r="DK157" s="269">
        <f t="shared" si="3451"/>
        <v>2</v>
      </c>
      <c r="DL157" s="244">
        <f t="shared" ref="DL157:EQ157" si="3452">SUMIFS(DL$5:DL$126,$HC$5:$HC$126,$S157,$HE$5:$HE$126,$D157)</f>
        <v>43905662</v>
      </c>
      <c r="DM157" s="242">
        <f t="shared" si="3452"/>
        <v>11346983</v>
      </c>
      <c r="DN157" s="245">
        <f t="shared" si="3452"/>
        <v>6291983</v>
      </c>
      <c r="DO157" s="269">
        <f t="shared" si="3452"/>
        <v>2</v>
      </c>
      <c r="DP157" s="241">
        <f t="shared" si="3452"/>
        <v>25000000</v>
      </c>
      <c r="DQ157" s="242">
        <f t="shared" si="3452"/>
        <v>6250000</v>
      </c>
      <c r="DR157" s="269">
        <f t="shared" si="3452"/>
        <v>1</v>
      </c>
      <c r="DS157" s="243">
        <f t="shared" si="3452"/>
        <v>50000000</v>
      </c>
      <c r="DT157" s="242">
        <f t="shared" si="3452"/>
        <v>12500000</v>
      </c>
      <c r="DU157" s="269">
        <f t="shared" si="3452"/>
        <v>2</v>
      </c>
      <c r="DV157" s="244">
        <f t="shared" si="3452"/>
        <v>0</v>
      </c>
      <c r="DW157" s="242">
        <f t="shared" si="3452"/>
        <v>0</v>
      </c>
      <c r="DX157" s="245">
        <f t="shared" si="3452"/>
        <v>-5055000</v>
      </c>
      <c r="DY157" s="269">
        <f t="shared" si="3452"/>
        <v>0</v>
      </c>
      <c r="DZ157" s="241">
        <f t="shared" si="3452"/>
        <v>25000000</v>
      </c>
      <c r="EA157" s="242">
        <f t="shared" si="3452"/>
        <v>6250000</v>
      </c>
      <c r="EB157" s="269">
        <f t="shared" si="3452"/>
        <v>1</v>
      </c>
      <c r="EC157" s="243">
        <f t="shared" si="3452"/>
        <v>120800000</v>
      </c>
      <c r="ED157" s="242">
        <f t="shared" si="3452"/>
        <v>46538278</v>
      </c>
      <c r="EE157" s="269">
        <f t="shared" si="3452"/>
        <v>3</v>
      </c>
      <c r="EF157" s="244">
        <f t="shared" si="3452"/>
        <v>50090625</v>
      </c>
      <c r="EG157" s="242">
        <f t="shared" si="3452"/>
        <v>12773562</v>
      </c>
      <c r="EH157" s="245">
        <f t="shared" si="3452"/>
        <v>7718562</v>
      </c>
      <c r="EI157" s="269">
        <f t="shared" si="3452"/>
        <v>2</v>
      </c>
      <c r="EJ157" s="441">
        <f t="shared" si="3452"/>
        <v>75000000</v>
      </c>
      <c r="EK157" s="442">
        <f t="shared" si="3452"/>
        <v>18750000</v>
      </c>
      <c r="EL157" s="443">
        <f t="shared" si="3452"/>
        <v>3</v>
      </c>
      <c r="EM157" s="462">
        <f t="shared" si="3452"/>
        <v>220800000</v>
      </c>
      <c r="EN157" s="463">
        <f t="shared" si="3452"/>
        <v>71538278</v>
      </c>
      <c r="EO157" s="464">
        <f t="shared" si="3452"/>
        <v>7</v>
      </c>
      <c r="EP157" s="309">
        <f t="shared" si="3452"/>
        <v>93996287</v>
      </c>
      <c r="EQ157" s="319">
        <f t="shared" si="3452"/>
        <v>24120545</v>
      </c>
      <c r="ER157" s="329">
        <f t="shared" ref="ER157:FW157" si="3453">SUMIFS(ER$5:ER$126,$HC$5:$HC$126,$S157,$HE$5:$HE$126,$D157)</f>
        <v>8955545</v>
      </c>
      <c r="ES157" s="272">
        <f t="shared" si="3453"/>
        <v>4</v>
      </c>
      <c r="ET157" s="246">
        <f t="shared" si="3453"/>
        <v>25000000</v>
      </c>
      <c r="EU157" s="242">
        <f t="shared" si="3453"/>
        <v>6250000</v>
      </c>
      <c r="EV157" s="269">
        <f t="shared" si="3453"/>
        <v>1</v>
      </c>
      <c r="EW157" s="243">
        <f t="shared" si="3453"/>
        <v>25000000</v>
      </c>
      <c r="EX157" s="242">
        <f t="shared" si="3453"/>
        <v>6250000</v>
      </c>
      <c r="EY157" s="269">
        <f t="shared" si="3453"/>
        <v>1</v>
      </c>
      <c r="EZ157" s="244">
        <f t="shared" si="3453"/>
        <v>53424500</v>
      </c>
      <c r="FA157" s="242">
        <f t="shared" si="3453"/>
        <v>12269154</v>
      </c>
      <c r="FB157" s="245">
        <f t="shared" si="3453"/>
        <v>7214154</v>
      </c>
      <c r="FC157" s="269">
        <f t="shared" si="3453"/>
        <v>2</v>
      </c>
      <c r="FD157" s="241">
        <f t="shared" si="3453"/>
        <v>25000000</v>
      </c>
      <c r="FE157" s="242">
        <f t="shared" si="3453"/>
        <v>6250000</v>
      </c>
      <c r="FF157" s="269">
        <f t="shared" si="3453"/>
        <v>1</v>
      </c>
      <c r="FG157" s="243">
        <f t="shared" si="3453"/>
        <v>25000000</v>
      </c>
      <c r="FH157" s="242">
        <f t="shared" si="3453"/>
        <v>6250000</v>
      </c>
      <c r="FI157" s="269">
        <f t="shared" si="3453"/>
        <v>1</v>
      </c>
      <c r="FJ157" s="244">
        <f t="shared" si="3453"/>
        <v>74787000</v>
      </c>
      <c r="FK157" s="242">
        <f t="shared" si="3453"/>
        <v>17605829</v>
      </c>
      <c r="FL157" s="245">
        <f t="shared" si="3453"/>
        <v>12550829</v>
      </c>
      <c r="FM157" s="269">
        <f t="shared" si="3453"/>
        <v>3</v>
      </c>
      <c r="FN157" s="241">
        <f t="shared" si="3453"/>
        <v>50000000</v>
      </c>
      <c r="FO157" s="242">
        <f t="shared" si="3453"/>
        <v>12500000</v>
      </c>
      <c r="FP157" s="269">
        <f t="shared" si="3453"/>
        <v>2</v>
      </c>
      <c r="FQ157" s="243">
        <f t="shared" si="3453"/>
        <v>25000000</v>
      </c>
      <c r="FR157" s="242">
        <f t="shared" si="3453"/>
        <v>6250000</v>
      </c>
      <c r="FS157" s="269">
        <f t="shared" si="3453"/>
        <v>1</v>
      </c>
      <c r="FT157" s="244">
        <f t="shared" si="3453"/>
        <v>50000000</v>
      </c>
      <c r="FU157" s="242">
        <f t="shared" si="3453"/>
        <v>12500000</v>
      </c>
      <c r="FV157" s="245">
        <f t="shared" si="3453"/>
        <v>7445000</v>
      </c>
      <c r="FW157" s="269">
        <f t="shared" si="3453"/>
        <v>2</v>
      </c>
      <c r="FX157" s="441">
        <f t="shared" ref="FX157:HA157" si="3454">SUMIFS(FX$5:FX$126,$HC$5:$HC$126,$S157,$HE$5:$HE$126,$D157)</f>
        <v>100000000</v>
      </c>
      <c r="FY157" s="442">
        <f t="shared" si="3454"/>
        <v>25000000</v>
      </c>
      <c r="FZ157" s="443">
        <f t="shared" si="3454"/>
        <v>4</v>
      </c>
      <c r="GA157" s="462">
        <f t="shared" si="3454"/>
        <v>75000000</v>
      </c>
      <c r="GB157" s="463">
        <f t="shared" si="3454"/>
        <v>18750000</v>
      </c>
      <c r="GC157" s="464">
        <f t="shared" si="3454"/>
        <v>3</v>
      </c>
      <c r="GD157" s="309">
        <f t="shared" si="3454"/>
        <v>178211500</v>
      </c>
      <c r="GE157" s="319">
        <f t="shared" si="3454"/>
        <v>42374983</v>
      </c>
      <c r="GF157" s="329">
        <f t="shared" si="3454"/>
        <v>27209983</v>
      </c>
      <c r="GG157" s="272">
        <f t="shared" si="3454"/>
        <v>7</v>
      </c>
      <c r="GH157" s="344">
        <f t="shared" si="3454"/>
        <v>175000000</v>
      </c>
      <c r="GI157" s="345">
        <f t="shared" si="3454"/>
        <v>43750000</v>
      </c>
      <c r="GJ157" s="276">
        <f t="shared" si="3454"/>
        <v>7</v>
      </c>
      <c r="GK157" s="364">
        <f t="shared" si="3454"/>
        <v>295800000</v>
      </c>
      <c r="GL157" s="365">
        <f t="shared" si="3454"/>
        <v>90288278</v>
      </c>
      <c r="GM157" s="279">
        <f t="shared" si="3454"/>
        <v>10</v>
      </c>
      <c r="GN157" s="379">
        <f t="shared" si="3454"/>
        <v>272207787</v>
      </c>
      <c r="GO157" s="380">
        <f t="shared" si="3454"/>
        <v>66495528</v>
      </c>
      <c r="GP157" s="381">
        <f t="shared" si="3454"/>
        <v>36165528</v>
      </c>
      <c r="GQ157" s="282">
        <f t="shared" si="3454"/>
        <v>11</v>
      </c>
      <c r="GR157" s="401">
        <f t="shared" si="3454"/>
        <v>375000000</v>
      </c>
      <c r="GS157" s="402">
        <f t="shared" si="3454"/>
        <v>93750000</v>
      </c>
      <c r="GT157" s="285">
        <f t="shared" si="3454"/>
        <v>15</v>
      </c>
      <c r="GU157" s="401">
        <f t="shared" si="3454"/>
        <v>468007787</v>
      </c>
      <c r="GV157" s="402">
        <f t="shared" si="3454"/>
        <v>131783806</v>
      </c>
      <c r="GW157" s="285">
        <f t="shared" si="3454"/>
        <v>17</v>
      </c>
      <c r="GX157" s="401">
        <f t="shared" si="3454"/>
        <v>326256537</v>
      </c>
      <c r="GY157" s="402">
        <f t="shared" si="3454"/>
        <v>80178485</v>
      </c>
      <c r="GZ157" s="417">
        <f t="shared" si="3454"/>
        <v>19518485</v>
      </c>
      <c r="HA157" s="291">
        <f t="shared" si="3454"/>
        <v>13</v>
      </c>
      <c r="HB157" s="260"/>
      <c r="HC157" s="247" t="s">
        <v>237</v>
      </c>
      <c r="HD157" s="258"/>
      <c r="HE157" s="259"/>
      <c r="HF157" s="258"/>
      <c r="HG157" s="258"/>
    </row>
    <row r="158" spans="2:215" s="96" customFormat="1" ht="28.5">
      <c r="B158" s="602"/>
      <c r="C158" s="147"/>
      <c r="D158" s="521"/>
      <c r="E158" s="234"/>
      <c r="F158" s="235"/>
      <c r="G158" s="235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9"/>
      <c r="S158" s="248" t="s">
        <v>238</v>
      </c>
      <c r="T158" s="249">
        <f t="shared" ref="T158:AY158" si="3455">SUMIFS(T$5:T$126,$HC$5:$HC$126,$S158,$HE$5:$HE$126,$D157)</f>
        <v>0</v>
      </c>
      <c r="U158" s="250">
        <f t="shared" si="3455"/>
        <v>0</v>
      </c>
      <c r="V158" s="270">
        <f t="shared" si="3455"/>
        <v>0</v>
      </c>
      <c r="W158" s="251">
        <f t="shared" si="3455"/>
        <v>0</v>
      </c>
      <c r="X158" s="250">
        <f t="shared" si="3455"/>
        <v>0</v>
      </c>
      <c r="Y158" s="270">
        <f t="shared" si="3455"/>
        <v>0</v>
      </c>
      <c r="Z158" s="252">
        <f t="shared" si="3455"/>
        <v>0</v>
      </c>
      <c r="AA158" s="250">
        <f t="shared" si="3455"/>
        <v>0</v>
      </c>
      <c r="AB158" s="253">
        <f t="shared" si="3455"/>
        <v>-5055000</v>
      </c>
      <c r="AC158" s="270">
        <f t="shared" si="3455"/>
        <v>0</v>
      </c>
      <c r="AD158" s="249">
        <f t="shared" si="3455"/>
        <v>54125000</v>
      </c>
      <c r="AE158" s="250">
        <f t="shared" si="3455"/>
        <v>13385551</v>
      </c>
      <c r="AF158" s="270">
        <f t="shared" si="3455"/>
        <v>2</v>
      </c>
      <c r="AG158" s="251">
        <f t="shared" si="3455"/>
        <v>0</v>
      </c>
      <c r="AH158" s="250">
        <f t="shared" si="3455"/>
        <v>0</v>
      </c>
      <c r="AI158" s="270">
        <f t="shared" si="3455"/>
        <v>0</v>
      </c>
      <c r="AJ158" s="252">
        <f t="shared" si="3455"/>
        <v>0</v>
      </c>
      <c r="AK158" s="250">
        <f t="shared" si="3455"/>
        <v>0</v>
      </c>
      <c r="AL158" s="253">
        <f t="shared" si="3455"/>
        <v>-5055000</v>
      </c>
      <c r="AM158" s="270">
        <f t="shared" si="3455"/>
        <v>0</v>
      </c>
      <c r="AN158" s="249">
        <f t="shared" si="3455"/>
        <v>0</v>
      </c>
      <c r="AO158" s="250">
        <f t="shared" si="3455"/>
        <v>0</v>
      </c>
      <c r="AP158" s="270">
        <f t="shared" si="3455"/>
        <v>0</v>
      </c>
      <c r="AQ158" s="251">
        <f t="shared" si="3455"/>
        <v>0</v>
      </c>
      <c r="AR158" s="250">
        <f t="shared" si="3455"/>
        <v>0</v>
      </c>
      <c r="AS158" s="270">
        <f t="shared" si="3455"/>
        <v>0</v>
      </c>
      <c r="AT158" s="252">
        <f t="shared" si="3455"/>
        <v>0</v>
      </c>
      <c r="AU158" s="250">
        <f t="shared" si="3455"/>
        <v>0</v>
      </c>
      <c r="AV158" s="253">
        <f t="shared" si="3455"/>
        <v>-5055000</v>
      </c>
      <c r="AW158" s="270">
        <f t="shared" si="3455"/>
        <v>0</v>
      </c>
      <c r="AX158" s="444">
        <f t="shared" si="3455"/>
        <v>54125000</v>
      </c>
      <c r="AY158" s="445">
        <f t="shared" si="3455"/>
        <v>13385551</v>
      </c>
      <c r="AZ158" s="446">
        <f t="shared" ref="AZ158:CE158" si="3456">SUMIFS(AZ$5:AZ$126,$HC$5:$HC$126,$S158,$HE$5:$HE$126,$D157)</f>
        <v>2</v>
      </c>
      <c r="BA158" s="465">
        <f t="shared" si="3456"/>
        <v>0</v>
      </c>
      <c r="BB158" s="466">
        <f t="shared" si="3456"/>
        <v>0</v>
      </c>
      <c r="BC158" s="467">
        <f t="shared" si="3456"/>
        <v>0</v>
      </c>
      <c r="BD158" s="310">
        <f t="shared" si="3456"/>
        <v>0</v>
      </c>
      <c r="BE158" s="320">
        <f t="shared" si="3456"/>
        <v>0</v>
      </c>
      <c r="BF158" s="330">
        <f t="shared" si="3456"/>
        <v>-15165000</v>
      </c>
      <c r="BG158" s="273">
        <f t="shared" si="3456"/>
        <v>0</v>
      </c>
      <c r="BH158" s="254">
        <f t="shared" si="3456"/>
        <v>31492200</v>
      </c>
      <c r="BI158" s="250">
        <f t="shared" si="3456"/>
        <v>6095472</v>
      </c>
      <c r="BJ158" s="270">
        <f t="shared" si="3456"/>
        <v>1</v>
      </c>
      <c r="BK158" s="251">
        <f t="shared" si="3456"/>
        <v>0</v>
      </c>
      <c r="BL158" s="250">
        <f t="shared" si="3456"/>
        <v>0</v>
      </c>
      <c r="BM158" s="270">
        <f t="shared" si="3456"/>
        <v>0</v>
      </c>
      <c r="BN158" s="252">
        <f t="shared" si="3456"/>
        <v>31320000</v>
      </c>
      <c r="BO158" s="250">
        <f t="shared" si="3456"/>
        <v>7787188</v>
      </c>
      <c r="BP158" s="253">
        <f t="shared" si="3456"/>
        <v>2732188</v>
      </c>
      <c r="BQ158" s="270">
        <f t="shared" si="3456"/>
        <v>1</v>
      </c>
      <c r="BR158" s="249">
        <f t="shared" si="3456"/>
        <v>27625000</v>
      </c>
      <c r="BS158" s="250">
        <f t="shared" si="3456"/>
        <v>5671850</v>
      </c>
      <c r="BT158" s="270">
        <f t="shared" si="3456"/>
        <v>1</v>
      </c>
      <c r="BU158" s="251">
        <f t="shared" si="3456"/>
        <v>0</v>
      </c>
      <c r="BV158" s="250">
        <f t="shared" si="3456"/>
        <v>0</v>
      </c>
      <c r="BW158" s="270">
        <f t="shared" si="3456"/>
        <v>0</v>
      </c>
      <c r="BX158" s="252">
        <f t="shared" si="3456"/>
        <v>0</v>
      </c>
      <c r="BY158" s="250">
        <f t="shared" si="3456"/>
        <v>0</v>
      </c>
      <c r="BZ158" s="253">
        <f t="shared" si="3456"/>
        <v>-5055000</v>
      </c>
      <c r="CA158" s="270">
        <f t="shared" si="3456"/>
        <v>0</v>
      </c>
      <c r="CB158" s="249">
        <f t="shared" si="3456"/>
        <v>38225700</v>
      </c>
      <c r="CC158" s="250">
        <f t="shared" si="3456"/>
        <v>9960420</v>
      </c>
      <c r="CD158" s="270">
        <f t="shared" si="3456"/>
        <v>2</v>
      </c>
      <c r="CE158" s="251">
        <f t="shared" si="3456"/>
        <v>31820000</v>
      </c>
      <c r="CF158" s="250">
        <f t="shared" ref="CF158:DK158" si="3457">SUMIFS(CF$5:CF$126,$HC$5:$HC$126,$S158,$HE$5:$HE$126,$D157)</f>
        <v>6375168</v>
      </c>
      <c r="CG158" s="270">
        <f t="shared" si="3457"/>
        <v>1</v>
      </c>
      <c r="CH158" s="252">
        <f t="shared" si="3457"/>
        <v>0</v>
      </c>
      <c r="CI158" s="250">
        <f t="shared" si="3457"/>
        <v>0</v>
      </c>
      <c r="CJ158" s="253">
        <f t="shared" si="3457"/>
        <v>-5055000</v>
      </c>
      <c r="CK158" s="270">
        <f t="shared" si="3457"/>
        <v>0</v>
      </c>
      <c r="CL158" s="444">
        <f t="shared" si="3457"/>
        <v>97342900</v>
      </c>
      <c r="CM158" s="445">
        <f t="shared" si="3457"/>
        <v>21727742</v>
      </c>
      <c r="CN158" s="446">
        <f t="shared" si="3457"/>
        <v>4</v>
      </c>
      <c r="CO158" s="465">
        <f t="shared" si="3457"/>
        <v>31820000</v>
      </c>
      <c r="CP158" s="466">
        <f t="shared" si="3457"/>
        <v>6375168</v>
      </c>
      <c r="CQ158" s="467">
        <f t="shared" si="3457"/>
        <v>1</v>
      </c>
      <c r="CR158" s="310">
        <f t="shared" si="3457"/>
        <v>31320000</v>
      </c>
      <c r="CS158" s="320">
        <f t="shared" si="3457"/>
        <v>7787188</v>
      </c>
      <c r="CT158" s="330">
        <f t="shared" si="3457"/>
        <v>-7377812</v>
      </c>
      <c r="CU158" s="273">
        <f t="shared" si="3457"/>
        <v>1</v>
      </c>
      <c r="CV158" s="346">
        <f t="shared" si="3457"/>
        <v>151467900</v>
      </c>
      <c r="CW158" s="347">
        <f t="shared" si="3457"/>
        <v>35113293</v>
      </c>
      <c r="CX158" s="277">
        <f t="shared" si="3457"/>
        <v>6</v>
      </c>
      <c r="CY158" s="366">
        <f t="shared" si="3457"/>
        <v>31820000</v>
      </c>
      <c r="CZ158" s="367">
        <f t="shared" si="3457"/>
        <v>6375168</v>
      </c>
      <c r="DA158" s="280">
        <f t="shared" si="3457"/>
        <v>1</v>
      </c>
      <c r="DB158" s="382">
        <f t="shared" si="3457"/>
        <v>31320000</v>
      </c>
      <c r="DC158" s="383">
        <f t="shared" si="3457"/>
        <v>7787188</v>
      </c>
      <c r="DD158" s="330">
        <f t="shared" si="3457"/>
        <v>-22542812</v>
      </c>
      <c r="DE158" s="283">
        <f t="shared" si="3457"/>
        <v>1</v>
      </c>
      <c r="DF158" s="254">
        <f t="shared" si="3457"/>
        <v>0</v>
      </c>
      <c r="DG158" s="250">
        <f t="shared" si="3457"/>
        <v>0</v>
      </c>
      <c r="DH158" s="270">
        <f t="shared" si="3457"/>
        <v>0</v>
      </c>
      <c r="DI158" s="251">
        <f t="shared" si="3457"/>
        <v>0</v>
      </c>
      <c r="DJ158" s="250">
        <f t="shared" si="3457"/>
        <v>0</v>
      </c>
      <c r="DK158" s="270">
        <f t="shared" si="3457"/>
        <v>0</v>
      </c>
      <c r="DL158" s="252">
        <f t="shared" ref="DL158:EQ158" si="3458">SUMIFS(DL$5:DL$126,$HC$5:$HC$126,$S158,$HE$5:$HE$126,$D157)</f>
        <v>0</v>
      </c>
      <c r="DM158" s="250">
        <f t="shared" si="3458"/>
        <v>0</v>
      </c>
      <c r="DN158" s="253">
        <f t="shared" si="3458"/>
        <v>-5055000</v>
      </c>
      <c r="DO158" s="270">
        <f t="shared" si="3458"/>
        <v>0</v>
      </c>
      <c r="DP158" s="249">
        <f t="shared" si="3458"/>
        <v>0</v>
      </c>
      <c r="DQ158" s="250">
        <f t="shared" si="3458"/>
        <v>0</v>
      </c>
      <c r="DR158" s="270">
        <f t="shared" si="3458"/>
        <v>0</v>
      </c>
      <c r="DS158" s="251">
        <f t="shared" si="3458"/>
        <v>0</v>
      </c>
      <c r="DT158" s="250">
        <f t="shared" si="3458"/>
        <v>0</v>
      </c>
      <c r="DU158" s="270">
        <f t="shared" si="3458"/>
        <v>0</v>
      </c>
      <c r="DV158" s="252">
        <f t="shared" si="3458"/>
        <v>0</v>
      </c>
      <c r="DW158" s="250">
        <f t="shared" si="3458"/>
        <v>0</v>
      </c>
      <c r="DX158" s="253">
        <f t="shared" si="3458"/>
        <v>-5055000</v>
      </c>
      <c r="DY158" s="270">
        <f t="shared" si="3458"/>
        <v>0</v>
      </c>
      <c r="DZ158" s="249">
        <f t="shared" si="3458"/>
        <v>0</v>
      </c>
      <c r="EA158" s="250">
        <f t="shared" si="3458"/>
        <v>0</v>
      </c>
      <c r="EB158" s="270">
        <f t="shared" si="3458"/>
        <v>0</v>
      </c>
      <c r="EC158" s="251">
        <f t="shared" si="3458"/>
        <v>0</v>
      </c>
      <c r="ED158" s="250">
        <f t="shared" si="3458"/>
        <v>0</v>
      </c>
      <c r="EE158" s="270">
        <f t="shared" si="3458"/>
        <v>0</v>
      </c>
      <c r="EF158" s="252">
        <f t="shared" si="3458"/>
        <v>0</v>
      </c>
      <c r="EG158" s="250">
        <f t="shared" si="3458"/>
        <v>0</v>
      </c>
      <c r="EH158" s="253">
        <f t="shared" si="3458"/>
        <v>-5055000</v>
      </c>
      <c r="EI158" s="270">
        <f t="shared" si="3458"/>
        <v>0</v>
      </c>
      <c r="EJ158" s="444">
        <f t="shared" si="3458"/>
        <v>0</v>
      </c>
      <c r="EK158" s="445">
        <f t="shared" si="3458"/>
        <v>0</v>
      </c>
      <c r="EL158" s="446">
        <f t="shared" si="3458"/>
        <v>0</v>
      </c>
      <c r="EM158" s="465">
        <f t="shared" si="3458"/>
        <v>0</v>
      </c>
      <c r="EN158" s="466">
        <f t="shared" si="3458"/>
        <v>0</v>
      </c>
      <c r="EO158" s="467">
        <f t="shared" si="3458"/>
        <v>0</v>
      </c>
      <c r="EP158" s="310">
        <f t="shared" si="3458"/>
        <v>0</v>
      </c>
      <c r="EQ158" s="320">
        <f t="shared" si="3458"/>
        <v>0</v>
      </c>
      <c r="ER158" s="330">
        <f t="shared" ref="ER158:FW158" si="3459">SUMIFS(ER$5:ER$126,$HC$5:$HC$126,$S158,$HE$5:$HE$126,$D157)</f>
        <v>-15165000</v>
      </c>
      <c r="ES158" s="273">
        <f t="shared" si="3459"/>
        <v>0</v>
      </c>
      <c r="ET158" s="254">
        <f t="shared" si="3459"/>
        <v>0</v>
      </c>
      <c r="EU158" s="250">
        <f t="shared" si="3459"/>
        <v>0</v>
      </c>
      <c r="EV158" s="270">
        <f t="shared" si="3459"/>
        <v>0</v>
      </c>
      <c r="EW158" s="251">
        <f t="shared" si="3459"/>
        <v>0</v>
      </c>
      <c r="EX158" s="250">
        <f t="shared" si="3459"/>
        <v>0</v>
      </c>
      <c r="EY158" s="270">
        <f t="shared" si="3459"/>
        <v>0</v>
      </c>
      <c r="EZ158" s="252">
        <f t="shared" si="3459"/>
        <v>0</v>
      </c>
      <c r="FA158" s="250">
        <f t="shared" si="3459"/>
        <v>0</v>
      </c>
      <c r="FB158" s="253">
        <f t="shared" si="3459"/>
        <v>-5055000</v>
      </c>
      <c r="FC158" s="270">
        <f t="shared" si="3459"/>
        <v>0</v>
      </c>
      <c r="FD158" s="249">
        <f t="shared" si="3459"/>
        <v>0</v>
      </c>
      <c r="FE158" s="250">
        <f t="shared" si="3459"/>
        <v>0</v>
      </c>
      <c r="FF158" s="270">
        <f t="shared" si="3459"/>
        <v>0</v>
      </c>
      <c r="FG158" s="251">
        <f t="shared" si="3459"/>
        <v>0</v>
      </c>
      <c r="FH158" s="250">
        <f t="shared" si="3459"/>
        <v>0</v>
      </c>
      <c r="FI158" s="270">
        <f t="shared" si="3459"/>
        <v>0</v>
      </c>
      <c r="FJ158" s="252">
        <f t="shared" si="3459"/>
        <v>0</v>
      </c>
      <c r="FK158" s="250">
        <f t="shared" si="3459"/>
        <v>0</v>
      </c>
      <c r="FL158" s="253">
        <f t="shared" si="3459"/>
        <v>-5055000</v>
      </c>
      <c r="FM158" s="270">
        <f t="shared" si="3459"/>
        <v>0</v>
      </c>
      <c r="FN158" s="249">
        <f t="shared" si="3459"/>
        <v>0</v>
      </c>
      <c r="FO158" s="250">
        <f t="shared" si="3459"/>
        <v>0</v>
      </c>
      <c r="FP158" s="270">
        <f t="shared" si="3459"/>
        <v>0</v>
      </c>
      <c r="FQ158" s="251">
        <f t="shared" si="3459"/>
        <v>0</v>
      </c>
      <c r="FR158" s="250">
        <f t="shared" si="3459"/>
        <v>0</v>
      </c>
      <c r="FS158" s="270">
        <f t="shared" si="3459"/>
        <v>0</v>
      </c>
      <c r="FT158" s="252">
        <f t="shared" si="3459"/>
        <v>0</v>
      </c>
      <c r="FU158" s="250">
        <f t="shared" si="3459"/>
        <v>0</v>
      </c>
      <c r="FV158" s="253">
        <f t="shared" si="3459"/>
        <v>-5055000</v>
      </c>
      <c r="FW158" s="270">
        <f t="shared" si="3459"/>
        <v>0</v>
      </c>
      <c r="FX158" s="444">
        <f t="shared" ref="FX158:HA158" si="3460">SUMIFS(FX$5:FX$126,$HC$5:$HC$126,$S158,$HE$5:$HE$126,$D157)</f>
        <v>0</v>
      </c>
      <c r="FY158" s="445">
        <f t="shared" si="3460"/>
        <v>0</v>
      </c>
      <c r="FZ158" s="446">
        <f t="shared" si="3460"/>
        <v>0</v>
      </c>
      <c r="GA158" s="465">
        <f t="shared" si="3460"/>
        <v>0</v>
      </c>
      <c r="GB158" s="466">
        <f t="shared" si="3460"/>
        <v>0</v>
      </c>
      <c r="GC158" s="467">
        <f t="shared" si="3460"/>
        <v>0</v>
      </c>
      <c r="GD158" s="310">
        <f t="shared" si="3460"/>
        <v>0</v>
      </c>
      <c r="GE158" s="320">
        <f t="shared" si="3460"/>
        <v>0</v>
      </c>
      <c r="GF158" s="330">
        <f t="shared" si="3460"/>
        <v>-15165000</v>
      </c>
      <c r="GG158" s="273">
        <f t="shared" si="3460"/>
        <v>0</v>
      </c>
      <c r="GH158" s="346">
        <f t="shared" si="3460"/>
        <v>0</v>
      </c>
      <c r="GI158" s="347">
        <f t="shared" si="3460"/>
        <v>0</v>
      </c>
      <c r="GJ158" s="277">
        <f t="shared" si="3460"/>
        <v>0</v>
      </c>
      <c r="GK158" s="366">
        <f t="shared" si="3460"/>
        <v>0</v>
      </c>
      <c r="GL158" s="367">
        <f t="shared" si="3460"/>
        <v>0</v>
      </c>
      <c r="GM158" s="280">
        <f t="shared" si="3460"/>
        <v>0</v>
      </c>
      <c r="GN158" s="382">
        <f t="shared" si="3460"/>
        <v>0</v>
      </c>
      <c r="GO158" s="383">
        <f t="shared" si="3460"/>
        <v>0</v>
      </c>
      <c r="GP158" s="330">
        <f t="shared" si="3460"/>
        <v>-30330000</v>
      </c>
      <c r="GQ158" s="283">
        <f t="shared" si="3460"/>
        <v>0</v>
      </c>
      <c r="GR158" s="403">
        <f t="shared" si="3460"/>
        <v>151467900</v>
      </c>
      <c r="GS158" s="404">
        <f t="shared" si="3460"/>
        <v>35113293</v>
      </c>
      <c r="GT158" s="286">
        <f t="shared" si="3460"/>
        <v>6</v>
      </c>
      <c r="GU158" s="403">
        <f t="shared" si="3460"/>
        <v>31820000</v>
      </c>
      <c r="GV158" s="404">
        <f t="shared" si="3460"/>
        <v>6375168</v>
      </c>
      <c r="GW158" s="286">
        <f t="shared" si="3460"/>
        <v>1</v>
      </c>
      <c r="GX158" s="403">
        <f t="shared" si="3460"/>
        <v>31320000</v>
      </c>
      <c r="GY158" s="404">
        <f t="shared" si="3460"/>
        <v>7787188</v>
      </c>
      <c r="GZ158" s="330">
        <f t="shared" si="3460"/>
        <v>-52872812</v>
      </c>
      <c r="HA158" s="290">
        <f t="shared" si="3460"/>
        <v>1</v>
      </c>
      <c r="HB158" s="260"/>
      <c r="HC158" s="247" t="s">
        <v>238</v>
      </c>
      <c r="HD158" s="258"/>
      <c r="HE158" s="259"/>
      <c r="HF158" s="258"/>
      <c r="HG158" s="258"/>
    </row>
    <row r="159" spans="2:215" s="96" customFormat="1" ht="29.25" thickBot="1">
      <c r="B159" s="602"/>
      <c r="C159" s="147"/>
      <c r="D159" s="521"/>
      <c r="E159" s="234"/>
      <c r="F159" s="235"/>
      <c r="G159" s="235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9"/>
      <c r="S159" s="268" t="s">
        <v>239</v>
      </c>
      <c r="T159" s="261" t="str">
        <f t="shared" ref="T159:AA159" si="3461">IF(AND(T157&gt;0,T158&gt;0),ROUNDDOWN(T158/T157,4),"")</f>
        <v/>
      </c>
      <c r="U159" s="262" t="str">
        <f t="shared" si="3461"/>
        <v/>
      </c>
      <c r="V159" s="271" t="str">
        <f t="shared" si="3461"/>
        <v/>
      </c>
      <c r="W159" s="263" t="str">
        <f t="shared" si="3461"/>
        <v/>
      </c>
      <c r="X159" s="262" t="str">
        <f t="shared" si="3461"/>
        <v/>
      </c>
      <c r="Y159" s="271" t="str">
        <f t="shared" si="3461"/>
        <v/>
      </c>
      <c r="Z159" s="264" t="str">
        <f t="shared" si="3461"/>
        <v/>
      </c>
      <c r="AA159" s="262" t="str">
        <f t="shared" si="3461"/>
        <v/>
      </c>
      <c r="AB159" s="265">
        <f>IF(AB158&gt;0,AB158/AB157,0)</f>
        <v>0</v>
      </c>
      <c r="AC159" s="271" t="str">
        <f t="shared" ref="AC159:AK159" si="3462">IF(AND(AC157&gt;0,AC158&gt;0),ROUNDDOWN(AC158/AC157,4),"")</f>
        <v/>
      </c>
      <c r="AD159" s="261">
        <f t="shared" si="3462"/>
        <v>2.165</v>
      </c>
      <c r="AE159" s="262">
        <f t="shared" si="3462"/>
        <v>2.1415999999999999</v>
      </c>
      <c r="AF159" s="271">
        <f t="shared" si="3462"/>
        <v>2</v>
      </c>
      <c r="AG159" s="263" t="str">
        <f t="shared" si="3462"/>
        <v/>
      </c>
      <c r="AH159" s="262" t="str">
        <f t="shared" si="3462"/>
        <v/>
      </c>
      <c r="AI159" s="271" t="str">
        <f t="shared" si="3462"/>
        <v/>
      </c>
      <c r="AJ159" s="264" t="str">
        <f t="shared" si="3462"/>
        <v/>
      </c>
      <c r="AK159" s="262" t="str">
        <f t="shared" si="3462"/>
        <v/>
      </c>
      <c r="AL159" s="265">
        <f>IF(AL158&gt;0,AL158/AL157,0)</f>
        <v>0</v>
      </c>
      <c r="AM159" s="271" t="str">
        <f t="shared" ref="AM159:AU159" si="3463">IF(AND(AM157&gt;0,AM158&gt;0),ROUNDDOWN(AM158/AM157,4),"")</f>
        <v/>
      </c>
      <c r="AN159" s="261" t="str">
        <f t="shared" si="3463"/>
        <v/>
      </c>
      <c r="AO159" s="262" t="str">
        <f t="shared" si="3463"/>
        <v/>
      </c>
      <c r="AP159" s="271" t="str">
        <f t="shared" si="3463"/>
        <v/>
      </c>
      <c r="AQ159" s="263" t="str">
        <f t="shared" si="3463"/>
        <v/>
      </c>
      <c r="AR159" s="262" t="str">
        <f t="shared" si="3463"/>
        <v/>
      </c>
      <c r="AS159" s="271" t="str">
        <f t="shared" si="3463"/>
        <v/>
      </c>
      <c r="AT159" s="264" t="str">
        <f t="shared" si="3463"/>
        <v/>
      </c>
      <c r="AU159" s="262" t="str">
        <f t="shared" si="3463"/>
        <v/>
      </c>
      <c r="AV159" s="265">
        <f>IF(AV158&gt;0,AV158/AV157,0)</f>
        <v>0</v>
      </c>
      <c r="AW159" s="271" t="str">
        <f t="shared" ref="AW159:BE159" si="3464">IF(AND(AW157&gt;0,AW158&gt;0),ROUNDDOWN(AW158/AW157,4),"")</f>
        <v/>
      </c>
      <c r="AX159" s="447">
        <f t="shared" si="3464"/>
        <v>0.54120000000000001</v>
      </c>
      <c r="AY159" s="448">
        <f t="shared" si="3464"/>
        <v>0.53539999999999999</v>
      </c>
      <c r="AZ159" s="449">
        <f t="shared" si="3464"/>
        <v>0.5</v>
      </c>
      <c r="BA159" s="468" t="str">
        <f t="shared" si="3464"/>
        <v/>
      </c>
      <c r="BB159" s="469" t="str">
        <f t="shared" si="3464"/>
        <v/>
      </c>
      <c r="BC159" s="470" t="str">
        <f t="shared" si="3464"/>
        <v/>
      </c>
      <c r="BD159" s="311" t="str">
        <f t="shared" si="3464"/>
        <v/>
      </c>
      <c r="BE159" s="321" t="str">
        <f t="shared" si="3464"/>
        <v/>
      </c>
      <c r="BF159" s="331"/>
      <c r="BG159" s="274" t="str">
        <f>IF(AND(BG157&gt;0,BG158&gt;0),ROUNDDOWN(BG158/BG157,4),"")</f>
        <v/>
      </c>
      <c r="BH159" s="267">
        <f t="shared" ref="BH159:BO159" si="3465">IF(AND(BH157&gt;0,BH158&gt;0),ROUNDDOWN(BH158/BH157,4),"")</f>
        <v>0.62980000000000003</v>
      </c>
      <c r="BI159" s="262">
        <f t="shared" si="3465"/>
        <v>0.48759999999999998</v>
      </c>
      <c r="BJ159" s="271">
        <f t="shared" si="3465"/>
        <v>0.5</v>
      </c>
      <c r="BK159" s="263" t="str">
        <f t="shared" si="3465"/>
        <v/>
      </c>
      <c r="BL159" s="262" t="str">
        <f t="shared" si="3465"/>
        <v/>
      </c>
      <c r="BM159" s="271" t="str">
        <f t="shared" si="3465"/>
        <v/>
      </c>
      <c r="BN159" s="264" t="str">
        <f t="shared" si="3465"/>
        <v/>
      </c>
      <c r="BO159" s="262" t="str">
        <f t="shared" si="3465"/>
        <v/>
      </c>
      <c r="BP159" s="265">
        <f>IF(BP158&gt;0,BP158/BP157,0)</f>
        <v>-0.54049218595450055</v>
      </c>
      <c r="BQ159" s="271" t="str">
        <f t="shared" ref="BQ159:BY159" si="3466">IF(AND(BQ157&gt;0,BQ158&gt;0),ROUNDDOWN(BQ158/BQ157,4),"")</f>
        <v/>
      </c>
      <c r="BR159" s="261">
        <f t="shared" si="3466"/>
        <v>1.105</v>
      </c>
      <c r="BS159" s="262">
        <f t="shared" si="3466"/>
        <v>0.90739999999999998</v>
      </c>
      <c r="BT159" s="271">
        <f t="shared" si="3466"/>
        <v>1</v>
      </c>
      <c r="BU159" s="263" t="str">
        <f t="shared" si="3466"/>
        <v/>
      </c>
      <c r="BV159" s="262" t="str">
        <f t="shared" si="3466"/>
        <v/>
      </c>
      <c r="BW159" s="271" t="str">
        <f t="shared" si="3466"/>
        <v/>
      </c>
      <c r="BX159" s="264" t="str">
        <f t="shared" si="3466"/>
        <v/>
      </c>
      <c r="BY159" s="262" t="str">
        <f t="shared" si="3466"/>
        <v/>
      </c>
      <c r="BZ159" s="265">
        <f>IF(BZ158&gt;0,BZ158/BZ157,0)</f>
        <v>0</v>
      </c>
      <c r="CA159" s="271" t="str">
        <f t="shared" ref="CA159:CI159" si="3467">IF(AND(CA157&gt;0,CA158&gt;0),ROUNDDOWN(CA158/CA157,4),"")</f>
        <v/>
      </c>
      <c r="CB159" s="261">
        <f t="shared" si="3467"/>
        <v>1.5289999999999999</v>
      </c>
      <c r="CC159" s="262">
        <f t="shared" si="3467"/>
        <v>1.5935999999999999</v>
      </c>
      <c r="CD159" s="271">
        <f t="shared" si="3467"/>
        <v>2</v>
      </c>
      <c r="CE159" s="263">
        <f t="shared" si="3467"/>
        <v>0.6391</v>
      </c>
      <c r="CF159" s="262">
        <f t="shared" si="3467"/>
        <v>0.56140000000000001</v>
      </c>
      <c r="CG159" s="271">
        <f t="shared" si="3467"/>
        <v>0.5</v>
      </c>
      <c r="CH159" s="264" t="str">
        <f t="shared" si="3467"/>
        <v/>
      </c>
      <c r="CI159" s="262" t="str">
        <f t="shared" si="3467"/>
        <v/>
      </c>
      <c r="CJ159" s="265">
        <f>IF(CJ158&gt;0,CJ158/CJ157,0)</f>
        <v>0</v>
      </c>
      <c r="CK159" s="271" t="str">
        <f t="shared" ref="CK159:CS159" si="3468">IF(AND(CK157&gt;0,CK158&gt;0),ROUNDDOWN(CK158/CK157,4),"")</f>
        <v/>
      </c>
      <c r="CL159" s="447">
        <f t="shared" si="3468"/>
        <v>0.97340000000000004</v>
      </c>
      <c r="CM159" s="448">
        <f t="shared" si="3468"/>
        <v>0.86909999999999998</v>
      </c>
      <c r="CN159" s="449">
        <f t="shared" si="3468"/>
        <v>1</v>
      </c>
      <c r="CO159" s="468">
        <f t="shared" si="3468"/>
        <v>0.248</v>
      </c>
      <c r="CP159" s="469">
        <f t="shared" si="3468"/>
        <v>0.2114</v>
      </c>
      <c r="CQ159" s="470">
        <f t="shared" si="3468"/>
        <v>0.2</v>
      </c>
      <c r="CR159" s="311">
        <f t="shared" si="3468"/>
        <v>0.57940000000000003</v>
      </c>
      <c r="CS159" s="321">
        <f t="shared" si="3468"/>
        <v>0.56910000000000005</v>
      </c>
      <c r="CT159" s="331"/>
      <c r="CU159" s="274">
        <f t="shared" ref="CU159:DC159" si="3469">IF(AND(CU157&gt;0,CU158&gt;0),ROUNDDOWN(CU158/CU157,4),"")</f>
        <v>0.5</v>
      </c>
      <c r="CV159" s="348">
        <f t="shared" si="3469"/>
        <v>0.75729999999999997</v>
      </c>
      <c r="CW159" s="349">
        <f t="shared" si="3469"/>
        <v>0.70220000000000005</v>
      </c>
      <c r="CX159" s="278">
        <f t="shared" si="3469"/>
        <v>0.75</v>
      </c>
      <c r="CY159" s="368">
        <f t="shared" si="3469"/>
        <v>0.1847</v>
      </c>
      <c r="CZ159" s="369">
        <f t="shared" si="3469"/>
        <v>0.15359999999999999</v>
      </c>
      <c r="DA159" s="281">
        <f t="shared" si="3469"/>
        <v>0.14280000000000001</v>
      </c>
      <c r="DB159" s="384">
        <f t="shared" si="3469"/>
        <v>0.57940000000000003</v>
      </c>
      <c r="DC159" s="385">
        <f t="shared" si="3469"/>
        <v>0.56910000000000005</v>
      </c>
      <c r="DD159" s="386"/>
      <c r="DE159" s="284">
        <f>IF(AND(DE157&gt;0,DE158&gt;0),ROUNDDOWN(DE158/DE157,4),"")</f>
        <v>0.5</v>
      </c>
      <c r="DF159" s="267" t="str">
        <f t="shared" ref="DF159:DM159" si="3470">IF(AND(DF157&gt;0,DF158&gt;0),ROUNDDOWN(DF158/DF157,4),"")</f>
        <v/>
      </c>
      <c r="DG159" s="262" t="str">
        <f t="shared" si="3470"/>
        <v/>
      </c>
      <c r="DH159" s="271" t="str">
        <f t="shared" si="3470"/>
        <v/>
      </c>
      <c r="DI159" s="263" t="str">
        <f t="shared" si="3470"/>
        <v/>
      </c>
      <c r="DJ159" s="262" t="str">
        <f t="shared" si="3470"/>
        <v/>
      </c>
      <c r="DK159" s="271" t="str">
        <f t="shared" si="3470"/>
        <v/>
      </c>
      <c r="DL159" s="264" t="str">
        <f t="shared" si="3470"/>
        <v/>
      </c>
      <c r="DM159" s="262" t="str">
        <f t="shared" si="3470"/>
        <v/>
      </c>
      <c r="DN159" s="265">
        <f>IF(DN158&gt;0,DN158/DN157,0)</f>
        <v>0</v>
      </c>
      <c r="DO159" s="271" t="str">
        <f t="shared" ref="DO159:DW159" si="3471">IF(AND(DO157&gt;0,DO158&gt;0),ROUNDDOWN(DO158/DO157,4),"")</f>
        <v/>
      </c>
      <c r="DP159" s="261" t="str">
        <f t="shared" si="3471"/>
        <v/>
      </c>
      <c r="DQ159" s="262" t="str">
        <f t="shared" si="3471"/>
        <v/>
      </c>
      <c r="DR159" s="271" t="str">
        <f t="shared" si="3471"/>
        <v/>
      </c>
      <c r="DS159" s="263" t="str">
        <f t="shared" si="3471"/>
        <v/>
      </c>
      <c r="DT159" s="262" t="str">
        <f t="shared" si="3471"/>
        <v/>
      </c>
      <c r="DU159" s="271" t="str">
        <f t="shared" si="3471"/>
        <v/>
      </c>
      <c r="DV159" s="264" t="str">
        <f t="shared" si="3471"/>
        <v/>
      </c>
      <c r="DW159" s="262" t="str">
        <f t="shared" si="3471"/>
        <v/>
      </c>
      <c r="DX159" s="265">
        <f>IF(DX158&gt;0,DX158/DX157,0)</f>
        <v>0</v>
      </c>
      <c r="DY159" s="271" t="str">
        <f t="shared" ref="DY159:EG159" si="3472">IF(AND(DY157&gt;0,DY158&gt;0),ROUNDDOWN(DY158/DY157,4),"")</f>
        <v/>
      </c>
      <c r="DZ159" s="261" t="str">
        <f t="shared" si="3472"/>
        <v/>
      </c>
      <c r="EA159" s="262" t="str">
        <f t="shared" si="3472"/>
        <v/>
      </c>
      <c r="EB159" s="271" t="str">
        <f t="shared" si="3472"/>
        <v/>
      </c>
      <c r="EC159" s="263" t="str">
        <f t="shared" si="3472"/>
        <v/>
      </c>
      <c r="ED159" s="262" t="str">
        <f t="shared" si="3472"/>
        <v/>
      </c>
      <c r="EE159" s="271" t="str">
        <f t="shared" si="3472"/>
        <v/>
      </c>
      <c r="EF159" s="264" t="str">
        <f t="shared" si="3472"/>
        <v/>
      </c>
      <c r="EG159" s="262" t="str">
        <f t="shared" si="3472"/>
        <v/>
      </c>
      <c r="EH159" s="265">
        <f>IF(EH158&gt;0,EH158/EH157,0)</f>
        <v>0</v>
      </c>
      <c r="EI159" s="271" t="str">
        <f t="shared" ref="EI159:EQ159" si="3473">IF(AND(EI157&gt;0,EI158&gt;0),ROUNDDOWN(EI158/EI157,4),"")</f>
        <v/>
      </c>
      <c r="EJ159" s="447" t="str">
        <f t="shared" si="3473"/>
        <v/>
      </c>
      <c r="EK159" s="448" t="str">
        <f t="shared" si="3473"/>
        <v/>
      </c>
      <c r="EL159" s="449" t="str">
        <f t="shared" si="3473"/>
        <v/>
      </c>
      <c r="EM159" s="468" t="str">
        <f t="shared" si="3473"/>
        <v/>
      </c>
      <c r="EN159" s="469" t="str">
        <f t="shared" si="3473"/>
        <v/>
      </c>
      <c r="EO159" s="470" t="str">
        <f t="shared" si="3473"/>
        <v/>
      </c>
      <c r="EP159" s="311" t="str">
        <f t="shared" si="3473"/>
        <v/>
      </c>
      <c r="EQ159" s="321" t="str">
        <f t="shared" si="3473"/>
        <v/>
      </c>
      <c r="ER159" s="331"/>
      <c r="ES159" s="274" t="str">
        <f>IF(AND(ES157&gt;0,ES158&gt;0),ROUNDDOWN(ES158/ES157,4),"")</f>
        <v/>
      </c>
      <c r="ET159" s="267" t="str">
        <f t="shared" ref="ET159:FA159" si="3474">IF(AND(ET157&gt;0,ET158&gt;0),ROUNDDOWN(ET158/ET157,4),"")</f>
        <v/>
      </c>
      <c r="EU159" s="262" t="str">
        <f t="shared" si="3474"/>
        <v/>
      </c>
      <c r="EV159" s="271" t="str">
        <f t="shared" si="3474"/>
        <v/>
      </c>
      <c r="EW159" s="263" t="str">
        <f t="shared" si="3474"/>
        <v/>
      </c>
      <c r="EX159" s="262" t="str">
        <f t="shared" si="3474"/>
        <v/>
      </c>
      <c r="EY159" s="271" t="str">
        <f t="shared" si="3474"/>
        <v/>
      </c>
      <c r="EZ159" s="264" t="str">
        <f t="shared" si="3474"/>
        <v/>
      </c>
      <c r="FA159" s="262" t="str">
        <f t="shared" si="3474"/>
        <v/>
      </c>
      <c r="FB159" s="265">
        <f>IF(FB158&gt;0,FB158/FB157,0)</f>
        <v>0</v>
      </c>
      <c r="FC159" s="271" t="str">
        <f t="shared" ref="FC159:FK159" si="3475">IF(AND(FC157&gt;0,FC158&gt;0),ROUNDDOWN(FC158/FC157,4),"")</f>
        <v/>
      </c>
      <c r="FD159" s="261" t="str">
        <f t="shared" si="3475"/>
        <v/>
      </c>
      <c r="FE159" s="262" t="str">
        <f t="shared" si="3475"/>
        <v/>
      </c>
      <c r="FF159" s="271" t="str">
        <f t="shared" si="3475"/>
        <v/>
      </c>
      <c r="FG159" s="263" t="str">
        <f t="shared" si="3475"/>
        <v/>
      </c>
      <c r="FH159" s="262" t="str">
        <f t="shared" si="3475"/>
        <v/>
      </c>
      <c r="FI159" s="271" t="str">
        <f t="shared" si="3475"/>
        <v/>
      </c>
      <c r="FJ159" s="264" t="str">
        <f t="shared" si="3475"/>
        <v/>
      </c>
      <c r="FK159" s="262" t="str">
        <f t="shared" si="3475"/>
        <v/>
      </c>
      <c r="FL159" s="265">
        <f>IF(FL158&gt;0,FL158/FL157,0)</f>
        <v>0</v>
      </c>
      <c r="FM159" s="271" t="str">
        <f t="shared" ref="FM159:FU159" si="3476">IF(AND(FM157&gt;0,FM158&gt;0),ROUNDDOWN(FM158/FM157,4),"")</f>
        <v/>
      </c>
      <c r="FN159" s="261" t="str">
        <f t="shared" si="3476"/>
        <v/>
      </c>
      <c r="FO159" s="262" t="str">
        <f t="shared" si="3476"/>
        <v/>
      </c>
      <c r="FP159" s="271" t="str">
        <f t="shared" si="3476"/>
        <v/>
      </c>
      <c r="FQ159" s="263" t="str">
        <f t="shared" si="3476"/>
        <v/>
      </c>
      <c r="FR159" s="262" t="str">
        <f t="shared" si="3476"/>
        <v/>
      </c>
      <c r="FS159" s="271" t="str">
        <f t="shared" si="3476"/>
        <v/>
      </c>
      <c r="FT159" s="264" t="str">
        <f t="shared" si="3476"/>
        <v/>
      </c>
      <c r="FU159" s="262" t="str">
        <f t="shared" si="3476"/>
        <v/>
      </c>
      <c r="FV159" s="265">
        <f>IF(FV158&gt;0,FV158/FV157,0)</f>
        <v>0</v>
      </c>
      <c r="FW159" s="271" t="str">
        <f t="shared" ref="FW159:GE159" si="3477">IF(AND(FW157&gt;0,FW158&gt;0),ROUNDDOWN(FW158/FW157,4),"")</f>
        <v/>
      </c>
      <c r="FX159" s="447" t="str">
        <f t="shared" si="3477"/>
        <v/>
      </c>
      <c r="FY159" s="448" t="str">
        <f t="shared" si="3477"/>
        <v/>
      </c>
      <c r="FZ159" s="449" t="str">
        <f t="shared" si="3477"/>
        <v/>
      </c>
      <c r="GA159" s="468" t="str">
        <f t="shared" si="3477"/>
        <v/>
      </c>
      <c r="GB159" s="469" t="str">
        <f t="shared" si="3477"/>
        <v/>
      </c>
      <c r="GC159" s="470" t="str">
        <f t="shared" si="3477"/>
        <v/>
      </c>
      <c r="GD159" s="311" t="str">
        <f t="shared" si="3477"/>
        <v/>
      </c>
      <c r="GE159" s="321" t="str">
        <f t="shared" si="3477"/>
        <v/>
      </c>
      <c r="GF159" s="331"/>
      <c r="GG159" s="274" t="str">
        <f t="shared" ref="GG159:GO159" si="3478">IF(AND(GG157&gt;0,GG158&gt;0),ROUNDDOWN(GG158/GG157,4),"")</f>
        <v/>
      </c>
      <c r="GH159" s="348" t="str">
        <f t="shared" si="3478"/>
        <v/>
      </c>
      <c r="GI159" s="349" t="str">
        <f t="shared" si="3478"/>
        <v/>
      </c>
      <c r="GJ159" s="278" t="str">
        <f t="shared" si="3478"/>
        <v/>
      </c>
      <c r="GK159" s="368" t="str">
        <f t="shared" si="3478"/>
        <v/>
      </c>
      <c r="GL159" s="369" t="str">
        <f t="shared" si="3478"/>
        <v/>
      </c>
      <c r="GM159" s="281" t="str">
        <f t="shared" si="3478"/>
        <v/>
      </c>
      <c r="GN159" s="384" t="str">
        <f t="shared" si="3478"/>
        <v/>
      </c>
      <c r="GO159" s="385" t="str">
        <f t="shared" si="3478"/>
        <v/>
      </c>
      <c r="GP159" s="386"/>
      <c r="GQ159" s="284" t="str">
        <f t="shared" ref="GQ159:GY159" si="3479">IF(AND(GQ157&gt;0,GQ158&gt;0),ROUNDDOWN(GQ158/GQ157,4),"")</f>
        <v/>
      </c>
      <c r="GR159" s="405">
        <f t="shared" si="3479"/>
        <v>0.40389999999999998</v>
      </c>
      <c r="GS159" s="406">
        <f t="shared" si="3479"/>
        <v>0.3745</v>
      </c>
      <c r="GT159" s="288">
        <f t="shared" si="3479"/>
        <v>0.4</v>
      </c>
      <c r="GU159" s="405">
        <f t="shared" si="3479"/>
        <v>6.7900000000000002E-2</v>
      </c>
      <c r="GV159" s="406">
        <f t="shared" si="3479"/>
        <v>4.8300000000000003E-2</v>
      </c>
      <c r="GW159" s="288">
        <f t="shared" si="3479"/>
        <v>5.8799999999999998E-2</v>
      </c>
      <c r="GX159" s="405">
        <f t="shared" si="3479"/>
        <v>9.5899999999999999E-2</v>
      </c>
      <c r="GY159" s="406">
        <f t="shared" si="3479"/>
        <v>9.7100000000000006E-2</v>
      </c>
      <c r="GZ159" s="415"/>
      <c r="HA159" s="287">
        <f>IF(AND(HA157&gt;0,HA158&gt;0),ROUNDDOWN(HA158/HA157,4),"")</f>
        <v>7.6899999999999996E-2</v>
      </c>
      <c r="HB159" s="260"/>
      <c r="HC159" s="258"/>
      <c r="HD159" s="258"/>
      <c r="HE159" s="259"/>
      <c r="HF159" s="258"/>
      <c r="HG159" s="258"/>
    </row>
    <row r="160" spans="2:215" s="96" customFormat="1" ht="29.25" thickBot="1">
      <c r="B160" s="602"/>
      <c r="C160" s="147"/>
      <c r="D160" s="192"/>
      <c r="E160" s="234"/>
      <c r="F160" s="235"/>
      <c r="G160" s="235"/>
      <c r="H160" s="235"/>
      <c r="I160" s="235"/>
      <c r="J160" s="234"/>
      <c r="K160" s="234"/>
      <c r="L160" s="234"/>
      <c r="M160" s="234"/>
      <c r="N160" s="234"/>
      <c r="O160" s="234"/>
      <c r="P160" s="234"/>
      <c r="Q160" s="234"/>
      <c r="R160" s="239"/>
      <c r="T160" s="255"/>
      <c r="V160" s="147"/>
      <c r="W160" s="255"/>
      <c r="Y160" s="147"/>
      <c r="Z160" s="255"/>
      <c r="AC160" s="147"/>
      <c r="AD160" s="255"/>
      <c r="AF160" s="147"/>
      <c r="AG160" s="255"/>
      <c r="AI160" s="147"/>
      <c r="AJ160" s="255"/>
      <c r="AM160" s="147"/>
      <c r="AN160" s="255"/>
      <c r="AP160" s="147"/>
      <c r="AQ160" s="255"/>
      <c r="AS160" s="147"/>
      <c r="AT160" s="255"/>
      <c r="AW160" s="147"/>
      <c r="AX160" s="450"/>
      <c r="AY160" s="451"/>
      <c r="AZ160" s="446"/>
      <c r="BA160" s="471"/>
      <c r="BB160" s="472"/>
      <c r="BC160" s="467"/>
      <c r="BD160" s="312"/>
      <c r="BE160" s="322"/>
      <c r="BF160" s="322"/>
      <c r="BG160" s="275"/>
      <c r="BJ160" s="147"/>
      <c r="BK160" s="255"/>
      <c r="BM160" s="147"/>
      <c r="BN160" s="255"/>
      <c r="BQ160" s="147"/>
      <c r="BR160" s="255"/>
      <c r="BT160" s="147"/>
      <c r="BU160" s="255"/>
      <c r="BW160" s="147"/>
      <c r="BX160" s="255"/>
      <c r="CA160" s="147"/>
      <c r="CB160" s="255"/>
      <c r="CD160" s="147"/>
      <c r="CE160" s="255"/>
      <c r="CG160" s="147"/>
      <c r="CH160" s="255"/>
      <c r="CK160" s="147"/>
      <c r="CL160" s="450"/>
      <c r="CM160" s="451"/>
      <c r="CN160" s="446"/>
      <c r="CO160" s="471"/>
      <c r="CP160" s="472"/>
      <c r="CQ160" s="467"/>
      <c r="CR160" s="312"/>
      <c r="CS160" s="322"/>
      <c r="CT160" s="322"/>
      <c r="CU160" s="275"/>
      <c r="CV160" s="350"/>
      <c r="CW160" s="351"/>
      <c r="CX160" s="277"/>
      <c r="CY160" s="370"/>
      <c r="CZ160" s="371"/>
      <c r="DA160" s="280"/>
      <c r="DB160" s="499"/>
      <c r="DC160" s="500"/>
      <c r="DD160" s="500"/>
      <c r="DE160" s="283"/>
      <c r="DH160" s="147"/>
      <c r="DI160" s="255"/>
      <c r="DK160" s="147"/>
      <c r="DL160" s="255"/>
      <c r="DO160" s="147"/>
      <c r="DP160" s="255"/>
      <c r="DR160" s="147"/>
      <c r="DS160" s="255"/>
      <c r="DU160" s="147"/>
      <c r="DV160" s="255"/>
      <c r="DY160" s="147"/>
      <c r="DZ160" s="255"/>
      <c r="EB160" s="147"/>
      <c r="EC160" s="255"/>
      <c r="EE160" s="147"/>
      <c r="EF160" s="255"/>
      <c r="EI160" s="147"/>
      <c r="EJ160" s="450"/>
      <c r="EK160" s="451"/>
      <c r="EL160" s="446"/>
      <c r="EM160" s="471"/>
      <c r="EN160" s="472"/>
      <c r="EO160" s="467"/>
      <c r="EP160" s="312"/>
      <c r="EQ160" s="322"/>
      <c r="ER160" s="322"/>
      <c r="ES160" s="275"/>
      <c r="EV160" s="147"/>
      <c r="EW160" s="255"/>
      <c r="EY160" s="147"/>
      <c r="EZ160" s="255"/>
      <c r="FC160" s="147"/>
      <c r="FD160" s="255"/>
      <c r="FF160" s="147"/>
      <c r="FG160" s="255"/>
      <c r="FI160" s="147"/>
      <c r="FJ160" s="255"/>
      <c r="FM160" s="147"/>
      <c r="FN160" s="255"/>
      <c r="FP160" s="147"/>
      <c r="FQ160" s="255"/>
      <c r="FS160" s="147"/>
      <c r="FT160" s="255"/>
      <c r="FW160" s="147"/>
      <c r="FX160" s="450"/>
      <c r="FY160" s="451"/>
      <c r="FZ160" s="446"/>
      <c r="GA160" s="471"/>
      <c r="GB160" s="472"/>
      <c r="GC160" s="467"/>
      <c r="GD160" s="312"/>
      <c r="GE160" s="322"/>
      <c r="GF160" s="322"/>
      <c r="GG160" s="275"/>
      <c r="GH160" s="350"/>
      <c r="GI160" s="351"/>
      <c r="GJ160" s="277"/>
      <c r="GK160" s="370"/>
      <c r="GL160" s="371"/>
      <c r="GM160" s="280"/>
      <c r="GN160" s="499"/>
      <c r="GO160" s="500"/>
      <c r="GP160" s="500"/>
      <c r="GQ160" s="283"/>
      <c r="GR160" s="312"/>
      <c r="GS160" s="322"/>
      <c r="GT160" s="275"/>
      <c r="GU160" s="312"/>
      <c r="GV160" s="322"/>
      <c r="GW160" s="275"/>
      <c r="GX160" s="312"/>
      <c r="GY160" s="322"/>
      <c r="GZ160" s="322"/>
      <c r="HA160" s="147"/>
      <c r="HB160" s="260"/>
      <c r="HC160" s="258"/>
      <c r="HD160" s="258"/>
      <c r="HE160" s="259"/>
      <c r="HF160" s="258"/>
      <c r="HG160" s="258"/>
    </row>
    <row r="161" spans="2:215" s="96" customFormat="1" ht="28.5">
      <c r="B161" s="602"/>
      <c r="C161" s="147"/>
      <c r="D161" s="192"/>
      <c r="E161" s="234"/>
      <c r="F161" s="235"/>
      <c r="G161" s="235"/>
      <c r="H161" s="235"/>
      <c r="I161" s="235"/>
      <c r="J161" s="234"/>
      <c r="K161" s="234"/>
      <c r="L161" s="234"/>
      <c r="M161" s="234"/>
      <c r="N161" s="234"/>
      <c r="O161" s="234"/>
      <c r="P161" s="234"/>
      <c r="Q161" s="234"/>
      <c r="R161" s="239"/>
      <c r="S161" s="220"/>
      <c r="T161" s="221" t="s">
        <v>176</v>
      </c>
      <c r="U161" s="222" t="s">
        <v>177</v>
      </c>
      <c r="V161" s="222" t="s">
        <v>179</v>
      </c>
      <c r="W161" s="223" t="s">
        <v>176</v>
      </c>
      <c r="X161" s="222" t="s">
        <v>177</v>
      </c>
      <c r="Y161" s="222" t="s">
        <v>179</v>
      </c>
      <c r="Z161" s="224" t="s">
        <v>176</v>
      </c>
      <c r="AA161" s="222" t="s">
        <v>177</v>
      </c>
      <c r="AB161" s="225" t="s">
        <v>234</v>
      </c>
      <c r="AC161" s="222" t="s">
        <v>179</v>
      </c>
      <c r="AD161" s="221" t="s">
        <v>176</v>
      </c>
      <c r="AE161" s="222" t="s">
        <v>177</v>
      </c>
      <c r="AF161" s="222" t="s">
        <v>179</v>
      </c>
      <c r="AG161" s="223" t="s">
        <v>176</v>
      </c>
      <c r="AH161" s="222" t="s">
        <v>177</v>
      </c>
      <c r="AI161" s="222" t="s">
        <v>179</v>
      </c>
      <c r="AJ161" s="224" t="s">
        <v>176</v>
      </c>
      <c r="AK161" s="222" t="s">
        <v>177</v>
      </c>
      <c r="AL161" s="225" t="s">
        <v>234</v>
      </c>
      <c r="AM161" s="222" t="s">
        <v>179</v>
      </c>
      <c r="AN161" s="221" t="s">
        <v>176</v>
      </c>
      <c r="AO161" s="222" t="s">
        <v>177</v>
      </c>
      <c r="AP161" s="222" t="s">
        <v>179</v>
      </c>
      <c r="AQ161" s="223" t="s">
        <v>176</v>
      </c>
      <c r="AR161" s="222" t="s">
        <v>177</v>
      </c>
      <c r="AS161" s="222" t="s">
        <v>179</v>
      </c>
      <c r="AT161" s="224" t="s">
        <v>176</v>
      </c>
      <c r="AU161" s="222" t="s">
        <v>177</v>
      </c>
      <c r="AV161" s="225" t="s">
        <v>234</v>
      </c>
      <c r="AW161" s="222" t="s">
        <v>179</v>
      </c>
      <c r="AX161" s="452" t="s">
        <v>176</v>
      </c>
      <c r="AY161" s="453" t="s">
        <v>177</v>
      </c>
      <c r="AZ161" s="454" t="s">
        <v>235</v>
      </c>
      <c r="BA161" s="473" t="s">
        <v>176</v>
      </c>
      <c r="BB161" s="474" t="s">
        <v>177</v>
      </c>
      <c r="BC161" s="475" t="s">
        <v>235</v>
      </c>
      <c r="BD161" s="313" t="s">
        <v>176</v>
      </c>
      <c r="BE161" s="323" t="s">
        <v>177</v>
      </c>
      <c r="BF161" s="332" t="s">
        <v>234</v>
      </c>
      <c r="BG161" s="227" t="s">
        <v>235</v>
      </c>
      <c r="BH161" s="226" t="s">
        <v>176</v>
      </c>
      <c r="BI161" s="222" t="s">
        <v>177</v>
      </c>
      <c r="BJ161" s="222" t="s">
        <v>179</v>
      </c>
      <c r="BK161" s="223" t="s">
        <v>176</v>
      </c>
      <c r="BL161" s="222" t="s">
        <v>177</v>
      </c>
      <c r="BM161" s="222" t="s">
        <v>179</v>
      </c>
      <c r="BN161" s="224" t="s">
        <v>176</v>
      </c>
      <c r="BO161" s="222" t="s">
        <v>177</v>
      </c>
      <c r="BP161" s="225" t="s">
        <v>234</v>
      </c>
      <c r="BQ161" s="222" t="s">
        <v>179</v>
      </c>
      <c r="BR161" s="221" t="s">
        <v>176</v>
      </c>
      <c r="BS161" s="222" t="s">
        <v>177</v>
      </c>
      <c r="BT161" s="222" t="s">
        <v>179</v>
      </c>
      <c r="BU161" s="223" t="s">
        <v>176</v>
      </c>
      <c r="BV161" s="222" t="s">
        <v>177</v>
      </c>
      <c r="BW161" s="222" t="s">
        <v>179</v>
      </c>
      <c r="BX161" s="224" t="s">
        <v>176</v>
      </c>
      <c r="BY161" s="222" t="s">
        <v>177</v>
      </c>
      <c r="BZ161" s="225" t="s">
        <v>234</v>
      </c>
      <c r="CA161" s="222" t="s">
        <v>179</v>
      </c>
      <c r="CB161" s="221" t="s">
        <v>176</v>
      </c>
      <c r="CC161" s="222" t="s">
        <v>177</v>
      </c>
      <c r="CD161" s="222" t="s">
        <v>179</v>
      </c>
      <c r="CE161" s="223" t="s">
        <v>176</v>
      </c>
      <c r="CF161" s="222" t="s">
        <v>177</v>
      </c>
      <c r="CG161" s="222" t="s">
        <v>179</v>
      </c>
      <c r="CH161" s="224" t="s">
        <v>176</v>
      </c>
      <c r="CI161" s="222" t="s">
        <v>177</v>
      </c>
      <c r="CJ161" s="225" t="s">
        <v>234</v>
      </c>
      <c r="CK161" s="222" t="s">
        <v>179</v>
      </c>
      <c r="CL161" s="452" t="s">
        <v>176</v>
      </c>
      <c r="CM161" s="453" t="s">
        <v>177</v>
      </c>
      <c r="CN161" s="454" t="s">
        <v>235</v>
      </c>
      <c r="CO161" s="473" t="s">
        <v>176</v>
      </c>
      <c r="CP161" s="474" t="s">
        <v>177</v>
      </c>
      <c r="CQ161" s="475" t="s">
        <v>235</v>
      </c>
      <c r="CR161" s="313" t="s">
        <v>176</v>
      </c>
      <c r="CS161" s="323" t="s">
        <v>177</v>
      </c>
      <c r="CT161" s="332" t="s">
        <v>234</v>
      </c>
      <c r="CU161" s="227" t="s">
        <v>235</v>
      </c>
      <c r="CV161" s="352" t="s">
        <v>240</v>
      </c>
      <c r="CW161" s="353" t="s">
        <v>241</v>
      </c>
      <c r="CX161" s="228" t="s">
        <v>235</v>
      </c>
      <c r="CY161" s="372" t="s">
        <v>240</v>
      </c>
      <c r="CZ161" s="373" t="s">
        <v>241</v>
      </c>
      <c r="DA161" s="229" t="s">
        <v>235</v>
      </c>
      <c r="DB161" s="387" t="s">
        <v>240</v>
      </c>
      <c r="DC161" s="388" t="s">
        <v>241</v>
      </c>
      <c r="DD161" s="389" t="s">
        <v>242</v>
      </c>
      <c r="DE161" s="230" t="s">
        <v>235</v>
      </c>
      <c r="DF161" s="226" t="s">
        <v>176</v>
      </c>
      <c r="DG161" s="222" t="s">
        <v>177</v>
      </c>
      <c r="DH161" s="222" t="s">
        <v>179</v>
      </c>
      <c r="DI161" s="223" t="s">
        <v>176</v>
      </c>
      <c r="DJ161" s="222" t="s">
        <v>177</v>
      </c>
      <c r="DK161" s="222" t="s">
        <v>179</v>
      </c>
      <c r="DL161" s="224" t="s">
        <v>176</v>
      </c>
      <c r="DM161" s="222" t="s">
        <v>177</v>
      </c>
      <c r="DN161" s="225" t="s">
        <v>234</v>
      </c>
      <c r="DO161" s="222" t="s">
        <v>179</v>
      </c>
      <c r="DP161" s="221" t="s">
        <v>176</v>
      </c>
      <c r="DQ161" s="222" t="s">
        <v>177</v>
      </c>
      <c r="DR161" s="222" t="s">
        <v>179</v>
      </c>
      <c r="DS161" s="223" t="s">
        <v>176</v>
      </c>
      <c r="DT161" s="222" t="s">
        <v>177</v>
      </c>
      <c r="DU161" s="222" t="s">
        <v>179</v>
      </c>
      <c r="DV161" s="224" t="s">
        <v>176</v>
      </c>
      <c r="DW161" s="222" t="s">
        <v>177</v>
      </c>
      <c r="DX161" s="225" t="s">
        <v>234</v>
      </c>
      <c r="DY161" s="222" t="s">
        <v>179</v>
      </c>
      <c r="DZ161" s="221" t="s">
        <v>176</v>
      </c>
      <c r="EA161" s="222" t="s">
        <v>177</v>
      </c>
      <c r="EB161" s="222" t="s">
        <v>179</v>
      </c>
      <c r="EC161" s="223" t="s">
        <v>176</v>
      </c>
      <c r="ED161" s="222" t="s">
        <v>177</v>
      </c>
      <c r="EE161" s="222" t="s">
        <v>179</v>
      </c>
      <c r="EF161" s="224" t="s">
        <v>176</v>
      </c>
      <c r="EG161" s="222" t="s">
        <v>177</v>
      </c>
      <c r="EH161" s="225" t="s">
        <v>234</v>
      </c>
      <c r="EI161" s="222" t="s">
        <v>179</v>
      </c>
      <c r="EJ161" s="452" t="s">
        <v>176</v>
      </c>
      <c r="EK161" s="453" t="s">
        <v>177</v>
      </c>
      <c r="EL161" s="454" t="s">
        <v>235</v>
      </c>
      <c r="EM161" s="473" t="s">
        <v>176</v>
      </c>
      <c r="EN161" s="474" t="s">
        <v>177</v>
      </c>
      <c r="EO161" s="475" t="s">
        <v>235</v>
      </c>
      <c r="EP161" s="313" t="s">
        <v>176</v>
      </c>
      <c r="EQ161" s="323" t="s">
        <v>177</v>
      </c>
      <c r="ER161" s="332" t="s">
        <v>234</v>
      </c>
      <c r="ES161" s="227" t="s">
        <v>235</v>
      </c>
      <c r="ET161" s="226" t="s">
        <v>176</v>
      </c>
      <c r="EU161" s="222" t="s">
        <v>177</v>
      </c>
      <c r="EV161" s="222" t="s">
        <v>179</v>
      </c>
      <c r="EW161" s="223" t="s">
        <v>176</v>
      </c>
      <c r="EX161" s="222" t="s">
        <v>177</v>
      </c>
      <c r="EY161" s="222" t="s">
        <v>179</v>
      </c>
      <c r="EZ161" s="224" t="s">
        <v>176</v>
      </c>
      <c r="FA161" s="222" t="s">
        <v>177</v>
      </c>
      <c r="FB161" s="225" t="s">
        <v>234</v>
      </c>
      <c r="FC161" s="222" t="s">
        <v>179</v>
      </c>
      <c r="FD161" s="221" t="s">
        <v>176</v>
      </c>
      <c r="FE161" s="222" t="s">
        <v>177</v>
      </c>
      <c r="FF161" s="222" t="s">
        <v>179</v>
      </c>
      <c r="FG161" s="223" t="s">
        <v>176</v>
      </c>
      <c r="FH161" s="222" t="s">
        <v>177</v>
      </c>
      <c r="FI161" s="222" t="s">
        <v>179</v>
      </c>
      <c r="FJ161" s="224" t="s">
        <v>176</v>
      </c>
      <c r="FK161" s="222" t="s">
        <v>177</v>
      </c>
      <c r="FL161" s="225" t="s">
        <v>234</v>
      </c>
      <c r="FM161" s="222" t="s">
        <v>179</v>
      </c>
      <c r="FN161" s="221" t="s">
        <v>176</v>
      </c>
      <c r="FO161" s="222" t="s">
        <v>177</v>
      </c>
      <c r="FP161" s="222" t="s">
        <v>179</v>
      </c>
      <c r="FQ161" s="223" t="s">
        <v>176</v>
      </c>
      <c r="FR161" s="222" t="s">
        <v>177</v>
      </c>
      <c r="FS161" s="222" t="s">
        <v>179</v>
      </c>
      <c r="FT161" s="224" t="s">
        <v>176</v>
      </c>
      <c r="FU161" s="222" t="s">
        <v>177</v>
      </c>
      <c r="FV161" s="225" t="s">
        <v>234</v>
      </c>
      <c r="FW161" s="222" t="s">
        <v>179</v>
      </c>
      <c r="FX161" s="452" t="s">
        <v>176</v>
      </c>
      <c r="FY161" s="453" t="s">
        <v>177</v>
      </c>
      <c r="FZ161" s="454" t="s">
        <v>235</v>
      </c>
      <c r="GA161" s="473" t="s">
        <v>176</v>
      </c>
      <c r="GB161" s="474" t="s">
        <v>177</v>
      </c>
      <c r="GC161" s="475" t="s">
        <v>235</v>
      </c>
      <c r="GD161" s="313" t="s">
        <v>176</v>
      </c>
      <c r="GE161" s="323" t="s">
        <v>177</v>
      </c>
      <c r="GF161" s="332" t="s">
        <v>234</v>
      </c>
      <c r="GG161" s="227" t="s">
        <v>235</v>
      </c>
      <c r="GH161" s="352" t="s">
        <v>240</v>
      </c>
      <c r="GI161" s="353" t="s">
        <v>241</v>
      </c>
      <c r="GJ161" s="228" t="s">
        <v>235</v>
      </c>
      <c r="GK161" s="372" t="s">
        <v>240</v>
      </c>
      <c r="GL161" s="373" t="s">
        <v>241</v>
      </c>
      <c r="GM161" s="229" t="s">
        <v>235</v>
      </c>
      <c r="GN161" s="387" t="s">
        <v>176</v>
      </c>
      <c r="GO161" s="388" t="s">
        <v>177</v>
      </c>
      <c r="GP161" s="389" t="s">
        <v>234</v>
      </c>
      <c r="GQ161" s="230" t="s">
        <v>235</v>
      </c>
      <c r="GR161" s="407" t="s">
        <v>176</v>
      </c>
      <c r="GS161" s="408" t="s">
        <v>177</v>
      </c>
      <c r="GT161" s="232" t="s">
        <v>235</v>
      </c>
      <c r="GU161" s="407" t="s">
        <v>176</v>
      </c>
      <c r="GV161" s="408" t="s">
        <v>177</v>
      </c>
      <c r="GW161" s="232" t="s">
        <v>235</v>
      </c>
      <c r="GX161" s="407" t="s">
        <v>176</v>
      </c>
      <c r="GY161" s="408" t="s">
        <v>177</v>
      </c>
      <c r="GZ161" s="416" t="s">
        <v>234</v>
      </c>
      <c r="HA161" s="231" t="s">
        <v>235</v>
      </c>
      <c r="HB161" s="260"/>
      <c r="HC161" s="258"/>
      <c r="HD161" s="258"/>
      <c r="HE161" s="259"/>
      <c r="HF161" s="258"/>
      <c r="HG161" s="258"/>
    </row>
    <row r="162" spans="2:215" s="96" customFormat="1" ht="28.5">
      <c r="B162" s="602"/>
      <c r="C162" s="147"/>
      <c r="D162" s="521" t="s">
        <v>255</v>
      </c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40" t="s">
        <v>237</v>
      </c>
      <c r="T162" s="241">
        <f t="shared" ref="T162:AY162" si="3480">SUMIFS(T$5:T$126,$HC$5:$HC$126,$S162,$HE$5:$HE$126,$D162)</f>
        <v>28000000</v>
      </c>
      <c r="U162" s="242">
        <f t="shared" si="3480"/>
        <v>6500000</v>
      </c>
      <c r="V162" s="269">
        <f t="shared" si="3480"/>
        <v>1</v>
      </c>
      <c r="W162" s="243">
        <f t="shared" si="3480"/>
        <v>60999708</v>
      </c>
      <c r="X162" s="242">
        <f t="shared" si="3480"/>
        <v>12063931</v>
      </c>
      <c r="Y162" s="269">
        <f t="shared" si="3480"/>
        <v>2</v>
      </c>
      <c r="Z162" s="244">
        <f t="shared" si="3480"/>
        <v>49539842</v>
      </c>
      <c r="AA162" s="242">
        <f t="shared" si="3480"/>
        <v>9599167</v>
      </c>
      <c r="AB162" s="245">
        <f t="shared" si="3480"/>
        <v>10167</v>
      </c>
      <c r="AC162" s="269">
        <f t="shared" si="3480"/>
        <v>2</v>
      </c>
      <c r="AD162" s="241">
        <f t="shared" si="3480"/>
        <v>56000000</v>
      </c>
      <c r="AE162" s="242">
        <f t="shared" si="3480"/>
        <v>13000000</v>
      </c>
      <c r="AF162" s="269">
        <f t="shared" si="3480"/>
        <v>2</v>
      </c>
      <c r="AG162" s="243">
        <f t="shared" si="3480"/>
        <v>72124711</v>
      </c>
      <c r="AH162" s="242">
        <f t="shared" si="3480"/>
        <v>13020795</v>
      </c>
      <c r="AI162" s="269">
        <f t="shared" si="3480"/>
        <v>2</v>
      </c>
      <c r="AJ162" s="244">
        <f t="shared" si="3480"/>
        <v>56832611</v>
      </c>
      <c r="AK162" s="242">
        <f t="shared" si="3480"/>
        <v>12155488</v>
      </c>
      <c r="AL162" s="245">
        <f t="shared" si="3480"/>
        <v>2566488</v>
      </c>
      <c r="AM162" s="269">
        <f t="shared" si="3480"/>
        <v>2</v>
      </c>
      <c r="AN162" s="241">
        <f t="shared" si="3480"/>
        <v>56000000</v>
      </c>
      <c r="AO162" s="242">
        <f t="shared" si="3480"/>
        <v>13000000</v>
      </c>
      <c r="AP162" s="269">
        <f t="shared" si="3480"/>
        <v>2</v>
      </c>
      <c r="AQ162" s="243">
        <f t="shared" si="3480"/>
        <v>44108900</v>
      </c>
      <c r="AR162" s="242">
        <f t="shared" si="3480"/>
        <v>9252222</v>
      </c>
      <c r="AS162" s="269">
        <f t="shared" si="3480"/>
        <v>1</v>
      </c>
      <c r="AT162" s="244">
        <f t="shared" si="3480"/>
        <v>41717056</v>
      </c>
      <c r="AU162" s="242">
        <f t="shared" si="3480"/>
        <v>10429264</v>
      </c>
      <c r="AV162" s="245">
        <f t="shared" si="3480"/>
        <v>840264</v>
      </c>
      <c r="AW162" s="269">
        <f t="shared" si="3480"/>
        <v>1</v>
      </c>
      <c r="AX162" s="441">
        <f t="shared" si="3480"/>
        <v>140000000</v>
      </c>
      <c r="AY162" s="442">
        <f t="shared" si="3480"/>
        <v>32500000</v>
      </c>
      <c r="AZ162" s="443">
        <f t="shared" ref="AZ162:CE162" si="3481">SUMIFS(AZ$5:AZ$126,$HC$5:$HC$126,$S162,$HE$5:$HE$126,$D162)</f>
        <v>5</v>
      </c>
      <c r="BA162" s="462">
        <f t="shared" si="3481"/>
        <v>177233319</v>
      </c>
      <c r="BB162" s="463">
        <f t="shared" si="3481"/>
        <v>34336948</v>
      </c>
      <c r="BC162" s="464">
        <f t="shared" si="3481"/>
        <v>5</v>
      </c>
      <c r="BD162" s="309">
        <f t="shared" si="3481"/>
        <v>148089509</v>
      </c>
      <c r="BE162" s="319">
        <f t="shared" si="3481"/>
        <v>32183919</v>
      </c>
      <c r="BF162" s="329">
        <f t="shared" si="3481"/>
        <v>3416919</v>
      </c>
      <c r="BG162" s="272">
        <f t="shared" si="3481"/>
        <v>5</v>
      </c>
      <c r="BH162" s="246">
        <f t="shared" si="3481"/>
        <v>56000000</v>
      </c>
      <c r="BI162" s="242">
        <f t="shared" si="3481"/>
        <v>13000000</v>
      </c>
      <c r="BJ162" s="269">
        <f t="shared" si="3481"/>
        <v>2</v>
      </c>
      <c r="BK162" s="243">
        <f t="shared" si="3481"/>
        <v>49393565</v>
      </c>
      <c r="BL162" s="242">
        <f t="shared" si="3481"/>
        <v>14500000</v>
      </c>
      <c r="BM162" s="269">
        <f t="shared" si="3481"/>
        <v>2</v>
      </c>
      <c r="BN162" s="244">
        <f t="shared" si="3481"/>
        <v>0</v>
      </c>
      <c r="BO162" s="242">
        <f t="shared" si="3481"/>
        <v>0</v>
      </c>
      <c r="BP162" s="245">
        <f t="shared" si="3481"/>
        <v>-9589000</v>
      </c>
      <c r="BQ162" s="269">
        <f t="shared" si="3481"/>
        <v>0</v>
      </c>
      <c r="BR162" s="241">
        <f t="shared" si="3481"/>
        <v>56000000</v>
      </c>
      <c r="BS162" s="242">
        <f t="shared" si="3481"/>
        <v>13000000</v>
      </c>
      <c r="BT162" s="269">
        <f t="shared" si="3481"/>
        <v>2</v>
      </c>
      <c r="BU162" s="243">
        <f t="shared" si="3481"/>
        <v>28000000</v>
      </c>
      <c r="BV162" s="242">
        <f t="shared" si="3481"/>
        <v>6500000</v>
      </c>
      <c r="BW162" s="269">
        <f t="shared" si="3481"/>
        <v>1</v>
      </c>
      <c r="BX162" s="244">
        <f t="shared" si="3481"/>
        <v>26679031</v>
      </c>
      <c r="BY162" s="242">
        <f t="shared" si="3481"/>
        <v>6034849</v>
      </c>
      <c r="BZ162" s="245">
        <f t="shared" si="3481"/>
        <v>-3554151</v>
      </c>
      <c r="CA162" s="269">
        <f t="shared" si="3481"/>
        <v>1</v>
      </c>
      <c r="CB162" s="241">
        <f t="shared" si="3481"/>
        <v>84000000</v>
      </c>
      <c r="CC162" s="242">
        <f t="shared" si="3481"/>
        <v>19500000</v>
      </c>
      <c r="CD162" s="269">
        <f t="shared" si="3481"/>
        <v>3</v>
      </c>
      <c r="CE162" s="243">
        <f t="shared" si="3481"/>
        <v>56000000</v>
      </c>
      <c r="CF162" s="242">
        <f t="shared" ref="CF162:DK162" si="3482">SUMIFS(CF$5:CF$126,$HC$5:$HC$126,$S162,$HE$5:$HE$126,$D162)</f>
        <v>13000000</v>
      </c>
      <c r="CG162" s="269">
        <f t="shared" si="3482"/>
        <v>2</v>
      </c>
      <c r="CH162" s="244">
        <f t="shared" si="3482"/>
        <v>60999708</v>
      </c>
      <c r="CI162" s="242">
        <f t="shared" si="3482"/>
        <v>12063931</v>
      </c>
      <c r="CJ162" s="245">
        <f t="shared" si="3482"/>
        <v>2474931</v>
      </c>
      <c r="CK162" s="269">
        <f t="shared" si="3482"/>
        <v>2</v>
      </c>
      <c r="CL162" s="441">
        <f t="shared" si="3482"/>
        <v>196000000</v>
      </c>
      <c r="CM162" s="442">
        <f t="shared" si="3482"/>
        <v>45500000</v>
      </c>
      <c r="CN162" s="443">
        <f t="shared" si="3482"/>
        <v>7</v>
      </c>
      <c r="CO162" s="462">
        <f t="shared" si="3482"/>
        <v>133393565</v>
      </c>
      <c r="CP162" s="463">
        <f t="shared" si="3482"/>
        <v>34000000</v>
      </c>
      <c r="CQ162" s="464">
        <f t="shared" si="3482"/>
        <v>5</v>
      </c>
      <c r="CR162" s="309">
        <f t="shared" si="3482"/>
        <v>87678739</v>
      </c>
      <c r="CS162" s="319">
        <f t="shared" si="3482"/>
        <v>18098780</v>
      </c>
      <c r="CT162" s="329">
        <f t="shared" si="3482"/>
        <v>-10668220</v>
      </c>
      <c r="CU162" s="272">
        <f t="shared" si="3482"/>
        <v>3</v>
      </c>
      <c r="CV162" s="344">
        <f t="shared" si="3482"/>
        <v>336000000</v>
      </c>
      <c r="CW162" s="345">
        <f t="shared" si="3482"/>
        <v>78000000</v>
      </c>
      <c r="CX162" s="276">
        <f t="shared" si="3482"/>
        <v>12</v>
      </c>
      <c r="CY162" s="364">
        <f t="shared" si="3482"/>
        <v>310626884</v>
      </c>
      <c r="CZ162" s="365">
        <f t="shared" si="3482"/>
        <v>68336948</v>
      </c>
      <c r="DA162" s="279">
        <f t="shared" si="3482"/>
        <v>10</v>
      </c>
      <c r="DB162" s="379">
        <f t="shared" si="3482"/>
        <v>235768248</v>
      </c>
      <c r="DC162" s="380">
        <f t="shared" si="3482"/>
        <v>50282699</v>
      </c>
      <c r="DD162" s="381">
        <f t="shared" si="3482"/>
        <v>-7251301</v>
      </c>
      <c r="DE162" s="282">
        <f t="shared" si="3482"/>
        <v>8</v>
      </c>
      <c r="DF162" s="246">
        <f t="shared" si="3482"/>
        <v>56000000</v>
      </c>
      <c r="DG162" s="242">
        <f t="shared" si="3482"/>
        <v>13000000</v>
      </c>
      <c r="DH162" s="269">
        <f t="shared" si="3482"/>
        <v>2</v>
      </c>
      <c r="DI162" s="243">
        <f t="shared" si="3482"/>
        <v>56000000</v>
      </c>
      <c r="DJ162" s="242">
        <f t="shared" si="3482"/>
        <v>13000000</v>
      </c>
      <c r="DK162" s="269">
        <f t="shared" si="3482"/>
        <v>2</v>
      </c>
      <c r="DL162" s="244">
        <f t="shared" ref="DL162:EQ162" si="3483">SUMIFS(DL$5:DL$126,$HC$5:$HC$126,$S162,$HE$5:$HE$126,$D162)</f>
        <v>72124713</v>
      </c>
      <c r="DM162" s="242">
        <f t="shared" si="3483"/>
        <v>13516145</v>
      </c>
      <c r="DN162" s="245">
        <f t="shared" si="3483"/>
        <v>3927145</v>
      </c>
      <c r="DO162" s="269">
        <f t="shared" si="3483"/>
        <v>2</v>
      </c>
      <c r="DP162" s="241">
        <f t="shared" si="3483"/>
        <v>84000000</v>
      </c>
      <c r="DQ162" s="242">
        <f t="shared" si="3483"/>
        <v>19500000</v>
      </c>
      <c r="DR162" s="269">
        <f t="shared" si="3483"/>
        <v>3</v>
      </c>
      <c r="DS162" s="243">
        <f t="shared" si="3483"/>
        <v>56000000</v>
      </c>
      <c r="DT162" s="242">
        <f t="shared" si="3483"/>
        <v>13000000</v>
      </c>
      <c r="DU162" s="269">
        <f t="shared" si="3483"/>
        <v>2</v>
      </c>
      <c r="DV162" s="244">
        <f t="shared" si="3483"/>
        <v>44108909</v>
      </c>
      <c r="DW162" s="242">
        <f t="shared" si="3483"/>
        <v>9252222</v>
      </c>
      <c r="DX162" s="245">
        <f t="shared" si="3483"/>
        <v>-336778</v>
      </c>
      <c r="DY162" s="269">
        <f t="shared" si="3483"/>
        <v>1</v>
      </c>
      <c r="DZ162" s="241">
        <f t="shared" si="3483"/>
        <v>56000000</v>
      </c>
      <c r="EA162" s="242">
        <f t="shared" si="3483"/>
        <v>13000000</v>
      </c>
      <c r="EB162" s="269">
        <f t="shared" si="3483"/>
        <v>2</v>
      </c>
      <c r="EC162" s="243">
        <f t="shared" si="3483"/>
        <v>56000000</v>
      </c>
      <c r="ED162" s="242">
        <f t="shared" si="3483"/>
        <v>13000000</v>
      </c>
      <c r="EE162" s="269">
        <f t="shared" si="3483"/>
        <v>2</v>
      </c>
      <c r="EF162" s="244">
        <f t="shared" si="3483"/>
        <v>81611965</v>
      </c>
      <c r="EG162" s="242">
        <f t="shared" si="3483"/>
        <v>18437083</v>
      </c>
      <c r="EH162" s="245">
        <f t="shared" si="3483"/>
        <v>8848083</v>
      </c>
      <c r="EI162" s="269">
        <f t="shared" si="3483"/>
        <v>3</v>
      </c>
      <c r="EJ162" s="441">
        <f t="shared" si="3483"/>
        <v>196000000</v>
      </c>
      <c r="EK162" s="442">
        <f t="shared" si="3483"/>
        <v>45500000</v>
      </c>
      <c r="EL162" s="443">
        <f t="shared" si="3483"/>
        <v>7</v>
      </c>
      <c r="EM162" s="462">
        <f t="shared" si="3483"/>
        <v>168000000</v>
      </c>
      <c r="EN162" s="463">
        <f t="shared" si="3483"/>
        <v>39000000</v>
      </c>
      <c r="EO162" s="464">
        <f t="shared" si="3483"/>
        <v>6</v>
      </c>
      <c r="EP162" s="309">
        <f t="shared" si="3483"/>
        <v>197845587</v>
      </c>
      <c r="EQ162" s="319">
        <f t="shared" si="3483"/>
        <v>41205450</v>
      </c>
      <c r="ER162" s="329">
        <f t="shared" ref="ER162:FW162" si="3484">SUMIFS(ER$5:ER$126,$HC$5:$HC$126,$S162,$HE$5:$HE$126,$D162)</f>
        <v>12438450</v>
      </c>
      <c r="ES162" s="272">
        <f t="shared" si="3484"/>
        <v>6</v>
      </c>
      <c r="ET162" s="246">
        <f t="shared" si="3484"/>
        <v>84000000</v>
      </c>
      <c r="EU162" s="242">
        <f t="shared" si="3484"/>
        <v>19500000</v>
      </c>
      <c r="EV162" s="269">
        <f t="shared" si="3484"/>
        <v>3</v>
      </c>
      <c r="EW162" s="243">
        <f t="shared" si="3484"/>
        <v>84000000</v>
      </c>
      <c r="EX162" s="242">
        <f t="shared" si="3484"/>
        <v>19500000</v>
      </c>
      <c r="EY162" s="269">
        <f t="shared" si="3484"/>
        <v>3</v>
      </c>
      <c r="EZ162" s="244">
        <f t="shared" si="3484"/>
        <v>56000000</v>
      </c>
      <c r="FA162" s="242">
        <f t="shared" si="3484"/>
        <v>13000000</v>
      </c>
      <c r="FB162" s="245">
        <f t="shared" si="3484"/>
        <v>3411000</v>
      </c>
      <c r="FC162" s="269">
        <f t="shared" si="3484"/>
        <v>2</v>
      </c>
      <c r="FD162" s="241">
        <f t="shared" si="3484"/>
        <v>56000000</v>
      </c>
      <c r="FE162" s="242">
        <f t="shared" si="3484"/>
        <v>13000000</v>
      </c>
      <c r="FF162" s="269">
        <f t="shared" si="3484"/>
        <v>2</v>
      </c>
      <c r="FG162" s="243">
        <f t="shared" si="3484"/>
        <v>56000000</v>
      </c>
      <c r="FH162" s="242">
        <f t="shared" si="3484"/>
        <v>13000000</v>
      </c>
      <c r="FI162" s="269">
        <f t="shared" si="3484"/>
        <v>2</v>
      </c>
      <c r="FJ162" s="244">
        <f t="shared" si="3484"/>
        <v>56000000</v>
      </c>
      <c r="FK162" s="242">
        <f t="shared" si="3484"/>
        <v>13000000</v>
      </c>
      <c r="FL162" s="245">
        <f t="shared" si="3484"/>
        <v>3411000</v>
      </c>
      <c r="FM162" s="269">
        <f t="shared" si="3484"/>
        <v>2</v>
      </c>
      <c r="FN162" s="241">
        <f t="shared" si="3484"/>
        <v>56000000</v>
      </c>
      <c r="FO162" s="242">
        <f t="shared" si="3484"/>
        <v>13000000</v>
      </c>
      <c r="FP162" s="269">
        <f t="shared" si="3484"/>
        <v>2</v>
      </c>
      <c r="FQ162" s="243">
        <f t="shared" si="3484"/>
        <v>84000000</v>
      </c>
      <c r="FR162" s="242">
        <f t="shared" si="3484"/>
        <v>19500000</v>
      </c>
      <c r="FS162" s="269">
        <f t="shared" si="3484"/>
        <v>3</v>
      </c>
      <c r="FT162" s="244">
        <f t="shared" si="3484"/>
        <v>56000000</v>
      </c>
      <c r="FU162" s="242">
        <f t="shared" si="3484"/>
        <v>13000000</v>
      </c>
      <c r="FV162" s="245">
        <f t="shared" si="3484"/>
        <v>3411000</v>
      </c>
      <c r="FW162" s="269">
        <f t="shared" si="3484"/>
        <v>2</v>
      </c>
      <c r="FX162" s="441">
        <f t="shared" ref="FX162:HA162" si="3485">SUMIFS(FX$5:FX$126,$HC$5:$HC$126,$S162,$HE$5:$HE$126,$D162)</f>
        <v>196000000</v>
      </c>
      <c r="FY162" s="442">
        <f t="shared" si="3485"/>
        <v>45500000</v>
      </c>
      <c r="FZ162" s="443">
        <f t="shared" si="3485"/>
        <v>7</v>
      </c>
      <c r="GA162" s="462">
        <f t="shared" si="3485"/>
        <v>224000000</v>
      </c>
      <c r="GB162" s="463">
        <f t="shared" si="3485"/>
        <v>52000000</v>
      </c>
      <c r="GC162" s="464">
        <f t="shared" si="3485"/>
        <v>8</v>
      </c>
      <c r="GD162" s="309">
        <f t="shared" si="3485"/>
        <v>168000000</v>
      </c>
      <c r="GE162" s="319">
        <f t="shared" si="3485"/>
        <v>39000000</v>
      </c>
      <c r="GF162" s="329">
        <f t="shared" si="3485"/>
        <v>10233000</v>
      </c>
      <c r="GG162" s="272">
        <f t="shared" si="3485"/>
        <v>6</v>
      </c>
      <c r="GH162" s="344">
        <f t="shared" si="3485"/>
        <v>392000000</v>
      </c>
      <c r="GI162" s="345">
        <f t="shared" si="3485"/>
        <v>91000000</v>
      </c>
      <c r="GJ162" s="276">
        <f t="shared" si="3485"/>
        <v>14</v>
      </c>
      <c r="GK162" s="364">
        <f t="shared" si="3485"/>
        <v>392000000</v>
      </c>
      <c r="GL162" s="365">
        <f t="shared" si="3485"/>
        <v>91000000</v>
      </c>
      <c r="GM162" s="279">
        <f t="shared" si="3485"/>
        <v>14</v>
      </c>
      <c r="GN162" s="379">
        <f t="shared" si="3485"/>
        <v>365845587</v>
      </c>
      <c r="GO162" s="380">
        <f t="shared" si="3485"/>
        <v>80205450</v>
      </c>
      <c r="GP162" s="381">
        <f t="shared" si="3485"/>
        <v>22671450</v>
      </c>
      <c r="GQ162" s="282">
        <f t="shared" si="3485"/>
        <v>12</v>
      </c>
      <c r="GR162" s="401">
        <f t="shared" si="3485"/>
        <v>728000000</v>
      </c>
      <c r="GS162" s="402">
        <f t="shared" si="3485"/>
        <v>169000000</v>
      </c>
      <c r="GT162" s="285">
        <f t="shared" si="3485"/>
        <v>26</v>
      </c>
      <c r="GU162" s="401">
        <f t="shared" si="3485"/>
        <v>702626884</v>
      </c>
      <c r="GV162" s="402">
        <f t="shared" si="3485"/>
        <v>159336948</v>
      </c>
      <c r="GW162" s="285">
        <f t="shared" si="3485"/>
        <v>24</v>
      </c>
      <c r="GX162" s="401">
        <f t="shared" si="3485"/>
        <v>601613835</v>
      </c>
      <c r="GY162" s="402">
        <f t="shared" si="3485"/>
        <v>130488149</v>
      </c>
      <c r="GZ162" s="417">
        <f t="shared" si="3485"/>
        <v>15420149</v>
      </c>
      <c r="HA162" s="291">
        <f t="shared" si="3485"/>
        <v>20</v>
      </c>
      <c r="HB162" s="260"/>
      <c r="HC162" s="247" t="s">
        <v>237</v>
      </c>
      <c r="HD162" s="258"/>
      <c r="HE162" s="259"/>
      <c r="HF162" s="258"/>
      <c r="HG162" s="258"/>
    </row>
    <row r="163" spans="2:215" s="96" customFormat="1" ht="28.5">
      <c r="B163" s="602"/>
      <c r="C163" s="147"/>
      <c r="D163" s="521"/>
      <c r="E163" s="234"/>
      <c r="F163" s="235"/>
      <c r="G163" s="235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9"/>
      <c r="S163" s="248" t="s">
        <v>238</v>
      </c>
      <c r="T163" s="249">
        <f t="shared" ref="T163:AY163" si="3486">SUMIFS(T$5:T$126,$HC$5:$HC$126,$S163,$HE$5:$HE$126,$D162)</f>
        <v>0</v>
      </c>
      <c r="U163" s="250">
        <f t="shared" si="3486"/>
        <v>0</v>
      </c>
      <c r="V163" s="270">
        <f t="shared" si="3486"/>
        <v>0</v>
      </c>
      <c r="W163" s="251">
        <f t="shared" si="3486"/>
        <v>0</v>
      </c>
      <c r="X163" s="250">
        <f t="shared" si="3486"/>
        <v>0</v>
      </c>
      <c r="Y163" s="270">
        <f t="shared" si="3486"/>
        <v>0</v>
      </c>
      <c r="Z163" s="252">
        <f t="shared" si="3486"/>
        <v>23537880</v>
      </c>
      <c r="AA163" s="250">
        <f t="shared" si="3486"/>
        <v>4118836</v>
      </c>
      <c r="AB163" s="253">
        <f t="shared" si="3486"/>
        <v>-5470164</v>
      </c>
      <c r="AC163" s="270">
        <f t="shared" si="3486"/>
        <v>1</v>
      </c>
      <c r="AD163" s="249">
        <f t="shared" si="3486"/>
        <v>57703692</v>
      </c>
      <c r="AE163" s="250">
        <f t="shared" si="3486"/>
        <v>11016621</v>
      </c>
      <c r="AF163" s="270">
        <f t="shared" si="3486"/>
        <v>2</v>
      </c>
      <c r="AG163" s="251">
        <f t="shared" si="3486"/>
        <v>29691189</v>
      </c>
      <c r="AH163" s="250">
        <f t="shared" si="3486"/>
        <v>5716221</v>
      </c>
      <c r="AI163" s="270">
        <f t="shared" si="3486"/>
        <v>1</v>
      </c>
      <c r="AJ163" s="252">
        <f t="shared" si="3486"/>
        <v>51403716</v>
      </c>
      <c r="AK163" s="250">
        <f t="shared" si="3486"/>
        <v>10741588</v>
      </c>
      <c r="AL163" s="253">
        <f t="shared" si="3486"/>
        <v>1152588</v>
      </c>
      <c r="AM163" s="270">
        <f t="shared" si="3486"/>
        <v>2</v>
      </c>
      <c r="AN163" s="249">
        <f t="shared" si="3486"/>
        <v>28026415</v>
      </c>
      <c r="AO163" s="250">
        <f t="shared" si="3486"/>
        <v>6164936</v>
      </c>
      <c r="AP163" s="270">
        <f t="shared" si="3486"/>
        <v>1</v>
      </c>
      <c r="AQ163" s="251">
        <f t="shared" si="3486"/>
        <v>24899084</v>
      </c>
      <c r="AR163" s="250">
        <f t="shared" si="3486"/>
        <v>4927873</v>
      </c>
      <c r="AS163" s="270">
        <f t="shared" si="3486"/>
        <v>1</v>
      </c>
      <c r="AT163" s="252">
        <f t="shared" si="3486"/>
        <v>31430857</v>
      </c>
      <c r="AU163" s="250">
        <f t="shared" si="3486"/>
        <v>6894231</v>
      </c>
      <c r="AV163" s="253">
        <f t="shared" si="3486"/>
        <v>-2694769</v>
      </c>
      <c r="AW163" s="270">
        <f t="shared" si="3486"/>
        <v>1</v>
      </c>
      <c r="AX163" s="444">
        <f t="shared" si="3486"/>
        <v>85730107</v>
      </c>
      <c r="AY163" s="445">
        <f t="shared" si="3486"/>
        <v>17181557</v>
      </c>
      <c r="AZ163" s="446">
        <f t="shared" ref="AZ163:CE163" si="3487">SUMIFS(AZ$5:AZ$126,$HC$5:$HC$126,$S163,$HE$5:$HE$126,$D162)</f>
        <v>3</v>
      </c>
      <c r="BA163" s="465">
        <f t="shared" si="3487"/>
        <v>54590273</v>
      </c>
      <c r="BB163" s="466">
        <f t="shared" si="3487"/>
        <v>10644094</v>
      </c>
      <c r="BC163" s="467">
        <f t="shared" si="3487"/>
        <v>2</v>
      </c>
      <c r="BD163" s="310">
        <f t="shared" si="3487"/>
        <v>106372453</v>
      </c>
      <c r="BE163" s="320">
        <f t="shared" si="3487"/>
        <v>21754655</v>
      </c>
      <c r="BF163" s="330">
        <f t="shared" si="3487"/>
        <v>-7012345</v>
      </c>
      <c r="BG163" s="273">
        <f t="shared" si="3487"/>
        <v>4</v>
      </c>
      <c r="BH163" s="254">
        <f t="shared" si="3487"/>
        <v>31580172</v>
      </c>
      <c r="BI163" s="250">
        <f t="shared" si="3487"/>
        <v>6654117</v>
      </c>
      <c r="BJ163" s="270">
        <f t="shared" si="3487"/>
        <v>1</v>
      </c>
      <c r="BK163" s="251">
        <f t="shared" si="3487"/>
        <v>81938064</v>
      </c>
      <c r="BL163" s="250">
        <f t="shared" si="3487"/>
        <v>15267528</v>
      </c>
      <c r="BM163" s="270">
        <f t="shared" si="3487"/>
        <v>2</v>
      </c>
      <c r="BN163" s="252">
        <f t="shared" si="3487"/>
        <v>43254493</v>
      </c>
      <c r="BO163" s="250">
        <f t="shared" si="3487"/>
        <v>9089059</v>
      </c>
      <c r="BP163" s="253">
        <f t="shared" si="3487"/>
        <v>-499941</v>
      </c>
      <c r="BQ163" s="270">
        <f t="shared" si="3487"/>
        <v>2</v>
      </c>
      <c r="BR163" s="249">
        <f t="shared" si="3487"/>
        <v>51955240</v>
      </c>
      <c r="BS163" s="250">
        <f t="shared" si="3487"/>
        <v>10829761</v>
      </c>
      <c r="BT163" s="270">
        <f t="shared" si="3487"/>
        <v>2</v>
      </c>
      <c r="BU163" s="251">
        <f t="shared" si="3487"/>
        <v>36930600</v>
      </c>
      <c r="BV163" s="250">
        <f t="shared" si="3487"/>
        <v>7745349</v>
      </c>
      <c r="BW163" s="270">
        <f t="shared" si="3487"/>
        <v>1</v>
      </c>
      <c r="BX163" s="252">
        <f t="shared" si="3487"/>
        <v>0</v>
      </c>
      <c r="BY163" s="250">
        <f t="shared" si="3487"/>
        <v>0</v>
      </c>
      <c r="BZ163" s="253">
        <f t="shared" si="3487"/>
        <v>-9589000</v>
      </c>
      <c r="CA163" s="270">
        <f t="shared" si="3487"/>
        <v>0</v>
      </c>
      <c r="CB163" s="249">
        <f t="shared" si="3487"/>
        <v>32974817</v>
      </c>
      <c r="CC163" s="250">
        <f t="shared" si="3487"/>
        <v>7523820</v>
      </c>
      <c r="CD163" s="270">
        <f t="shared" si="3487"/>
        <v>1</v>
      </c>
      <c r="CE163" s="251">
        <f t="shared" si="3487"/>
        <v>31308519</v>
      </c>
      <c r="CF163" s="250">
        <f t="shared" ref="CF163:DK163" si="3488">SUMIFS(CF$5:CF$126,$HC$5:$HC$126,$S163,$HE$5:$HE$126,$D162)</f>
        <v>6347710</v>
      </c>
      <c r="CG163" s="270">
        <f t="shared" si="3488"/>
        <v>1</v>
      </c>
      <c r="CH163" s="252">
        <f t="shared" si="3488"/>
        <v>29691189</v>
      </c>
      <c r="CI163" s="250">
        <f t="shared" si="3488"/>
        <v>5716221</v>
      </c>
      <c r="CJ163" s="253">
        <f t="shared" si="3488"/>
        <v>-3872779</v>
      </c>
      <c r="CK163" s="270">
        <f t="shared" si="3488"/>
        <v>1</v>
      </c>
      <c r="CL163" s="444">
        <f t="shared" si="3488"/>
        <v>116510229</v>
      </c>
      <c r="CM163" s="445">
        <f t="shared" si="3488"/>
        <v>25007698</v>
      </c>
      <c r="CN163" s="446">
        <f t="shared" si="3488"/>
        <v>4</v>
      </c>
      <c r="CO163" s="465">
        <f t="shared" si="3488"/>
        <v>150177183</v>
      </c>
      <c r="CP163" s="466">
        <f t="shared" si="3488"/>
        <v>29360587</v>
      </c>
      <c r="CQ163" s="467">
        <f t="shared" si="3488"/>
        <v>4</v>
      </c>
      <c r="CR163" s="310">
        <f t="shared" si="3488"/>
        <v>72945682</v>
      </c>
      <c r="CS163" s="320">
        <f t="shared" si="3488"/>
        <v>14805280</v>
      </c>
      <c r="CT163" s="330">
        <f t="shared" si="3488"/>
        <v>-13961720</v>
      </c>
      <c r="CU163" s="273">
        <f t="shared" si="3488"/>
        <v>3</v>
      </c>
      <c r="CV163" s="346">
        <f t="shared" si="3488"/>
        <v>202240336</v>
      </c>
      <c r="CW163" s="347">
        <f t="shared" si="3488"/>
        <v>42189255</v>
      </c>
      <c r="CX163" s="277">
        <f t="shared" si="3488"/>
        <v>7</v>
      </c>
      <c r="CY163" s="366">
        <f t="shared" si="3488"/>
        <v>204767456</v>
      </c>
      <c r="CZ163" s="367">
        <f t="shared" si="3488"/>
        <v>40004681</v>
      </c>
      <c r="DA163" s="280">
        <f t="shared" si="3488"/>
        <v>6</v>
      </c>
      <c r="DB163" s="382">
        <f t="shared" si="3488"/>
        <v>179318135</v>
      </c>
      <c r="DC163" s="383">
        <f t="shared" si="3488"/>
        <v>36559935</v>
      </c>
      <c r="DD163" s="330">
        <f t="shared" si="3488"/>
        <v>-20974065</v>
      </c>
      <c r="DE163" s="283">
        <f t="shared" si="3488"/>
        <v>7</v>
      </c>
      <c r="DF163" s="254">
        <f t="shared" si="3488"/>
        <v>26713509</v>
      </c>
      <c r="DG163" s="250">
        <f t="shared" si="3488"/>
        <v>5582383</v>
      </c>
      <c r="DH163" s="270">
        <f t="shared" si="3488"/>
        <v>1</v>
      </c>
      <c r="DI163" s="251">
        <f t="shared" si="3488"/>
        <v>0</v>
      </c>
      <c r="DJ163" s="250">
        <f t="shared" si="3488"/>
        <v>0</v>
      </c>
      <c r="DK163" s="270">
        <f t="shared" si="3488"/>
        <v>0</v>
      </c>
      <c r="DL163" s="252">
        <f t="shared" ref="DL163:EQ163" si="3489">SUMIFS(DL$5:DL$126,$HC$5:$HC$126,$S163,$HE$5:$HE$126,$D162)</f>
        <v>0</v>
      </c>
      <c r="DM163" s="250">
        <f t="shared" si="3489"/>
        <v>0</v>
      </c>
      <c r="DN163" s="253">
        <f t="shared" si="3489"/>
        <v>-9589000</v>
      </c>
      <c r="DO163" s="270">
        <f t="shared" si="3489"/>
        <v>0</v>
      </c>
      <c r="DP163" s="249">
        <f t="shared" si="3489"/>
        <v>25559852</v>
      </c>
      <c r="DQ163" s="250">
        <f t="shared" si="3489"/>
        <v>4691976</v>
      </c>
      <c r="DR163" s="270">
        <f t="shared" si="3489"/>
        <v>1</v>
      </c>
      <c r="DS163" s="251">
        <f t="shared" si="3489"/>
        <v>49904701</v>
      </c>
      <c r="DT163" s="250">
        <f t="shared" si="3489"/>
        <v>11177836</v>
      </c>
      <c r="DU163" s="270">
        <f t="shared" si="3489"/>
        <v>2</v>
      </c>
      <c r="DV163" s="252">
        <f t="shared" si="3489"/>
        <v>24899084</v>
      </c>
      <c r="DW163" s="250">
        <f t="shared" si="3489"/>
        <v>4927873</v>
      </c>
      <c r="DX163" s="253">
        <f t="shared" si="3489"/>
        <v>-4661127</v>
      </c>
      <c r="DY163" s="270">
        <f t="shared" si="3489"/>
        <v>1</v>
      </c>
      <c r="DZ163" s="249">
        <f t="shared" si="3489"/>
        <v>0</v>
      </c>
      <c r="EA163" s="250">
        <f t="shared" si="3489"/>
        <v>0</v>
      </c>
      <c r="EB163" s="270">
        <f t="shared" si="3489"/>
        <v>0</v>
      </c>
      <c r="EC163" s="251">
        <f t="shared" si="3489"/>
        <v>28026415</v>
      </c>
      <c r="ED163" s="250">
        <f t="shared" si="3489"/>
        <v>6164936</v>
      </c>
      <c r="EE163" s="270">
        <f t="shared" si="3489"/>
        <v>1</v>
      </c>
      <c r="EF163" s="252">
        <f t="shared" si="3489"/>
        <v>37829155</v>
      </c>
      <c r="EG163" s="250">
        <f t="shared" si="3489"/>
        <v>6015306</v>
      </c>
      <c r="EH163" s="253">
        <f t="shared" si="3489"/>
        <v>-3573694</v>
      </c>
      <c r="EI163" s="270">
        <f t="shared" si="3489"/>
        <v>1</v>
      </c>
      <c r="EJ163" s="444">
        <f t="shared" si="3489"/>
        <v>52273361</v>
      </c>
      <c r="EK163" s="445">
        <f t="shared" si="3489"/>
        <v>10274359</v>
      </c>
      <c r="EL163" s="446">
        <f t="shared" si="3489"/>
        <v>2</v>
      </c>
      <c r="EM163" s="465">
        <f t="shared" si="3489"/>
        <v>77931116</v>
      </c>
      <c r="EN163" s="466">
        <f t="shared" si="3489"/>
        <v>17342772</v>
      </c>
      <c r="EO163" s="467">
        <f t="shared" si="3489"/>
        <v>3</v>
      </c>
      <c r="EP163" s="310">
        <f t="shared" si="3489"/>
        <v>62728239</v>
      </c>
      <c r="EQ163" s="320">
        <f t="shared" si="3489"/>
        <v>10943179</v>
      </c>
      <c r="ER163" s="330">
        <f t="shared" ref="ER163:FW163" si="3490">SUMIFS(ER$5:ER$126,$HC$5:$HC$126,$S163,$HE$5:$HE$126,$D162)</f>
        <v>-17823821</v>
      </c>
      <c r="ES163" s="273">
        <f t="shared" si="3490"/>
        <v>2</v>
      </c>
      <c r="ET163" s="254">
        <f t="shared" si="3490"/>
        <v>0</v>
      </c>
      <c r="EU163" s="250">
        <f t="shared" si="3490"/>
        <v>0</v>
      </c>
      <c r="EV163" s="270">
        <f t="shared" si="3490"/>
        <v>0</v>
      </c>
      <c r="EW163" s="251">
        <f t="shared" si="3490"/>
        <v>27277367</v>
      </c>
      <c r="EX163" s="250">
        <f t="shared" si="3490"/>
        <v>5088604</v>
      </c>
      <c r="EY163" s="270">
        <f t="shared" si="3490"/>
        <v>1</v>
      </c>
      <c r="EZ163" s="252">
        <f t="shared" si="3490"/>
        <v>75417428</v>
      </c>
      <c r="FA163" s="250">
        <f t="shared" si="3490"/>
        <v>15599932</v>
      </c>
      <c r="FB163" s="253">
        <f t="shared" si="3490"/>
        <v>6010932</v>
      </c>
      <c r="FC163" s="270">
        <f t="shared" si="3490"/>
        <v>2</v>
      </c>
      <c r="FD163" s="249">
        <f t="shared" si="3490"/>
        <v>0</v>
      </c>
      <c r="FE163" s="250">
        <f t="shared" si="3490"/>
        <v>0</v>
      </c>
      <c r="FF163" s="270">
        <f t="shared" si="3490"/>
        <v>0</v>
      </c>
      <c r="FG163" s="251">
        <f t="shared" si="3490"/>
        <v>56839552</v>
      </c>
      <c r="FH163" s="250">
        <f t="shared" si="3490"/>
        <v>12238066</v>
      </c>
      <c r="FI163" s="270">
        <f t="shared" si="3490"/>
        <v>2</v>
      </c>
      <c r="FJ163" s="252">
        <f t="shared" si="3490"/>
        <v>36930600</v>
      </c>
      <c r="FK163" s="250">
        <f t="shared" si="3490"/>
        <v>7745349</v>
      </c>
      <c r="FL163" s="253">
        <f t="shared" si="3490"/>
        <v>-1843651</v>
      </c>
      <c r="FM163" s="270">
        <f t="shared" si="3490"/>
        <v>1</v>
      </c>
      <c r="FN163" s="249">
        <f t="shared" si="3490"/>
        <v>0</v>
      </c>
      <c r="FO163" s="250">
        <f t="shared" si="3490"/>
        <v>0</v>
      </c>
      <c r="FP163" s="270">
        <f t="shared" si="3490"/>
        <v>0</v>
      </c>
      <c r="FQ163" s="251">
        <f t="shared" si="3490"/>
        <v>0</v>
      </c>
      <c r="FR163" s="250">
        <f t="shared" si="3490"/>
        <v>0</v>
      </c>
      <c r="FS163" s="270">
        <f t="shared" si="3490"/>
        <v>0</v>
      </c>
      <c r="FT163" s="252">
        <f t="shared" si="3490"/>
        <v>0</v>
      </c>
      <c r="FU163" s="250">
        <f t="shared" si="3490"/>
        <v>0</v>
      </c>
      <c r="FV163" s="253">
        <f t="shared" si="3490"/>
        <v>-9589000</v>
      </c>
      <c r="FW163" s="270">
        <f t="shared" si="3490"/>
        <v>0</v>
      </c>
      <c r="FX163" s="444">
        <f t="shared" ref="FX163:HA163" si="3491">SUMIFS(FX$5:FX$126,$HC$5:$HC$126,$S163,$HE$5:$HE$126,$D162)</f>
        <v>0</v>
      </c>
      <c r="FY163" s="445">
        <f t="shared" si="3491"/>
        <v>0</v>
      </c>
      <c r="FZ163" s="446">
        <f t="shared" si="3491"/>
        <v>0</v>
      </c>
      <c r="GA163" s="465">
        <f t="shared" si="3491"/>
        <v>84116919</v>
      </c>
      <c r="GB163" s="466">
        <f t="shared" si="3491"/>
        <v>17326670</v>
      </c>
      <c r="GC163" s="467">
        <f t="shared" si="3491"/>
        <v>3</v>
      </c>
      <c r="GD163" s="310">
        <f t="shared" si="3491"/>
        <v>112348028</v>
      </c>
      <c r="GE163" s="320">
        <f t="shared" si="3491"/>
        <v>23345281</v>
      </c>
      <c r="GF163" s="330">
        <f t="shared" si="3491"/>
        <v>-5421719</v>
      </c>
      <c r="GG163" s="273">
        <f t="shared" si="3491"/>
        <v>3</v>
      </c>
      <c r="GH163" s="346">
        <f t="shared" si="3491"/>
        <v>52273361</v>
      </c>
      <c r="GI163" s="347">
        <f t="shared" si="3491"/>
        <v>10274359</v>
      </c>
      <c r="GJ163" s="277">
        <f t="shared" si="3491"/>
        <v>2</v>
      </c>
      <c r="GK163" s="366">
        <f t="shared" si="3491"/>
        <v>162048035</v>
      </c>
      <c r="GL163" s="367">
        <f t="shared" si="3491"/>
        <v>34669442</v>
      </c>
      <c r="GM163" s="280">
        <f t="shared" si="3491"/>
        <v>6</v>
      </c>
      <c r="GN163" s="382">
        <f t="shared" si="3491"/>
        <v>175076267</v>
      </c>
      <c r="GO163" s="383">
        <f t="shared" si="3491"/>
        <v>34288460</v>
      </c>
      <c r="GP163" s="330">
        <f t="shared" si="3491"/>
        <v>-23245540</v>
      </c>
      <c r="GQ163" s="283">
        <f t="shared" si="3491"/>
        <v>5</v>
      </c>
      <c r="GR163" s="403">
        <f t="shared" si="3491"/>
        <v>254513697</v>
      </c>
      <c r="GS163" s="404">
        <f t="shared" si="3491"/>
        <v>52463614</v>
      </c>
      <c r="GT163" s="286">
        <f t="shared" si="3491"/>
        <v>9</v>
      </c>
      <c r="GU163" s="403">
        <f t="shared" si="3491"/>
        <v>366815491</v>
      </c>
      <c r="GV163" s="404">
        <f t="shared" si="3491"/>
        <v>74674123</v>
      </c>
      <c r="GW163" s="286">
        <f t="shared" si="3491"/>
        <v>12</v>
      </c>
      <c r="GX163" s="403">
        <f t="shared" si="3491"/>
        <v>354394402</v>
      </c>
      <c r="GY163" s="404">
        <f t="shared" si="3491"/>
        <v>70848395</v>
      </c>
      <c r="GZ163" s="330">
        <f t="shared" si="3491"/>
        <v>-44219605</v>
      </c>
      <c r="HA163" s="290">
        <f t="shared" si="3491"/>
        <v>12</v>
      </c>
      <c r="HB163" s="260"/>
      <c r="HC163" s="247" t="s">
        <v>238</v>
      </c>
      <c r="HD163" s="258"/>
      <c r="HE163" s="259"/>
      <c r="HF163" s="258"/>
      <c r="HG163" s="258"/>
    </row>
    <row r="164" spans="2:215" s="96" customFormat="1" ht="29.25" thickBot="1">
      <c r="B164" s="602"/>
      <c r="C164" s="147"/>
      <c r="D164" s="521"/>
      <c r="E164" s="234"/>
      <c r="F164" s="235"/>
      <c r="G164" s="235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9"/>
      <c r="S164" s="268" t="s">
        <v>239</v>
      </c>
      <c r="T164" s="261" t="str">
        <f t="shared" ref="T164:AA164" si="3492">IF(AND(T162&gt;0,T163&gt;0),ROUNDDOWN(T163/T162,4),"")</f>
        <v/>
      </c>
      <c r="U164" s="262" t="str">
        <f t="shared" si="3492"/>
        <v/>
      </c>
      <c r="V164" s="271" t="str">
        <f t="shared" si="3492"/>
        <v/>
      </c>
      <c r="W164" s="263" t="str">
        <f t="shared" si="3492"/>
        <v/>
      </c>
      <c r="X164" s="262" t="str">
        <f t="shared" si="3492"/>
        <v/>
      </c>
      <c r="Y164" s="271" t="str">
        <f t="shared" si="3492"/>
        <v/>
      </c>
      <c r="Z164" s="264">
        <f t="shared" si="3492"/>
        <v>0.47510000000000002</v>
      </c>
      <c r="AA164" s="262">
        <f t="shared" si="3492"/>
        <v>0.42899999999999999</v>
      </c>
      <c r="AB164" s="265">
        <f>IF(AB163&gt;0,AB163/AB162,0)</f>
        <v>0</v>
      </c>
      <c r="AC164" s="271">
        <f t="shared" ref="AC164:AK164" si="3493">IF(AND(AC162&gt;0,AC163&gt;0),ROUNDDOWN(AC163/AC162,4),"")</f>
        <v>0.5</v>
      </c>
      <c r="AD164" s="261">
        <f t="shared" si="3493"/>
        <v>1.0304</v>
      </c>
      <c r="AE164" s="262">
        <f t="shared" si="3493"/>
        <v>0.84740000000000004</v>
      </c>
      <c r="AF164" s="271">
        <f t="shared" si="3493"/>
        <v>1</v>
      </c>
      <c r="AG164" s="263">
        <f t="shared" si="3493"/>
        <v>0.41160000000000002</v>
      </c>
      <c r="AH164" s="262">
        <f t="shared" si="3493"/>
        <v>0.439</v>
      </c>
      <c r="AI164" s="271">
        <f t="shared" si="3493"/>
        <v>0.5</v>
      </c>
      <c r="AJ164" s="264">
        <f t="shared" si="3493"/>
        <v>0.90439999999999998</v>
      </c>
      <c r="AK164" s="262">
        <f t="shared" si="3493"/>
        <v>0.88360000000000005</v>
      </c>
      <c r="AL164" s="265">
        <f>IF(AL163&gt;0,AL163/AL162,0)</f>
        <v>0.44909152117601953</v>
      </c>
      <c r="AM164" s="271">
        <f t="shared" ref="AM164:AU164" si="3494">IF(AND(AM162&gt;0,AM163&gt;0),ROUNDDOWN(AM163/AM162,4),"")</f>
        <v>1</v>
      </c>
      <c r="AN164" s="261">
        <f t="shared" si="3494"/>
        <v>0.50039999999999996</v>
      </c>
      <c r="AO164" s="262">
        <f t="shared" si="3494"/>
        <v>0.47420000000000001</v>
      </c>
      <c r="AP164" s="271">
        <f t="shared" si="3494"/>
        <v>0.5</v>
      </c>
      <c r="AQ164" s="263">
        <f t="shared" si="3494"/>
        <v>0.56440000000000001</v>
      </c>
      <c r="AR164" s="262">
        <f t="shared" si="3494"/>
        <v>0.53259999999999996</v>
      </c>
      <c r="AS164" s="271">
        <f t="shared" si="3494"/>
        <v>1</v>
      </c>
      <c r="AT164" s="264">
        <f t="shared" si="3494"/>
        <v>0.75339999999999996</v>
      </c>
      <c r="AU164" s="262">
        <f t="shared" si="3494"/>
        <v>0.66100000000000003</v>
      </c>
      <c r="AV164" s="265">
        <f>IF(AV163&gt;0,AV163/AV162,0)</f>
        <v>0</v>
      </c>
      <c r="AW164" s="271">
        <f t="shared" ref="AW164:BE164" si="3495">IF(AND(AW162&gt;0,AW163&gt;0),ROUNDDOWN(AW163/AW162,4),"")</f>
        <v>1</v>
      </c>
      <c r="AX164" s="447">
        <f t="shared" si="3495"/>
        <v>0.61229999999999996</v>
      </c>
      <c r="AY164" s="448">
        <f t="shared" si="3495"/>
        <v>0.52859999999999996</v>
      </c>
      <c r="AZ164" s="449">
        <f t="shared" si="3495"/>
        <v>0.6</v>
      </c>
      <c r="BA164" s="468">
        <f t="shared" si="3495"/>
        <v>0.308</v>
      </c>
      <c r="BB164" s="469">
        <f t="shared" si="3495"/>
        <v>0.30990000000000001</v>
      </c>
      <c r="BC164" s="470">
        <f t="shared" si="3495"/>
        <v>0.4</v>
      </c>
      <c r="BD164" s="311">
        <f t="shared" si="3495"/>
        <v>0.71819999999999995</v>
      </c>
      <c r="BE164" s="321">
        <f t="shared" si="3495"/>
        <v>0.67589999999999995</v>
      </c>
      <c r="BF164" s="331"/>
      <c r="BG164" s="274">
        <f>IF(AND(BG162&gt;0,BG163&gt;0),ROUNDDOWN(BG163/BG162,4),"")</f>
        <v>0.8</v>
      </c>
      <c r="BH164" s="267">
        <f t="shared" ref="BH164:BO164" si="3496">IF(AND(BH162&gt;0,BH163&gt;0),ROUNDDOWN(BH163/BH162,4),"")</f>
        <v>0.56389999999999996</v>
      </c>
      <c r="BI164" s="262">
        <f t="shared" si="3496"/>
        <v>0.51180000000000003</v>
      </c>
      <c r="BJ164" s="271">
        <f t="shared" si="3496"/>
        <v>0.5</v>
      </c>
      <c r="BK164" s="263">
        <f t="shared" si="3496"/>
        <v>1.6588000000000001</v>
      </c>
      <c r="BL164" s="262">
        <f t="shared" si="3496"/>
        <v>1.0528999999999999</v>
      </c>
      <c r="BM164" s="271">
        <f t="shared" si="3496"/>
        <v>1</v>
      </c>
      <c r="BN164" s="264" t="str">
        <f t="shared" si="3496"/>
        <v/>
      </c>
      <c r="BO164" s="262" t="str">
        <f t="shared" si="3496"/>
        <v/>
      </c>
      <c r="BP164" s="265">
        <f>IF(BP163&gt;0,BP163/BP162,0)</f>
        <v>0</v>
      </c>
      <c r="BQ164" s="271" t="str">
        <f t="shared" ref="BQ164:BY164" si="3497">IF(AND(BQ162&gt;0,BQ163&gt;0),ROUNDDOWN(BQ163/BQ162,4),"")</f>
        <v/>
      </c>
      <c r="BR164" s="261">
        <f t="shared" si="3497"/>
        <v>0.92769999999999997</v>
      </c>
      <c r="BS164" s="262">
        <f t="shared" si="3497"/>
        <v>0.83299999999999996</v>
      </c>
      <c r="BT164" s="271">
        <f t="shared" si="3497"/>
        <v>1</v>
      </c>
      <c r="BU164" s="263">
        <f t="shared" si="3497"/>
        <v>1.3189</v>
      </c>
      <c r="BV164" s="262">
        <f t="shared" si="3497"/>
        <v>1.1915</v>
      </c>
      <c r="BW164" s="271">
        <f t="shared" si="3497"/>
        <v>1</v>
      </c>
      <c r="BX164" s="264" t="str">
        <f t="shared" si="3497"/>
        <v/>
      </c>
      <c r="BY164" s="262" t="str">
        <f t="shared" si="3497"/>
        <v/>
      </c>
      <c r="BZ164" s="265">
        <f>IF(BZ163&gt;0,BZ163/BZ162,0)</f>
        <v>0</v>
      </c>
      <c r="CA164" s="271" t="str">
        <f t="shared" ref="CA164:CI164" si="3498">IF(AND(CA162&gt;0,CA163&gt;0),ROUNDDOWN(CA163/CA162,4),"")</f>
        <v/>
      </c>
      <c r="CB164" s="261">
        <f t="shared" si="3498"/>
        <v>0.39250000000000002</v>
      </c>
      <c r="CC164" s="262">
        <f t="shared" si="3498"/>
        <v>0.38579999999999998</v>
      </c>
      <c r="CD164" s="271">
        <f t="shared" si="3498"/>
        <v>0.33329999999999999</v>
      </c>
      <c r="CE164" s="263">
        <f t="shared" si="3498"/>
        <v>0.55900000000000005</v>
      </c>
      <c r="CF164" s="262">
        <f t="shared" si="3498"/>
        <v>0.48820000000000002</v>
      </c>
      <c r="CG164" s="271">
        <f t="shared" si="3498"/>
        <v>0.5</v>
      </c>
      <c r="CH164" s="264">
        <f t="shared" si="3498"/>
        <v>0.48670000000000002</v>
      </c>
      <c r="CI164" s="262">
        <f t="shared" si="3498"/>
        <v>0.4738</v>
      </c>
      <c r="CJ164" s="265">
        <f>IF(CJ163&gt;0,CJ163/CJ162,0)</f>
        <v>0</v>
      </c>
      <c r="CK164" s="271">
        <f t="shared" ref="CK164:CS164" si="3499">IF(AND(CK162&gt;0,CK163&gt;0),ROUNDDOWN(CK163/CK162,4),"")</f>
        <v>0.5</v>
      </c>
      <c r="CL164" s="447">
        <f t="shared" si="3499"/>
        <v>0.59440000000000004</v>
      </c>
      <c r="CM164" s="448">
        <f t="shared" si="3499"/>
        <v>0.54959999999999998</v>
      </c>
      <c r="CN164" s="449">
        <f t="shared" si="3499"/>
        <v>0.57140000000000002</v>
      </c>
      <c r="CO164" s="468">
        <f t="shared" si="3499"/>
        <v>1.1257999999999999</v>
      </c>
      <c r="CP164" s="469">
        <f t="shared" si="3499"/>
        <v>0.86350000000000005</v>
      </c>
      <c r="CQ164" s="470">
        <f t="shared" si="3499"/>
        <v>0.8</v>
      </c>
      <c r="CR164" s="311">
        <f t="shared" si="3499"/>
        <v>0.83189999999999997</v>
      </c>
      <c r="CS164" s="321">
        <f t="shared" si="3499"/>
        <v>0.81799999999999995</v>
      </c>
      <c r="CT164" s="331"/>
      <c r="CU164" s="274">
        <f t="shared" ref="CU164:DC164" si="3500">IF(AND(CU162&gt;0,CU163&gt;0),ROUNDDOWN(CU163/CU162,4),"")</f>
        <v>1</v>
      </c>
      <c r="CV164" s="348">
        <f t="shared" si="3500"/>
        <v>0.60189999999999999</v>
      </c>
      <c r="CW164" s="349">
        <f t="shared" si="3500"/>
        <v>0.54079999999999995</v>
      </c>
      <c r="CX164" s="278">
        <f t="shared" si="3500"/>
        <v>0.58330000000000004</v>
      </c>
      <c r="CY164" s="368">
        <f t="shared" si="3500"/>
        <v>0.65920000000000001</v>
      </c>
      <c r="CZ164" s="369">
        <f t="shared" si="3500"/>
        <v>0.58540000000000003</v>
      </c>
      <c r="DA164" s="281">
        <f t="shared" si="3500"/>
        <v>0.6</v>
      </c>
      <c r="DB164" s="384">
        <f t="shared" si="3500"/>
        <v>0.76049999999999995</v>
      </c>
      <c r="DC164" s="385">
        <f t="shared" si="3500"/>
        <v>0.72699999999999998</v>
      </c>
      <c r="DD164" s="386"/>
      <c r="DE164" s="284">
        <f>IF(AND(DE162&gt;0,DE163&gt;0),ROUNDDOWN(DE163/DE162,4),"")</f>
        <v>0.875</v>
      </c>
      <c r="DF164" s="267">
        <f t="shared" ref="DF164:DM164" si="3501">IF(AND(DF162&gt;0,DF163&gt;0),ROUNDDOWN(DF163/DF162,4),"")</f>
        <v>0.47699999999999998</v>
      </c>
      <c r="DG164" s="262">
        <f t="shared" si="3501"/>
        <v>0.4294</v>
      </c>
      <c r="DH164" s="271">
        <f t="shared" si="3501"/>
        <v>0.5</v>
      </c>
      <c r="DI164" s="263" t="str">
        <f t="shared" si="3501"/>
        <v/>
      </c>
      <c r="DJ164" s="262" t="str">
        <f t="shared" si="3501"/>
        <v/>
      </c>
      <c r="DK164" s="271" t="str">
        <f t="shared" si="3501"/>
        <v/>
      </c>
      <c r="DL164" s="264" t="str">
        <f t="shared" si="3501"/>
        <v/>
      </c>
      <c r="DM164" s="262" t="str">
        <f t="shared" si="3501"/>
        <v/>
      </c>
      <c r="DN164" s="265">
        <f>IF(DN163&gt;0,DN163/DN162,0)</f>
        <v>0</v>
      </c>
      <c r="DO164" s="271" t="str">
        <f t="shared" ref="DO164:DW164" si="3502">IF(AND(DO162&gt;0,DO163&gt;0),ROUNDDOWN(DO163/DO162,4),"")</f>
        <v/>
      </c>
      <c r="DP164" s="261">
        <f t="shared" si="3502"/>
        <v>0.30420000000000003</v>
      </c>
      <c r="DQ164" s="262">
        <f t="shared" si="3502"/>
        <v>0.24060000000000001</v>
      </c>
      <c r="DR164" s="271">
        <f t="shared" si="3502"/>
        <v>0.33329999999999999</v>
      </c>
      <c r="DS164" s="263">
        <f t="shared" si="3502"/>
        <v>0.8911</v>
      </c>
      <c r="DT164" s="262">
        <f t="shared" si="3502"/>
        <v>0.85980000000000001</v>
      </c>
      <c r="DU164" s="271">
        <f t="shared" si="3502"/>
        <v>1</v>
      </c>
      <c r="DV164" s="264">
        <f t="shared" si="3502"/>
        <v>0.56440000000000001</v>
      </c>
      <c r="DW164" s="262">
        <f t="shared" si="3502"/>
        <v>0.53259999999999996</v>
      </c>
      <c r="DX164" s="265">
        <f>IF(DX163&gt;0,DX163/DX162,0)</f>
        <v>0</v>
      </c>
      <c r="DY164" s="271">
        <f t="shared" ref="DY164:EG164" si="3503">IF(AND(DY162&gt;0,DY163&gt;0),ROUNDDOWN(DY163/DY162,4),"")</f>
        <v>1</v>
      </c>
      <c r="DZ164" s="261" t="str">
        <f t="shared" si="3503"/>
        <v/>
      </c>
      <c r="EA164" s="262" t="str">
        <f t="shared" si="3503"/>
        <v/>
      </c>
      <c r="EB164" s="271" t="str">
        <f t="shared" si="3503"/>
        <v/>
      </c>
      <c r="EC164" s="263">
        <f t="shared" si="3503"/>
        <v>0.50039999999999996</v>
      </c>
      <c r="ED164" s="262">
        <f t="shared" si="3503"/>
        <v>0.47420000000000001</v>
      </c>
      <c r="EE164" s="271">
        <f t="shared" si="3503"/>
        <v>0.5</v>
      </c>
      <c r="EF164" s="264">
        <f t="shared" si="3503"/>
        <v>0.46350000000000002</v>
      </c>
      <c r="EG164" s="262">
        <f t="shared" si="3503"/>
        <v>0.32619999999999999</v>
      </c>
      <c r="EH164" s="265">
        <f>IF(EH163&gt;0,EH163/EH162,0)</f>
        <v>0</v>
      </c>
      <c r="EI164" s="271">
        <f t="shared" ref="EI164:EQ164" si="3504">IF(AND(EI162&gt;0,EI163&gt;0),ROUNDDOWN(EI163/EI162,4),"")</f>
        <v>0.33329999999999999</v>
      </c>
      <c r="EJ164" s="447">
        <f t="shared" si="3504"/>
        <v>0.26669999999999999</v>
      </c>
      <c r="EK164" s="448">
        <f t="shared" si="3504"/>
        <v>0.2258</v>
      </c>
      <c r="EL164" s="449">
        <f t="shared" si="3504"/>
        <v>0.28570000000000001</v>
      </c>
      <c r="EM164" s="468">
        <f t="shared" si="3504"/>
        <v>0.46379999999999999</v>
      </c>
      <c r="EN164" s="469">
        <f t="shared" si="3504"/>
        <v>0.4446</v>
      </c>
      <c r="EO164" s="470">
        <f t="shared" si="3504"/>
        <v>0.5</v>
      </c>
      <c r="EP164" s="311">
        <f t="shared" si="3504"/>
        <v>0.317</v>
      </c>
      <c r="EQ164" s="321">
        <f t="shared" si="3504"/>
        <v>0.26550000000000001</v>
      </c>
      <c r="ER164" s="331"/>
      <c r="ES164" s="274">
        <f>IF(AND(ES162&gt;0,ES163&gt;0),ROUNDDOWN(ES163/ES162,4),"")</f>
        <v>0.33329999999999999</v>
      </c>
      <c r="ET164" s="267" t="str">
        <f t="shared" ref="ET164:FA164" si="3505">IF(AND(ET162&gt;0,ET163&gt;0),ROUNDDOWN(ET163/ET162,4),"")</f>
        <v/>
      </c>
      <c r="EU164" s="262" t="str">
        <f t="shared" si="3505"/>
        <v/>
      </c>
      <c r="EV164" s="271" t="str">
        <f t="shared" si="3505"/>
        <v/>
      </c>
      <c r="EW164" s="263">
        <f t="shared" si="3505"/>
        <v>0.32469999999999999</v>
      </c>
      <c r="EX164" s="262">
        <f t="shared" si="3505"/>
        <v>0.26090000000000002</v>
      </c>
      <c r="EY164" s="271">
        <f t="shared" si="3505"/>
        <v>0.33329999999999999</v>
      </c>
      <c r="EZ164" s="264">
        <f t="shared" si="3505"/>
        <v>1.3467</v>
      </c>
      <c r="FA164" s="262">
        <f t="shared" si="3505"/>
        <v>1.1999</v>
      </c>
      <c r="FB164" s="265">
        <f>IF(FB163&gt;0,FB163/FB162,0)</f>
        <v>1.7622198768689534</v>
      </c>
      <c r="FC164" s="271">
        <f t="shared" ref="FC164:FK164" si="3506">IF(AND(FC162&gt;0,FC163&gt;0),ROUNDDOWN(FC163/FC162,4),"")</f>
        <v>1</v>
      </c>
      <c r="FD164" s="261" t="str">
        <f t="shared" si="3506"/>
        <v/>
      </c>
      <c r="FE164" s="262" t="str">
        <f t="shared" si="3506"/>
        <v/>
      </c>
      <c r="FF164" s="271" t="str">
        <f t="shared" si="3506"/>
        <v/>
      </c>
      <c r="FG164" s="263">
        <f t="shared" si="3506"/>
        <v>1.0148999999999999</v>
      </c>
      <c r="FH164" s="262">
        <f t="shared" si="3506"/>
        <v>0.94130000000000003</v>
      </c>
      <c r="FI164" s="271">
        <f t="shared" si="3506"/>
        <v>1</v>
      </c>
      <c r="FJ164" s="264">
        <f t="shared" si="3506"/>
        <v>0.65939999999999999</v>
      </c>
      <c r="FK164" s="262">
        <f t="shared" si="3506"/>
        <v>0.59570000000000001</v>
      </c>
      <c r="FL164" s="265">
        <f>IF(FL163&gt;0,FL163/FL162,0)</f>
        <v>0</v>
      </c>
      <c r="FM164" s="271">
        <f t="shared" ref="FM164:FU164" si="3507">IF(AND(FM162&gt;0,FM163&gt;0),ROUNDDOWN(FM163/FM162,4),"")</f>
        <v>0.5</v>
      </c>
      <c r="FN164" s="261" t="str">
        <f t="shared" si="3507"/>
        <v/>
      </c>
      <c r="FO164" s="262" t="str">
        <f t="shared" si="3507"/>
        <v/>
      </c>
      <c r="FP164" s="271" t="str">
        <f t="shared" si="3507"/>
        <v/>
      </c>
      <c r="FQ164" s="263" t="str">
        <f t="shared" si="3507"/>
        <v/>
      </c>
      <c r="FR164" s="262" t="str">
        <f t="shared" si="3507"/>
        <v/>
      </c>
      <c r="FS164" s="271" t="str">
        <f t="shared" si="3507"/>
        <v/>
      </c>
      <c r="FT164" s="264" t="str">
        <f t="shared" si="3507"/>
        <v/>
      </c>
      <c r="FU164" s="262" t="str">
        <f t="shared" si="3507"/>
        <v/>
      </c>
      <c r="FV164" s="265">
        <f>IF(FV163&gt;0,FV163/FV162,0)</f>
        <v>0</v>
      </c>
      <c r="FW164" s="271" t="str">
        <f t="shared" ref="FW164:GE164" si="3508">IF(AND(FW162&gt;0,FW163&gt;0),ROUNDDOWN(FW163/FW162,4),"")</f>
        <v/>
      </c>
      <c r="FX164" s="447" t="str">
        <f t="shared" si="3508"/>
        <v/>
      </c>
      <c r="FY164" s="448" t="str">
        <f t="shared" si="3508"/>
        <v/>
      </c>
      <c r="FZ164" s="449" t="str">
        <f t="shared" si="3508"/>
        <v/>
      </c>
      <c r="GA164" s="468">
        <f t="shared" si="3508"/>
        <v>0.3755</v>
      </c>
      <c r="GB164" s="469">
        <f t="shared" si="3508"/>
        <v>0.3332</v>
      </c>
      <c r="GC164" s="470">
        <f t="shared" si="3508"/>
        <v>0.375</v>
      </c>
      <c r="GD164" s="311">
        <f t="shared" si="3508"/>
        <v>0.66869999999999996</v>
      </c>
      <c r="GE164" s="321">
        <f t="shared" si="3508"/>
        <v>0.59850000000000003</v>
      </c>
      <c r="GF164" s="331"/>
      <c r="GG164" s="274">
        <f t="shared" ref="GG164:GO164" si="3509">IF(AND(GG162&gt;0,GG163&gt;0),ROUNDDOWN(GG163/GG162,4),"")</f>
        <v>0.5</v>
      </c>
      <c r="GH164" s="348">
        <f t="shared" si="3509"/>
        <v>0.1333</v>
      </c>
      <c r="GI164" s="349">
        <f t="shared" si="3509"/>
        <v>0.1129</v>
      </c>
      <c r="GJ164" s="278">
        <f t="shared" si="3509"/>
        <v>0.14280000000000001</v>
      </c>
      <c r="GK164" s="368">
        <f t="shared" si="3509"/>
        <v>0.4133</v>
      </c>
      <c r="GL164" s="369">
        <f t="shared" si="3509"/>
        <v>0.38090000000000002</v>
      </c>
      <c r="GM164" s="281">
        <f t="shared" si="3509"/>
        <v>0.42849999999999999</v>
      </c>
      <c r="GN164" s="384">
        <f t="shared" si="3509"/>
        <v>0.47849999999999998</v>
      </c>
      <c r="GO164" s="385">
        <f t="shared" si="3509"/>
        <v>0.42749999999999999</v>
      </c>
      <c r="GP164" s="386"/>
      <c r="GQ164" s="284">
        <f t="shared" ref="GQ164:GY164" si="3510">IF(AND(GQ162&gt;0,GQ163&gt;0),ROUNDDOWN(GQ163/GQ162,4),"")</f>
        <v>0.41660000000000003</v>
      </c>
      <c r="GR164" s="405">
        <f t="shared" si="3510"/>
        <v>0.34960000000000002</v>
      </c>
      <c r="GS164" s="406">
        <f t="shared" si="3510"/>
        <v>0.31040000000000001</v>
      </c>
      <c r="GT164" s="288">
        <f t="shared" si="3510"/>
        <v>0.34610000000000002</v>
      </c>
      <c r="GU164" s="405">
        <f t="shared" si="3510"/>
        <v>0.52200000000000002</v>
      </c>
      <c r="GV164" s="406">
        <f t="shared" si="3510"/>
        <v>0.46860000000000002</v>
      </c>
      <c r="GW164" s="288">
        <f t="shared" si="3510"/>
        <v>0.5</v>
      </c>
      <c r="GX164" s="405">
        <f t="shared" si="3510"/>
        <v>0.58899999999999997</v>
      </c>
      <c r="GY164" s="406">
        <f t="shared" si="3510"/>
        <v>0.54290000000000005</v>
      </c>
      <c r="GZ164" s="415"/>
      <c r="HA164" s="287">
        <f>IF(AND(HA162&gt;0,HA163&gt;0),ROUNDDOWN(HA163/HA162,4),"")</f>
        <v>0.6</v>
      </c>
      <c r="HB164" s="260"/>
      <c r="HC164" s="258"/>
      <c r="HD164" s="258"/>
      <c r="HE164" s="259"/>
      <c r="HF164" s="258"/>
      <c r="HG164" s="258"/>
    </row>
    <row r="165" spans="2:215" s="96" customFormat="1" ht="29.25" thickBot="1">
      <c r="B165" s="602"/>
      <c r="C165" s="147"/>
      <c r="D165" s="192"/>
      <c r="E165" s="234"/>
      <c r="F165" s="235"/>
      <c r="G165" s="235"/>
      <c r="H165" s="235"/>
      <c r="I165" s="235"/>
      <c r="J165" s="234"/>
      <c r="K165" s="234"/>
      <c r="L165" s="234"/>
      <c r="M165" s="234"/>
      <c r="N165" s="234"/>
      <c r="O165" s="234"/>
      <c r="P165" s="234"/>
      <c r="Q165" s="234"/>
      <c r="R165" s="239"/>
      <c r="T165" s="255"/>
      <c r="V165" s="147"/>
      <c r="W165" s="255"/>
      <c r="Y165" s="147"/>
      <c r="Z165" s="255"/>
      <c r="AC165" s="147"/>
      <c r="AD165" s="255"/>
      <c r="AF165" s="147"/>
      <c r="AG165" s="255"/>
      <c r="AI165" s="147"/>
      <c r="AJ165" s="255"/>
      <c r="AM165" s="147"/>
      <c r="AN165" s="255"/>
      <c r="AP165" s="147"/>
      <c r="AQ165" s="255"/>
      <c r="AS165" s="147"/>
      <c r="AT165" s="255"/>
      <c r="AW165" s="147"/>
      <c r="AX165" s="450"/>
      <c r="AY165" s="451"/>
      <c r="AZ165" s="446"/>
      <c r="BA165" s="471"/>
      <c r="BB165" s="472"/>
      <c r="BC165" s="467"/>
      <c r="BD165" s="312"/>
      <c r="BE165" s="322"/>
      <c r="BF165" s="322"/>
      <c r="BG165" s="275"/>
      <c r="BJ165" s="147"/>
      <c r="BK165" s="255"/>
      <c r="BM165" s="147"/>
      <c r="BN165" s="255"/>
      <c r="BQ165" s="147"/>
      <c r="BR165" s="255"/>
      <c r="BT165" s="147"/>
      <c r="BU165" s="255"/>
      <c r="BW165" s="147"/>
      <c r="BX165" s="255"/>
      <c r="CA165" s="147"/>
      <c r="CB165" s="255"/>
      <c r="CD165" s="147"/>
      <c r="CE165" s="255"/>
      <c r="CG165" s="147"/>
      <c r="CH165" s="255"/>
      <c r="CK165" s="147"/>
      <c r="CL165" s="450"/>
      <c r="CM165" s="451"/>
      <c r="CN165" s="446"/>
      <c r="CO165" s="471"/>
      <c r="CP165" s="472"/>
      <c r="CQ165" s="467"/>
      <c r="CR165" s="312"/>
      <c r="CS165" s="322"/>
      <c r="CT165" s="322"/>
      <c r="CU165" s="275"/>
      <c r="CV165" s="350"/>
      <c r="CW165" s="351"/>
      <c r="CX165" s="277"/>
      <c r="CY165" s="370"/>
      <c r="CZ165" s="371"/>
      <c r="DA165" s="280"/>
      <c r="DB165" s="499"/>
      <c r="DC165" s="500"/>
      <c r="DD165" s="500"/>
      <c r="DE165" s="283"/>
      <c r="DH165" s="147"/>
      <c r="DI165" s="255"/>
      <c r="DK165" s="147"/>
      <c r="DL165" s="255"/>
      <c r="DO165" s="147"/>
      <c r="DP165" s="255"/>
      <c r="DR165" s="147"/>
      <c r="DS165" s="255"/>
      <c r="DU165" s="147"/>
      <c r="DV165" s="255"/>
      <c r="DY165" s="147"/>
      <c r="DZ165" s="255"/>
      <c r="EB165" s="147"/>
      <c r="EC165" s="255"/>
      <c r="EE165" s="147"/>
      <c r="EF165" s="255"/>
      <c r="EI165" s="147"/>
      <c r="EJ165" s="450"/>
      <c r="EK165" s="451"/>
      <c r="EL165" s="446"/>
      <c r="EM165" s="471"/>
      <c r="EN165" s="472"/>
      <c r="EO165" s="467"/>
      <c r="EP165" s="312"/>
      <c r="EQ165" s="322"/>
      <c r="ER165" s="322"/>
      <c r="ES165" s="275"/>
      <c r="EV165" s="147"/>
      <c r="EW165" s="255"/>
      <c r="EY165" s="147"/>
      <c r="EZ165" s="255"/>
      <c r="FC165" s="147"/>
      <c r="FD165" s="255"/>
      <c r="FF165" s="147"/>
      <c r="FG165" s="255"/>
      <c r="FI165" s="147"/>
      <c r="FJ165" s="255"/>
      <c r="FM165" s="147"/>
      <c r="FN165" s="255"/>
      <c r="FP165" s="147"/>
      <c r="FQ165" s="255"/>
      <c r="FS165" s="147"/>
      <c r="FT165" s="255"/>
      <c r="FW165" s="147"/>
      <c r="FX165" s="450"/>
      <c r="FY165" s="451"/>
      <c r="FZ165" s="446"/>
      <c r="GA165" s="471"/>
      <c r="GB165" s="472"/>
      <c r="GC165" s="467"/>
      <c r="GD165" s="312"/>
      <c r="GE165" s="322"/>
      <c r="GF165" s="322"/>
      <c r="GG165" s="275"/>
      <c r="GH165" s="350"/>
      <c r="GI165" s="351"/>
      <c r="GJ165" s="277"/>
      <c r="GK165" s="370"/>
      <c r="GL165" s="371"/>
      <c r="GM165" s="280"/>
      <c r="GN165" s="499"/>
      <c r="GO165" s="500"/>
      <c r="GP165" s="500"/>
      <c r="GQ165" s="283"/>
      <c r="GR165" s="312"/>
      <c r="GS165" s="322"/>
      <c r="GT165" s="275"/>
      <c r="GU165" s="312"/>
      <c r="GV165" s="322"/>
      <c r="GW165" s="275"/>
      <c r="GX165" s="312"/>
      <c r="GY165" s="322"/>
      <c r="GZ165" s="322"/>
      <c r="HA165" s="147"/>
      <c r="HB165" s="260"/>
      <c r="HC165" s="258"/>
      <c r="HD165" s="258"/>
      <c r="HE165" s="259"/>
      <c r="HF165" s="258"/>
      <c r="HG165" s="258"/>
    </row>
    <row r="166" spans="2:215" s="96" customFormat="1" ht="28.5">
      <c r="B166" s="602"/>
      <c r="C166" s="147"/>
      <c r="D166" s="192"/>
      <c r="E166" s="234"/>
      <c r="F166" s="235"/>
      <c r="G166" s="235"/>
      <c r="H166" s="235"/>
      <c r="I166" s="235"/>
      <c r="J166" s="234"/>
      <c r="K166" s="234"/>
      <c r="L166" s="234"/>
      <c r="M166" s="234"/>
      <c r="N166" s="234"/>
      <c r="O166" s="234"/>
      <c r="P166" s="234"/>
      <c r="Q166" s="234"/>
      <c r="R166" s="239"/>
      <c r="S166" s="220"/>
      <c r="T166" s="221" t="s">
        <v>176</v>
      </c>
      <c r="U166" s="222" t="s">
        <v>177</v>
      </c>
      <c r="V166" s="222" t="s">
        <v>179</v>
      </c>
      <c r="W166" s="223" t="s">
        <v>176</v>
      </c>
      <c r="X166" s="222" t="s">
        <v>177</v>
      </c>
      <c r="Y166" s="222" t="s">
        <v>179</v>
      </c>
      <c r="Z166" s="224" t="s">
        <v>176</v>
      </c>
      <c r="AA166" s="222" t="s">
        <v>177</v>
      </c>
      <c r="AB166" s="225" t="s">
        <v>234</v>
      </c>
      <c r="AC166" s="222" t="s">
        <v>179</v>
      </c>
      <c r="AD166" s="221" t="s">
        <v>176</v>
      </c>
      <c r="AE166" s="222" t="s">
        <v>177</v>
      </c>
      <c r="AF166" s="222" t="s">
        <v>179</v>
      </c>
      <c r="AG166" s="223" t="s">
        <v>176</v>
      </c>
      <c r="AH166" s="222" t="s">
        <v>177</v>
      </c>
      <c r="AI166" s="222" t="s">
        <v>179</v>
      </c>
      <c r="AJ166" s="224" t="s">
        <v>176</v>
      </c>
      <c r="AK166" s="222" t="s">
        <v>177</v>
      </c>
      <c r="AL166" s="225" t="s">
        <v>234</v>
      </c>
      <c r="AM166" s="222" t="s">
        <v>179</v>
      </c>
      <c r="AN166" s="221" t="s">
        <v>176</v>
      </c>
      <c r="AO166" s="222" t="s">
        <v>177</v>
      </c>
      <c r="AP166" s="222" t="s">
        <v>179</v>
      </c>
      <c r="AQ166" s="223" t="s">
        <v>176</v>
      </c>
      <c r="AR166" s="222" t="s">
        <v>177</v>
      </c>
      <c r="AS166" s="222" t="s">
        <v>179</v>
      </c>
      <c r="AT166" s="224" t="s">
        <v>176</v>
      </c>
      <c r="AU166" s="222" t="s">
        <v>177</v>
      </c>
      <c r="AV166" s="225" t="s">
        <v>234</v>
      </c>
      <c r="AW166" s="222" t="s">
        <v>179</v>
      </c>
      <c r="AX166" s="452" t="s">
        <v>176</v>
      </c>
      <c r="AY166" s="453" t="s">
        <v>177</v>
      </c>
      <c r="AZ166" s="454" t="s">
        <v>235</v>
      </c>
      <c r="BA166" s="473" t="s">
        <v>176</v>
      </c>
      <c r="BB166" s="474" t="s">
        <v>177</v>
      </c>
      <c r="BC166" s="475" t="s">
        <v>235</v>
      </c>
      <c r="BD166" s="313" t="s">
        <v>176</v>
      </c>
      <c r="BE166" s="323" t="s">
        <v>177</v>
      </c>
      <c r="BF166" s="332" t="s">
        <v>234</v>
      </c>
      <c r="BG166" s="227" t="s">
        <v>235</v>
      </c>
      <c r="BH166" s="226" t="s">
        <v>176</v>
      </c>
      <c r="BI166" s="222" t="s">
        <v>177</v>
      </c>
      <c r="BJ166" s="222" t="s">
        <v>179</v>
      </c>
      <c r="BK166" s="223" t="s">
        <v>176</v>
      </c>
      <c r="BL166" s="222" t="s">
        <v>177</v>
      </c>
      <c r="BM166" s="222" t="s">
        <v>179</v>
      </c>
      <c r="BN166" s="224" t="s">
        <v>176</v>
      </c>
      <c r="BO166" s="222" t="s">
        <v>177</v>
      </c>
      <c r="BP166" s="225" t="s">
        <v>234</v>
      </c>
      <c r="BQ166" s="222" t="s">
        <v>179</v>
      </c>
      <c r="BR166" s="221" t="s">
        <v>176</v>
      </c>
      <c r="BS166" s="222" t="s">
        <v>177</v>
      </c>
      <c r="BT166" s="222" t="s">
        <v>179</v>
      </c>
      <c r="BU166" s="223" t="s">
        <v>176</v>
      </c>
      <c r="BV166" s="222" t="s">
        <v>177</v>
      </c>
      <c r="BW166" s="222" t="s">
        <v>179</v>
      </c>
      <c r="BX166" s="224" t="s">
        <v>176</v>
      </c>
      <c r="BY166" s="222" t="s">
        <v>177</v>
      </c>
      <c r="BZ166" s="225" t="s">
        <v>234</v>
      </c>
      <c r="CA166" s="222" t="s">
        <v>179</v>
      </c>
      <c r="CB166" s="221" t="s">
        <v>176</v>
      </c>
      <c r="CC166" s="222" t="s">
        <v>177</v>
      </c>
      <c r="CD166" s="222" t="s">
        <v>179</v>
      </c>
      <c r="CE166" s="223" t="s">
        <v>176</v>
      </c>
      <c r="CF166" s="222" t="s">
        <v>177</v>
      </c>
      <c r="CG166" s="222" t="s">
        <v>179</v>
      </c>
      <c r="CH166" s="224" t="s">
        <v>176</v>
      </c>
      <c r="CI166" s="222" t="s">
        <v>177</v>
      </c>
      <c r="CJ166" s="225" t="s">
        <v>234</v>
      </c>
      <c r="CK166" s="222" t="s">
        <v>179</v>
      </c>
      <c r="CL166" s="452" t="s">
        <v>176</v>
      </c>
      <c r="CM166" s="453" t="s">
        <v>177</v>
      </c>
      <c r="CN166" s="454" t="s">
        <v>235</v>
      </c>
      <c r="CO166" s="473" t="s">
        <v>176</v>
      </c>
      <c r="CP166" s="474" t="s">
        <v>177</v>
      </c>
      <c r="CQ166" s="475" t="s">
        <v>235</v>
      </c>
      <c r="CR166" s="313" t="s">
        <v>176</v>
      </c>
      <c r="CS166" s="323" t="s">
        <v>177</v>
      </c>
      <c r="CT166" s="332" t="s">
        <v>234</v>
      </c>
      <c r="CU166" s="227" t="s">
        <v>235</v>
      </c>
      <c r="CV166" s="352" t="s">
        <v>240</v>
      </c>
      <c r="CW166" s="353" t="s">
        <v>241</v>
      </c>
      <c r="CX166" s="228" t="s">
        <v>235</v>
      </c>
      <c r="CY166" s="372" t="s">
        <v>240</v>
      </c>
      <c r="CZ166" s="373" t="s">
        <v>241</v>
      </c>
      <c r="DA166" s="229" t="s">
        <v>235</v>
      </c>
      <c r="DB166" s="387" t="s">
        <v>240</v>
      </c>
      <c r="DC166" s="388" t="s">
        <v>241</v>
      </c>
      <c r="DD166" s="389" t="s">
        <v>242</v>
      </c>
      <c r="DE166" s="230" t="s">
        <v>235</v>
      </c>
      <c r="DF166" s="226" t="s">
        <v>176</v>
      </c>
      <c r="DG166" s="222" t="s">
        <v>177</v>
      </c>
      <c r="DH166" s="222" t="s">
        <v>179</v>
      </c>
      <c r="DI166" s="223" t="s">
        <v>176</v>
      </c>
      <c r="DJ166" s="222" t="s">
        <v>177</v>
      </c>
      <c r="DK166" s="222" t="s">
        <v>179</v>
      </c>
      <c r="DL166" s="224" t="s">
        <v>176</v>
      </c>
      <c r="DM166" s="222" t="s">
        <v>177</v>
      </c>
      <c r="DN166" s="225" t="s">
        <v>234</v>
      </c>
      <c r="DO166" s="222" t="s">
        <v>179</v>
      </c>
      <c r="DP166" s="221" t="s">
        <v>176</v>
      </c>
      <c r="DQ166" s="222" t="s">
        <v>177</v>
      </c>
      <c r="DR166" s="222" t="s">
        <v>179</v>
      </c>
      <c r="DS166" s="223" t="s">
        <v>176</v>
      </c>
      <c r="DT166" s="222" t="s">
        <v>177</v>
      </c>
      <c r="DU166" s="222" t="s">
        <v>179</v>
      </c>
      <c r="DV166" s="224" t="s">
        <v>176</v>
      </c>
      <c r="DW166" s="222" t="s">
        <v>177</v>
      </c>
      <c r="DX166" s="225" t="s">
        <v>234</v>
      </c>
      <c r="DY166" s="222" t="s">
        <v>179</v>
      </c>
      <c r="DZ166" s="221" t="s">
        <v>176</v>
      </c>
      <c r="EA166" s="222" t="s">
        <v>177</v>
      </c>
      <c r="EB166" s="222" t="s">
        <v>179</v>
      </c>
      <c r="EC166" s="223" t="s">
        <v>176</v>
      </c>
      <c r="ED166" s="222" t="s">
        <v>177</v>
      </c>
      <c r="EE166" s="222" t="s">
        <v>179</v>
      </c>
      <c r="EF166" s="224" t="s">
        <v>176</v>
      </c>
      <c r="EG166" s="222" t="s">
        <v>177</v>
      </c>
      <c r="EH166" s="225" t="s">
        <v>234</v>
      </c>
      <c r="EI166" s="222" t="s">
        <v>179</v>
      </c>
      <c r="EJ166" s="452" t="s">
        <v>176</v>
      </c>
      <c r="EK166" s="453" t="s">
        <v>177</v>
      </c>
      <c r="EL166" s="454" t="s">
        <v>235</v>
      </c>
      <c r="EM166" s="473" t="s">
        <v>176</v>
      </c>
      <c r="EN166" s="474" t="s">
        <v>177</v>
      </c>
      <c r="EO166" s="475" t="s">
        <v>235</v>
      </c>
      <c r="EP166" s="313" t="s">
        <v>176</v>
      </c>
      <c r="EQ166" s="323" t="s">
        <v>177</v>
      </c>
      <c r="ER166" s="332" t="s">
        <v>234</v>
      </c>
      <c r="ES166" s="227" t="s">
        <v>235</v>
      </c>
      <c r="ET166" s="226" t="s">
        <v>176</v>
      </c>
      <c r="EU166" s="222" t="s">
        <v>177</v>
      </c>
      <c r="EV166" s="222" t="s">
        <v>179</v>
      </c>
      <c r="EW166" s="223" t="s">
        <v>176</v>
      </c>
      <c r="EX166" s="222" t="s">
        <v>177</v>
      </c>
      <c r="EY166" s="222" t="s">
        <v>179</v>
      </c>
      <c r="EZ166" s="224" t="s">
        <v>176</v>
      </c>
      <c r="FA166" s="222" t="s">
        <v>177</v>
      </c>
      <c r="FB166" s="225" t="s">
        <v>234</v>
      </c>
      <c r="FC166" s="222" t="s">
        <v>179</v>
      </c>
      <c r="FD166" s="221" t="s">
        <v>176</v>
      </c>
      <c r="FE166" s="222" t="s">
        <v>177</v>
      </c>
      <c r="FF166" s="222" t="s">
        <v>179</v>
      </c>
      <c r="FG166" s="223" t="s">
        <v>176</v>
      </c>
      <c r="FH166" s="222" t="s">
        <v>177</v>
      </c>
      <c r="FI166" s="222" t="s">
        <v>179</v>
      </c>
      <c r="FJ166" s="224" t="s">
        <v>176</v>
      </c>
      <c r="FK166" s="222" t="s">
        <v>177</v>
      </c>
      <c r="FL166" s="225" t="s">
        <v>234</v>
      </c>
      <c r="FM166" s="222" t="s">
        <v>179</v>
      </c>
      <c r="FN166" s="221" t="s">
        <v>176</v>
      </c>
      <c r="FO166" s="222" t="s">
        <v>177</v>
      </c>
      <c r="FP166" s="222" t="s">
        <v>179</v>
      </c>
      <c r="FQ166" s="223" t="s">
        <v>176</v>
      </c>
      <c r="FR166" s="222" t="s">
        <v>177</v>
      </c>
      <c r="FS166" s="222" t="s">
        <v>179</v>
      </c>
      <c r="FT166" s="224" t="s">
        <v>176</v>
      </c>
      <c r="FU166" s="222" t="s">
        <v>177</v>
      </c>
      <c r="FV166" s="225" t="s">
        <v>234</v>
      </c>
      <c r="FW166" s="222" t="s">
        <v>179</v>
      </c>
      <c r="FX166" s="452" t="s">
        <v>176</v>
      </c>
      <c r="FY166" s="453" t="s">
        <v>177</v>
      </c>
      <c r="FZ166" s="454" t="s">
        <v>235</v>
      </c>
      <c r="GA166" s="473" t="s">
        <v>176</v>
      </c>
      <c r="GB166" s="474" t="s">
        <v>177</v>
      </c>
      <c r="GC166" s="475" t="s">
        <v>235</v>
      </c>
      <c r="GD166" s="313" t="s">
        <v>176</v>
      </c>
      <c r="GE166" s="323" t="s">
        <v>177</v>
      </c>
      <c r="GF166" s="332" t="s">
        <v>234</v>
      </c>
      <c r="GG166" s="227" t="s">
        <v>235</v>
      </c>
      <c r="GH166" s="352" t="s">
        <v>240</v>
      </c>
      <c r="GI166" s="353" t="s">
        <v>241</v>
      </c>
      <c r="GJ166" s="228" t="s">
        <v>235</v>
      </c>
      <c r="GK166" s="372" t="s">
        <v>240</v>
      </c>
      <c r="GL166" s="373" t="s">
        <v>241</v>
      </c>
      <c r="GM166" s="229" t="s">
        <v>235</v>
      </c>
      <c r="GN166" s="387" t="s">
        <v>176</v>
      </c>
      <c r="GO166" s="388" t="s">
        <v>177</v>
      </c>
      <c r="GP166" s="389" t="s">
        <v>234</v>
      </c>
      <c r="GQ166" s="230" t="s">
        <v>235</v>
      </c>
      <c r="GR166" s="407" t="s">
        <v>176</v>
      </c>
      <c r="GS166" s="408" t="s">
        <v>177</v>
      </c>
      <c r="GT166" s="232" t="s">
        <v>235</v>
      </c>
      <c r="GU166" s="407" t="s">
        <v>176</v>
      </c>
      <c r="GV166" s="408" t="s">
        <v>177</v>
      </c>
      <c r="GW166" s="232" t="s">
        <v>235</v>
      </c>
      <c r="GX166" s="407" t="s">
        <v>176</v>
      </c>
      <c r="GY166" s="408" t="s">
        <v>177</v>
      </c>
      <c r="GZ166" s="416" t="s">
        <v>234</v>
      </c>
      <c r="HA166" s="231" t="s">
        <v>235</v>
      </c>
      <c r="HB166" s="260"/>
      <c r="HC166" s="258"/>
      <c r="HD166" s="258"/>
      <c r="HE166" s="259"/>
      <c r="HF166" s="258"/>
      <c r="HG166" s="258"/>
    </row>
    <row r="167" spans="2:215" s="96" customFormat="1" ht="28.5">
      <c r="B167" s="602"/>
      <c r="C167" s="147"/>
      <c r="D167" s="521" t="s">
        <v>257</v>
      </c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40" t="s">
        <v>237</v>
      </c>
      <c r="T167" s="241">
        <f t="shared" ref="T167:AY167" si="3511">SUMIFS(T$5:T$126,$HC$5:$HC$126,$S167,$HE$5:$HE$126,$D167)</f>
        <v>0</v>
      </c>
      <c r="U167" s="242">
        <f t="shared" si="3511"/>
        <v>0</v>
      </c>
      <c r="V167" s="269">
        <f t="shared" si="3511"/>
        <v>0</v>
      </c>
      <c r="W167" s="243">
        <f t="shared" si="3511"/>
        <v>0</v>
      </c>
      <c r="X167" s="242">
        <f t="shared" si="3511"/>
        <v>0</v>
      </c>
      <c r="Y167" s="269">
        <f t="shared" si="3511"/>
        <v>0</v>
      </c>
      <c r="Z167" s="244">
        <f t="shared" si="3511"/>
        <v>43000000</v>
      </c>
      <c r="AA167" s="242">
        <f t="shared" si="3511"/>
        <v>5200000</v>
      </c>
      <c r="AB167" s="245">
        <f t="shared" si="3511"/>
        <v>-3968000</v>
      </c>
      <c r="AC167" s="269">
        <f t="shared" si="3511"/>
        <v>3</v>
      </c>
      <c r="AD167" s="241">
        <f t="shared" si="3511"/>
        <v>0</v>
      </c>
      <c r="AE167" s="242">
        <f t="shared" si="3511"/>
        <v>0</v>
      </c>
      <c r="AF167" s="269">
        <f t="shared" si="3511"/>
        <v>0</v>
      </c>
      <c r="AG167" s="243">
        <f t="shared" si="3511"/>
        <v>0</v>
      </c>
      <c r="AH167" s="242">
        <f t="shared" si="3511"/>
        <v>0</v>
      </c>
      <c r="AI167" s="269">
        <f t="shared" si="3511"/>
        <v>0</v>
      </c>
      <c r="AJ167" s="244">
        <f t="shared" si="3511"/>
        <v>79300000</v>
      </c>
      <c r="AK167" s="242">
        <f t="shared" si="3511"/>
        <v>10200000</v>
      </c>
      <c r="AL167" s="245">
        <f t="shared" si="3511"/>
        <v>1032000</v>
      </c>
      <c r="AM167" s="269">
        <f t="shared" si="3511"/>
        <v>4</v>
      </c>
      <c r="AN167" s="241">
        <f t="shared" si="3511"/>
        <v>0</v>
      </c>
      <c r="AO167" s="242">
        <f t="shared" si="3511"/>
        <v>0</v>
      </c>
      <c r="AP167" s="269">
        <f t="shared" si="3511"/>
        <v>0</v>
      </c>
      <c r="AQ167" s="243">
        <f t="shared" si="3511"/>
        <v>0</v>
      </c>
      <c r="AR167" s="242">
        <f t="shared" si="3511"/>
        <v>0</v>
      </c>
      <c r="AS167" s="269">
        <f t="shared" si="3511"/>
        <v>0</v>
      </c>
      <c r="AT167" s="244">
        <f t="shared" si="3511"/>
        <v>46000000</v>
      </c>
      <c r="AU167" s="242">
        <f t="shared" si="3511"/>
        <v>6700000</v>
      </c>
      <c r="AV167" s="245">
        <f t="shared" si="3511"/>
        <v>-2468000</v>
      </c>
      <c r="AW167" s="269">
        <f t="shared" si="3511"/>
        <v>3</v>
      </c>
      <c r="AX167" s="441">
        <f t="shared" si="3511"/>
        <v>0</v>
      </c>
      <c r="AY167" s="442">
        <f t="shared" si="3511"/>
        <v>0</v>
      </c>
      <c r="AZ167" s="443">
        <f t="shared" ref="AZ167:CE167" si="3512">SUMIFS(AZ$5:AZ$126,$HC$5:$HC$126,$S167,$HE$5:$HE$126,$D167)</f>
        <v>0</v>
      </c>
      <c r="BA167" s="462">
        <f t="shared" si="3512"/>
        <v>0</v>
      </c>
      <c r="BB167" s="463">
        <f t="shared" si="3512"/>
        <v>0</v>
      </c>
      <c r="BC167" s="464">
        <f t="shared" si="3512"/>
        <v>0</v>
      </c>
      <c r="BD167" s="309">
        <f t="shared" si="3512"/>
        <v>168300000</v>
      </c>
      <c r="BE167" s="319">
        <f t="shared" si="3512"/>
        <v>22100000</v>
      </c>
      <c r="BF167" s="329">
        <f t="shared" si="3512"/>
        <v>-5404000</v>
      </c>
      <c r="BG167" s="272">
        <f t="shared" si="3512"/>
        <v>10</v>
      </c>
      <c r="BH167" s="246">
        <f t="shared" si="3512"/>
        <v>0</v>
      </c>
      <c r="BI167" s="242">
        <f t="shared" si="3512"/>
        <v>0</v>
      </c>
      <c r="BJ167" s="269">
        <f t="shared" si="3512"/>
        <v>0</v>
      </c>
      <c r="BK167" s="243">
        <f t="shared" si="3512"/>
        <v>0</v>
      </c>
      <c r="BL167" s="242">
        <f t="shared" si="3512"/>
        <v>0</v>
      </c>
      <c r="BM167" s="269">
        <f t="shared" si="3512"/>
        <v>0</v>
      </c>
      <c r="BN167" s="244">
        <f t="shared" si="3512"/>
        <v>4200000</v>
      </c>
      <c r="BO167" s="242">
        <f t="shared" si="3512"/>
        <v>4200000</v>
      </c>
      <c r="BP167" s="245">
        <f t="shared" si="3512"/>
        <v>-4968000</v>
      </c>
      <c r="BQ167" s="269">
        <f t="shared" si="3512"/>
        <v>2</v>
      </c>
      <c r="BR167" s="241">
        <f t="shared" si="3512"/>
        <v>0</v>
      </c>
      <c r="BS167" s="242">
        <f t="shared" si="3512"/>
        <v>0</v>
      </c>
      <c r="BT167" s="269">
        <f t="shared" si="3512"/>
        <v>0</v>
      </c>
      <c r="BU167" s="243">
        <f t="shared" si="3512"/>
        <v>0</v>
      </c>
      <c r="BV167" s="242">
        <f t="shared" si="3512"/>
        <v>0</v>
      </c>
      <c r="BW167" s="269">
        <f t="shared" si="3512"/>
        <v>0</v>
      </c>
      <c r="BX167" s="244">
        <f t="shared" si="3512"/>
        <v>4200000</v>
      </c>
      <c r="BY167" s="242">
        <f t="shared" si="3512"/>
        <v>4200000</v>
      </c>
      <c r="BZ167" s="245">
        <f t="shared" si="3512"/>
        <v>-4968000</v>
      </c>
      <c r="CA167" s="269">
        <f t="shared" si="3512"/>
        <v>2</v>
      </c>
      <c r="CB167" s="241">
        <f t="shared" si="3512"/>
        <v>0</v>
      </c>
      <c r="CC167" s="242">
        <f t="shared" si="3512"/>
        <v>0</v>
      </c>
      <c r="CD167" s="269">
        <f t="shared" si="3512"/>
        <v>0</v>
      </c>
      <c r="CE167" s="243">
        <f t="shared" si="3512"/>
        <v>0</v>
      </c>
      <c r="CF167" s="242">
        <f t="shared" ref="CF167:DK167" si="3513">SUMIFS(CF$5:CF$126,$HC$5:$HC$126,$S167,$HE$5:$HE$126,$D167)</f>
        <v>0</v>
      </c>
      <c r="CG167" s="269">
        <f t="shared" si="3513"/>
        <v>0</v>
      </c>
      <c r="CH167" s="244">
        <f t="shared" si="3513"/>
        <v>4200000</v>
      </c>
      <c r="CI167" s="242">
        <f t="shared" si="3513"/>
        <v>4200000</v>
      </c>
      <c r="CJ167" s="245">
        <f t="shared" si="3513"/>
        <v>-4968000</v>
      </c>
      <c r="CK167" s="269">
        <f t="shared" si="3513"/>
        <v>2</v>
      </c>
      <c r="CL167" s="441">
        <f t="shared" si="3513"/>
        <v>0</v>
      </c>
      <c r="CM167" s="442">
        <f t="shared" si="3513"/>
        <v>0</v>
      </c>
      <c r="CN167" s="443">
        <f t="shared" si="3513"/>
        <v>0</v>
      </c>
      <c r="CO167" s="462">
        <f t="shared" si="3513"/>
        <v>0</v>
      </c>
      <c r="CP167" s="463">
        <f t="shared" si="3513"/>
        <v>0</v>
      </c>
      <c r="CQ167" s="464">
        <f t="shared" si="3513"/>
        <v>0</v>
      </c>
      <c r="CR167" s="309">
        <f t="shared" si="3513"/>
        <v>12600000</v>
      </c>
      <c r="CS167" s="319">
        <f t="shared" si="3513"/>
        <v>12600000</v>
      </c>
      <c r="CT167" s="329">
        <f t="shared" si="3513"/>
        <v>-14904000</v>
      </c>
      <c r="CU167" s="272">
        <f t="shared" si="3513"/>
        <v>6</v>
      </c>
      <c r="CV167" s="344">
        <f t="shared" si="3513"/>
        <v>0</v>
      </c>
      <c r="CW167" s="345">
        <f t="shared" si="3513"/>
        <v>0</v>
      </c>
      <c r="CX167" s="276">
        <f t="shared" si="3513"/>
        <v>0</v>
      </c>
      <c r="CY167" s="364">
        <f t="shared" si="3513"/>
        <v>0</v>
      </c>
      <c r="CZ167" s="365">
        <f t="shared" si="3513"/>
        <v>0</v>
      </c>
      <c r="DA167" s="279">
        <f t="shared" si="3513"/>
        <v>0</v>
      </c>
      <c r="DB167" s="379">
        <f t="shared" si="3513"/>
        <v>180900000</v>
      </c>
      <c r="DC167" s="380">
        <f t="shared" si="3513"/>
        <v>34700000</v>
      </c>
      <c r="DD167" s="381">
        <f t="shared" si="3513"/>
        <v>-20308000</v>
      </c>
      <c r="DE167" s="282">
        <f t="shared" si="3513"/>
        <v>16</v>
      </c>
      <c r="DF167" s="246">
        <f t="shared" si="3513"/>
        <v>0</v>
      </c>
      <c r="DG167" s="242">
        <f t="shared" si="3513"/>
        <v>0</v>
      </c>
      <c r="DH167" s="269">
        <f t="shared" si="3513"/>
        <v>0</v>
      </c>
      <c r="DI167" s="243">
        <f t="shared" si="3513"/>
        <v>0</v>
      </c>
      <c r="DJ167" s="242">
        <f t="shared" si="3513"/>
        <v>0</v>
      </c>
      <c r="DK167" s="269">
        <f t="shared" si="3513"/>
        <v>0</v>
      </c>
      <c r="DL167" s="244">
        <f t="shared" ref="DL167:EQ167" si="3514">SUMIFS(DL$5:DL$126,$HC$5:$HC$126,$S167,$HE$5:$HE$126,$D167)</f>
        <v>61000000</v>
      </c>
      <c r="DM167" s="242">
        <f t="shared" si="3514"/>
        <v>9400000</v>
      </c>
      <c r="DN167" s="245">
        <f t="shared" si="3514"/>
        <v>232000</v>
      </c>
      <c r="DO167" s="269">
        <f t="shared" si="3514"/>
        <v>3</v>
      </c>
      <c r="DP167" s="241">
        <f t="shared" si="3514"/>
        <v>0</v>
      </c>
      <c r="DQ167" s="242">
        <f t="shared" si="3514"/>
        <v>0</v>
      </c>
      <c r="DR167" s="269">
        <f t="shared" si="3514"/>
        <v>0</v>
      </c>
      <c r="DS167" s="243">
        <f t="shared" si="3514"/>
        <v>0</v>
      </c>
      <c r="DT167" s="242">
        <f t="shared" si="3514"/>
        <v>0</v>
      </c>
      <c r="DU167" s="269">
        <f t="shared" si="3514"/>
        <v>0</v>
      </c>
      <c r="DV167" s="244">
        <f t="shared" si="3514"/>
        <v>51000000</v>
      </c>
      <c r="DW167" s="242">
        <f t="shared" si="3514"/>
        <v>8500000</v>
      </c>
      <c r="DX167" s="245">
        <f t="shared" si="3514"/>
        <v>-668000</v>
      </c>
      <c r="DY167" s="269">
        <f t="shared" si="3514"/>
        <v>3</v>
      </c>
      <c r="DZ167" s="241">
        <f t="shared" si="3514"/>
        <v>0</v>
      </c>
      <c r="EA167" s="242">
        <f t="shared" si="3514"/>
        <v>0</v>
      </c>
      <c r="EB167" s="269">
        <f t="shared" si="3514"/>
        <v>0</v>
      </c>
      <c r="EC167" s="243">
        <f t="shared" si="3514"/>
        <v>0</v>
      </c>
      <c r="ED167" s="242">
        <f t="shared" si="3514"/>
        <v>0</v>
      </c>
      <c r="EE167" s="269">
        <f t="shared" si="3514"/>
        <v>0</v>
      </c>
      <c r="EF167" s="244">
        <f t="shared" si="3514"/>
        <v>52700000</v>
      </c>
      <c r="EG167" s="242">
        <f t="shared" si="3514"/>
        <v>8650000</v>
      </c>
      <c r="EH167" s="245">
        <f t="shared" si="3514"/>
        <v>-518000</v>
      </c>
      <c r="EI167" s="269">
        <f t="shared" si="3514"/>
        <v>3</v>
      </c>
      <c r="EJ167" s="441">
        <f t="shared" si="3514"/>
        <v>0</v>
      </c>
      <c r="EK167" s="442">
        <f t="shared" si="3514"/>
        <v>0</v>
      </c>
      <c r="EL167" s="443">
        <f t="shared" si="3514"/>
        <v>0</v>
      </c>
      <c r="EM167" s="462">
        <f t="shared" si="3514"/>
        <v>0</v>
      </c>
      <c r="EN167" s="463">
        <f t="shared" si="3514"/>
        <v>0</v>
      </c>
      <c r="EO167" s="464">
        <f t="shared" si="3514"/>
        <v>0</v>
      </c>
      <c r="EP167" s="309">
        <f t="shared" si="3514"/>
        <v>164700000</v>
      </c>
      <c r="EQ167" s="319">
        <f t="shared" si="3514"/>
        <v>26550000</v>
      </c>
      <c r="ER167" s="329">
        <f t="shared" ref="ER167:FW167" si="3515">SUMIFS(ER$5:ER$126,$HC$5:$HC$126,$S167,$HE$5:$HE$126,$D167)</f>
        <v>-954000</v>
      </c>
      <c r="ES167" s="272">
        <f t="shared" si="3515"/>
        <v>9</v>
      </c>
      <c r="ET167" s="246">
        <f t="shared" si="3515"/>
        <v>0</v>
      </c>
      <c r="EU167" s="242">
        <f t="shared" si="3515"/>
        <v>0</v>
      </c>
      <c r="EV167" s="269">
        <f t="shared" si="3515"/>
        <v>0</v>
      </c>
      <c r="EW167" s="243">
        <f t="shared" si="3515"/>
        <v>0</v>
      </c>
      <c r="EX167" s="242">
        <f t="shared" si="3515"/>
        <v>0</v>
      </c>
      <c r="EY167" s="269">
        <f t="shared" si="3515"/>
        <v>0</v>
      </c>
      <c r="EZ167" s="244">
        <f t="shared" si="3515"/>
        <v>4200000</v>
      </c>
      <c r="FA167" s="242">
        <f t="shared" si="3515"/>
        <v>4200000</v>
      </c>
      <c r="FB167" s="245">
        <f t="shared" si="3515"/>
        <v>-4968000</v>
      </c>
      <c r="FC167" s="269">
        <f t="shared" si="3515"/>
        <v>2</v>
      </c>
      <c r="FD167" s="241">
        <f t="shared" si="3515"/>
        <v>0</v>
      </c>
      <c r="FE167" s="242">
        <f t="shared" si="3515"/>
        <v>0</v>
      </c>
      <c r="FF167" s="269">
        <f t="shared" si="3515"/>
        <v>0</v>
      </c>
      <c r="FG167" s="243">
        <f t="shared" si="3515"/>
        <v>0</v>
      </c>
      <c r="FH167" s="242">
        <f t="shared" si="3515"/>
        <v>0</v>
      </c>
      <c r="FI167" s="269">
        <f t="shared" si="3515"/>
        <v>0</v>
      </c>
      <c r="FJ167" s="244">
        <f t="shared" si="3515"/>
        <v>4200000</v>
      </c>
      <c r="FK167" s="242">
        <f t="shared" si="3515"/>
        <v>4200000</v>
      </c>
      <c r="FL167" s="245">
        <f t="shared" si="3515"/>
        <v>-4968000</v>
      </c>
      <c r="FM167" s="269">
        <f t="shared" si="3515"/>
        <v>2</v>
      </c>
      <c r="FN167" s="241">
        <f t="shared" si="3515"/>
        <v>0</v>
      </c>
      <c r="FO167" s="242">
        <f t="shared" si="3515"/>
        <v>0</v>
      </c>
      <c r="FP167" s="269">
        <f t="shared" si="3515"/>
        <v>0</v>
      </c>
      <c r="FQ167" s="243">
        <f t="shared" si="3515"/>
        <v>0</v>
      </c>
      <c r="FR167" s="242">
        <f t="shared" si="3515"/>
        <v>0</v>
      </c>
      <c r="FS167" s="269">
        <f t="shared" si="3515"/>
        <v>0</v>
      </c>
      <c r="FT167" s="244">
        <f t="shared" si="3515"/>
        <v>4200000</v>
      </c>
      <c r="FU167" s="242">
        <f t="shared" si="3515"/>
        <v>4200000</v>
      </c>
      <c r="FV167" s="245">
        <f t="shared" si="3515"/>
        <v>-4968000</v>
      </c>
      <c r="FW167" s="269">
        <f t="shared" si="3515"/>
        <v>2</v>
      </c>
      <c r="FX167" s="441">
        <f t="shared" ref="FX167:HA167" si="3516">SUMIFS(FX$5:FX$126,$HC$5:$HC$126,$S167,$HE$5:$HE$126,$D167)</f>
        <v>0</v>
      </c>
      <c r="FY167" s="442">
        <f t="shared" si="3516"/>
        <v>0</v>
      </c>
      <c r="FZ167" s="443">
        <f t="shared" si="3516"/>
        <v>0</v>
      </c>
      <c r="GA167" s="462">
        <f t="shared" si="3516"/>
        <v>0</v>
      </c>
      <c r="GB167" s="463">
        <f t="shared" si="3516"/>
        <v>0</v>
      </c>
      <c r="GC167" s="464">
        <f t="shared" si="3516"/>
        <v>0</v>
      </c>
      <c r="GD167" s="309">
        <f t="shared" si="3516"/>
        <v>12600000</v>
      </c>
      <c r="GE167" s="319">
        <f t="shared" si="3516"/>
        <v>12600000</v>
      </c>
      <c r="GF167" s="329">
        <f t="shared" si="3516"/>
        <v>-14904000</v>
      </c>
      <c r="GG167" s="272">
        <f t="shared" si="3516"/>
        <v>6</v>
      </c>
      <c r="GH167" s="344">
        <f t="shared" si="3516"/>
        <v>0</v>
      </c>
      <c r="GI167" s="345">
        <f t="shared" si="3516"/>
        <v>0</v>
      </c>
      <c r="GJ167" s="276">
        <f t="shared" si="3516"/>
        <v>0</v>
      </c>
      <c r="GK167" s="364">
        <f t="shared" si="3516"/>
        <v>0</v>
      </c>
      <c r="GL167" s="365">
        <f t="shared" si="3516"/>
        <v>0</v>
      </c>
      <c r="GM167" s="279">
        <f t="shared" si="3516"/>
        <v>0</v>
      </c>
      <c r="GN167" s="379">
        <f t="shared" si="3516"/>
        <v>177300000</v>
      </c>
      <c r="GO167" s="380">
        <f t="shared" si="3516"/>
        <v>39150000</v>
      </c>
      <c r="GP167" s="381">
        <f t="shared" si="3516"/>
        <v>-15858000</v>
      </c>
      <c r="GQ167" s="282">
        <f t="shared" si="3516"/>
        <v>15</v>
      </c>
      <c r="GR167" s="401">
        <f t="shared" si="3516"/>
        <v>0</v>
      </c>
      <c r="GS167" s="402">
        <f t="shared" si="3516"/>
        <v>0</v>
      </c>
      <c r="GT167" s="285">
        <f t="shared" si="3516"/>
        <v>0</v>
      </c>
      <c r="GU167" s="401">
        <f t="shared" si="3516"/>
        <v>0</v>
      </c>
      <c r="GV167" s="402">
        <f t="shared" si="3516"/>
        <v>0</v>
      </c>
      <c r="GW167" s="285">
        <f t="shared" si="3516"/>
        <v>0</v>
      </c>
      <c r="GX167" s="401">
        <f t="shared" si="3516"/>
        <v>358200000</v>
      </c>
      <c r="GY167" s="402">
        <f t="shared" si="3516"/>
        <v>73850000</v>
      </c>
      <c r="GZ167" s="417">
        <f t="shared" si="3516"/>
        <v>-36166000</v>
      </c>
      <c r="HA167" s="291">
        <f t="shared" si="3516"/>
        <v>31</v>
      </c>
      <c r="HB167" s="260"/>
      <c r="HC167" s="247" t="s">
        <v>237</v>
      </c>
      <c r="HD167" s="258"/>
      <c r="HE167" s="259"/>
      <c r="HF167" s="258"/>
      <c r="HG167" s="258"/>
    </row>
    <row r="168" spans="2:215" s="96" customFormat="1" ht="28.5">
      <c r="B168" s="602"/>
      <c r="C168" s="147"/>
      <c r="D168" s="521"/>
      <c r="E168" s="234"/>
      <c r="F168" s="235"/>
      <c r="G168" s="235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9"/>
      <c r="S168" s="248" t="s">
        <v>238</v>
      </c>
      <c r="T168" s="249">
        <f t="shared" ref="T168:AY168" si="3517">SUMIFS(T$5:T$126,$HC$5:$HC$126,$S168,$HE$5:$HE$126,$D167)</f>
        <v>0</v>
      </c>
      <c r="U168" s="250">
        <f t="shared" si="3517"/>
        <v>0</v>
      </c>
      <c r="V168" s="270">
        <f t="shared" si="3517"/>
        <v>0</v>
      </c>
      <c r="W168" s="251">
        <f t="shared" si="3517"/>
        <v>0</v>
      </c>
      <c r="X168" s="250">
        <f t="shared" si="3517"/>
        <v>0</v>
      </c>
      <c r="Y168" s="270">
        <f t="shared" si="3517"/>
        <v>0</v>
      </c>
      <c r="Z168" s="252">
        <f t="shared" si="3517"/>
        <v>1048843</v>
      </c>
      <c r="AA168" s="250">
        <f t="shared" si="3517"/>
        <v>1048843</v>
      </c>
      <c r="AB168" s="253">
        <f t="shared" si="3517"/>
        <v>-8119157</v>
      </c>
      <c r="AC168" s="270">
        <f t="shared" si="3517"/>
        <v>2</v>
      </c>
      <c r="AD168" s="249">
        <f t="shared" si="3517"/>
        <v>0</v>
      </c>
      <c r="AE168" s="250">
        <f t="shared" si="3517"/>
        <v>0</v>
      </c>
      <c r="AF168" s="270">
        <f t="shared" si="3517"/>
        <v>0</v>
      </c>
      <c r="AG168" s="251">
        <f t="shared" si="3517"/>
        <v>0</v>
      </c>
      <c r="AH168" s="250">
        <f t="shared" si="3517"/>
        <v>0</v>
      </c>
      <c r="AI168" s="270">
        <f t="shared" si="3517"/>
        <v>0</v>
      </c>
      <c r="AJ168" s="252">
        <f t="shared" si="3517"/>
        <v>2284363</v>
      </c>
      <c r="AK168" s="250">
        <f t="shared" si="3517"/>
        <v>2284363</v>
      </c>
      <c r="AL168" s="253">
        <f t="shared" si="3517"/>
        <v>-6883637</v>
      </c>
      <c r="AM168" s="270">
        <f t="shared" si="3517"/>
        <v>4</v>
      </c>
      <c r="AN168" s="249">
        <f t="shared" si="3517"/>
        <v>0</v>
      </c>
      <c r="AO168" s="250">
        <f t="shared" si="3517"/>
        <v>0</v>
      </c>
      <c r="AP168" s="270">
        <f t="shared" si="3517"/>
        <v>0</v>
      </c>
      <c r="AQ168" s="251">
        <f t="shared" si="3517"/>
        <v>0</v>
      </c>
      <c r="AR168" s="250">
        <f t="shared" si="3517"/>
        <v>0</v>
      </c>
      <c r="AS168" s="270">
        <f t="shared" si="3517"/>
        <v>0</v>
      </c>
      <c r="AT168" s="252">
        <f t="shared" si="3517"/>
        <v>1397523</v>
      </c>
      <c r="AU168" s="250">
        <f t="shared" si="3517"/>
        <v>1397523</v>
      </c>
      <c r="AV168" s="253">
        <f t="shared" si="3517"/>
        <v>-7770477</v>
      </c>
      <c r="AW168" s="270">
        <f t="shared" si="3517"/>
        <v>1</v>
      </c>
      <c r="AX168" s="444">
        <f t="shared" si="3517"/>
        <v>0</v>
      </c>
      <c r="AY168" s="445">
        <f t="shared" si="3517"/>
        <v>0</v>
      </c>
      <c r="AZ168" s="446">
        <f t="shared" ref="AZ168:CE168" si="3518">SUMIFS(AZ$5:AZ$126,$HC$5:$HC$126,$S168,$HE$5:$HE$126,$D167)</f>
        <v>0</v>
      </c>
      <c r="BA168" s="465">
        <f t="shared" si="3518"/>
        <v>0</v>
      </c>
      <c r="BB168" s="466">
        <f t="shared" si="3518"/>
        <v>0</v>
      </c>
      <c r="BC168" s="467">
        <f t="shared" si="3518"/>
        <v>0</v>
      </c>
      <c r="BD168" s="310">
        <f t="shared" si="3518"/>
        <v>4730729</v>
      </c>
      <c r="BE168" s="320">
        <f t="shared" si="3518"/>
        <v>4730729</v>
      </c>
      <c r="BF168" s="330">
        <f t="shared" si="3518"/>
        <v>-22773271</v>
      </c>
      <c r="BG168" s="273">
        <f t="shared" si="3518"/>
        <v>7</v>
      </c>
      <c r="BH168" s="254">
        <f t="shared" si="3518"/>
        <v>0</v>
      </c>
      <c r="BI168" s="250">
        <f t="shared" si="3518"/>
        <v>0</v>
      </c>
      <c r="BJ168" s="270">
        <f t="shared" si="3518"/>
        <v>0</v>
      </c>
      <c r="BK168" s="251">
        <f t="shared" si="3518"/>
        <v>0</v>
      </c>
      <c r="BL168" s="250">
        <f t="shared" si="3518"/>
        <v>0</v>
      </c>
      <c r="BM168" s="270">
        <f t="shared" si="3518"/>
        <v>0</v>
      </c>
      <c r="BN168" s="252">
        <f t="shared" si="3518"/>
        <v>0</v>
      </c>
      <c r="BO168" s="250">
        <f t="shared" si="3518"/>
        <v>0</v>
      </c>
      <c r="BP168" s="253">
        <f t="shared" si="3518"/>
        <v>-9168000</v>
      </c>
      <c r="BQ168" s="270">
        <f t="shared" si="3518"/>
        <v>0</v>
      </c>
      <c r="BR168" s="249">
        <f t="shared" si="3518"/>
        <v>31500000</v>
      </c>
      <c r="BS168" s="250">
        <f t="shared" si="3518"/>
        <v>2000000</v>
      </c>
      <c r="BT168" s="270">
        <f t="shared" si="3518"/>
        <v>1</v>
      </c>
      <c r="BU168" s="251">
        <f t="shared" si="3518"/>
        <v>0</v>
      </c>
      <c r="BV168" s="250">
        <f t="shared" si="3518"/>
        <v>0</v>
      </c>
      <c r="BW168" s="270">
        <f t="shared" si="3518"/>
        <v>0</v>
      </c>
      <c r="BX168" s="252">
        <f t="shared" si="3518"/>
        <v>31670000</v>
      </c>
      <c r="BY168" s="250">
        <f t="shared" si="3518"/>
        <v>2170000</v>
      </c>
      <c r="BZ168" s="253">
        <f t="shared" si="3518"/>
        <v>-6998000</v>
      </c>
      <c r="CA168" s="270">
        <f t="shared" si="3518"/>
        <v>2</v>
      </c>
      <c r="CB168" s="249">
        <f t="shared" si="3518"/>
        <v>0</v>
      </c>
      <c r="CC168" s="250">
        <f t="shared" si="3518"/>
        <v>0</v>
      </c>
      <c r="CD168" s="270">
        <f t="shared" si="3518"/>
        <v>0</v>
      </c>
      <c r="CE168" s="251">
        <f t="shared" si="3518"/>
        <v>0</v>
      </c>
      <c r="CF168" s="250">
        <f t="shared" ref="CF168:DK168" si="3519">SUMIFS(CF$5:CF$126,$HC$5:$HC$126,$S168,$HE$5:$HE$126,$D167)</f>
        <v>0</v>
      </c>
      <c r="CG168" s="270">
        <f t="shared" si="3519"/>
        <v>0</v>
      </c>
      <c r="CH168" s="252">
        <f t="shared" si="3519"/>
        <v>0</v>
      </c>
      <c r="CI168" s="250">
        <f t="shared" si="3519"/>
        <v>0</v>
      </c>
      <c r="CJ168" s="253">
        <f t="shared" si="3519"/>
        <v>-9168000</v>
      </c>
      <c r="CK168" s="270">
        <f t="shared" si="3519"/>
        <v>0</v>
      </c>
      <c r="CL168" s="444">
        <f t="shared" si="3519"/>
        <v>31500000</v>
      </c>
      <c r="CM168" s="445">
        <f t="shared" si="3519"/>
        <v>2000000</v>
      </c>
      <c r="CN168" s="446">
        <f t="shared" si="3519"/>
        <v>1</v>
      </c>
      <c r="CO168" s="465">
        <f t="shared" si="3519"/>
        <v>0</v>
      </c>
      <c r="CP168" s="466">
        <f t="shared" si="3519"/>
        <v>0</v>
      </c>
      <c r="CQ168" s="467">
        <f t="shared" si="3519"/>
        <v>0</v>
      </c>
      <c r="CR168" s="310">
        <f t="shared" si="3519"/>
        <v>31670000</v>
      </c>
      <c r="CS168" s="320">
        <f t="shared" si="3519"/>
        <v>2170000</v>
      </c>
      <c r="CT168" s="330">
        <f t="shared" si="3519"/>
        <v>-25334000</v>
      </c>
      <c r="CU168" s="273">
        <f t="shared" si="3519"/>
        <v>2</v>
      </c>
      <c r="CV168" s="346">
        <f t="shared" si="3519"/>
        <v>31500000</v>
      </c>
      <c r="CW168" s="347">
        <f t="shared" si="3519"/>
        <v>2000000</v>
      </c>
      <c r="CX168" s="277">
        <f t="shared" si="3519"/>
        <v>1</v>
      </c>
      <c r="CY168" s="366">
        <f t="shared" si="3519"/>
        <v>0</v>
      </c>
      <c r="CZ168" s="367">
        <f t="shared" si="3519"/>
        <v>0</v>
      </c>
      <c r="DA168" s="280">
        <f t="shared" si="3519"/>
        <v>0</v>
      </c>
      <c r="DB168" s="382">
        <f t="shared" si="3519"/>
        <v>36400729</v>
      </c>
      <c r="DC168" s="383">
        <f t="shared" si="3519"/>
        <v>6900729</v>
      </c>
      <c r="DD168" s="330">
        <f t="shared" si="3519"/>
        <v>-48107271</v>
      </c>
      <c r="DE168" s="283">
        <f t="shared" si="3519"/>
        <v>9</v>
      </c>
      <c r="DF168" s="254">
        <f t="shared" si="3519"/>
        <v>0</v>
      </c>
      <c r="DG168" s="250">
        <f t="shared" si="3519"/>
        <v>0</v>
      </c>
      <c r="DH168" s="270">
        <f t="shared" si="3519"/>
        <v>0</v>
      </c>
      <c r="DI168" s="251">
        <f t="shared" si="3519"/>
        <v>0</v>
      </c>
      <c r="DJ168" s="250">
        <f t="shared" si="3519"/>
        <v>0</v>
      </c>
      <c r="DK168" s="270">
        <f t="shared" si="3519"/>
        <v>0</v>
      </c>
      <c r="DL168" s="252">
        <f t="shared" ref="DL168:EQ168" si="3520">SUMIFS(DL$5:DL$126,$HC$5:$HC$126,$S168,$HE$5:$HE$126,$D167)</f>
        <v>0</v>
      </c>
      <c r="DM168" s="250">
        <f t="shared" si="3520"/>
        <v>0</v>
      </c>
      <c r="DN168" s="253">
        <f t="shared" si="3520"/>
        <v>-9168000</v>
      </c>
      <c r="DO168" s="270">
        <f t="shared" si="3520"/>
        <v>0</v>
      </c>
      <c r="DP168" s="249">
        <f t="shared" si="3520"/>
        <v>0</v>
      </c>
      <c r="DQ168" s="250">
        <f t="shared" si="3520"/>
        <v>0</v>
      </c>
      <c r="DR168" s="270">
        <f t="shared" si="3520"/>
        <v>0</v>
      </c>
      <c r="DS168" s="251">
        <f t="shared" si="3520"/>
        <v>0</v>
      </c>
      <c r="DT168" s="250">
        <f t="shared" si="3520"/>
        <v>0</v>
      </c>
      <c r="DU168" s="270">
        <f t="shared" si="3520"/>
        <v>0</v>
      </c>
      <c r="DV168" s="252">
        <f t="shared" si="3520"/>
        <v>0</v>
      </c>
      <c r="DW168" s="250">
        <f t="shared" si="3520"/>
        <v>0</v>
      </c>
      <c r="DX168" s="253">
        <f t="shared" si="3520"/>
        <v>-9168000</v>
      </c>
      <c r="DY168" s="270">
        <f t="shared" si="3520"/>
        <v>0</v>
      </c>
      <c r="DZ168" s="249">
        <f t="shared" si="3520"/>
        <v>148000000</v>
      </c>
      <c r="EA168" s="250">
        <f t="shared" si="3520"/>
        <v>9500000</v>
      </c>
      <c r="EB168" s="270">
        <f t="shared" si="3520"/>
        <v>1</v>
      </c>
      <c r="EC168" s="251">
        <f t="shared" si="3520"/>
        <v>0</v>
      </c>
      <c r="ED168" s="250">
        <f t="shared" si="3520"/>
        <v>0</v>
      </c>
      <c r="EE168" s="270">
        <f t="shared" si="3520"/>
        <v>0</v>
      </c>
      <c r="EF168" s="252">
        <f t="shared" si="3520"/>
        <v>148000000</v>
      </c>
      <c r="EG168" s="250">
        <f t="shared" si="3520"/>
        <v>9500000</v>
      </c>
      <c r="EH168" s="253">
        <f t="shared" si="3520"/>
        <v>332000</v>
      </c>
      <c r="EI168" s="270">
        <f t="shared" si="3520"/>
        <v>1</v>
      </c>
      <c r="EJ168" s="444">
        <f t="shared" si="3520"/>
        <v>148000000</v>
      </c>
      <c r="EK168" s="445">
        <f t="shared" si="3520"/>
        <v>9500000</v>
      </c>
      <c r="EL168" s="446">
        <f t="shared" si="3520"/>
        <v>1</v>
      </c>
      <c r="EM168" s="465">
        <f t="shared" si="3520"/>
        <v>0</v>
      </c>
      <c r="EN168" s="466">
        <f t="shared" si="3520"/>
        <v>0</v>
      </c>
      <c r="EO168" s="467">
        <f t="shared" si="3520"/>
        <v>0</v>
      </c>
      <c r="EP168" s="310">
        <f t="shared" si="3520"/>
        <v>148000000</v>
      </c>
      <c r="EQ168" s="320">
        <f t="shared" si="3520"/>
        <v>9500000</v>
      </c>
      <c r="ER168" s="330">
        <f t="shared" ref="ER168:FW168" si="3521">SUMIFS(ER$5:ER$126,$HC$5:$HC$126,$S168,$HE$5:$HE$126,$D167)</f>
        <v>-18004000</v>
      </c>
      <c r="ES168" s="273">
        <f t="shared" si="3521"/>
        <v>1</v>
      </c>
      <c r="ET168" s="254">
        <f t="shared" si="3521"/>
        <v>0</v>
      </c>
      <c r="EU168" s="250">
        <f t="shared" si="3521"/>
        <v>0</v>
      </c>
      <c r="EV168" s="270">
        <f t="shared" si="3521"/>
        <v>0</v>
      </c>
      <c r="EW168" s="251">
        <f t="shared" si="3521"/>
        <v>0</v>
      </c>
      <c r="EX168" s="250">
        <f t="shared" si="3521"/>
        <v>0</v>
      </c>
      <c r="EY168" s="270">
        <f t="shared" si="3521"/>
        <v>0</v>
      </c>
      <c r="EZ168" s="252">
        <f t="shared" si="3521"/>
        <v>0</v>
      </c>
      <c r="FA168" s="250">
        <f t="shared" si="3521"/>
        <v>0</v>
      </c>
      <c r="FB168" s="253">
        <f t="shared" si="3521"/>
        <v>-9168000</v>
      </c>
      <c r="FC168" s="270">
        <f t="shared" si="3521"/>
        <v>0</v>
      </c>
      <c r="FD168" s="249">
        <f t="shared" si="3521"/>
        <v>0</v>
      </c>
      <c r="FE168" s="250">
        <f t="shared" si="3521"/>
        <v>0</v>
      </c>
      <c r="FF168" s="270">
        <f t="shared" si="3521"/>
        <v>0</v>
      </c>
      <c r="FG168" s="251">
        <f t="shared" si="3521"/>
        <v>0</v>
      </c>
      <c r="FH168" s="250">
        <f t="shared" si="3521"/>
        <v>0</v>
      </c>
      <c r="FI168" s="270">
        <f t="shared" si="3521"/>
        <v>0</v>
      </c>
      <c r="FJ168" s="252">
        <f t="shared" si="3521"/>
        <v>0</v>
      </c>
      <c r="FK168" s="250">
        <f t="shared" si="3521"/>
        <v>0</v>
      </c>
      <c r="FL168" s="253">
        <f t="shared" si="3521"/>
        <v>-9168000</v>
      </c>
      <c r="FM168" s="270">
        <f t="shared" si="3521"/>
        <v>0</v>
      </c>
      <c r="FN168" s="249">
        <f t="shared" si="3521"/>
        <v>0</v>
      </c>
      <c r="FO168" s="250">
        <f t="shared" si="3521"/>
        <v>0</v>
      </c>
      <c r="FP168" s="270">
        <f t="shared" si="3521"/>
        <v>0</v>
      </c>
      <c r="FQ168" s="251">
        <f t="shared" si="3521"/>
        <v>0</v>
      </c>
      <c r="FR168" s="250">
        <f t="shared" si="3521"/>
        <v>0</v>
      </c>
      <c r="FS168" s="270">
        <f t="shared" si="3521"/>
        <v>0</v>
      </c>
      <c r="FT168" s="252">
        <f t="shared" si="3521"/>
        <v>0</v>
      </c>
      <c r="FU168" s="250">
        <f t="shared" si="3521"/>
        <v>0</v>
      </c>
      <c r="FV168" s="253">
        <f t="shared" si="3521"/>
        <v>-9168000</v>
      </c>
      <c r="FW168" s="270">
        <f t="shared" si="3521"/>
        <v>0</v>
      </c>
      <c r="FX168" s="444">
        <f t="shared" ref="FX168:HA168" si="3522">SUMIFS(FX$5:FX$126,$HC$5:$HC$126,$S168,$HE$5:$HE$126,$D167)</f>
        <v>0</v>
      </c>
      <c r="FY168" s="445">
        <f t="shared" si="3522"/>
        <v>0</v>
      </c>
      <c r="FZ168" s="446">
        <f t="shared" si="3522"/>
        <v>0</v>
      </c>
      <c r="GA168" s="465">
        <f t="shared" si="3522"/>
        <v>0</v>
      </c>
      <c r="GB168" s="466">
        <f t="shared" si="3522"/>
        <v>0</v>
      </c>
      <c r="GC168" s="467">
        <f t="shared" si="3522"/>
        <v>0</v>
      </c>
      <c r="GD168" s="310">
        <f t="shared" si="3522"/>
        <v>0</v>
      </c>
      <c r="GE168" s="320">
        <f t="shared" si="3522"/>
        <v>0</v>
      </c>
      <c r="GF168" s="330">
        <f t="shared" si="3522"/>
        <v>-27504000</v>
      </c>
      <c r="GG168" s="273">
        <f t="shared" si="3522"/>
        <v>0</v>
      </c>
      <c r="GH168" s="346">
        <f t="shared" si="3522"/>
        <v>148000000</v>
      </c>
      <c r="GI168" s="347">
        <f t="shared" si="3522"/>
        <v>9500000</v>
      </c>
      <c r="GJ168" s="277">
        <f t="shared" si="3522"/>
        <v>1</v>
      </c>
      <c r="GK168" s="366">
        <f t="shared" si="3522"/>
        <v>0</v>
      </c>
      <c r="GL168" s="367">
        <f t="shared" si="3522"/>
        <v>0</v>
      </c>
      <c r="GM168" s="280">
        <f t="shared" si="3522"/>
        <v>0</v>
      </c>
      <c r="GN168" s="382">
        <f t="shared" si="3522"/>
        <v>148000000</v>
      </c>
      <c r="GO168" s="383">
        <f t="shared" si="3522"/>
        <v>9500000</v>
      </c>
      <c r="GP168" s="330">
        <f t="shared" si="3522"/>
        <v>-45508000</v>
      </c>
      <c r="GQ168" s="283">
        <f t="shared" si="3522"/>
        <v>1</v>
      </c>
      <c r="GR168" s="403">
        <f t="shared" si="3522"/>
        <v>179500000</v>
      </c>
      <c r="GS168" s="404">
        <f t="shared" si="3522"/>
        <v>11500000</v>
      </c>
      <c r="GT168" s="286">
        <f t="shared" si="3522"/>
        <v>2</v>
      </c>
      <c r="GU168" s="403">
        <f t="shared" si="3522"/>
        <v>0</v>
      </c>
      <c r="GV168" s="404">
        <f t="shared" si="3522"/>
        <v>0</v>
      </c>
      <c r="GW168" s="286">
        <f t="shared" si="3522"/>
        <v>0</v>
      </c>
      <c r="GX168" s="403">
        <f t="shared" si="3522"/>
        <v>184400729</v>
      </c>
      <c r="GY168" s="404">
        <f t="shared" si="3522"/>
        <v>16400729</v>
      </c>
      <c r="GZ168" s="330">
        <f t="shared" si="3522"/>
        <v>-93615271</v>
      </c>
      <c r="HA168" s="290">
        <f t="shared" si="3522"/>
        <v>10</v>
      </c>
      <c r="HB168" s="260"/>
      <c r="HC168" s="247" t="s">
        <v>238</v>
      </c>
      <c r="HD168" s="258"/>
      <c r="HE168" s="259"/>
      <c r="HF168" s="258"/>
      <c r="HG168" s="258"/>
    </row>
    <row r="169" spans="2:215" s="96" customFormat="1" ht="29.25" thickBot="1">
      <c r="B169" s="602"/>
      <c r="C169" s="147"/>
      <c r="D169" s="521"/>
      <c r="E169" s="234"/>
      <c r="F169" s="235"/>
      <c r="G169" s="235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9"/>
      <c r="S169" s="268" t="s">
        <v>239</v>
      </c>
      <c r="T169" s="261" t="str">
        <f t="shared" ref="T169:AA169" si="3523">IF(AND(T167&gt;0,T168&gt;0),ROUNDDOWN(T168/T167,4),"")</f>
        <v/>
      </c>
      <c r="U169" s="262" t="str">
        <f t="shared" si="3523"/>
        <v/>
      </c>
      <c r="V169" s="271" t="str">
        <f t="shared" si="3523"/>
        <v/>
      </c>
      <c r="W169" s="263" t="str">
        <f t="shared" si="3523"/>
        <v/>
      </c>
      <c r="X169" s="262" t="str">
        <f t="shared" si="3523"/>
        <v/>
      </c>
      <c r="Y169" s="271" t="str">
        <f t="shared" si="3523"/>
        <v/>
      </c>
      <c r="Z169" s="264">
        <f t="shared" si="3523"/>
        <v>2.4299999999999999E-2</v>
      </c>
      <c r="AA169" s="262">
        <f t="shared" si="3523"/>
        <v>0.20169999999999999</v>
      </c>
      <c r="AB169" s="265">
        <f>IF(AB168&gt;0,AB168/AB167,0)</f>
        <v>0</v>
      </c>
      <c r="AC169" s="271">
        <f t="shared" ref="AC169:AK169" si="3524">IF(AND(AC167&gt;0,AC168&gt;0),ROUNDDOWN(AC168/AC167,4),"")</f>
        <v>0.66659999999999997</v>
      </c>
      <c r="AD169" s="261" t="str">
        <f t="shared" si="3524"/>
        <v/>
      </c>
      <c r="AE169" s="262" t="str">
        <f t="shared" si="3524"/>
        <v/>
      </c>
      <c r="AF169" s="271" t="str">
        <f t="shared" si="3524"/>
        <v/>
      </c>
      <c r="AG169" s="263" t="str">
        <f t="shared" si="3524"/>
        <v/>
      </c>
      <c r="AH169" s="262" t="str">
        <f t="shared" si="3524"/>
        <v/>
      </c>
      <c r="AI169" s="271" t="str">
        <f t="shared" si="3524"/>
        <v/>
      </c>
      <c r="AJ169" s="264">
        <f t="shared" si="3524"/>
        <v>2.8799999999999999E-2</v>
      </c>
      <c r="AK169" s="262">
        <f t="shared" si="3524"/>
        <v>0.22389999999999999</v>
      </c>
      <c r="AL169" s="265">
        <f>IF(AL168&gt;0,AL168/AL167,0)</f>
        <v>0</v>
      </c>
      <c r="AM169" s="271">
        <f t="shared" ref="AM169:AU169" si="3525">IF(AND(AM167&gt;0,AM168&gt;0),ROUNDDOWN(AM168/AM167,4),"")</f>
        <v>1</v>
      </c>
      <c r="AN169" s="261" t="str">
        <f t="shared" si="3525"/>
        <v/>
      </c>
      <c r="AO169" s="262" t="str">
        <f t="shared" si="3525"/>
        <v/>
      </c>
      <c r="AP169" s="271" t="str">
        <f t="shared" si="3525"/>
        <v/>
      </c>
      <c r="AQ169" s="263" t="str">
        <f t="shared" si="3525"/>
        <v/>
      </c>
      <c r="AR169" s="262" t="str">
        <f t="shared" si="3525"/>
        <v/>
      </c>
      <c r="AS169" s="271" t="str">
        <f t="shared" si="3525"/>
        <v/>
      </c>
      <c r="AT169" s="264">
        <f t="shared" si="3525"/>
        <v>3.0300000000000001E-2</v>
      </c>
      <c r="AU169" s="262">
        <f t="shared" si="3525"/>
        <v>0.20849999999999999</v>
      </c>
      <c r="AV169" s="265">
        <f>IF(AV168&gt;0,AV168/AV167,0)</f>
        <v>0</v>
      </c>
      <c r="AW169" s="271">
        <f t="shared" ref="AW169:BE169" si="3526">IF(AND(AW167&gt;0,AW168&gt;0),ROUNDDOWN(AW168/AW167,4),"")</f>
        <v>0.33329999999999999</v>
      </c>
      <c r="AX169" s="447" t="str">
        <f t="shared" si="3526"/>
        <v/>
      </c>
      <c r="AY169" s="448" t="str">
        <f t="shared" si="3526"/>
        <v/>
      </c>
      <c r="AZ169" s="449" t="str">
        <f t="shared" si="3526"/>
        <v/>
      </c>
      <c r="BA169" s="468" t="str">
        <f t="shared" si="3526"/>
        <v/>
      </c>
      <c r="BB169" s="469" t="str">
        <f t="shared" si="3526"/>
        <v/>
      </c>
      <c r="BC169" s="470" t="str">
        <f t="shared" si="3526"/>
        <v/>
      </c>
      <c r="BD169" s="311">
        <f t="shared" si="3526"/>
        <v>2.81E-2</v>
      </c>
      <c r="BE169" s="321">
        <f t="shared" si="3526"/>
        <v>0.214</v>
      </c>
      <c r="BF169" s="331"/>
      <c r="BG169" s="274">
        <f>IF(AND(BG167&gt;0,BG168&gt;0),ROUNDDOWN(BG168/BG167,4),"")</f>
        <v>0.7</v>
      </c>
      <c r="BH169" s="267" t="str">
        <f t="shared" ref="BH169:BO169" si="3527">IF(AND(BH167&gt;0,BH168&gt;0),ROUNDDOWN(BH168/BH167,4),"")</f>
        <v/>
      </c>
      <c r="BI169" s="262" t="str">
        <f t="shared" si="3527"/>
        <v/>
      </c>
      <c r="BJ169" s="271" t="str">
        <f t="shared" si="3527"/>
        <v/>
      </c>
      <c r="BK169" s="263" t="str">
        <f t="shared" si="3527"/>
        <v/>
      </c>
      <c r="BL169" s="262" t="str">
        <f t="shared" si="3527"/>
        <v/>
      </c>
      <c r="BM169" s="271" t="str">
        <f t="shared" si="3527"/>
        <v/>
      </c>
      <c r="BN169" s="264" t="str">
        <f t="shared" si="3527"/>
        <v/>
      </c>
      <c r="BO169" s="262" t="str">
        <f t="shared" si="3527"/>
        <v/>
      </c>
      <c r="BP169" s="265">
        <f>IF(BP168&gt;0,BP168/BP167,0)</f>
        <v>0</v>
      </c>
      <c r="BQ169" s="271" t="str">
        <f t="shared" ref="BQ169:BY169" si="3528">IF(AND(BQ167&gt;0,BQ168&gt;0),ROUNDDOWN(BQ168/BQ167,4),"")</f>
        <v/>
      </c>
      <c r="BR169" s="261" t="str">
        <f t="shared" si="3528"/>
        <v/>
      </c>
      <c r="BS169" s="262" t="str">
        <f t="shared" si="3528"/>
        <v/>
      </c>
      <c r="BT169" s="271" t="str">
        <f t="shared" si="3528"/>
        <v/>
      </c>
      <c r="BU169" s="263" t="str">
        <f t="shared" si="3528"/>
        <v/>
      </c>
      <c r="BV169" s="262" t="str">
        <f t="shared" si="3528"/>
        <v/>
      </c>
      <c r="BW169" s="271" t="str">
        <f t="shared" si="3528"/>
        <v/>
      </c>
      <c r="BX169" s="264">
        <f t="shared" si="3528"/>
        <v>7.5404</v>
      </c>
      <c r="BY169" s="262">
        <f t="shared" si="3528"/>
        <v>0.51659999999999995</v>
      </c>
      <c r="BZ169" s="265">
        <f>IF(BZ168&gt;0,BZ168/BZ167,0)</f>
        <v>0</v>
      </c>
      <c r="CA169" s="271">
        <f t="shared" ref="CA169:CI169" si="3529">IF(AND(CA167&gt;0,CA168&gt;0),ROUNDDOWN(CA168/CA167,4),"")</f>
        <v>1</v>
      </c>
      <c r="CB169" s="261" t="str">
        <f t="shared" si="3529"/>
        <v/>
      </c>
      <c r="CC169" s="262" t="str">
        <f t="shared" si="3529"/>
        <v/>
      </c>
      <c r="CD169" s="271" t="str">
        <f t="shared" si="3529"/>
        <v/>
      </c>
      <c r="CE169" s="263" t="str">
        <f t="shared" si="3529"/>
        <v/>
      </c>
      <c r="CF169" s="262" t="str">
        <f t="shared" si="3529"/>
        <v/>
      </c>
      <c r="CG169" s="271" t="str">
        <f t="shared" si="3529"/>
        <v/>
      </c>
      <c r="CH169" s="264" t="str">
        <f t="shared" si="3529"/>
        <v/>
      </c>
      <c r="CI169" s="262" t="str">
        <f t="shared" si="3529"/>
        <v/>
      </c>
      <c r="CJ169" s="265">
        <f>IF(CJ168&gt;0,CJ168/CJ167,0)</f>
        <v>0</v>
      </c>
      <c r="CK169" s="271" t="str">
        <f t="shared" ref="CK169:CS169" si="3530">IF(AND(CK167&gt;0,CK168&gt;0),ROUNDDOWN(CK168/CK167,4),"")</f>
        <v/>
      </c>
      <c r="CL169" s="447" t="str">
        <f t="shared" si="3530"/>
        <v/>
      </c>
      <c r="CM169" s="448" t="str">
        <f t="shared" si="3530"/>
        <v/>
      </c>
      <c r="CN169" s="449" t="str">
        <f t="shared" si="3530"/>
        <v/>
      </c>
      <c r="CO169" s="468" t="str">
        <f t="shared" si="3530"/>
        <v/>
      </c>
      <c r="CP169" s="469" t="str">
        <f t="shared" si="3530"/>
        <v/>
      </c>
      <c r="CQ169" s="470" t="str">
        <f t="shared" si="3530"/>
        <v/>
      </c>
      <c r="CR169" s="311">
        <f t="shared" si="3530"/>
        <v>2.5133999999999999</v>
      </c>
      <c r="CS169" s="321">
        <f t="shared" si="3530"/>
        <v>0.17219999999999999</v>
      </c>
      <c r="CT169" s="331"/>
      <c r="CU169" s="274">
        <f t="shared" ref="CU169:DC169" si="3531">IF(AND(CU167&gt;0,CU168&gt;0),ROUNDDOWN(CU168/CU167,4),"")</f>
        <v>0.33329999999999999</v>
      </c>
      <c r="CV169" s="348" t="str">
        <f t="shared" si="3531"/>
        <v/>
      </c>
      <c r="CW169" s="349" t="str">
        <f t="shared" si="3531"/>
        <v/>
      </c>
      <c r="CX169" s="278" t="str">
        <f t="shared" si="3531"/>
        <v/>
      </c>
      <c r="CY169" s="368" t="str">
        <f t="shared" si="3531"/>
        <v/>
      </c>
      <c r="CZ169" s="369" t="str">
        <f t="shared" si="3531"/>
        <v/>
      </c>
      <c r="DA169" s="281" t="str">
        <f t="shared" si="3531"/>
        <v/>
      </c>
      <c r="DB169" s="384">
        <f t="shared" si="3531"/>
        <v>0.20119999999999999</v>
      </c>
      <c r="DC169" s="385">
        <f t="shared" si="3531"/>
        <v>0.1988</v>
      </c>
      <c r="DD169" s="386"/>
      <c r="DE169" s="284">
        <f>IF(AND(DE167&gt;0,DE168&gt;0),ROUNDDOWN(DE168/DE167,4),"")</f>
        <v>0.5625</v>
      </c>
      <c r="DF169" s="267" t="str">
        <f t="shared" ref="DF169:DM169" si="3532">IF(AND(DF167&gt;0,DF168&gt;0),ROUNDDOWN(DF168/DF167,4),"")</f>
        <v/>
      </c>
      <c r="DG169" s="262" t="str">
        <f t="shared" si="3532"/>
        <v/>
      </c>
      <c r="DH169" s="271" t="str">
        <f t="shared" si="3532"/>
        <v/>
      </c>
      <c r="DI169" s="263" t="str">
        <f t="shared" si="3532"/>
        <v/>
      </c>
      <c r="DJ169" s="262" t="str">
        <f t="shared" si="3532"/>
        <v/>
      </c>
      <c r="DK169" s="271" t="str">
        <f t="shared" si="3532"/>
        <v/>
      </c>
      <c r="DL169" s="264" t="str">
        <f t="shared" si="3532"/>
        <v/>
      </c>
      <c r="DM169" s="262" t="str">
        <f t="shared" si="3532"/>
        <v/>
      </c>
      <c r="DN169" s="265">
        <f>IF(DN168&gt;0,DN168/DN167,0)</f>
        <v>0</v>
      </c>
      <c r="DO169" s="271" t="str">
        <f t="shared" ref="DO169:DW169" si="3533">IF(AND(DO167&gt;0,DO168&gt;0),ROUNDDOWN(DO168/DO167,4),"")</f>
        <v/>
      </c>
      <c r="DP169" s="261" t="str">
        <f t="shared" si="3533"/>
        <v/>
      </c>
      <c r="DQ169" s="262" t="str">
        <f t="shared" si="3533"/>
        <v/>
      </c>
      <c r="DR169" s="271" t="str">
        <f t="shared" si="3533"/>
        <v/>
      </c>
      <c r="DS169" s="263" t="str">
        <f t="shared" si="3533"/>
        <v/>
      </c>
      <c r="DT169" s="262" t="str">
        <f t="shared" si="3533"/>
        <v/>
      </c>
      <c r="DU169" s="271" t="str">
        <f t="shared" si="3533"/>
        <v/>
      </c>
      <c r="DV169" s="264" t="str">
        <f t="shared" si="3533"/>
        <v/>
      </c>
      <c r="DW169" s="262" t="str">
        <f t="shared" si="3533"/>
        <v/>
      </c>
      <c r="DX169" s="265">
        <f>IF(DX168&gt;0,DX168/DX167,0)</f>
        <v>0</v>
      </c>
      <c r="DY169" s="271" t="str">
        <f t="shared" ref="DY169:EG169" si="3534">IF(AND(DY167&gt;0,DY168&gt;0),ROUNDDOWN(DY168/DY167,4),"")</f>
        <v/>
      </c>
      <c r="DZ169" s="261" t="str">
        <f t="shared" si="3534"/>
        <v/>
      </c>
      <c r="EA169" s="262" t="str">
        <f t="shared" si="3534"/>
        <v/>
      </c>
      <c r="EB169" s="271" t="str">
        <f t="shared" si="3534"/>
        <v/>
      </c>
      <c r="EC169" s="263" t="str">
        <f t="shared" si="3534"/>
        <v/>
      </c>
      <c r="ED169" s="262" t="str">
        <f t="shared" si="3534"/>
        <v/>
      </c>
      <c r="EE169" s="271" t="str">
        <f t="shared" si="3534"/>
        <v/>
      </c>
      <c r="EF169" s="264">
        <f t="shared" si="3534"/>
        <v>2.8083</v>
      </c>
      <c r="EG169" s="262">
        <f t="shared" si="3534"/>
        <v>1.0982000000000001</v>
      </c>
      <c r="EH169" s="265">
        <f>IF(EH168&gt;0,EH168/EH167,0)</f>
        <v>-0.64092664092664098</v>
      </c>
      <c r="EI169" s="271">
        <f t="shared" ref="EI169:EQ169" si="3535">IF(AND(EI167&gt;0,EI168&gt;0),ROUNDDOWN(EI168/EI167,4),"")</f>
        <v>0.33329999999999999</v>
      </c>
      <c r="EJ169" s="447" t="str">
        <f t="shared" si="3535"/>
        <v/>
      </c>
      <c r="EK169" s="448" t="str">
        <f t="shared" si="3535"/>
        <v/>
      </c>
      <c r="EL169" s="449" t="str">
        <f t="shared" si="3535"/>
        <v/>
      </c>
      <c r="EM169" s="468" t="str">
        <f t="shared" si="3535"/>
        <v/>
      </c>
      <c r="EN169" s="469" t="str">
        <f t="shared" si="3535"/>
        <v/>
      </c>
      <c r="EO169" s="470" t="str">
        <f t="shared" si="3535"/>
        <v/>
      </c>
      <c r="EP169" s="311">
        <f t="shared" si="3535"/>
        <v>0.89859999999999995</v>
      </c>
      <c r="EQ169" s="321">
        <f t="shared" si="3535"/>
        <v>0.35780000000000001</v>
      </c>
      <c r="ER169" s="331"/>
      <c r="ES169" s="274">
        <f>IF(AND(ES167&gt;0,ES168&gt;0),ROUNDDOWN(ES168/ES167,4),"")</f>
        <v>0.1111</v>
      </c>
      <c r="ET169" s="267" t="str">
        <f t="shared" ref="ET169:FA169" si="3536">IF(AND(ET167&gt;0,ET168&gt;0),ROUNDDOWN(ET168/ET167,4),"")</f>
        <v/>
      </c>
      <c r="EU169" s="262" t="str">
        <f t="shared" si="3536"/>
        <v/>
      </c>
      <c r="EV169" s="271" t="str">
        <f t="shared" si="3536"/>
        <v/>
      </c>
      <c r="EW169" s="263" t="str">
        <f t="shared" si="3536"/>
        <v/>
      </c>
      <c r="EX169" s="262" t="str">
        <f t="shared" si="3536"/>
        <v/>
      </c>
      <c r="EY169" s="271" t="str">
        <f t="shared" si="3536"/>
        <v/>
      </c>
      <c r="EZ169" s="264" t="str">
        <f t="shared" si="3536"/>
        <v/>
      </c>
      <c r="FA169" s="262" t="str">
        <f t="shared" si="3536"/>
        <v/>
      </c>
      <c r="FB169" s="265">
        <f>IF(FB168&gt;0,FB168/FB167,0)</f>
        <v>0</v>
      </c>
      <c r="FC169" s="271" t="str">
        <f t="shared" ref="FC169:FK169" si="3537">IF(AND(FC167&gt;0,FC168&gt;0),ROUNDDOWN(FC168/FC167,4),"")</f>
        <v/>
      </c>
      <c r="FD169" s="261" t="str">
        <f t="shared" si="3537"/>
        <v/>
      </c>
      <c r="FE169" s="262" t="str">
        <f t="shared" si="3537"/>
        <v/>
      </c>
      <c r="FF169" s="271" t="str">
        <f t="shared" si="3537"/>
        <v/>
      </c>
      <c r="FG169" s="263" t="str">
        <f t="shared" si="3537"/>
        <v/>
      </c>
      <c r="FH169" s="262" t="str">
        <f t="shared" si="3537"/>
        <v/>
      </c>
      <c r="FI169" s="271" t="str">
        <f t="shared" si="3537"/>
        <v/>
      </c>
      <c r="FJ169" s="264" t="str">
        <f t="shared" si="3537"/>
        <v/>
      </c>
      <c r="FK169" s="262" t="str">
        <f t="shared" si="3537"/>
        <v/>
      </c>
      <c r="FL169" s="265">
        <f>IF(FL168&gt;0,FL168/FL167,0)</f>
        <v>0</v>
      </c>
      <c r="FM169" s="271" t="str">
        <f t="shared" ref="FM169:FU169" si="3538">IF(AND(FM167&gt;0,FM168&gt;0),ROUNDDOWN(FM168/FM167,4),"")</f>
        <v/>
      </c>
      <c r="FN169" s="261" t="str">
        <f t="shared" si="3538"/>
        <v/>
      </c>
      <c r="FO169" s="262" t="str">
        <f t="shared" si="3538"/>
        <v/>
      </c>
      <c r="FP169" s="271" t="str">
        <f t="shared" si="3538"/>
        <v/>
      </c>
      <c r="FQ169" s="263" t="str">
        <f t="shared" si="3538"/>
        <v/>
      </c>
      <c r="FR169" s="262" t="str">
        <f t="shared" si="3538"/>
        <v/>
      </c>
      <c r="FS169" s="271" t="str">
        <f t="shared" si="3538"/>
        <v/>
      </c>
      <c r="FT169" s="264" t="str">
        <f t="shared" si="3538"/>
        <v/>
      </c>
      <c r="FU169" s="262" t="str">
        <f t="shared" si="3538"/>
        <v/>
      </c>
      <c r="FV169" s="265">
        <f>IF(FV168&gt;0,FV168/FV167,0)</f>
        <v>0</v>
      </c>
      <c r="FW169" s="271" t="str">
        <f t="shared" ref="FW169:GE169" si="3539">IF(AND(FW167&gt;0,FW168&gt;0),ROUNDDOWN(FW168/FW167,4),"")</f>
        <v/>
      </c>
      <c r="FX169" s="447" t="str">
        <f t="shared" si="3539"/>
        <v/>
      </c>
      <c r="FY169" s="448" t="str">
        <f t="shared" si="3539"/>
        <v/>
      </c>
      <c r="FZ169" s="449" t="str">
        <f t="shared" si="3539"/>
        <v/>
      </c>
      <c r="GA169" s="468" t="str">
        <f t="shared" si="3539"/>
        <v/>
      </c>
      <c r="GB169" s="469" t="str">
        <f t="shared" si="3539"/>
        <v/>
      </c>
      <c r="GC169" s="470" t="str">
        <f t="shared" si="3539"/>
        <v/>
      </c>
      <c r="GD169" s="311" t="str">
        <f t="shared" si="3539"/>
        <v/>
      </c>
      <c r="GE169" s="321" t="str">
        <f t="shared" si="3539"/>
        <v/>
      </c>
      <c r="GF169" s="331"/>
      <c r="GG169" s="274" t="str">
        <f t="shared" ref="GG169:GO169" si="3540">IF(AND(GG167&gt;0,GG168&gt;0),ROUNDDOWN(GG168/GG167,4),"")</f>
        <v/>
      </c>
      <c r="GH169" s="348" t="str">
        <f t="shared" si="3540"/>
        <v/>
      </c>
      <c r="GI169" s="349" t="str">
        <f t="shared" si="3540"/>
        <v/>
      </c>
      <c r="GJ169" s="278" t="str">
        <f t="shared" si="3540"/>
        <v/>
      </c>
      <c r="GK169" s="368" t="str">
        <f t="shared" si="3540"/>
        <v/>
      </c>
      <c r="GL169" s="369" t="str">
        <f t="shared" si="3540"/>
        <v/>
      </c>
      <c r="GM169" s="281" t="str">
        <f t="shared" si="3540"/>
        <v/>
      </c>
      <c r="GN169" s="384">
        <f t="shared" si="3540"/>
        <v>0.8347</v>
      </c>
      <c r="GO169" s="385">
        <f t="shared" si="3540"/>
        <v>0.24260000000000001</v>
      </c>
      <c r="GP169" s="386"/>
      <c r="GQ169" s="284">
        <f t="shared" ref="GQ169:GY169" si="3541">IF(AND(GQ167&gt;0,GQ168&gt;0),ROUNDDOWN(GQ168/GQ167,4),"")</f>
        <v>6.6600000000000006E-2</v>
      </c>
      <c r="GR169" s="405" t="str">
        <f t="shared" si="3541"/>
        <v/>
      </c>
      <c r="GS169" s="406" t="str">
        <f t="shared" si="3541"/>
        <v/>
      </c>
      <c r="GT169" s="288" t="str">
        <f t="shared" si="3541"/>
        <v/>
      </c>
      <c r="GU169" s="405" t="str">
        <f t="shared" si="3541"/>
        <v/>
      </c>
      <c r="GV169" s="406" t="str">
        <f t="shared" si="3541"/>
        <v/>
      </c>
      <c r="GW169" s="288" t="str">
        <f t="shared" si="3541"/>
        <v/>
      </c>
      <c r="GX169" s="405">
        <f t="shared" si="3541"/>
        <v>0.51470000000000005</v>
      </c>
      <c r="GY169" s="406">
        <f t="shared" si="3541"/>
        <v>0.222</v>
      </c>
      <c r="GZ169" s="415"/>
      <c r="HA169" s="287">
        <f>IF(AND(HA167&gt;0,HA168&gt;0),ROUNDDOWN(HA168/HA167,4),"")</f>
        <v>0.32250000000000001</v>
      </c>
      <c r="HB169" s="260"/>
      <c r="HC169" s="258"/>
      <c r="HD169" s="258"/>
      <c r="HE169" s="259"/>
      <c r="HF169" s="258"/>
      <c r="HG169" s="258"/>
    </row>
    <row r="170" spans="2:215" s="96" customFormat="1" ht="29.25" thickBot="1">
      <c r="B170" s="602"/>
      <c r="C170" s="147"/>
      <c r="D170" s="192"/>
      <c r="E170" s="234"/>
      <c r="F170" s="235"/>
      <c r="G170" s="235"/>
      <c r="H170" s="235"/>
      <c r="I170" s="235"/>
      <c r="J170" s="234"/>
      <c r="K170" s="234"/>
      <c r="L170" s="234"/>
      <c r="M170" s="234"/>
      <c r="N170" s="234"/>
      <c r="O170" s="234"/>
      <c r="P170" s="234"/>
      <c r="Q170" s="234"/>
      <c r="R170" s="239"/>
      <c r="T170" s="255"/>
      <c r="V170" s="147"/>
      <c r="W170" s="255"/>
      <c r="Y170" s="147"/>
      <c r="Z170" s="255"/>
      <c r="AC170" s="147"/>
      <c r="AD170" s="255"/>
      <c r="AF170" s="147"/>
      <c r="AG170" s="255"/>
      <c r="AI170" s="147"/>
      <c r="AJ170" s="255"/>
      <c r="AM170" s="147"/>
      <c r="AN170" s="255"/>
      <c r="AP170" s="147"/>
      <c r="AQ170" s="255"/>
      <c r="AS170" s="147"/>
      <c r="AT170" s="255"/>
      <c r="AW170" s="147"/>
      <c r="AX170" s="450"/>
      <c r="AY170" s="451"/>
      <c r="AZ170" s="446"/>
      <c r="BA170" s="471"/>
      <c r="BB170" s="472"/>
      <c r="BC170" s="467"/>
      <c r="BD170" s="312"/>
      <c r="BE170" s="322"/>
      <c r="BF170" s="322"/>
      <c r="BG170" s="275"/>
      <c r="BJ170" s="147"/>
      <c r="BK170" s="255"/>
      <c r="BM170" s="147"/>
      <c r="BN170" s="255"/>
      <c r="BQ170" s="147"/>
      <c r="BR170" s="255"/>
      <c r="BT170" s="147"/>
      <c r="BU170" s="255"/>
      <c r="BW170" s="147"/>
      <c r="BX170" s="255"/>
      <c r="CA170" s="147"/>
      <c r="CB170" s="255"/>
      <c r="CD170" s="147"/>
      <c r="CE170" s="255"/>
      <c r="CG170" s="147"/>
      <c r="CH170" s="255"/>
      <c r="CK170" s="147"/>
      <c r="CL170" s="450"/>
      <c r="CM170" s="451"/>
      <c r="CN170" s="446"/>
      <c r="CO170" s="471"/>
      <c r="CP170" s="472"/>
      <c r="CQ170" s="467"/>
      <c r="CR170" s="312"/>
      <c r="CS170" s="322"/>
      <c r="CT170" s="322"/>
      <c r="CU170" s="275"/>
      <c r="CV170" s="350"/>
      <c r="CW170" s="351"/>
      <c r="CX170" s="277"/>
      <c r="CY170" s="370"/>
      <c r="CZ170" s="371"/>
      <c r="DA170" s="280"/>
      <c r="DB170" s="499"/>
      <c r="DC170" s="500"/>
      <c r="DD170" s="500"/>
      <c r="DE170" s="283"/>
      <c r="DH170" s="147"/>
      <c r="DI170" s="255"/>
      <c r="DK170" s="147"/>
      <c r="DL170" s="255"/>
      <c r="DO170" s="147"/>
      <c r="DP170" s="255"/>
      <c r="DR170" s="147"/>
      <c r="DS170" s="255"/>
      <c r="DU170" s="147"/>
      <c r="DV170" s="255"/>
      <c r="DY170" s="147"/>
      <c r="DZ170" s="255"/>
      <c r="EB170" s="147"/>
      <c r="EC170" s="255"/>
      <c r="EE170" s="147"/>
      <c r="EF170" s="255"/>
      <c r="EI170" s="147"/>
      <c r="EJ170" s="450"/>
      <c r="EK170" s="451"/>
      <c r="EL170" s="446"/>
      <c r="EM170" s="471"/>
      <c r="EN170" s="472"/>
      <c r="EO170" s="467"/>
      <c r="EP170" s="312"/>
      <c r="EQ170" s="322"/>
      <c r="ER170" s="322"/>
      <c r="ES170" s="275"/>
      <c r="EV170" s="147"/>
      <c r="EW170" s="255"/>
      <c r="EY170" s="147"/>
      <c r="EZ170" s="255"/>
      <c r="FC170" s="147"/>
      <c r="FD170" s="255"/>
      <c r="FF170" s="147"/>
      <c r="FG170" s="255"/>
      <c r="FI170" s="147"/>
      <c r="FJ170" s="255"/>
      <c r="FM170" s="147"/>
      <c r="FN170" s="255"/>
      <c r="FP170" s="147"/>
      <c r="FQ170" s="255"/>
      <c r="FS170" s="147"/>
      <c r="FT170" s="255"/>
      <c r="FW170" s="147"/>
      <c r="FX170" s="450"/>
      <c r="FY170" s="451"/>
      <c r="FZ170" s="446"/>
      <c r="GA170" s="471"/>
      <c r="GB170" s="472"/>
      <c r="GC170" s="467"/>
      <c r="GD170" s="312"/>
      <c r="GE170" s="322"/>
      <c r="GF170" s="322"/>
      <c r="GG170" s="275"/>
      <c r="GH170" s="350"/>
      <c r="GI170" s="351"/>
      <c r="GJ170" s="277"/>
      <c r="GK170" s="370"/>
      <c r="GL170" s="371"/>
      <c r="GM170" s="280"/>
      <c r="GN170" s="499"/>
      <c r="GO170" s="500"/>
      <c r="GP170" s="500"/>
      <c r="GQ170" s="283"/>
      <c r="GR170" s="312"/>
      <c r="GS170" s="322"/>
      <c r="GT170" s="275"/>
      <c r="GU170" s="312"/>
      <c r="GV170" s="322"/>
      <c r="GW170" s="275"/>
      <c r="GX170" s="312"/>
      <c r="GY170" s="322"/>
      <c r="GZ170" s="322"/>
      <c r="HA170" s="147"/>
      <c r="HB170" s="260"/>
      <c r="HC170" s="258"/>
      <c r="HD170" s="258"/>
      <c r="HE170" s="259"/>
      <c r="HF170" s="258"/>
      <c r="HG170" s="258"/>
    </row>
    <row r="171" spans="2:215" s="96" customFormat="1" ht="28.5">
      <c r="B171" s="602"/>
      <c r="C171" s="147"/>
      <c r="D171" s="192"/>
      <c r="E171" s="234"/>
      <c r="F171" s="235"/>
      <c r="G171" s="235"/>
      <c r="H171" s="235"/>
      <c r="I171" s="235"/>
      <c r="J171" s="234"/>
      <c r="K171" s="234"/>
      <c r="L171" s="234"/>
      <c r="M171" s="234"/>
      <c r="N171" s="234"/>
      <c r="O171" s="234"/>
      <c r="P171" s="234"/>
      <c r="Q171" s="234"/>
      <c r="R171" s="239"/>
      <c r="S171" s="220"/>
      <c r="T171" s="221" t="s">
        <v>176</v>
      </c>
      <c r="U171" s="222" t="s">
        <v>177</v>
      </c>
      <c r="V171" s="222" t="s">
        <v>179</v>
      </c>
      <c r="W171" s="223" t="s">
        <v>176</v>
      </c>
      <c r="X171" s="222" t="s">
        <v>177</v>
      </c>
      <c r="Y171" s="222" t="s">
        <v>179</v>
      </c>
      <c r="Z171" s="224" t="s">
        <v>176</v>
      </c>
      <c r="AA171" s="222" t="s">
        <v>177</v>
      </c>
      <c r="AB171" s="225" t="s">
        <v>234</v>
      </c>
      <c r="AC171" s="222" t="s">
        <v>179</v>
      </c>
      <c r="AD171" s="221" t="s">
        <v>176</v>
      </c>
      <c r="AE171" s="222" t="s">
        <v>177</v>
      </c>
      <c r="AF171" s="222" t="s">
        <v>179</v>
      </c>
      <c r="AG171" s="223" t="s">
        <v>176</v>
      </c>
      <c r="AH171" s="222" t="s">
        <v>177</v>
      </c>
      <c r="AI171" s="222" t="s">
        <v>179</v>
      </c>
      <c r="AJ171" s="224" t="s">
        <v>176</v>
      </c>
      <c r="AK171" s="222" t="s">
        <v>177</v>
      </c>
      <c r="AL171" s="225" t="s">
        <v>234</v>
      </c>
      <c r="AM171" s="222" t="s">
        <v>179</v>
      </c>
      <c r="AN171" s="221" t="s">
        <v>176</v>
      </c>
      <c r="AO171" s="222" t="s">
        <v>177</v>
      </c>
      <c r="AP171" s="222" t="s">
        <v>179</v>
      </c>
      <c r="AQ171" s="223" t="s">
        <v>176</v>
      </c>
      <c r="AR171" s="222" t="s">
        <v>177</v>
      </c>
      <c r="AS171" s="222" t="s">
        <v>179</v>
      </c>
      <c r="AT171" s="224" t="s">
        <v>176</v>
      </c>
      <c r="AU171" s="222" t="s">
        <v>177</v>
      </c>
      <c r="AV171" s="225" t="s">
        <v>234</v>
      </c>
      <c r="AW171" s="222" t="s">
        <v>179</v>
      </c>
      <c r="AX171" s="452" t="s">
        <v>176</v>
      </c>
      <c r="AY171" s="453" t="s">
        <v>177</v>
      </c>
      <c r="AZ171" s="454" t="s">
        <v>235</v>
      </c>
      <c r="BA171" s="473" t="s">
        <v>176</v>
      </c>
      <c r="BB171" s="474" t="s">
        <v>177</v>
      </c>
      <c r="BC171" s="475" t="s">
        <v>235</v>
      </c>
      <c r="BD171" s="313" t="s">
        <v>176</v>
      </c>
      <c r="BE171" s="323" t="s">
        <v>177</v>
      </c>
      <c r="BF171" s="332" t="s">
        <v>234</v>
      </c>
      <c r="BG171" s="227" t="s">
        <v>235</v>
      </c>
      <c r="BH171" s="226" t="s">
        <v>176</v>
      </c>
      <c r="BI171" s="222" t="s">
        <v>177</v>
      </c>
      <c r="BJ171" s="222" t="s">
        <v>179</v>
      </c>
      <c r="BK171" s="223" t="s">
        <v>176</v>
      </c>
      <c r="BL171" s="222" t="s">
        <v>177</v>
      </c>
      <c r="BM171" s="222" t="s">
        <v>179</v>
      </c>
      <c r="BN171" s="224" t="s">
        <v>176</v>
      </c>
      <c r="BO171" s="222" t="s">
        <v>177</v>
      </c>
      <c r="BP171" s="225" t="s">
        <v>234</v>
      </c>
      <c r="BQ171" s="222" t="s">
        <v>179</v>
      </c>
      <c r="BR171" s="221" t="s">
        <v>176</v>
      </c>
      <c r="BS171" s="222" t="s">
        <v>177</v>
      </c>
      <c r="BT171" s="222" t="s">
        <v>179</v>
      </c>
      <c r="BU171" s="223" t="s">
        <v>176</v>
      </c>
      <c r="BV171" s="222" t="s">
        <v>177</v>
      </c>
      <c r="BW171" s="222" t="s">
        <v>179</v>
      </c>
      <c r="BX171" s="224" t="s">
        <v>176</v>
      </c>
      <c r="BY171" s="222" t="s">
        <v>177</v>
      </c>
      <c r="BZ171" s="225" t="s">
        <v>234</v>
      </c>
      <c r="CA171" s="222" t="s">
        <v>179</v>
      </c>
      <c r="CB171" s="221" t="s">
        <v>176</v>
      </c>
      <c r="CC171" s="222" t="s">
        <v>177</v>
      </c>
      <c r="CD171" s="222" t="s">
        <v>179</v>
      </c>
      <c r="CE171" s="223" t="s">
        <v>176</v>
      </c>
      <c r="CF171" s="222" t="s">
        <v>177</v>
      </c>
      <c r="CG171" s="222" t="s">
        <v>179</v>
      </c>
      <c r="CH171" s="224" t="s">
        <v>176</v>
      </c>
      <c r="CI171" s="222" t="s">
        <v>177</v>
      </c>
      <c r="CJ171" s="225" t="s">
        <v>234</v>
      </c>
      <c r="CK171" s="222" t="s">
        <v>179</v>
      </c>
      <c r="CL171" s="452" t="s">
        <v>176</v>
      </c>
      <c r="CM171" s="453" t="s">
        <v>177</v>
      </c>
      <c r="CN171" s="454" t="s">
        <v>235</v>
      </c>
      <c r="CO171" s="473" t="s">
        <v>176</v>
      </c>
      <c r="CP171" s="474" t="s">
        <v>177</v>
      </c>
      <c r="CQ171" s="475" t="s">
        <v>235</v>
      </c>
      <c r="CR171" s="313" t="s">
        <v>176</v>
      </c>
      <c r="CS171" s="323" t="s">
        <v>177</v>
      </c>
      <c r="CT171" s="332" t="s">
        <v>234</v>
      </c>
      <c r="CU171" s="227" t="s">
        <v>235</v>
      </c>
      <c r="CV171" s="352" t="s">
        <v>240</v>
      </c>
      <c r="CW171" s="353" t="s">
        <v>241</v>
      </c>
      <c r="CX171" s="228" t="s">
        <v>235</v>
      </c>
      <c r="CY171" s="372" t="s">
        <v>240</v>
      </c>
      <c r="CZ171" s="373" t="s">
        <v>241</v>
      </c>
      <c r="DA171" s="229" t="s">
        <v>235</v>
      </c>
      <c r="DB171" s="387" t="s">
        <v>240</v>
      </c>
      <c r="DC171" s="388" t="s">
        <v>241</v>
      </c>
      <c r="DD171" s="389" t="s">
        <v>242</v>
      </c>
      <c r="DE171" s="230" t="s">
        <v>235</v>
      </c>
      <c r="DF171" s="226" t="s">
        <v>176</v>
      </c>
      <c r="DG171" s="222" t="s">
        <v>177</v>
      </c>
      <c r="DH171" s="222" t="s">
        <v>179</v>
      </c>
      <c r="DI171" s="223" t="s">
        <v>176</v>
      </c>
      <c r="DJ171" s="222" t="s">
        <v>177</v>
      </c>
      <c r="DK171" s="222" t="s">
        <v>179</v>
      </c>
      <c r="DL171" s="224" t="s">
        <v>176</v>
      </c>
      <c r="DM171" s="222" t="s">
        <v>177</v>
      </c>
      <c r="DN171" s="225" t="s">
        <v>234</v>
      </c>
      <c r="DO171" s="222" t="s">
        <v>179</v>
      </c>
      <c r="DP171" s="221" t="s">
        <v>176</v>
      </c>
      <c r="DQ171" s="222" t="s">
        <v>177</v>
      </c>
      <c r="DR171" s="222" t="s">
        <v>179</v>
      </c>
      <c r="DS171" s="223" t="s">
        <v>176</v>
      </c>
      <c r="DT171" s="222" t="s">
        <v>177</v>
      </c>
      <c r="DU171" s="222" t="s">
        <v>179</v>
      </c>
      <c r="DV171" s="224" t="s">
        <v>176</v>
      </c>
      <c r="DW171" s="222" t="s">
        <v>177</v>
      </c>
      <c r="DX171" s="225" t="s">
        <v>234</v>
      </c>
      <c r="DY171" s="222" t="s">
        <v>179</v>
      </c>
      <c r="DZ171" s="221" t="s">
        <v>176</v>
      </c>
      <c r="EA171" s="222" t="s">
        <v>177</v>
      </c>
      <c r="EB171" s="222" t="s">
        <v>179</v>
      </c>
      <c r="EC171" s="223" t="s">
        <v>176</v>
      </c>
      <c r="ED171" s="222" t="s">
        <v>177</v>
      </c>
      <c r="EE171" s="222" t="s">
        <v>179</v>
      </c>
      <c r="EF171" s="224" t="s">
        <v>176</v>
      </c>
      <c r="EG171" s="222" t="s">
        <v>177</v>
      </c>
      <c r="EH171" s="225" t="s">
        <v>234</v>
      </c>
      <c r="EI171" s="222" t="s">
        <v>179</v>
      </c>
      <c r="EJ171" s="452" t="s">
        <v>176</v>
      </c>
      <c r="EK171" s="453" t="s">
        <v>177</v>
      </c>
      <c r="EL171" s="454" t="s">
        <v>235</v>
      </c>
      <c r="EM171" s="473" t="s">
        <v>176</v>
      </c>
      <c r="EN171" s="474" t="s">
        <v>177</v>
      </c>
      <c r="EO171" s="475" t="s">
        <v>235</v>
      </c>
      <c r="EP171" s="313" t="s">
        <v>176</v>
      </c>
      <c r="EQ171" s="323" t="s">
        <v>177</v>
      </c>
      <c r="ER171" s="332" t="s">
        <v>234</v>
      </c>
      <c r="ES171" s="227" t="s">
        <v>235</v>
      </c>
      <c r="ET171" s="226" t="s">
        <v>176</v>
      </c>
      <c r="EU171" s="222" t="s">
        <v>177</v>
      </c>
      <c r="EV171" s="222" t="s">
        <v>179</v>
      </c>
      <c r="EW171" s="223" t="s">
        <v>176</v>
      </c>
      <c r="EX171" s="222" t="s">
        <v>177</v>
      </c>
      <c r="EY171" s="222" t="s">
        <v>179</v>
      </c>
      <c r="EZ171" s="224" t="s">
        <v>176</v>
      </c>
      <c r="FA171" s="222" t="s">
        <v>177</v>
      </c>
      <c r="FB171" s="225" t="s">
        <v>234</v>
      </c>
      <c r="FC171" s="222" t="s">
        <v>179</v>
      </c>
      <c r="FD171" s="221" t="s">
        <v>176</v>
      </c>
      <c r="FE171" s="222" t="s">
        <v>177</v>
      </c>
      <c r="FF171" s="222" t="s">
        <v>179</v>
      </c>
      <c r="FG171" s="223" t="s">
        <v>176</v>
      </c>
      <c r="FH171" s="222" t="s">
        <v>177</v>
      </c>
      <c r="FI171" s="222" t="s">
        <v>179</v>
      </c>
      <c r="FJ171" s="224" t="s">
        <v>176</v>
      </c>
      <c r="FK171" s="222" t="s">
        <v>177</v>
      </c>
      <c r="FL171" s="225" t="s">
        <v>234</v>
      </c>
      <c r="FM171" s="222" t="s">
        <v>179</v>
      </c>
      <c r="FN171" s="221" t="s">
        <v>176</v>
      </c>
      <c r="FO171" s="222" t="s">
        <v>177</v>
      </c>
      <c r="FP171" s="222" t="s">
        <v>179</v>
      </c>
      <c r="FQ171" s="223" t="s">
        <v>176</v>
      </c>
      <c r="FR171" s="222" t="s">
        <v>177</v>
      </c>
      <c r="FS171" s="222" t="s">
        <v>179</v>
      </c>
      <c r="FT171" s="224" t="s">
        <v>176</v>
      </c>
      <c r="FU171" s="222" t="s">
        <v>177</v>
      </c>
      <c r="FV171" s="225" t="s">
        <v>234</v>
      </c>
      <c r="FW171" s="222" t="s">
        <v>179</v>
      </c>
      <c r="FX171" s="452" t="s">
        <v>176</v>
      </c>
      <c r="FY171" s="453" t="s">
        <v>177</v>
      </c>
      <c r="FZ171" s="454" t="s">
        <v>235</v>
      </c>
      <c r="GA171" s="473" t="s">
        <v>176</v>
      </c>
      <c r="GB171" s="474" t="s">
        <v>177</v>
      </c>
      <c r="GC171" s="475" t="s">
        <v>235</v>
      </c>
      <c r="GD171" s="313" t="s">
        <v>176</v>
      </c>
      <c r="GE171" s="323" t="s">
        <v>177</v>
      </c>
      <c r="GF171" s="332" t="s">
        <v>234</v>
      </c>
      <c r="GG171" s="227" t="s">
        <v>235</v>
      </c>
      <c r="GH171" s="352" t="s">
        <v>240</v>
      </c>
      <c r="GI171" s="353" t="s">
        <v>241</v>
      </c>
      <c r="GJ171" s="228" t="s">
        <v>235</v>
      </c>
      <c r="GK171" s="372" t="s">
        <v>240</v>
      </c>
      <c r="GL171" s="373" t="s">
        <v>241</v>
      </c>
      <c r="GM171" s="229" t="s">
        <v>235</v>
      </c>
      <c r="GN171" s="387" t="s">
        <v>176</v>
      </c>
      <c r="GO171" s="388" t="s">
        <v>177</v>
      </c>
      <c r="GP171" s="389" t="s">
        <v>234</v>
      </c>
      <c r="GQ171" s="230" t="s">
        <v>235</v>
      </c>
      <c r="GR171" s="407" t="s">
        <v>176</v>
      </c>
      <c r="GS171" s="408" t="s">
        <v>177</v>
      </c>
      <c r="GT171" s="232" t="s">
        <v>235</v>
      </c>
      <c r="GU171" s="407" t="s">
        <v>176</v>
      </c>
      <c r="GV171" s="408" t="s">
        <v>177</v>
      </c>
      <c r="GW171" s="232" t="s">
        <v>235</v>
      </c>
      <c r="GX171" s="407" t="s">
        <v>176</v>
      </c>
      <c r="GY171" s="408" t="s">
        <v>177</v>
      </c>
      <c r="GZ171" s="416" t="s">
        <v>234</v>
      </c>
      <c r="HA171" s="231" t="s">
        <v>235</v>
      </c>
      <c r="HB171" s="260"/>
      <c r="HC171" s="258"/>
      <c r="HD171" s="258"/>
      <c r="HE171" s="259"/>
      <c r="HF171" s="258"/>
      <c r="HG171" s="258"/>
    </row>
    <row r="172" spans="2:215" s="96" customFormat="1" ht="28.5">
      <c r="B172" s="602"/>
      <c r="C172" s="147"/>
      <c r="D172" s="521" t="s">
        <v>258</v>
      </c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40" t="s">
        <v>237</v>
      </c>
      <c r="T172" s="241">
        <f t="shared" ref="T172:AY172" si="3542">SUMIFS(T$5:T$126,$HC$5:$HC$126,$S172,$HE$5:$HE$126,$D172)</f>
        <v>8500000</v>
      </c>
      <c r="U172" s="242">
        <f t="shared" si="3542"/>
        <v>8500000</v>
      </c>
      <c r="V172" s="269">
        <f t="shared" si="3542"/>
        <v>5</v>
      </c>
      <c r="W172" s="243">
        <f t="shared" si="3542"/>
        <v>0</v>
      </c>
      <c r="X172" s="242">
        <f t="shared" si="3542"/>
        <v>0</v>
      </c>
      <c r="Y172" s="269">
        <f t="shared" si="3542"/>
        <v>0</v>
      </c>
      <c r="Z172" s="244">
        <f t="shared" si="3542"/>
        <v>0</v>
      </c>
      <c r="AA172" s="242">
        <f t="shared" si="3542"/>
        <v>0</v>
      </c>
      <c r="AB172" s="245">
        <f t="shared" si="3542"/>
        <v>-8961000</v>
      </c>
      <c r="AC172" s="269">
        <f t="shared" si="3542"/>
        <v>0</v>
      </c>
      <c r="AD172" s="241">
        <f t="shared" si="3542"/>
        <v>13500000</v>
      </c>
      <c r="AE172" s="242">
        <f t="shared" si="3542"/>
        <v>13500000</v>
      </c>
      <c r="AF172" s="269">
        <f t="shared" si="3542"/>
        <v>5</v>
      </c>
      <c r="AG172" s="243">
        <f t="shared" si="3542"/>
        <v>0</v>
      </c>
      <c r="AH172" s="242">
        <f t="shared" si="3542"/>
        <v>0</v>
      </c>
      <c r="AI172" s="269">
        <f t="shared" si="3542"/>
        <v>0</v>
      </c>
      <c r="AJ172" s="244">
        <f t="shared" si="3542"/>
        <v>8500000</v>
      </c>
      <c r="AK172" s="242">
        <f t="shared" si="3542"/>
        <v>8500000</v>
      </c>
      <c r="AL172" s="245">
        <f t="shared" si="3542"/>
        <v>-461000</v>
      </c>
      <c r="AM172" s="269">
        <f t="shared" si="3542"/>
        <v>5</v>
      </c>
      <c r="AN172" s="241">
        <f t="shared" si="3542"/>
        <v>8000000</v>
      </c>
      <c r="AO172" s="242">
        <f t="shared" si="3542"/>
        <v>8000000</v>
      </c>
      <c r="AP172" s="269">
        <f t="shared" si="3542"/>
        <v>4</v>
      </c>
      <c r="AQ172" s="243">
        <f t="shared" si="3542"/>
        <v>0</v>
      </c>
      <c r="AR172" s="242">
        <f t="shared" si="3542"/>
        <v>0</v>
      </c>
      <c r="AS172" s="269">
        <f t="shared" si="3542"/>
        <v>0</v>
      </c>
      <c r="AT172" s="244">
        <f t="shared" si="3542"/>
        <v>14500000</v>
      </c>
      <c r="AU172" s="242">
        <f t="shared" si="3542"/>
        <v>14500000</v>
      </c>
      <c r="AV172" s="245">
        <f t="shared" si="3542"/>
        <v>5539000</v>
      </c>
      <c r="AW172" s="269">
        <f t="shared" si="3542"/>
        <v>6</v>
      </c>
      <c r="AX172" s="441">
        <f t="shared" si="3542"/>
        <v>30000000</v>
      </c>
      <c r="AY172" s="442">
        <f t="shared" si="3542"/>
        <v>30000000</v>
      </c>
      <c r="AZ172" s="443">
        <f t="shared" ref="AZ172:CE172" si="3543">SUMIFS(AZ$5:AZ$126,$HC$5:$HC$126,$S172,$HE$5:$HE$126,$D172)</f>
        <v>14</v>
      </c>
      <c r="BA172" s="462">
        <f t="shared" si="3543"/>
        <v>0</v>
      </c>
      <c r="BB172" s="463">
        <f t="shared" si="3543"/>
        <v>0</v>
      </c>
      <c r="BC172" s="464">
        <f t="shared" si="3543"/>
        <v>0</v>
      </c>
      <c r="BD172" s="309">
        <f t="shared" si="3543"/>
        <v>23000000</v>
      </c>
      <c r="BE172" s="319">
        <f t="shared" si="3543"/>
        <v>23000000</v>
      </c>
      <c r="BF172" s="329">
        <f t="shared" si="3543"/>
        <v>-3883000</v>
      </c>
      <c r="BG172" s="272">
        <f t="shared" si="3543"/>
        <v>11</v>
      </c>
      <c r="BH172" s="246">
        <f t="shared" si="3543"/>
        <v>15800000</v>
      </c>
      <c r="BI172" s="242">
        <f t="shared" si="3543"/>
        <v>15800000</v>
      </c>
      <c r="BJ172" s="269">
        <f t="shared" si="3543"/>
        <v>5</v>
      </c>
      <c r="BK172" s="243">
        <f t="shared" si="3543"/>
        <v>1000000</v>
      </c>
      <c r="BL172" s="242">
        <f t="shared" si="3543"/>
        <v>1000000</v>
      </c>
      <c r="BM172" s="269">
        <f t="shared" si="3543"/>
        <v>1</v>
      </c>
      <c r="BN172" s="244">
        <f t="shared" si="3543"/>
        <v>8000000</v>
      </c>
      <c r="BO172" s="242">
        <f t="shared" si="3543"/>
        <v>8000000</v>
      </c>
      <c r="BP172" s="245">
        <f t="shared" si="3543"/>
        <v>-961000</v>
      </c>
      <c r="BQ172" s="269">
        <f t="shared" si="3543"/>
        <v>4</v>
      </c>
      <c r="BR172" s="241">
        <f t="shared" si="3543"/>
        <v>8000000</v>
      </c>
      <c r="BS172" s="242">
        <f t="shared" si="3543"/>
        <v>8000000</v>
      </c>
      <c r="BT172" s="269">
        <f t="shared" si="3543"/>
        <v>4</v>
      </c>
      <c r="BU172" s="243">
        <f t="shared" si="3543"/>
        <v>0</v>
      </c>
      <c r="BV172" s="242">
        <f t="shared" si="3543"/>
        <v>0</v>
      </c>
      <c r="BW172" s="269">
        <f t="shared" si="3543"/>
        <v>0</v>
      </c>
      <c r="BX172" s="244">
        <f t="shared" si="3543"/>
        <v>15800000</v>
      </c>
      <c r="BY172" s="242">
        <f t="shared" si="3543"/>
        <v>15800000</v>
      </c>
      <c r="BZ172" s="245">
        <f t="shared" si="3543"/>
        <v>6839000</v>
      </c>
      <c r="CA172" s="269">
        <f t="shared" si="3543"/>
        <v>5</v>
      </c>
      <c r="CB172" s="241">
        <f t="shared" si="3543"/>
        <v>9000000</v>
      </c>
      <c r="CC172" s="242">
        <f t="shared" si="3543"/>
        <v>9000000</v>
      </c>
      <c r="CD172" s="269">
        <f t="shared" si="3543"/>
        <v>4</v>
      </c>
      <c r="CE172" s="243">
        <f t="shared" si="3543"/>
        <v>0</v>
      </c>
      <c r="CF172" s="242">
        <f t="shared" ref="CF172:DK172" si="3544">SUMIFS(CF$5:CF$126,$HC$5:$HC$126,$S172,$HE$5:$HE$126,$D172)</f>
        <v>0</v>
      </c>
      <c r="CG172" s="269">
        <f t="shared" si="3544"/>
        <v>0</v>
      </c>
      <c r="CH172" s="244">
        <f t="shared" si="3544"/>
        <v>12800000</v>
      </c>
      <c r="CI172" s="242">
        <f t="shared" si="3544"/>
        <v>12800000</v>
      </c>
      <c r="CJ172" s="245">
        <f t="shared" si="3544"/>
        <v>3839000</v>
      </c>
      <c r="CK172" s="269">
        <f t="shared" si="3544"/>
        <v>5</v>
      </c>
      <c r="CL172" s="441">
        <f t="shared" si="3544"/>
        <v>32800000</v>
      </c>
      <c r="CM172" s="442">
        <f t="shared" si="3544"/>
        <v>32800000</v>
      </c>
      <c r="CN172" s="443">
        <f t="shared" si="3544"/>
        <v>13</v>
      </c>
      <c r="CO172" s="462">
        <f t="shared" si="3544"/>
        <v>1000000</v>
      </c>
      <c r="CP172" s="463">
        <f t="shared" si="3544"/>
        <v>1000000</v>
      </c>
      <c r="CQ172" s="464">
        <f t="shared" si="3544"/>
        <v>1</v>
      </c>
      <c r="CR172" s="309">
        <f t="shared" si="3544"/>
        <v>36600000</v>
      </c>
      <c r="CS172" s="319">
        <f t="shared" si="3544"/>
        <v>36600000</v>
      </c>
      <c r="CT172" s="329">
        <f t="shared" si="3544"/>
        <v>9717000</v>
      </c>
      <c r="CU172" s="272">
        <f t="shared" si="3544"/>
        <v>14</v>
      </c>
      <c r="CV172" s="344">
        <f t="shared" si="3544"/>
        <v>62800000</v>
      </c>
      <c r="CW172" s="345">
        <f t="shared" si="3544"/>
        <v>62800000</v>
      </c>
      <c r="CX172" s="276">
        <f t="shared" si="3544"/>
        <v>27</v>
      </c>
      <c r="CY172" s="364">
        <f t="shared" si="3544"/>
        <v>1000000</v>
      </c>
      <c r="CZ172" s="365">
        <f t="shared" si="3544"/>
        <v>1000000</v>
      </c>
      <c r="DA172" s="279">
        <f t="shared" si="3544"/>
        <v>1</v>
      </c>
      <c r="DB172" s="379">
        <f t="shared" si="3544"/>
        <v>59600000</v>
      </c>
      <c r="DC172" s="380">
        <f t="shared" si="3544"/>
        <v>59600000</v>
      </c>
      <c r="DD172" s="381">
        <f t="shared" si="3544"/>
        <v>5834000</v>
      </c>
      <c r="DE172" s="282">
        <f t="shared" si="3544"/>
        <v>25</v>
      </c>
      <c r="DF172" s="246">
        <f t="shared" si="3544"/>
        <v>8000000</v>
      </c>
      <c r="DG172" s="242">
        <f t="shared" si="3544"/>
        <v>8000000</v>
      </c>
      <c r="DH172" s="269">
        <f t="shared" si="3544"/>
        <v>4</v>
      </c>
      <c r="DI172" s="243">
        <f t="shared" si="3544"/>
        <v>0</v>
      </c>
      <c r="DJ172" s="242">
        <f t="shared" si="3544"/>
        <v>0</v>
      </c>
      <c r="DK172" s="269">
        <f t="shared" si="3544"/>
        <v>0</v>
      </c>
      <c r="DL172" s="244">
        <f t="shared" ref="DL172:EQ172" si="3545">SUMIFS(DL$5:DL$126,$HC$5:$HC$126,$S172,$HE$5:$HE$126,$D172)</f>
        <v>9000000</v>
      </c>
      <c r="DM172" s="242">
        <f t="shared" si="3545"/>
        <v>9000000</v>
      </c>
      <c r="DN172" s="245">
        <f t="shared" si="3545"/>
        <v>39000</v>
      </c>
      <c r="DO172" s="269">
        <f t="shared" si="3545"/>
        <v>4</v>
      </c>
      <c r="DP172" s="241">
        <f t="shared" si="3545"/>
        <v>11500000</v>
      </c>
      <c r="DQ172" s="242">
        <f t="shared" si="3545"/>
        <v>11500000</v>
      </c>
      <c r="DR172" s="269">
        <f t="shared" si="3545"/>
        <v>5</v>
      </c>
      <c r="DS172" s="243">
        <f t="shared" si="3545"/>
        <v>0</v>
      </c>
      <c r="DT172" s="242">
        <f t="shared" si="3545"/>
        <v>0</v>
      </c>
      <c r="DU172" s="269">
        <f t="shared" si="3545"/>
        <v>0</v>
      </c>
      <c r="DV172" s="244">
        <f t="shared" si="3545"/>
        <v>8000000</v>
      </c>
      <c r="DW172" s="242">
        <f t="shared" si="3545"/>
        <v>8000000</v>
      </c>
      <c r="DX172" s="245">
        <f t="shared" si="3545"/>
        <v>-961000</v>
      </c>
      <c r="DY172" s="269">
        <f t="shared" si="3545"/>
        <v>4</v>
      </c>
      <c r="DZ172" s="241">
        <f t="shared" si="3545"/>
        <v>6000000</v>
      </c>
      <c r="EA172" s="242">
        <f t="shared" si="3545"/>
        <v>6000000</v>
      </c>
      <c r="EB172" s="269">
        <f t="shared" si="3545"/>
        <v>3</v>
      </c>
      <c r="EC172" s="243">
        <f t="shared" si="3545"/>
        <v>0</v>
      </c>
      <c r="ED172" s="242">
        <f t="shared" si="3545"/>
        <v>0</v>
      </c>
      <c r="EE172" s="269">
        <f t="shared" si="3545"/>
        <v>0</v>
      </c>
      <c r="EF172" s="244">
        <f t="shared" si="3545"/>
        <v>11500000</v>
      </c>
      <c r="EG172" s="242">
        <f t="shared" si="3545"/>
        <v>11500000</v>
      </c>
      <c r="EH172" s="245">
        <f t="shared" si="3545"/>
        <v>2539000</v>
      </c>
      <c r="EI172" s="269">
        <f t="shared" si="3545"/>
        <v>5</v>
      </c>
      <c r="EJ172" s="441">
        <f t="shared" si="3545"/>
        <v>25500000</v>
      </c>
      <c r="EK172" s="442">
        <f t="shared" si="3545"/>
        <v>25500000</v>
      </c>
      <c r="EL172" s="443">
        <f t="shared" si="3545"/>
        <v>12</v>
      </c>
      <c r="EM172" s="462">
        <f t="shared" si="3545"/>
        <v>0</v>
      </c>
      <c r="EN172" s="463">
        <f t="shared" si="3545"/>
        <v>0</v>
      </c>
      <c r="EO172" s="464">
        <f t="shared" si="3545"/>
        <v>0</v>
      </c>
      <c r="EP172" s="309">
        <f t="shared" si="3545"/>
        <v>28500000</v>
      </c>
      <c r="EQ172" s="319">
        <f t="shared" si="3545"/>
        <v>28500000</v>
      </c>
      <c r="ER172" s="329">
        <f t="shared" ref="ER172:FW172" si="3546">SUMIFS(ER$5:ER$126,$HC$5:$HC$126,$S172,$HE$5:$HE$126,$D172)</f>
        <v>1617000</v>
      </c>
      <c r="ES172" s="272">
        <f t="shared" si="3546"/>
        <v>13</v>
      </c>
      <c r="ET172" s="246">
        <f t="shared" si="3546"/>
        <v>7500000</v>
      </c>
      <c r="EU172" s="242">
        <f t="shared" si="3546"/>
        <v>6300000</v>
      </c>
      <c r="EV172" s="269">
        <f t="shared" si="3546"/>
        <v>4</v>
      </c>
      <c r="EW172" s="243">
        <f t="shared" si="3546"/>
        <v>0</v>
      </c>
      <c r="EX172" s="242">
        <f t="shared" si="3546"/>
        <v>0</v>
      </c>
      <c r="EY172" s="269">
        <f t="shared" si="3546"/>
        <v>0</v>
      </c>
      <c r="EZ172" s="244">
        <f t="shared" si="3546"/>
        <v>6000000</v>
      </c>
      <c r="FA172" s="242">
        <f t="shared" si="3546"/>
        <v>6000000</v>
      </c>
      <c r="FB172" s="245">
        <f t="shared" si="3546"/>
        <v>-2961000</v>
      </c>
      <c r="FC172" s="269">
        <f t="shared" si="3546"/>
        <v>3</v>
      </c>
      <c r="FD172" s="241">
        <f t="shared" si="3546"/>
        <v>7000000</v>
      </c>
      <c r="FE172" s="242">
        <f t="shared" si="3546"/>
        <v>5800000</v>
      </c>
      <c r="FF172" s="269">
        <f t="shared" si="3546"/>
        <v>4</v>
      </c>
      <c r="FG172" s="243">
        <f t="shared" si="3546"/>
        <v>0</v>
      </c>
      <c r="FH172" s="242">
        <f t="shared" si="3546"/>
        <v>0</v>
      </c>
      <c r="FI172" s="269">
        <f t="shared" si="3546"/>
        <v>0</v>
      </c>
      <c r="FJ172" s="244">
        <f t="shared" si="3546"/>
        <v>7500000</v>
      </c>
      <c r="FK172" s="242">
        <f t="shared" si="3546"/>
        <v>7500000</v>
      </c>
      <c r="FL172" s="245">
        <f t="shared" si="3546"/>
        <v>-1461000</v>
      </c>
      <c r="FM172" s="269">
        <f t="shared" si="3546"/>
        <v>4</v>
      </c>
      <c r="FN172" s="241">
        <f t="shared" si="3546"/>
        <v>6000000</v>
      </c>
      <c r="FO172" s="242">
        <f t="shared" si="3546"/>
        <v>6000000</v>
      </c>
      <c r="FP172" s="269">
        <f t="shared" si="3546"/>
        <v>3</v>
      </c>
      <c r="FQ172" s="243">
        <f t="shared" si="3546"/>
        <v>0</v>
      </c>
      <c r="FR172" s="242">
        <f t="shared" si="3546"/>
        <v>0</v>
      </c>
      <c r="FS172" s="269">
        <f t="shared" si="3546"/>
        <v>0</v>
      </c>
      <c r="FT172" s="244">
        <f t="shared" si="3546"/>
        <v>7000000</v>
      </c>
      <c r="FU172" s="242">
        <f t="shared" si="3546"/>
        <v>7000000</v>
      </c>
      <c r="FV172" s="245">
        <f t="shared" si="3546"/>
        <v>-1961000</v>
      </c>
      <c r="FW172" s="269">
        <f t="shared" si="3546"/>
        <v>4</v>
      </c>
      <c r="FX172" s="441">
        <f t="shared" ref="FX172:HA172" si="3547">SUMIFS(FX$5:FX$126,$HC$5:$HC$126,$S172,$HE$5:$HE$126,$D172)</f>
        <v>20500000</v>
      </c>
      <c r="FY172" s="442">
        <f t="shared" si="3547"/>
        <v>18100000</v>
      </c>
      <c r="FZ172" s="443">
        <f t="shared" si="3547"/>
        <v>11</v>
      </c>
      <c r="GA172" s="462">
        <f t="shared" si="3547"/>
        <v>0</v>
      </c>
      <c r="GB172" s="463">
        <f t="shared" si="3547"/>
        <v>0</v>
      </c>
      <c r="GC172" s="464">
        <f t="shared" si="3547"/>
        <v>0</v>
      </c>
      <c r="GD172" s="309">
        <f t="shared" si="3547"/>
        <v>20500000</v>
      </c>
      <c r="GE172" s="319">
        <f t="shared" si="3547"/>
        <v>20500000</v>
      </c>
      <c r="GF172" s="329">
        <f t="shared" si="3547"/>
        <v>-6383000</v>
      </c>
      <c r="GG172" s="272">
        <f t="shared" si="3547"/>
        <v>11</v>
      </c>
      <c r="GH172" s="344">
        <f t="shared" si="3547"/>
        <v>46000000</v>
      </c>
      <c r="GI172" s="345">
        <f t="shared" si="3547"/>
        <v>43600000</v>
      </c>
      <c r="GJ172" s="276">
        <f t="shared" si="3547"/>
        <v>23</v>
      </c>
      <c r="GK172" s="364">
        <f t="shared" si="3547"/>
        <v>0</v>
      </c>
      <c r="GL172" s="365">
        <f t="shared" si="3547"/>
        <v>0</v>
      </c>
      <c r="GM172" s="279">
        <f t="shared" si="3547"/>
        <v>0</v>
      </c>
      <c r="GN172" s="379">
        <f t="shared" si="3547"/>
        <v>49000000</v>
      </c>
      <c r="GO172" s="380">
        <f t="shared" si="3547"/>
        <v>49000000</v>
      </c>
      <c r="GP172" s="381">
        <f t="shared" si="3547"/>
        <v>-4766000</v>
      </c>
      <c r="GQ172" s="282">
        <f t="shared" si="3547"/>
        <v>24</v>
      </c>
      <c r="GR172" s="401">
        <f t="shared" si="3547"/>
        <v>108800000</v>
      </c>
      <c r="GS172" s="402">
        <f t="shared" si="3547"/>
        <v>106400000</v>
      </c>
      <c r="GT172" s="285">
        <f t="shared" si="3547"/>
        <v>50</v>
      </c>
      <c r="GU172" s="401">
        <f t="shared" si="3547"/>
        <v>1000000</v>
      </c>
      <c r="GV172" s="402">
        <f t="shared" si="3547"/>
        <v>1000000</v>
      </c>
      <c r="GW172" s="285">
        <f t="shared" si="3547"/>
        <v>1</v>
      </c>
      <c r="GX172" s="401">
        <f t="shared" si="3547"/>
        <v>108600000</v>
      </c>
      <c r="GY172" s="402">
        <f t="shared" si="3547"/>
        <v>108600000</v>
      </c>
      <c r="GZ172" s="417">
        <f t="shared" si="3547"/>
        <v>1068000</v>
      </c>
      <c r="HA172" s="291">
        <f t="shared" si="3547"/>
        <v>49</v>
      </c>
      <c r="HB172" s="260"/>
      <c r="HC172" s="247" t="s">
        <v>237</v>
      </c>
      <c r="HD172" s="258"/>
      <c r="HE172" s="259"/>
      <c r="HF172" s="258"/>
      <c r="HG172" s="258"/>
    </row>
    <row r="173" spans="2:215" s="96" customFormat="1" ht="28.5">
      <c r="B173" s="602"/>
      <c r="C173" s="147"/>
      <c r="D173" s="521"/>
      <c r="E173" s="234"/>
      <c r="F173" s="235"/>
      <c r="G173" s="235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9"/>
      <c r="S173" s="248" t="s">
        <v>238</v>
      </c>
      <c r="T173" s="249">
        <f t="shared" ref="T173:AY173" si="3548">SUMIFS(T$5:T$126,$HC$5:$HC$126,$S173,$HE$5:$HE$126,$D172)</f>
        <v>61380000</v>
      </c>
      <c r="U173" s="250">
        <f t="shared" si="3548"/>
        <v>3204806</v>
      </c>
      <c r="V173" s="270">
        <f t="shared" si="3548"/>
        <v>3</v>
      </c>
      <c r="W173" s="251">
        <f t="shared" si="3548"/>
        <v>0</v>
      </c>
      <c r="X173" s="250">
        <f t="shared" si="3548"/>
        <v>0</v>
      </c>
      <c r="Y173" s="270">
        <f t="shared" si="3548"/>
        <v>0</v>
      </c>
      <c r="Z173" s="252">
        <f t="shared" si="3548"/>
        <v>68300000</v>
      </c>
      <c r="AA173" s="250">
        <f t="shared" si="3548"/>
        <v>2909876</v>
      </c>
      <c r="AB173" s="253">
        <f t="shared" si="3548"/>
        <v>-6051124</v>
      </c>
      <c r="AC173" s="270">
        <f t="shared" si="3548"/>
        <v>2</v>
      </c>
      <c r="AD173" s="249">
        <f t="shared" si="3548"/>
        <v>123100000</v>
      </c>
      <c r="AE173" s="250">
        <f t="shared" si="3548"/>
        <v>11323580</v>
      </c>
      <c r="AF173" s="270">
        <f t="shared" si="3548"/>
        <v>3</v>
      </c>
      <c r="AG173" s="251">
        <f t="shared" si="3548"/>
        <v>0</v>
      </c>
      <c r="AH173" s="250">
        <f t="shared" si="3548"/>
        <v>0</v>
      </c>
      <c r="AI173" s="270">
        <f t="shared" si="3548"/>
        <v>0</v>
      </c>
      <c r="AJ173" s="252">
        <f t="shared" si="3548"/>
        <v>148780000</v>
      </c>
      <c r="AK173" s="250">
        <f t="shared" si="3548"/>
        <v>6012962</v>
      </c>
      <c r="AL173" s="253">
        <f t="shared" si="3548"/>
        <v>-2948038</v>
      </c>
      <c r="AM173" s="270">
        <f t="shared" si="3548"/>
        <v>6</v>
      </c>
      <c r="AN173" s="249">
        <f t="shared" si="3548"/>
        <v>52688439</v>
      </c>
      <c r="AO173" s="250">
        <f t="shared" si="3548"/>
        <v>3119959</v>
      </c>
      <c r="AP173" s="270">
        <f t="shared" si="3548"/>
        <v>2</v>
      </c>
      <c r="AQ173" s="251">
        <f t="shared" si="3548"/>
        <v>0</v>
      </c>
      <c r="AR173" s="250">
        <f t="shared" si="3548"/>
        <v>0</v>
      </c>
      <c r="AS173" s="270">
        <f t="shared" si="3548"/>
        <v>0</v>
      </c>
      <c r="AT173" s="252">
        <f t="shared" si="3548"/>
        <v>107200000</v>
      </c>
      <c r="AU173" s="250">
        <f t="shared" si="3548"/>
        <v>4996821</v>
      </c>
      <c r="AV173" s="253">
        <f t="shared" si="3548"/>
        <v>-3964179</v>
      </c>
      <c r="AW173" s="270">
        <f t="shared" si="3548"/>
        <v>4</v>
      </c>
      <c r="AX173" s="444">
        <f t="shared" si="3548"/>
        <v>237168439</v>
      </c>
      <c r="AY173" s="445">
        <f t="shared" si="3548"/>
        <v>17648345</v>
      </c>
      <c r="AZ173" s="446">
        <f t="shared" ref="AZ173:CE173" si="3549">SUMIFS(AZ$5:AZ$126,$HC$5:$HC$126,$S173,$HE$5:$HE$126,$D172)</f>
        <v>8</v>
      </c>
      <c r="BA173" s="465">
        <f t="shared" si="3549"/>
        <v>0</v>
      </c>
      <c r="BB173" s="466">
        <f t="shared" si="3549"/>
        <v>0</v>
      </c>
      <c r="BC173" s="467">
        <f t="shared" si="3549"/>
        <v>0</v>
      </c>
      <c r="BD173" s="310">
        <f t="shared" si="3549"/>
        <v>324280000</v>
      </c>
      <c r="BE173" s="320">
        <f t="shared" si="3549"/>
        <v>13919659</v>
      </c>
      <c r="BF173" s="330">
        <f t="shared" si="3549"/>
        <v>-12963341</v>
      </c>
      <c r="BG173" s="273">
        <f t="shared" si="3549"/>
        <v>12</v>
      </c>
      <c r="BH173" s="254">
        <f t="shared" si="3549"/>
        <v>134719223</v>
      </c>
      <c r="BI173" s="250">
        <f t="shared" si="3549"/>
        <v>7109151</v>
      </c>
      <c r="BJ173" s="270">
        <f t="shared" si="3549"/>
        <v>5</v>
      </c>
      <c r="BK173" s="251">
        <f t="shared" si="3549"/>
        <v>0</v>
      </c>
      <c r="BL173" s="250">
        <f t="shared" si="3549"/>
        <v>0</v>
      </c>
      <c r="BM173" s="270">
        <f t="shared" si="3549"/>
        <v>0</v>
      </c>
      <c r="BN173" s="252">
        <f t="shared" si="3549"/>
        <v>23771728</v>
      </c>
      <c r="BO173" s="250">
        <f t="shared" si="3549"/>
        <v>1266703</v>
      </c>
      <c r="BP173" s="253">
        <f t="shared" si="3549"/>
        <v>-7694297</v>
      </c>
      <c r="BQ173" s="270">
        <f t="shared" si="3549"/>
        <v>1</v>
      </c>
      <c r="BR173" s="249">
        <f t="shared" si="3549"/>
        <v>88592909</v>
      </c>
      <c r="BS173" s="250">
        <f t="shared" si="3549"/>
        <v>4696884</v>
      </c>
      <c r="BT173" s="270">
        <f t="shared" si="3549"/>
        <v>4</v>
      </c>
      <c r="BU173" s="251">
        <f t="shared" si="3549"/>
        <v>0</v>
      </c>
      <c r="BV173" s="250">
        <f t="shared" si="3549"/>
        <v>0</v>
      </c>
      <c r="BW173" s="270">
        <f t="shared" si="3549"/>
        <v>0</v>
      </c>
      <c r="BX173" s="252">
        <f t="shared" si="3549"/>
        <v>214240404</v>
      </c>
      <c r="BY173" s="250">
        <f t="shared" si="3549"/>
        <v>16504512</v>
      </c>
      <c r="BZ173" s="253">
        <f t="shared" si="3549"/>
        <v>7543512</v>
      </c>
      <c r="CA173" s="270">
        <f t="shared" si="3549"/>
        <v>7</v>
      </c>
      <c r="CB173" s="249">
        <f t="shared" si="3549"/>
        <v>69800000</v>
      </c>
      <c r="CC173" s="250">
        <f t="shared" si="3549"/>
        <v>3949591</v>
      </c>
      <c r="CD173" s="270">
        <f t="shared" si="3549"/>
        <v>3</v>
      </c>
      <c r="CE173" s="251">
        <f t="shared" si="3549"/>
        <v>0</v>
      </c>
      <c r="CF173" s="250">
        <f t="shared" ref="CF173:DK173" si="3550">SUMIFS(CF$5:CF$126,$HC$5:$HC$126,$S173,$HE$5:$HE$126,$D172)</f>
        <v>0</v>
      </c>
      <c r="CG173" s="270">
        <f t="shared" si="3550"/>
        <v>0</v>
      </c>
      <c r="CH173" s="252">
        <f t="shared" si="3550"/>
        <v>64588439</v>
      </c>
      <c r="CI173" s="250">
        <f t="shared" si="3550"/>
        <v>2475265</v>
      </c>
      <c r="CJ173" s="253">
        <f t="shared" si="3550"/>
        <v>-6485735</v>
      </c>
      <c r="CK173" s="270">
        <f t="shared" si="3550"/>
        <v>3</v>
      </c>
      <c r="CL173" s="444">
        <f t="shared" si="3550"/>
        <v>293112132</v>
      </c>
      <c r="CM173" s="445">
        <f t="shared" si="3550"/>
        <v>15755626</v>
      </c>
      <c r="CN173" s="446">
        <f t="shared" si="3550"/>
        <v>12</v>
      </c>
      <c r="CO173" s="465">
        <f t="shared" si="3550"/>
        <v>0</v>
      </c>
      <c r="CP173" s="466">
        <f t="shared" si="3550"/>
        <v>0</v>
      </c>
      <c r="CQ173" s="467">
        <f t="shared" si="3550"/>
        <v>0</v>
      </c>
      <c r="CR173" s="310">
        <f t="shared" si="3550"/>
        <v>302600571</v>
      </c>
      <c r="CS173" s="320">
        <f t="shared" si="3550"/>
        <v>20246480</v>
      </c>
      <c r="CT173" s="330">
        <f t="shared" si="3550"/>
        <v>-6636520</v>
      </c>
      <c r="CU173" s="273">
        <f t="shared" si="3550"/>
        <v>11</v>
      </c>
      <c r="CV173" s="346">
        <f t="shared" si="3550"/>
        <v>530280571</v>
      </c>
      <c r="CW173" s="347">
        <f t="shared" si="3550"/>
        <v>33403971</v>
      </c>
      <c r="CX173" s="277">
        <f t="shared" si="3550"/>
        <v>20</v>
      </c>
      <c r="CY173" s="366">
        <f t="shared" si="3550"/>
        <v>0</v>
      </c>
      <c r="CZ173" s="367">
        <f t="shared" si="3550"/>
        <v>0</v>
      </c>
      <c r="DA173" s="280">
        <f t="shared" si="3550"/>
        <v>0</v>
      </c>
      <c r="DB173" s="382">
        <f t="shared" si="3550"/>
        <v>626880571</v>
      </c>
      <c r="DC173" s="383">
        <f t="shared" si="3550"/>
        <v>34166139</v>
      </c>
      <c r="DD173" s="330">
        <f t="shared" si="3550"/>
        <v>-19599861</v>
      </c>
      <c r="DE173" s="283">
        <f t="shared" si="3550"/>
        <v>23</v>
      </c>
      <c r="DF173" s="254">
        <f t="shared" si="3550"/>
        <v>103400000</v>
      </c>
      <c r="DG173" s="250">
        <f t="shared" si="3550"/>
        <v>5896200</v>
      </c>
      <c r="DH173" s="270">
        <f t="shared" si="3550"/>
        <v>4</v>
      </c>
      <c r="DI173" s="251">
        <f t="shared" si="3550"/>
        <v>0</v>
      </c>
      <c r="DJ173" s="250">
        <f t="shared" si="3550"/>
        <v>0</v>
      </c>
      <c r="DK173" s="270">
        <f t="shared" si="3550"/>
        <v>0</v>
      </c>
      <c r="DL173" s="252">
        <f t="shared" ref="DL173:EQ173" si="3551">SUMIFS(DL$5:DL$126,$HC$5:$HC$126,$S173,$HE$5:$HE$126,$D172)</f>
        <v>97600000</v>
      </c>
      <c r="DM173" s="250">
        <f t="shared" si="3551"/>
        <v>5737591</v>
      </c>
      <c r="DN173" s="253">
        <f t="shared" si="3551"/>
        <v>-3223409</v>
      </c>
      <c r="DO173" s="270">
        <f t="shared" si="3551"/>
        <v>4</v>
      </c>
      <c r="DP173" s="249">
        <f t="shared" si="3551"/>
        <v>123200000</v>
      </c>
      <c r="DQ173" s="250">
        <f t="shared" si="3551"/>
        <v>5379000</v>
      </c>
      <c r="DR173" s="270">
        <f t="shared" si="3551"/>
        <v>5</v>
      </c>
      <c r="DS173" s="251">
        <f t="shared" si="3551"/>
        <v>0</v>
      </c>
      <c r="DT173" s="250">
        <f t="shared" si="3551"/>
        <v>0</v>
      </c>
      <c r="DU173" s="270">
        <f t="shared" si="3551"/>
        <v>0</v>
      </c>
      <c r="DV173" s="252">
        <f t="shared" si="3551"/>
        <v>88500000</v>
      </c>
      <c r="DW173" s="250">
        <f t="shared" si="3551"/>
        <v>4882200</v>
      </c>
      <c r="DX173" s="253">
        <f t="shared" si="3551"/>
        <v>-4078800</v>
      </c>
      <c r="DY173" s="270">
        <f t="shared" si="3551"/>
        <v>3</v>
      </c>
      <c r="DZ173" s="249">
        <f t="shared" si="3551"/>
        <v>65700000</v>
      </c>
      <c r="EA173" s="250">
        <f t="shared" si="3551"/>
        <v>3290771</v>
      </c>
      <c r="EB173" s="270">
        <f t="shared" si="3551"/>
        <v>3</v>
      </c>
      <c r="EC173" s="251">
        <f t="shared" si="3551"/>
        <v>0</v>
      </c>
      <c r="ED173" s="250">
        <f t="shared" si="3551"/>
        <v>0</v>
      </c>
      <c r="EE173" s="270">
        <f t="shared" si="3551"/>
        <v>0</v>
      </c>
      <c r="EF173" s="252">
        <f t="shared" si="3551"/>
        <v>123700000</v>
      </c>
      <c r="EG173" s="250">
        <f t="shared" si="3551"/>
        <v>6006000</v>
      </c>
      <c r="EH173" s="253">
        <f t="shared" si="3551"/>
        <v>-2955000</v>
      </c>
      <c r="EI173" s="270">
        <f t="shared" si="3551"/>
        <v>4</v>
      </c>
      <c r="EJ173" s="444">
        <f t="shared" si="3551"/>
        <v>292300000</v>
      </c>
      <c r="EK173" s="445">
        <f t="shared" si="3551"/>
        <v>14565971</v>
      </c>
      <c r="EL173" s="446">
        <f t="shared" si="3551"/>
        <v>12</v>
      </c>
      <c r="EM173" s="465">
        <f t="shared" si="3551"/>
        <v>0</v>
      </c>
      <c r="EN173" s="466">
        <f t="shared" si="3551"/>
        <v>0</v>
      </c>
      <c r="EO173" s="467">
        <f t="shared" si="3551"/>
        <v>0</v>
      </c>
      <c r="EP173" s="310">
        <f t="shared" si="3551"/>
        <v>309800000</v>
      </c>
      <c r="EQ173" s="320">
        <f t="shared" si="3551"/>
        <v>16625791</v>
      </c>
      <c r="ER173" s="330">
        <f t="shared" ref="ER173:FW173" si="3552">SUMIFS(ER$5:ER$126,$HC$5:$HC$126,$S173,$HE$5:$HE$126,$D172)</f>
        <v>-10257209</v>
      </c>
      <c r="ES173" s="273">
        <f t="shared" si="3552"/>
        <v>11</v>
      </c>
      <c r="ET173" s="254">
        <f t="shared" si="3552"/>
        <v>0</v>
      </c>
      <c r="EU173" s="250">
        <f t="shared" si="3552"/>
        <v>0</v>
      </c>
      <c r="EV173" s="270">
        <f t="shared" si="3552"/>
        <v>0</v>
      </c>
      <c r="EW173" s="251">
        <f t="shared" si="3552"/>
        <v>0</v>
      </c>
      <c r="EX173" s="250">
        <f t="shared" si="3552"/>
        <v>0</v>
      </c>
      <c r="EY173" s="270">
        <f t="shared" si="3552"/>
        <v>0</v>
      </c>
      <c r="EZ173" s="252">
        <f t="shared" si="3552"/>
        <v>134100000</v>
      </c>
      <c r="FA173" s="250">
        <f t="shared" si="3552"/>
        <v>6533771</v>
      </c>
      <c r="FB173" s="253">
        <f t="shared" si="3552"/>
        <v>-2427229</v>
      </c>
      <c r="FC173" s="270">
        <f t="shared" si="3552"/>
        <v>6</v>
      </c>
      <c r="FD173" s="249">
        <f t="shared" si="3552"/>
        <v>0</v>
      </c>
      <c r="FE173" s="250">
        <f t="shared" si="3552"/>
        <v>0</v>
      </c>
      <c r="FF173" s="270">
        <f t="shared" si="3552"/>
        <v>0</v>
      </c>
      <c r="FG173" s="251">
        <f t="shared" si="3552"/>
        <v>0</v>
      </c>
      <c r="FH173" s="250">
        <f t="shared" si="3552"/>
        <v>0</v>
      </c>
      <c r="FI173" s="270">
        <f t="shared" si="3552"/>
        <v>0</v>
      </c>
      <c r="FJ173" s="252">
        <f t="shared" si="3552"/>
        <v>0</v>
      </c>
      <c r="FK173" s="250">
        <f t="shared" si="3552"/>
        <v>0</v>
      </c>
      <c r="FL173" s="253">
        <f t="shared" si="3552"/>
        <v>-8961000</v>
      </c>
      <c r="FM173" s="270">
        <f t="shared" si="3552"/>
        <v>0</v>
      </c>
      <c r="FN173" s="249">
        <f t="shared" si="3552"/>
        <v>0</v>
      </c>
      <c r="FO173" s="250">
        <f t="shared" si="3552"/>
        <v>0</v>
      </c>
      <c r="FP173" s="270">
        <f t="shared" si="3552"/>
        <v>0</v>
      </c>
      <c r="FQ173" s="251">
        <f t="shared" si="3552"/>
        <v>0</v>
      </c>
      <c r="FR173" s="250">
        <f t="shared" si="3552"/>
        <v>0</v>
      </c>
      <c r="FS173" s="270">
        <f t="shared" si="3552"/>
        <v>0</v>
      </c>
      <c r="FT173" s="252">
        <f t="shared" si="3552"/>
        <v>0</v>
      </c>
      <c r="FU173" s="250">
        <f t="shared" si="3552"/>
        <v>0</v>
      </c>
      <c r="FV173" s="253">
        <f t="shared" si="3552"/>
        <v>-8961000</v>
      </c>
      <c r="FW173" s="270">
        <f t="shared" si="3552"/>
        <v>0</v>
      </c>
      <c r="FX173" s="444">
        <f t="shared" ref="FX173:HA173" si="3553">SUMIFS(FX$5:FX$126,$HC$5:$HC$126,$S173,$HE$5:$HE$126,$D172)</f>
        <v>0</v>
      </c>
      <c r="FY173" s="445">
        <f t="shared" si="3553"/>
        <v>0</v>
      </c>
      <c r="FZ173" s="446">
        <f t="shared" si="3553"/>
        <v>0</v>
      </c>
      <c r="GA173" s="465">
        <f t="shared" si="3553"/>
        <v>0</v>
      </c>
      <c r="GB173" s="466">
        <f t="shared" si="3553"/>
        <v>0</v>
      </c>
      <c r="GC173" s="467">
        <f t="shared" si="3553"/>
        <v>0</v>
      </c>
      <c r="GD173" s="310">
        <f t="shared" si="3553"/>
        <v>134100000</v>
      </c>
      <c r="GE173" s="320">
        <f t="shared" si="3553"/>
        <v>6533771</v>
      </c>
      <c r="GF173" s="330">
        <f t="shared" si="3553"/>
        <v>-20349229</v>
      </c>
      <c r="GG173" s="273">
        <f t="shared" si="3553"/>
        <v>6</v>
      </c>
      <c r="GH173" s="346">
        <f t="shared" si="3553"/>
        <v>292300000</v>
      </c>
      <c r="GI173" s="347">
        <f t="shared" si="3553"/>
        <v>14565971</v>
      </c>
      <c r="GJ173" s="277">
        <f t="shared" si="3553"/>
        <v>12</v>
      </c>
      <c r="GK173" s="366">
        <f t="shared" si="3553"/>
        <v>0</v>
      </c>
      <c r="GL173" s="367">
        <f t="shared" si="3553"/>
        <v>0</v>
      </c>
      <c r="GM173" s="280">
        <f t="shared" si="3553"/>
        <v>0</v>
      </c>
      <c r="GN173" s="382">
        <f t="shared" si="3553"/>
        <v>443900000</v>
      </c>
      <c r="GO173" s="383">
        <f t="shared" si="3553"/>
        <v>23159562</v>
      </c>
      <c r="GP173" s="330">
        <f t="shared" si="3553"/>
        <v>-30606438</v>
      </c>
      <c r="GQ173" s="283">
        <f t="shared" si="3553"/>
        <v>17</v>
      </c>
      <c r="GR173" s="403">
        <f t="shared" si="3553"/>
        <v>822580571</v>
      </c>
      <c r="GS173" s="404">
        <f t="shared" si="3553"/>
        <v>47969942</v>
      </c>
      <c r="GT173" s="286">
        <f t="shared" si="3553"/>
        <v>32</v>
      </c>
      <c r="GU173" s="403">
        <f t="shared" si="3553"/>
        <v>0</v>
      </c>
      <c r="GV173" s="404">
        <f t="shared" si="3553"/>
        <v>0</v>
      </c>
      <c r="GW173" s="286">
        <f t="shared" si="3553"/>
        <v>0</v>
      </c>
      <c r="GX173" s="403">
        <f t="shared" si="3553"/>
        <v>1070780571</v>
      </c>
      <c r="GY173" s="404">
        <f t="shared" si="3553"/>
        <v>57325701</v>
      </c>
      <c r="GZ173" s="330">
        <f t="shared" si="3553"/>
        <v>-50206299</v>
      </c>
      <c r="HA173" s="290">
        <f t="shared" si="3553"/>
        <v>40</v>
      </c>
      <c r="HB173" s="260"/>
      <c r="HC173" s="247" t="s">
        <v>238</v>
      </c>
      <c r="HD173" s="258"/>
      <c r="HE173" s="259"/>
      <c r="HF173" s="258"/>
      <c r="HG173" s="258"/>
    </row>
    <row r="174" spans="2:215" s="96" customFormat="1" ht="29.25" thickBot="1">
      <c r="B174" s="602"/>
      <c r="C174" s="147"/>
      <c r="D174" s="521"/>
      <c r="E174" s="234"/>
      <c r="F174" s="235"/>
      <c r="G174" s="235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9"/>
      <c r="S174" s="268" t="s">
        <v>239</v>
      </c>
      <c r="T174" s="261">
        <f t="shared" ref="T174:AA174" si="3554">IF(AND(T172&gt;0,T173&gt;0),ROUNDDOWN(T173/T172,4),"")</f>
        <v>7.2210999999999999</v>
      </c>
      <c r="U174" s="262">
        <f t="shared" si="3554"/>
        <v>0.377</v>
      </c>
      <c r="V174" s="271">
        <f t="shared" si="3554"/>
        <v>0.6</v>
      </c>
      <c r="W174" s="263" t="str">
        <f t="shared" si="3554"/>
        <v/>
      </c>
      <c r="X174" s="262" t="str">
        <f t="shared" si="3554"/>
        <v/>
      </c>
      <c r="Y174" s="271" t="str">
        <f t="shared" si="3554"/>
        <v/>
      </c>
      <c r="Z174" s="264" t="str">
        <f t="shared" si="3554"/>
        <v/>
      </c>
      <c r="AA174" s="262" t="str">
        <f t="shared" si="3554"/>
        <v/>
      </c>
      <c r="AB174" s="265">
        <f>IF(AB173&gt;0,AB173/AB172,0)</f>
        <v>0</v>
      </c>
      <c r="AC174" s="271" t="str">
        <f t="shared" ref="AC174:AK174" si="3555">IF(AND(AC172&gt;0,AC173&gt;0),ROUNDDOWN(AC173/AC172,4),"")</f>
        <v/>
      </c>
      <c r="AD174" s="261">
        <f t="shared" si="3555"/>
        <v>9.1184999999999992</v>
      </c>
      <c r="AE174" s="262">
        <f t="shared" si="3555"/>
        <v>0.8387</v>
      </c>
      <c r="AF174" s="271">
        <f t="shared" si="3555"/>
        <v>0.6</v>
      </c>
      <c r="AG174" s="263" t="str">
        <f t="shared" si="3555"/>
        <v/>
      </c>
      <c r="AH174" s="262" t="str">
        <f t="shared" si="3555"/>
        <v/>
      </c>
      <c r="AI174" s="271" t="str">
        <f t="shared" si="3555"/>
        <v/>
      </c>
      <c r="AJ174" s="264">
        <f t="shared" si="3555"/>
        <v>17.503499999999999</v>
      </c>
      <c r="AK174" s="262">
        <f t="shared" si="3555"/>
        <v>0.70740000000000003</v>
      </c>
      <c r="AL174" s="265">
        <f>IF(AL173&gt;0,AL173/AL172,0)</f>
        <v>0</v>
      </c>
      <c r="AM174" s="271">
        <f t="shared" ref="AM174:AU174" si="3556">IF(AND(AM172&gt;0,AM173&gt;0),ROUNDDOWN(AM173/AM172,4),"")</f>
        <v>1.2</v>
      </c>
      <c r="AN174" s="261">
        <f t="shared" si="3556"/>
        <v>6.5860000000000003</v>
      </c>
      <c r="AO174" s="262">
        <f t="shared" si="3556"/>
        <v>0.38990000000000002</v>
      </c>
      <c r="AP174" s="271">
        <f t="shared" si="3556"/>
        <v>0.5</v>
      </c>
      <c r="AQ174" s="263" t="str">
        <f t="shared" si="3556"/>
        <v/>
      </c>
      <c r="AR174" s="262" t="str">
        <f t="shared" si="3556"/>
        <v/>
      </c>
      <c r="AS174" s="271" t="str">
        <f t="shared" si="3556"/>
        <v/>
      </c>
      <c r="AT174" s="264">
        <f t="shared" si="3556"/>
        <v>7.3930999999999996</v>
      </c>
      <c r="AU174" s="262">
        <f t="shared" si="3556"/>
        <v>0.34460000000000002</v>
      </c>
      <c r="AV174" s="265">
        <f>IF(AV173&gt;0,AV173/AV172,0)</f>
        <v>0</v>
      </c>
      <c r="AW174" s="271">
        <f t="shared" ref="AW174:BE174" si="3557">IF(AND(AW172&gt;0,AW173&gt;0),ROUNDDOWN(AW173/AW172,4),"")</f>
        <v>0.66659999999999997</v>
      </c>
      <c r="AX174" s="447">
        <f t="shared" si="3557"/>
        <v>7.9055999999999997</v>
      </c>
      <c r="AY174" s="448">
        <f t="shared" si="3557"/>
        <v>0.58819999999999995</v>
      </c>
      <c r="AZ174" s="449">
        <f t="shared" si="3557"/>
        <v>0.57140000000000002</v>
      </c>
      <c r="BA174" s="468" t="str">
        <f t="shared" si="3557"/>
        <v/>
      </c>
      <c r="BB174" s="469" t="str">
        <f t="shared" si="3557"/>
        <v/>
      </c>
      <c r="BC174" s="470" t="str">
        <f t="shared" si="3557"/>
        <v/>
      </c>
      <c r="BD174" s="311">
        <f t="shared" si="3557"/>
        <v>14.0991</v>
      </c>
      <c r="BE174" s="321">
        <f t="shared" si="3557"/>
        <v>0.60519999999999996</v>
      </c>
      <c r="BF174" s="331"/>
      <c r="BG174" s="274">
        <f>IF(AND(BG172&gt;0,BG173&gt;0),ROUNDDOWN(BG173/BG172,4),"")</f>
        <v>1.0909</v>
      </c>
      <c r="BH174" s="267">
        <f t="shared" ref="BH174:BO174" si="3558">IF(AND(BH172&gt;0,BH173&gt;0),ROUNDDOWN(BH173/BH172,4),"")</f>
        <v>8.5265000000000004</v>
      </c>
      <c r="BI174" s="262">
        <f t="shared" si="3558"/>
        <v>0.44990000000000002</v>
      </c>
      <c r="BJ174" s="271">
        <f t="shared" si="3558"/>
        <v>1</v>
      </c>
      <c r="BK174" s="263" t="str">
        <f t="shared" si="3558"/>
        <v/>
      </c>
      <c r="BL174" s="262" t="str">
        <f t="shared" si="3558"/>
        <v/>
      </c>
      <c r="BM174" s="271" t="str">
        <f t="shared" si="3558"/>
        <v/>
      </c>
      <c r="BN174" s="264">
        <f t="shared" si="3558"/>
        <v>2.9714</v>
      </c>
      <c r="BO174" s="262">
        <f t="shared" si="3558"/>
        <v>0.1583</v>
      </c>
      <c r="BP174" s="265">
        <f>IF(BP173&gt;0,BP173/BP172,0)</f>
        <v>0</v>
      </c>
      <c r="BQ174" s="271">
        <f t="shared" ref="BQ174:BY174" si="3559">IF(AND(BQ172&gt;0,BQ173&gt;0),ROUNDDOWN(BQ173/BQ172,4),"")</f>
        <v>0.25</v>
      </c>
      <c r="BR174" s="261">
        <f t="shared" si="3559"/>
        <v>11.0741</v>
      </c>
      <c r="BS174" s="262">
        <f t="shared" si="3559"/>
        <v>0.58709999999999996</v>
      </c>
      <c r="BT174" s="271">
        <f t="shared" si="3559"/>
        <v>1</v>
      </c>
      <c r="BU174" s="263" t="str">
        <f t="shared" si="3559"/>
        <v/>
      </c>
      <c r="BV174" s="262" t="str">
        <f t="shared" si="3559"/>
        <v/>
      </c>
      <c r="BW174" s="271" t="str">
        <f t="shared" si="3559"/>
        <v/>
      </c>
      <c r="BX174" s="264">
        <f t="shared" si="3559"/>
        <v>13.5595</v>
      </c>
      <c r="BY174" s="262">
        <f t="shared" si="3559"/>
        <v>1.0445</v>
      </c>
      <c r="BZ174" s="265">
        <f>IF(BZ173&gt;0,BZ173/BZ172,0)</f>
        <v>1.1030138909197251</v>
      </c>
      <c r="CA174" s="271">
        <f t="shared" ref="CA174:CI174" si="3560">IF(AND(CA172&gt;0,CA173&gt;0),ROUNDDOWN(CA173/CA172,4),"")</f>
        <v>1.4</v>
      </c>
      <c r="CB174" s="261">
        <f t="shared" si="3560"/>
        <v>7.7554999999999996</v>
      </c>
      <c r="CC174" s="262">
        <f t="shared" si="3560"/>
        <v>0.43880000000000002</v>
      </c>
      <c r="CD174" s="271">
        <f t="shared" si="3560"/>
        <v>0.75</v>
      </c>
      <c r="CE174" s="263" t="str">
        <f t="shared" si="3560"/>
        <v/>
      </c>
      <c r="CF174" s="262" t="str">
        <f t="shared" si="3560"/>
        <v/>
      </c>
      <c r="CG174" s="271" t="str">
        <f t="shared" si="3560"/>
        <v/>
      </c>
      <c r="CH174" s="264">
        <f t="shared" si="3560"/>
        <v>5.0458999999999996</v>
      </c>
      <c r="CI174" s="262">
        <f t="shared" si="3560"/>
        <v>0.1933</v>
      </c>
      <c r="CJ174" s="265">
        <f>IF(CJ173&gt;0,CJ173/CJ172,0)</f>
        <v>0</v>
      </c>
      <c r="CK174" s="271">
        <f t="shared" ref="CK174:CS174" si="3561">IF(AND(CK172&gt;0,CK173&gt;0),ROUNDDOWN(CK173/CK172,4),"")</f>
        <v>0.6</v>
      </c>
      <c r="CL174" s="447">
        <f t="shared" si="3561"/>
        <v>8.9362999999999992</v>
      </c>
      <c r="CM174" s="448">
        <f t="shared" si="3561"/>
        <v>0.4803</v>
      </c>
      <c r="CN174" s="449">
        <f t="shared" si="3561"/>
        <v>0.92300000000000004</v>
      </c>
      <c r="CO174" s="468" t="str">
        <f t="shared" si="3561"/>
        <v/>
      </c>
      <c r="CP174" s="469" t="str">
        <f t="shared" si="3561"/>
        <v/>
      </c>
      <c r="CQ174" s="470" t="str">
        <f t="shared" si="3561"/>
        <v/>
      </c>
      <c r="CR174" s="311">
        <f t="shared" si="3561"/>
        <v>8.2676999999999996</v>
      </c>
      <c r="CS174" s="321">
        <f t="shared" si="3561"/>
        <v>0.55310000000000004</v>
      </c>
      <c r="CT174" s="331"/>
      <c r="CU174" s="274">
        <f t="shared" ref="CU174:DC174" si="3562">IF(AND(CU172&gt;0,CU173&gt;0),ROUNDDOWN(CU173/CU172,4),"")</f>
        <v>0.78569999999999995</v>
      </c>
      <c r="CV174" s="348">
        <f t="shared" si="3562"/>
        <v>8.4438999999999993</v>
      </c>
      <c r="CW174" s="349">
        <f t="shared" si="3562"/>
        <v>0.53190000000000004</v>
      </c>
      <c r="CX174" s="278">
        <f t="shared" si="3562"/>
        <v>0.74070000000000003</v>
      </c>
      <c r="CY174" s="368" t="str">
        <f t="shared" si="3562"/>
        <v/>
      </c>
      <c r="CZ174" s="369" t="str">
        <f t="shared" si="3562"/>
        <v/>
      </c>
      <c r="DA174" s="281" t="str">
        <f t="shared" si="3562"/>
        <v/>
      </c>
      <c r="DB174" s="384">
        <f t="shared" si="3562"/>
        <v>10.5181</v>
      </c>
      <c r="DC174" s="385">
        <f t="shared" si="3562"/>
        <v>0.57320000000000004</v>
      </c>
      <c r="DD174" s="386"/>
      <c r="DE174" s="284">
        <f>IF(AND(DE172&gt;0,DE173&gt;0),ROUNDDOWN(DE173/DE172,4),"")</f>
        <v>0.92</v>
      </c>
      <c r="DF174" s="267">
        <f t="shared" ref="DF174:DM174" si="3563">IF(AND(DF172&gt;0,DF173&gt;0),ROUNDDOWN(DF173/DF172,4),"")</f>
        <v>12.925000000000001</v>
      </c>
      <c r="DG174" s="262">
        <f t="shared" si="3563"/>
        <v>0.73699999999999999</v>
      </c>
      <c r="DH174" s="271">
        <f t="shared" si="3563"/>
        <v>1</v>
      </c>
      <c r="DI174" s="263" t="str">
        <f t="shared" si="3563"/>
        <v/>
      </c>
      <c r="DJ174" s="262" t="str">
        <f t="shared" si="3563"/>
        <v/>
      </c>
      <c r="DK174" s="271" t="str">
        <f t="shared" si="3563"/>
        <v/>
      </c>
      <c r="DL174" s="264">
        <f t="shared" si="3563"/>
        <v>10.8444</v>
      </c>
      <c r="DM174" s="262">
        <f t="shared" si="3563"/>
        <v>0.63749999999999996</v>
      </c>
      <c r="DN174" s="265">
        <f>IF(DN173&gt;0,DN173/DN172,0)</f>
        <v>0</v>
      </c>
      <c r="DO174" s="271">
        <f t="shared" ref="DO174:DW174" si="3564">IF(AND(DO172&gt;0,DO173&gt;0),ROUNDDOWN(DO173/DO172,4),"")</f>
        <v>1</v>
      </c>
      <c r="DP174" s="261">
        <f t="shared" si="3564"/>
        <v>10.712999999999999</v>
      </c>
      <c r="DQ174" s="262">
        <f t="shared" si="3564"/>
        <v>0.4677</v>
      </c>
      <c r="DR174" s="271">
        <f t="shared" si="3564"/>
        <v>1</v>
      </c>
      <c r="DS174" s="263" t="str">
        <f t="shared" si="3564"/>
        <v/>
      </c>
      <c r="DT174" s="262" t="str">
        <f t="shared" si="3564"/>
        <v/>
      </c>
      <c r="DU174" s="271" t="str">
        <f t="shared" si="3564"/>
        <v/>
      </c>
      <c r="DV174" s="264">
        <f t="shared" si="3564"/>
        <v>11.0625</v>
      </c>
      <c r="DW174" s="262">
        <f t="shared" si="3564"/>
        <v>0.61019999999999996</v>
      </c>
      <c r="DX174" s="265">
        <f>IF(DX173&gt;0,DX173/DX172,0)</f>
        <v>0</v>
      </c>
      <c r="DY174" s="271">
        <f t="shared" ref="DY174:EG174" si="3565">IF(AND(DY172&gt;0,DY173&gt;0),ROUNDDOWN(DY173/DY172,4),"")</f>
        <v>0.75</v>
      </c>
      <c r="DZ174" s="261">
        <f t="shared" si="3565"/>
        <v>10.95</v>
      </c>
      <c r="EA174" s="262">
        <f t="shared" si="3565"/>
        <v>0.5484</v>
      </c>
      <c r="EB174" s="271">
        <f t="shared" si="3565"/>
        <v>1</v>
      </c>
      <c r="EC174" s="263" t="str">
        <f t="shared" si="3565"/>
        <v/>
      </c>
      <c r="ED174" s="262" t="str">
        <f t="shared" si="3565"/>
        <v/>
      </c>
      <c r="EE174" s="271" t="str">
        <f t="shared" si="3565"/>
        <v/>
      </c>
      <c r="EF174" s="264">
        <f t="shared" si="3565"/>
        <v>10.756500000000001</v>
      </c>
      <c r="EG174" s="262">
        <f t="shared" si="3565"/>
        <v>0.5222</v>
      </c>
      <c r="EH174" s="265">
        <f>IF(EH173&gt;0,EH173/EH172,0)</f>
        <v>0</v>
      </c>
      <c r="EI174" s="271">
        <f t="shared" ref="EI174:EQ174" si="3566">IF(AND(EI172&gt;0,EI173&gt;0),ROUNDDOWN(EI173/EI172,4),"")</f>
        <v>0.8</v>
      </c>
      <c r="EJ174" s="447">
        <f t="shared" si="3566"/>
        <v>11.4627</v>
      </c>
      <c r="EK174" s="448">
        <f t="shared" si="3566"/>
        <v>0.57120000000000004</v>
      </c>
      <c r="EL174" s="449">
        <f t="shared" si="3566"/>
        <v>1</v>
      </c>
      <c r="EM174" s="468" t="str">
        <f t="shared" si="3566"/>
        <v/>
      </c>
      <c r="EN174" s="469" t="str">
        <f t="shared" si="3566"/>
        <v/>
      </c>
      <c r="EO174" s="470" t="str">
        <f t="shared" si="3566"/>
        <v/>
      </c>
      <c r="EP174" s="311">
        <f t="shared" si="3566"/>
        <v>10.870100000000001</v>
      </c>
      <c r="EQ174" s="321">
        <f t="shared" si="3566"/>
        <v>0.58330000000000004</v>
      </c>
      <c r="ER174" s="331"/>
      <c r="ES174" s="274">
        <f>IF(AND(ES172&gt;0,ES173&gt;0),ROUNDDOWN(ES173/ES172,4),"")</f>
        <v>0.84609999999999996</v>
      </c>
      <c r="ET174" s="267" t="str">
        <f t="shared" ref="ET174:FA174" si="3567">IF(AND(ET172&gt;0,ET173&gt;0),ROUNDDOWN(ET173/ET172,4),"")</f>
        <v/>
      </c>
      <c r="EU174" s="262" t="str">
        <f t="shared" si="3567"/>
        <v/>
      </c>
      <c r="EV174" s="271" t="str">
        <f t="shared" si="3567"/>
        <v/>
      </c>
      <c r="EW174" s="263" t="str">
        <f t="shared" si="3567"/>
        <v/>
      </c>
      <c r="EX174" s="262" t="str">
        <f t="shared" si="3567"/>
        <v/>
      </c>
      <c r="EY174" s="271" t="str">
        <f t="shared" si="3567"/>
        <v/>
      </c>
      <c r="EZ174" s="264">
        <f t="shared" si="3567"/>
        <v>22.35</v>
      </c>
      <c r="FA174" s="262">
        <f t="shared" si="3567"/>
        <v>1.0889</v>
      </c>
      <c r="FB174" s="265">
        <f>IF(FB173&gt;0,FB173/FB172,0)</f>
        <v>0</v>
      </c>
      <c r="FC174" s="271">
        <f t="shared" ref="FC174:FK174" si="3568">IF(AND(FC172&gt;0,FC173&gt;0),ROUNDDOWN(FC173/FC172,4),"")</f>
        <v>2</v>
      </c>
      <c r="FD174" s="261" t="str">
        <f t="shared" si="3568"/>
        <v/>
      </c>
      <c r="FE174" s="262" t="str">
        <f t="shared" si="3568"/>
        <v/>
      </c>
      <c r="FF174" s="271" t="str">
        <f t="shared" si="3568"/>
        <v/>
      </c>
      <c r="FG174" s="263" t="str">
        <f t="shared" si="3568"/>
        <v/>
      </c>
      <c r="FH174" s="262" t="str">
        <f t="shared" si="3568"/>
        <v/>
      </c>
      <c r="FI174" s="271" t="str">
        <f t="shared" si="3568"/>
        <v/>
      </c>
      <c r="FJ174" s="264" t="str">
        <f t="shared" si="3568"/>
        <v/>
      </c>
      <c r="FK174" s="262" t="str">
        <f t="shared" si="3568"/>
        <v/>
      </c>
      <c r="FL174" s="265">
        <f>IF(FL173&gt;0,FL173/FL172,0)</f>
        <v>0</v>
      </c>
      <c r="FM174" s="271" t="str">
        <f t="shared" ref="FM174:FU174" si="3569">IF(AND(FM172&gt;0,FM173&gt;0),ROUNDDOWN(FM173/FM172,4),"")</f>
        <v/>
      </c>
      <c r="FN174" s="261" t="str">
        <f t="shared" si="3569"/>
        <v/>
      </c>
      <c r="FO174" s="262" t="str">
        <f t="shared" si="3569"/>
        <v/>
      </c>
      <c r="FP174" s="271" t="str">
        <f t="shared" si="3569"/>
        <v/>
      </c>
      <c r="FQ174" s="263" t="str">
        <f t="shared" si="3569"/>
        <v/>
      </c>
      <c r="FR174" s="262" t="str">
        <f t="shared" si="3569"/>
        <v/>
      </c>
      <c r="FS174" s="271" t="str">
        <f t="shared" si="3569"/>
        <v/>
      </c>
      <c r="FT174" s="264" t="str">
        <f t="shared" si="3569"/>
        <v/>
      </c>
      <c r="FU174" s="262" t="str">
        <f t="shared" si="3569"/>
        <v/>
      </c>
      <c r="FV174" s="265">
        <f>IF(FV173&gt;0,FV173/FV172,0)</f>
        <v>0</v>
      </c>
      <c r="FW174" s="271" t="str">
        <f t="shared" ref="FW174:GE174" si="3570">IF(AND(FW172&gt;0,FW173&gt;0),ROUNDDOWN(FW173/FW172,4),"")</f>
        <v/>
      </c>
      <c r="FX174" s="447" t="str">
        <f t="shared" si="3570"/>
        <v/>
      </c>
      <c r="FY174" s="448" t="str">
        <f t="shared" si="3570"/>
        <v/>
      </c>
      <c r="FZ174" s="449" t="str">
        <f t="shared" si="3570"/>
        <v/>
      </c>
      <c r="GA174" s="468" t="str">
        <f t="shared" si="3570"/>
        <v/>
      </c>
      <c r="GB174" s="469" t="str">
        <f t="shared" si="3570"/>
        <v/>
      </c>
      <c r="GC174" s="470" t="str">
        <f t="shared" si="3570"/>
        <v/>
      </c>
      <c r="GD174" s="311">
        <f t="shared" si="3570"/>
        <v>6.5414000000000003</v>
      </c>
      <c r="GE174" s="321">
        <f t="shared" si="3570"/>
        <v>0.31869999999999998</v>
      </c>
      <c r="GF174" s="331"/>
      <c r="GG174" s="274">
        <f t="shared" ref="GG174:GO174" si="3571">IF(AND(GG172&gt;0,GG173&gt;0),ROUNDDOWN(GG173/GG172,4),"")</f>
        <v>0.5454</v>
      </c>
      <c r="GH174" s="348">
        <f t="shared" si="3571"/>
        <v>6.3543000000000003</v>
      </c>
      <c r="GI174" s="349">
        <f t="shared" si="3571"/>
        <v>0.33400000000000002</v>
      </c>
      <c r="GJ174" s="278">
        <f t="shared" si="3571"/>
        <v>0.52170000000000005</v>
      </c>
      <c r="GK174" s="368" t="str">
        <f t="shared" si="3571"/>
        <v/>
      </c>
      <c r="GL174" s="369" t="str">
        <f t="shared" si="3571"/>
        <v/>
      </c>
      <c r="GM174" s="281" t="str">
        <f t="shared" si="3571"/>
        <v/>
      </c>
      <c r="GN174" s="384">
        <f t="shared" si="3571"/>
        <v>9.0591000000000008</v>
      </c>
      <c r="GO174" s="385">
        <f t="shared" si="3571"/>
        <v>0.47260000000000002</v>
      </c>
      <c r="GP174" s="386"/>
      <c r="GQ174" s="284">
        <f t="shared" ref="GQ174:GY174" si="3572">IF(AND(GQ172&gt;0,GQ173&gt;0),ROUNDDOWN(GQ173/GQ172,4),"")</f>
        <v>0.70830000000000004</v>
      </c>
      <c r="GR174" s="405">
        <f t="shared" si="3572"/>
        <v>7.5603999999999996</v>
      </c>
      <c r="GS174" s="406">
        <f t="shared" si="3572"/>
        <v>0.45079999999999998</v>
      </c>
      <c r="GT174" s="288">
        <f t="shared" si="3572"/>
        <v>0.64</v>
      </c>
      <c r="GU174" s="405" t="str">
        <f t="shared" si="3572"/>
        <v/>
      </c>
      <c r="GV174" s="406" t="str">
        <f t="shared" si="3572"/>
        <v/>
      </c>
      <c r="GW174" s="288" t="str">
        <f t="shared" si="3572"/>
        <v/>
      </c>
      <c r="GX174" s="405">
        <f t="shared" si="3572"/>
        <v>9.8597999999999999</v>
      </c>
      <c r="GY174" s="406">
        <f t="shared" si="3572"/>
        <v>0.52780000000000005</v>
      </c>
      <c r="GZ174" s="415"/>
      <c r="HA174" s="287">
        <f>IF(AND(HA172&gt;0,HA173&gt;0),ROUNDDOWN(HA173/HA172,4),"")</f>
        <v>0.81630000000000003</v>
      </c>
      <c r="HB174" s="260"/>
      <c r="HC174" s="258"/>
      <c r="HD174" s="258"/>
      <c r="HE174" s="259"/>
      <c r="HF174" s="258"/>
      <c r="HG174" s="258"/>
    </row>
    <row r="175" spans="2:215" s="96" customFormat="1" ht="29.25" thickBot="1">
      <c r="B175" s="602"/>
      <c r="C175" s="147"/>
      <c r="D175" s="192"/>
      <c r="E175" s="234"/>
      <c r="F175" s="235"/>
      <c r="G175" s="235"/>
      <c r="H175" s="235"/>
      <c r="I175" s="235"/>
      <c r="J175" s="234"/>
      <c r="K175" s="234"/>
      <c r="L175" s="234"/>
      <c r="M175" s="234"/>
      <c r="N175" s="234"/>
      <c r="O175" s="234"/>
      <c r="P175" s="234"/>
      <c r="Q175" s="234"/>
      <c r="R175" s="239"/>
      <c r="T175" s="255"/>
      <c r="V175" s="147"/>
      <c r="W175" s="255"/>
      <c r="Y175" s="147"/>
      <c r="Z175" s="255"/>
      <c r="AC175" s="147"/>
      <c r="AD175" s="255"/>
      <c r="AF175" s="147"/>
      <c r="AG175" s="255"/>
      <c r="AI175" s="147"/>
      <c r="AJ175" s="255"/>
      <c r="AM175" s="147"/>
      <c r="AN175" s="255"/>
      <c r="AP175" s="147"/>
      <c r="AQ175" s="255"/>
      <c r="AS175" s="147"/>
      <c r="AT175" s="255"/>
      <c r="AW175" s="147"/>
      <c r="AX175" s="450"/>
      <c r="AY175" s="451"/>
      <c r="AZ175" s="446"/>
      <c r="BA175" s="471"/>
      <c r="BB175" s="472"/>
      <c r="BC175" s="467"/>
      <c r="BD175" s="312"/>
      <c r="BE175" s="322"/>
      <c r="BF175" s="322"/>
      <c r="BG175" s="275"/>
      <c r="BJ175" s="147"/>
      <c r="BK175" s="255"/>
      <c r="BM175" s="147"/>
      <c r="BN175" s="255"/>
      <c r="BQ175" s="147"/>
      <c r="BR175" s="255"/>
      <c r="BT175" s="147"/>
      <c r="BU175" s="255"/>
      <c r="BW175" s="147"/>
      <c r="BX175" s="255"/>
      <c r="CA175" s="147"/>
      <c r="CB175" s="255"/>
      <c r="CD175" s="147"/>
      <c r="CE175" s="255"/>
      <c r="CG175" s="147"/>
      <c r="CH175" s="255"/>
      <c r="CK175" s="147"/>
      <c r="CL175" s="450"/>
      <c r="CM175" s="451"/>
      <c r="CN175" s="446"/>
      <c r="CO175" s="471"/>
      <c r="CP175" s="472"/>
      <c r="CQ175" s="467"/>
      <c r="CR175" s="312"/>
      <c r="CS175" s="322"/>
      <c r="CT175" s="322"/>
      <c r="CU175" s="275"/>
      <c r="CV175" s="350"/>
      <c r="CW175" s="351"/>
      <c r="CX175" s="277"/>
      <c r="CY175" s="370"/>
      <c r="CZ175" s="371"/>
      <c r="DA175" s="280"/>
      <c r="DB175" s="499"/>
      <c r="DC175" s="500"/>
      <c r="DD175" s="500"/>
      <c r="DE175" s="283"/>
      <c r="DH175" s="147"/>
      <c r="DI175" s="255"/>
      <c r="DK175" s="147"/>
      <c r="DL175" s="255"/>
      <c r="DO175" s="147"/>
      <c r="DP175" s="255"/>
      <c r="DR175" s="147"/>
      <c r="DS175" s="255"/>
      <c r="DU175" s="147"/>
      <c r="DV175" s="255"/>
      <c r="DY175" s="147"/>
      <c r="DZ175" s="255"/>
      <c r="EB175" s="147"/>
      <c r="EC175" s="255"/>
      <c r="EE175" s="147"/>
      <c r="EF175" s="255"/>
      <c r="EI175" s="147"/>
      <c r="EJ175" s="450"/>
      <c r="EK175" s="451"/>
      <c r="EL175" s="446"/>
      <c r="EM175" s="471"/>
      <c r="EN175" s="472"/>
      <c r="EO175" s="467"/>
      <c r="EP175" s="312"/>
      <c r="EQ175" s="322"/>
      <c r="ER175" s="322"/>
      <c r="ES175" s="275"/>
      <c r="EV175" s="147"/>
      <c r="EW175" s="255"/>
      <c r="EY175" s="147"/>
      <c r="EZ175" s="255"/>
      <c r="FC175" s="147"/>
      <c r="FD175" s="255"/>
      <c r="FF175" s="147"/>
      <c r="FG175" s="255"/>
      <c r="FI175" s="147"/>
      <c r="FJ175" s="255"/>
      <c r="FM175" s="147"/>
      <c r="FN175" s="255"/>
      <c r="FP175" s="147"/>
      <c r="FQ175" s="255"/>
      <c r="FS175" s="147"/>
      <c r="FT175" s="255"/>
      <c r="FW175" s="147"/>
      <c r="FX175" s="450"/>
      <c r="FY175" s="451"/>
      <c r="FZ175" s="446"/>
      <c r="GA175" s="471"/>
      <c r="GB175" s="472"/>
      <c r="GC175" s="467"/>
      <c r="GD175" s="312"/>
      <c r="GE175" s="322"/>
      <c r="GF175" s="322"/>
      <c r="GG175" s="275"/>
      <c r="GH175" s="350"/>
      <c r="GI175" s="351"/>
      <c r="GJ175" s="277"/>
      <c r="GK175" s="370"/>
      <c r="GL175" s="371"/>
      <c r="GM175" s="280"/>
      <c r="GN175" s="499"/>
      <c r="GO175" s="500"/>
      <c r="GP175" s="500"/>
      <c r="GQ175" s="283"/>
      <c r="GR175" s="312"/>
      <c r="GS175" s="322"/>
      <c r="GT175" s="275"/>
      <c r="GU175" s="312"/>
      <c r="GV175" s="322"/>
      <c r="GW175" s="275"/>
      <c r="GX175" s="312"/>
      <c r="GY175" s="322"/>
      <c r="GZ175" s="322"/>
      <c r="HA175" s="147"/>
      <c r="HB175" s="260"/>
      <c r="HC175" s="258"/>
      <c r="HD175" s="258"/>
      <c r="HE175" s="259"/>
      <c r="HF175" s="258"/>
      <c r="HG175" s="258"/>
    </row>
    <row r="176" spans="2:215" s="96" customFormat="1" ht="28.5">
      <c r="B176" s="602"/>
      <c r="C176" s="147"/>
      <c r="D176" s="192"/>
      <c r="E176" s="234"/>
      <c r="F176" s="235"/>
      <c r="G176" s="235"/>
      <c r="H176" s="235"/>
      <c r="I176" s="235"/>
      <c r="J176" s="234"/>
      <c r="K176" s="234"/>
      <c r="L176" s="234"/>
      <c r="M176" s="234"/>
      <c r="N176" s="234"/>
      <c r="O176" s="234"/>
      <c r="P176" s="234"/>
      <c r="Q176" s="234"/>
      <c r="R176" s="239"/>
      <c r="S176" s="220"/>
      <c r="T176" s="221" t="s">
        <v>176</v>
      </c>
      <c r="U176" s="222" t="s">
        <v>177</v>
      </c>
      <c r="V176" s="222" t="s">
        <v>179</v>
      </c>
      <c r="W176" s="223" t="s">
        <v>176</v>
      </c>
      <c r="X176" s="222" t="s">
        <v>177</v>
      </c>
      <c r="Y176" s="222" t="s">
        <v>179</v>
      </c>
      <c r="Z176" s="224" t="s">
        <v>176</v>
      </c>
      <c r="AA176" s="222" t="s">
        <v>177</v>
      </c>
      <c r="AB176" s="225" t="s">
        <v>234</v>
      </c>
      <c r="AC176" s="222" t="s">
        <v>179</v>
      </c>
      <c r="AD176" s="221" t="s">
        <v>176</v>
      </c>
      <c r="AE176" s="222" t="s">
        <v>177</v>
      </c>
      <c r="AF176" s="222" t="s">
        <v>179</v>
      </c>
      <c r="AG176" s="223" t="s">
        <v>176</v>
      </c>
      <c r="AH176" s="222" t="s">
        <v>177</v>
      </c>
      <c r="AI176" s="222" t="s">
        <v>179</v>
      </c>
      <c r="AJ176" s="224" t="s">
        <v>176</v>
      </c>
      <c r="AK176" s="222" t="s">
        <v>177</v>
      </c>
      <c r="AL176" s="225" t="s">
        <v>234</v>
      </c>
      <c r="AM176" s="222" t="s">
        <v>179</v>
      </c>
      <c r="AN176" s="221" t="s">
        <v>176</v>
      </c>
      <c r="AO176" s="222" t="s">
        <v>177</v>
      </c>
      <c r="AP176" s="222" t="s">
        <v>179</v>
      </c>
      <c r="AQ176" s="223" t="s">
        <v>176</v>
      </c>
      <c r="AR176" s="222" t="s">
        <v>177</v>
      </c>
      <c r="AS176" s="222" t="s">
        <v>179</v>
      </c>
      <c r="AT176" s="224" t="s">
        <v>176</v>
      </c>
      <c r="AU176" s="222" t="s">
        <v>177</v>
      </c>
      <c r="AV176" s="225" t="s">
        <v>234</v>
      </c>
      <c r="AW176" s="222" t="s">
        <v>179</v>
      </c>
      <c r="AX176" s="452" t="s">
        <v>176</v>
      </c>
      <c r="AY176" s="453" t="s">
        <v>177</v>
      </c>
      <c r="AZ176" s="454" t="s">
        <v>235</v>
      </c>
      <c r="BA176" s="473" t="s">
        <v>176</v>
      </c>
      <c r="BB176" s="474" t="s">
        <v>177</v>
      </c>
      <c r="BC176" s="475" t="s">
        <v>235</v>
      </c>
      <c r="BD176" s="313" t="s">
        <v>176</v>
      </c>
      <c r="BE176" s="323" t="s">
        <v>177</v>
      </c>
      <c r="BF176" s="332" t="s">
        <v>234</v>
      </c>
      <c r="BG176" s="227" t="s">
        <v>235</v>
      </c>
      <c r="BH176" s="226" t="s">
        <v>176</v>
      </c>
      <c r="BI176" s="222" t="s">
        <v>177</v>
      </c>
      <c r="BJ176" s="222" t="s">
        <v>179</v>
      </c>
      <c r="BK176" s="223" t="s">
        <v>176</v>
      </c>
      <c r="BL176" s="222" t="s">
        <v>177</v>
      </c>
      <c r="BM176" s="222" t="s">
        <v>179</v>
      </c>
      <c r="BN176" s="224" t="s">
        <v>176</v>
      </c>
      <c r="BO176" s="222" t="s">
        <v>177</v>
      </c>
      <c r="BP176" s="225" t="s">
        <v>234</v>
      </c>
      <c r="BQ176" s="222" t="s">
        <v>179</v>
      </c>
      <c r="BR176" s="221" t="s">
        <v>176</v>
      </c>
      <c r="BS176" s="222" t="s">
        <v>177</v>
      </c>
      <c r="BT176" s="222" t="s">
        <v>179</v>
      </c>
      <c r="BU176" s="223" t="s">
        <v>176</v>
      </c>
      <c r="BV176" s="222" t="s">
        <v>177</v>
      </c>
      <c r="BW176" s="222" t="s">
        <v>179</v>
      </c>
      <c r="BX176" s="224" t="s">
        <v>176</v>
      </c>
      <c r="BY176" s="222" t="s">
        <v>177</v>
      </c>
      <c r="BZ176" s="225" t="s">
        <v>234</v>
      </c>
      <c r="CA176" s="222" t="s">
        <v>179</v>
      </c>
      <c r="CB176" s="221" t="s">
        <v>176</v>
      </c>
      <c r="CC176" s="222" t="s">
        <v>177</v>
      </c>
      <c r="CD176" s="222" t="s">
        <v>179</v>
      </c>
      <c r="CE176" s="223" t="s">
        <v>176</v>
      </c>
      <c r="CF176" s="222" t="s">
        <v>177</v>
      </c>
      <c r="CG176" s="222" t="s">
        <v>179</v>
      </c>
      <c r="CH176" s="224" t="s">
        <v>176</v>
      </c>
      <c r="CI176" s="222" t="s">
        <v>177</v>
      </c>
      <c r="CJ176" s="225" t="s">
        <v>234</v>
      </c>
      <c r="CK176" s="222" t="s">
        <v>179</v>
      </c>
      <c r="CL176" s="452" t="s">
        <v>176</v>
      </c>
      <c r="CM176" s="453" t="s">
        <v>177</v>
      </c>
      <c r="CN176" s="454" t="s">
        <v>235</v>
      </c>
      <c r="CO176" s="473" t="s">
        <v>176</v>
      </c>
      <c r="CP176" s="474" t="s">
        <v>177</v>
      </c>
      <c r="CQ176" s="475" t="s">
        <v>235</v>
      </c>
      <c r="CR176" s="313" t="s">
        <v>176</v>
      </c>
      <c r="CS176" s="323" t="s">
        <v>177</v>
      </c>
      <c r="CT176" s="332" t="s">
        <v>234</v>
      </c>
      <c r="CU176" s="227" t="s">
        <v>235</v>
      </c>
      <c r="CV176" s="352" t="s">
        <v>240</v>
      </c>
      <c r="CW176" s="353" t="s">
        <v>241</v>
      </c>
      <c r="CX176" s="228" t="s">
        <v>235</v>
      </c>
      <c r="CY176" s="372" t="s">
        <v>240</v>
      </c>
      <c r="CZ176" s="373" t="s">
        <v>241</v>
      </c>
      <c r="DA176" s="229" t="s">
        <v>235</v>
      </c>
      <c r="DB176" s="387" t="s">
        <v>240</v>
      </c>
      <c r="DC176" s="388" t="s">
        <v>241</v>
      </c>
      <c r="DD176" s="389" t="s">
        <v>242</v>
      </c>
      <c r="DE176" s="230" t="s">
        <v>235</v>
      </c>
      <c r="DF176" s="226" t="s">
        <v>176</v>
      </c>
      <c r="DG176" s="222" t="s">
        <v>177</v>
      </c>
      <c r="DH176" s="222" t="s">
        <v>179</v>
      </c>
      <c r="DI176" s="223" t="s">
        <v>176</v>
      </c>
      <c r="DJ176" s="222" t="s">
        <v>177</v>
      </c>
      <c r="DK176" s="222" t="s">
        <v>179</v>
      </c>
      <c r="DL176" s="224" t="s">
        <v>176</v>
      </c>
      <c r="DM176" s="222" t="s">
        <v>177</v>
      </c>
      <c r="DN176" s="225" t="s">
        <v>234</v>
      </c>
      <c r="DO176" s="222" t="s">
        <v>179</v>
      </c>
      <c r="DP176" s="221" t="s">
        <v>176</v>
      </c>
      <c r="DQ176" s="222" t="s">
        <v>177</v>
      </c>
      <c r="DR176" s="222" t="s">
        <v>179</v>
      </c>
      <c r="DS176" s="223" t="s">
        <v>176</v>
      </c>
      <c r="DT176" s="222" t="s">
        <v>177</v>
      </c>
      <c r="DU176" s="222" t="s">
        <v>179</v>
      </c>
      <c r="DV176" s="224" t="s">
        <v>176</v>
      </c>
      <c r="DW176" s="222" t="s">
        <v>177</v>
      </c>
      <c r="DX176" s="225" t="s">
        <v>234</v>
      </c>
      <c r="DY176" s="222" t="s">
        <v>179</v>
      </c>
      <c r="DZ176" s="221" t="s">
        <v>176</v>
      </c>
      <c r="EA176" s="222" t="s">
        <v>177</v>
      </c>
      <c r="EB176" s="222" t="s">
        <v>179</v>
      </c>
      <c r="EC176" s="223" t="s">
        <v>176</v>
      </c>
      <c r="ED176" s="222" t="s">
        <v>177</v>
      </c>
      <c r="EE176" s="222" t="s">
        <v>179</v>
      </c>
      <c r="EF176" s="224" t="s">
        <v>176</v>
      </c>
      <c r="EG176" s="222" t="s">
        <v>177</v>
      </c>
      <c r="EH176" s="225" t="s">
        <v>234</v>
      </c>
      <c r="EI176" s="222" t="s">
        <v>179</v>
      </c>
      <c r="EJ176" s="452" t="s">
        <v>176</v>
      </c>
      <c r="EK176" s="453" t="s">
        <v>177</v>
      </c>
      <c r="EL176" s="454" t="s">
        <v>235</v>
      </c>
      <c r="EM176" s="473" t="s">
        <v>176</v>
      </c>
      <c r="EN176" s="474" t="s">
        <v>177</v>
      </c>
      <c r="EO176" s="475" t="s">
        <v>235</v>
      </c>
      <c r="EP176" s="313" t="s">
        <v>176</v>
      </c>
      <c r="EQ176" s="323" t="s">
        <v>177</v>
      </c>
      <c r="ER176" s="332" t="s">
        <v>234</v>
      </c>
      <c r="ES176" s="227" t="s">
        <v>235</v>
      </c>
      <c r="ET176" s="226" t="s">
        <v>176</v>
      </c>
      <c r="EU176" s="222" t="s">
        <v>177</v>
      </c>
      <c r="EV176" s="222" t="s">
        <v>179</v>
      </c>
      <c r="EW176" s="223" t="s">
        <v>176</v>
      </c>
      <c r="EX176" s="222" t="s">
        <v>177</v>
      </c>
      <c r="EY176" s="222" t="s">
        <v>179</v>
      </c>
      <c r="EZ176" s="224" t="s">
        <v>176</v>
      </c>
      <c r="FA176" s="222" t="s">
        <v>177</v>
      </c>
      <c r="FB176" s="225" t="s">
        <v>234</v>
      </c>
      <c r="FC176" s="222" t="s">
        <v>179</v>
      </c>
      <c r="FD176" s="221" t="s">
        <v>176</v>
      </c>
      <c r="FE176" s="222" t="s">
        <v>177</v>
      </c>
      <c r="FF176" s="222" t="s">
        <v>179</v>
      </c>
      <c r="FG176" s="223" t="s">
        <v>176</v>
      </c>
      <c r="FH176" s="222" t="s">
        <v>177</v>
      </c>
      <c r="FI176" s="222" t="s">
        <v>179</v>
      </c>
      <c r="FJ176" s="224" t="s">
        <v>176</v>
      </c>
      <c r="FK176" s="222" t="s">
        <v>177</v>
      </c>
      <c r="FL176" s="225" t="s">
        <v>234</v>
      </c>
      <c r="FM176" s="222" t="s">
        <v>179</v>
      </c>
      <c r="FN176" s="221" t="s">
        <v>176</v>
      </c>
      <c r="FO176" s="222" t="s">
        <v>177</v>
      </c>
      <c r="FP176" s="222" t="s">
        <v>179</v>
      </c>
      <c r="FQ176" s="223" t="s">
        <v>176</v>
      </c>
      <c r="FR176" s="222" t="s">
        <v>177</v>
      </c>
      <c r="FS176" s="222" t="s">
        <v>179</v>
      </c>
      <c r="FT176" s="224" t="s">
        <v>176</v>
      </c>
      <c r="FU176" s="222" t="s">
        <v>177</v>
      </c>
      <c r="FV176" s="225" t="s">
        <v>234</v>
      </c>
      <c r="FW176" s="222" t="s">
        <v>179</v>
      </c>
      <c r="FX176" s="452" t="s">
        <v>176</v>
      </c>
      <c r="FY176" s="453" t="s">
        <v>177</v>
      </c>
      <c r="FZ176" s="454" t="s">
        <v>235</v>
      </c>
      <c r="GA176" s="473" t="s">
        <v>176</v>
      </c>
      <c r="GB176" s="474" t="s">
        <v>177</v>
      </c>
      <c r="GC176" s="475" t="s">
        <v>235</v>
      </c>
      <c r="GD176" s="313" t="s">
        <v>176</v>
      </c>
      <c r="GE176" s="323" t="s">
        <v>177</v>
      </c>
      <c r="GF176" s="332" t="s">
        <v>234</v>
      </c>
      <c r="GG176" s="227" t="s">
        <v>235</v>
      </c>
      <c r="GH176" s="352" t="s">
        <v>240</v>
      </c>
      <c r="GI176" s="353" t="s">
        <v>241</v>
      </c>
      <c r="GJ176" s="228" t="s">
        <v>235</v>
      </c>
      <c r="GK176" s="372" t="s">
        <v>240</v>
      </c>
      <c r="GL176" s="373" t="s">
        <v>241</v>
      </c>
      <c r="GM176" s="229" t="s">
        <v>235</v>
      </c>
      <c r="GN176" s="387" t="s">
        <v>176</v>
      </c>
      <c r="GO176" s="388" t="s">
        <v>177</v>
      </c>
      <c r="GP176" s="389" t="s">
        <v>234</v>
      </c>
      <c r="GQ176" s="230" t="s">
        <v>235</v>
      </c>
      <c r="GR176" s="407" t="s">
        <v>176</v>
      </c>
      <c r="GS176" s="408" t="s">
        <v>177</v>
      </c>
      <c r="GT176" s="232" t="s">
        <v>235</v>
      </c>
      <c r="GU176" s="407" t="s">
        <v>176</v>
      </c>
      <c r="GV176" s="408" t="s">
        <v>177</v>
      </c>
      <c r="GW176" s="232" t="s">
        <v>235</v>
      </c>
      <c r="GX176" s="407" t="s">
        <v>176</v>
      </c>
      <c r="GY176" s="408" t="s">
        <v>177</v>
      </c>
      <c r="GZ176" s="416" t="s">
        <v>234</v>
      </c>
      <c r="HA176" s="231" t="s">
        <v>235</v>
      </c>
      <c r="HB176" s="260"/>
      <c r="HC176" s="258"/>
      <c r="HD176" s="258"/>
      <c r="HE176" s="259"/>
      <c r="HF176" s="258"/>
      <c r="HG176" s="258"/>
    </row>
    <row r="177" spans="2:215" s="96" customFormat="1" ht="28.5">
      <c r="B177" s="602"/>
      <c r="C177" s="147"/>
      <c r="D177" s="521" t="s">
        <v>260</v>
      </c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40" t="s">
        <v>237</v>
      </c>
      <c r="T177" s="241">
        <f t="shared" ref="T177:AY177" si="3573">SUMIFS(T$5:T$126,$HC$5:$HC$126,$S177,$HE$5:$HE$126,$D177)</f>
        <v>842700000</v>
      </c>
      <c r="U177" s="242">
        <f t="shared" si="3573"/>
        <v>53100000</v>
      </c>
      <c r="V177" s="269">
        <f t="shared" si="3573"/>
        <v>2</v>
      </c>
      <c r="W177" s="243">
        <f t="shared" si="3573"/>
        <v>0</v>
      </c>
      <c r="X177" s="242">
        <f t="shared" si="3573"/>
        <v>0</v>
      </c>
      <c r="Y177" s="269">
        <f t="shared" si="3573"/>
        <v>0</v>
      </c>
      <c r="Z177" s="244">
        <f t="shared" si="3573"/>
        <v>308497371</v>
      </c>
      <c r="AA177" s="242">
        <f t="shared" si="3573"/>
        <v>34915003</v>
      </c>
      <c r="AB177" s="245">
        <f t="shared" si="3573"/>
        <v>9498003</v>
      </c>
      <c r="AC177" s="269">
        <f t="shared" si="3573"/>
        <v>9</v>
      </c>
      <c r="AD177" s="241">
        <f t="shared" si="3573"/>
        <v>72700000</v>
      </c>
      <c r="AE177" s="242">
        <f t="shared" si="3573"/>
        <v>17700000</v>
      </c>
      <c r="AF177" s="269">
        <f t="shared" si="3573"/>
        <v>2</v>
      </c>
      <c r="AG177" s="243">
        <f t="shared" si="3573"/>
        <v>0</v>
      </c>
      <c r="AH177" s="242">
        <f t="shared" si="3573"/>
        <v>0</v>
      </c>
      <c r="AI177" s="269">
        <f t="shared" si="3573"/>
        <v>0</v>
      </c>
      <c r="AJ177" s="244">
        <f t="shared" si="3573"/>
        <v>324832735</v>
      </c>
      <c r="AK177" s="242">
        <f t="shared" si="3573"/>
        <v>40351724</v>
      </c>
      <c r="AL177" s="245">
        <f t="shared" si="3573"/>
        <v>14934724</v>
      </c>
      <c r="AM177" s="269">
        <f t="shared" si="3573"/>
        <v>10</v>
      </c>
      <c r="AN177" s="241">
        <f t="shared" si="3573"/>
        <v>2700000</v>
      </c>
      <c r="AO177" s="242">
        <f t="shared" si="3573"/>
        <v>2700000</v>
      </c>
      <c r="AP177" s="269">
        <f t="shared" si="3573"/>
        <v>1</v>
      </c>
      <c r="AQ177" s="243">
        <f t="shared" si="3573"/>
        <v>0</v>
      </c>
      <c r="AR177" s="242">
        <f t="shared" si="3573"/>
        <v>0</v>
      </c>
      <c r="AS177" s="269">
        <f t="shared" si="3573"/>
        <v>0</v>
      </c>
      <c r="AT177" s="244">
        <f t="shared" si="3573"/>
        <v>277753846</v>
      </c>
      <c r="AU177" s="242">
        <f t="shared" si="3573"/>
        <v>35419780</v>
      </c>
      <c r="AV177" s="245">
        <f t="shared" si="3573"/>
        <v>10002780</v>
      </c>
      <c r="AW177" s="269">
        <f t="shared" si="3573"/>
        <v>7</v>
      </c>
      <c r="AX177" s="441">
        <f t="shared" si="3573"/>
        <v>918100000</v>
      </c>
      <c r="AY177" s="442">
        <f t="shared" si="3573"/>
        <v>73500000</v>
      </c>
      <c r="AZ177" s="443">
        <f t="shared" ref="AZ177:CE177" si="3574">SUMIFS(AZ$5:AZ$126,$HC$5:$HC$126,$S177,$HE$5:$HE$126,$D177)</f>
        <v>5</v>
      </c>
      <c r="BA177" s="462">
        <f t="shared" si="3574"/>
        <v>0</v>
      </c>
      <c r="BB177" s="463">
        <f t="shared" si="3574"/>
        <v>0</v>
      </c>
      <c r="BC177" s="464">
        <f t="shared" si="3574"/>
        <v>0</v>
      </c>
      <c r="BD177" s="309">
        <f t="shared" si="3574"/>
        <v>911083952</v>
      </c>
      <c r="BE177" s="319">
        <f t="shared" si="3574"/>
        <v>110686507</v>
      </c>
      <c r="BF177" s="329">
        <f t="shared" si="3574"/>
        <v>34435507</v>
      </c>
      <c r="BG177" s="272">
        <f t="shared" si="3574"/>
        <v>26</v>
      </c>
      <c r="BH177" s="246">
        <f t="shared" si="3574"/>
        <v>449044444</v>
      </c>
      <c r="BI177" s="242">
        <f t="shared" si="3574"/>
        <v>134611111</v>
      </c>
      <c r="BJ177" s="269">
        <f t="shared" si="3574"/>
        <v>4</v>
      </c>
      <c r="BK177" s="243">
        <f t="shared" si="3574"/>
        <v>0</v>
      </c>
      <c r="BL177" s="242">
        <f t="shared" si="3574"/>
        <v>0</v>
      </c>
      <c r="BM177" s="269">
        <f t="shared" si="3574"/>
        <v>0</v>
      </c>
      <c r="BN177" s="244">
        <f t="shared" si="3574"/>
        <v>389508290</v>
      </c>
      <c r="BO177" s="242">
        <f t="shared" si="3574"/>
        <v>60280891</v>
      </c>
      <c r="BP177" s="245">
        <f t="shared" si="3574"/>
        <v>34863891</v>
      </c>
      <c r="BQ177" s="269">
        <f t="shared" si="3574"/>
        <v>11</v>
      </c>
      <c r="BR177" s="241">
        <f t="shared" si="3574"/>
        <v>46944444</v>
      </c>
      <c r="BS177" s="242">
        <f t="shared" si="3574"/>
        <v>13611111</v>
      </c>
      <c r="BT177" s="269">
        <f t="shared" si="3574"/>
        <v>2</v>
      </c>
      <c r="BU177" s="243">
        <f t="shared" si="3574"/>
        <v>0</v>
      </c>
      <c r="BV177" s="242">
        <f t="shared" si="3574"/>
        <v>0</v>
      </c>
      <c r="BW177" s="269">
        <f t="shared" si="3574"/>
        <v>0</v>
      </c>
      <c r="BX177" s="244">
        <f t="shared" si="3574"/>
        <v>398308290</v>
      </c>
      <c r="BY177" s="242">
        <f t="shared" si="3574"/>
        <v>64430891</v>
      </c>
      <c r="BZ177" s="245">
        <f t="shared" si="3574"/>
        <v>39013891</v>
      </c>
      <c r="CA177" s="269">
        <f t="shared" si="3574"/>
        <v>8</v>
      </c>
      <c r="CB177" s="241">
        <f t="shared" si="3574"/>
        <v>1463944444</v>
      </c>
      <c r="CC177" s="242">
        <f t="shared" si="3574"/>
        <v>117361111</v>
      </c>
      <c r="CD177" s="269">
        <f t="shared" si="3574"/>
        <v>6</v>
      </c>
      <c r="CE177" s="243">
        <f t="shared" si="3574"/>
        <v>0</v>
      </c>
      <c r="CF177" s="242">
        <f t="shared" ref="CF177:DK177" si="3575">SUMIFS(CF$5:CF$126,$HC$5:$HC$126,$S177,$HE$5:$HE$126,$D177)</f>
        <v>0</v>
      </c>
      <c r="CG177" s="269">
        <f t="shared" si="3575"/>
        <v>0</v>
      </c>
      <c r="CH177" s="244">
        <f t="shared" si="3575"/>
        <v>407122576</v>
      </c>
      <c r="CI177" s="242">
        <f t="shared" si="3575"/>
        <v>44834462</v>
      </c>
      <c r="CJ177" s="245">
        <f t="shared" si="3575"/>
        <v>19417462</v>
      </c>
      <c r="CK177" s="269">
        <f t="shared" si="3575"/>
        <v>11</v>
      </c>
      <c r="CL177" s="441">
        <f t="shared" si="3575"/>
        <v>1959933332</v>
      </c>
      <c r="CM177" s="442">
        <f t="shared" si="3575"/>
        <v>265583333</v>
      </c>
      <c r="CN177" s="443">
        <f t="shared" si="3575"/>
        <v>12</v>
      </c>
      <c r="CO177" s="462">
        <f t="shared" si="3575"/>
        <v>0</v>
      </c>
      <c r="CP177" s="463">
        <f t="shared" si="3575"/>
        <v>0</v>
      </c>
      <c r="CQ177" s="464">
        <f t="shared" si="3575"/>
        <v>0</v>
      </c>
      <c r="CR177" s="309">
        <f t="shared" si="3575"/>
        <v>1194939156</v>
      </c>
      <c r="CS177" s="319">
        <f t="shared" si="3575"/>
        <v>169546244</v>
      </c>
      <c r="CT177" s="329">
        <f t="shared" si="3575"/>
        <v>93295244</v>
      </c>
      <c r="CU177" s="272">
        <f t="shared" si="3575"/>
        <v>30</v>
      </c>
      <c r="CV177" s="344">
        <f t="shared" si="3575"/>
        <v>2878033332</v>
      </c>
      <c r="CW177" s="345">
        <f t="shared" si="3575"/>
        <v>339083333</v>
      </c>
      <c r="CX177" s="276">
        <f t="shared" si="3575"/>
        <v>17</v>
      </c>
      <c r="CY177" s="364">
        <f t="shared" si="3575"/>
        <v>0</v>
      </c>
      <c r="CZ177" s="365">
        <f t="shared" si="3575"/>
        <v>0</v>
      </c>
      <c r="DA177" s="279">
        <f t="shared" si="3575"/>
        <v>0</v>
      </c>
      <c r="DB177" s="379">
        <f t="shared" si="3575"/>
        <v>2106023108</v>
      </c>
      <c r="DC177" s="380">
        <f t="shared" si="3575"/>
        <v>280232751</v>
      </c>
      <c r="DD177" s="381">
        <f t="shared" si="3575"/>
        <v>127730751</v>
      </c>
      <c r="DE177" s="282">
        <f t="shared" si="3575"/>
        <v>56</v>
      </c>
      <c r="DF177" s="246">
        <f t="shared" si="3575"/>
        <v>46944444</v>
      </c>
      <c r="DG177" s="242">
        <f t="shared" si="3575"/>
        <v>13611111</v>
      </c>
      <c r="DH177" s="269">
        <f t="shared" si="3575"/>
        <v>2</v>
      </c>
      <c r="DI177" s="243">
        <f t="shared" si="3575"/>
        <v>0</v>
      </c>
      <c r="DJ177" s="242">
        <f t="shared" si="3575"/>
        <v>0</v>
      </c>
      <c r="DK177" s="269">
        <f t="shared" si="3575"/>
        <v>0</v>
      </c>
      <c r="DL177" s="244">
        <f t="shared" ref="DL177:EQ177" si="3576">SUMIFS(DL$5:DL$126,$HC$5:$HC$126,$S177,$HE$5:$HE$126,$D177)</f>
        <v>407122576</v>
      </c>
      <c r="DM177" s="242">
        <f t="shared" si="3576"/>
        <v>44834462</v>
      </c>
      <c r="DN177" s="245">
        <f t="shared" si="3576"/>
        <v>19417462</v>
      </c>
      <c r="DO177" s="269">
        <f t="shared" si="3576"/>
        <v>11</v>
      </c>
      <c r="DP177" s="241">
        <f t="shared" si="3576"/>
        <v>46944444</v>
      </c>
      <c r="DQ177" s="242">
        <f t="shared" si="3576"/>
        <v>13611111</v>
      </c>
      <c r="DR177" s="269">
        <f t="shared" si="3576"/>
        <v>2</v>
      </c>
      <c r="DS177" s="243">
        <f t="shared" si="3576"/>
        <v>0</v>
      </c>
      <c r="DT177" s="242">
        <f t="shared" si="3576"/>
        <v>0</v>
      </c>
      <c r="DU177" s="269">
        <f t="shared" si="3576"/>
        <v>0</v>
      </c>
      <c r="DV177" s="244">
        <f t="shared" si="3576"/>
        <v>368661038</v>
      </c>
      <c r="DW177" s="242">
        <f t="shared" si="3576"/>
        <v>40988308</v>
      </c>
      <c r="DX177" s="245">
        <f t="shared" si="3576"/>
        <v>15571308</v>
      </c>
      <c r="DY177" s="269">
        <f t="shared" si="3576"/>
        <v>10</v>
      </c>
      <c r="DZ177" s="241">
        <f t="shared" si="3576"/>
        <v>46944444</v>
      </c>
      <c r="EA177" s="242">
        <f t="shared" si="3576"/>
        <v>13611111</v>
      </c>
      <c r="EB177" s="269">
        <f t="shared" si="3576"/>
        <v>2</v>
      </c>
      <c r="EC177" s="243">
        <f t="shared" si="3576"/>
        <v>0</v>
      </c>
      <c r="ED177" s="242">
        <f t="shared" si="3576"/>
        <v>0</v>
      </c>
      <c r="EE177" s="269">
        <f t="shared" si="3576"/>
        <v>0</v>
      </c>
      <c r="EF177" s="244">
        <f t="shared" si="3576"/>
        <v>358661038</v>
      </c>
      <c r="EG177" s="242">
        <f t="shared" si="3576"/>
        <v>38845451</v>
      </c>
      <c r="EH177" s="245">
        <f t="shared" si="3576"/>
        <v>13428451</v>
      </c>
      <c r="EI177" s="269">
        <f t="shared" si="3576"/>
        <v>9</v>
      </c>
      <c r="EJ177" s="441">
        <f t="shared" si="3576"/>
        <v>140833332</v>
      </c>
      <c r="EK177" s="442">
        <f t="shared" si="3576"/>
        <v>40833333</v>
      </c>
      <c r="EL177" s="443">
        <f t="shared" si="3576"/>
        <v>6</v>
      </c>
      <c r="EM177" s="462">
        <f t="shared" si="3576"/>
        <v>0</v>
      </c>
      <c r="EN177" s="463">
        <f t="shared" si="3576"/>
        <v>0</v>
      </c>
      <c r="EO177" s="464">
        <f t="shared" si="3576"/>
        <v>0</v>
      </c>
      <c r="EP177" s="309">
        <f t="shared" si="3576"/>
        <v>1134444652</v>
      </c>
      <c r="EQ177" s="319">
        <f t="shared" si="3576"/>
        <v>124668221</v>
      </c>
      <c r="ER177" s="329">
        <f t="shared" ref="ER177:FW177" si="3577">SUMIFS(ER$5:ER$126,$HC$5:$HC$126,$S177,$HE$5:$HE$126,$D177)</f>
        <v>48417221</v>
      </c>
      <c r="ES177" s="272">
        <f t="shared" si="3577"/>
        <v>30</v>
      </c>
      <c r="ET177" s="246">
        <f t="shared" si="3577"/>
        <v>93611111</v>
      </c>
      <c r="EU177" s="242">
        <f t="shared" si="3577"/>
        <v>22944444</v>
      </c>
      <c r="EV177" s="269">
        <f t="shared" si="3577"/>
        <v>3</v>
      </c>
      <c r="EW177" s="243">
        <f t="shared" si="3577"/>
        <v>0</v>
      </c>
      <c r="EX177" s="242">
        <f t="shared" si="3577"/>
        <v>0</v>
      </c>
      <c r="EY177" s="269">
        <f t="shared" si="3577"/>
        <v>0</v>
      </c>
      <c r="EZ177" s="244">
        <f t="shared" si="3577"/>
        <v>357250782</v>
      </c>
      <c r="FA177" s="242">
        <f t="shared" si="3577"/>
        <v>54374938</v>
      </c>
      <c r="FB177" s="245">
        <f t="shared" si="3577"/>
        <v>28957938</v>
      </c>
      <c r="FC177" s="269">
        <f t="shared" si="3577"/>
        <v>10</v>
      </c>
      <c r="FD177" s="241">
        <f t="shared" si="3577"/>
        <v>93611111</v>
      </c>
      <c r="FE177" s="242">
        <f t="shared" si="3577"/>
        <v>22944444</v>
      </c>
      <c r="FF177" s="269">
        <f t="shared" si="3577"/>
        <v>3</v>
      </c>
      <c r="FG177" s="243">
        <f t="shared" si="3577"/>
        <v>0</v>
      </c>
      <c r="FH177" s="242">
        <f t="shared" si="3577"/>
        <v>0</v>
      </c>
      <c r="FI177" s="269">
        <f t="shared" si="3577"/>
        <v>0</v>
      </c>
      <c r="FJ177" s="244">
        <f t="shared" si="3577"/>
        <v>326250782</v>
      </c>
      <c r="FK177" s="242">
        <f t="shared" si="3577"/>
        <v>48124938</v>
      </c>
      <c r="FL177" s="245">
        <f t="shared" si="3577"/>
        <v>22707938</v>
      </c>
      <c r="FM177" s="269">
        <f t="shared" si="3577"/>
        <v>10</v>
      </c>
      <c r="FN177" s="241">
        <f t="shared" si="3577"/>
        <v>93611111</v>
      </c>
      <c r="FO177" s="242">
        <f t="shared" si="3577"/>
        <v>22944444</v>
      </c>
      <c r="FP177" s="269">
        <f t="shared" si="3577"/>
        <v>3</v>
      </c>
      <c r="FQ177" s="243">
        <f t="shared" si="3577"/>
        <v>0</v>
      </c>
      <c r="FR177" s="242">
        <f t="shared" si="3577"/>
        <v>0</v>
      </c>
      <c r="FS177" s="269">
        <f t="shared" si="3577"/>
        <v>0</v>
      </c>
      <c r="FT177" s="244">
        <f t="shared" si="3577"/>
        <v>314250782</v>
      </c>
      <c r="FU177" s="242">
        <f t="shared" si="3577"/>
        <v>43624938</v>
      </c>
      <c r="FV177" s="245">
        <f t="shared" si="3577"/>
        <v>18207938</v>
      </c>
      <c r="FW177" s="269">
        <f t="shared" si="3577"/>
        <v>9</v>
      </c>
      <c r="FX177" s="441">
        <f t="shared" ref="FX177:HA177" si="3578">SUMIFS(FX$5:FX$126,$HC$5:$HC$126,$S177,$HE$5:$HE$126,$D177)</f>
        <v>280833333</v>
      </c>
      <c r="FY177" s="442">
        <f t="shared" si="3578"/>
        <v>68833332</v>
      </c>
      <c r="FZ177" s="443">
        <f t="shared" si="3578"/>
        <v>9</v>
      </c>
      <c r="GA177" s="462">
        <f t="shared" si="3578"/>
        <v>0</v>
      </c>
      <c r="GB177" s="463">
        <f t="shared" si="3578"/>
        <v>0</v>
      </c>
      <c r="GC177" s="464">
        <f t="shared" si="3578"/>
        <v>0</v>
      </c>
      <c r="GD177" s="309">
        <f t="shared" si="3578"/>
        <v>997752346</v>
      </c>
      <c r="GE177" s="319">
        <f t="shared" si="3578"/>
        <v>146124814</v>
      </c>
      <c r="GF177" s="329">
        <f t="shared" si="3578"/>
        <v>69873814</v>
      </c>
      <c r="GG177" s="272">
        <f t="shared" si="3578"/>
        <v>29</v>
      </c>
      <c r="GH177" s="344">
        <f t="shared" si="3578"/>
        <v>421666665</v>
      </c>
      <c r="GI177" s="345">
        <f t="shared" si="3578"/>
        <v>109666665</v>
      </c>
      <c r="GJ177" s="276">
        <f t="shared" si="3578"/>
        <v>15</v>
      </c>
      <c r="GK177" s="364">
        <f t="shared" si="3578"/>
        <v>0</v>
      </c>
      <c r="GL177" s="365">
        <f t="shared" si="3578"/>
        <v>0</v>
      </c>
      <c r="GM177" s="279">
        <f t="shared" si="3578"/>
        <v>0</v>
      </c>
      <c r="GN177" s="379">
        <f t="shared" si="3578"/>
        <v>2132196998</v>
      </c>
      <c r="GO177" s="380">
        <f t="shared" si="3578"/>
        <v>270793035</v>
      </c>
      <c r="GP177" s="381">
        <f t="shared" si="3578"/>
        <v>118291035</v>
      </c>
      <c r="GQ177" s="282">
        <f t="shared" si="3578"/>
        <v>59</v>
      </c>
      <c r="GR177" s="401">
        <f t="shared" si="3578"/>
        <v>3299699997</v>
      </c>
      <c r="GS177" s="402">
        <f t="shared" si="3578"/>
        <v>448749998</v>
      </c>
      <c r="GT177" s="285">
        <f t="shared" si="3578"/>
        <v>32</v>
      </c>
      <c r="GU177" s="401">
        <f t="shared" si="3578"/>
        <v>0</v>
      </c>
      <c r="GV177" s="402">
        <f t="shared" si="3578"/>
        <v>0</v>
      </c>
      <c r="GW177" s="285">
        <f t="shared" si="3578"/>
        <v>0</v>
      </c>
      <c r="GX177" s="401">
        <f t="shared" si="3578"/>
        <v>4238220106</v>
      </c>
      <c r="GY177" s="402">
        <f t="shared" si="3578"/>
        <v>551025786</v>
      </c>
      <c r="GZ177" s="417">
        <f t="shared" si="3578"/>
        <v>246021786</v>
      </c>
      <c r="HA177" s="291">
        <f t="shared" si="3578"/>
        <v>115</v>
      </c>
      <c r="HB177" s="260"/>
      <c r="HC177" s="247" t="s">
        <v>237</v>
      </c>
      <c r="HD177" s="258"/>
      <c r="HE177" s="259"/>
      <c r="HF177" s="258"/>
      <c r="HG177" s="258"/>
    </row>
    <row r="178" spans="2:215" s="96" customFormat="1" ht="28.5">
      <c r="B178" s="602"/>
      <c r="C178" s="147"/>
      <c r="D178" s="521"/>
      <c r="E178" s="234"/>
      <c r="F178" s="235"/>
      <c r="G178" s="235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9"/>
      <c r="S178" s="248" t="s">
        <v>238</v>
      </c>
      <c r="T178" s="249">
        <f t="shared" ref="T178:AY178" si="3579">SUMIFS(T$5:T$126,$HC$5:$HC$126,$S178,$HE$5:$HE$126,$D177)</f>
        <v>121294000</v>
      </c>
      <c r="U178" s="250">
        <f t="shared" si="3579"/>
        <v>31570000</v>
      </c>
      <c r="V178" s="270">
        <f t="shared" si="3579"/>
        <v>1</v>
      </c>
      <c r="W178" s="251">
        <f t="shared" si="3579"/>
        <v>0</v>
      </c>
      <c r="X178" s="250">
        <f t="shared" si="3579"/>
        <v>0</v>
      </c>
      <c r="Y178" s="270">
        <f t="shared" si="3579"/>
        <v>0</v>
      </c>
      <c r="Z178" s="252">
        <f t="shared" si="3579"/>
        <v>337426967</v>
      </c>
      <c r="AA178" s="250">
        <f t="shared" si="3579"/>
        <v>94016725</v>
      </c>
      <c r="AB178" s="253">
        <f t="shared" si="3579"/>
        <v>68599725</v>
      </c>
      <c r="AC178" s="270">
        <f t="shared" si="3579"/>
        <v>1</v>
      </c>
      <c r="AD178" s="249">
        <f t="shared" si="3579"/>
        <v>870126724</v>
      </c>
      <c r="AE178" s="250">
        <f t="shared" si="3579"/>
        <v>67294250</v>
      </c>
      <c r="AF178" s="270">
        <f t="shared" si="3579"/>
        <v>1</v>
      </c>
      <c r="AG178" s="251">
        <f t="shared" si="3579"/>
        <v>0</v>
      </c>
      <c r="AH178" s="250">
        <f t="shared" si="3579"/>
        <v>0</v>
      </c>
      <c r="AI178" s="270">
        <f t="shared" si="3579"/>
        <v>0</v>
      </c>
      <c r="AJ178" s="252">
        <f t="shared" si="3579"/>
        <v>39674054</v>
      </c>
      <c r="AK178" s="250">
        <f t="shared" si="3579"/>
        <v>42548388</v>
      </c>
      <c r="AL178" s="253">
        <f t="shared" si="3579"/>
        <v>17131388</v>
      </c>
      <c r="AM178" s="270">
        <f t="shared" si="3579"/>
        <v>1</v>
      </c>
      <c r="AN178" s="249">
        <f t="shared" si="3579"/>
        <v>128022072</v>
      </c>
      <c r="AO178" s="250">
        <f t="shared" si="3579"/>
        <v>30850582</v>
      </c>
      <c r="AP178" s="270">
        <f t="shared" si="3579"/>
        <v>3</v>
      </c>
      <c r="AQ178" s="251">
        <f t="shared" si="3579"/>
        <v>0</v>
      </c>
      <c r="AR178" s="250">
        <f t="shared" si="3579"/>
        <v>0</v>
      </c>
      <c r="AS178" s="270">
        <f t="shared" si="3579"/>
        <v>0</v>
      </c>
      <c r="AT178" s="252">
        <f t="shared" si="3579"/>
        <v>324880330</v>
      </c>
      <c r="AU178" s="250">
        <f t="shared" si="3579"/>
        <v>40947088</v>
      </c>
      <c r="AV178" s="253">
        <f t="shared" si="3579"/>
        <v>15530088</v>
      </c>
      <c r="AW178" s="270">
        <f t="shared" si="3579"/>
        <v>1</v>
      </c>
      <c r="AX178" s="444">
        <f t="shared" si="3579"/>
        <v>1119442796</v>
      </c>
      <c r="AY178" s="445">
        <f t="shared" si="3579"/>
        <v>129714832</v>
      </c>
      <c r="AZ178" s="446">
        <f t="shared" ref="AZ178:CE178" si="3580">SUMIFS(AZ$5:AZ$126,$HC$5:$HC$126,$S178,$HE$5:$HE$126,$D177)</f>
        <v>5</v>
      </c>
      <c r="BA178" s="465">
        <f t="shared" si="3580"/>
        <v>0</v>
      </c>
      <c r="BB178" s="466">
        <f t="shared" si="3580"/>
        <v>0</v>
      </c>
      <c r="BC178" s="467">
        <f t="shared" si="3580"/>
        <v>0</v>
      </c>
      <c r="BD178" s="310">
        <f t="shared" si="3580"/>
        <v>701981351</v>
      </c>
      <c r="BE178" s="320">
        <f t="shared" si="3580"/>
        <v>177512201</v>
      </c>
      <c r="BF178" s="330">
        <f t="shared" si="3580"/>
        <v>101261201</v>
      </c>
      <c r="BG178" s="273">
        <f t="shared" si="3580"/>
        <v>3</v>
      </c>
      <c r="BH178" s="254">
        <f t="shared" si="3580"/>
        <v>870126724</v>
      </c>
      <c r="BI178" s="250">
        <f t="shared" si="3580"/>
        <v>82331400</v>
      </c>
      <c r="BJ178" s="270">
        <f t="shared" si="3580"/>
        <v>1</v>
      </c>
      <c r="BK178" s="251">
        <f t="shared" si="3580"/>
        <v>0</v>
      </c>
      <c r="BL178" s="250">
        <f t="shared" si="3580"/>
        <v>0</v>
      </c>
      <c r="BM178" s="270">
        <f t="shared" si="3580"/>
        <v>0</v>
      </c>
      <c r="BN178" s="252">
        <f t="shared" si="3580"/>
        <v>269900629</v>
      </c>
      <c r="BO178" s="250">
        <f t="shared" si="3580"/>
        <v>40844135</v>
      </c>
      <c r="BP178" s="253">
        <f t="shared" si="3580"/>
        <v>15427135</v>
      </c>
      <c r="BQ178" s="270">
        <f t="shared" si="3580"/>
        <v>1</v>
      </c>
      <c r="BR178" s="249">
        <f t="shared" si="3580"/>
        <v>67429000</v>
      </c>
      <c r="BS178" s="250">
        <f t="shared" si="3580"/>
        <v>16655000</v>
      </c>
      <c r="BT178" s="270">
        <f t="shared" si="3580"/>
        <v>1</v>
      </c>
      <c r="BU178" s="251">
        <f t="shared" si="3580"/>
        <v>0</v>
      </c>
      <c r="BV178" s="250">
        <f t="shared" si="3580"/>
        <v>0</v>
      </c>
      <c r="BW178" s="270">
        <f t="shared" si="3580"/>
        <v>0</v>
      </c>
      <c r="BX178" s="252">
        <f t="shared" si="3580"/>
        <v>326734705</v>
      </c>
      <c r="BY178" s="250">
        <f t="shared" si="3580"/>
        <v>46365918</v>
      </c>
      <c r="BZ178" s="253">
        <f t="shared" si="3580"/>
        <v>20948918</v>
      </c>
      <c r="CA178" s="270">
        <f t="shared" si="3580"/>
        <v>1</v>
      </c>
      <c r="CB178" s="249">
        <f t="shared" si="3580"/>
        <v>231527998</v>
      </c>
      <c r="CC178" s="250">
        <f t="shared" si="3580"/>
        <v>47890097</v>
      </c>
      <c r="CD178" s="270">
        <f t="shared" si="3580"/>
        <v>4</v>
      </c>
      <c r="CE178" s="251">
        <f t="shared" si="3580"/>
        <v>0</v>
      </c>
      <c r="CF178" s="250">
        <f t="shared" ref="CF178:DK178" si="3581">SUMIFS(CF$5:CF$126,$HC$5:$HC$126,$S178,$HE$5:$HE$126,$D177)</f>
        <v>0</v>
      </c>
      <c r="CG178" s="270">
        <f t="shared" si="3581"/>
        <v>0</v>
      </c>
      <c r="CH178" s="252">
        <f t="shared" si="3581"/>
        <v>286277878</v>
      </c>
      <c r="CI178" s="250">
        <f t="shared" si="3581"/>
        <v>35200018</v>
      </c>
      <c r="CJ178" s="253">
        <f t="shared" si="3581"/>
        <v>9783018</v>
      </c>
      <c r="CK178" s="270">
        <f t="shared" si="3581"/>
        <v>1</v>
      </c>
      <c r="CL178" s="444">
        <f t="shared" si="3581"/>
        <v>1169083722</v>
      </c>
      <c r="CM178" s="445">
        <f t="shared" si="3581"/>
        <v>146876497</v>
      </c>
      <c r="CN178" s="446">
        <f t="shared" si="3581"/>
        <v>6</v>
      </c>
      <c r="CO178" s="465">
        <f t="shared" si="3581"/>
        <v>0</v>
      </c>
      <c r="CP178" s="466">
        <f t="shared" si="3581"/>
        <v>0</v>
      </c>
      <c r="CQ178" s="467">
        <f t="shared" si="3581"/>
        <v>0</v>
      </c>
      <c r="CR178" s="310">
        <f t="shared" si="3581"/>
        <v>882913212</v>
      </c>
      <c r="CS178" s="320">
        <f t="shared" si="3581"/>
        <v>122410071</v>
      </c>
      <c r="CT178" s="330">
        <f t="shared" si="3581"/>
        <v>46159071</v>
      </c>
      <c r="CU178" s="273">
        <f t="shared" si="3581"/>
        <v>3</v>
      </c>
      <c r="CV178" s="346">
        <f t="shared" si="3581"/>
        <v>2288526518</v>
      </c>
      <c r="CW178" s="347">
        <f t="shared" si="3581"/>
        <v>276591329</v>
      </c>
      <c r="CX178" s="277">
        <f t="shared" si="3581"/>
        <v>11</v>
      </c>
      <c r="CY178" s="366">
        <f t="shared" si="3581"/>
        <v>0</v>
      </c>
      <c r="CZ178" s="367">
        <f t="shared" si="3581"/>
        <v>0</v>
      </c>
      <c r="DA178" s="280">
        <f t="shared" si="3581"/>
        <v>0</v>
      </c>
      <c r="DB178" s="382">
        <f t="shared" si="3581"/>
        <v>1584894563</v>
      </c>
      <c r="DC178" s="383">
        <f t="shared" si="3581"/>
        <v>299922272</v>
      </c>
      <c r="DD178" s="330">
        <f t="shared" si="3581"/>
        <v>147420272</v>
      </c>
      <c r="DE178" s="283">
        <f t="shared" si="3581"/>
        <v>6</v>
      </c>
      <c r="DF178" s="254">
        <f t="shared" si="3581"/>
        <v>0</v>
      </c>
      <c r="DG178" s="250">
        <f t="shared" si="3581"/>
        <v>0</v>
      </c>
      <c r="DH178" s="270">
        <f t="shared" si="3581"/>
        <v>0</v>
      </c>
      <c r="DI178" s="251">
        <f t="shared" si="3581"/>
        <v>20908180</v>
      </c>
      <c r="DJ178" s="250">
        <f t="shared" si="3581"/>
        <v>6346523</v>
      </c>
      <c r="DK178" s="270">
        <f t="shared" si="3581"/>
        <v>1</v>
      </c>
      <c r="DL178" s="252">
        <f t="shared" ref="DL178:EQ178" si="3582">SUMIFS(DL$5:DL$126,$HC$5:$HC$126,$S178,$HE$5:$HE$126,$D177)</f>
        <v>0</v>
      </c>
      <c r="DM178" s="250">
        <f t="shared" si="3582"/>
        <v>0</v>
      </c>
      <c r="DN178" s="253">
        <f t="shared" si="3582"/>
        <v>-25417000</v>
      </c>
      <c r="DO178" s="270">
        <f t="shared" si="3582"/>
        <v>0</v>
      </c>
      <c r="DP178" s="249">
        <f t="shared" si="3582"/>
        <v>0</v>
      </c>
      <c r="DQ178" s="250">
        <f t="shared" si="3582"/>
        <v>0</v>
      </c>
      <c r="DR178" s="270">
        <f t="shared" si="3582"/>
        <v>0</v>
      </c>
      <c r="DS178" s="251">
        <f t="shared" si="3582"/>
        <v>0</v>
      </c>
      <c r="DT178" s="250">
        <f t="shared" si="3582"/>
        <v>0</v>
      </c>
      <c r="DU178" s="270">
        <f t="shared" si="3582"/>
        <v>0</v>
      </c>
      <c r="DV178" s="252">
        <f t="shared" si="3582"/>
        <v>0</v>
      </c>
      <c r="DW178" s="250">
        <f t="shared" si="3582"/>
        <v>0</v>
      </c>
      <c r="DX178" s="253">
        <f t="shared" si="3582"/>
        <v>-25417000</v>
      </c>
      <c r="DY178" s="270">
        <f t="shared" si="3582"/>
        <v>0</v>
      </c>
      <c r="DZ178" s="249">
        <f t="shared" si="3582"/>
        <v>0</v>
      </c>
      <c r="EA178" s="250">
        <f t="shared" si="3582"/>
        <v>0</v>
      </c>
      <c r="EB178" s="270">
        <f t="shared" si="3582"/>
        <v>0</v>
      </c>
      <c r="EC178" s="251">
        <f t="shared" si="3582"/>
        <v>0</v>
      </c>
      <c r="ED178" s="250">
        <f t="shared" si="3582"/>
        <v>0</v>
      </c>
      <c r="EE178" s="270">
        <f t="shared" si="3582"/>
        <v>0</v>
      </c>
      <c r="EF178" s="252">
        <f t="shared" si="3582"/>
        <v>0</v>
      </c>
      <c r="EG178" s="250">
        <f t="shared" si="3582"/>
        <v>0</v>
      </c>
      <c r="EH178" s="253">
        <f t="shared" si="3582"/>
        <v>-25417000</v>
      </c>
      <c r="EI178" s="270">
        <f t="shared" si="3582"/>
        <v>0</v>
      </c>
      <c r="EJ178" s="444">
        <f t="shared" si="3582"/>
        <v>0</v>
      </c>
      <c r="EK178" s="445">
        <f t="shared" si="3582"/>
        <v>0</v>
      </c>
      <c r="EL178" s="446">
        <f t="shared" si="3582"/>
        <v>0</v>
      </c>
      <c r="EM178" s="465">
        <f t="shared" si="3582"/>
        <v>20908180</v>
      </c>
      <c r="EN178" s="466">
        <f t="shared" si="3582"/>
        <v>6346523</v>
      </c>
      <c r="EO178" s="467">
        <f t="shared" si="3582"/>
        <v>1</v>
      </c>
      <c r="EP178" s="310">
        <f t="shared" si="3582"/>
        <v>0</v>
      </c>
      <c r="EQ178" s="320">
        <f t="shared" si="3582"/>
        <v>0</v>
      </c>
      <c r="ER178" s="330">
        <f t="shared" ref="ER178:FW178" si="3583">SUMIFS(ER$5:ER$126,$HC$5:$HC$126,$S178,$HE$5:$HE$126,$D177)</f>
        <v>-76251000</v>
      </c>
      <c r="ES178" s="273">
        <f t="shared" si="3583"/>
        <v>0</v>
      </c>
      <c r="ET178" s="254">
        <f t="shared" si="3583"/>
        <v>0</v>
      </c>
      <c r="EU178" s="250">
        <f t="shared" si="3583"/>
        <v>0</v>
      </c>
      <c r="EV178" s="270">
        <f t="shared" si="3583"/>
        <v>0</v>
      </c>
      <c r="EW178" s="251">
        <f t="shared" si="3583"/>
        <v>0</v>
      </c>
      <c r="EX178" s="250">
        <f t="shared" si="3583"/>
        <v>0</v>
      </c>
      <c r="EY178" s="270">
        <f t="shared" si="3583"/>
        <v>0</v>
      </c>
      <c r="EZ178" s="252">
        <f t="shared" si="3583"/>
        <v>0</v>
      </c>
      <c r="FA178" s="250">
        <f t="shared" si="3583"/>
        <v>0</v>
      </c>
      <c r="FB178" s="253">
        <f t="shared" si="3583"/>
        <v>-25417000</v>
      </c>
      <c r="FC178" s="270">
        <f t="shared" si="3583"/>
        <v>0</v>
      </c>
      <c r="FD178" s="249">
        <f t="shared" si="3583"/>
        <v>0</v>
      </c>
      <c r="FE178" s="250">
        <f t="shared" si="3583"/>
        <v>0</v>
      </c>
      <c r="FF178" s="270">
        <f t="shared" si="3583"/>
        <v>0</v>
      </c>
      <c r="FG178" s="251">
        <f t="shared" si="3583"/>
        <v>0</v>
      </c>
      <c r="FH178" s="250">
        <f t="shared" si="3583"/>
        <v>0</v>
      </c>
      <c r="FI178" s="270">
        <f t="shared" si="3583"/>
        <v>0</v>
      </c>
      <c r="FJ178" s="252">
        <f t="shared" si="3583"/>
        <v>0</v>
      </c>
      <c r="FK178" s="250">
        <f t="shared" si="3583"/>
        <v>0</v>
      </c>
      <c r="FL178" s="253">
        <f t="shared" si="3583"/>
        <v>-25417000</v>
      </c>
      <c r="FM178" s="270">
        <f t="shared" si="3583"/>
        <v>0</v>
      </c>
      <c r="FN178" s="249">
        <f t="shared" si="3583"/>
        <v>0</v>
      </c>
      <c r="FO178" s="250">
        <f t="shared" si="3583"/>
        <v>0</v>
      </c>
      <c r="FP178" s="270">
        <f t="shared" si="3583"/>
        <v>0</v>
      </c>
      <c r="FQ178" s="251">
        <f t="shared" si="3583"/>
        <v>0</v>
      </c>
      <c r="FR178" s="250">
        <f t="shared" si="3583"/>
        <v>0</v>
      </c>
      <c r="FS178" s="270">
        <f t="shared" si="3583"/>
        <v>0</v>
      </c>
      <c r="FT178" s="252">
        <f t="shared" si="3583"/>
        <v>0</v>
      </c>
      <c r="FU178" s="250">
        <f t="shared" si="3583"/>
        <v>0</v>
      </c>
      <c r="FV178" s="253">
        <f t="shared" si="3583"/>
        <v>-25417000</v>
      </c>
      <c r="FW178" s="270">
        <f t="shared" si="3583"/>
        <v>0</v>
      </c>
      <c r="FX178" s="444">
        <f t="shared" ref="FX178:HA178" si="3584">SUMIFS(FX$5:FX$126,$HC$5:$HC$126,$S178,$HE$5:$HE$126,$D177)</f>
        <v>0</v>
      </c>
      <c r="FY178" s="445">
        <f t="shared" si="3584"/>
        <v>0</v>
      </c>
      <c r="FZ178" s="446">
        <f t="shared" si="3584"/>
        <v>0</v>
      </c>
      <c r="GA178" s="465">
        <f t="shared" si="3584"/>
        <v>0</v>
      </c>
      <c r="GB178" s="466">
        <f t="shared" si="3584"/>
        <v>0</v>
      </c>
      <c r="GC178" s="467">
        <f t="shared" si="3584"/>
        <v>0</v>
      </c>
      <c r="GD178" s="310">
        <f t="shared" si="3584"/>
        <v>0</v>
      </c>
      <c r="GE178" s="320">
        <f t="shared" si="3584"/>
        <v>0</v>
      </c>
      <c r="GF178" s="330">
        <f t="shared" si="3584"/>
        <v>-76251000</v>
      </c>
      <c r="GG178" s="273">
        <f t="shared" si="3584"/>
        <v>0</v>
      </c>
      <c r="GH178" s="346">
        <f t="shared" si="3584"/>
        <v>0</v>
      </c>
      <c r="GI178" s="347">
        <f t="shared" si="3584"/>
        <v>0</v>
      </c>
      <c r="GJ178" s="277">
        <f t="shared" si="3584"/>
        <v>0</v>
      </c>
      <c r="GK178" s="366">
        <f t="shared" si="3584"/>
        <v>20908180</v>
      </c>
      <c r="GL178" s="367">
        <f t="shared" si="3584"/>
        <v>6346523</v>
      </c>
      <c r="GM178" s="280">
        <f t="shared" si="3584"/>
        <v>1</v>
      </c>
      <c r="GN178" s="382">
        <f t="shared" si="3584"/>
        <v>0</v>
      </c>
      <c r="GO178" s="383">
        <f t="shared" si="3584"/>
        <v>0</v>
      </c>
      <c r="GP178" s="330">
        <f t="shared" si="3584"/>
        <v>-152502000</v>
      </c>
      <c r="GQ178" s="283">
        <f t="shared" si="3584"/>
        <v>0</v>
      </c>
      <c r="GR178" s="403">
        <f t="shared" si="3584"/>
        <v>2288526518</v>
      </c>
      <c r="GS178" s="404">
        <f t="shared" si="3584"/>
        <v>276591329</v>
      </c>
      <c r="GT178" s="286">
        <f t="shared" si="3584"/>
        <v>11</v>
      </c>
      <c r="GU178" s="403">
        <f t="shared" si="3584"/>
        <v>20908180</v>
      </c>
      <c r="GV178" s="404">
        <f t="shared" si="3584"/>
        <v>6346523</v>
      </c>
      <c r="GW178" s="286">
        <f t="shared" si="3584"/>
        <v>1</v>
      </c>
      <c r="GX178" s="403">
        <f t="shared" si="3584"/>
        <v>1584894563</v>
      </c>
      <c r="GY178" s="404">
        <f t="shared" si="3584"/>
        <v>299922272</v>
      </c>
      <c r="GZ178" s="330">
        <f t="shared" si="3584"/>
        <v>-5081728</v>
      </c>
      <c r="HA178" s="290">
        <f t="shared" si="3584"/>
        <v>6</v>
      </c>
      <c r="HB178" s="260"/>
      <c r="HC178" s="247" t="s">
        <v>238</v>
      </c>
      <c r="HD178" s="258"/>
      <c r="HE178" s="259"/>
      <c r="HF178" s="258"/>
      <c r="HG178" s="258"/>
    </row>
    <row r="179" spans="2:215" s="96" customFormat="1" ht="29.25" thickBot="1">
      <c r="B179" s="602"/>
      <c r="C179" s="147"/>
      <c r="D179" s="521"/>
      <c r="E179" s="234"/>
      <c r="F179" s="235"/>
      <c r="G179" s="235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9"/>
      <c r="S179" s="268" t="s">
        <v>239</v>
      </c>
      <c r="T179" s="261">
        <f t="shared" ref="T179:AA179" si="3585">IF(AND(T177&gt;0,T178&gt;0),ROUNDDOWN(T178/T177,4),"")</f>
        <v>0.1439</v>
      </c>
      <c r="U179" s="262">
        <f t="shared" si="3585"/>
        <v>0.59450000000000003</v>
      </c>
      <c r="V179" s="271">
        <f t="shared" si="3585"/>
        <v>0.5</v>
      </c>
      <c r="W179" s="263" t="str">
        <f t="shared" si="3585"/>
        <v/>
      </c>
      <c r="X179" s="262" t="str">
        <f t="shared" si="3585"/>
        <v/>
      </c>
      <c r="Y179" s="271" t="str">
        <f t="shared" si="3585"/>
        <v/>
      </c>
      <c r="Z179" s="264">
        <f t="shared" si="3585"/>
        <v>1.0936999999999999</v>
      </c>
      <c r="AA179" s="262">
        <f t="shared" si="3585"/>
        <v>2.6926999999999999</v>
      </c>
      <c r="AB179" s="265">
        <f>IF(AB178&gt;0,AB178/AB177,0)</f>
        <v>7.2225419385527676</v>
      </c>
      <c r="AC179" s="271">
        <f t="shared" ref="AC179:AK179" si="3586">IF(AND(AC177&gt;0,AC178&gt;0),ROUNDDOWN(AC178/AC177,4),"")</f>
        <v>0.1111</v>
      </c>
      <c r="AD179" s="261">
        <f t="shared" si="3586"/>
        <v>11.9687</v>
      </c>
      <c r="AE179" s="262">
        <f t="shared" si="3586"/>
        <v>3.8018999999999998</v>
      </c>
      <c r="AF179" s="271">
        <f t="shared" si="3586"/>
        <v>0.5</v>
      </c>
      <c r="AG179" s="263" t="str">
        <f t="shared" si="3586"/>
        <v/>
      </c>
      <c r="AH179" s="262" t="str">
        <f t="shared" si="3586"/>
        <v/>
      </c>
      <c r="AI179" s="271" t="str">
        <f t="shared" si="3586"/>
        <v/>
      </c>
      <c r="AJ179" s="264">
        <f t="shared" si="3586"/>
        <v>0.1221</v>
      </c>
      <c r="AK179" s="262">
        <f t="shared" si="3586"/>
        <v>1.0544</v>
      </c>
      <c r="AL179" s="265">
        <f>IF(AL178&gt;0,AL178/AL177,0)</f>
        <v>1.1470843384852643</v>
      </c>
      <c r="AM179" s="271">
        <f t="shared" ref="AM179:AU179" si="3587">IF(AND(AM177&gt;0,AM178&gt;0),ROUNDDOWN(AM178/AM177,4),"")</f>
        <v>0.1</v>
      </c>
      <c r="AN179" s="261">
        <f t="shared" si="3587"/>
        <v>47.415500000000002</v>
      </c>
      <c r="AO179" s="262">
        <f t="shared" si="3587"/>
        <v>11.4261</v>
      </c>
      <c r="AP179" s="271">
        <f t="shared" si="3587"/>
        <v>3</v>
      </c>
      <c r="AQ179" s="263" t="str">
        <f t="shared" si="3587"/>
        <v/>
      </c>
      <c r="AR179" s="262" t="str">
        <f t="shared" si="3587"/>
        <v/>
      </c>
      <c r="AS179" s="271" t="str">
        <f t="shared" si="3587"/>
        <v/>
      </c>
      <c r="AT179" s="264">
        <f t="shared" si="3587"/>
        <v>1.1696</v>
      </c>
      <c r="AU179" s="262">
        <f t="shared" si="3587"/>
        <v>1.1559999999999999</v>
      </c>
      <c r="AV179" s="265">
        <f>IF(AV178&gt;0,AV178/AV177,0)</f>
        <v>1.5525771835429751</v>
      </c>
      <c r="AW179" s="271">
        <f t="shared" ref="AW179:BE179" si="3588">IF(AND(AW177&gt;0,AW178&gt;0),ROUNDDOWN(AW178/AW177,4),"")</f>
        <v>0.14280000000000001</v>
      </c>
      <c r="AX179" s="447">
        <f t="shared" si="3588"/>
        <v>1.2193000000000001</v>
      </c>
      <c r="AY179" s="448">
        <f t="shared" si="3588"/>
        <v>1.7647999999999999</v>
      </c>
      <c r="AZ179" s="449">
        <f t="shared" si="3588"/>
        <v>1</v>
      </c>
      <c r="BA179" s="468" t="str">
        <f t="shared" si="3588"/>
        <v/>
      </c>
      <c r="BB179" s="469" t="str">
        <f t="shared" si="3588"/>
        <v/>
      </c>
      <c r="BC179" s="470" t="str">
        <f t="shared" si="3588"/>
        <v/>
      </c>
      <c r="BD179" s="311">
        <f t="shared" si="3588"/>
        <v>0.77039999999999997</v>
      </c>
      <c r="BE179" s="321">
        <f t="shared" si="3588"/>
        <v>1.6036999999999999</v>
      </c>
      <c r="BF179" s="331"/>
      <c r="BG179" s="274">
        <f>IF(AND(BG177&gt;0,BG178&gt;0),ROUNDDOWN(BG178/BG177,4),"")</f>
        <v>0.1153</v>
      </c>
      <c r="BH179" s="267">
        <f t="shared" ref="BH179:BO179" si="3589">IF(AND(BH177&gt;0,BH178&gt;0),ROUNDDOWN(BH178/BH177,4),"")</f>
        <v>1.9377</v>
      </c>
      <c r="BI179" s="262">
        <f t="shared" si="3589"/>
        <v>0.61160000000000003</v>
      </c>
      <c r="BJ179" s="271">
        <f t="shared" si="3589"/>
        <v>0.25</v>
      </c>
      <c r="BK179" s="263" t="str">
        <f t="shared" si="3589"/>
        <v/>
      </c>
      <c r="BL179" s="262" t="str">
        <f t="shared" si="3589"/>
        <v/>
      </c>
      <c r="BM179" s="271" t="str">
        <f t="shared" si="3589"/>
        <v/>
      </c>
      <c r="BN179" s="264">
        <f t="shared" si="3589"/>
        <v>0.69289999999999996</v>
      </c>
      <c r="BO179" s="262">
        <f t="shared" si="3589"/>
        <v>0.67749999999999999</v>
      </c>
      <c r="BP179" s="265">
        <f>IF(BP178&gt;0,BP178/BP177,0)</f>
        <v>0.44249607710166372</v>
      </c>
      <c r="BQ179" s="271">
        <f t="shared" ref="BQ179:BY179" si="3590">IF(AND(BQ177&gt;0,BQ178&gt;0),ROUNDDOWN(BQ178/BQ177,4),"")</f>
        <v>9.0899999999999995E-2</v>
      </c>
      <c r="BR179" s="261">
        <f t="shared" si="3590"/>
        <v>1.4362999999999999</v>
      </c>
      <c r="BS179" s="262">
        <f t="shared" si="3590"/>
        <v>1.2236</v>
      </c>
      <c r="BT179" s="271">
        <f t="shared" si="3590"/>
        <v>0.5</v>
      </c>
      <c r="BU179" s="263" t="str">
        <f t="shared" si="3590"/>
        <v/>
      </c>
      <c r="BV179" s="262" t="str">
        <f t="shared" si="3590"/>
        <v/>
      </c>
      <c r="BW179" s="271" t="str">
        <f t="shared" si="3590"/>
        <v/>
      </c>
      <c r="BX179" s="264">
        <f t="shared" si="3590"/>
        <v>0.82030000000000003</v>
      </c>
      <c r="BY179" s="262">
        <f t="shared" si="3590"/>
        <v>0.71960000000000002</v>
      </c>
      <c r="BZ179" s="265">
        <f>IF(BZ178&gt;0,BZ178/BZ177,0)</f>
        <v>0.53696048927803686</v>
      </c>
      <c r="CA179" s="271">
        <f t="shared" ref="CA179:CI179" si="3591">IF(AND(CA177&gt;0,CA178&gt;0),ROUNDDOWN(CA178/CA177,4),"")</f>
        <v>0.125</v>
      </c>
      <c r="CB179" s="261">
        <f t="shared" si="3591"/>
        <v>0.15809999999999999</v>
      </c>
      <c r="CC179" s="262">
        <f t="shared" si="3591"/>
        <v>0.40799999999999997</v>
      </c>
      <c r="CD179" s="271">
        <f t="shared" si="3591"/>
        <v>0.66659999999999997</v>
      </c>
      <c r="CE179" s="263" t="str">
        <f t="shared" si="3591"/>
        <v/>
      </c>
      <c r="CF179" s="262" t="str">
        <f t="shared" si="3591"/>
        <v/>
      </c>
      <c r="CG179" s="271" t="str">
        <f t="shared" si="3591"/>
        <v/>
      </c>
      <c r="CH179" s="264">
        <f t="shared" si="3591"/>
        <v>0.70309999999999995</v>
      </c>
      <c r="CI179" s="262">
        <f t="shared" si="3591"/>
        <v>0.78510000000000002</v>
      </c>
      <c r="CJ179" s="265">
        <f>IF(CJ178&gt;0,CJ178/CJ177,0)</f>
        <v>0.50382578320482874</v>
      </c>
      <c r="CK179" s="271">
        <f t="shared" ref="CK179:CS179" si="3592">IF(AND(CK177&gt;0,CK178&gt;0),ROUNDDOWN(CK178/CK177,4),"")</f>
        <v>9.0899999999999995E-2</v>
      </c>
      <c r="CL179" s="447">
        <f t="shared" si="3592"/>
        <v>0.59640000000000004</v>
      </c>
      <c r="CM179" s="448">
        <f t="shared" si="3592"/>
        <v>0.55300000000000005</v>
      </c>
      <c r="CN179" s="449">
        <f t="shared" si="3592"/>
        <v>0.5</v>
      </c>
      <c r="CO179" s="468" t="str">
        <f t="shared" si="3592"/>
        <v/>
      </c>
      <c r="CP179" s="469" t="str">
        <f t="shared" si="3592"/>
        <v/>
      </c>
      <c r="CQ179" s="470" t="str">
        <f t="shared" si="3592"/>
        <v/>
      </c>
      <c r="CR179" s="311">
        <f t="shared" si="3592"/>
        <v>0.73880000000000001</v>
      </c>
      <c r="CS179" s="321">
        <f t="shared" si="3592"/>
        <v>0.72189999999999999</v>
      </c>
      <c r="CT179" s="331"/>
      <c r="CU179" s="274">
        <f t="shared" ref="CU179:DC179" si="3593">IF(AND(CU177&gt;0,CU178&gt;0),ROUNDDOWN(CU178/CU177,4),"")</f>
        <v>0.1</v>
      </c>
      <c r="CV179" s="348">
        <f t="shared" si="3593"/>
        <v>0.79510000000000003</v>
      </c>
      <c r="CW179" s="349">
        <f t="shared" si="3593"/>
        <v>0.81569999999999998</v>
      </c>
      <c r="CX179" s="278">
        <f t="shared" si="3593"/>
        <v>0.64700000000000002</v>
      </c>
      <c r="CY179" s="368" t="str">
        <f t="shared" si="3593"/>
        <v/>
      </c>
      <c r="CZ179" s="369" t="str">
        <f t="shared" si="3593"/>
        <v/>
      </c>
      <c r="DA179" s="281" t="str">
        <f t="shared" si="3593"/>
        <v/>
      </c>
      <c r="DB179" s="384">
        <f t="shared" si="3593"/>
        <v>0.75249999999999995</v>
      </c>
      <c r="DC179" s="385">
        <f t="shared" si="3593"/>
        <v>1.0702</v>
      </c>
      <c r="DD179" s="386"/>
      <c r="DE179" s="284">
        <f>IF(AND(DE177&gt;0,DE178&gt;0),ROUNDDOWN(DE178/DE177,4),"")</f>
        <v>0.1071</v>
      </c>
      <c r="DF179" s="267" t="str">
        <f t="shared" ref="DF179:DM179" si="3594">IF(AND(DF177&gt;0,DF178&gt;0),ROUNDDOWN(DF178/DF177,4),"")</f>
        <v/>
      </c>
      <c r="DG179" s="262" t="str">
        <f t="shared" si="3594"/>
        <v/>
      </c>
      <c r="DH179" s="271" t="str">
        <f t="shared" si="3594"/>
        <v/>
      </c>
      <c r="DI179" s="263" t="str">
        <f t="shared" si="3594"/>
        <v/>
      </c>
      <c r="DJ179" s="262" t="str">
        <f t="shared" si="3594"/>
        <v/>
      </c>
      <c r="DK179" s="271" t="str">
        <f t="shared" si="3594"/>
        <v/>
      </c>
      <c r="DL179" s="264" t="str">
        <f t="shared" si="3594"/>
        <v/>
      </c>
      <c r="DM179" s="262" t="str">
        <f t="shared" si="3594"/>
        <v/>
      </c>
      <c r="DN179" s="265">
        <f>IF(DN178&gt;0,DN178/DN177,0)</f>
        <v>0</v>
      </c>
      <c r="DO179" s="271" t="str">
        <f t="shared" ref="DO179:DW179" si="3595">IF(AND(DO177&gt;0,DO178&gt;0),ROUNDDOWN(DO178/DO177,4),"")</f>
        <v/>
      </c>
      <c r="DP179" s="261" t="str">
        <f t="shared" si="3595"/>
        <v/>
      </c>
      <c r="DQ179" s="262" t="str">
        <f t="shared" si="3595"/>
        <v/>
      </c>
      <c r="DR179" s="271" t="str">
        <f t="shared" si="3595"/>
        <v/>
      </c>
      <c r="DS179" s="263" t="str">
        <f t="shared" si="3595"/>
        <v/>
      </c>
      <c r="DT179" s="262" t="str">
        <f t="shared" si="3595"/>
        <v/>
      </c>
      <c r="DU179" s="271" t="str">
        <f t="shared" si="3595"/>
        <v/>
      </c>
      <c r="DV179" s="264" t="str">
        <f t="shared" si="3595"/>
        <v/>
      </c>
      <c r="DW179" s="262" t="str">
        <f t="shared" si="3595"/>
        <v/>
      </c>
      <c r="DX179" s="265">
        <f>IF(DX178&gt;0,DX178/DX177,0)</f>
        <v>0</v>
      </c>
      <c r="DY179" s="271" t="str">
        <f t="shared" ref="DY179:EG179" si="3596">IF(AND(DY177&gt;0,DY178&gt;0),ROUNDDOWN(DY178/DY177,4),"")</f>
        <v/>
      </c>
      <c r="DZ179" s="261" t="str">
        <f t="shared" si="3596"/>
        <v/>
      </c>
      <c r="EA179" s="262" t="str">
        <f t="shared" si="3596"/>
        <v/>
      </c>
      <c r="EB179" s="271" t="str">
        <f t="shared" si="3596"/>
        <v/>
      </c>
      <c r="EC179" s="263" t="str">
        <f t="shared" si="3596"/>
        <v/>
      </c>
      <c r="ED179" s="262" t="str">
        <f t="shared" si="3596"/>
        <v/>
      </c>
      <c r="EE179" s="271" t="str">
        <f t="shared" si="3596"/>
        <v/>
      </c>
      <c r="EF179" s="264" t="str">
        <f t="shared" si="3596"/>
        <v/>
      </c>
      <c r="EG179" s="262" t="str">
        <f t="shared" si="3596"/>
        <v/>
      </c>
      <c r="EH179" s="265">
        <f>IF(EH178&gt;0,EH178/EH177,0)</f>
        <v>0</v>
      </c>
      <c r="EI179" s="271" t="str">
        <f t="shared" ref="EI179:EQ179" si="3597">IF(AND(EI177&gt;0,EI178&gt;0),ROUNDDOWN(EI178/EI177,4),"")</f>
        <v/>
      </c>
      <c r="EJ179" s="447" t="str">
        <f t="shared" si="3597"/>
        <v/>
      </c>
      <c r="EK179" s="448" t="str">
        <f t="shared" si="3597"/>
        <v/>
      </c>
      <c r="EL179" s="449" t="str">
        <f t="shared" si="3597"/>
        <v/>
      </c>
      <c r="EM179" s="468" t="str">
        <f t="shared" si="3597"/>
        <v/>
      </c>
      <c r="EN179" s="469" t="str">
        <f t="shared" si="3597"/>
        <v/>
      </c>
      <c r="EO179" s="470" t="str">
        <f t="shared" si="3597"/>
        <v/>
      </c>
      <c r="EP179" s="311" t="str">
        <f t="shared" si="3597"/>
        <v/>
      </c>
      <c r="EQ179" s="321" t="str">
        <f t="shared" si="3597"/>
        <v/>
      </c>
      <c r="ER179" s="331"/>
      <c r="ES179" s="274" t="str">
        <f>IF(AND(ES177&gt;0,ES178&gt;0),ROUNDDOWN(ES178/ES177,4),"")</f>
        <v/>
      </c>
      <c r="ET179" s="267" t="str">
        <f t="shared" ref="ET179:FA179" si="3598">IF(AND(ET177&gt;0,ET178&gt;0),ROUNDDOWN(ET178/ET177,4),"")</f>
        <v/>
      </c>
      <c r="EU179" s="262" t="str">
        <f t="shared" si="3598"/>
        <v/>
      </c>
      <c r="EV179" s="271" t="str">
        <f t="shared" si="3598"/>
        <v/>
      </c>
      <c r="EW179" s="263" t="str">
        <f t="shared" si="3598"/>
        <v/>
      </c>
      <c r="EX179" s="262" t="str">
        <f t="shared" si="3598"/>
        <v/>
      </c>
      <c r="EY179" s="271" t="str">
        <f t="shared" si="3598"/>
        <v/>
      </c>
      <c r="EZ179" s="264" t="str">
        <f t="shared" si="3598"/>
        <v/>
      </c>
      <c r="FA179" s="262" t="str">
        <f t="shared" si="3598"/>
        <v/>
      </c>
      <c r="FB179" s="265">
        <f>IF(FB178&gt;0,FB178/FB177,0)</f>
        <v>0</v>
      </c>
      <c r="FC179" s="271" t="str">
        <f t="shared" ref="FC179:FK179" si="3599">IF(AND(FC177&gt;0,FC178&gt;0),ROUNDDOWN(FC178/FC177,4),"")</f>
        <v/>
      </c>
      <c r="FD179" s="261" t="str">
        <f t="shared" si="3599"/>
        <v/>
      </c>
      <c r="FE179" s="262" t="str">
        <f t="shared" si="3599"/>
        <v/>
      </c>
      <c r="FF179" s="271" t="str">
        <f t="shared" si="3599"/>
        <v/>
      </c>
      <c r="FG179" s="263" t="str">
        <f t="shared" si="3599"/>
        <v/>
      </c>
      <c r="FH179" s="262" t="str">
        <f t="shared" si="3599"/>
        <v/>
      </c>
      <c r="FI179" s="271" t="str">
        <f t="shared" si="3599"/>
        <v/>
      </c>
      <c r="FJ179" s="264" t="str">
        <f t="shared" si="3599"/>
        <v/>
      </c>
      <c r="FK179" s="262" t="str">
        <f t="shared" si="3599"/>
        <v/>
      </c>
      <c r="FL179" s="265">
        <f>IF(FL178&gt;0,FL178/FL177,0)</f>
        <v>0</v>
      </c>
      <c r="FM179" s="271" t="str">
        <f t="shared" ref="FM179:FU179" si="3600">IF(AND(FM177&gt;0,FM178&gt;0),ROUNDDOWN(FM178/FM177,4),"")</f>
        <v/>
      </c>
      <c r="FN179" s="261" t="str">
        <f t="shared" si="3600"/>
        <v/>
      </c>
      <c r="FO179" s="262" t="str">
        <f t="shared" si="3600"/>
        <v/>
      </c>
      <c r="FP179" s="271" t="str">
        <f t="shared" si="3600"/>
        <v/>
      </c>
      <c r="FQ179" s="263" t="str">
        <f t="shared" si="3600"/>
        <v/>
      </c>
      <c r="FR179" s="262" t="str">
        <f t="shared" si="3600"/>
        <v/>
      </c>
      <c r="FS179" s="271" t="str">
        <f t="shared" si="3600"/>
        <v/>
      </c>
      <c r="FT179" s="264" t="str">
        <f t="shared" si="3600"/>
        <v/>
      </c>
      <c r="FU179" s="262" t="str">
        <f t="shared" si="3600"/>
        <v/>
      </c>
      <c r="FV179" s="265">
        <f>IF(FV178&gt;0,FV178/FV177,0)</f>
        <v>0</v>
      </c>
      <c r="FW179" s="271" t="str">
        <f t="shared" ref="FW179:GE179" si="3601">IF(AND(FW177&gt;0,FW178&gt;0),ROUNDDOWN(FW178/FW177,4),"")</f>
        <v/>
      </c>
      <c r="FX179" s="447" t="str">
        <f t="shared" si="3601"/>
        <v/>
      </c>
      <c r="FY179" s="448" t="str">
        <f t="shared" si="3601"/>
        <v/>
      </c>
      <c r="FZ179" s="449" t="str">
        <f t="shared" si="3601"/>
        <v/>
      </c>
      <c r="GA179" s="468" t="str">
        <f t="shared" si="3601"/>
        <v/>
      </c>
      <c r="GB179" s="469" t="str">
        <f t="shared" si="3601"/>
        <v/>
      </c>
      <c r="GC179" s="470" t="str">
        <f t="shared" si="3601"/>
        <v/>
      </c>
      <c r="GD179" s="311" t="str">
        <f t="shared" si="3601"/>
        <v/>
      </c>
      <c r="GE179" s="321" t="str">
        <f t="shared" si="3601"/>
        <v/>
      </c>
      <c r="GF179" s="331"/>
      <c r="GG179" s="274" t="str">
        <f t="shared" ref="GG179:GO179" si="3602">IF(AND(GG177&gt;0,GG178&gt;0),ROUNDDOWN(GG178/GG177,4),"")</f>
        <v/>
      </c>
      <c r="GH179" s="348" t="str">
        <f t="shared" si="3602"/>
        <v/>
      </c>
      <c r="GI179" s="349" t="str">
        <f t="shared" si="3602"/>
        <v/>
      </c>
      <c r="GJ179" s="278" t="str">
        <f t="shared" si="3602"/>
        <v/>
      </c>
      <c r="GK179" s="368" t="str">
        <f t="shared" si="3602"/>
        <v/>
      </c>
      <c r="GL179" s="369" t="str">
        <f t="shared" si="3602"/>
        <v/>
      </c>
      <c r="GM179" s="281" t="str">
        <f t="shared" si="3602"/>
        <v/>
      </c>
      <c r="GN179" s="384" t="str">
        <f t="shared" si="3602"/>
        <v/>
      </c>
      <c r="GO179" s="385" t="str">
        <f t="shared" si="3602"/>
        <v/>
      </c>
      <c r="GP179" s="386"/>
      <c r="GQ179" s="284" t="str">
        <f t="shared" ref="GQ179:GY179" si="3603">IF(AND(GQ177&gt;0,GQ178&gt;0),ROUNDDOWN(GQ178/GQ177,4),"")</f>
        <v/>
      </c>
      <c r="GR179" s="405">
        <f t="shared" si="3603"/>
        <v>0.69350000000000001</v>
      </c>
      <c r="GS179" s="406">
        <f t="shared" si="3603"/>
        <v>0.61629999999999996</v>
      </c>
      <c r="GT179" s="288">
        <f t="shared" si="3603"/>
        <v>0.34370000000000001</v>
      </c>
      <c r="GU179" s="405" t="str">
        <f t="shared" si="3603"/>
        <v/>
      </c>
      <c r="GV179" s="406" t="str">
        <f t="shared" si="3603"/>
        <v/>
      </c>
      <c r="GW179" s="288" t="str">
        <f t="shared" si="3603"/>
        <v/>
      </c>
      <c r="GX179" s="405">
        <f t="shared" si="3603"/>
        <v>0.37390000000000001</v>
      </c>
      <c r="GY179" s="406">
        <f t="shared" si="3603"/>
        <v>0.54420000000000002</v>
      </c>
      <c r="GZ179" s="415"/>
      <c r="HA179" s="287">
        <f>IF(AND(HA177&gt;0,HA178&gt;0),ROUNDDOWN(HA178/HA177,4),"")</f>
        <v>5.21E-2</v>
      </c>
      <c r="HB179" s="260"/>
      <c r="HC179" s="258"/>
      <c r="HD179" s="258"/>
      <c r="HE179" s="259"/>
      <c r="HF179" s="258"/>
      <c r="HG179" s="258"/>
    </row>
    <row r="180" spans="2:215" s="96" customFormat="1" ht="29.25" thickBot="1">
      <c r="B180" s="602"/>
      <c r="C180" s="147"/>
      <c r="D180" s="192"/>
      <c r="E180" s="234"/>
      <c r="F180" s="235"/>
      <c r="G180" s="235"/>
      <c r="H180" s="235"/>
      <c r="I180" s="235"/>
      <c r="J180" s="234"/>
      <c r="K180" s="234"/>
      <c r="L180" s="234"/>
      <c r="M180" s="234"/>
      <c r="N180" s="234"/>
      <c r="O180" s="234"/>
      <c r="P180" s="234"/>
      <c r="Q180" s="234"/>
      <c r="R180" s="239"/>
      <c r="T180" s="255"/>
      <c r="V180" s="147"/>
      <c r="W180" s="255"/>
      <c r="Y180" s="147"/>
      <c r="Z180" s="255"/>
      <c r="AC180" s="147"/>
      <c r="AD180" s="255"/>
      <c r="AF180" s="147"/>
      <c r="AG180" s="255"/>
      <c r="AI180" s="147"/>
      <c r="AJ180" s="255"/>
      <c r="AM180" s="147"/>
      <c r="AN180" s="255"/>
      <c r="AP180" s="147"/>
      <c r="AQ180" s="255"/>
      <c r="AS180" s="147"/>
      <c r="AT180" s="255"/>
      <c r="AW180" s="147"/>
      <c r="AX180" s="450"/>
      <c r="AY180" s="451"/>
      <c r="AZ180" s="446"/>
      <c r="BA180" s="471"/>
      <c r="BB180" s="472"/>
      <c r="BC180" s="467"/>
      <c r="BD180" s="312"/>
      <c r="BE180" s="322"/>
      <c r="BF180" s="322"/>
      <c r="BG180" s="275"/>
      <c r="BJ180" s="147"/>
      <c r="BK180" s="255"/>
      <c r="BM180" s="147"/>
      <c r="BN180" s="255"/>
      <c r="BQ180" s="147"/>
      <c r="BR180" s="255"/>
      <c r="BT180" s="147"/>
      <c r="BU180" s="255"/>
      <c r="BW180" s="147"/>
      <c r="BX180" s="255"/>
      <c r="CA180" s="147"/>
      <c r="CB180" s="255"/>
      <c r="CD180" s="147"/>
      <c r="CE180" s="255"/>
      <c r="CG180" s="147"/>
      <c r="CH180" s="255"/>
      <c r="CK180" s="147"/>
      <c r="CL180" s="450"/>
      <c r="CM180" s="451"/>
      <c r="CN180" s="446"/>
      <c r="CO180" s="471"/>
      <c r="CP180" s="472"/>
      <c r="CQ180" s="467"/>
      <c r="CR180" s="312"/>
      <c r="CS180" s="322"/>
      <c r="CT180" s="322"/>
      <c r="CU180" s="275"/>
      <c r="CV180" s="350"/>
      <c r="CW180" s="351"/>
      <c r="CX180" s="277"/>
      <c r="CY180" s="370"/>
      <c r="CZ180" s="371"/>
      <c r="DA180" s="280"/>
      <c r="DB180" s="499"/>
      <c r="DC180" s="500"/>
      <c r="DD180" s="500"/>
      <c r="DE180" s="283"/>
      <c r="DH180" s="147"/>
      <c r="DI180" s="255"/>
      <c r="DK180" s="147"/>
      <c r="DL180" s="255"/>
      <c r="DO180" s="147"/>
      <c r="DP180" s="255"/>
      <c r="DR180" s="147"/>
      <c r="DS180" s="255"/>
      <c r="DU180" s="147"/>
      <c r="DV180" s="255"/>
      <c r="DY180" s="147"/>
      <c r="DZ180" s="255"/>
      <c r="EB180" s="147"/>
      <c r="EC180" s="255"/>
      <c r="EE180" s="147"/>
      <c r="EF180" s="255"/>
      <c r="EI180" s="147"/>
      <c r="EJ180" s="450"/>
      <c r="EK180" s="451"/>
      <c r="EL180" s="446"/>
      <c r="EM180" s="471"/>
      <c r="EN180" s="472"/>
      <c r="EO180" s="467"/>
      <c r="EP180" s="312"/>
      <c r="EQ180" s="322"/>
      <c r="ER180" s="322"/>
      <c r="ES180" s="275"/>
      <c r="EV180" s="147"/>
      <c r="EW180" s="255"/>
      <c r="EY180" s="147"/>
      <c r="EZ180" s="255"/>
      <c r="FC180" s="147"/>
      <c r="FD180" s="255"/>
      <c r="FF180" s="147"/>
      <c r="FG180" s="255"/>
      <c r="FI180" s="147"/>
      <c r="FJ180" s="255"/>
      <c r="FM180" s="147"/>
      <c r="FN180" s="255"/>
      <c r="FP180" s="147"/>
      <c r="FQ180" s="255"/>
      <c r="FS180" s="147"/>
      <c r="FT180" s="255"/>
      <c r="FW180" s="147"/>
      <c r="FX180" s="450"/>
      <c r="FY180" s="451"/>
      <c r="FZ180" s="446"/>
      <c r="GA180" s="471"/>
      <c r="GB180" s="472"/>
      <c r="GC180" s="467"/>
      <c r="GD180" s="312"/>
      <c r="GE180" s="322"/>
      <c r="GF180" s="322"/>
      <c r="GG180" s="275"/>
      <c r="GH180" s="350"/>
      <c r="GI180" s="351"/>
      <c r="GJ180" s="277"/>
      <c r="GK180" s="370"/>
      <c r="GL180" s="371"/>
      <c r="GM180" s="280"/>
      <c r="GN180" s="499"/>
      <c r="GO180" s="500"/>
      <c r="GP180" s="500"/>
      <c r="GQ180" s="283"/>
      <c r="GR180" s="312"/>
      <c r="GS180" s="322"/>
      <c r="GT180" s="275"/>
      <c r="GU180" s="312"/>
      <c r="GV180" s="322"/>
      <c r="GW180" s="275"/>
      <c r="GX180" s="312"/>
      <c r="GY180" s="322"/>
      <c r="GZ180" s="322"/>
      <c r="HA180" s="147"/>
      <c r="HB180" s="260"/>
      <c r="HC180" s="258"/>
      <c r="HD180" s="258"/>
      <c r="HE180" s="259"/>
      <c r="HF180" s="258"/>
      <c r="HG180" s="258"/>
    </row>
    <row r="181" spans="2:215" s="96" customFormat="1" ht="28.5">
      <c r="B181" s="602"/>
      <c r="C181" s="147"/>
      <c r="D181" s="192"/>
      <c r="E181" s="234"/>
      <c r="F181" s="235"/>
      <c r="G181" s="235"/>
      <c r="H181" s="235"/>
      <c r="I181" s="235"/>
      <c r="J181" s="234"/>
      <c r="K181" s="234"/>
      <c r="L181" s="234"/>
      <c r="M181" s="234"/>
      <c r="N181" s="234"/>
      <c r="O181" s="234"/>
      <c r="P181" s="234"/>
      <c r="Q181" s="234"/>
      <c r="R181" s="239"/>
      <c r="S181" s="220"/>
      <c r="T181" s="221" t="s">
        <v>176</v>
      </c>
      <c r="U181" s="222" t="s">
        <v>177</v>
      </c>
      <c r="V181" s="222" t="s">
        <v>179</v>
      </c>
      <c r="W181" s="223" t="s">
        <v>176</v>
      </c>
      <c r="X181" s="222" t="s">
        <v>177</v>
      </c>
      <c r="Y181" s="222" t="s">
        <v>179</v>
      </c>
      <c r="Z181" s="224" t="s">
        <v>176</v>
      </c>
      <c r="AA181" s="222" t="s">
        <v>177</v>
      </c>
      <c r="AB181" s="225" t="s">
        <v>234</v>
      </c>
      <c r="AC181" s="222" t="s">
        <v>179</v>
      </c>
      <c r="AD181" s="221" t="s">
        <v>176</v>
      </c>
      <c r="AE181" s="222" t="s">
        <v>177</v>
      </c>
      <c r="AF181" s="222" t="s">
        <v>179</v>
      </c>
      <c r="AG181" s="223" t="s">
        <v>176</v>
      </c>
      <c r="AH181" s="222" t="s">
        <v>177</v>
      </c>
      <c r="AI181" s="222" t="s">
        <v>179</v>
      </c>
      <c r="AJ181" s="224" t="s">
        <v>176</v>
      </c>
      <c r="AK181" s="222" t="s">
        <v>177</v>
      </c>
      <c r="AL181" s="225" t="s">
        <v>234</v>
      </c>
      <c r="AM181" s="222" t="s">
        <v>179</v>
      </c>
      <c r="AN181" s="221" t="s">
        <v>176</v>
      </c>
      <c r="AO181" s="222" t="s">
        <v>177</v>
      </c>
      <c r="AP181" s="222" t="s">
        <v>179</v>
      </c>
      <c r="AQ181" s="223" t="s">
        <v>176</v>
      </c>
      <c r="AR181" s="222" t="s">
        <v>177</v>
      </c>
      <c r="AS181" s="222" t="s">
        <v>179</v>
      </c>
      <c r="AT181" s="224" t="s">
        <v>176</v>
      </c>
      <c r="AU181" s="222" t="s">
        <v>177</v>
      </c>
      <c r="AV181" s="225" t="s">
        <v>234</v>
      </c>
      <c r="AW181" s="222" t="s">
        <v>179</v>
      </c>
      <c r="AX181" s="452" t="s">
        <v>176</v>
      </c>
      <c r="AY181" s="453" t="s">
        <v>177</v>
      </c>
      <c r="AZ181" s="454" t="s">
        <v>235</v>
      </c>
      <c r="BA181" s="473" t="s">
        <v>176</v>
      </c>
      <c r="BB181" s="474" t="s">
        <v>177</v>
      </c>
      <c r="BC181" s="475" t="s">
        <v>235</v>
      </c>
      <c r="BD181" s="313" t="s">
        <v>176</v>
      </c>
      <c r="BE181" s="323" t="s">
        <v>177</v>
      </c>
      <c r="BF181" s="332" t="s">
        <v>234</v>
      </c>
      <c r="BG181" s="227" t="s">
        <v>235</v>
      </c>
      <c r="BH181" s="226" t="s">
        <v>176</v>
      </c>
      <c r="BI181" s="222" t="s">
        <v>177</v>
      </c>
      <c r="BJ181" s="222" t="s">
        <v>179</v>
      </c>
      <c r="BK181" s="223" t="s">
        <v>176</v>
      </c>
      <c r="BL181" s="222" t="s">
        <v>177</v>
      </c>
      <c r="BM181" s="222" t="s">
        <v>179</v>
      </c>
      <c r="BN181" s="224" t="s">
        <v>176</v>
      </c>
      <c r="BO181" s="222" t="s">
        <v>177</v>
      </c>
      <c r="BP181" s="225" t="s">
        <v>234</v>
      </c>
      <c r="BQ181" s="222" t="s">
        <v>179</v>
      </c>
      <c r="BR181" s="221" t="s">
        <v>176</v>
      </c>
      <c r="BS181" s="222" t="s">
        <v>177</v>
      </c>
      <c r="BT181" s="222" t="s">
        <v>179</v>
      </c>
      <c r="BU181" s="223" t="s">
        <v>176</v>
      </c>
      <c r="BV181" s="222" t="s">
        <v>177</v>
      </c>
      <c r="BW181" s="222" t="s">
        <v>179</v>
      </c>
      <c r="BX181" s="224" t="s">
        <v>176</v>
      </c>
      <c r="BY181" s="222" t="s">
        <v>177</v>
      </c>
      <c r="BZ181" s="225" t="s">
        <v>234</v>
      </c>
      <c r="CA181" s="222" t="s">
        <v>179</v>
      </c>
      <c r="CB181" s="221" t="s">
        <v>176</v>
      </c>
      <c r="CC181" s="222" t="s">
        <v>177</v>
      </c>
      <c r="CD181" s="222" t="s">
        <v>179</v>
      </c>
      <c r="CE181" s="223" t="s">
        <v>176</v>
      </c>
      <c r="CF181" s="222" t="s">
        <v>177</v>
      </c>
      <c r="CG181" s="222" t="s">
        <v>179</v>
      </c>
      <c r="CH181" s="224" t="s">
        <v>176</v>
      </c>
      <c r="CI181" s="222" t="s">
        <v>177</v>
      </c>
      <c r="CJ181" s="225" t="s">
        <v>234</v>
      </c>
      <c r="CK181" s="222" t="s">
        <v>179</v>
      </c>
      <c r="CL181" s="452" t="s">
        <v>176</v>
      </c>
      <c r="CM181" s="453" t="s">
        <v>177</v>
      </c>
      <c r="CN181" s="454" t="s">
        <v>235</v>
      </c>
      <c r="CO181" s="473" t="s">
        <v>176</v>
      </c>
      <c r="CP181" s="474" t="s">
        <v>177</v>
      </c>
      <c r="CQ181" s="475" t="s">
        <v>235</v>
      </c>
      <c r="CR181" s="313" t="s">
        <v>176</v>
      </c>
      <c r="CS181" s="323" t="s">
        <v>177</v>
      </c>
      <c r="CT181" s="332" t="s">
        <v>234</v>
      </c>
      <c r="CU181" s="227" t="s">
        <v>235</v>
      </c>
      <c r="CV181" s="352" t="s">
        <v>240</v>
      </c>
      <c r="CW181" s="353" t="s">
        <v>241</v>
      </c>
      <c r="CX181" s="228" t="s">
        <v>235</v>
      </c>
      <c r="CY181" s="372" t="s">
        <v>240</v>
      </c>
      <c r="CZ181" s="373" t="s">
        <v>241</v>
      </c>
      <c r="DA181" s="229" t="s">
        <v>235</v>
      </c>
      <c r="DB181" s="387" t="s">
        <v>240</v>
      </c>
      <c r="DC181" s="388" t="s">
        <v>241</v>
      </c>
      <c r="DD181" s="389" t="s">
        <v>242</v>
      </c>
      <c r="DE181" s="230" t="s">
        <v>235</v>
      </c>
      <c r="DF181" s="226" t="s">
        <v>176</v>
      </c>
      <c r="DG181" s="222" t="s">
        <v>177</v>
      </c>
      <c r="DH181" s="222" t="s">
        <v>179</v>
      </c>
      <c r="DI181" s="223" t="s">
        <v>176</v>
      </c>
      <c r="DJ181" s="222" t="s">
        <v>177</v>
      </c>
      <c r="DK181" s="222" t="s">
        <v>179</v>
      </c>
      <c r="DL181" s="224" t="s">
        <v>176</v>
      </c>
      <c r="DM181" s="222" t="s">
        <v>177</v>
      </c>
      <c r="DN181" s="225" t="s">
        <v>234</v>
      </c>
      <c r="DO181" s="222" t="s">
        <v>179</v>
      </c>
      <c r="DP181" s="221" t="s">
        <v>176</v>
      </c>
      <c r="DQ181" s="222" t="s">
        <v>177</v>
      </c>
      <c r="DR181" s="222" t="s">
        <v>179</v>
      </c>
      <c r="DS181" s="223" t="s">
        <v>176</v>
      </c>
      <c r="DT181" s="222" t="s">
        <v>177</v>
      </c>
      <c r="DU181" s="222" t="s">
        <v>179</v>
      </c>
      <c r="DV181" s="224" t="s">
        <v>176</v>
      </c>
      <c r="DW181" s="222" t="s">
        <v>177</v>
      </c>
      <c r="DX181" s="225" t="s">
        <v>234</v>
      </c>
      <c r="DY181" s="222" t="s">
        <v>179</v>
      </c>
      <c r="DZ181" s="221" t="s">
        <v>176</v>
      </c>
      <c r="EA181" s="222" t="s">
        <v>177</v>
      </c>
      <c r="EB181" s="222" t="s">
        <v>179</v>
      </c>
      <c r="EC181" s="223" t="s">
        <v>176</v>
      </c>
      <c r="ED181" s="222" t="s">
        <v>177</v>
      </c>
      <c r="EE181" s="222" t="s">
        <v>179</v>
      </c>
      <c r="EF181" s="224" t="s">
        <v>176</v>
      </c>
      <c r="EG181" s="222" t="s">
        <v>177</v>
      </c>
      <c r="EH181" s="225" t="s">
        <v>234</v>
      </c>
      <c r="EI181" s="222" t="s">
        <v>179</v>
      </c>
      <c r="EJ181" s="452" t="s">
        <v>176</v>
      </c>
      <c r="EK181" s="453" t="s">
        <v>177</v>
      </c>
      <c r="EL181" s="454" t="s">
        <v>235</v>
      </c>
      <c r="EM181" s="473" t="s">
        <v>176</v>
      </c>
      <c r="EN181" s="474" t="s">
        <v>177</v>
      </c>
      <c r="EO181" s="475" t="s">
        <v>235</v>
      </c>
      <c r="EP181" s="313" t="s">
        <v>176</v>
      </c>
      <c r="EQ181" s="323" t="s">
        <v>177</v>
      </c>
      <c r="ER181" s="332" t="s">
        <v>234</v>
      </c>
      <c r="ES181" s="227" t="s">
        <v>235</v>
      </c>
      <c r="ET181" s="226" t="s">
        <v>176</v>
      </c>
      <c r="EU181" s="222" t="s">
        <v>177</v>
      </c>
      <c r="EV181" s="222" t="s">
        <v>179</v>
      </c>
      <c r="EW181" s="223" t="s">
        <v>176</v>
      </c>
      <c r="EX181" s="222" t="s">
        <v>177</v>
      </c>
      <c r="EY181" s="222" t="s">
        <v>179</v>
      </c>
      <c r="EZ181" s="224" t="s">
        <v>176</v>
      </c>
      <c r="FA181" s="222" t="s">
        <v>177</v>
      </c>
      <c r="FB181" s="225" t="s">
        <v>234</v>
      </c>
      <c r="FC181" s="222" t="s">
        <v>179</v>
      </c>
      <c r="FD181" s="221" t="s">
        <v>176</v>
      </c>
      <c r="FE181" s="222" t="s">
        <v>177</v>
      </c>
      <c r="FF181" s="222" t="s">
        <v>179</v>
      </c>
      <c r="FG181" s="223" t="s">
        <v>176</v>
      </c>
      <c r="FH181" s="222" t="s">
        <v>177</v>
      </c>
      <c r="FI181" s="222" t="s">
        <v>179</v>
      </c>
      <c r="FJ181" s="224" t="s">
        <v>176</v>
      </c>
      <c r="FK181" s="222" t="s">
        <v>177</v>
      </c>
      <c r="FL181" s="225" t="s">
        <v>234</v>
      </c>
      <c r="FM181" s="222" t="s">
        <v>179</v>
      </c>
      <c r="FN181" s="221" t="s">
        <v>176</v>
      </c>
      <c r="FO181" s="222" t="s">
        <v>177</v>
      </c>
      <c r="FP181" s="222" t="s">
        <v>179</v>
      </c>
      <c r="FQ181" s="223" t="s">
        <v>176</v>
      </c>
      <c r="FR181" s="222" t="s">
        <v>177</v>
      </c>
      <c r="FS181" s="222" t="s">
        <v>179</v>
      </c>
      <c r="FT181" s="224" t="s">
        <v>176</v>
      </c>
      <c r="FU181" s="222" t="s">
        <v>177</v>
      </c>
      <c r="FV181" s="225" t="s">
        <v>234</v>
      </c>
      <c r="FW181" s="222" t="s">
        <v>179</v>
      </c>
      <c r="FX181" s="452" t="s">
        <v>176</v>
      </c>
      <c r="FY181" s="453" t="s">
        <v>177</v>
      </c>
      <c r="FZ181" s="454" t="s">
        <v>235</v>
      </c>
      <c r="GA181" s="473" t="s">
        <v>176</v>
      </c>
      <c r="GB181" s="474" t="s">
        <v>177</v>
      </c>
      <c r="GC181" s="475" t="s">
        <v>235</v>
      </c>
      <c r="GD181" s="313" t="s">
        <v>176</v>
      </c>
      <c r="GE181" s="323" t="s">
        <v>177</v>
      </c>
      <c r="GF181" s="332" t="s">
        <v>234</v>
      </c>
      <c r="GG181" s="227" t="s">
        <v>235</v>
      </c>
      <c r="GH181" s="352" t="s">
        <v>240</v>
      </c>
      <c r="GI181" s="353" t="s">
        <v>241</v>
      </c>
      <c r="GJ181" s="228" t="s">
        <v>235</v>
      </c>
      <c r="GK181" s="372" t="s">
        <v>240</v>
      </c>
      <c r="GL181" s="373" t="s">
        <v>241</v>
      </c>
      <c r="GM181" s="229" t="s">
        <v>235</v>
      </c>
      <c r="GN181" s="387" t="s">
        <v>176</v>
      </c>
      <c r="GO181" s="388" t="s">
        <v>177</v>
      </c>
      <c r="GP181" s="389" t="s">
        <v>234</v>
      </c>
      <c r="GQ181" s="230" t="s">
        <v>235</v>
      </c>
      <c r="GR181" s="407" t="s">
        <v>176</v>
      </c>
      <c r="GS181" s="408" t="s">
        <v>177</v>
      </c>
      <c r="GT181" s="232" t="s">
        <v>235</v>
      </c>
      <c r="GU181" s="407" t="s">
        <v>176</v>
      </c>
      <c r="GV181" s="408" t="s">
        <v>177</v>
      </c>
      <c r="GW181" s="232" t="s">
        <v>235</v>
      </c>
      <c r="GX181" s="407" t="s">
        <v>176</v>
      </c>
      <c r="GY181" s="408" t="s">
        <v>177</v>
      </c>
      <c r="GZ181" s="416" t="s">
        <v>234</v>
      </c>
      <c r="HA181" s="231" t="s">
        <v>235</v>
      </c>
      <c r="HB181" s="260"/>
      <c r="HC181" s="258"/>
      <c r="HD181" s="258"/>
      <c r="HE181" s="259"/>
      <c r="HF181" s="258"/>
      <c r="HG181" s="258"/>
    </row>
    <row r="182" spans="2:215" s="96" customFormat="1" ht="28.5">
      <c r="B182" s="602"/>
      <c r="C182" s="147"/>
      <c r="D182" s="521" t="s">
        <v>262</v>
      </c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40" t="s">
        <v>237</v>
      </c>
      <c r="T182" s="241">
        <f t="shared" ref="T182:AY182" si="3604">SUMIFS(T$5:T$126,$HC$5:$HC$126,$S182,$HE$5:$HE$126,$D182)</f>
        <v>29000000</v>
      </c>
      <c r="U182" s="242">
        <f t="shared" si="3604"/>
        <v>8700000</v>
      </c>
      <c r="V182" s="269">
        <f t="shared" si="3604"/>
        <v>5</v>
      </c>
      <c r="W182" s="243">
        <f t="shared" si="3604"/>
        <v>0</v>
      </c>
      <c r="X182" s="242">
        <f t="shared" si="3604"/>
        <v>0</v>
      </c>
      <c r="Y182" s="269">
        <f t="shared" si="3604"/>
        <v>0</v>
      </c>
      <c r="Z182" s="244">
        <f t="shared" si="3604"/>
        <v>29000000</v>
      </c>
      <c r="AA182" s="242">
        <f t="shared" si="3604"/>
        <v>8700000</v>
      </c>
      <c r="AB182" s="245">
        <f t="shared" si="3604"/>
        <v>450000</v>
      </c>
      <c r="AC182" s="269">
        <f t="shared" si="3604"/>
        <v>5</v>
      </c>
      <c r="AD182" s="241">
        <f t="shared" si="3604"/>
        <v>29000000</v>
      </c>
      <c r="AE182" s="242">
        <f t="shared" si="3604"/>
        <v>8700000</v>
      </c>
      <c r="AF182" s="269">
        <f t="shared" si="3604"/>
        <v>5</v>
      </c>
      <c r="AG182" s="243">
        <f t="shared" si="3604"/>
        <v>0</v>
      </c>
      <c r="AH182" s="242">
        <f t="shared" si="3604"/>
        <v>0</v>
      </c>
      <c r="AI182" s="269">
        <f t="shared" si="3604"/>
        <v>0</v>
      </c>
      <c r="AJ182" s="244">
        <f t="shared" si="3604"/>
        <v>29000000</v>
      </c>
      <c r="AK182" s="242">
        <f t="shared" si="3604"/>
        <v>8700000</v>
      </c>
      <c r="AL182" s="245">
        <f t="shared" si="3604"/>
        <v>450000</v>
      </c>
      <c r="AM182" s="269">
        <f t="shared" si="3604"/>
        <v>5</v>
      </c>
      <c r="AN182" s="241">
        <f t="shared" si="3604"/>
        <v>29000000</v>
      </c>
      <c r="AO182" s="242">
        <f t="shared" si="3604"/>
        <v>8700000</v>
      </c>
      <c r="AP182" s="269">
        <f t="shared" si="3604"/>
        <v>5</v>
      </c>
      <c r="AQ182" s="243">
        <f t="shared" si="3604"/>
        <v>0</v>
      </c>
      <c r="AR182" s="242">
        <f t="shared" si="3604"/>
        <v>0</v>
      </c>
      <c r="AS182" s="269">
        <f t="shared" si="3604"/>
        <v>0</v>
      </c>
      <c r="AT182" s="244">
        <f t="shared" si="3604"/>
        <v>29000000</v>
      </c>
      <c r="AU182" s="242">
        <f t="shared" si="3604"/>
        <v>8700000</v>
      </c>
      <c r="AV182" s="245">
        <f t="shared" si="3604"/>
        <v>450000</v>
      </c>
      <c r="AW182" s="269">
        <f t="shared" si="3604"/>
        <v>5</v>
      </c>
      <c r="AX182" s="441">
        <f t="shared" si="3604"/>
        <v>87000000</v>
      </c>
      <c r="AY182" s="442">
        <f t="shared" si="3604"/>
        <v>26100000</v>
      </c>
      <c r="AZ182" s="443">
        <f t="shared" ref="AZ182:CE182" si="3605">SUMIFS(AZ$5:AZ$126,$HC$5:$HC$126,$S182,$HE$5:$HE$126,$D182)</f>
        <v>15</v>
      </c>
      <c r="BA182" s="462">
        <f t="shared" si="3605"/>
        <v>0</v>
      </c>
      <c r="BB182" s="463">
        <f t="shared" si="3605"/>
        <v>0</v>
      </c>
      <c r="BC182" s="464">
        <f t="shared" si="3605"/>
        <v>0</v>
      </c>
      <c r="BD182" s="309">
        <f t="shared" si="3605"/>
        <v>87000000</v>
      </c>
      <c r="BE182" s="319">
        <f t="shared" si="3605"/>
        <v>26100000</v>
      </c>
      <c r="BF182" s="329">
        <f t="shared" si="3605"/>
        <v>1350000</v>
      </c>
      <c r="BG182" s="272">
        <f t="shared" si="3605"/>
        <v>15</v>
      </c>
      <c r="BH182" s="246">
        <f t="shared" si="3605"/>
        <v>29000000</v>
      </c>
      <c r="BI182" s="242">
        <f t="shared" si="3605"/>
        <v>8700000</v>
      </c>
      <c r="BJ182" s="269">
        <f t="shared" si="3605"/>
        <v>5</v>
      </c>
      <c r="BK182" s="243">
        <f t="shared" si="3605"/>
        <v>0</v>
      </c>
      <c r="BL182" s="242">
        <f t="shared" si="3605"/>
        <v>0</v>
      </c>
      <c r="BM182" s="269">
        <f t="shared" si="3605"/>
        <v>0</v>
      </c>
      <c r="BN182" s="244">
        <f t="shared" si="3605"/>
        <v>29000000</v>
      </c>
      <c r="BO182" s="242">
        <f t="shared" si="3605"/>
        <v>8700000</v>
      </c>
      <c r="BP182" s="245">
        <f t="shared" si="3605"/>
        <v>450000</v>
      </c>
      <c r="BQ182" s="269">
        <f t="shared" si="3605"/>
        <v>5</v>
      </c>
      <c r="BR182" s="241">
        <f t="shared" si="3605"/>
        <v>29000000</v>
      </c>
      <c r="BS182" s="242">
        <f t="shared" si="3605"/>
        <v>8700000</v>
      </c>
      <c r="BT182" s="269">
        <f t="shared" si="3605"/>
        <v>5</v>
      </c>
      <c r="BU182" s="243">
        <f t="shared" si="3605"/>
        <v>0</v>
      </c>
      <c r="BV182" s="242">
        <f t="shared" si="3605"/>
        <v>0</v>
      </c>
      <c r="BW182" s="269">
        <f t="shared" si="3605"/>
        <v>0</v>
      </c>
      <c r="BX182" s="244">
        <f t="shared" si="3605"/>
        <v>29000000</v>
      </c>
      <c r="BY182" s="242">
        <f t="shared" si="3605"/>
        <v>8700000</v>
      </c>
      <c r="BZ182" s="245">
        <f t="shared" si="3605"/>
        <v>450000</v>
      </c>
      <c r="CA182" s="269">
        <f t="shared" si="3605"/>
        <v>5</v>
      </c>
      <c r="CB182" s="241">
        <f t="shared" si="3605"/>
        <v>29000000</v>
      </c>
      <c r="CC182" s="242">
        <f t="shared" si="3605"/>
        <v>8700000</v>
      </c>
      <c r="CD182" s="269">
        <f t="shared" si="3605"/>
        <v>5</v>
      </c>
      <c r="CE182" s="243">
        <f t="shared" si="3605"/>
        <v>0</v>
      </c>
      <c r="CF182" s="242">
        <f t="shared" ref="CF182:DK182" si="3606">SUMIFS(CF$5:CF$126,$HC$5:$HC$126,$S182,$HE$5:$HE$126,$D182)</f>
        <v>0</v>
      </c>
      <c r="CG182" s="269">
        <f t="shared" si="3606"/>
        <v>0</v>
      </c>
      <c r="CH182" s="244">
        <f t="shared" si="3606"/>
        <v>29000000</v>
      </c>
      <c r="CI182" s="242">
        <f t="shared" si="3606"/>
        <v>8700000</v>
      </c>
      <c r="CJ182" s="245">
        <f t="shared" si="3606"/>
        <v>450000</v>
      </c>
      <c r="CK182" s="269">
        <f t="shared" si="3606"/>
        <v>5</v>
      </c>
      <c r="CL182" s="441">
        <f t="shared" si="3606"/>
        <v>87000000</v>
      </c>
      <c r="CM182" s="442">
        <f t="shared" si="3606"/>
        <v>26100000</v>
      </c>
      <c r="CN182" s="443">
        <f t="shared" si="3606"/>
        <v>15</v>
      </c>
      <c r="CO182" s="462">
        <f t="shared" si="3606"/>
        <v>0</v>
      </c>
      <c r="CP182" s="463">
        <f t="shared" si="3606"/>
        <v>0</v>
      </c>
      <c r="CQ182" s="464">
        <f t="shared" si="3606"/>
        <v>0</v>
      </c>
      <c r="CR182" s="309">
        <f t="shared" si="3606"/>
        <v>87000000</v>
      </c>
      <c r="CS182" s="319">
        <f t="shared" si="3606"/>
        <v>26100000</v>
      </c>
      <c r="CT182" s="329">
        <f t="shared" si="3606"/>
        <v>1350000</v>
      </c>
      <c r="CU182" s="272">
        <f t="shared" si="3606"/>
        <v>15</v>
      </c>
      <c r="CV182" s="344">
        <f t="shared" si="3606"/>
        <v>174000000</v>
      </c>
      <c r="CW182" s="345">
        <f t="shared" si="3606"/>
        <v>52200000</v>
      </c>
      <c r="CX182" s="276">
        <f t="shared" si="3606"/>
        <v>30</v>
      </c>
      <c r="CY182" s="364">
        <f t="shared" si="3606"/>
        <v>0</v>
      </c>
      <c r="CZ182" s="365">
        <f t="shared" si="3606"/>
        <v>0</v>
      </c>
      <c r="DA182" s="279">
        <f t="shared" si="3606"/>
        <v>0</v>
      </c>
      <c r="DB182" s="379">
        <f t="shared" si="3606"/>
        <v>174000000</v>
      </c>
      <c r="DC182" s="380">
        <f t="shared" si="3606"/>
        <v>52200000</v>
      </c>
      <c r="DD182" s="381">
        <f t="shared" si="3606"/>
        <v>2700000</v>
      </c>
      <c r="DE182" s="282">
        <f t="shared" si="3606"/>
        <v>30</v>
      </c>
      <c r="DF182" s="246">
        <f t="shared" si="3606"/>
        <v>29000000</v>
      </c>
      <c r="DG182" s="242">
        <f t="shared" si="3606"/>
        <v>8700000</v>
      </c>
      <c r="DH182" s="269">
        <f t="shared" si="3606"/>
        <v>5</v>
      </c>
      <c r="DI182" s="243">
        <f t="shared" si="3606"/>
        <v>0</v>
      </c>
      <c r="DJ182" s="242">
        <f t="shared" si="3606"/>
        <v>0</v>
      </c>
      <c r="DK182" s="269">
        <f t="shared" si="3606"/>
        <v>0</v>
      </c>
      <c r="DL182" s="244">
        <f t="shared" ref="DL182:EQ182" si="3607">SUMIFS(DL$5:DL$126,$HC$5:$HC$126,$S182,$HE$5:$HE$126,$D182)</f>
        <v>29000000</v>
      </c>
      <c r="DM182" s="242">
        <f t="shared" si="3607"/>
        <v>8700000</v>
      </c>
      <c r="DN182" s="245">
        <f t="shared" si="3607"/>
        <v>450000</v>
      </c>
      <c r="DO182" s="269">
        <f t="shared" si="3607"/>
        <v>5</v>
      </c>
      <c r="DP182" s="241">
        <f t="shared" si="3607"/>
        <v>29000000</v>
      </c>
      <c r="DQ182" s="242">
        <f t="shared" si="3607"/>
        <v>8700000</v>
      </c>
      <c r="DR182" s="269">
        <f t="shared" si="3607"/>
        <v>5</v>
      </c>
      <c r="DS182" s="243">
        <f t="shared" si="3607"/>
        <v>0</v>
      </c>
      <c r="DT182" s="242">
        <f t="shared" si="3607"/>
        <v>0</v>
      </c>
      <c r="DU182" s="269">
        <f t="shared" si="3607"/>
        <v>0</v>
      </c>
      <c r="DV182" s="244">
        <f t="shared" si="3607"/>
        <v>29000000</v>
      </c>
      <c r="DW182" s="242">
        <f t="shared" si="3607"/>
        <v>8700000</v>
      </c>
      <c r="DX182" s="245">
        <f t="shared" si="3607"/>
        <v>450000</v>
      </c>
      <c r="DY182" s="269">
        <f t="shared" si="3607"/>
        <v>5</v>
      </c>
      <c r="DZ182" s="241">
        <f t="shared" si="3607"/>
        <v>29000000</v>
      </c>
      <c r="EA182" s="242">
        <f t="shared" si="3607"/>
        <v>8700000</v>
      </c>
      <c r="EB182" s="269">
        <f t="shared" si="3607"/>
        <v>5</v>
      </c>
      <c r="EC182" s="243">
        <f t="shared" si="3607"/>
        <v>0</v>
      </c>
      <c r="ED182" s="242">
        <f t="shared" si="3607"/>
        <v>0</v>
      </c>
      <c r="EE182" s="269">
        <f t="shared" si="3607"/>
        <v>0</v>
      </c>
      <c r="EF182" s="244">
        <f t="shared" si="3607"/>
        <v>29000000</v>
      </c>
      <c r="EG182" s="242">
        <f t="shared" si="3607"/>
        <v>8700000</v>
      </c>
      <c r="EH182" s="245">
        <f t="shared" si="3607"/>
        <v>450000</v>
      </c>
      <c r="EI182" s="269">
        <f t="shared" si="3607"/>
        <v>5</v>
      </c>
      <c r="EJ182" s="441">
        <f t="shared" si="3607"/>
        <v>87000000</v>
      </c>
      <c r="EK182" s="442">
        <f t="shared" si="3607"/>
        <v>26100000</v>
      </c>
      <c r="EL182" s="443">
        <f t="shared" si="3607"/>
        <v>15</v>
      </c>
      <c r="EM182" s="462">
        <f t="shared" si="3607"/>
        <v>0</v>
      </c>
      <c r="EN182" s="463">
        <f t="shared" si="3607"/>
        <v>0</v>
      </c>
      <c r="EO182" s="464">
        <f t="shared" si="3607"/>
        <v>0</v>
      </c>
      <c r="EP182" s="309">
        <f t="shared" si="3607"/>
        <v>87000000</v>
      </c>
      <c r="EQ182" s="319">
        <f t="shared" si="3607"/>
        <v>26100000</v>
      </c>
      <c r="ER182" s="329">
        <f t="shared" ref="ER182:FW182" si="3608">SUMIFS(ER$5:ER$126,$HC$5:$HC$126,$S182,$HE$5:$HE$126,$D182)</f>
        <v>1350000</v>
      </c>
      <c r="ES182" s="272">
        <f t="shared" si="3608"/>
        <v>15</v>
      </c>
      <c r="ET182" s="246">
        <f t="shared" si="3608"/>
        <v>29000000</v>
      </c>
      <c r="EU182" s="242">
        <f t="shared" si="3608"/>
        <v>8700000</v>
      </c>
      <c r="EV182" s="269">
        <f t="shared" si="3608"/>
        <v>5</v>
      </c>
      <c r="EW182" s="243">
        <f t="shared" si="3608"/>
        <v>0</v>
      </c>
      <c r="EX182" s="242">
        <f t="shared" si="3608"/>
        <v>0</v>
      </c>
      <c r="EY182" s="269">
        <f t="shared" si="3608"/>
        <v>0</v>
      </c>
      <c r="EZ182" s="244">
        <f t="shared" si="3608"/>
        <v>29000000</v>
      </c>
      <c r="FA182" s="242">
        <f t="shared" si="3608"/>
        <v>8700000</v>
      </c>
      <c r="FB182" s="245">
        <f t="shared" si="3608"/>
        <v>450000</v>
      </c>
      <c r="FC182" s="269">
        <f t="shared" si="3608"/>
        <v>5</v>
      </c>
      <c r="FD182" s="241">
        <f t="shared" si="3608"/>
        <v>29000000</v>
      </c>
      <c r="FE182" s="242">
        <f t="shared" si="3608"/>
        <v>8700000</v>
      </c>
      <c r="FF182" s="269">
        <f t="shared" si="3608"/>
        <v>5</v>
      </c>
      <c r="FG182" s="243">
        <f t="shared" si="3608"/>
        <v>0</v>
      </c>
      <c r="FH182" s="242">
        <f t="shared" si="3608"/>
        <v>0</v>
      </c>
      <c r="FI182" s="269">
        <f t="shared" si="3608"/>
        <v>0</v>
      </c>
      <c r="FJ182" s="244">
        <f t="shared" si="3608"/>
        <v>29000000</v>
      </c>
      <c r="FK182" s="242">
        <f t="shared" si="3608"/>
        <v>8700000</v>
      </c>
      <c r="FL182" s="245">
        <f t="shared" si="3608"/>
        <v>450000</v>
      </c>
      <c r="FM182" s="269">
        <f t="shared" si="3608"/>
        <v>5</v>
      </c>
      <c r="FN182" s="241">
        <f t="shared" si="3608"/>
        <v>29000000</v>
      </c>
      <c r="FO182" s="242">
        <f t="shared" si="3608"/>
        <v>8700000</v>
      </c>
      <c r="FP182" s="269">
        <f t="shared" si="3608"/>
        <v>5</v>
      </c>
      <c r="FQ182" s="243">
        <f t="shared" si="3608"/>
        <v>0</v>
      </c>
      <c r="FR182" s="242">
        <f t="shared" si="3608"/>
        <v>0</v>
      </c>
      <c r="FS182" s="269">
        <f t="shared" si="3608"/>
        <v>0</v>
      </c>
      <c r="FT182" s="244">
        <f t="shared" si="3608"/>
        <v>29000000</v>
      </c>
      <c r="FU182" s="242">
        <f t="shared" si="3608"/>
        <v>8700000</v>
      </c>
      <c r="FV182" s="245">
        <f t="shared" si="3608"/>
        <v>450000</v>
      </c>
      <c r="FW182" s="269">
        <f t="shared" si="3608"/>
        <v>5</v>
      </c>
      <c r="FX182" s="441">
        <f t="shared" ref="FX182:HA182" si="3609">SUMIFS(FX$5:FX$126,$HC$5:$HC$126,$S182,$HE$5:$HE$126,$D182)</f>
        <v>87000000</v>
      </c>
      <c r="FY182" s="442">
        <f t="shared" si="3609"/>
        <v>26100000</v>
      </c>
      <c r="FZ182" s="443">
        <f t="shared" si="3609"/>
        <v>15</v>
      </c>
      <c r="GA182" s="462">
        <f t="shared" si="3609"/>
        <v>0</v>
      </c>
      <c r="GB182" s="463">
        <f t="shared" si="3609"/>
        <v>0</v>
      </c>
      <c r="GC182" s="464">
        <f t="shared" si="3609"/>
        <v>0</v>
      </c>
      <c r="GD182" s="309">
        <f t="shared" si="3609"/>
        <v>87000000</v>
      </c>
      <c r="GE182" s="319">
        <f t="shared" si="3609"/>
        <v>26100000</v>
      </c>
      <c r="GF182" s="329">
        <f t="shared" si="3609"/>
        <v>1350000</v>
      </c>
      <c r="GG182" s="272">
        <f t="shared" si="3609"/>
        <v>15</v>
      </c>
      <c r="GH182" s="344">
        <f t="shared" si="3609"/>
        <v>174000000</v>
      </c>
      <c r="GI182" s="345">
        <f t="shared" si="3609"/>
        <v>52200000</v>
      </c>
      <c r="GJ182" s="276">
        <f t="shared" si="3609"/>
        <v>30</v>
      </c>
      <c r="GK182" s="364">
        <f t="shared" si="3609"/>
        <v>0</v>
      </c>
      <c r="GL182" s="365">
        <f t="shared" si="3609"/>
        <v>0</v>
      </c>
      <c r="GM182" s="279">
        <f t="shared" si="3609"/>
        <v>0</v>
      </c>
      <c r="GN182" s="379">
        <f t="shared" si="3609"/>
        <v>174000000</v>
      </c>
      <c r="GO182" s="380">
        <f t="shared" si="3609"/>
        <v>52200000</v>
      </c>
      <c r="GP182" s="381">
        <f t="shared" si="3609"/>
        <v>2700000</v>
      </c>
      <c r="GQ182" s="282">
        <f t="shared" si="3609"/>
        <v>30</v>
      </c>
      <c r="GR182" s="401">
        <f t="shared" si="3609"/>
        <v>348000000</v>
      </c>
      <c r="GS182" s="402">
        <f t="shared" si="3609"/>
        <v>104400000</v>
      </c>
      <c r="GT182" s="285">
        <f t="shared" si="3609"/>
        <v>60</v>
      </c>
      <c r="GU182" s="401">
        <f t="shared" si="3609"/>
        <v>0</v>
      </c>
      <c r="GV182" s="402">
        <f t="shared" si="3609"/>
        <v>0</v>
      </c>
      <c r="GW182" s="285">
        <f t="shared" si="3609"/>
        <v>0</v>
      </c>
      <c r="GX182" s="401">
        <f t="shared" si="3609"/>
        <v>348000000</v>
      </c>
      <c r="GY182" s="402">
        <f t="shared" si="3609"/>
        <v>104400000</v>
      </c>
      <c r="GZ182" s="417">
        <f t="shared" si="3609"/>
        <v>5400000</v>
      </c>
      <c r="HA182" s="291">
        <f t="shared" si="3609"/>
        <v>60</v>
      </c>
      <c r="HB182" s="260"/>
      <c r="HC182" s="247" t="s">
        <v>237</v>
      </c>
      <c r="HD182" s="258"/>
      <c r="HE182" s="259"/>
      <c r="HF182" s="258"/>
      <c r="HG182" s="258"/>
    </row>
    <row r="183" spans="2:215" s="96" customFormat="1" ht="28.5">
      <c r="B183" s="602"/>
      <c r="C183" s="147"/>
      <c r="D183" s="521"/>
      <c r="E183" s="234"/>
      <c r="F183" s="235"/>
      <c r="G183" s="235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9"/>
      <c r="S183" s="248" t="s">
        <v>238</v>
      </c>
      <c r="T183" s="249">
        <f t="shared" ref="T183:AY183" si="3610">SUMIFS(T$5:T$126,$HC$5:$HC$126,$S183,$HE$5:$HE$126,$D182)</f>
        <v>31235346</v>
      </c>
      <c r="U183" s="250">
        <f t="shared" si="3610"/>
        <v>8223511</v>
      </c>
      <c r="V183" s="270">
        <f t="shared" si="3610"/>
        <v>3</v>
      </c>
      <c r="W183" s="251">
        <f t="shared" si="3610"/>
        <v>0</v>
      </c>
      <c r="X183" s="250">
        <f t="shared" si="3610"/>
        <v>0</v>
      </c>
      <c r="Y183" s="270">
        <f t="shared" si="3610"/>
        <v>0</v>
      </c>
      <c r="Z183" s="252">
        <f t="shared" si="3610"/>
        <v>70200172</v>
      </c>
      <c r="AA183" s="250">
        <f t="shared" si="3610"/>
        <v>18250584</v>
      </c>
      <c r="AB183" s="253">
        <f t="shared" si="3610"/>
        <v>10000584</v>
      </c>
      <c r="AC183" s="270">
        <f t="shared" si="3610"/>
        <v>4</v>
      </c>
      <c r="AD183" s="249">
        <f t="shared" si="3610"/>
        <v>34921657</v>
      </c>
      <c r="AE183" s="250">
        <f t="shared" si="3610"/>
        <v>9314609</v>
      </c>
      <c r="AF183" s="270">
        <f t="shared" si="3610"/>
        <v>4</v>
      </c>
      <c r="AG183" s="251">
        <f t="shared" si="3610"/>
        <v>0</v>
      </c>
      <c r="AH183" s="250">
        <f t="shared" si="3610"/>
        <v>0</v>
      </c>
      <c r="AI183" s="270">
        <f t="shared" si="3610"/>
        <v>0</v>
      </c>
      <c r="AJ183" s="252">
        <f t="shared" si="3610"/>
        <v>5686320</v>
      </c>
      <c r="AK183" s="250">
        <f t="shared" si="3610"/>
        <v>1562352</v>
      </c>
      <c r="AL183" s="253">
        <f t="shared" si="3610"/>
        <v>-6687648</v>
      </c>
      <c r="AM183" s="270">
        <f t="shared" si="3610"/>
        <v>4</v>
      </c>
      <c r="AN183" s="249">
        <f t="shared" si="3610"/>
        <v>25198676</v>
      </c>
      <c r="AO183" s="250">
        <f t="shared" si="3610"/>
        <v>6836414</v>
      </c>
      <c r="AP183" s="270">
        <f t="shared" si="3610"/>
        <v>5</v>
      </c>
      <c r="AQ183" s="251">
        <f t="shared" si="3610"/>
        <v>0</v>
      </c>
      <c r="AR183" s="250">
        <f t="shared" si="3610"/>
        <v>0</v>
      </c>
      <c r="AS183" s="270">
        <f t="shared" si="3610"/>
        <v>0</v>
      </c>
      <c r="AT183" s="252">
        <f t="shared" si="3610"/>
        <v>681404</v>
      </c>
      <c r="AU183" s="250">
        <f t="shared" si="3610"/>
        <v>196465</v>
      </c>
      <c r="AV183" s="253">
        <f t="shared" si="3610"/>
        <v>-8053535</v>
      </c>
      <c r="AW183" s="270">
        <f t="shared" si="3610"/>
        <v>2</v>
      </c>
      <c r="AX183" s="444">
        <f t="shared" si="3610"/>
        <v>91355679</v>
      </c>
      <c r="AY183" s="445">
        <f t="shared" si="3610"/>
        <v>24374534</v>
      </c>
      <c r="AZ183" s="446">
        <f t="shared" ref="AZ183:CE183" si="3611">SUMIFS(AZ$5:AZ$126,$HC$5:$HC$126,$S183,$HE$5:$HE$126,$D182)</f>
        <v>12</v>
      </c>
      <c r="BA183" s="465">
        <f t="shared" si="3611"/>
        <v>0</v>
      </c>
      <c r="BB183" s="466">
        <f t="shared" si="3611"/>
        <v>0</v>
      </c>
      <c r="BC183" s="467">
        <f t="shared" si="3611"/>
        <v>0</v>
      </c>
      <c r="BD183" s="310">
        <f t="shared" si="3611"/>
        <v>76567896</v>
      </c>
      <c r="BE183" s="320">
        <f t="shared" si="3611"/>
        <v>20009401</v>
      </c>
      <c r="BF183" s="330">
        <f t="shared" si="3611"/>
        <v>-4740599</v>
      </c>
      <c r="BG183" s="273">
        <f t="shared" si="3611"/>
        <v>10</v>
      </c>
      <c r="BH183" s="254">
        <f t="shared" si="3611"/>
        <v>8378966</v>
      </c>
      <c r="BI183" s="250">
        <f t="shared" si="3611"/>
        <v>2433975</v>
      </c>
      <c r="BJ183" s="270">
        <f t="shared" si="3611"/>
        <v>3</v>
      </c>
      <c r="BK183" s="251">
        <f t="shared" si="3611"/>
        <v>0</v>
      </c>
      <c r="BL183" s="250">
        <f t="shared" si="3611"/>
        <v>0</v>
      </c>
      <c r="BM183" s="270">
        <f t="shared" si="3611"/>
        <v>0</v>
      </c>
      <c r="BN183" s="252">
        <f t="shared" si="3611"/>
        <v>26608826</v>
      </c>
      <c r="BO183" s="250">
        <f t="shared" si="3611"/>
        <v>8186939</v>
      </c>
      <c r="BP183" s="253">
        <f t="shared" si="3611"/>
        <v>-63061</v>
      </c>
      <c r="BQ183" s="270">
        <f t="shared" si="3611"/>
        <v>4</v>
      </c>
      <c r="BR183" s="249">
        <f t="shared" si="3611"/>
        <v>5180001</v>
      </c>
      <c r="BS183" s="250">
        <f t="shared" si="3611"/>
        <v>1457495</v>
      </c>
      <c r="BT183" s="270">
        <f t="shared" si="3611"/>
        <v>3</v>
      </c>
      <c r="BU183" s="251">
        <f t="shared" si="3611"/>
        <v>0</v>
      </c>
      <c r="BV183" s="250">
        <f t="shared" si="3611"/>
        <v>0</v>
      </c>
      <c r="BW183" s="270">
        <f t="shared" si="3611"/>
        <v>0</v>
      </c>
      <c r="BX183" s="252">
        <f t="shared" si="3611"/>
        <v>24480587</v>
      </c>
      <c r="BY183" s="250">
        <f t="shared" si="3611"/>
        <v>6420114</v>
      </c>
      <c r="BZ183" s="253">
        <f t="shared" si="3611"/>
        <v>-1829886</v>
      </c>
      <c r="CA183" s="270">
        <f t="shared" si="3611"/>
        <v>4</v>
      </c>
      <c r="CB183" s="249">
        <f t="shared" si="3611"/>
        <v>1992330</v>
      </c>
      <c r="CC183" s="250">
        <f t="shared" si="3611"/>
        <v>601180</v>
      </c>
      <c r="CD183" s="270">
        <f t="shared" si="3611"/>
        <v>2</v>
      </c>
      <c r="CE183" s="251">
        <f t="shared" si="3611"/>
        <v>0</v>
      </c>
      <c r="CF183" s="250">
        <f t="shared" ref="CF183:DK183" si="3612">SUMIFS(CF$5:CF$126,$HC$5:$HC$126,$S183,$HE$5:$HE$126,$D182)</f>
        <v>0</v>
      </c>
      <c r="CG183" s="270">
        <f t="shared" si="3612"/>
        <v>0</v>
      </c>
      <c r="CH183" s="252">
        <f t="shared" si="3612"/>
        <v>45377416</v>
      </c>
      <c r="CI183" s="250">
        <f t="shared" si="3612"/>
        <v>12161569</v>
      </c>
      <c r="CJ183" s="253">
        <f t="shared" si="3612"/>
        <v>3911569</v>
      </c>
      <c r="CK183" s="270">
        <f t="shared" si="3612"/>
        <v>4</v>
      </c>
      <c r="CL183" s="444">
        <f t="shared" si="3612"/>
        <v>15551297</v>
      </c>
      <c r="CM183" s="445">
        <f t="shared" si="3612"/>
        <v>4492650</v>
      </c>
      <c r="CN183" s="446">
        <f t="shared" si="3612"/>
        <v>8</v>
      </c>
      <c r="CO183" s="465">
        <f t="shared" si="3612"/>
        <v>0</v>
      </c>
      <c r="CP183" s="466">
        <f t="shared" si="3612"/>
        <v>0</v>
      </c>
      <c r="CQ183" s="467">
        <f t="shared" si="3612"/>
        <v>0</v>
      </c>
      <c r="CR183" s="310">
        <f t="shared" si="3612"/>
        <v>96466829</v>
      </c>
      <c r="CS183" s="320">
        <f t="shared" si="3612"/>
        <v>26768622</v>
      </c>
      <c r="CT183" s="330">
        <f t="shared" si="3612"/>
        <v>2018622</v>
      </c>
      <c r="CU183" s="273">
        <f t="shared" si="3612"/>
        <v>12</v>
      </c>
      <c r="CV183" s="346">
        <f t="shared" si="3612"/>
        <v>106906976</v>
      </c>
      <c r="CW183" s="347">
        <f t="shared" si="3612"/>
        <v>28867184</v>
      </c>
      <c r="CX183" s="277">
        <f t="shared" si="3612"/>
        <v>20</v>
      </c>
      <c r="CY183" s="366">
        <f t="shared" si="3612"/>
        <v>0</v>
      </c>
      <c r="CZ183" s="367">
        <f t="shared" si="3612"/>
        <v>0</v>
      </c>
      <c r="DA183" s="280">
        <f t="shared" si="3612"/>
        <v>0</v>
      </c>
      <c r="DB183" s="382">
        <f t="shared" si="3612"/>
        <v>173034725</v>
      </c>
      <c r="DC183" s="383">
        <f t="shared" si="3612"/>
        <v>46778023</v>
      </c>
      <c r="DD183" s="330">
        <f t="shared" si="3612"/>
        <v>-2721977</v>
      </c>
      <c r="DE183" s="283">
        <f t="shared" si="3612"/>
        <v>22</v>
      </c>
      <c r="DF183" s="254">
        <f t="shared" si="3612"/>
        <v>12447334</v>
      </c>
      <c r="DG183" s="250">
        <f t="shared" si="3612"/>
        <v>3481582</v>
      </c>
      <c r="DH183" s="270">
        <f t="shared" si="3612"/>
        <v>4</v>
      </c>
      <c r="DI183" s="251">
        <f t="shared" si="3612"/>
        <v>0</v>
      </c>
      <c r="DJ183" s="250">
        <f t="shared" si="3612"/>
        <v>0</v>
      </c>
      <c r="DK183" s="270">
        <f t="shared" si="3612"/>
        <v>0</v>
      </c>
      <c r="DL183" s="252">
        <f t="shared" ref="DL183:EQ183" si="3613">SUMIFS(DL$5:DL$126,$HC$5:$HC$126,$S183,$HE$5:$HE$126,$D182)</f>
        <v>5323724</v>
      </c>
      <c r="DM183" s="250">
        <f t="shared" si="3613"/>
        <v>1576572</v>
      </c>
      <c r="DN183" s="253">
        <f t="shared" si="3613"/>
        <v>-6673428</v>
      </c>
      <c r="DO183" s="270">
        <f t="shared" si="3613"/>
        <v>2</v>
      </c>
      <c r="DP183" s="249">
        <f t="shared" si="3613"/>
        <v>20231391</v>
      </c>
      <c r="DQ183" s="250">
        <f t="shared" si="3613"/>
        <v>5415787</v>
      </c>
      <c r="DR183" s="270">
        <f t="shared" si="3613"/>
        <v>4</v>
      </c>
      <c r="DS183" s="251">
        <f t="shared" si="3613"/>
        <v>0</v>
      </c>
      <c r="DT183" s="250">
        <f t="shared" si="3613"/>
        <v>0</v>
      </c>
      <c r="DU183" s="270">
        <f t="shared" si="3613"/>
        <v>0</v>
      </c>
      <c r="DV183" s="252">
        <f t="shared" si="3613"/>
        <v>997642</v>
      </c>
      <c r="DW183" s="250">
        <f t="shared" si="3613"/>
        <v>164548</v>
      </c>
      <c r="DX183" s="253">
        <f t="shared" si="3613"/>
        <v>-8085452</v>
      </c>
      <c r="DY183" s="270">
        <f t="shared" si="3613"/>
        <v>2</v>
      </c>
      <c r="DZ183" s="249">
        <f t="shared" si="3613"/>
        <v>26161031</v>
      </c>
      <c r="EA183" s="250">
        <f t="shared" si="3613"/>
        <v>7201357</v>
      </c>
      <c r="EB183" s="270">
        <f t="shared" si="3613"/>
        <v>4</v>
      </c>
      <c r="EC183" s="251">
        <f t="shared" si="3613"/>
        <v>0</v>
      </c>
      <c r="ED183" s="250">
        <f t="shared" si="3613"/>
        <v>0</v>
      </c>
      <c r="EE183" s="270">
        <f t="shared" si="3613"/>
        <v>0</v>
      </c>
      <c r="EF183" s="252">
        <f t="shared" si="3613"/>
        <v>19796785</v>
      </c>
      <c r="EG183" s="250">
        <f t="shared" si="3613"/>
        <v>5127634</v>
      </c>
      <c r="EH183" s="253">
        <f t="shared" si="3613"/>
        <v>-3122366</v>
      </c>
      <c r="EI183" s="270">
        <f t="shared" si="3613"/>
        <v>3</v>
      </c>
      <c r="EJ183" s="444">
        <f t="shared" si="3613"/>
        <v>58839756</v>
      </c>
      <c r="EK183" s="445">
        <f t="shared" si="3613"/>
        <v>16098726</v>
      </c>
      <c r="EL183" s="446">
        <f t="shared" si="3613"/>
        <v>12</v>
      </c>
      <c r="EM183" s="465">
        <f t="shared" si="3613"/>
        <v>0</v>
      </c>
      <c r="EN183" s="466">
        <f t="shared" si="3613"/>
        <v>0</v>
      </c>
      <c r="EO183" s="467">
        <f t="shared" si="3613"/>
        <v>0</v>
      </c>
      <c r="EP183" s="310">
        <f t="shared" si="3613"/>
        <v>26118151</v>
      </c>
      <c r="EQ183" s="320">
        <f t="shared" si="3613"/>
        <v>6868754</v>
      </c>
      <c r="ER183" s="330">
        <f t="shared" ref="ER183:FW183" si="3614">SUMIFS(ER$5:ER$126,$HC$5:$HC$126,$S183,$HE$5:$HE$126,$D182)</f>
        <v>-17881246</v>
      </c>
      <c r="ES183" s="273">
        <f t="shared" si="3614"/>
        <v>7</v>
      </c>
      <c r="ET183" s="254">
        <f t="shared" si="3614"/>
        <v>0</v>
      </c>
      <c r="EU183" s="250">
        <f t="shared" si="3614"/>
        <v>0</v>
      </c>
      <c r="EV183" s="270">
        <f t="shared" si="3614"/>
        <v>0</v>
      </c>
      <c r="EW183" s="251">
        <f t="shared" si="3614"/>
        <v>0</v>
      </c>
      <c r="EX183" s="250">
        <f t="shared" si="3614"/>
        <v>0</v>
      </c>
      <c r="EY183" s="270">
        <f t="shared" si="3614"/>
        <v>0</v>
      </c>
      <c r="EZ183" s="252">
        <f t="shared" si="3614"/>
        <v>0</v>
      </c>
      <c r="FA183" s="250">
        <f t="shared" si="3614"/>
        <v>0</v>
      </c>
      <c r="FB183" s="253">
        <f t="shared" si="3614"/>
        <v>-8250000</v>
      </c>
      <c r="FC183" s="270">
        <f t="shared" si="3614"/>
        <v>0</v>
      </c>
      <c r="FD183" s="249">
        <f t="shared" si="3614"/>
        <v>0</v>
      </c>
      <c r="FE183" s="250">
        <f t="shared" si="3614"/>
        <v>0</v>
      </c>
      <c r="FF183" s="270">
        <f t="shared" si="3614"/>
        <v>0</v>
      </c>
      <c r="FG183" s="251">
        <f t="shared" si="3614"/>
        <v>0</v>
      </c>
      <c r="FH183" s="250">
        <f t="shared" si="3614"/>
        <v>0</v>
      </c>
      <c r="FI183" s="270">
        <f t="shared" si="3614"/>
        <v>0</v>
      </c>
      <c r="FJ183" s="252">
        <f t="shared" si="3614"/>
        <v>0</v>
      </c>
      <c r="FK183" s="250">
        <f t="shared" si="3614"/>
        <v>0</v>
      </c>
      <c r="FL183" s="253">
        <f t="shared" si="3614"/>
        <v>-8250000</v>
      </c>
      <c r="FM183" s="270">
        <f t="shared" si="3614"/>
        <v>0</v>
      </c>
      <c r="FN183" s="249">
        <f t="shared" si="3614"/>
        <v>0</v>
      </c>
      <c r="FO183" s="250">
        <f t="shared" si="3614"/>
        <v>0</v>
      </c>
      <c r="FP183" s="270">
        <f t="shared" si="3614"/>
        <v>0</v>
      </c>
      <c r="FQ183" s="251">
        <f t="shared" si="3614"/>
        <v>0</v>
      </c>
      <c r="FR183" s="250">
        <f t="shared" si="3614"/>
        <v>0</v>
      </c>
      <c r="FS183" s="270">
        <f t="shared" si="3614"/>
        <v>0</v>
      </c>
      <c r="FT183" s="252">
        <f t="shared" si="3614"/>
        <v>0</v>
      </c>
      <c r="FU183" s="250">
        <f t="shared" si="3614"/>
        <v>0</v>
      </c>
      <c r="FV183" s="253">
        <f t="shared" si="3614"/>
        <v>-8250000</v>
      </c>
      <c r="FW183" s="270">
        <f t="shared" si="3614"/>
        <v>0</v>
      </c>
      <c r="FX183" s="444">
        <f t="shared" ref="FX183:HA183" si="3615">SUMIFS(FX$5:FX$126,$HC$5:$HC$126,$S183,$HE$5:$HE$126,$D182)</f>
        <v>0</v>
      </c>
      <c r="FY183" s="445">
        <f t="shared" si="3615"/>
        <v>0</v>
      </c>
      <c r="FZ183" s="446">
        <f t="shared" si="3615"/>
        <v>0</v>
      </c>
      <c r="GA183" s="465">
        <f t="shared" si="3615"/>
        <v>0</v>
      </c>
      <c r="GB183" s="466">
        <f t="shared" si="3615"/>
        <v>0</v>
      </c>
      <c r="GC183" s="467">
        <f t="shared" si="3615"/>
        <v>0</v>
      </c>
      <c r="GD183" s="310">
        <f t="shared" si="3615"/>
        <v>0</v>
      </c>
      <c r="GE183" s="320">
        <f t="shared" si="3615"/>
        <v>0</v>
      </c>
      <c r="GF183" s="330">
        <f t="shared" si="3615"/>
        <v>-24750000</v>
      </c>
      <c r="GG183" s="273">
        <f t="shared" si="3615"/>
        <v>0</v>
      </c>
      <c r="GH183" s="346">
        <f t="shared" si="3615"/>
        <v>58839756</v>
      </c>
      <c r="GI183" s="347">
        <f t="shared" si="3615"/>
        <v>16098726</v>
      </c>
      <c r="GJ183" s="277">
        <f t="shared" si="3615"/>
        <v>12</v>
      </c>
      <c r="GK183" s="366">
        <f t="shared" si="3615"/>
        <v>0</v>
      </c>
      <c r="GL183" s="367">
        <f t="shared" si="3615"/>
        <v>0</v>
      </c>
      <c r="GM183" s="280">
        <f t="shared" si="3615"/>
        <v>0</v>
      </c>
      <c r="GN183" s="382">
        <f t="shared" si="3615"/>
        <v>26118151</v>
      </c>
      <c r="GO183" s="383">
        <f t="shared" si="3615"/>
        <v>6868754</v>
      </c>
      <c r="GP183" s="330">
        <f t="shared" si="3615"/>
        <v>-42631246</v>
      </c>
      <c r="GQ183" s="283">
        <f t="shared" si="3615"/>
        <v>7</v>
      </c>
      <c r="GR183" s="403">
        <f t="shared" si="3615"/>
        <v>165746732</v>
      </c>
      <c r="GS183" s="404">
        <f t="shared" si="3615"/>
        <v>44965910</v>
      </c>
      <c r="GT183" s="286">
        <f t="shared" si="3615"/>
        <v>32</v>
      </c>
      <c r="GU183" s="403">
        <f t="shared" si="3615"/>
        <v>0</v>
      </c>
      <c r="GV183" s="404">
        <f t="shared" si="3615"/>
        <v>0</v>
      </c>
      <c r="GW183" s="286">
        <f t="shared" si="3615"/>
        <v>0</v>
      </c>
      <c r="GX183" s="403">
        <f t="shared" si="3615"/>
        <v>199152876</v>
      </c>
      <c r="GY183" s="404">
        <f t="shared" si="3615"/>
        <v>53646777</v>
      </c>
      <c r="GZ183" s="330">
        <f t="shared" si="3615"/>
        <v>-45353223</v>
      </c>
      <c r="HA183" s="290">
        <f t="shared" si="3615"/>
        <v>29</v>
      </c>
      <c r="HB183" s="260"/>
      <c r="HC183" s="247" t="s">
        <v>238</v>
      </c>
      <c r="HD183" s="258"/>
      <c r="HE183" s="259"/>
      <c r="HF183" s="258"/>
      <c r="HG183" s="258"/>
    </row>
    <row r="184" spans="2:215" s="96" customFormat="1" ht="29.25" thickBot="1">
      <c r="B184" s="602"/>
      <c r="C184" s="147"/>
      <c r="D184" s="521"/>
      <c r="E184" s="234"/>
      <c r="F184" s="235"/>
      <c r="G184" s="235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9"/>
      <c r="S184" s="268" t="s">
        <v>239</v>
      </c>
      <c r="T184" s="261">
        <f t="shared" ref="T184:AA184" si="3616">IF(AND(T182&gt;0,T183&gt;0),ROUNDDOWN(T183/T182,4),"")</f>
        <v>1.077</v>
      </c>
      <c r="U184" s="262">
        <f t="shared" si="3616"/>
        <v>0.94520000000000004</v>
      </c>
      <c r="V184" s="271">
        <f t="shared" si="3616"/>
        <v>0.6</v>
      </c>
      <c r="W184" s="263" t="str">
        <f t="shared" si="3616"/>
        <v/>
      </c>
      <c r="X184" s="262" t="str">
        <f t="shared" si="3616"/>
        <v/>
      </c>
      <c r="Y184" s="271" t="str">
        <f t="shared" si="3616"/>
        <v/>
      </c>
      <c r="Z184" s="264">
        <f t="shared" si="3616"/>
        <v>2.4205999999999999</v>
      </c>
      <c r="AA184" s="262">
        <f t="shared" si="3616"/>
        <v>2.0977000000000001</v>
      </c>
      <c r="AB184" s="265">
        <f>IF(AB183&gt;0,AB183/AB182,0)</f>
        <v>22.223520000000001</v>
      </c>
      <c r="AC184" s="271">
        <f t="shared" ref="AC184:AK184" si="3617">IF(AND(AC182&gt;0,AC183&gt;0),ROUNDDOWN(AC183/AC182,4),"")</f>
        <v>0.8</v>
      </c>
      <c r="AD184" s="261">
        <f t="shared" si="3617"/>
        <v>1.2040999999999999</v>
      </c>
      <c r="AE184" s="262">
        <f t="shared" si="3617"/>
        <v>1.0706</v>
      </c>
      <c r="AF184" s="271">
        <f t="shared" si="3617"/>
        <v>0.8</v>
      </c>
      <c r="AG184" s="263" t="str">
        <f t="shared" si="3617"/>
        <v/>
      </c>
      <c r="AH184" s="262" t="str">
        <f t="shared" si="3617"/>
        <v/>
      </c>
      <c r="AI184" s="271" t="str">
        <f t="shared" si="3617"/>
        <v/>
      </c>
      <c r="AJ184" s="264">
        <f t="shared" si="3617"/>
        <v>0.19600000000000001</v>
      </c>
      <c r="AK184" s="262">
        <f t="shared" si="3617"/>
        <v>0.17949999999999999</v>
      </c>
      <c r="AL184" s="265">
        <f>IF(AL183&gt;0,AL183/AL182,0)</f>
        <v>0</v>
      </c>
      <c r="AM184" s="271">
        <f t="shared" ref="AM184:AU184" si="3618">IF(AND(AM182&gt;0,AM183&gt;0),ROUNDDOWN(AM183/AM182,4),"")</f>
        <v>0.8</v>
      </c>
      <c r="AN184" s="261">
        <f t="shared" si="3618"/>
        <v>0.86890000000000001</v>
      </c>
      <c r="AO184" s="262">
        <f t="shared" si="3618"/>
        <v>0.78569999999999995</v>
      </c>
      <c r="AP184" s="271">
        <f t="shared" si="3618"/>
        <v>1</v>
      </c>
      <c r="AQ184" s="263" t="str">
        <f t="shared" si="3618"/>
        <v/>
      </c>
      <c r="AR184" s="262" t="str">
        <f t="shared" si="3618"/>
        <v/>
      </c>
      <c r="AS184" s="271" t="str">
        <f t="shared" si="3618"/>
        <v/>
      </c>
      <c r="AT184" s="264">
        <f t="shared" si="3618"/>
        <v>2.3400000000000001E-2</v>
      </c>
      <c r="AU184" s="262">
        <f t="shared" si="3618"/>
        <v>2.2499999999999999E-2</v>
      </c>
      <c r="AV184" s="265">
        <f>IF(AV183&gt;0,AV183/AV182,0)</f>
        <v>0</v>
      </c>
      <c r="AW184" s="271">
        <f t="shared" ref="AW184:BE184" si="3619">IF(AND(AW182&gt;0,AW183&gt;0),ROUNDDOWN(AW183/AW182,4),"")</f>
        <v>0.4</v>
      </c>
      <c r="AX184" s="447">
        <f t="shared" si="3619"/>
        <v>1.05</v>
      </c>
      <c r="AY184" s="448">
        <f t="shared" si="3619"/>
        <v>0.93379999999999996</v>
      </c>
      <c r="AZ184" s="449">
        <f t="shared" si="3619"/>
        <v>0.8</v>
      </c>
      <c r="BA184" s="468" t="str">
        <f t="shared" si="3619"/>
        <v/>
      </c>
      <c r="BB184" s="469" t="str">
        <f t="shared" si="3619"/>
        <v/>
      </c>
      <c r="BC184" s="470" t="str">
        <f t="shared" si="3619"/>
        <v/>
      </c>
      <c r="BD184" s="311">
        <f t="shared" si="3619"/>
        <v>0.88</v>
      </c>
      <c r="BE184" s="321">
        <f t="shared" si="3619"/>
        <v>0.76659999999999995</v>
      </c>
      <c r="BF184" s="331"/>
      <c r="BG184" s="274">
        <f>IF(AND(BG182&gt;0,BG183&gt;0),ROUNDDOWN(BG183/BG182,4),"")</f>
        <v>0.66659999999999997</v>
      </c>
      <c r="BH184" s="267">
        <f t="shared" ref="BH184:BO184" si="3620">IF(AND(BH182&gt;0,BH183&gt;0),ROUNDDOWN(BH183/BH182,4),"")</f>
        <v>0.28889999999999999</v>
      </c>
      <c r="BI184" s="262">
        <f t="shared" si="3620"/>
        <v>0.2797</v>
      </c>
      <c r="BJ184" s="271">
        <f t="shared" si="3620"/>
        <v>0.6</v>
      </c>
      <c r="BK184" s="263" t="str">
        <f t="shared" si="3620"/>
        <v/>
      </c>
      <c r="BL184" s="262" t="str">
        <f t="shared" si="3620"/>
        <v/>
      </c>
      <c r="BM184" s="271" t="str">
        <f t="shared" si="3620"/>
        <v/>
      </c>
      <c r="BN184" s="264">
        <f t="shared" si="3620"/>
        <v>0.91749999999999998</v>
      </c>
      <c r="BO184" s="262">
        <f t="shared" si="3620"/>
        <v>0.94099999999999995</v>
      </c>
      <c r="BP184" s="265">
        <f>IF(BP183&gt;0,BP183/BP182,0)</f>
        <v>0</v>
      </c>
      <c r="BQ184" s="271">
        <f t="shared" ref="BQ184:BY184" si="3621">IF(AND(BQ182&gt;0,BQ183&gt;0),ROUNDDOWN(BQ183/BQ182,4),"")</f>
        <v>0.8</v>
      </c>
      <c r="BR184" s="261">
        <f t="shared" si="3621"/>
        <v>0.17860000000000001</v>
      </c>
      <c r="BS184" s="262">
        <f t="shared" si="3621"/>
        <v>0.16750000000000001</v>
      </c>
      <c r="BT184" s="271">
        <f t="shared" si="3621"/>
        <v>0.6</v>
      </c>
      <c r="BU184" s="263" t="str">
        <f t="shared" si="3621"/>
        <v/>
      </c>
      <c r="BV184" s="262" t="str">
        <f t="shared" si="3621"/>
        <v/>
      </c>
      <c r="BW184" s="271" t="str">
        <f t="shared" si="3621"/>
        <v/>
      </c>
      <c r="BX184" s="264">
        <f t="shared" si="3621"/>
        <v>0.84409999999999996</v>
      </c>
      <c r="BY184" s="262">
        <f t="shared" si="3621"/>
        <v>0.7379</v>
      </c>
      <c r="BZ184" s="265">
        <f>IF(BZ183&gt;0,BZ183/BZ182,0)</f>
        <v>0</v>
      </c>
      <c r="CA184" s="271">
        <f t="shared" ref="CA184:CI184" si="3622">IF(AND(CA182&gt;0,CA183&gt;0),ROUNDDOWN(CA183/CA182,4),"")</f>
        <v>0.8</v>
      </c>
      <c r="CB184" s="261">
        <f t="shared" si="3622"/>
        <v>6.8699999999999997E-2</v>
      </c>
      <c r="CC184" s="262">
        <f t="shared" si="3622"/>
        <v>6.9099999999999995E-2</v>
      </c>
      <c r="CD184" s="271">
        <f t="shared" si="3622"/>
        <v>0.4</v>
      </c>
      <c r="CE184" s="263" t="str">
        <f t="shared" si="3622"/>
        <v/>
      </c>
      <c r="CF184" s="262" t="str">
        <f t="shared" si="3622"/>
        <v/>
      </c>
      <c r="CG184" s="271" t="str">
        <f t="shared" si="3622"/>
        <v/>
      </c>
      <c r="CH184" s="264">
        <f t="shared" si="3622"/>
        <v>1.5647</v>
      </c>
      <c r="CI184" s="262">
        <f t="shared" si="3622"/>
        <v>1.3977999999999999</v>
      </c>
      <c r="CJ184" s="265">
        <f>IF(CJ183&gt;0,CJ183/CJ182,0)</f>
        <v>8.6923755555555555</v>
      </c>
      <c r="CK184" s="271">
        <f t="shared" ref="CK184:CS184" si="3623">IF(AND(CK182&gt;0,CK183&gt;0),ROUNDDOWN(CK183/CK182,4),"")</f>
        <v>0.8</v>
      </c>
      <c r="CL184" s="447">
        <f t="shared" si="3623"/>
        <v>0.1787</v>
      </c>
      <c r="CM184" s="448">
        <f t="shared" si="3623"/>
        <v>0.1721</v>
      </c>
      <c r="CN184" s="449">
        <f t="shared" si="3623"/>
        <v>0.5333</v>
      </c>
      <c r="CO184" s="468" t="str">
        <f t="shared" si="3623"/>
        <v/>
      </c>
      <c r="CP184" s="469" t="str">
        <f t="shared" si="3623"/>
        <v/>
      </c>
      <c r="CQ184" s="470" t="str">
        <f t="shared" si="3623"/>
        <v/>
      </c>
      <c r="CR184" s="311">
        <f t="shared" si="3623"/>
        <v>1.1088</v>
      </c>
      <c r="CS184" s="321">
        <f t="shared" si="3623"/>
        <v>1.0256000000000001</v>
      </c>
      <c r="CT184" s="331"/>
      <c r="CU184" s="274">
        <f t="shared" ref="CU184:DC184" si="3624">IF(AND(CU182&gt;0,CU183&gt;0),ROUNDDOWN(CU183/CU182,4),"")</f>
        <v>0.8</v>
      </c>
      <c r="CV184" s="348">
        <f t="shared" si="3624"/>
        <v>0.61439999999999995</v>
      </c>
      <c r="CW184" s="349">
        <f t="shared" si="3624"/>
        <v>0.55300000000000005</v>
      </c>
      <c r="CX184" s="278">
        <f t="shared" si="3624"/>
        <v>0.66659999999999997</v>
      </c>
      <c r="CY184" s="368" t="str">
        <f t="shared" si="3624"/>
        <v/>
      </c>
      <c r="CZ184" s="369" t="str">
        <f t="shared" si="3624"/>
        <v/>
      </c>
      <c r="DA184" s="281" t="str">
        <f t="shared" si="3624"/>
        <v/>
      </c>
      <c r="DB184" s="384">
        <f t="shared" si="3624"/>
        <v>0.99439999999999995</v>
      </c>
      <c r="DC184" s="385">
        <f t="shared" si="3624"/>
        <v>0.89610000000000001</v>
      </c>
      <c r="DD184" s="386"/>
      <c r="DE184" s="284">
        <f>IF(AND(DE182&gt;0,DE183&gt;0),ROUNDDOWN(DE183/DE182,4),"")</f>
        <v>0.73329999999999995</v>
      </c>
      <c r="DF184" s="267">
        <f t="shared" ref="DF184:DM184" si="3625">IF(AND(DF182&gt;0,DF183&gt;0),ROUNDDOWN(DF183/DF182,4),"")</f>
        <v>0.42920000000000003</v>
      </c>
      <c r="DG184" s="262">
        <f t="shared" si="3625"/>
        <v>0.40010000000000001</v>
      </c>
      <c r="DH184" s="271">
        <f t="shared" si="3625"/>
        <v>0.8</v>
      </c>
      <c r="DI184" s="263" t="str">
        <f t="shared" si="3625"/>
        <v/>
      </c>
      <c r="DJ184" s="262" t="str">
        <f t="shared" si="3625"/>
        <v/>
      </c>
      <c r="DK184" s="271" t="str">
        <f t="shared" si="3625"/>
        <v/>
      </c>
      <c r="DL184" s="264">
        <f t="shared" si="3625"/>
        <v>0.1835</v>
      </c>
      <c r="DM184" s="262">
        <f t="shared" si="3625"/>
        <v>0.1812</v>
      </c>
      <c r="DN184" s="265">
        <f>IF(DN183&gt;0,DN183/DN182,0)</f>
        <v>0</v>
      </c>
      <c r="DO184" s="271">
        <f t="shared" ref="DO184:DW184" si="3626">IF(AND(DO182&gt;0,DO183&gt;0),ROUNDDOWN(DO183/DO182,4),"")</f>
        <v>0.4</v>
      </c>
      <c r="DP184" s="261">
        <f t="shared" si="3626"/>
        <v>0.6976</v>
      </c>
      <c r="DQ184" s="262">
        <f t="shared" si="3626"/>
        <v>0.62250000000000005</v>
      </c>
      <c r="DR184" s="271">
        <f t="shared" si="3626"/>
        <v>0.8</v>
      </c>
      <c r="DS184" s="263" t="str">
        <f t="shared" si="3626"/>
        <v/>
      </c>
      <c r="DT184" s="262" t="str">
        <f t="shared" si="3626"/>
        <v/>
      </c>
      <c r="DU184" s="271" t="str">
        <f t="shared" si="3626"/>
        <v/>
      </c>
      <c r="DV184" s="264">
        <f t="shared" si="3626"/>
        <v>3.44E-2</v>
      </c>
      <c r="DW184" s="262">
        <f t="shared" si="3626"/>
        <v>1.89E-2</v>
      </c>
      <c r="DX184" s="265">
        <f>IF(DX183&gt;0,DX183/DX182,0)</f>
        <v>0</v>
      </c>
      <c r="DY184" s="271">
        <f t="shared" ref="DY184:EG184" si="3627">IF(AND(DY182&gt;0,DY183&gt;0),ROUNDDOWN(DY183/DY182,4),"")</f>
        <v>0.4</v>
      </c>
      <c r="DZ184" s="261">
        <f t="shared" si="3627"/>
        <v>0.90210000000000001</v>
      </c>
      <c r="EA184" s="262">
        <f t="shared" si="3627"/>
        <v>0.82769999999999999</v>
      </c>
      <c r="EB184" s="271">
        <f t="shared" si="3627"/>
        <v>0.8</v>
      </c>
      <c r="EC184" s="263" t="str">
        <f t="shared" si="3627"/>
        <v/>
      </c>
      <c r="ED184" s="262" t="str">
        <f t="shared" si="3627"/>
        <v/>
      </c>
      <c r="EE184" s="271" t="str">
        <f t="shared" si="3627"/>
        <v/>
      </c>
      <c r="EF184" s="264">
        <f t="shared" si="3627"/>
        <v>0.68259999999999998</v>
      </c>
      <c r="EG184" s="262">
        <f t="shared" si="3627"/>
        <v>0.58930000000000005</v>
      </c>
      <c r="EH184" s="265">
        <f>IF(EH183&gt;0,EH183/EH182,0)</f>
        <v>0</v>
      </c>
      <c r="EI184" s="271">
        <f t="shared" ref="EI184:EQ184" si="3628">IF(AND(EI182&gt;0,EI183&gt;0),ROUNDDOWN(EI183/EI182,4),"")</f>
        <v>0.6</v>
      </c>
      <c r="EJ184" s="447">
        <f t="shared" si="3628"/>
        <v>0.67630000000000001</v>
      </c>
      <c r="EK184" s="448">
        <f t="shared" si="3628"/>
        <v>0.61680000000000001</v>
      </c>
      <c r="EL184" s="449">
        <f t="shared" si="3628"/>
        <v>0.8</v>
      </c>
      <c r="EM184" s="468" t="str">
        <f t="shared" si="3628"/>
        <v/>
      </c>
      <c r="EN184" s="469" t="str">
        <f t="shared" si="3628"/>
        <v/>
      </c>
      <c r="EO184" s="470" t="str">
        <f t="shared" si="3628"/>
        <v/>
      </c>
      <c r="EP184" s="311">
        <f t="shared" si="3628"/>
        <v>0.30020000000000002</v>
      </c>
      <c r="EQ184" s="321">
        <f t="shared" si="3628"/>
        <v>0.2631</v>
      </c>
      <c r="ER184" s="331"/>
      <c r="ES184" s="274">
        <f>IF(AND(ES182&gt;0,ES183&gt;0),ROUNDDOWN(ES183/ES182,4),"")</f>
        <v>0.46660000000000001</v>
      </c>
      <c r="ET184" s="267" t="str">
        <f t="shared" ref="ET184:FA184" si="3629">IF(AND(ET182&gt;0,ET183&gt;0),ROUNDDOWN(ET183/ET182,4),"")</f>
        <v/>
      </c>
      <c r="EU184" s="262" t="str">
        <f t="shared" si="3629"/>
        <v/>
      </c>
      <c r="EV184" s="271" t="str">
        <f t="shared" si="3629"/>
        <v/>
      </c>
      <c r="EW184" s="263" t="str">
        <f t="shared" si="3629"/>
        <v/>
      </c>
      <c r="EX184" s="262" t="str">
        <f t="shared" si="3629"/>
        <v/>
      </c>
      <c r="EY184" s="271" t="str">
        <f t="shared" si="3629"/>
        <v/>
      </c>
      <c r="EZ184" s="264" t="str">
        <f t="shared" si="3629"/>
        <v/>
      </c>
      <c r="FA184" s="262" t="str">
        <f t="shared" si="3629"/>
        <v/>
      </c>
      <c r="FB184" s="265">
        <f>IF(FB183&gt;0,FB183/FB182,0)</f>
        <v>0</v>
      </c>
      <c r="FC184" s="271" t="str">
        <f t="shared" ref="FC184:FK184" si="3630">IF(AND(FC182&gt;0,FC183&gt;0),ROUNDDOWN(FC183/FC182,4),"")</f>
        <v/>
      </c>
      <c r="FD184" s="261" t="str">
        <f t="shared" si="3630"/>
        <v/>
      </c>
      <c r="FE184" s="262" t="str">
        <f t="shared" si="3630"/>
        <v/>
      </c>
      <c r="FF184" s="271" t="str">
        <f t="shared" si="3630"/>
        <v/>
      </c>
      <c r="FG184" s="263" t="str">
        <f t="shared" si="3630"/>
        <v/>
      </c>
      <c r="FH184" s="262" t="str">
        <f t="shared" si="3630"/>
        <v/>
      </c>
      <c r="FI184" s="271" t="str">
        <f t="shared" si="3630"/>
        <v/>
      </c>
      <c r="FJ184" s="264" t="str">
        <f t="shared" si="3630"/>
        <v/>
      </c>
      <c r="FK184" s="262" t="str">
        <f t="shared" si="3630"/>
        <v/>
      </c>
      <c r="FL184" s="265">
        <f>IF(FL183&gt;0,FL183/FL182,0)</f>
        <v>0</v>
      </c>
      <c r="FM184" s="271" t="str">
        <f t="shared" ref="FM184:FU184" si="3631">IF(AND(FM182&gt;0,FM183&gt;0),ROUNDDOWN(FM183/FM182,4),"")</f>
        <v/>
      </c>
      <c r="FN184" s="261" t="str">
        <f t="shared" si="3631"/>
        <v/>
      </c>
      <c r="FO184" s="262" t="str">
        <f t="shared" si="3631"/>
        <v/>
      </c>
      <c r="FP184" s="271" t="str">
        <f t="shared" si="3631"/>
        <v/>
      </c>
      <c r="FQ184" s="263" t="str">
        <f t="shared" si="3631"/>
        <v/>
      </c>
      <c r="FR184" s="262" t="str">
        <f t="shared" si="3631"/>
        <v/>
      </c>
      <c r="FS184" s="271" t="str">
        <f t="shared" si="3631"/>
        <v/>
      </c>
      <c r="FT184" s="264" t="str">
        <f t="shared" si="3631"/>
        <v/>
      </c>
      <c r="FU184" s="262" t="str">
        <f t="shared" si="3631"/>
        <v/>
      </c>
      <c r="FV184" s="265">
        <f>IF(FV183&gt;0,FV183/FV182,0)</f>
        <v>0</v>
      </c>
      <c r="FW184" s="271" t="str">
        <f t="shared" ref="FW184:GE184" si="3632">IF(AND(FW182&gt;0,FW183&gt;0),ROUNDDOWN(FW183/FW182,4),"")</f>
        <v/>
      </c>
      <c r="FX184" s="447" t="str">
        <f t="shared" si="3632"/>
        <v/>
      </c>
      <c r="FY184" s="448" t="str">
        <f t="shared" si="3632"/>
        <v/>
      </c>
      <c r="FZ184" s="449" t="str">
        <f t="shared" si="3632"/>
        <v/>
      </c>
      <c r="GA184" s="468" t="str">
        <f t="shared" si="3632"/>
        <v/>
      </c>
      <c r="GB184" s="469" t="str">
        <f t="shared" si="3632"/>
        <v/>
      </c>
      <c r="GC184" s="470" t="str">
        <f t="shared" si="3632"/>
        <v/>
      </c>
      <c r="GD184" s="311" t="str">
        <f t="shared" si="3632"/>
        <v/>
      </c>
      <c r="GE184" s="321" t="str">
        <f t="shared" si="3632"/>
        <v/>
      </c>
      <c r="GF184" s="331"/>
      <c r="GG184" s="274" t="str">
        <f t="shared" ref="GG184:GO184" si="3633">IF(AND(GG182&gt;0,GG183&gt;0),ROUNDDOWN(GG183/GG182,4),"")</f>
        <v/>
      </c>
      <c r="GH184" s="348">
        <f t="shared" si="3633"/>
        <v>0.33810000000000001</v>
      </c>
      <c r="GI184" s="349">
        <f t="shared" si="3633"/>
        <v>0.30840000000000001</v>
      </c>
      <c r="GJ184" s="278">
        <f t="shared" si="3633"/>
        <v>0.4</v>
      </c>
      <c r="GK184" s="368" t="str">
        <f t="shared" si="3633"/>
        <v/>
      </c>
      <c r="GL184" s="369" t="str">
        <f t="shared" si="3633"/>
        <v/>
      </c>
      <c r="GM184" s="281" t="str">
        <f t="shared" si="3633"/>
        <v/>
      </c>
      <c r="GN184" s="384">
        <f t="shared" si="3633"/>
        <v>0.15010000000000001</v>
      </c>
      <c r="GO184" s="385">
        <f t="shared" si="3633"/>
        <v>0.13150000000000001</v>
      </c>
      <c r="GP184" s="386"/>
      <c r="GQ184" s="284">
        <f t="shared" ref="GQ184:GY184" si="3634">IF(AND(GQ182&gt;0,GQ183&gt;0),ROUNDDOWN(GQ183/GQ182,4),"")</f>
        <v>0.23330000000000001</v>
      </c>
      <c r="GR184" s="405">
        <f t="shared" si="3634"/>
        <v>0.47620000000000001</v>
      </c>
      <c r="GS184" s="406">
        <f t="shared" si="3634"/>
        <v>0.43070000000000003</v>
      </c>
      <c r="GT184" s="288">
        <f t="shared" si="3634"/>
        <v>0.5333</v>
      </c>
      <c r="GU184" s="405" t="str">
        <f t="shared" si="3634"/>
        <v/>
      </c>
      <c r="GV184" s="406" t="str">
        <f t="shared" si="3634"/>
        <v/>
      </c>
      <c r="GW184" s="288" t="str">
        <f t="shared" si="3634"/>
        <v/>
      </c>
      <c r="GX184" s="405">
        <f t="shared" si="3634"/>
        <v>0.57220000000000004</v>
      </c>
      <c r="GY184" s="406">
        <f t="shared" si="3634"/>
        <v>0.51380000000000003</v>
      </c>
      <c r="GZ184" s="415"/>
      <c r="HA184" s="287">
        <f>IF(AND(HA182&gt;0,HA183&gt;0),ROUNDDOWN(HA183/HA182,4),"")</f>
        <v>0.48330000000000001</v>
      </c>
      <c r="HB184" s="260"/>
      <c r="HC184" s="258"/>
      <c r="HD184" s="258"/>
      <c r="HE184" s="259"/>
      <c r="HF184" s="258"/>
      <c r="HG184" s="258"/>
    </row>
    <row r="185" spans="2:215" s="96" customFormat="1" ht="29.25" thickBot="1">
      <c r="B185" s="602"/>
      <c r="C185" s="147"/>
      <c r="D185" s="192"/>
      <c r="E185" s="234"/>
      <c r="F185" s="235"/>
      <c r="G185" s="235"/>
      <c r="H185" s="235"/>
      <c r="I185" s="235"/>
      <c r="J185" s="234"/>
      <c r="K185" s="234"/>
      <c r="L185" s="234"/>
      <c r="M185" s="234"/>
      <c r="N185" s="234"/>
      <c r="O185" s="234"/>
      <c r="P185" s="234"/>
      <c r="Q185" s="234"/>
      <c r="R185" s="239"/>
      <c r="T185" s="255"/>
      <c r="V185" s="147"/>
      <c r="W185" s="255"/>
      <c r="Y185" s="147"/>
      <c r="Z185" s="255"/>
      <c r="AC185" s="147"/>
      <c r="AD185" s="255"/>
      <c r="AF185" s="147"/>
      <c r="AG185" s="255"/>
      <c r="AI185" s="147"/>
      <c r="AJ185" s="255"/>
      <c r="AM185" s="147"/>
      <c r="AN185" s="255"/>
      <c r="AP185" s="147"/>
      <c r="AQ185" s="255"/>
      <c r="AS185" s="147"/>
      <c r="AT185" s="255"/>
      <c r="AW185" s="147"/>
      <c r="AX185" s="450"/>
      <c r="AY185" s="451"/>
      <c r="AZ185" s="446"/>
      <c r="BA185" s="471"/>
      <c r="BB185" s="472"/>
      <c r="BC185" s="467"/>
      <c r="BD185" s="312"/>
      <c r="BE185" s="322"/>
      <c r="BF185" s="322"/>
      <c r="BG185" s="275"/>
      <c r="BJ185" s="147"/>
      <c r="BK185" s="255"/>
      <c r="BM185" s="147"/>
      <c r="BN185" s="255"/>
      <c r="BQ185" s="147"/>
      <c r="BR185" s="255"/>
      <c r="BT185" s="147"/>
      <c r="BU185" s="255"/>
      <c r="BW185" s="147"/>
      <c r="BX185" s="255"/>
      <c r="CA185" s="147"/>
      <c r="CB185" s="255"/>
      <c r="CD185" s="147"/>
      <c r="CE185" s="255"/>
      <c r="CG185" s="147"/>
      <c r="CH185" s="255"/>
      <c r="CK185" s="147"/>
      <c r="CL185" s="450"/>
      <c r="CM185" s="451"/>
      <c r="CN185" s="446"/>
      <c r="CO185" s="471"/>
      <c r="CP185" s="472"/>
      <c r="CQ185" s="467"/>
      <c r="CR185" s="312"/>
      <c r="CS185" s="322"/>
      <c r="CT185" s="322"/>
      <c r="CU185" s="275"/>
      <c r="CV185" s="350"/>
      <c r="CW185" s="351"/>
      <c r="CX185" s="277"/>
      <c r="CY185" s="370"/>
      <c r="CZ185" s="371"/>
      <c r="DA185" s="280"/>
      <c r="DB185" s="499"/>
      <c r="DC185" s="500"/>
      <c r="DD185" s="500"/>
      <c r="DE185" s="283"/>
      <c r="DH185" s="147"/>
      <c r="DI185" s="255"/>
      <c r="DK185" s="147"/>
      <c r="DL185" s="255"/>
      <c r="DO185" s="147"/>
      <c r="DP185" s="255"/>
      <c r="DR185" s="147"/>
      <c r="DS185" s="255"/>
      <c r="DU185" s="147"/>
      <c r="DV185" s="255"/>
      <c r="DY185" s="147"/>
      <c r="DZ185" s="255"/>
      <c r="EB185" s="147"/>
      <c r="EC185" s="255"/>
      <c r="EE185" s="147"/>
      <c r="EF185" s="255"/>
      <c r="EI185" s="147"/>
      <c r="EJ185" s="450"/>
      <c r="EK185" s="451"/>
      <c r="EL185" s="446"/>
      <c r="EM185" s="471"/>
      <c r="EN185" s="472"/>
      <c r="EO185" s="467"/>
      <c r="EP185" s="312"/>
      <c r="EQ185" s="322"/>
      <c r="ER185" s="322"/>
      <c r="ES185" s="275"/>
      <c r="EV185" s="147"/>
      <c r="EW185" s="255"/>
      <c r="EY185" s="147"/>
      <c r="EZ185" s="255"/>
      <c r="FC185" s="147"/>
      <c r="FD185" s="255"/>
      <c r="FF185" s="147"/>
      <c r="FG185" s="255"/>
      <c r="FI185" s="147"/>
      <c r="FJ185" s="255"/>
      <c r="FM185" s="147"/>
      <c r="FN185" s="255"/>
      <c r="FP185" s="147"/>
      <c r="FQ185" s="255"/>
      <c r="FS185" s="147"/>
      <c r="FT185" s="255"/>
      <c r="FW185" s="147"/>
      <c r="FX185" s="450"/>
      <c r="FY185" s="451"/>
      <c r="FZ185" s="446"/>
      <c r="GA185" s="471"/>
      <c r="GB185" s="472"/>
      <c r="GC185" s="467"/>
      <c r="GD185" s="312"/>
      <c r="GE185" s="322"/>
      <c r="GF185" s="322"/>
      <c r="GG185" s="275"/>
      <c r="GH185" s="350"/>
      <c r="GI185" s="351"/>
      <c r="GJ185" s="277"/>
      <c r="GK185" s="370"/>
      <c r="GL185" s="371"/>
      <c r="GM185" s="280"/>
      <c r="GN185" s="499"/>
      <c r="GO185" s="500"/>
      <c r="GP185" s="500"/>
      <c r="GQ185" s="283"/>
      <c r="GR185" s="312"/>
      <c r="GS185" s="322"/>
      <c r="GT185" s="275"/>
      <c r="GU185" s="312"/>
      <c r="GV185" s="322"/>
      <c r="GW185" s="275"/>
      <c r="GX185" s="312"/>
      <c r="GY185" s="322"/>
      <c r="GZ185" s="322"/>
      <c r="HA185" s="147"/>
      <c r="HB185" s="260"/>
      <c r="HC185" s="258"/>
      <c r="HD185" s="258"/>
      <c r="HE185" s="259"/>
      <c r="HF185" s="258"/>
      <c r="HG185" s="258"/>
    </row>
    <row r="186" spans="2:215" s="96" customFormat="1" ht="28.5">
      <c r="B186" s="602"/>
      <c r="C186" s="147"/>
      <c r="D186" s="192"/>
      <c r="E186" s="234"/>
      <c r="F186" s="235"/>
      <c r="G186" s="235"/>
      <c r="H186" s="235"/>
      <c r="I186" s="235"/>
      <c r="J186" s="234"/>
      <c r="K186" s="234"/>
      <c r="L186" s="234"/>
      <c r="M186" s="234"/>
      <c r="N186" s="234"/>
      <c r="O186" s="234"/>
      <c r="P186" s="234"/>
      <c r="Q186" s="234"/>
      <c r="R186" s="239"/>
      <c r="S186" s="220"/>
      <c r="T186" s="221" t="s">
        <v>176</v>
      </c>
      <c r="U186" s="222" t="s">
        <v>177</v>
      </c>
      <c r="V186" s="222" t="s">
        <v>179</v>
      </c>
      <c r="W186" s="223" t="s">
        <v>176</v>
      </c>
      <c r="X186" s="222" t="s">
        <v>177</v>
      </c>
      <c r="Y186" s="222" t="s">
        <v>179</v>
      </c>
      <c r="Z186" s="224" t="s">
        <v>176</v>
      </c>
      <c r="AA186" s="222" t="s">
        <v>177</v>
      </c>
      <c r="AB186" s="225" t="s">
        <v>234</v>
      </c>
      <c r="AC186" s="222" t="s">
        <v>179</v>
      </c>
      <c r="AD186" s="221" t="s">
        <v>176</v>
      </c>
      <c r="AE186" s="222" t="s">
        <v>177</v>
      </c>
      <c r="AF186" s="222" t="s">
        <v>179</v>
      </c>
      <c r="AG186" s="223" t="s">
        <v>176</v>
      </c>
      <c r="AH186" s="222" t="s">
        <v>177</v>
      </c>
      <c r="AI186" s="222" t="s">
        <v>179</v>
      </c>
      <c r="AJ186" s="224" t="s">
        <v>176</v>
      </c>
      <c r="AK186" s="222" t="s">
        <v>177</v>
      </c>
      <c r="AL186" s="225" t="s">
        <v>234</v>
      </c>
      <c r="AM186" s="222" t="s">
        <v>179</v>
      </c>
      <c r="AN186" s="221" t="s">
        <v>176</v>
      </c>
      <c r="AO186" s="222" t="s">
        <v>177</v>
      </c>
      <c r="AP186" s="222" t="s">
        <v>179</v>
      </c>
      <c r="AQ186" s="223" t="s">
        <v>176</v>
      </c>
      <c r="AR186" s="222" t="s">
        <v>177</v>
      </c>
      <c r="AS186" s="222" t="s">
        <v>179</v>
      </c>
      <c r="AT186" s="224" t="s">
        <v>176</v>
      </c>
      <c r="AU186" s="222" t="s">
        <v>177</v>
      </c>
      <c r="AV186" s="225" t="s">
        <v>234</v>
      </c>
      <c r="AW186" s="222" t="s">
        <v>179</v>
      </c>
      <c r="AX186" s="452" t="s">
        <v>176</v>
      </c>
      <c r="AY186" s="453" t="s">
        <v>177</v>
      </c>
      <c r="AZ186" s="454" t="s">
        <v>235</v>
      </c>
      <c r="BA186" s="473" t="s">
        <v>176</v>
      </c>
      <c r="BB186" s="474" t="s">
        <v>177</v>
      </c>
      <c r="BC186" s="475" t="s">
        <v>235</v>
      </c>
      <c r="BD186" s="313" t="s">
        <v>176</v>
      </c>
      <c r="BE186" s="323" t="s">
        <v>177</v>
      </c>
      <c r="BF186" s="332" t="s">
        <v>234</v>
      </c>
      <c r="BG186" s="227" t="s">
        <v>235</v>
      </c>
      <c r="BH186" s="226" t="s">
        <v>176</v>
      </c>
      <c r="BI186" s="222" t="s">
        <v>177</v>
      </c>
      <c r="BJ186" s="222" t="s">
        <v>179</v>
      </c>
      <c r="BK186" s="223" t="s">
        <v>176</v>
      </c>
      <c r="BL186" s="222" t="s">
        <v>177</v>
      </c>
      <c r="BM186" s="222" t="s">
        <v>179</v>
      </c>
      <c r="BN186" s="224" t="s">
        <v>176</v>
      </c>
      <c r="BO186" s="222" t="s">
        <v>177</v>
      </c>
      <c r="BP186" s="225" t="s">
        <v>234</v>
      </c>
      <c r="BQ186" s="222" t="s">
        <v>179</v>
      </c>
      <c r="BR186" s="221" t="s">
        <v>176</v>
      </c>
      <c r="BS186" s="222" t="s">
        <v>177</v>
      </c>
      <c r="BT186" s="222" t="s">
        <v>179</v>
      </c>
      <c r="BU186" s="223" t="s">
        <v>176</v>
      </c>
      <c r="BV186" s="222" t="s">
        <v>177</v>
      </c>
      <c r="BW186" s="222" t="s">
        <v>179</v>
      </c>
      <c r="BX186" s="224" t="s">
        <v>176</v>
      </c>
      <c r="BY186" s="222" t="s">
        <v>177</v>
      </c>
      <c r="BZ186" s="225" t="s">
        <v>234</v>
      </c>
      <c r="CA186" s="222" t="s">
        <v>179</v>
      </c>
      <c r="CB186" s="221" t="s">
        <v>176</v>
      </c>
      <c r="CC186" s="222" t="s">
        <v>177</v>
      </c>
      <c r="CD186" s="222" t="s">
        <v>179</v>
      </c>
      <c r="CE186" s="223" t="s">
        <v>176</v>
      </c>
      <c r="CF186" s="222" t="s">
        <v>177</v>
      </c>
      <c r="CG186" s="222" t="s">
        <v>179</v>
      </c>
      <c r="CH186" s="224" t="s">
        <v>176</v>
      </c>
      <c r="CI186" s="222" t="s">
        <v>177</v>
      </c>
      <c r="CJ186" s="225" t="s">
        <v>234</v>
      </c>
      <c r="CK186" s="222" t="s">
        <v>179</v>
      </c>
      <c r="CL186" s="452" t="s">
        <v>176</v>
      </c>
      <c r="CM186" s="453" t="s">
        <v>177</v>
      </c>
      <c r="CN186" s="454" t="s">
        <v>235</v>
      </c>
      <c r="CO186" s="473" t="s">
        <v>176</v>
      </c>
      <c r="CP186" s="474" t="s">
        <v>177</v>
      </c>
      <c r="CQ186" s="475" t="s">
        <v>235</v>
      </c>
      <c r="CR186" s="313" t="s">
        <v>176</v>
      </c>
      <c r="CS186" s="323" t="s">
        <v>177</v>
      </c>
      <c r="CT186" s="332" t="s">
        <v>234</v>
      </c>
      <c r="CU186" s="227" t="s">
        <v>235</v>
      </c>
      <c r="CV186" s="352" t="s">
        <v>240</v>
      </c>
      <c r="CW186" s="353" t="s">
        <v>241</v>
      </c>
      <c r="CX186" s="228" t="s">
        <v>235</v>
      </c>
      <c r="CY186" s="372" t="s">
        <v>240</v>
      </c>
      <c r="CZ186" s="373" t="s">
        <v>241</v>
      </c>
      <c r="DA186" s="229" t="s">
        <v>235</v>
      </c>
      <c r="DB186" s="387" t="s">
        <v>240</v>
      </c>
      <c r="DC186" s="388" t="s">
        <v>241</v>
      </c>
      <c r="DD186" s="389" t="s">
        <v>242</v>
      </c>
      <c r="DE186" s="230" t="s">
        <v>235</v>
      </c>
      <c r="DF186" s="226" t="s">
        <v>176</v>
      </c>
      <c r="DG186" s="222" t="s">
        <v>177</v>
      </c>
      <c r="DH186" s="222" t="s">
        <v>179</v>
      </c>
      <c r="DI186" s="223" t="s">
        <v>176</v>
      </c>
      <c r="DJ186" s="222" t="s">
        <v>177</v>
      </c>
      <c r="DK186" s="222" t="s">
        <v>179</v>
      </c>
      <c r="DL186" s="224" t="s">
        <v>176</v>
      </c>
      <c r="DM186" s="222" t="s">
        <v>177</v>
      </c>
      <c r="DN186" s="225" t="s">
        <v>234</v>
      </c>
      <c r="DO186" s="222" t="s">
        <v>179</v>
      </c>
      <c r="DP186" s="221" t="s">
        <v>176</v>
      </c>
      <c r="DQ186" s="222" t="s">
        <v>177</v>
      </c>
      <c r="DR186" s="222" t="s">
        <v>179</v>
      </c>
      <c r="DS186" s="223" t="s">
        <v>176</v>
      </c>
      <c r="DT186" s="222" t="s">
        <v>177</v>
      </c>
      <c r="DU186" s="222" t="s">
        <v>179</v>
      </c>
      <c r="DV186" s="224" t="s">
        <v>176</v>
      </c>
      <c r="DW186" s="222" t="s">
        <v>177</v>
      </c>
      <c r="DX186" s="225" t="s">
        <v>234</v>
      </c>
      <c r="DY186" s="222" t="s">
        <v>179</v>
      </c>
      <c r="DZ186" s="221" t="s">
        <v>176</v>
      </c>
      <c r="EA186" s="222" t="s">
        <v>177</v>
      </c>
      <c r="EB186" s="222" t="s">
        <v>179</v>
      </c>
      <c r="EC186" s="223" t="s">
        <v>176</v>
      </c>
      <c r="ED186" s="222" t="s">
        <v>177</v>
      </c>
      <c r="EE186" s="222" t="s">
        <v>179</v>
      </c>
      <c r="EF186" s="224" t="s">
        <v>176</v>
      </c>
      <c r="EG186" s="222" t="s">
        <v>177</v>
      </c>
      <c r="EH186" s="225" t="s">
        <v>234</v>
      </c>
      <c r="EI186" s="222" t="s">
        <v>179</v>
      </c>
      <c r="EJ186" s="452" t="s">
        <v>176</v>
      </c>
      <c r="EK186" s="453" t="s">
        <v>177</v>
      </c>
      <c r="EL186" s="454" t="s">
        <v>235</v>
      </c>
      <c r="EM186" s="473" t="s">
        <v>176</v>
      </c>
      <c r="EN186" s="474" t="s">
        <v>177</v>
      </c>
      <c r="EO186" s="475" t="s">
        <v>235</v>
      </c>
      <c r="EP186" s="313" t="s">
        <v>176</v>
      </c>
      <c r="EQ186" s="323" t="s">
        <v>177</v>
      </c>
      <c r="ER186" s="332" t="s">
        <v>234</v>
      </c>
      <c r="ES186" s="227" t="s">
        <v>235</v>
      </c>
      <c r="ET186" s="226" t="s">
        <v>176</v>
      </c>
      <c r="EU186" s="222" t="s">
        <v>177</v>
      </c>
      <c r="EV186" s="222" t="s">
        <v>179</v>
      </c>
      <c r="EW186" s="223" t="s">
        <v>176</v>
      </c>
      <c r="EX186" s="222" t="s">
        <v>177</v>
      </c>
      <c r="EY186" s="222" t="s">
        <v>179</v>
      </c>
      <c r="EZ186" s="224" t="s">
        <v>176</v>
      </c>
      <c r="FA186" s="222" t="s">
        <v>177</v>
      </c>
      <c r="FB186" s="225" t="s">
        <v>234</v>
      </c>
      <c r="FC186" s="222" t="s">
        <v>179</v>
      </c>
      <c r="FD186" s="221" t="s">
        <v>176</v>
      </c>
      <c r="FE186" s="222" t="s">
        <v>177</v>
      </c>
      <c r="FF186" s="222" t="s">
        <v>179</v>
      </c>
      <c r="FG186" s="223" t="s">
        <v>176</v>
      </c>
      <c r="FH186" s="222" t="s">
        <v>177</v>
      </c>
      <c r="FI186" s="222" t="s">
        <v>179</v>
      </c>
      <c r="FJ186" s="224" t="s">
        <v>176</v>
      </c>
      <c r="FK186" s="222" t="s">
        <v>177</v>
      </c>
      <c r="FL186" s="225" t="s">
        <v>234</v>
      </c>
      <c r="FM186" s="222" t="s">
        <v>179</v>
      </c>
      <c r="FN186" s="221" t="s">
        <v>176</v>
      </c>
      <c r="FO186" s="222" t="s">
        <v>177</v>
      </c>
      <c r="FP186" s="222" t="s">
        <v>179</v>
      </c>
      <c r="FQ186" s="223" t="s">
        <v>176</v>
      </c>
      <c r="FR186" s="222" t="s">
        <v>177</v>
      </c>
      <c r="FS186" s="222" t="s">
        <v>179</v>
      </c>
      <c r="FT186" s="224" t="s">
        <v>176</v>
      </c>
      <c r="FU186" s="222" t="s">
        <v>177</v>
      </c>
      <c r="FV186" s="225" t="s">
        <v>234</v>
      </c>
      <c r="FW186" s="222" t="s">
        <v>179</v>
      </c>
      <c r="FX186" s="452" t="s">
        <v>176</v>
      </c>
      <c r="FY186" s="453" t="s">
        <v>177</v>
      </c>
      <c r="FZ186" s="454" t="s">
        <v>235</v>
      </c>
      <c r="GA186" s="473" t="s">
        <v>176</v>
      </c>
      <c r="GB186" s="474" t="s">
        <v>177</v>
      </c>
      <c r="GC186" s="475" t="s">
        <v>235</v>
      </c>
      <c r="GD186" s="313" t="s">
        <v>176</v>
      </c>
      <c r="GE186" s="323" t="s">
        <v>177</v>
      </c>
      <c r="GF186" s="332" t="s">
        <v>234</v>
      </c>
      <c r="GG186" s="227" t="s">
        <v>235</v>
      </c>
      <c r="GH186" s="352" t="s">
        <v>240</v>
      </c>
      <c r="GI186" s="353" t="s">
        <v>241</v>
      </c>
      <c r="GJ186" s="228" t="s">
        <v>235</v>
      </c>
      <c r="GK186" s="372" t="s">
        <v>240</v>
      </c>
      <c r="GL186" s="373" t="s">
        <v>241</v>
      </c>
      <c r="GM186" s="229" t="s">
        <v>235</v>
      </c>
      <c r="GN186" s="387" t="s">
        <v>176</v>
      </c>
      <c r="GO186" s="388" t="s">
        <v>177</v>
      </c>
      <c r="GP186" s="389" t="s">
        <v>234</v>
      </c>
      <c r="GQ186" s="230" t="s">
        <v>235</v>
      </c>
      <c r="GR186" s="407" t="s">
        <v>176</v>
      </c>
      <c r="GS186" s="408" t="s">
        <v>177</v>
      </c>
      <c r="GT186" s="232" t="s">
        <v>235</v>
      </c>
      <c r="GU186" s="407" t="s">
        <v>176</v>
      </c>
      <c r="GV186" s="408" t="s">
        <v>177</v>
      </c>
      <c r="GW186" s="232" t="s">
        <v>235</v>
      </c>
      <c r="GX186" s="407" t="s">
        <v>176</v>
      </c>
      <c r="GY186" s="408" t="s">
        <v>177</v>
      </c>
      <c r="GZ186" s="416" t="s">
        <v>234</v>
      </c>
      <c r="HA186" s="231" t="s">
        <v>235</v>
      </c>
      <c r="HB186" s="260"/>
      <c r="HC186" s="258"/>
      <c r="HD186" s="258"/>
      <c r="HE186" s="259"/>
      <c r="HF186" s="258"/>
      <c r="HG186" s="258"/>
    </row>
    <row r="187" spans="2:215" s="96" customFormat="1" ht="28.5">
      <c r="B187" s="602"/>
      <c r="C187" s="147"/>
      <c r="D187" s="521" t="s">
        <v>263</v>
      </c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40" t="s">
        <v>237</v>
      </c>
      <c r="T187" s="241">
        <f t="shared" ref="T187:AY187" si="3635">SUMIFS(T$5:T$126,$HC$5:$HC$126,$S187,$HE$5:$HE$126,$D187)</f>
        <v>0</v>
      </c>
      <c r="U187" s="242">
        <f t="shared" si="3635"/>
        <v>0</v>
      </c>
      <c r="V187" s="269">
        <f t="shared" si="3635"/>
        <v>0</v>
      </c>
      <c r="W187" s="243">
        <f t="shared" si="3635"/>
        <v>0</v>
      </c>
      <c r="X187" s="242">
        <f t="shared" si="3635"/>
        <v>0</v>
      </c>
      <c r="Y187" s="269">
        <f t="shared" si="3635"/>
        <v>0</v>
      </c>
      <c r="Z187" s="244">
        <f t="shared" si="3635"/>
        <v>0</v>
      </c>
      <c r="AA187" s="242">
        <f t="shared" si="3635"/>
        <v>0</v>
      </c>
      <c r="AB187" s="245">
        <f t="shared" si="3635"/>
        <v>0</v>
      </c>
      <c r="AC187" s="269">
        <f t="shared" si="3635"/>
        <v>0</v>
      </c>
      <c r="AD187" s="241">
        <f t="shared" si="3635"/>
        <v>0</v>
      </c>
      <c r="AE187" s="242">
        <f t="shared" si="3635"/>
        <v>0</v>
      </c>
      <c r="AF187" s="269">
        <f t="shared" si="3635"/>
        <v>0</v>
      </c>
      <c r="AG187" s="243">
        <f t="shared" si="3635"/>
        <v>0</v>
      </c>
      <c r="AH187" s="242">
        <f t="shared" si="3635"/>
        <v>0</v>
      </c>
      <c r="AI187" s="269">
        <f t="shared" si="3635"/>
        <v>0</v>
      </c>
      <c r="AJ187" s="244">
        <f t="shared" si="3635"/>
        <v>0</v>
      </c>
      <c r="AK187" s="242">
        <f t="shared" si="3635"/>
        <v>0</v>
      </c>
      <c r="AL187" s="245">
        <f t="shared" si="3635"/>
        <v>0</v>
      </c>
      <c r="AM187" s="269">
        <f t="shared" si="3635"/>
        <v>0</v>
      </c>
      <c r="AN187" s="241">
        <f t="shared" si="3635"/>
        <v>0</v>
      </c>
      <c r="AO187" s="242">
        <f t="shared" si="3635"/>
        <v>0</v>
      </c>
      <c r="AP187" s="269">
        <f t="shared" si="3635"/>
        <v>0</v>
      </c>
      <c r="AQ187" s="243">
        <f t="shared" si="3635"/>
        <v>0</v>
      </c>
      <c r="AR187" s="242">
        <f t="shared" si="3635"/>
        <v>0</v>
      </c>
      <c r="AS187" s="269">
        <f t="shared" si="3635"/>
        <v>0</v>
      </c>
      <c r="AT187" s="244">
        <f t="shared" si="3635"/>
        <v>0</v>
      </c>
      <c r="AU187" s="242">
        <f t="shared" si="3635"/>
        <v>0</v>
      </c>
      <c r="AV187" s="245">
        <f t="shared" si="3635"/>
        <v>0</v>
      </c>
      <c r="AW187" s="269">
        <f t="shared" si="3635"/>
        <v>0</v>
      </c>
      <c r="AX187" s="441">
        <f t="shared" si="3635"/>
        <v>0</v>
      </c>
      <c r="AY187" s="442">
        <f t="shared" si="3635"/>
        <v>0</v>
      </c>
      <c r="AZ187" s="443">
        <f t="shared" ref="AZ187:CE187" si="3636">SUMIFS(AZ$5:AZ$126,$HC$5:$HC$126,$S187,$HE$5:$HE$126,$D187)</f>
        <v>0</v>
      </c>
      <c r="BA187" s="462">
        <f t="shared" si="3636"/>
        <v>0</v>
      </c>
      <c r="BB187" s="463">
        <f t="shared" si="3636"/>
        <v>0</v>
      </c>
      <c r="BC187" s="464">
        <f t="shared" si="3636"/>
        <v>0</v>
      </c>
      <c r="BD187" s="309">
        <f t="shared" si="3636"/>
        <v>0</v>
      </c>
      <c r="BE187" s="319">
        <f t="shared" si="3636"/>
        <v>0</v>
      </c>
      <c r="BF187" s="329">
        <f t="shared" si="3636"/>
        <v>0</v>
      </c>
      <c r="BG187" s="272">
        <f t="shared" si="3636"/>
        <v>0</v>
      </c>
      <c r="BH187" s="246">
        <f t="shared" si="3636"/>
        <v>0</v>
      </c>
      <c r="BI187" s="242">
        <f t="shared" si="3636"/>
        <v>0</v>
      </c>
      <c r="BJ187" s="269">
        <f t="shared" si="3636"/>
        <v>0</v>
      </c>
      <c r="BK187" s="243">
        <f t="shared" si="3636"/>
        <v>0</v>
      </c>
      <c r="BL187" s="242">
        <f t="shared" si="3636"/>
        <v>0</v>
      </c>
      <c r="BM187" s="269">
        <f t="shared" si="3636"/>
        <v>0</v>
      </c>
      <c r="BN187" s="244">
        <f t="shared" si="3636"/>
        <v>0</v>
      </c>
      <c r="BO187" s="242">
        <f t="shared" si="3636"/>
        <v>0</v>
      </c>
      <c r="BP187" s="245">
        <f t="shared" si="3636"/>
        <v>0</v>
      </c>
      <c r="BQ187" s="269">
        <f t="shared" si="3636"/>
        <v>0</v>
      </c>
      <c r="BR187" s="241">
        <f t="shared" si="3636"/>
        <v>0</v>
      </c>
      <c r="BS187" s="242">
        <f t="shared" si="3636"/>
        <v>0</v>
      </c>
      <c r="BT187" s="269">
        <f t="shared" si="3636"/>
        <v>0</v>
      </c>
      <c r="BU187" s="243">
        <f t="shared" si="3636"/>
        <v>0</v>
      </c>
      <c r="BV187" s="242">
        <f t="shared" si="3636"/>
        <v>0</v>
      </c>
      <c r="BW187" s="269">
        <f t="shared" si="3636"/>
        <v>0</v>
      </c>
      <c r="BX187" s="244">
        <f t="shared" si="3636"/>
        <v>0</v>
      </c>
      <c r="BY187" s="242">
        <f t="shared" si="3636"/>
        <v>0</v>
      </c>
      <c r="BZ187" s="245">
        <f t="shared" si="3636"/>
        <v>0</v>
      </c>
      <c r="CA187" s="269">
        <f t="shared" si="3636"/>
        <v>0</v>
      </c>
      <c r="CB187" s="241">
        <f t="shared" si="3636"/>
        <v>0</v>
      </c>
      <c r="CC187" s="242">
        <f t="shared" si="3636"/>
        <v>0</v>
      </c>
      <c r="CD187" s="269">
        <f t="shared" si="3636"/>
        <v>0</v>
      </c>
      <c r="CE187" s="243">
        <f t="shared" si="3636"/>
        <v>0</v>
      </c>
      <c r="CF187" s="242">
        <f t="shared" ref="CF187:DK187" si="3637">SUMIFS(CF$5:CF$126,$HC$5:$HC$126,$S187,$HE$5:$HE$126,$D187)</f>
        <v>0</v>
      </c>
      <c r="CG187" s="269">
        <f t="shared" si="3637"/>
        <v>0</v>
      </c>
      <c r="CH187" s="244">
        <f t="shared" si="3637"/>
        <v>0</v>
      </c>
      <c r="CI187" s="242">
        <f t="shared" si="3637"/>
        <v>0</v>
      </c>
      <c r="CJ187" s="245">
        <f t="shared" si="3637"/>
        <v>0</v>
      </c>
      <c r="CK187" s="269">
        <f t="shared" si="3637"/>
        <v>0</v>
      </c>
      <c r="CL187" s="441">
        <f t="shared" si="3637"/>
        <v>0</v>
      </c>
      <c r="CM187" s="442">
        <f t="shared" si="3637"/>
        <v>0</v>
      </c>
      <c r="CN187" s="443">
        <f t="shared" si="3637"/>
        <v>0</v>
      </c>
      <c r="CO187" s="462">
        <f t="shared" si="3637"/>
        <v>0</v>
      </c>
      <c r="CP187" s="463">
        <f t="shared" si="3637"/>
        <v>0</v>
      </c>
      <c r="CQ187" s="464">
        <f t="shared" si="3637"/>
        <v>0</v>
      </c>
      <c r="CR187" s="309">
        <f t="shared" si="3637"/>
        <v>0</v>
      </c>
      <c r="CS187" s="319">
        <f t="shared" si="3637"/>
        <v>0</v>
      </c>
      <c r="CT187" s="329">
        <f t="shared" si="3637"/>
        <v>0</v>
      </c>
      <c r="CU187" s="272">
        <f t="shared" si="3637"/>
        <v>0</v>
      </c>
      <c r="CV187" s="344">
        <f t="shared" si="3637"/>
        <v>0</v>
      </c>
      <c r="CW187" s="345">
        <f t="shared" si="3637"/>
        <v>0</v>
      </c>
      <c r="CX187" s="276">
        <f t="shared" si="3637"/>
        <v>0</v>
      </c>
      <c r="CY187" s="364">
        <f t="shared" si="3637"/>
        <v>0</v>
      </c>
      <c r="CZ187" s="365">
        <f t="shared" si="3637"/>
        <v>0</v>
      </c>
      <c r="DA187" s="279">
        <f t="shared" si="3637"/>
        <v>0</v>
      </c>
      <c r="DB187" s="379">
        <f t="shared" si="3637"/>
        <v>0</v>
      </c>
      <c r="DC187" s="380">
        <f t="shared" si="3637"/>
        <v>0</v>
      </c>
      <c r="DD187" s="381">
        <f t="shared" si="3637"/>
        <v>0</v>
      </c>
      <c r="DE187" s="282">
        <f t="shared" si="3637"/>
        <v>0</v>
      </c>
      <c r="DF187" s="246">
        <f t="shared" si="3637"/>
        <v>0</v>
      </c>
      <c r="DG187" s="242">
        <f t="shared" si="3637"/>
        <v>0</v>
      </c>
      <c r="DH187" s="269">
        <f t="shared" si="3637"/>
        <v>0</v>
      </c>
      <c r="DI187" s="243">
        <f t="shared" si="3637"/>
        <v>0</v>
      </c>
      <c r="DJ187" s="242">
        <f t="shared" si="3637"/>
        <v>0</v>
      </c>
      <c r="DK187" s="269">
        <f t="shared" si="3637"/>
        <v>0</v>
      </c>
      <c r="DL187" s="244">
        <f t="shared" ref="DL187:EQ187" si="3638">SUMIFS(DL$5:DL$126,$HC$5:$HC$126,$S187,$HE$5:$HE$126,$D187)</f>
        <v>0</v>
      </c>
      <c r="DM187" s="242">
        <f t="shared" si="3638"/>
        <v>0</v>
      </c>
      <c r="DN187" s="245">
        <f t="shared" si="3638"/>
        <v>0</v>
      </c>
      <c r="DO187" s="269">
        <f t="shared" si="3638"/>
        <v>0</v>
      </c>
      <c r="DP187" s="241">
        <f t="shared" si="3638"/>
        <v>0</v>
      </c>
      <c r="DQ187" s="242">
        <f t="shared" si="3638"/>
        <v>0</v>
      </c>
      <c r="DR187" s="269">
        <f t="shared" si="3638"/>
        <v>0</v>
      </c>
      <c r="DS187" s="243">
        <f t="shared" si="3638"/>
        <v>0</v>
      </c>
      <c r="DT187" s="242">
        <f t="shared" si="3638"/>
        <v>0</v>
      </c>
      <c r="DU187" s="269">
        <f t="shared" si="3638"/>
        <v>0</v>
      </c>
      <c r="DV187" s="244">
        <f t="shared" si="3638"/>
        <v>0</v>
      </c>
      <c r="DW187" s="242">
        <f t="shared" si="3638"/>
        <v>0</v>
      </c>
      <c r="DX187" s="245">
        <f t="shared" si="3638"/>
        <v>0</v>
      </c>
      <c r="DY187" s="269">
        <f t="shared" si="3638"/>
        <v>0</v>
      </c>
      <c r="DZ187" s="241">
        <f t="shared" si="3638"/>
        <v>0</v>
      </c>
      <c r="EA187" s="242">
        <f t="shared" si="3638"/>
        <v>0</v>
      </c>
      <c r="EB187" s="269">
        <f t="shared" si="3638"/>
        <v>0</v>
      </c>
      <c r="EC187" s="243">
        <f t="shared" si="3638"/>
        <v>0</v>
      </c>
      <c r="ED187" s="242">
        <f t="shared" si="3638"/>
        <v>0</v>
      </c>
      <c r="EE187" s="269">
        <f t="shared" si="3638"/>
        <v>0</v>
      </c>
      <c r="EF187" s="244">
        <f t="shared" si="3638"/>
        <v>0</v>
      </c>
      <c r="EG187" s="242">
        <f t="shared" si="3638"/>
        <v>0</v>
      </c>
      <c r="EH187" s="245">
        <f t="shared" si="3638"/>
        <v>0</v>
      </c>
      <c r="EI187" s="269">
        <f t="shared" si="3638"/>
        <v>0</v>
      </c>
      <c r="EJ187" s="441">
        <f t="shared" si="3638"/>
        <v>0</v>
      </c>
      <c r="EK187" s="442">
        <f t="shared" si="3638"/>
        <v>0</v>
      </c>
      <c r="EL187" s="443">
        <f t="shared" si="3638"/>
        <v>0</v>
      </c>
      <c r="EM187" s="462">
        <f t="shared" si="3638"/>
        <v>0</v>
      </c>
      <c r="EN187" s="463">
        <f t="shared" si="3638"/>
        <v>0</v>
      </c>
      <c r="EO187" s="464">
        <f t="shared" si="3638"/>
        <v>0</v>
      </c>
      <c r="EP187" s="309">
        <f t="shared" si="3638"/>
        <v>0</v>
      </c>
      <c r="EQ187" s="319">
        <f t="shared" si="3638"/>
        <v>0</v>
      </c>
      <c r="ER187" s="329">
        <f t="shared" ref="ER187:FW187" si="3639">SUMIFS(ER$5:ER$126,$HC$5:$HC$126,$S187,$HE$5:$HE$126,$D187)</f>
        <v>0</v>
      </c>
      <c r="ES187" s="272">
        <f t="shared" si="3639"/>
        <v>0</v>
      </c>
      <c r="ET187" s="246">
        <f t="shared" si="3639"/>
        <v>0</v>
      </c>
      <c r="EU187" s="242">
        <f t="shared" si="3639"/>
        <v>0</v>
      </c>
      <c r="EV187" s="269">
        <f t="shared" si="3639"/>
        <v>0</v>
      </c>
      <c r="EW187" s="243">
        <f t="shared" si="3639"/>
        <v>0</v>
      </c>
      <c r="EX187" s="242">
        <f t="shared" si="3639"/>
        <v>0</v>
      </c>
      <c r="EY187" s="269">
        <f t="shared" si="3639"/>
        <v>0</v>
      </c>
      <c r="EZ187" s="244">
        <f t="shared" si="3639"/>
        <v>0</v>
      </c>
      <c r="FA187" s="242">
        <f t="shared" si="3639"/>
        <v>0</v>
      </c>
      <c r="FB187" s="245">
        <f t="shared" si="3639"/>
        <v>0</v>
      </c>
      <c r="FC187" s="269">
        <f t="shared" si="3639"/>
        <v>0</v>
      </c>
      <c r="FD187" s="241">
        <f t="shared" si="3639"/>
        <v>0</v>
      </c>
      <c r="FE187" s="242">
        <f t="shared" si="3639"/>
        <v>0</v>
      </c>
      <c r="FF187" s="269">
        <f t="shared" si="3639"/>
        <v>0</v>
      </c>
      <c r="FG187" s="243">
        <f t="shared" si="3639"/>
        <v>0</v>
      </c>
      <c r="FH187" s="242">
        <f t="shared" si="3639"/>
        <v>0</v>
      </c>
      <c r="FI187" s="269">
        <f t="shared" si="3639"/>
        <v>0</v>
      </c>
      <c r="FJ187" s="244">
        <f t="shared" si="3639"/>
        <v>0</v>
      </c>
      <c r="FK187" s="242">
        <f t="shared" si="3639"/>
        <v>0</v>
      </c>
      <c r="FL187" s="245">
        <f t="shared" si="3639"/>
        <v>0</v>
      </c>
      <c r="FM187" s="269">
        <f t="shared" si="3639"/>
        <v>0</v>
      </c>
      <c r="FN187" s="241">
        <f t="shared" si="3639"/>
        <v>0</v>
      </c>
      <c r="FO187" s="242">
        <f t="shared" si="3639"/>
        <v>0</v>
      </c>
      <c r="FP187" s="269">
        <f t="shared" si="3639"/>
        <v>0</v>
      </c>
      <c r="FQ187" s="243">
        <f t="shared" si="3639"/>
        <v>0</v>
      </c>
      <c r="FR187" s="242">
        <f t="shared" si="3639"/>
        <v>0</v>
      </c>
      <c r="FS187" s="269">
        <f t="shared" si="3639"/>
        <v>0</v>
      </c>
      <c r="FT187" s="244">
        <f t="shared" si="3639"/>
        <v>0</v>
      </c>
      <c r="FU187" s="242">
        <f t="shared" si="3639"/>
        <v>0</v>
      </c>
      <c r="FV187" s="245">
        <f t="shared" si="3639"/>
        <v>0</v>
      </c>
      <c r="FW187" s="269">
        <f t="shared" si="3639"/>
        <v>0</v>
      </c>
      <c r="FX187" s="441">
        <f t="shared" ref="FX187:HA187" si="3640">SUMIFS(FX$5:FX$126,$HC$5:$HC$126,$S187,$HE$5:$HE$126,$D187)</f>
        <v>0</v>
      </c>
      <c r="FY187" s="442">
        <f t="shared" si="3640"/>
        <v>0</v>
      </c>
      <c r="FZ187" s="443">
        <f t="shared" si="3640"/>
        <v>0</v>
      </c>
      <c r="GA187" s="462">
        <f t="shared" si="3640"/>
        <v>0</v>
      </c>
      <c r="GB187" s="463">
        <f t="shared" si="3640"/>
        <v>0</v>
      </c>
      <c r="GC187" s="464">
        <f t="shared" si="3640"/>
        <v>0</v>
      </c>
      <c r="GD187" s="309">
        <f t="shared" si="3640"/>
        <v>0</v>
      </c>
      <c r="GE187" s="319">
        <f t="shared" si="3640"/>
        <v>0</v>
      </c>
      <c r="GF187" s="329">
        <f t="shared" si="3640"/>
        <v>0</v>
      </c>
      <c r="GG187" s="272">
        <f t="shared" si="3640"/>
        <v>0</v>
      </c>
      <c r="GH187" s="344">
        <f t="shared" si="3640"/>
        <v>0</v>
      </c>
      <c r="GI187" s="345">
        <f t="shared" si="3640"/>
        <v>0</v>
      </c>
      <c r="GJ187" s="276">
        <f t="shared" si="3640"/>
        <v>0</v>
      </c>
      <c r="GK187" s="364">
        <f t="shared" si="3640"/>
        <v>0</v>
      </c>
      <c r="GL187" s="365">
        <f t="shared" si="3640"/>
        <v>0</v>
      </c>
      <c r="GM187" s="279">
        <f t="shared" si="3640"/>
        <v>0</v>
      </c>
      <c r="GN187" s="379">
        <f t="shared" si="3640"/>
        <v>0</v>
      </c>
      <c r="GO187" s="380">
        <f t="shared" si="3640"/>
        <v>0</v>
      </c>
      <c r="GP187" s="381">
        <f t="shared" si="3640"/>
        <v>0</v>
      </c>
      <c r="GQ187" s="282">
        <f t="shared" si="3640"/>
        <v>0</v>
      </c>
      <c r="GR187" s="401">
        <f t="shared" si="3640"/>
        <v>0</v>
      </c>
      <c r="GS187" s="402">
        <f t="shared" si="3640"/>
        <v>0</v>
      </c>
      <c r="GT187" s="285">
        <f t="shared" si="3640"/>
        <v>0</v>
      </c>
      <c r="GU187" s="401">
        <f t="shared" si="3640"/>
        <v>0</v>
      </c>
      <c r="GV187" s="402">
        <f t="shared" si="3640"/>
        <v>0</v>
      </c>
      <c r="GW187" s="285">
        <f t="shared" si="3640"/>
        <v>0</v>
      </c>
      <c r="GX187" s="401">
        <f t="shared" si="3640"/>
        <v>0</v>
      </c>
      <c r="GY187" s="402">
        <f t="shared" si="3640"/>
        <v>0</v>
      </c>
      <c r="GZ187" s="417">
        <f t="shared" si="3640"/>
        <v>0</v>
      </c>
      <c r="HA187" s="291">
        <f t="shared" si="3640"/>
        <v>0</v>
      </c>
      <c r="HB187" s="260"/>
      <c r="HC187" s="247" t="s">
        <v>237</v>
      </c>
      <c r="HD187" s="258"/>
      <c r="HE187" s="259"/>
      <c r="HF187" s="258"/>
      <c r="HG187" s="258"/>
    </row>
    <row r="188" spans="2:215" s="96" customFormat="1" ht="28.5">
      <c r="B188" s="602"/>
      <c r="C188" s="147"/>
      <c r="D188" s="521"/>
      <c r="E188" s="234"/>
      <c r="F188" s="235"/>
      <c r="G188" s="235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9"/>
      <c r="S188" s="248" t="s">
        <v>238</v>
      </c>
      <c r="T188" s="249">
        <f t="shared" ref="T188:AY188" si="3641">SUMIFS(T$5:T$126,$HC$5:$HC$126,$S188,$HE$5:$HE$126,$D187)</f>
        <v>0</v>
      </c>
      <c r="U188" s="250">
        <f t="shared" si="3641"/>
        <v>0</v>
      </c>
      <c r="V188" s="270">
        <f t="shared" si="3641"/>
        <v>0</v>
      </c>
      <c r="W188" s="251">
        <f t="shared" si="3641"/>
        <v>0</v>
      </c>
      <c r="X188" s="250">
        <f t="shared" si="3641"/>
        <v>0</v>
      </c>
      <c r="Y188" s="270">
        <f t="shared" si="3641"/>
        <v>0</v>
      </c>
      <c r="Z188" s="252">
        <f t="shared" si="3641"/>
        <v>0</v>
      </c>
      <c r="AA188" s="250">
        <f t="shared" si="3641"/>
        <v>0</v>
      </c>
      <c r="AB188" s="253">
        <f t="shared" si="3641"/>
        <v>0</v>
      </c>
      <c r="AC188" s="270">
        <f t="shared" si="3641"/>
        <v>0</v>
      </c>
      <c r="AD188" s="249">
        <f t="shared" si="3641"/>
        <v>0</v>
      </c>
      <c r="AE188" s="250">
        <f t="shared" si="3641"/>
        <v>0</v>
      </c>
      <c r="AF188" s="270">
        <f t="shared" si="3641"/>
        <v>0</v>
      </c>
      <c r="AG188" s="251">
        <f t="shared" si="3641"/>
        <v>0</v>
      </c>
      <c r="AH188" s="250">
        <f t="shared" si="3641"/>
        <v>0</v>
      </c>
      <c r="AI188" s="270">
        <f t="shared" si="3641"/>
        <v>0</v>
      </c>
      <c r="AJ188" s="252">
        <f t="shared" si="3641"/>
        <v>0</v>
      </c>
      <c r="AK188" s="250">
        <f t="shared" si="3641"/>
        <v>0</v>
      </c>
      <c r="AL188" s="253">
        <f t="shared" si="3641"/>
        <v>0</v>
      </c>
      <c r="AM188" s="270">
        <f t="shared" si="3641"/>
        <v>0</v>
      </c>
      <c r="AN188" s="249">
        <f t="shared" si="3641"/>
        <v>0</v>
      </c>
      <c r="AO188" s="250">
        <f t="shared" si="3641"/>
        <v>0</v>
      </c>
      <c r="AP188" s="270">
        <f t="shared" si="3641"/>
        <v>0</v>
      </c>
      <c r="AQ188" s="251">
        <f t="shared" si="3641"/>
        <v>0</v>
      </c>
      <c r="AR188" s="250">
        <f t="shared" si="3641"/>
        <v>0</v>
      </c>
      <c r="AS188" s="270">
        <f t="shared" si="3641"/>
        <v>0</v>
      </c>
      <c r="AT188" s="252">
        <f t="shared" si="3641"/>
        <v>0</v>
      </c>
      <c r="AU188" s="250">
        <f t="shared" si="3641"/>
        <v>0</v>
      </c>
      <c r="AV188" s="253">
        <f t="shared" si="3641"/>
        <v>0</v>
      </c>
      <c r="AW188" s="270">
        <f t="shared" si="3641"/>
        <v>0</v>
      </c>
      <c r="AX188" s="444">
        <f t="shared" si="3641"/>
        <v>0</v>
      </c>
      <c r="AY188" s="445">
        <f t="shared" si="3641"/>
        <v>0</v>
      </c>
      <c r="AZ188" s="446">
        <f t="shared" ref="AZ188:CE188" si="3642">SUMIFS(AZ$5:AZ$126,$HC$5:$HC$126,$S188,$HE$5:$HE$126,$D187)</f>
        <v>0</v>
      </c>
      <c r="BA188" s="465">
        <f t="shared" si="3642"/>
        <v>0</v>
      </c>
      <c r="BB188" s="466">
        <f t="shared" si="3642"/>
        <v>0</v>
      </c>
      <c r="BC188" s="467">
        <f t="shared" si="3642"/>
        <v>0</v>
      </c>
      <c r="BD188" s="310">
        <f t="shared" si="3642"/>
        <v>0</v>
      </c>
      <c r="BE188" s="320">
        <f t="shared" si="3642"/>
        <v>0</v>
      </c>
      <c r="BF188" s="330">
        <f t="shared" si="3642"/>
        <v>0</v>
      </c>
      <c r="BG188" s="273">
        <f t="shared" si="3642"/>
        <v>0</v>
      </c>
      <c r="BH188" s="254">
        <f t="shared" si="3642"/>
        <v>0</v>
      </c>
      <c r="BI188" s="250">
        <f t="shared" si="3642"/>
        <v>0</v>
      </c>
      <c r="BJ188" s="270">
        <f t="shared" si="3642"/>
        <v>0</v>
      </c>
      <c r="BK188" s="251">
        <f t="shared" si="3642"/>
        <v>0</v>
      </c>
      <c r="BL188" s="250">
        <f t="shared" si="3642"/>
        <v>0</v>
      </c>
      <c r="BM188" s="270">
        <f t="shared" si="3642"/>
        <v>0</v>
      </c>
      <c r="BN188" s="252">
        <f t="shared" si="3642"/>
        <v>0</v>
      </c>
      <c r="BO188" s="250">
        <f t="shared" si="3642"/>
        <v>0</v>
      </c>
      <c r="BP188" s="253">
        <f t="shared" si="3642"/>
        <v>0</v>
      </c>
      <c r="BQ188" s="270">
        <f t="shared" si="3642"/>
        <v>0</v>
      </c>
      <c r="BR188" s="249">
        <f t="shared" si="3642"/>
        <v>0</v>
      </c>
      <c r="BS188" s="250">
        <f t="shared" si="3642"/>
        <v>0</v>
      </c>
      <c r="BT188" s="270">
        <f t="shared" si="3642"/>
        <v>0</v>
      </c>
      <c r="BU188" s="251">
        <f t="shared" si="3642"/>
        <v>0</v>
      </c>
      <c r="BV188" s="250">
        <f t="shared" si="3642"/>
        <v>0</v>
      </c>
      <c r="BW188" s="270">
        <f t="shared" si="3642"/>
        <v>0</v>
      </c>
      <c r="BX188" s="252">
        <f t="shared" si="3642"/>
        <v>0</v>
      </c>
      <c r="BY188" s="250">
        <f t="shared" si="3642"/>
        <v>0</v>
      </c>
      <c r="BZ188" s="253">
        <f t="shared" si="3642"/>
        <v>0</v>
      </c>
      <c r="CA188" s="270">
        <f t="shared" si="3642"/>
        <v>0</v>
      </c>
      <c r="CB188" s="249">
        <f t="shared" si="3642"/>
        <v>0</v>
      </c>
      <c r="CC188" s="250">
        <f t="shared" si="3642"/>
        <v>0</v>
      </c>
      <c r="CD188" s="270">
        <f t="shared" si="3642"/>
        <v>0</v>
      </c>
      <c r="CE188" s="251">
        <f t="shared" si="3642"/>
        <v>0</v>
      </c>
      <c r="CF188" s="250">
        <f t="shared" ref="CF188:DK188" si="3643">SUMIFS(CF$5:CF$126,$HC$5:$HC$126,$S188,$HE$5:$HE$126,$D187)</f>
        <v>0</v>
      </c>
      <c r="CG188" s="270">
        <f t="shared" si="3643"/>
        <v>0</v>
      </c>
      <c r="CH188" s="252">
        <f t="shared" si="3643"/>
        <v>0</v>
      </c>
      <c r="CI188" s="250">
        <f t="shared" si="3643"/>
        <v>0</v>
      </c>
      <c r="CJ188" s="253">
        <f t="shared" si="3643"/>
        <v>0</v>
      </c>
      <c r="CK188" s="270">
        <f t="shared" si="3643"/>
        <v>0</v>
      </c>
      <c r="CL188" s="444">
        <f t="shared" si="3643"/>
        <v>0</v>
      </c>
      <c r="CM188" s="445">
        <f t="shared" si="3643"/>
        <v>0</v>
      </c>
      <c r="CN188" s="446">
        <f t="shared" si="3643"/>
        <v>0</v>
      </c>
      <c r="CO188" s="465">
        <f t="shared" si="3643"/>
        <v>0</v>
      </c>
      <c r="CP188" s="466">
        <f t="shared" si="3643"/>
        <v>0</v>
      </c>
      <c r="CQ188" s="467">
        <f t="shared" si="3643"/>
        <v>0</v>
      </c>
      <c r="CR188" s="310">
        <f t="shared" si="3643"/>
        <v>0</v>
      </c>
      <c r="CS188" s="320">
        <f t="shared" si="3643"/>
        <v>0</v>
      </c>
      <c r="CT188" s="330">
        <f t="shared" si="3643"/>
        <v>0</v>
      </c>
      <c r="CU188" s="273">
        <f t="shared" si="3643"/>
        <v>0</v>
      </c>
      <c r="CV188" s="346">
        <f t="shared" si="3643"/>
        <v>0</v>
      </c>
      <c r="CW188" s="347">
        <f t="shared" si="3643"/>
        <v>0</v>
      </c>
      <c r="CX188" s="277">
        <f t="shared" si="3643"/>
        <v>0</v>
      </c>
      <c r="CY188" s="366">
        <f t="shared" si="3643"/>
        <v>0</v>
      </c>
      <c r="CZ188" s="367">
        <f t="shared" si="3643"/>
        <v>0</v>
      </c>
      <c r="DA188" s="280">
        <f t="shared" si="3643"/>
        <v>0</v>
      </c>
      <c r="DB188" s="382">
        <f t="shared" si="3643"/>
        <v>0</v>
      </c>
      <c r="DC188" s="383">
        <f t="shared" si="3643"/>
        <v>0</v>
      </c>
      <c r="DD188" s="330">
        <f t="shared" si="3643"/>
        <v>0</v>
      </c>
      <c r="DE188" s="283">
        <f t="shared" si="3643"/>
        <v>0</v>
      </c>
      <c r="DF188" s="254">
        <f t="shared" si="3643"/>
        <v>0</v>
      </c>
      <c r="DG188" s="250">
        <f t="shared" si="3643"/>
        <v>0</v>
      </c>
      <c r="DH188" s="270">
        <f t="shared" si="3643"/>
        <v>0</v>
      </c>
      <c r="DI188" s="251">
        <f t="shared" si="3643"/>
        <v>0</v>
      </c>
      <c r="DJ188" s="250">
        <f t="shared" si="3643"/>
        <v>0</v>
      </c>
      <c r="DK188" s="270">
        <f t="shared" si="3643"/>
        <v>0</v>
      </c>
      <c r="DL188" s="252">
        <f t="shared" ref="DL188:EQ188" si="3644">SUMIFS(DL$5:DL$126,$HC$5:$HC$126,$S188,$HE$5:$HE$126,$D187)</f>
        <v>0</v>
      </c>
      <c r="DM188" s="250">
        <f t="shared" si="3644"/>
        <v>0</v>
      </c>
      <c r="DN188" s="253">
        <f t="shared" si="3644"/>
        <v>0</v>
      </c>
      <c r="DO188" s="270">
        <f t="shared" si="3644"/>
        <v>0</v>
      </c>
      <c r="DP188" s="249">
        <f t="shared" si="3644"/>
        <v>0</v>
      </c>
      <c r="DQ188" s="250">
        <f t="shared" si="3644"/>
        <v>0</v>
      </c>
      <c r="DR188" s="270">
        <f t="shared" si="3644"/>
        <v>0</v>
      </c>
      <c r="DS188" s="251">
        <f t="shared" si="3644"/>
        <v>0</v>
      </c>
      <c r="DT188" s="250">
        <f t="shared" si="3644"/>
        <v>0</v>
      </c>
      <c r="DU188" s="270">
        <f t="shared" si="3644"/>
        <v>0</v>
      </c>
      <c r="DV188" s="252">
        <f t="shared" si="3644"/>
        <v>0</v>
      </c>
      <c r="DW188" s="250">
        <f t="shared" si="3644"/>
        <v>0</v>
      </c>
      <c r="DX188" s="253">
        <f t="shared" si="3644"/>
        <v>0</v>
      </c>
      <c r="DY188" s="270">
        <f t="shared" si="3644"/>
        <v>0</v>
      </c>
      <c r="DZ188" s="249">
        <f t="shared" si="3644"/>
        <v>0</v>
      </c>
      <c r="EA188" s="250">
        <f t="shared" si="3644"/>
        <v>0</v>
      </c>
      <c r="EB188" s="270">
        <f t="shared" si="3644"/>
        <v>0</v>
      </c>
      <c r="EC188" s="251">
        <f t="shared" si="3644"/>
        <v>0</v>
      </c>
      <c r="ED188" s="250">
        <f t="shared" si="3644"/>
        <v>0</v>
      </c>
      <c r="EE188" s="270">
        <f t="shared" si="3644"/>
        <v>0</v>
      </c>
      <c r="EF188" s="252">
        <f t="shared" si="3644"/>
        <v>0</v>
      </c>
      <c r="EG188" s="250">
        <f t="shared" si="3644"/>
        <v>0</v>
      </c>
      <c r="EH188" s="253">
        <f t="shared" si="3644"/>
        <v>0</v>
      </c>
      <c r="EI188" s="270">
        <f t="shared" si="3644"/>
        <v>0</v>
      </c>
      <c r="EJ188" s="444">
        <f t="shared" si="3644"/>
        <v>0</v>
      </c>
      <c r="EK188" s="445">
        <f t="shared" si="3644"/>
        <v>0</v>
      </c>
      <c r="EL188" s="446">
        <f t="shared" si="3644"/>
        <v>0</v>
      </c>
      <c r="EM188" s="465">
        <f t="shared" si="3644"/>
        <v>0</v>
      </c>
      <c r="EN188" s="466">
        <f t="shared" si="3644"/>
        <v>0</v>
      </c>
      <c r="EO188" s="467">
        <f t="shared" si="3644"/>
        <v>0</v>
      </c>
      <c r="EP188" s="310">
        <f t="shared" si="3644"/>
        <v>0</v>
      </c>
      <c r="EQ188" s="320">
        <f t="shared" si="3644"/>
        <v>0</v>
      </c>
      <c r="ER188" s="330">
        <f t="shared" ref="ER188:FW188" si="3645">SUMIFS(ER$5:ER$126,$HC$5:$HC$126,$S188,$HE$5:$HE$126,$D187)</f>
        <v>0</v>
      </c>
      <c r="ES188" s="273">
        <f t="shared" si="3645"/>
        <v>0</v>
      </c>
      <c r="ET188" s="254">
        <f t="shared" si="3645"/>
        <v>0</v>
      </c>
      <c r="EU188" s="250">
        <f t="shared" si="3645"/>
        <v>0</v>
      </c>
      <c r="EV188" s="270">
        <f t="shared" si="3645"/>
        <v>0</v>
      </c>
      <c r="EW188" s="251">
        <f t="shared" si="3645"/>
        <v>0</v>
      </c>
      <c r="EX188" s="250">
        <f t="shared" si="3645"/>
        <v>0</v>
      </c>
      <c r="EY188" s="270">
        <f t="shared" si="3645"/>
        <v>0</v>
      </c>
      <c r="EZ188" s="252">
        <f t="shared" si="3645"/>
        <v>0</v>
      </c>
      <c r="FA188" s="250">
        <f t="shared" si="3645"/>
        <v>0</v>
      </c>
      <c r="FB188" s="253">
        <f t="shared" si="3645"/>
        <v>0</v>
      </c>
      <c r="FC188" s="270">
        <f t="shared" si="3645"/>
        <v>0</v>
      </c>
      <c r="FD188" s="249">
        <f t="shared" si="3645"/>
        <v>0</v>
      </c>
      <c r="FE188" s="250">
        <f t="shared" si="3645"/>
        <v>0</v>
      </c>
      <c r="FF188" s="270">
        <f t="shared" si="3645"/>
        <v>0</v>
      </c>
      <c r="FG188" s="251">
        <f t="shared" si="3645"/>
        <v>0</v>
      </c>
      <c r="FH188" s="250">
        <f t="shared" si="3645"/>
        <v>0</v>
      </c>
      <c r="FI188" s="270">
        <f t="shared" si="3645"/>
        <v>0</v>
      </c>
      <c r="FJ188" s="252">
        <f t="shared" si="3645"/>
        <v>0</v>
      </c>
      <c r="FK188" s="250">
        <f t="shared" si="3645"/>
        <v>0</v>
      </c>
      <c r="FL188" s="253">
        <f t="shared" si="3645"/>
        <v>0</v>
      </c>
      <c r="FM188" s="270">
        <f t="shared" si="3645"/>
        <v>0</v>
      </c>
      <c r="FN188" s="249">
        <f t="shared" si="3645"/>
        <v>0</v>
      </c>
      <c r="FO188" s="250">
        <f t="shared" si="3645"/>
        <v>0</v>
      </c>
      <c r="FP188" s="270">
        <f t="shared" si="3645"/>
        <v>0</v>
      </c>
      <c r="FQ188" s="251">
        <f t="shared" si="3645"/>
        <v>0</v>
      </c>
      <c r="FR188" s="250">
        <f t="shared" si="3645"/>
        <v>0</v>
      </c>
      <c r="FS188" s="270">
        <f t="shared" si="3645"/>
        <v>0</v>
      </c>
      <c r="FT188" s="252">
        <f t="shared" si="3645"/>
        <v>0</v>
      </c>
      <c r="FU188" s="250">
        <f t="shared" si="3645"/>
        <v>0</v>
      </c>
      <c r="FV188" s="253">
        <f t="shared" si="3645"/>
        <v>0</v>
      </c>
      <c r="FW188" s="270">
        <f t="shared" si="3645"/>
        <v>0</v>
      </c>
      <c r="FX188" s="444">
        <f t="shared" ref="FX188:HA188" si="3646">SUMIFS(FX$5:FX$126,$HC$5:$HC$126,$S188,$HE$5:$HE$126,$D187)</f>
        <v>0</v>
      </c>
      <c r="FY188" s="445">
        <f t="shared" si="3646"/>
        <v>0</v>
      </c>
      <c r="FZ188" s="446">
        <f t="shared" si="3646"/>
        <v>0</v>
      </c>
      <c r="GA188" s="465">
        <f t="shared" si="3646"/>
        <v>0</v>
      </c>
      <c r="GB188" s="466">
        <f t="shared" si="3646"/>
        <v>0</v>
      </c>
      <c r="GC188" s="467">
        <f t="shared" si="3646"/>
        <v>0</v>
      </c>
      <c r="GD188" s="310">
        <f t="shared" si="3646"/>
        <v>0</v>
      </c>
      <c r="GE188" s="320">
        <f t="shared" si="3646"/>
        <v>0</v>
      </c>
      <c r="GF188" s="330">
        <f t="shared" si="3646"/>
        <v>0</v>
      </c>
      <c r="GG188" s="273">
        <f t="shared" si="3646"/>
        <v>0</v>
      </c>
      <c r="GH188" s="346">
        <f t="shared" si="3646"/>
        <v>0</v>
      </c>
      <c r="GI188" s="347">
        <f t="shared" si="3646"/>
        <v>0</v>
      </c>
      <c r="GJ188" s="277">
        <f t="shared" si="3646"/>
        <v>0</v>
      </c>
      <c r="GK188" s="366">
        <f t="shared" si="3646"/>
        <v>0</v>
      </c>
      <c r="GL188" s="367">
        <f t="shared" si="3646"/>
        <v>0</v>
      </c>
      <c r="GM188" s="280">
        <f t="shared" si="3646"/>
        <v>0</v>
      </c>
      <c r="GN188" s="382">
        <f t="shared" si="3646"/>
        <v>0</v>
      </c>
      <c r="GO188" s="383">
        <f t="shared" si="3646"/>
        <v>0</v>
      </c>
      <c r="GP188" s="330">
        <f t="shared" si="3646"/>
        <v>0</v>
      </c>
      <c r="GQ188" s="283">
        <f t="shared" si="3646"/>
        <v>0</v>
      </c>
      <c r="GR188" s="403">
        <f t="shared" si="3646"/>
        <v>0</v>
      </c>
      <c r="GS188" s="404">
        <f t="shared" si="3646"/>
        <v>0</v>
      </c>
      <c r="GT188" s="286">
        <f t="shared" si="3646"/>
        <v>0</v>
      </c>
      <c r="GU188" s="403">
        <f t="shared" si="3646"/>
        <v>0</v>
      </c>
      <c r="GV188" s="404">
        <f t="shared" si="3646"/>
        <v>0</v>
      </c>
      <c r="GW188" s="286">
        <f t="shared" si="3646"/>
        <v>0</v>
      </c>
      <c r="GX188" s="403">
        <f t="shared" si="3646"/>
        <v>0</v>
      </c>
      <c r="GY188" s="404">
        <f t="shared" si="3646"/>
        <v>0</v>
      </c>
      <c r="GZ188" s="330">
        <f t="shared" si="3646"/>
        <v>0</v>
      </c>
      <c r="HA188" s="290">
        <f t="shared" si="3646"/>
        <v>0</v>
      </c>
      <c r="HB188" s="260"/>
      <c r="HC188" s="247" t="s">
        <v>238</v>
      </c>
      <c r="HD188" s="258"/>
      <c r="HE188" s="259"/>
      <c r="HF188" s="258"/>
      <c r="HG188" s="258"/>
    </row>
    <row r="189" spans="2:215" s="96" customFormat="1" ht="29.25" thickBot="1">
      <c r="B189" s="602"/>
      <c r="C189" s="147"/>
      <c r="D189" s="521"/>
      <c r="E189" s="234"/>
      <c r="F189" s="235"/>
      <c r="G189" s="235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9"/>
      <c r="S189" s="268" t="s">
        <v>239</v>
      </c>
      <c r="T189" s="261" t="str">
        <f t="shared" ref="T189:AA189" si="3647">IF(AND(T187&gt;0,T188&gt;0),ROUNDDOWN(T188/T187,4),"")</f>
        <v/>
      </c>
      <c r="U189" s="262" t="str">
        <f t="shared" si="3647"/>
        <v/>
      </c>
      <c r="V189" s="271" t="str">
        <f t="shared" si="3647"/>
        <v/>
      </c>
      <c r="W189" s="263" t="str">
        <f t="shared" si="3647"/>
        <v/>
      </c>
      <c r="X189" s="262" t="str">
        <f t="shared" si="3647"/>
        <v/>
      </c>
      <c r="Y189" s="271" t="str">
        <f t="shared" si="3647"/>
        <v/>
      </c>
      <c r="Z189" s="264" t="str">
        <f t="shared" si="3647"/>
        <v/>
      </c>
      <c r="AA189" s="262" t="str">
        <f t="shared" si="3647"/>
        <v/>
      </c>
      <c r="AB189" s="265">
        <f>IF(AB188&gt;0,AB188/AB187,0)</f>
        <v>0</v>
      </c>
      <c r="AC189" s="271" t="str">
        <f t="shared" ref="AC189:AK189" si="3648">IF(AND(AC187&gt;0,AC188&gt;0),ROUNDDOWN(AC188/AC187,4),"")</f>
        <v/>
      </c>
      <c r="AD189" s="261" t="str">
        <f t="shared" si="3648"/>
        <v/>
      </c>
      <c r="AE189" s="262" t="str">
        <f t="shared" si="3648"/>
        <v/>
      </c>
      <c r="AF189" s="271" t="str">
        <f t="shared" si="3648"/>
        <v/>
      </c>
      <c r="AG189" s="263" t="str">
        <f t="shared" si="3648"/>
        <v/>
      </c>
      <c r="AH189" s="262" t="str">
        <f t="shared" si="3648"/>
        <v/>
      </c>
      <c r="AI189" s="271" t="str">
        <f t="shared" si="3648"/>
        <v/>
      </c>
      <c r="AJ189" s="264" t="str">
        <f t="shared" si="3648"/>
        <v/>
      </c>
      <c r="AK189" s="262" t="str">
        <f t="shared" si="3648"/>
        <v/>
      </c>
      <c r="AL189" s="265">
        <f>IF(AL188&gt;0,AL188/AL187,0)</f>
        <v>0</v>
      </c>
      <c r="AM189" s="271" t="str">
        <f t="shared" ref="AM189:AU189" si="3649">IF(AND(AM187&gt;0,AM188&gt;0),ROUNDDOWN(AM188/AM187,4),"")</f>
        <v/>
      </c>
      <c r="AN189" s="261" t="str">
        <f t="shared" si="3649"/>
        <v/>
      </c>
      <c r="AO189" s="262" t="str">
        <f t="shared" si="3649"/>
        <v/>
      </c>
      <c r="AP189" s="271" t="str">
        <f t="shared" si="3649"/>
        <v/>
      </c>
      <c r="AQ189" s="263" t="str">
        <f t="shared" si="3649"/>
        <v/>
      </c>
      <c r="AR189" s="262" t="str">
        <f t="shared" si="3649"/>
        <v/>
      </c>
      <c r="AS189" s="271" t="str">
        <f t="shared" si="3649"/>
        <v/>
      </c>
      <c r="AT189" s="264" t="str">
        <f t="shared" si="3649"/>
        <v/>
      </c>
      <c r="AU189" s="262" t="str">
        <f t="shared" si="3649"/>
        <v/>
      </c>
      <c r="AV189" s="265">
        <f>IF(AV188&gt;0,AV188/AV187,0)</f>
        <v>0</v>
      </c>
      <c r="AW189" s="271" t="str">
        <f t="shared" ref="AW189:BE189" si="3650">IF(AND(AW187&gt;0,AW188&gt;0),ROUNDDOWN(AW188/AW187,4),"")</f>
        <v/>
      </c>
      <c r="AX189" s="447" t="str">
        <f t="shared" si="3650"/>
        <v/>
      </c>
      <c r="AY189" s="448" t="str">
        <f t="shared" si="3650"/>
        <v/>
      </c>
      <c r="AZ189" s="449" t="str">
        <f t="shared" si="3650"/>
        <v/>
      </c>
      <c r="BA189" s="468" t="str">
        <f t="shared" si="3650"/>
        <v/>
      </c>
      <c r="BB189" s="469" t="str">
        <f t="shared" si="3650"/>
        <v/>
      </c>
      <c r="BC189" s="470" t="str">
        <f t="shared" si="3650"/>
        <v/>
      </c>
      <c r="BD189" s="311" t="str">
        <f t="shared" si="3650"/>
        <v/>
      </c>
      <c r="BE189" s="321" t="str">
        <f t="shared" si="3650"/>
        <v/>
      </c>
      <c r="BF189" s="331"/>
      <c r="BG189" s="274" t="str">
        <f>IF(AND(BG187&gt;0,BG188&gt;0),ROUNDDOWN(BG188/BG187,4),"")</f>
        <v/>
      </c>
      <c r="BH189" s="267" t="str">
        <f t="shared" ref="BH189:BO189" si="3651">IF(AND(BH187&gt;0,BH188&gt;0),ROUNDDOWN(BH188/BH187,4),"")</f>
        <v/>
      </c>
      <c r="BI189" s="262" t="str">
        <f t="shared" si="3651"/>
        <v/>
      </c>
      <c r="BJ189" s="271" t="str">
        <f t="shared" si="3651"/>
        <v/>
      </c>
      <c r="BK189" s="263" t="str">
        <f t="shared" si="3651"/>
        <v/>
      </c>
      <c r="BL189" s="262" t="str">
        <f t="shared" si="3651"/>
        <v/>
      </c>
      <c r="BM189" s="271" t="str">
        <f t="shared" si="3651"/>
        <v/>
      </c>
      <c r="BN189" s="264" t="str">
        <f t="shared" si="3651"/>
        <v/>
      </c>
      <c r="BO189" s="262" t="str">
        <f t="shared" si="3651"/>
        <v/>
      </c>
      <c r="BP189" s="265">
        <f>IF(BP188&gt;0,BP188/BP187,0)</f>
        <v>0</v>
      </c>
      <c r="BQ189" s="271" t="str">
        <f t="shared" ref="BQ189:BY189" si="3652">IF(AND(BQ187&gt;0,BQ188&gt;0),ROUNDDOWN(BQ188/BQ187,4),"")</f>
        <v/>
      </c>
      <c r="BR189" s="261" t="str">
        <f t="shared" si="3652"/>
        <v/>
      </c>
      <c r="BS189" s="262" t="str">
        <f t="shared" si="3652"/>
        <v/>
      </c>
      <c r="BT189" s="271" t="str">
        <f t="shared" si="3652"/>
        <v/>
      </c>
      <c r="BU189" s="263" t="str">
        <f t="shared" si="3652"/>
        <v/>
      </c>
      <c r="BV189" s="262" t="str">
        <f t="shared" si="3652"/>
        <v/>
      </c>
      <c r="BW189" s="271" t="str">
        <f t="shared" si="3652"/>
        <v/>
      </c>
      <c r="BX189" s="264" t="str">
        <f t="shared" si="3652"/>
        <v/>
      </c>
      <c r="BY189" s="262" t="str">
        <f t="shared" si="3652"/>
        <v/>
      </c>
      <c r="BZ189" s="265">
        <f>IF(BZ188&gt;0,BZ188/BZ187,0)</f>
        <v>0</v>
      </c>
      <c r="CA189" s="271" t="str">
        <f t="shared" ref="CA189:CI189" si="3653">IF(AND(CA187&gt;0,CA188&gt;0),ROUNDDOWN(CA188/CA187,4),"")</f>
        <v/>
      </c>
      <c r="CB189" s="261" t="str">
        <f t="shared" si="3653"/>
        <v/>
      </c>
      <c r="CC189" s="262" t="str">
        <f t="shared" si="3653"/>
        <v/>
      </c>
      <c r="CD189" s="271" t="str">
        <f t="shared" si="3653"/>
        <v/>
      </c>
      <c r="CE189" s="263" t="str">
        <f t="shared" si="3653"/>
        <v/>
      </c>
      <c r="CF189" s="262" t="str">
        <f t="shared" si="3653"/>
        <v/>
      </c>
      <c r="CG189" s="271" t="str">
        <f t="shared" si="3653"/>
        <v/>
      </c>
      <c r="CH189" s="264" t="str">
        <f t="shared" si="3653"/>
        <v/>
      </c>
      <c r="CI189" s="262" t="str">
        <f t="shared" si="3653"/>
        <v/>
      </c>
      <c r="CJ189" s="265">
        <f>IF(CJ188&gt;0,CJ188/CJ187,0)</f>
        <v>0</v>
      </c>
      <c r="CK189" s="271" t="str">
        <f t="shared" ref="CK189:CS189" si="3654">IF(AND(CK187&gt;0,CK188&gt;0),ROUNDDOWN(CK188/CK187,4),"")</f>
        <v/>
      </c>
      <c r="CL189" s="447" t="str">
        <f t="shared" si="3654"/>
        <v/>
      </c>
      <c r="CM189" s="448" t="str">
        <f t="shared" si="3654"/>
        <v/>
      </c>
      <c r="CN189" s="449" t="str">
        <f t="shared" si="3654"/>
        <v/>
      </c>
      <c r="CO189" s="468" t="str">
        <f t="shared" si="3654"/>
        <v/>
      </c>
      <c r="CP189" s="469" t="str">
        <f t="shared" si="3654"/>
        <v/>
      </c>
      <c r="CQ189" s="470" t="str">
        <f t="shared" si="3654"/>
        <v/>
      </c>
      <c r="CR189" s="311" t="str">
        <f t="shared" si="3654"/>
        <v/>
      </c>
      <c r="CS189" s="321" t="str">
        <f t="shared" si="3654"/>
        <v/>
      </c>
      <c r="CT189" s="331"/>
      <c r="CU189" s="274" t="str">
        <f t="shared" ref="CU189:DC189" si="3655">IF(AND(CU187&gt;0,CU188&gt;0),ROUNDDOWN(CU188/CU187,4),"")</f>
        <v/>
      </c>
      <c r="CV189" s="348" t="str">
        <f t="shared" si="3655"/>
        <v/>
      </c>
      <c r="CW189" s="349" t="str">
        <f t="shared" si="3655"/>
        <v/>
      </c>
      <c r="CX189" s="278" t="str">
        <f t="shared" si="3655"/>
        <v/>
      </c>
      <c r="CY189" s="368" t="str">
        <f t="shared" si="3655"/>
        <v/>
      </c>
      <c r="CZ189" s="369" t="str">
        <f t="shared" si="3655"/>
        <v/>
      </c>
      <c r="DA189" s="281" t="str">
        <f t="shared" si="3655"/>
        <v/>
      </c>
      <c r="DB189" s="384" t="str">
        <f t="shared" si="3655"/>
        <v/>
      </c>
      <c r="DC189" s="385" t="str">
        <f t="shared" si="3655"/>
        <v/>
      </c>
      <c r="DD189" s="386"/>
      <c r="DE189" s="284" t="str">
        <f>IF(AND(DE187&gt;0,DE188&gt;0),ROUNDDOWN(DE188/DE187,4),"")</f>
        <v/>
      </c>
      <c r="DF189" s="267" t="str">
        <f t="shared" ref="DF189:DM189" si="3656">IF(AND(DF187&gt;0,DF188&gt;0),ROUNDDOWN(DF188/DF187,4),"")</f>
        <v/>
      </c>
      <c r="DG189" s="262" t="str">
        <f t="shared" si="3656"/>
        <v/>
      </c>
      <c r="DH189" s="271" t="str">
        <f t="shared" si="3656"/>
        <v/>
      </c>
      <c r="DI189" s="263" t="str">
        <f t="shared" si="3656"/>
        <v/>
      </c>
      <c r="DJ189" s="262" t="str">
        <f t="shared" si="3656"/>
        <v/>
      </c>
      <c r="DK189" s="271" t="str">
        <f t="shared" si="3656"/>
        <v/>
      </c>
      <c r="DL189" s="264" t="str">
        <f t="shared" si="3656"/>
        <v/>
      </c>
      <c r="DM189" s="262" t="str">
        <f t="shared" si="3656"/>
        <v/>
      </c>
      <c r="DN189" s="265">
        <f>IF(DN188&gt;0,DN188/DN187,0)</f>
        <v>0</v>
      </c>
      <c r="DO189" s="271" t="str">
        <f t="shared" ref="DO189:DW189" si="3657">IF(AND(DO187&gt;0,DO188&gt;0),ROUNDDOWN(DO188/DO187,4),"")</f>
        <v/>
      </c>
      <c r="DP189" s="261" t="str">
        <f t="shared" si="3657"/>
        <v/>
      </c>
      <c r="DQ189" s="262" t="str">
        <f t="shared" si="3657"/>
        <v/>
      </c>
      <c r="DR189" s="271" t="str">
        <f t="shared" si="3657"/>
        <v/>
      </c>
      <c r="DS189" s="263" t="str">
        <f t="shared" si="3657"/>
        <v/>
      </c>
      <c r="DT189" s="262" t="str">
        <f t="shared" si="3657"/>
        <v/>
      </c>
      <c r="DU189" s="271" t="str">
        <f t="shared" si="3657"/>
        <v/>
      </c>
      <c r="DV189" s="264" t="str">
        <f t="shared" si="3657"/>
        <v/>
      </c>
      <c r="DW189" s="262" t="str">
        <f t="shared" si="3657"/>
        <v/>
      </c>
      <c r="DX189" s="265">
        <f>IF(DX188&gt;0,DX188/DX187,0)</f>
        <v>0</v>
      </c>
      <c r="DY189" s="271" t="str">
        <f t="shared" ref="DY189:EG189" si="3658">IF(AND(DY187&gt;0,DY188&gt;0),ROUNDDOWN(DY188/DY187,4),"")</f>
        <v/>
      </c>
      <c r="DZ189" s="261" t="str">
        <f t="shared" si="3658"/>
        <v/>
      </c>
      <c r="EA189" s="262" t="str">
        <f t="shared" si="3658"/>
        <v/>
      </c>
      <c r="EB189" s="271" t="str">
        <f t="shared" si="3658"/>
        <v/>
      </c>
      <c r="EC189" s="263" t="str">
        <f t="shared" si="3658"/>
        <v/>
      </c>
      <c r="ED189" s="262" t="str">
        <f t="shared" si="3658"/>
        <v/>
      </c>
      <c r="EE189" s="271" t="str">
        <f t="shared" si="3658"/>
        <v/>
      </c>
      <c r="EF189" s="264" t="str">
        <f t="shared" si="3658"/>
        <v/>
      </c>
      <c r="EG189" s="262" t="str">
        <f t="shared" si="3658"/>
        <v/>
      </c>
      <c r="EH189" s="265">
        <f>IF(EH188&gt;0,EH188/EH187,0)</f>
        <v>0</v>
      </c>
      <c r="EI189" s="271" t="str">
        <f t="shared" ref="EI189:EQ189" si="3659">IF(AND(EI187&gt;0,EI188&gt;0),ROUNDDOWN(EI188/EI187,4),"")</f>
        <v/>
      </c>
      <c r="EJ189" s="447" t="str">
        <f t="shared" si="3659"/>
        <v/>
      </c>
      <c r="EK189" s="448" t="str">
        <f t="shared" si="3659"/>
        <v/>
      </c>
      <c r="EL189" s="449" t="str">
        <f t="shared" si="3659"/>
        <v/>
      </c>
      <c r="EM189" s="468" t="str">
        <f t="shared" si="3659"/>
        <v/>
      </c>
      <c r="EN189" s="469" t="str">
        <f t="shared" si="3659"/>
        <v/>
      </c>
      <c r="EO189" s="470" t="str">
        <f t="shared" si="3659"/>
        <v/>
      </c>
      <c r="EP189" s="311" t="str">
        <f t="shared" si="3659"/>
        <v/>
      </c>
      <c r="EQ189" s="321" t="str">
        <f t="shared" si="3659"/>
        <v/>
      </c>
      <c r="ER189" s="331"/>
      <c r="ES189" s="274" t="str">
        <f>IF(AND(ES187&gt;0,ES188&gt;0),ROUNDDOWN(ES188/ES187,4),"")</f>
        <v/>
      </c>
      <c r="ET189" s="267" t="str">
        <f t="shared" ref="ET189:FA189" si="3660">IF(AND(ET187&gt;0,ET188&gt;0),ROUNDDOWN(ET188/ET187,4),"")</f>
        <v/>
      </c>
      <c r="EU189" s="262" t="str">
        <f t="shared" si="3660"/>
        <v/>
      </c>
      <c r="EV189" s="271" t="str">
        <f t="shared" si="3660"/>
        <v/>
      </c>
      <c r="EW189" s="263" t="str">
        <f t="shared" si="3660"/>
        <v/>
      </c>
      <c r="EX189" s="262" t="str">
        <f t="shared" si="3660"/>
        <v/>
      </c>
      <c r="EY189" s="271" t="str">
        <f t="shared" si="3660"/>
        <v/>
      </c>
      <c r="EZ189" s="264" t="str">
        <f t="shared" si="3660"/>
        <v/>
      </c>
      <c r="FA189" s="262" t="str">
        <f t="shared" si="3660"/>
        <v/>
      </c>
      <c r="FB189" s="265">
        <f>IF(FB188&gt;0,FB188/FB187,0)</f>
        <v>0</v>
      </c>
      <c r="FC189" s="271" t="str">
        <f t="shared" ref="FC189:FK189" si="3661">IF(AND(FC187&gt;0,FC188&gt;0),ROUNDDOWN(FC188/FC187,4),"")</f>
        <v/>
      </c>
      <c r="FD189" s="261" t="str">
        <f t="shared" si="3661"/>
        <v/>
      </c>
      <c r="FE189" s="262" t="str">
        <f t="shared" si="3661"/>
        <v/>
      </c>
      <c r="FF189" s="271" t="str">
        <f t="shared" si="3661"/>
        <v/>
      </c>
      <c r="FG189" s="263" t="str">
        <f t="shared" si="3661"/>
        <v/>
      </c>
      <c r="FH189" s="262" t="str">
        <f t="shared" si="3661"/>
        <v/>
      </c>
      <c r="FI189" s="271" t="str">
        <f t="shared" si="3661"/>
        <v/>
      </c>
      <c r="FJ189" s="264" t="str">
        <f t="shared" si="3661"/>
        <v/>
      </c>
      <c r="FK189" s="262" t="str">
        <f t="shared" si="3661"/>
        <v/>
      </c>
      <c r="FL189" s="265">
        <f>IF(FL188&gt;0,FL188/FL187,0)</f>
        <v>0</v>
      </c>
      <c r="FM189" s="271" t="str">
        <f t="shared" ref="FM189:FU189" si="3662">IF(AND(FM187&gt;0,FM188&gt;0),ROUNDDOWN(FM188/FM187,4),"")</f>
        <v/>
      </c>
      <c r="FN189" s="261" t="str">
        <f t="shared" si="3662"/>
        <v/>
      </c>
      <c r="FO189" s="262" t="str">
        <f t="shared" si="3662"/>
        <v/>
      </c>
      <c r="FP189" s="271" t="str">
        <f t="shared" si="3662"/>
        <v/>
      </c>
      <c r="FQ189" s="263" t="str">
        <f t="shared" si="3662"/>
        <v/>
      </c>
      <c r="FR189" s="262" t="str">
        <f t="shared" si="3662"/>
        <v/>
      </c>
      <c r="FS189" s="271" t="str">
        <f t="shared" si="3662"/>
        <v/>
      </c>
      <c r="FT189" s="264" t="str">
        <f t="shared" si="3662"/>
        <v/>
      </c>
      <c r="FU189" s="262" t="str">
        <f t="shared" si="3662"/>
        <v/>
      </c>
      <c r="FV189" s="265">
        <f>IF(FV188&gt;0,FV188/FV187,0)</f>
        <v>0</v>
      </c>
      <c r="FW189" s="271" t="str">
        <f t="shared" ref="FW189:GE189" si="3663">IF(AND(FW187&gt;0,FW188&gt;0),ROUNDDOWN(FW188/FW187,4),"")</f>
        <v/>
      </c>
      <c r="FX189" s="447" t="str">
        <f t="shared" si="3663"/>
        <v/>
      </c>
      <c r="FY189" s="448" t="str">
        <f t="shared" si="3663"/>
        <v/>
      </c>
      <c r="FZ189" s="449" t="str">
        <f t="shared" si="3663"/>
        <v/>
      </c>
      <c r="GA189" s="468" t="str">
        <f t="shared" si="3663"/>
        <v/>
      </c>
      <c r="GB189" s="469" t="str">
        <f t="shared" si="3663"/>
        <v/>
      </c>
      <c r="GC189" s="470" t="str">
        <f t="shared" si="3663"/>
        <v/>
      </c>
      <c r="GD189" s="311" t="str">
        <f t="shared" si="3663"/>
        <v/>
      </c>
      <c r="GE189" s="321" t="str">
        <f t="shared" si="3663"/>
        <v/>
      </c>
      <c r="GF189" s="331"/>
      <c r="GG189" s="274" t="str">
        <f t="shared" ref="GG189:GO189" si="3664">IF(AND(GG187&gt;0,GG188&gt;0),ROUNDDOWN(GG188/GG187,4),"")</f>
        <v/>
      </c>
      <c r="GH189" s="348" t="str">
        <f t="shared" si="3664"/>
        <v/>
      </c>
      <c r="GI189" s="349" t="str">
        <f t="shared" si="3664"/>
        <v/>
      </c>
      <c r="GJ189" s="278" t="str">
        <f t="shared" si="3664"/>
        <v/>
      </c>
      <c r="GK189" s="368" t="str">
        <f t="shared" si="3664"/>
        <v/>
      </c>
      <c r="GL189" s="369" t="str">
        <f t="shared" si="3664"/>
        <v/>
      </c>
      <c r="GM189" s="281" t="str">
        <f t="shared" si="3664"/>
        <v/>
      </c>
      <c r="GN189" s="384" t="str">
        <f t="shared" si="3664"/>
        <v/>
      </c>
      <c r="GO189" s="385" t="str">
        <f t="shared" si="3664"/>
        <v/>
      </c>
      <c r="GP189" s="386"/>
      <c r="GQ189" s="284" t="str">
        <f t="shared" ref="GQ189:GY189" si="3665">IF(AND(GQ187&gt;0,GQ188&gt;0),ROUNDDOWN(GQ188/GQ187,4),"")</f>
        <v/>
      </c>
      <c r="GR189" s="405" t="str">
        <f t="shared" si="3665"/>
        <v/>
      </c>
      <c r="GS189" s="406" t="str">
        <f t="shared" si="3665"/>
        <v/>
      </c>
      <c r="GT189" s="288" t="str">
        <f t="shared" si="3665"/>
        <v/>
      </c>
      <c r="GU189" s="405" t="str">
        <f t="shared" si="3665"/>
        <v/>
      </c>
      <c r="GV189" s="406" t="str">
        <f t="shared" si="3665"/>
        <v/>
      </c>
      <c r="GW189" s="288" t="str">
        <f t="shared" si="3665"/>
        <v/>
      </c>
      <c r="GX189" s="405" t="str">
        <f t="shared" si="3665"/>
        <v/>
      </c>
      <c r="GY189" s="406" t="str">
        <f t="shared" si="3665"/>
        <v/>
      </c>
      <c r="GZ189" s="415"/>
      <c r="HA189" s="287" t="str">
        <f>IF(AND(HA187&gt;0,HA188&gt;0),ROUNDDOWN(HA188/HA187,4),"")</f>
        <v/>
      </c>
      <c r="HB189" s="260"/>
      <c r="HC189" s="258"/>
      <c r="HD189" s="258"/>
      <c r="HE189" s="259"/>
      <c r="HF189" s="258"/>
      <c r="HG189" s="258"/>
    </row>
    <row r="190" spans="2:215" s="96" customFormat="1" ht="29.25" thickBot="1">
      <c r="B190" s="602"/>
      <c r="C190" s="147"/>
      <c r="D190" s="192"/>
      <c r="E190" s="234"/>
      <c r="F190" s="235"/>
      <c r="G190" s="235"/>
      <c r="H190" s="235"/>
      <c r="I190" s="235"/>
      <c r="J190" s="234"/>
      <c r="K190" s="234"/>
      <c r="L190" s="234"/>
      <c r="M190" s="234"/>
      <c r="N190" s="234"/>
      <c r="O190" s="234"/>
      <c r="P190" s="234"/>
      <c r="Q190" s="234"/>
      <c r="R190" s="239"/>
      <c r="T190" s="255"/>
      <c r="V190" s="147"/>
      <c r="W190" s="255"/>
      <c r="Y190" s="147"/>
      <c r="Z190" s="255"/>
      <c r="AC190" s="147"/>
      <c r="AD190" s="255"/>
      <c r="AF190" s="147"/>
      <c r="AG190" s="255"/>
      <c r="AI190" s="147"/>
      <c r="AJ190" s="255"/>
      <c r="AM190" s="147"/>
      <c r="AN190" s="255"/>
      <c r="AP190" s="147"/>
      <c r="AQ190" s="255"/>
      <c r="AS190" s="147"/>
      <c r="AT190" s="255"/>
      <c r="AW190" s="147"/>
      <c r="AX190" s="450"/>
      <c r="AY190" s="451"/>
      <c r="AZ190" s="446"/>
      <c r="BA190" s="471"/>
      <c r="BB190" s="472"/>
      <c r="BC190" s="467"/>
      <c r="BD190" s="312"/>
      <c r="BE190" s="322"/>
      <c r="BF190" s="322"/>
      <c r="BG190" s="275"/>
      <c r="BJ190" s="147"/>
      <c r="BK190" s="255"/>
      <c r="BM190" s="147"/>
      <c r="BN190" s="255"/>
      <c r="BQ190" s="147"/>
      <c r="BR190" s="255"/>
      <c r="BT190" s="147"/>
      <c r="BU190" s="255"/>
      <c r="BW190" s="147"/>
      <c r="BX190" s="255"/>
      <c r="CA190" s="147"/>
      <c r="CB190" s="255"/>
      <c r="CD190" s="147"/>
      <c r="CE190" s="255"/>
      <c r="CG190" s="147"/>
      <c r="CH190" s="255"/>
      <c r="CK190" s="147"/>
      <c r="CL190" s="450"/>
      <c r="CM190" s="451"/>
      <c r="CN190" s="446"/>
      <c r="CO190" s="471"/>
      <c r="CP190" s="472"/>
      <c r="CQ190" s="467"/>
      <c r="CR190" s="312"/>
      <c r="CS190" s="322"/>
      <c r="CT190" s="322"/>
      <c r="CU190" s="275"/>
      <c r="CV190" s="350"/>
      <c r="CW190" s="351"/>
      <c r="CX190" s="277"/>
      <c r="CY190" s="370"/>
      <c r="CZ190" s="371"/>
      <c r="DA190" s="280"/>
      <c r="DB190" s="499"/>
      <c r="DC190" s="500"/>
      <c r="DD190" s="500"/>
      <c r="DE190" s="283"/>
      <c r="DH190" s="147"/>
      <c r="DI190" s="255"/>
      <c r="DK190" s="147"/>
      <c r="DL190" s="255"/>
      <c r="DO190" s="147"/>
      <c r="DP190" s="255"/>
      <c r="DR190" s="147"/>
      <c r="DS190" s="255"/>
      <c r="DU190" s="147"/>
      <c r="DV190" s="255"/>
      <c r="DY190" s="147"/>
      <c r="DZ190" s="255"/>
      <c r="EB190" s="147"/>
      <c r="EC190" s="255"/>
      <c r="EE190" s="147"/>
      <c r="EF190" s="255"/>
      <c r="EI190" s="147"/>
      <c r="EJ190" s="450"/>
      <c r="EK190" s="451"/>
      <c r="EL190" s="446"/>
      <c r="EM190" s="471"/>
      <c r="EN190" s="472"/>
      <c r="EO190" s="467"/>
      <c r="EP190" s="312"/>
      <c r="EQ190" s="322"/>
      <c r="ER190" s="322"/>
      <c r="ES190" s="275"/>
      <c r="EV190" s="147"/>
      <c r="EW190" s="255"/>
      <c r="EY190" s="147"/>
      <c r="EZ190" s="255"/>
      <c r="FC190" s="147"/>
      <c r="FD190" s="255"/>
      <c r="FF190" s="147"/>
      <c r="FG190" s="255"/>
      <c r="FI190" s="147"/>
      <c r="FJ190" s="255"/>
      <c r="FM190" s="147"/>
      <c r="FN190" s="255"/>
      <c r="FP190" s="147"/>
      <c r="FQ190" s="255"/>
      <c r="FS190" s="147"/>
      <c r="FT190" s="255"/>
      <c r="FW190" s="147"/>
      <c r="FX190" s="450"/>
      <c r="FY190" s="451"/>
      <c r="FZ190" s="446"/>
      <c r="GA190" s="471"/>
      <c r="GB190" s="472"/>
      <c r="GC190" s="467"/>
      <c r="GD190" s="312"/>
      <c r="GE190" s="322"/>
      <c r="GF190" s="322"/>
      <c r="GG190" s="275"/>
      <c r="GH190" s="350"/>
      <c r="GI190" s="351"/>
      <c r="GJ190" s="277"/>
      <c r="GK190" s="370"/>
      <c r="GL190" s="371"/>
      <c r="GM190" s="280"/>
      <c r="GN190" s="499"/>
      <c r="GO190" s="500"/>
      <c r="GP190" s="500"/>
      <c r="GQ190" s="283"/>
      <c r="GR190" s="312"/>
      <c r="GS190" s="322"/>
      <c r="GT190" s="275"/>
      <c r="GU190" s="312"/>
      <c r="GV190" s="322"/>
      <c r="GW190" s="275"/>
      <c r="GX190" s="312"/>
      <c r="GY190" s="322"/>
      <c r="GZ190" s="322"/>
      <c r="HA190" s="147"/>
      <c r="HB190" s="260"/>
      <c r="HC190" s="258"/>
      <c r="HD190" s="258"/>
      <c r="HE190" s="259"/>
      <c r="HF190" s="258"/>
      <c r="HG190" s="258"/>
    </row>
    <row r="191" spans="2:215" s="96" customFormat="1" ht="28.5">
      <c r="B191" s="602"/>
      <c r="C191" s="147"/>
      <c r="D191" s="192"/>
      <c r="E191" s="234"/>
      <c r="F191" s="235"/>
      <c r="G191" s="235"/>
      <c r="H191" s="235"/>
      <c r="I191" s="235"/>
      <c r="J191" s="234"/>
      <c r="K191" s="234"/>
      <c r="L191" s="234"/>
      <c r="M191" s="234"/>
      <c r="N191" s="234"/>
      <c r="O191" s="234"/>
      <c r="P191" s="234"/>
      <c r="Q191" s="234"/>
      <c r="R191" s="239"/>
      <c r="S191" s="220"/>
      <c r="T191" s="221" t="s">
        <v>176</v>
      </c>
      <c r="U191" s="222" t="s">
        <v>177</v>
      </c>
      <c r="V191" s="222" t="s">
        <v>179</v>
      </c>
      <c r="W191" s="223" t="s">
        <v>176</v>
      </c>
      <c r="X191" s="222" t="s">
        <v>177</v>
      </c>
      <c r="Y191" s="222" t="s">
        <v>179</v>
      </c>
      <c r="Z191" s="224" t="s">
        <v>176</v>
      </c>
      <c r="AA191" s="222" t="s">
        <v>177</v>
      </c>
      <c r="AB191" s="225" t="s">
        <v>234</v>
      </c>
      <c r="AC191" s="222" t="s">
        <v>179</v>
      </c>
      <c r="AD191" s="221" t="s">
        <v>176</v>
      </c>
      <c r="AE191" s="222" t="s">
        <v>177</v>
      </c>
      <c r="AF191" s="222" t="s">
        <v>179</v>
      </c>
      <c r="AG191" s="223" t="s">
        <v>176</v>
      </c>
      <c r="AH191" s="222" t="s">
        <v>177</v>
      </c>
      <c r="AI191" s="222" t="s">
        <v>179</v>
      </c>
      <c r="AJ191" s="224" t="s">
        <v>176</v>
      </c>
      <c r="AK191" s="222" t="s">
        <v>177</v>
      </c>
      <c r="AL191" s="225" t="s">
        <v>234</v>
      </c>
      <c r="AM191" s="222" t="s">
        <v>179</v>
      </c>
      <c r="AN191" s="221" t="s">
        <v>176</v>
      </c>
      <c r="AO191" s="222" t="s">
        <v>177</v>
      </c>
      <c r="AP191" s="222" t="s">
        <v>179</v>
      </c>
      <c r="AQ191" s="223" t="s">
        <v>176</v>
      </c>
      <c r="AR191" s="222" t="s">
        <v>177</v>
      </c>
      <c r="AS191" s="222" t="s">
        <v>179</v>
      </c>
      <c r="AT191" s="224" t="s">
        <v>176</v>
      </c>
      <c r="AU191" s="222" t="s">
        <v>177</v>
      </c>
      <c r="AV191" s="225" t="s">
        <v>234</v>
      </c>
      <c r="AW191" s="222" t="s">
        <v>179</v>
      </c>
      <c r="AX191" s="452" t="s">
        <v>176</v>
      </c>
      <c r="AY191" s="453" t="s">
        <v>177</v>
      </c>
      <c r="AZ191" s="454" t="s">
        <v>235</v>
      </c>
      <c r="BA191" s="473" t="s">
        <v>176</v>
      </c>
      <c r="BB191" s="474" t="s">
        <v>177</v>
      </c>
      <c r="BC191" s="475" t="s">
        <v>235</v>
      </c>
      <c r="BD191" s="313" t="s">
        <v>176</v>
      </c>
      <c r="BE191" s="323" t="s">
        <v>177</v>
      </c>
      <c r="BF191" s="332" t="s">
        <v>234</v>
      </c>
      <c r="BG191" s="227" t="s">
        <v>235</v>
      </c>
      <c r="BH191" s="226" t="s">
        <v>176</v>
      </c>
      <c r="BI191" s="222" t="s">
        <v>177</v>
      </c>
      <c r="BJ191" s="222" t="s">
        <v>179</v>
      </c>
      <c r="BK191" s="223" t="s">
        <v>176</v>
      </c>
      <c r="BL191" s="222" t="s">
        <v>177</v>
      </c>
      <c r="BM191" s="222" t="s">
        <v>179</v>
      </c>
      <c r="BN191" s="224" t="s">
        <v>176</v>
      </c>
      <c r="BO191" s="222" t="s">
        <v>177</v>
      </c>
      <c r="BP191" s="225" t="s">
        <v>234</v>
      </c>
      <c r="BQ191" s="222" t="s">
        <v>179</v>
      </c>
      <c r="BR191" s="221" t="s">
        <v>176</v>
      </c>
      <c r="BS191" s="222" t="s">
        <v>177</v>
      </c>
      <c r="BT191" s="222" t="s">
        <v>179</v>
      </c>
      <c r="BU191" s="223" t="s">
        <v>176</v>
      </c>
      <c r="BV191" s="222" t="s">
        <v>177</v>
      </c>
      <c r="BW191" s="222" t="s">
        <v>179</v>
      </c>
      <c r="BX191" s="224" t="s">
        <v>176</v>
      </c>
      <c r="BY191" s="222" t="s">
        <v>177</v>
      </c>
      <c r="BZ191" s="225" t="s">
        <v>234</v>
      </c>
      <c r="CA191" s="222" t="s">
        <v>179</v>
      </c>
      <c r="CB191" s="221" t="s">
        <v>176</v>
      </c>
      <c r="CC191" s="222" t="s">
        <v>177</v>
      </c>
      <c r="CD191" s="222" t="s">
        <v>179</v>
      </c>
      <c r="CE191" s="223" t="s">
        <v>176</v>
      </c>
      <c r="CF191" s="222" t="s">
        <v>177</v>
      </c>
      <c r="CG191" s="222" t="s">
        <v>179</v>
      </c>
      <c r="CH191" s="224" t="s">
        <v>176</v>
      </c>
      <c r="CI191" s="222" t="s">
        <v>177</v>
      </c>
      <c r="CJ191" s="225" t="s">
        <v>234</v>
      </c>
      <c r="CK191" s="222" t="s">
        <v>179</v>
      </c>
      <c r="CL191" s="452" t="s">
        <v>176</v>
      </c>
      <c r="CM191" s="453" t="s">
        <v>177</v>
      </c>
      <c r="CN191" s="454" t="s">
        <v>235</v>
      </c>
      <c r="CO191" s="473" t="s">
        <v>176</v>
      </c>
      <c r="CP191" s="474" t="s">
        <v>177</v>
      </c>
      <c r="CQ191" s="475" t="s">
        <v>235</v>
      </c>
      <c r="CR191" s="313" t="s">
        <v>176</v>
      </c>
      <c r="CS191" s="323" t="s">
        <v>177</v>
      </c>
      <c r="CT191" s="332" t="s">
        <v>234</v>
      </c>
      <c r="CU191" s="227" t="s">
        <v>235</v>
      </c>
      <c r="CV191" s="352" t="s">
        <v>240</v>
      </c>
      <c r="CW191" s="353" t="s">
        <v>241</v>
      </c>
      <c r="CX191" s="228" t="s">
        <v>235</v>
      </c>
      <c r="CY191" s="372" t="s">
        <v>240</v>
      </c>
      <c r="CZ191" s="373" t="s">
        <v>241</v>
      </c>
      <c r="DA191" s="229" t="s">
        <v>235</v>
      </c>
      <c r="DB191" s="387" t="s">
        <v>240</v>
      </c>
      <c r="DC191" s="388" t="s">
        <v>241</v>
      </c>
      <c r="DD191" s="389" t="s">
        <v>242</v>
      </c>
      <c r="DE191" s="230" t="s">
        <v>235</v>
      </c>
      <c r="DF191" s="226" t="s">
        <v>176</v>
      </c>
      <c r="DG191" s="222" t="s">
        <v>177</v>
      </c>
      <c r="DH191" s="222" t="s">
        <v>179</v>
      </c>
      <c r="DI191" s="223" t="s">
        <v>176</v>
      </c>
      <c r="DJ191" s="222" t="s">
        <v>177</v>
      </c>
      <c r="DK191" s="222" t="s">
        <v>179</v>
      </c>
      <c r="DL191" s="224" t="s">
        <v>176</v>
      </c>
      <c r="DM191" s="222" t="s">
        <v>177</v>
      </c>
      <c r="DN191" s="225" t="s">
        <v>234</v>
      </c>
      <c r="DO191" s="222" t="s">
        <v>179</v>
      </c>
      <c r="DP191" s="221" t="s">
        <v>176</v>
      </c>
      <c r="DQ191" s="222" t="s">
        <v>177</v>
      </c>
      <c r="DR191" s="222" t="s">
        <v>179</v>
      </c>
      <c r="DS191" s="223" t="s">
        <v>176</v>
      </c>
      <c r="DT191" s="222" t="s">
        <v>177</v>
      </c>
      <c r="DU191" s="222" t="s">
        <v>179</v>
      </c>
      <c r="DV191" s="224" t="s">
        <v>176</v>
      </c>
      <c r="DW191" s="222" t="s">
        <v>177</v>
      </c>
      <c r="DX191" s="225" t="s">
        <v>234</v>
      </c>
      <c r="DY191" s="222" t="s">
        <v>179</v>
      </c>
      <c r="DZ191" s="221" t="s">
        <v>176</v>
      </c>
      <c r="EA191" s="222" t="s">
        <v>177</v>
      </c>
      <c r="EB191" s="222" t="s">
        <v>179</v>
      </c>
      <c r="EC191" s="223" t="s">
        <v>176</v>
      </c>
      <c r="ED191" s="222" t="s">
        <v>177</v>
      </c>
      <c r="EE191" s="222" t="s">
        <v>179</v>
      </c>
      <c r="EF191" s="224" t="s">
        <v>176</v>
      </c>
      <c r="EG191" s="222" t="s">
        <v>177</v>
      </c>
      <c r="EH191" s="225" t="s">
        <v>234</v>
      </c>
      <c r="EI191" s="222" t="s">
        <v>179</v>
      </c>
      <c r="EJ191" s="452" t="s">
        <v>176</v>
      </c>
      <c r="EK191" s="453" t="s">
        <v>177</v>
      </c>
      <c r="EL191" s="454" t="s">
        <v>235</v>
      </c>
      <c r="EM191" s="473" t="s">
        <v>176</v>
      </c>
      <c r="EN191" s="474" t="s">
        <v>177</v>
      </c>
      <c r="EO191" s="475" t="s">
        <v>235</v>
      </c>
      <c r="EP191" s="313" t="s">
        <v>176</v>
      </c>
      <c r="EQ191" s="323" t="s">
        <v>177</v>
      </c>
      <c r="ER191" s="332" t="s">
        <v>234</v>
      </c>
      <c r="ES191" s="227" t="s">
        <v>235</v>
      </c>
      <c r="ET191" s="226" t="s">
        <v>176</v>
      </c>
      <c r="EU191" s="222" t="s">
        <v>177</v>
      </c>
      <c r="EV191" s="222" t="s">
        <v>179</v>
      </c>
      <c r="EW191" s="223" t="s">
        <v>176</v>
      </c>
      <c r="EX191" s="222" t="s">
        <v>177</v>
      </c>
      <c r="EY191" s="222" t="s">
        <v>179</v>
      </c>
      <c r="EZ191" s="224" t="s">
        <v>176</v>
      </c>
      <c r="FA191" s="222" t="s">
        <v>177</v>
      </c>
      <c r="FB191" s="225" t="s">
        <v>234</v>
      </c>
      <c r="FC191" s="222" t="s">
        <v>179</v>
      </c>
      <c r="FD191" s="221" t="s">
        <v>176</v>
      </c>
      <c r="FE191" s="222" t="s">
        <v>177</v>
      </c>
      <c r="FF191" s="222" t="s">
        <v>179</v>
      </c>
      <c r="FG191" s="223" t="s">
        <v>176</v>
      </c>
      <c r="FH191" s="222" t="s">
        <v>177</v>
      </c>
      <c r="FI191" s="222" t="s">
        <v>179</v>
      </c>
      <c r="FJ191" s="224" t="s">
        <v>176</v>
      </c>
      <c r="FK191" s="222" t="s">
        <v>177</v>
      </c>
      <c r="FL191" s="225" t="s">
        <v>234</v>
      </c>
      <c r="FM191" s="222" t="s">
        <v>179</v>
      </c>
      <c r="FN191" s="221" t="s">
        <v>176</v>
      </c>
      <c r="FO191" s="222" t="s">
        <v>177</v>
      </c>
      <c r="FP191" s="222" t="s">
        <v>179</v>
      </c>
      <c r="FQ191" s="223" t="s">
        <v>176</v>
      </c>
      <c r="FR191" s="222" t="s">
        <v>177</v>
      </c>
      <c r="FS191" s="222" t="s">
        <v>179</v>
      </c>
      <c r="FT191" s="224" t="s">
        <v>176</v>
      </c>
      <c r="FU191" s="222" t="s">
        <v>177</v>
      </c>
      <c r="FV191" s="225" t="s">
        <v>234</v>
      </c>
      <c r="FW191" s="222" t="s">
        <v>179</v>
      </c>
      <c r="FX191" s="452" t="s">
        <v>176</v>
      </c>
      <c r="FY191" s="453" t="s">
        <v>177</v>
      </c>
      <c r="FZ191" s="454" t="s">
        <v>235</v>
      </c>
      <c r="GA191" s="473" t="s">
        <v>176</v>
      </c>
      <c r="GB191" s="474" t="s">
        <v>177</v>
      </c>
      <c r="GC191" s="475" t="s">
        <v>235</v>
      </c>
      <c r="GD191" s="313" t="s">
        <v>176</v>
      </c>
      <c r="GE191" s="323" t="s">
        <v>177</v>
      </c>
      <c r="GF191" s="332" t="s">
        <v>234</v>
      </c>
      <c r="GG191" s="227" t="s">
        <v>235</v>
      </c>
      <c r="GH191" s="352" t="s">
        <v>240</v>
      </c>
      <c r="GI191" s="353" t="s">
        <v>241</v>
      </c>
      <c r="GJ191" s="228" t="s">
        <v>235</v>
      </c>
      <c r="GK191" s="372" t="s">
        <v>240</v>
      </c>
      <c r="GL191" s="373" t="s">
        <v>241</v>
      </c>
      <c r="GM191" s="229" t="s">
        <v>235</v>
      </c>
      <c r="GN191" s="387" t="s">
        <v>176</v>
      </c>
      <c r="GO191" s="388" t="s">
        <v>177</v>
      </c>
      <c r="GP191" s="389" t="s">
        <v>234</v>
      </c>
      <c r="GQ191" s="230" t="s">
        <v>235</v>
      </c>
      <c r="GR191" s="407" t="s">
        <v>176</v>
      </c>
      <c r="GS191" s="408" t="s">
        <v>177</v>
      </c>
      <c r="GT191" s="232" t="s">
        <v>235</v>
      </c>
      <c r="GU191" s="407" t="s">
        <v>176</v>
      </c>
      <c r="GV191" s="408" t="s">
        <v>177</v>
      </c>
      <c r="GW191" s="232" t="s">
        <v>235</v>
      </c>
      <c r="GX191" s="407" t="s">
        <v>176</v>
      </c>
      <c r="GY191" s="408" t="s">
        <v>177</v>
      </c>
      <c r="GZ191" s="416" t="s">
        <v>234</v>
      </c>
      <c r="HA191" s="231" t="s">
        <v>235</v>
      </c>
      <c r="HB191" s="260"/>
      <c r="HC191" s="258"/>
      <c r="HD191" s="258"/>
      <c r="HE191" s="259"/>
      <c r="HF191" s="258"/>
      <c r="HG191" s="258"/>
    </row>
    <row r="192" spans="2:215" s="96" customFormat="1" ht="28.5">
      <c r="B192" s="602"/>
      <c r="C192" s="147"/>
      <c r="D192" s="521" t="s">
        <v>264</v>
      </c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40" t="s">
        <v>237</v>
      </c>
      <c r="T192" s="241">
        <f t="shared" ref="T192:AY192" si="3666">SUMIFS(T$5:T$126,$HC$5:$HC$126,$S192,$HE$5:$HE$126,$D192)</f>
        <v>0</v>
      </c>
      <c r="U192" s="242">
        <f t="shared" si="3666"/>
        <v>0</v>
      </c>
      <c r="V192" s="269">
        <f t="shared" si="3666"/>
        <v>0</v>
      </c>
      <c r="W192" s="243">
        <f t="shared" si="3666"/>
        <v>0</v>
      </c>
      <c r="X192" s="242">
        <f t="shared" si="3666"/>
        <v>0</v>
      </c>
      <c r="Y192" s="269">
        <f t="shared" si="3666"/>
        <v>0</v>
      </c>
      <c r="Z192" s="244">
        <f t="shared" si="3666"/>
        <v>4500000</v>
      </c>
      <c r="AA192" s="242">
        <f t="shared" si="3666"/>
        <v>2900000</v>
      </c>
      <c r="AB192" s="245">
        <f t="shared" si="3666"/>
        <v>-4143000</v>
      </c>
      <c r="AC192" s="269">
        <f t="shared" si="3666"/>
        <v>2</v>
      </c>
      <c r="AD192" s="241">
        <f t="shared" si="3666"/>
        <v>0</v>
      </c>
      <c r="AE192" s="242">
        <f t="shared" si="3666"/>
        <v>0</v>
      </c>
      <c r="AF192" s="269">
        <f t="shared" si="3666"/>
        <v>0</v>
      </c>
      <c r="AG192" s="243">
        <f t="shared" si="3666"/>
        <v>0</v>
      </c>
      <c r="AH192" s="242">
        <f t="shared" si="3666"/>
        <v>0</v>
      </c>
      <c r="AI192" s="269">
        <f t="shared" si="3666"/>
        <v>0</v>
      </c>
      <c r="AJ192" s="244">
        <f t="shared" si="3666"/>
        <v>4500000</v>
      </c>
      <c r="AK192" s="242">
        <f t="shared" si="3666"/>
        <v>2900000</v>
      </c>
      <c r="AL192" s="245">
        <f t="shared" si="3666"/>
        <v>-4143000</v>
      </c>
      <c r="AM192" s="269">
        <f t="shared" si="3666"/>
        <v>2</v>
      </c>
      <c r="AN192" s="241">
        <f t="shared" si="3666"/>
        <v>0</v>
      </c>
      <c r="AO192" s="242">
        <f t="shared" si="3666"/>
        <v>0</v>
      </c>
      <c r="AP192" s="269">
        <f t="shared" si="3666"/>
        <v>0</v>
      </c>
      <c r="AQ192" s="243">
        <f t="shared" si="3666"/>
        <v>0</v>
      </c>
      <c r="AR192" s="242">
        <f t="shared" si="3666"/>
        <v>0</v>
      </c>
      <c r="AS192" s="269">
        <f t="shared" si="3666"/>
        <v>0</v>
      </c>
      <c r="AT192" s="244">
        <f t="shared" si="3666"/>
        <v>4500000</v>
      </c>
      <c r="AU192" s="242">
        <f t="shared" si="3666"/>
        <v>2900000</v>
      </c>
      <c r="AV192" s="245">
        <f t="shared" si="3666"/>
        <v>-4143000</v>
      </c>
      <c r="AW192" s="269">
        <f t="shared" si="3666"/>
        <v>2</v>
      </c>
      <c r="AX192" s="441">
        <f t="shared" si="3666"/>
        <v>0</v>
      </c>
      <c r="AY192" s="442">
        <f t="shared" si="3666"/>
        <v>0</v>
      </c>
      <c r="AZ192" s="443">
        <f t="shared" ref="AZ192:CE192" si="3667">SUMIFS(AZ$5:AZ$126,$HC$5:$HC$126,$S192,$HE$5:$HE$126,$D192)</f>
        <v>0</v>
      </c>
      <c r="BA192" s="462">
        <f t="shared" si="3667"/>
        <v>0</v>
      </c>
      <c r="BB192" s="463">
        <f t="shared" si="3667"/>
        <v>0</v>
      </c>
      <c r="BC192" s="464">
        <f t="shared" si="3667"/>
        <v>0</v>
      </c>
      <c r="BD192" s="309">
        <f t="shared" si="3667"/>
        <v>13500000</v>
      </c>
      <c r="BE192" s="319">
        <f t="shared" si="3667"/>
        <v>8700000</v>
      </c>
      <c r="BF192" s="329">
        <f t="shared" si="3667"/>
        <v>-12429000</v>
      </c>
      <c r="BG192" s="272">
        <f t="shared" si="3667"/>
        <v>6</v>
      </c>
      <c r="BH192" s="246">
        <f t="shared" si="3667"/>
        <v>0</v>
      </c>
      <c r="BI192" s="242">
        <f t="shared" si="3667"/>
        <v>0</v>
      </c>
      <c r="BJ192" s="269">
        <f t="shared" si="3667"/>
        <v>0</v>
      </c>
      <c r="BK192" s="243">
        <f t="shared" si="3667"/>
        <v>0</v>
      </c>
      <c r="BL192" s="242">
        <f t="shared" si="3667"/>
        <v>0</v>
      </c>
      <c r="BM192" s="269">
        <f t="shared" si="3667"/>
        <v>0</v>
      </c>
      <c r="BN192" s="244">
        <f t="shared" si="3667"/>
        <v>4500000</v>
      </c>
      <c r="BO192" s="242">
        <f t="shared" si="3667"/>
        <v>2900000</v>
      </c>
      <c r="BP192" s="245">
        <f t="shared" si="3667"/>
        <v>-4143000</v>
      </c>
      <c r="BQ192" s="269">
        <f t="shared" si="3667"/>
        <v>2</v>
      </c>
      <c r="BR192" s="241">
        <f t="shared" si="3667"/>
        <v>0</v>
      </c>
      <c r="BS192" s="242">
        <f t="shared" si="3667"/>
        <v>0</v>
      </c>
      <c r="BT192" s="269">
        <f t="shared" si="3667"/>
        <v>0</v>
      </c>
      <c r="BU192" s="243">
        <f t="shared" si="3667"/>
        <v>0</v>
      </c>
      <c r="BV192" s="242">
        <f t="shared" si="3667"/>
        <v>0</v>
      </c>
      <c r="BW192" s="269">
        <f t="shared" si="3667"/>
        <v>0</v>
      </c>
      <c r="BX192" s="244">
        <f t="shared" si="3667"/>
        <v>4500000</v>
      </c>
      <c r="BY192" s="242">
        <f t="shared" si="3667"/>
        <v>2900000</v>
      </c>
      <c r="BZ192" s="245">
        <f t="shared" si="3667"/>
        <v>-4143000</v>
      </c>
      <c r="CA192" s="269">
        <f t="shared" si="3667"/>
        <v>2</v>
      </c>
      <c r="CB192" s="241">
        <f t="shared" si="3667"/>
        <v>0</v>
      </c>
      <c r="CC192" s="242">
        <f t="shared" si="3667"/>
        <v>0</v>
      </c>
      <c r="CD192" s="269">
        <f t="shared" si="3667"/>
        <v>0</v>
      </c>
      <c r="CE192" s="243">
        <f t="shared" si="3667"/>
        <v>0</v>
      </c>
      <c r="CF192" s="242">
        <f t="shared" ref="CF192:DK192" si="3668">SUMIFS(CF$5:CF$126,$HC$5:$HC$126,$S192,$HE$5:$HE$126,$D192)</f>
        <v>0</v>
      </c>
      <c r="CG192" s="269">
        <f t="shared" si="3668"/>
        <v>0</v>
      </c>
      <c r="CH192" s="244">
        <f t="shared" si="3668"/>
        <v>4500000</v>
      </c>
      <c r="CI192" s="242">
        <f t="shared" si="3668"/>
        <v>2900000</v>
      </c>
      <c r="CJ192" s="245">
        <f t="shared" si="3668"/>
        <v>-4143000</v>
      </c>
      <c r="CK192" s="269">
        <f t="shared" si="3668"/>
        <v>2</v>
      </c>
      <c r="CL192" s="441">
        <f t="shared" si="3668"/>
        <v>0</v>
      </c>
      <c r="CM192" s="442">
        <f t="shared" si="3668"/>
        <v>0</v>
      </c>
      <c r="CN192" s="443">
        <f t="shared" si="3668"/>
        <v>0</v>
      </c>
      <c r="CO192" s="462">
        <f t="shared" si="3668"/>
        <v>0</v>
      </c>
      <c r="CP192" s="463">
        <f t="shared" si="3668"/>
        <v>0</v>
      </c>
      <c r="CQ192" s="464">
        <f t="shared" si="3668"/>
        <v>0</v>
      </c>
      <c r="CR192" s="309">
        <f t="shared" si="3668"/>
        <v>13500000</v>
      </c>
      <c r="CS192" s="319">
        <f t="shared" si="3668"/>
        <v>8700000</v>
      </c>
      <c r="CT192" s="329">
        <f t="shared" si="3668"/>
        <v>-12429000</v>
      </c>
      <c r="CU192" s="272">
        <f t="shared" si="3668"/>
        <v>6</v>
      </c>
      <c r="CV192" s="344">
        <f t="shared" si="3668"/>
        <v>0</v>
      </c>
      <c r="CW192" s="345">
        <f t="shared" si="3668"/>
        <v>0</v>
      </c>
      <c r="CX192" s="276">
        <f t="shared" si="3668"/>
        <v>0</v>
      </c>
      <c r="CY192" s="364">
        <f t="shared" si="3668"/>
        <v>0</v>
      </c>
      <c r="CZ192" s="365">
        <f t="shared" si="3668"/>
        <v>0</v>
      </c>
      <c r="DA192" s="279">
        <f t="shared" si="3668"/>
        <v>0</v>
      </c>
      <c r="DB192" s="379">
        <f t="shared" si="3668"/>
        <v>27000000</v>
      </c>
      <c r="DC192" s="380">
        <f t="shared" si="3668"/>
        <v>17400000</v>
      </c>
      <c r="DD192" s="381">
        <f t="shared" si="3668"/>
        <v>-24858000</v>
      </c>
      <c r="DE192" s="282">
        <f t="shared" si="3668"/>
        <v>12</v>
      </c>
      <c r="DF192" s="246">
        <f t="shared" si="3668"/>
        <v>0</v>
      </c>
      <c r="DG192" s="242">
        <f t="shared" si="3668"/>
        <v>0</v>
      </c>
      <c r="DH192" s="269">
        <f t="shared" si="3668"/>
        <v>0</v>
      </c>
      <c r="DI192" s="243">
        <f t="shared" si="3668"/>
        <v>0</v>
      </c>
      <c r="DJ192" s="242">
        <f t="shared" si="3668"/>
        <v>0</v>
      </c>
      <c r="DK192" s="269">
        <f t="shared" si="3668"/>
        <v>0</v>
      </c>
      <c r="DL192" s="244">
        <f t="shared" ref="DL192:EQ192" si="3669">SUMIFS(DL$5:DL$126,$HC$5:$HC$126,$S192,$HE$5:$HE$126,$D192)</f>
        <v>4500000</v>
      </c>
      <c r="DM192" s="242">
        <f t="shared" si="3669"/>
        <v>2900000</v>
      </c>
      <c r="DN192" s="245">
        <f t="shared" si="3669"/>
        <v>-4143000</v>
      </c>
      <c r="DO192" s="269">
        <f t="shared" si="3669"/>
        <v>2</v>
      </c>
      <c r="DP192" s="241">
        <f t="shared" si="3669"/>
        <v>0</v>
      </c>
      <c r="DQ192" s="242">
        <f t="shared" si="3669"/>
        <v>0</v>
      </c>
      <c r="DR192" s="269">
        <f t="shared" si="3669"/>
        <v>0</v>
      </c>
      <c r="DS192" s="243">
        <f t="shared" si="3669"/>
        <v>0</v>
      </c>
      <c r="DT192" s="242">
        <f t="shared" si="3669"/>
        <v>0</v>
      </c>
      <c r="DU192" s="269">
        <f t="shared" si="3669"/>
        <v>0</v>
      </c>
      <c r="DV192" s="244">
        <f t="shared" si="3669"/>
        <v>4500000</v>
      </c>
      <c r="DW192" s="242">
        <f t="shared" si="3669"/>
        <v>2900000</v>
      </c>
      <c r="DX192" s="245">
        <f t="shared" si="3669"/>
        <v>-4143000</v>
      </c>
      <c r="DY192" s="269">
        <f t="shared" si="3669"/>
        <v>2</v>
      </c>
      <c r="DZ192" s="241">
        <f t="shared" si="3669"/>
        <v>0</v>
      </c>
      <c r="EA192" s="242">
        <f t="shared" si="3669"/>
        <v>0</v>
      </c>
      <c r="EB192" s="269">
        <f t="shared" si="3669"/>
        <v>0</v>
      </c>
      <c r="EC192" s="243">
        <f t="shared" si="3669"/>
        <v>0</v>
      </c>
      <c r="ED192" s="242">
        <f t="shared" si="3669"/>
        <v>0</v>
      </c>
      <c r="EE192" s="269">
        <f t="shared" si="3669"/>
        <v>0</v>
      </c>
      <c r="EF192" s="244">
        <f t="shared" si="3669"/>
        <v>4500000</v>
      </c>
      <c r="EG192" s="242">
        <f t="shared" si="3669"/>
        <v>2900000</v>
      </c>
      <c r="EH192" s="245">
        <f t="shared" si="3669"/>
        <v>-4143000</v>
      </c>
      <c r="EI192" s="269">
        <f t="shared" si="3669"/>
        <v>2</v>
      </c>
      <c r="EJ192" s="441">
        <f t="shared" si="3669"/>
        <v>0</v>
      </c>
      <c r="EK192" s="442">
        <f t="shared" si="3669"/>
        <v>0</v>
      </c>
      <c r="EL192" s="443">
        <f t="shared" si="3669"/>
        <v>0</v>
      </c>
      <c r="EM192" s="462">
        <f t="shared" si="3669"/>
        <v>0</v>
      </c>
      <c r="EN192" s="463">
        <f t="shared" si="3669"/>
        <v>0</v>
      </c>
      <c r="EO192" s="464">
        <f t="shared" si="3669"/>
        <v>0</v>
      </c>
      <c r="EP192" s="309">
        <f t="shared" si="3669"/>
        <v>13500000</v>
      </c>
      <c r="EQ192" s="319">
        <f t="shared" si="3669"/>
        <v>8700000</v>
      </c>
      <c r="ER192" s="329">
        <f t="shared" ref="ER192:FW192" si="3670">SUMIFS(ER$5:ER$126,$HC$5:$HC$126,$S192,$HE$5:$HE$126,$D192)</f>
        <v>-12429000</v>
      </c>
      <c r="ES192" s="272">
        <f t="shared" si="3670"/>
        <v>6</v>
      </c>
      <c r="ET192" s="246">
        <f t="shared" si="3670"/>
        <v>0</v>
      </c>
      <c r="EU192" s="242">
        <f t="shared" si="3670"/>
        <v>0</v>
      </c>
      <c r="EV192" s="269">
        <f t="shared" si="3670"/>
        <v>0</v>
      </c>
      <c r="EW192" s="243">
        <f t="shared" si="3670"/>
        <v>0</v>
      </c>
      <c r="EX192" s="242">
        <f t="shared" si="3670"/>
        <v>0</v>
      </c>
      <c r="EY192" s="269">
        <f t="shared" si="3670"/>
        <v>0</v>
      </c>
      <c r="EZ192" s="244">
        <f t="shared" si="3670"/>
        <v>4500000</v>
      </c>
      <c r="FA192" s="242">
        <f t="shared" si="3670"/>
        <v>2900000</v>
      </c>
      <c r="FB192" s="245">
        <f t="shared" si="3670"/>
        <v>-4143000</v>
      </c>
      <c r="FC192" s="269">
        <f t="shared" si="3670"/>
        <v>2</v>
      </c>
      <c r="FD192" s="241">
        <f t="shared" si="3670"/>
        <v>0</v>
      </c>
      <c r="FE192" s="242">
        <f t="shared" si="3670"/>
        <v>0</v>
      </c>
      <c r="FF192" s="269">
        <f t="shared" si="3670"/>
        <v>0</v>
      </c>
      <c r="FG192" s="243">
        <f t="shared" si="3670"/>
        <v>0</v>
      </c>
      <c r="FH192" s="242">
        <f t="shared" si="3670"/>
        <v>0</v>
      </c>
      <c r="FI192" s="269">
        <f t="shared" si="3670"/>
        <v>0</v>
      </c>
      <c r="FJ192" s="244">
        <f t="shared" si="3670"/>
        <v>4500000</v>
      </c>
      <c r="FK192" s="242">
        <f t="shared" si="3670"/>
        <v>2900000</v>
      </c>
      <c r="FL192" s="245">
        <f t="shared" si="3670"/>
        <v>-4143000</v>
      </c>
      <c r="FM192" s="269">
        <f t="shared" si="3670"/>
        <v>2</v>
      </c>
      <c r="FN192" s="241">
        <f t="shared" si="3670"/>
        <v>0</v>
      </c>
      <c r="FO192" s="242">
        <f t="shared" si="3670"/>
        <v>0</v>
      </c>
      <c r="FP192" s="269">
        <f t="shared" si="3670"/>
        <v>0</v>
      </c>
      <c r="FQ192" s="243">
        <f t="shared" si="3670"/>
        <v>0</v>
      </c>
      <c r="FR192" s="242">
        <f t="shared" si="3670"/>
        <v>0</v>
      </c>
      <c r="FS192" s="269">
        <f t="shared" si="3670"/>
        <v>0</v>
      </c>
      <c r="FT192" s="244">
        <f t="shared" si="3670"/>
        <v>4500000</v>
      </c>
      <c r="FU192" s="242">
        <f t="shared" si="3670"/>
        <v>2900000</v>
      </c>
      <c r="FV192" s="245">
        <f t="shared" si="3670"/>
        <v>-4143000</v>
      </c>
      <c r="FW192" s="269">
        <f t="shared" si="3670"/>
        <v>2</v>
      </c>
      <c r="FX192" s="441">
        <f t="shared" ref="FX192:HA192" si="3671">SUMIFS(FX$5:FX$126,$HC$5:$HC$126,$S192,$HE$5:$HE$126,$D192)</f>
        <v>0</v>
      </c>
      <c r="FY192" s="442">
        <f t="shared" si="3671"/>
        <v>0</v>
      </c>
      <c r="FZ192" s="443">
        <f t="shared" si="3671"/>
        <v>0</v>
      </c>
      <c r="GA192" s="462">
        <f t="shared" si="3671"/>
        <v>0</v>
      </c>
      <c r="GB192" s="463">
        <f t="shared" si="3671"/>
        <v>0</v>
      </c>
      <c r="GC192" s="464">
        <f t="shared" si="3671"/>
        <v>0</v>
      </c>
      <c r="GD192" s="309">
        <f t="shared" si="3671"/>
        <v>13500000</v>
      </c>
      <c r="GE192" s="319">
        <f t="shared" si="3671"/>
        <v>8700000</v>
      </c>
      <c r="GF192" s="329">
        <f t="shared" si="3671"/>
        <v>-12429000</v>
      </c>
      <c r="GG192" s="272">
        <f t="shared" si="3671"/>
        <v>6</v>
      </c>
      <c r="GH192" s="344">
        <f t="shared" si="3671"/>
        <v>0</v>
      </c>
      <c r="GI192" s="345">
        <f t="shared" si="3671"/>
        <v>0</v>
      </c>
      <c r="GJ192" s="276">
        <f t="shared" si="3671"/>
        <v>0</v>
      </c>
      <c r="GK192" s="364">
        <f t="shared" si="3671"/>
        <v>0</v>
      </c>
      <c r="GL192" s="365">
        <f t="shared" si="3671"/>
        <v>0</v>
      </c>
      <c r="GM192" s="279">
        <f t="shared" si="3671"/>
        <v>0</v>
      </c>
      <c r="GN192" s="379">
        <f t="shared" si="3671"/>
        <v>27000000</v>
      </c>
      <c r="GO192" s="380">
        <f t="shared" si="3671"/>
        <v>17400000</v>
      </c>
      <c r="GP192" s="381">
        <f t="shared" si="3671"/>
        <v>-24858000</v>
      </c>
      <c r="GQ192" s="282">
        <f t="shared" si="3671"/>
        <v>12</v>
      </c>
      <c r="GR192" s="401">
        <f t="shared" si="3671"/>
        <v>0</v>
      </c>
      <c r="GS192" s="402">
        <f t="shared" si="3671"/>
        <v>0</v>
      </c>
      <c r="GT192" s="285">
        <f t="shared" si="3671"/>
        <v>0</v>
      </c>
      <c r="GU192" s="401">
        <f t="shared" si="3671"/>
        <v>0</v>
      </c>
      <c r="GV192" s="402">
        <f t="shared" si="3671"/>
        <v>0</v>
      </c>
      <c r="GW192" s="285">
        <f t="shared" si="3671"/>
        <v>0</v>
      </c>
      <c r="GX192" s="401">
        <f t="shared" si="3671"/>
        <v>54000000</v>
      </c>
      <c r="GY192" s="402">
        <f t="shared" si="3671"/>
        <v>34800000</v>
      </c>
      <c r="GZ192" s="417">
        <f t="shared" si="3671"/>
        <v>-49716000</v>
      </c>
      <c r="HA192" s="291">
        <f t="shared" si="3671"/>
        <v>24</v>
      </c>
      <c r="HB192" s="260"/>
      <c r="HC192" s="247" t="s">
        <v>237</v>
      </c>
      <c r="HD192" s="258"/>
      <c r="HE192" s="259"/>
      <c r="HF192" s="258"/>
      <c r="HG192" s="258"/>
    </row>
    <row r="193" spans="2:215" s="96" customFormat="1" ht="28.5">
      <c r="B193" s="602"/>
      <c r="C193" s="147"/>
      <c r="D193" s="521"/>
      <c r="E193" s="234"/>
      <c r="F193" s="235"/>
      <c r="G193" s="235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9"/>
      <c r="S193" s="248" t="s">
        <v>238</v>
      </c>
      <c r="T193" s="249">
        <f t="shared" ref="T193:AY193" si="3672">SUMIFS(T$5:T$126,$HC$5:$HC$126,$S193,$HE$5:$HE$126,$D192)</f>
        <v>4029580</v>
      </c>
      <c r="U193" s="250">
        <f t="shared" si="3672"/>
        <v>1599147</v>
      </c>
      <c r="V193" s="270">
        <f t="shared" si="3672"/>
        <v>2</v>
      </c>
      <c r="W193" s="251">
        <f t="shared" si="3672"/>
        <v>0</v>
      </c>
      <c r="X193" s="250">
        <f t="shared" si="3672"/>
        <v>0</v>
      </c>
      <c r="Y193" s="270">
        <f t="shared" si="3672"/>
        <v>0</v>
      </c>
      <c r="Z193" s="252">
        <f t="shared" si="3672"/>
        <v>2076170</v>
      </c>
      <c r="AA193" s="250">
        <f t="shared" si="3672"/>
        <v>765403</v>
      </c>
      <c r="AB193" s="253">
        <f t="shared" si="3672"/>
        <v>-6277597</v>
      </c>
      <c r="AC193" s="270">
        <f t="shared" si="3672"/>
        <v>1</v>
      </c>
      <c r="AD193" s="249">
        <f t="shared" si="3672"/>
        <v>0</v>
      </c>
      <c r="AE193" s="250">
        <f t="shared" si="3672"/>
        <v>0</v>
      </c>
      <c r="AF193" s="270">
        <f t="shared" si="3672"/>
        <v>0</v>
      </c>
      <c r="AG193" s="251">
        <f t="shared" si="3672"/>
        <v>0</v>
      </c>
      <c r="AH193" s="250">
        <f t="shared" si="3672"/>
        <v>0</v>
      </c>
      <c r="AI193" s="270">
        <f t="shared" si="3672"/>
        <v>0</v>
      </c>
      <c r="AJ193" s="252">
        <f t="shared" si="3672"/>
        <v>1953410</v>
      </c>
      <c r="AK193" s="250">
        <f t="shared" si="3672"/>
        <v>833744</v>
      </c>
      <c r="AL193" s="253">
        <f t="shared" si="3672"/>
        <v>-6209256</v>
      </c>
      <c r="AM193" s="270">
        <f t="shared" si="3672"/>
        <v>1</v>
      </c>
      <c r="AN193" s="249">
        <f t="shared" si="3672"/>
        <v>1953410</v>
      </c>
      <c r="AO193" s="250">
        <f t="shared" si="3672"/>
        <v>833744</v>
      </c>
      <c r="AP193" s="270">
        <f t="shared" si="3672"/>
        <v>1</v>
      </c>
      <c r="AQ193" s="251">
        <f t="shared" si="3672"/>
        <v>0</v>
      </c>
      <c r="AR193" s="250">
        <f t="shared" si="3672"/>
        <v>0</v>
      </c>
      <c r="AS193" s="270">
        <f t="shared" si="3672"/>
        <v>0</v>
      </c>
      <c r="AT193" s="252">
        <f t="shared" si="3672"/>
        <v>1953410</v>
      </c>
      <c r="AU193" s="250">
        <f t="shared" si="3672"/>
        <v>833744</v>
      </c>
      <c r="AV193" s="253">
        <f t="shared" si="3672"/>
        <v>-6209256</v>
      </c>
      <c r="AW193" s="270">
        <f t="shared" si="3672"/>
        <v>1</v>
      </c>
      <c r="AX193" s="444">
        <f t="shared" si="3672"/>
        <v>5982990</v>
      </c>
      <c r="AY193" s="445">
        <f t="shared" si="3672"/>
        <v>2432891</v>
      </c>
      <c r="AZ193" s="446">
        <f t="shared" ref="AZ193:CE193" si="3673">SUMIFS(AZ$5:AZ$126,$HC$5:$HC$126,$S193,$HE$5:$HE$126,$D192)</f>
        <v>3</v>
      </c>
      <c r="BA193" s="465">
        <f t="shared" si="3673"/>
        <v>0</v>
      </c>
      <c r="BB193" s="466">
        <f t="shared" si="3673"/>
        <v>0</v>
      </c>
      <c r="BC193" s="467">
        <f t="shared" si="3673"/>
        <v>0</v>
      </c>
      <c r="BD193" s="310">
        <f t="shared" si="3673"/>
        <v>5982990</v>
      </c>
      <c r="BE193" s="320">
        <f t="shared" si="3673"/>
        <v>2432891</v>
      </c>
      <c r="BF193" s="330">
        <f t="shared" si="3673"/>
        <v>-18696109</v>
      </c>
      <c r="BG193" s="273">
        <f t="shared" si="3673"/>
        <v>3</v>
      </c>
      <c r="BH193" s="254">
        <f t="shared" si="3673"/>
        <v>1983560</v>
      </c>
      <c r="BI193" s="250">
        <f t="shared" si="3673"/>
        <v>847736</v>
      </c>
      <c r="BJ193" s="270">
        <f t="shared" si="3673"/>
        <v>1</v>
      </c>
      <c r="BK193" s="251">
        <f t="shared" si="3673"/>
        <v>0</v>
      </c>
      <c r="BL193" s="250">
        <f t="shared" si="3673"/>
        <v>0</v>
      </c>
      <c r="BM193" s="270">
        <f t="shared" si="3673"/>
        <v>0</v>
      </c>
      <c r="BN193" s="252">
        <f t="shared" si="3673"/>
        <v>1983560</v>
      </c>
      <c r="BO193" s="250">
        <f t="shared" si="3673"/>
        <v>847736</v>
      </c>
      <c r="BP193" s="253">
        <f t="shared" si="3673"/>
        <v>-6195264</v>
      </c>
      <c r="BQ193" s="270">
        <f t="shared" si="3673"/>
        <v>1</v>
      </c>
      <c r="BR193" s="249">
        <f t="shared" si="3673"/>
        <v>1737280</v>
      </c>
      <c r="BS193" s="250">
        <f t="shared" si="3673"/>
        <v>770430</v>
      </c>
      <c r="BT193" s="270">
        <f t="shared" si="3673"/>
        <v>1</v>
      </c>
      <c r="BU193" s="251">
        <f t="shared" si="3673"/>
        <v>0</v>
      </c>
      <c r="BV193" s="250">
        <f t="shared" si="3673"/>
        <v>0</v>
      </c>
      <c r="BW193" s="270">
        <f t="shared" si="3673"/>
        <v>0</v>
      </c>
      <c r="BX193" s="252">
        <f t="shared" si="3673"/>
        <v>1737280</v>
      </c>
      <c r="BY193" s="250">
        <f t="shared" si="3673"/>
        <v>770430</v>
      </c>
      <c r="BZ193" s="253">
        <f t="shared" si="3673"/>
        <v>-6272570</v>
      </c>
      <c r="CA193" s="270">
        <f t="shared" si="3673"/>
        <v>1</v>
      </c>
      <c r="CB193" s="249">
        <f t="shared" si="3673"/>
        <v>1936660</v>
      </c>
      <c r="CC193" s="250">
        <f t="shared" si="3673"/>
        <v>814649</v>
      </c>
      <c r="CD193" s="270">
        <f t="shared" si="3673"/>
        <v>1</v>
      </c>
      <c r="CE193" s="251">
        <f t="shared" si="3673"/>
        <v>0</v>
      </c>
      <c r="CF193" s="250">
        <f t="shared" ref="CF193:DK193" si="3674">SUMIFS(CF$5:CF$126,$HC$5:$HC$126,$S193,$HE$5:$HE$126,$D192)</f>
        <v>0</v>
      </c>
      <c r="CG193" s="270">
        <f t="shared" si="3674"/>
        <v>0</v>
      </c>
      <c r="CH193" s="252">
        <f t="shared" si="3674"/>
        <v>1936660</v>
      </c>
      <c r="CI193" s="250">
        <f t="shared" si="3674"/>
        <v>814649</v>
      </c>
      <c r="CJ193" s="253">
        <f t="shared" si="3674"/>
        <v>-6228351</v>
      </c>
      <c r="CK193" s="270">
        <f t="shared" si="3674"/>
        <v>1</v>
      </c>
      <c r="CL193" s="444">
        <f t="shared" si="3674"/>
        <v>5657500</v>
      </c>
      <c r="CM193" s="445">
        <f t="shared" si="3674"/>
        <v>2432815</v>
      </c>
      <c r="CN193" s="446">
        <f t="shared" si="3674"/>
        <v>3</v>
      </c>
      <c r="CO193" s="465">
        <f t="shared" si="3674"/>
        <v>0</v>
      </c>
      <c r="CP193" s="466">
        <f t="shared" si="3674"/>
        <v>0</v>
      </c>
      <c r="CQ193" s="467">
        <f t="shared" si="3674"/>
        <v>0</v>
      </c>
      <c r="CR193" s="310">
        <f t="shared" si="3674"/>
        <v>5657500</v>
      </c>
      <c r="CS193" s="320">
        <f t="shared" si="3674"/>
        <v>2432815</v>
      </c>
      <c r="CT193" s="330">
        <f t="shared" si="3674"/>
        <v>-18696185</v>
      </c>
      <c r="CU193" s="273">
        <f t="shared" si="3674"/>
        <v>3</v>
      </c>
      <c r="CV193" s="346">
        <f t="shared" si="3674"/>
        <v>11640490</v>
      </c>
      <c r="CW193" s="347">
        <f t="shared" si="3674"/>
        <v>4865706</v>
      </c>
      <c r="CX193" s="277">
        <f t="shared" si="3674"/>
        <v>6</v>
      </c>
      <c r="CY193" s="366">
        <f t="shared" si="3674"/>
        <v>0</v>
      </c>
      <c r="CZ193" s="367">
        <f t="shared" si="3674"/>
        <v>0</v>
      </c>
      <c r="DA193" s="280">
        <f t="shared" si="3674"/>
        <v>0</v>
      </c>
      <c r="DB193" s="382">
        <f t="shared" si="3674"/>
        <v>11640490</v>
      </c>
      <c r="DC193" s="383">
        <f t="shared" si="3674"/>
        <v>4865706</v>
      </c>
      <c r="DD193" s="330">
        <f t="shared" si="3674"/>
        <v>-37392294</v>
      </c>
      <c r="DE193" s="283">
        <f t="shared" si="3674"/>
        <v>6</v>
      </c>
      <c r="DF193" s="254">
        <f t="shared" si="3674"/>
        <v>0</v>
      </c>
      <c r="DG193" s="250">
        <f t="shared" si="3674"/>
        <v>0</v>
      </c>
      <c r="DH193" s="270">
        <f t="shared" si="3674"/>
        <v>0</v>
      </c>
      <c r="DI193" s="251">
        <f t="shared" si="3674"/>
        <v>0</v>
      </c>
      <c r="DJ193" s="250">
        <f t="shared" si="3674"/>
        <v>0</v>
      </c>
      <c r="DK193" s="270">
        <f t="shared" si="3674"/>
        <v>0</v>
      </c>
      <c r="DL193" s="252">
        <f t="shared" ref="DL193:EQ193" si="3675">SUMIFS(DL$5:DL$126,$HC$5:$HC$126,$S193,$HE$5:$HE$126,$D192)</f>
        <v>0</v>
      </c>
      <c r="DM193" s="250">
        <f t="shared" si="3675"/>
        <v>0</v>
      </c>
      <c r="DN193" s="253">
        <f t="shared" si="3675"/>
        <v>-7043000</v>
      </c>
      <c r="DO193" s="270">
        <f t="shared" si="3675"/>
        <v>0</v>
      </c>
      <c r="DP193" s="249">
        <f t="shared" si="3675"/>
        <v>0</v>
      </c>
      <c r="DQ193" s="250">
        <f t="shared" si="3675"/>
        <v>0</v>
      </c>
      <c r="DR193" s="270">
        <f t="shared" si="3675"/>
        <v>0</v>
      </c>
      <c r="DS193" s="251">
        <f t="shared" si="3675"/>
        <v>0</v>
      </c>
      <c r="DT193" s="250">
        <f t="shared" si="3675"/>
        <v>0</v>
      </c>
      <c r="DU193" s="270">
        <f t="shared" si="3675"/>
        <v>0</v>
      </c>
      <c r="DV193" s="252">
        <f t="shared" si="3675"/>
        <v>0</v>
      </c>
      <c r="DW193" s="250">
        <f t="shared" si="3675"/>
        <v>0</v>
      </c>
      <c r="DX193" s="253">
        <f t="shared" si="3675"/>
        <v>-7043000</v>
      </c>
      <c r="DY193" s="270">
        <f t="shared" si="3675"/>
        <v>0</v>
      </c>
      <c r="DZ193" s="249">
        <f t="shared" si="3675"/>
        <v>0</v>
      </c>
      <c r="EA193" s="250">
        <f t="shared" si="3675"/>
        <v>0</v>
      </c>
      <c r="EB193" s="270">
        <f t="shared" si="3675"/>
        <v>0</v>
      </c>
      <c r="EC193" s="251">
        <f t="shared" si="3675"/>
        <v>0</v>
      </c>
      <c r="ED193" s="250">
        <f t="shared" si="3675"/>
        <v>0</v>
      </c>
      <c r="EE193" s="270">
        <f t="shared" si="3675"/>
        <v>0</v>
      </c>
      <c r="EF193" s="252">
        <f t="shared" si="3675"/>
        <v>0</v>
      </c>
      <c r="EG193" s="250">
        <f t="shared" si="3675"/>
        <v>0</v>
      </c>
      <c r="EH193" s="253">
        <f t="shared" si="3675"/>
        <v>-7043000</v>
      </c>
      <c r="EI193" s="270">
        <f t="shared" si="3675"/>
        <v>0</v>
      </c>
      <c r="EJ193" s="444">
        <f t="shared" si="3675"/>
        <v>0</v>
      </c>
      <c r="EK193" s="445">
        <f t="shared" si="3675"/>
        <v>0</v>
      </c>
      <c r="EL193" s="446">
        <f t="shared" si="3675"/>
        <v>0</v>
      </c>
      <c r="EM193" s="465">
        <f t="shared" si="3675"/>
        <v>0</v>
      </c>
      <c r="EN193" s="466">
        <f t="shared" si="3675"/>
        <v>0</v>
      </c>
      <c r="EO193" s="467">
        <f t="shared" si="3675"/>
        <v>0</v>
      </c>
      <c r="EP193" s="310">
        <f t="shared" si="3675"/>
        <v>0</v>
      </c>
      <c r="EQ193" s="320">
        <f t="shared" si="3675"/>
        <v>0</v>
      </c>
      <c r="ER193" s="330">
        <f t="shared" ref="ER193:FW193" si="3676">SUMIFS(ER$5:ER$126,$HC$5:$HC$126,$S193,$HE$5:$HE$126,$D192)</f>
        <v>-21129000</v>
      </c>
      <c r="ES193" s="273">
        <f t="shared" si="3676"/>
        <v>0</v>
      </c>
      <c r="ET193" s="254">
        <f t="shared" si="3676"/>
        <v>0</v>
      </c>
      <c r="EU193" s="250">
        <f t="shared" si="3676"/>
        <v>0</v>
      </c>
      <c r="EV193" s="270">
        <f t="shared" si="3676"/>
        <v>0</v>
      </c>
      <c r="EW193" s="251">
        <f t="shared" si="3676"/>
        <v>0</v>
      </c>
      <c r="EX193" s="250">
        <f t="shared" si="3676"/>
        <v>0</v>
      </c>
      <c r="EY193" s="270">
        <f t="shared" si="3676"/>
        <v>0</v>
      </c>
      <c r="EZ193" s="252">
        <f t="shared" si="3676"/>
        <v>0</v>
      </c>
      <c r="FA193" s="250">
        <f t="shared" si="3676"/>
        <v>0</v>
      </c>
      <c r="FB193" s="253">
        <f t="shared" si="3676"/>
        <v>-7043000</v>
      </c>
      <c r="FC193" s="270">
        <f t="shared" si="3676"/>
        <v>0</v>
      </c>
      <c r="FD193" s="249">
        <f t="shared" si="3676"/>
        <v>0</v>
      </c>
      <c r="FE193" s="250">
        <f t="shared" si="3676"/>
        <v>0</v>
      </c>
      <c r="FF193" s="270">
        <f t="shared" si="3676"/>
        <v>0</v>
      </c>
      <c r="FG193" s="251">
        <f t="shared" si="3676"/>
        <v>0</v>
      </c>
      <c r="FH193" s="250">
        <f t="shared" si="3676"/>
        <v>0</v>
      </c>
      <c r="FI193" s="270">
        <f t="shared" si="3676"/>
        <v>0</v>
      </c>
      <c r="FJ193" s="252">
        <f t="shared" si="3676"/>
        <v>0</v>
      </c>
      <c r="FK193" s="250">
        <f t="shared" si="3676"/>
        <v>0</v>
      </c>
      <c r="FL193" s="253">
        <f t="shared" si="3676"/>
        <v>-7043000</v>
      </c>
      <c r="FM193" s="270">
        <f t="shared" si="3676"/>
        <v>0</v>
      </c>
      <c r="FN193" s="249">
        <f t="shared" si="3676"/>
        <v>0</v>
      </c>
      <c r="FO193" s="250">
        <f t="shared" si="3676"/>
        <v>0</v>
      </c>
      <c r="FP193" s="270">
        <f t="shared" si="3676"/>
        <v>0</v>
      </c>
      <c r="FQ193" s="251">
        <f t="shared" si="3676"/>
        <v>0</v>
      </c>
      <c r="FR193" s="250">
        <f t="shared" si="3676"/>
        <v>0</v>
      </c>
      <c r="FS193" s="270">
        <f t="shared" si="3676"/>
        <v>0</v>
      </c>
      <c r="FT193" s="252">
        <f t="shared" si="3676"/>
        <v>0</v>
      </c>
      <c r="FU193" s="250">
        <f t="shared" si="3676"/>
        <v>0</v>
      </c>
      <c r="FV193" s="253">
        <f t="shared" si="3676"/>
        <v>-7043000</v>
      </c>
      <c r="FW193" s="270">
        <f t="shared" si="3676"/>
        <v>0</v>
      </c>
      <c r="FX193" s="444">
        <f t="shared" ref="FX193:HA193" si="3677">SUMIFS(FX$5:FX$126,$HC$5:$HC$126,$S193,$HE$5:$HE$126,$D192)</f>
        <v>0</v>
      </c>
      <c r="FY193" s="445">
        <f t="shared" si="3677"/>
        <v>0</v>
      </c>
      <c r="FZ193" s="446">
        <f t="shared" si="3677"/>
        <v>0</v>
      </c>
      <c r="GA193" s="465">
        <f t="shared" si="3677"/>
        <v>0</v>
      </c>
      <c r="GB193" s="466">
        <f t="shared" si="3677"/>
        <v>0</v>
      </c>
      <c r="GC193" s="467">
        <f t="shared" si="3677"/>
        <v>0</v>
      </c>
      <c r="GD193" s="310">
        <f t="shared" si="3677"/>
        <v>0</v>
      </c>
      <c r="GE193" s="320">
        <f t="shared" si="3677"/>
        <v>0</v>
      </c>
      <c r="GF193" s="330">
        <f t="shared" si="3677"/>
        <v>-21129000</v>
      </c>
      <c r="GG193" s="273">
        <f t="shared" si="3677"/>
        <v>0</v>
      </c>
      <c r="GH193" s="346">
        <f t="shared" si="3677"/>
        <v>0</v>
      </c>
      <c r="GI193" s="347">
        <f t="shared" si="3677"/>
        <v>0</v>
      </c>
      <c r="GJ193" s="277">
        <f t="shared" si="3677"/>
        <v>0</v>
      </c>
      <c r="GK193" s="366">
        <f t="shared" si="3677"/>
        <v>0</v>
      </c>
      <c r="GL193" s="367">
        <f t="shared" si="3677"/>
        <v>0</v>
      </c>
      <c r="GM193" s="280">
        <f t="shared" si="3677"/>
        <v>0</v>
      </c>
      <c r="GN193" s="382">
        <f t="shared" si="3677"/>
        <v>0</v>
      </c>
      <c r="GO193" s="383">
        <f t="shared" si="3677"/>
        <v>0</v>
      </c>
      <c r="GP193" s="330">
        <f t="shared" si="3677"/>
        <v>-42258000</v>
      </c>
      <c r="GQ193" s="283">
        <f t="shared" si="3677"/>
        <v>0</v>
      </c>
      <c r="GR193" s="403">
        <f t="shared" si="3677"/>
        <v>11640490</v>
      </c>
      <c r="GS193" s="404">
        <f t="shared" si="3677"/>
        <v>4865706</v>
      </c>
      <c r="GT193" s="286">
        <f t="shared" si="3677"/>
        <v>6</v>
      </c>
      <c r="GU193" s="403">
        <f t="shared" si="3677"/>
        <v>0</v>
      </c>
      <c r="GV193" s="404">
        <f t="shared" si="3677"/>
        <v>0</v>
      </c>
      <c r="GW193" s="286">
        <f t="shared" si="3677"/>
        <v>0</v>
      </c>
      <c r="GX193" s="403">
        <f t="shared" si="3677"/>
        <v>11640490</v>
      </c>
      <c r="GY193" s="404">
        <f t="shared" si="3677"/>
        <v>4865706</v>
      </c>
      <c r="GZ193" s="330">
        <f t="shared" si="3677"/>
        <v>-79650294</v>
      </c>
      <c r="HA193" s="290">
        <f t="shared" si="3677"/>
        <v>6</v>
      </c>
      <c r="HB193" s="260"/>
      <c r="HC193" s="247" t="s">
        <v>238</v>
      </c>
      <c r="HD193" s="258"/>
      <c r="HE193" s="259"/>
      <c r="HF193" s="258"/>
      <c r="HG193" s="258"/>
    </row>
    <row r="194" spans="2:215" s="96" customFormat="1" ht="29.25" thickBot="1">
      <c r="B194" s="602"/>
      <c r="C194" s="147"/>
      <c r="D194" s="521"/>
      <c r="E194" s="234"/>
      <c r="F194" s="235"/>
      <c r="G194" s="235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9"/>
      <c r="S194" s="268" t="s">
        <v>239</v>
      </c>
      <c r="T194" s="261" t="str">
        <f t="shared" ref="T194:AA194" si="3678">IF(AND(T192&gt;0,T193&gt;0),ROUNDDOWN(T193/T192,4),"")</f>
        <v/>
      </c>
      <c r="U194" s="262" t="str">
        <f t="shared" si="3678"/>
        <v/>
      </c>
      <c r="V194" s="271" t="str">
        <f t="shared" si="3678"/>
        <v/>
      </c>
      <c r="W194" s="263" t="str">
        <f t="shared" si="3678"/>
        <v/>
      </c>
      <c r="X194" s="262" t="str">
        <f t="shared" si="3678"/>
        <v/>
      </c>
      <c r="Y194" s="271" t="str">
        <f t="shared" si="3678"/>
        <v/>
      </c>
      <c r="Z194" s="264">
        <f t="shared" si="3678"/>
        <v>0.46129999999999999</v>
      </c>
      <c r="AA194" s="262">
        <f t="shared" si="3678"/>
        <v>0.26390000000000002</v>
      </c>
      <c r="AB194" s="265">
        <f>IF(AB193&gt;0,AB193/AB192,0)</f>
        <v>0</v>
      </c>
      <c r="AC194" s="271">
        <f t="shared" ref="AC194:AK194" si="3679">IF(AND(AC192&gt;0,AC193&gt;0),ROUNDDOWN(AC193/AC192,4),"")</f>
        <v>0.5</v>
      </c>
      <c r="AD194" s="261" t="str">
        <f t="shared" si="3679"/>
        <v/>
      </c>
      <c r="AE194" s="262" t="str">
        <f t="shared" si="3679"/>
        <v/>
      </c>
      <c r="AF194" s="271" t="str">
        <f t="shared" si="3679"/>
        <v/>
      </c>
      <c r="AG194" s="263" t="str">
        <f t="shared" si="3679"/>
        <v/>
      </c>
      <c r="AH194" s="262" t="str">
        <f t="shared" si="3679"/>
        <v/>
      </c>
      <c r="AI194" s="271" t="str">
        <f t="shared" si="3679"/>
        <v/>
      </c>
      <c r="AJ194" s="264">
        <f t="shared" si="3679"/>
        <v>0.434</v>
      </c>
      <c r="AK194" s="262">
        <f t="shared" si="3679"/>
        <v>0.28739999999999999</v>
      </c>
      <c r="AL194" s="265">
        <f>IF(AL193&gt;0,AL193/AL192,0)</f>
        <v>0</v>
      </c>
      <c r="AM194" s="271">
        <f t="shared" ref="AM194:AU194" si="3680">IF(AND(AM192&gt;0,AM193&gt;0),ROUNDDOWN(AM193/AM192,4),"")</f>
        <v>0.5</v>
      </c>
      <c r="AN194" s="261" t="str">
        <f t="shared" si="3680"/>
        <v/>
      </c>
      <c r="AO194" s="262" t="str">
        <f t="shared" si="3680"/>
        <v/>
      </c>
      <c r="AP194" s="271" t="str">
        <f t="shared" si="3680"/>
        <v/>
      </c>
      <c r="AQ194" s="263" t="str">
        <f t="shared" si="3680"/>
        <v/>
      </c>
      <c r="AR194" s="262" t="str">
        <f t="shared" si="3680"/>
        <v/>
      </c>
      <c r="AS194" s="271" t="str">
        <f t="shared" si="3680"/>
        <v/>
      </c>
      <c r="AT194" s="264">
        <f t="shared" si="3680"/>
        <v>0.434</v>
      </c>
      <c r="AU194" s="262">
        <f t="shared" si="3680"/>
        <v>0.28739999999999999</v>
      </c>
      <c r="AV194" s="265">
        <f>IF(AV193&gt;0,AV193/AV192,0)</f>
        <v>0</v>
      </c>
      <c r="AW194" s="271">
        <f t="shared" ref="AW194:BE194" si="3681">IF(AND(AW192&gt;0,AW193&gt;0),ROUNDDOWN(AW193/AW192,4),"")</f>
        <v>0.5</v>
      </c>
      <c r="AX194" s="447" t="str">
        <f t="shared" si="3681"/>
        <v/>
      </c>
      <c r="AY194" s="448" t="str">
        <f t="shared" si="3681"/>
        <v/>
      </c>
      <c r="AZ194" s="449" t="str">
        <f t="shared" si="3681"/>
        <v/>
      </c>
      <c r="BA194" s="468" t="str">
        <f t="shared" si="3681"/>
        <v/>
      </c>
      <c r="BB194" s="469" t="str">
        <f t="shared" si="3681"/>
        <v/>
      </c>
      <c r="BC194" s="470" t="str">
        <f t="shared" si="3681"/>
        <v/>
      </c>
      <c r="BD194" s="311">
        <f t="shared" si="3681"/>
        <v>0.44309999999999999</v>
      </c>
      <c r="BE194" s="321">
        <f t="shared" si="3681"/>
        <v>0.27960000000000002</v>
      </c>
      <c r="BF194" s="331"/>
      <c r="BG194" s="274">
        <f>IF(AND(BG192&gt;0,BG193&gt;0),ROUNDDOWN(BG193/BG192,4),"")</f>
        <v>0.5</v>
      </c>
      <c r="BH194" s="267" t="str">
        <f t="shared" ref="BH194:BO194" si="3682">IF(AND(BH192&gt;0,BH193&gt;0),ROUNDDOWN(BH193/BH192,4),"")</f>
        <v/>
      </c>
      <c r="BI194" s="262" t="str">
        <f t="shared" si="3682"/>
        <v/>
      </c>
      <c r="BJ194" s="271" t="str">
        <f t="shared" si="3682"/>
        <v/>
      </c>
      <c r="BK194" s="263" t="str">
        <f t="shared" si="3682"/>
        <v/>
      </c>
      <c r="BL194" s="262" t="str">
        <f t="shared" si="3682"/>
        <v/>
      </c>
      <c r="BM194" s="271" t="str">
        <f t="shared" si="3682"/>
        <v/>
      </c>
      <c r="BN194" s="264">
        <f t="shared" si="3682"/>
        <v>0.44069999999999998</v>
      </c>
      <c r="BO194" s="262">
        <f t="shared" si="3682"/>
        <v>0.2923</v>
      </c>
      <c r="BP194" s="265">
        <f>IF(BP193&gt;0,BP193/BP192,0)</f>
        <v>0</v>
      </c>
      <c r="BQ194" s="271">
        <f t="shared" ref="BQ194:BY194" si="3683">IF(AND(BQ192&gt;0,BQ193&gt;0),ROUNDDOWN(BQ193/BQ192,4),"")</f>
        <v>0.5</v>
      </c>
      <c r="BR194" s="261" t="str">
        <f t="shared" si="3683"/>
        <v/>
      </c>
      <c r="BS194" s="262" t="str">
        <f t="shared" si="3683"/>
        <v/>
      </c>
      <c r="BT194" s="271" t="str">
        <f t="shared" si="3683"/>
        <v/>
      </c>
      <c r="BU194" s="263" t="str">
        <f t="shared" si="3683"/>
        <v/>
      </c>
      <c r="BV194" s="262" t="str">
        <f t="shared" si="3683"/>
        <v/>
      </c>
      <c r="BW194" s="271" t="str">
        <f t="shared" si="3683"/>
        <v/>
      </c>
      <c r="BX194" s="264">
        <f t="shared" si="3683"/>
        <v>0.38600000000000001</v>
      </c>
      <c r="BY194" s="262">
        <f t="shared" si="3683"/>
        <v>0.2656</v>
      </c>
      <c r="BZ194" s="265">
        <f>IF(BZ193&gt;0,BZ193/BZ192,0)</f>
        <v>0</v>
      </c>
      <c r="CA194" s="271">
        <f t="shared" ref="CA194:CI194" si="3684">IF(AND(CA192&gt;0,CA193&gt;0),ROUNDDOWN(CA193/CA192,4),"")</f>
        <v>0.5</v>
      </c>
      <c r="CB194" s="261" t="str">
        <f t="shared" si="3684"/>
        <v/>
      </c>
      <c r="CC194" s="262" t="str">
        <f t="shared" si="3684"/>
        <v/>
      </c>
      <c r="CD194" s="271" t="str">
        <f t="shared" si="3684"/>
        <v/>
      </c>
      <c r="CE194" s="263" t="str">
        <f t="shared" si="3684"/>
        <v/>
      </c>
      <c r="CF194" s="262" t="str">
        <f t="shared" si="3684"/>
        <v/>
      </c>
      <c r="CG194" s="271" t="str">
        <f t="shared" si="3684"/>
        <v/>
      </c>
      <c r="CH194" s="264">
        <f t="shared" si="3684"/>
        <v>0.43030000000000002</v>
      </c>
      <c r="CI194" s="262">
        <f t="shared" si="3684"/>
        <v>0.28089999999999998</v>
      </c>
      <c r="CJ194" s="265">
        <f>IF(CJ193&gt;0,CJ193/CJ192,0)</f>
        <v>0</v>
      </c>
      <c r="CK194" s="271">
        <f t="shared" ref="CK194:CS194" si="3685">IF(AND(CK192&gt;0,CK193&gt;0),ROUNDDOWN(CK193/CK192,4),"")</f>
        <v>0.5</v>
      </c>
      <c r="CL194" s="447" t="str">
        <f t="shared" si="3685"/>
        <v/>
      </c>
      <c r="CM194" s="448" t="str">
        <f t="shared" si="3685"/>
        <v/>
      </c>
      <c r="CN194" s="449" t="str">
        <f t="shared" si="3685"/>
        <v/>
      </c>
      <c r="CO194" s="468" t="str">
        <f t="shared" si="3685"/>
        <v/>
      </c>
      <c r="CP194" s="469" t="str">
        <f t="shared" si="3685"/>
        <v/>
      </c>
      <c r="CQ194" s="470" t="str">
        <f t="shared" si="3685"/>
        <v/>
      </c>
      <c r="CR194" s="311">
        <f t="shared" si="3685"/>
        <v>0.41899999999999998</v>
      </c>
      <c r="CS194" s="321">
        <f t="shared" si="3685"/>
        <v>0.27960000000000002</v>
      </c>
      <c r="CT194" s="331"/>
      <c r="CU194" s="274">
        <f t="shared" ref="CU194:DC194" si="3686">IF(AND(CU192&gt;0,CU193&gt;0),ROUNDDOWN(CU193/CU192,4),"")</f>
        <v>0.5</v>
      </c>
      <c r="CV194" s="348" t="str">
        <f t="shared" si="3686"/>
        <v/>
      </c>
      <c r="CW194" s="349" t="str">
        <f t="shared" si="3686"/>
        <v/>
      </c>
      <c r="CX194" s="278" t="str">
        <f t="shared" si="3686"/>
        <v/>
      </c>
      <c r="CY194" s="368" t="str">
        <f t="shared" si="3686"/>
        <v/>
      </c>
      <c r="CZ194" s="369" t="str">
        <f t="shared" si="3686"/>
        <v/>
      </c>
      <c r="DA194" s="281" t="str">
        <f t="shared" si="3686"/>
        <v/>
      </c>
      <c r="DB194" s="384">
        <f t="shared" si="3686"/>
        <v>0.43109999999999998</v>
      </c>
      <c r="DC194" s="385">
        <f t="shared" si="3686"/>
        <v>0.27960000000000002</v>
      </c>
      <c r="DD194" s="386"/>
      <c r="DE194" s="284">
        <f>IF(AND(DE192&gt;0,DE193&gt;0),ROUNDDOWN(DE193/DE192,4),"")</f>
        <v>0.5</v>
      </c>
      <c r="DF194" s="267" t="str">
        <f t="shared" ref="DF194:DM194" si="3687">IF(AND(DF192&gt;0,DF193&gt;0),ROUNDDOWN(DF193/DF192,4),"")</f>
        <v/>
      </c>
      <c r="DG194" s="262" t="str">
        <f t="shared" si="3687"/>
        <v/>
      </c>
      <c r="DH194" s="271" t="str">
        <f t="shared" si="3687"/>
        <v/>
      </c>
      <c r="DI194" s="263" t="str">
        <f t="shared" si="3687"/>
        <v/>
      </c>
      <c r="DJ194" s="262" t="str">
        <f t="shared" si="3687"/>
        <v/>
      </c>
      <c r="DK194" s="271" t="str">
        <f t="shared" si="3687"/>
        <v/>
      </c>
      <c r="DL194" s="264" t="str">
        <f t="shared" si="3687"/>
        <v/>
      </c>
      <c r="DM194" s="262" t="str">
        <f t="shared" si="3687"/>
        <v/>
      </c>
      <c r="DN194" s="265">
        <f>IF(DN193&gt;0,DN193/DN192,0)</f>
        <v>0</v>
      </c>
      <c r="DO194" s="271" t="str">
        <f t="shared" ref="DO194:DW194" si="3688">IF(AND(DO192&gt;0,DO193&gt;0),ROUNDDOWN(DO193/DO192,4),"")</f>
        <v/>
      </c>
      <c r="DP194" s="261" t="str">
        <f t="shared" si="3688"/>
        <v/>
      </c>
      <c r="DQ194" s="262" t="str">
        <f t="shared" si="3688"/>
        <v/>
      </c>
      <c r="DR194" s="271" t="str">
        <f t="shared" si="3688"/>
        <v/>
      </c>
      <c r="DS194" s="263" t="str">
        <f t="shared" si="3688"/>
        <v/>
      </c>
      <c r="DT194" s="262" t="str">
        <f t="shared" si="3688"/>
        <v/>
      </c>
      <c r="DU194" s="271" t="str">
        <f t="shared" si="3688"/>
        <v/>
      </c>
      <c r="DV194" s="264" t="str">
        <f t="shared" si="3688"/>
        <v/>
      </c>
      <c r="DW194" s="262" t="str">
        <f t="shared" si="3688"/>
        <v/>
      </c>
      <c r="DX194" s="265">
        <f>IF(DX193&gt;0,DX193/DX192,0)</f>
        <v>0</v>
      </c>
      <c r="DY194" s="271" t="str">
        <f t="shared" ref="DY194:EG194" si="3689">IF(AND(DY192&gt;0,DY193&gt;0),ROUNDDOWN(DY193/DY192,4),"")</f>
        <v/>
      </c>
      <c r="DZ194" s="261" t="str">
        <f t="shared" si="3689"/>
        <v/>
      </c>
      <c r="EA194" s="262" t="str">
        <f t="shared" si="3689"/>
        <v/>
      </c>
      <c r="EB194" s="271" t="str">
        <f t="shared" si="3689"/>
        <v/>
      </c>
      <c r="EC194" s="263" t="str">
        <f t="shared" si="3689"/>
        <v/>
      </c>
      <c r="ED194" s="262" t="str">
        <f t="shared" si="3689"/>
        <v/>
      </c>
      <c r="EE194" s="271" t="str">
        <f t="shared" si="3689"/>
        <v/>
      </c>
      <c r="EF194" s="264" t="str">
        <f t="shared" si="3689"/>
        <v/>
      </c>
      <c r="EG194" s="262" t="str">
        <f t="shared" si="3689"/>
        <v/>
      </c>
      <c r="EH194" s="265">
        <f>IF(EH193&gt;0,EH193/EH192,0)</f>
        <v>0</v>
      </c>
      <c r="EI194" s="271" t="str">
        <f t="shared" ref="EI194:EQ194" si="3690">IF(AND(EI192&gt;0,EI193&gt;0),ROUNDDOWN(EI193/EI192,4),"")</f>
        <v/>
      </c>
      <c r="EJ194" s="447" t="str">
        <f t="shared" si="3690"/>
        <v/>
      </c>
      <c r="EK194" s="448" t="str">
        <f t="shared" si="3690"/>
        <v/>
      </c>
      <c r="EL194" s="449" t="str">
        <f t="shared" si="3690"/>
        <v/>
      </c>
      <c r="EM194" s="468" t="str">
        <f t="shared" si="3690"/>
        <v/>
      </c>
      <c r="EN194" s="469" t="str">
        <f t="shared" si="3690"/>
        <v/>
      </c>
      <c r="EO194" s="470" t="str">
        <f t="shared" si="3690"/>
        <v/>
      </c>
      <c r="EP194" s="311" t="str">
        <f t="shared" si="3690"/>
        <v/>
      </c>
      <c r="EQ194" s="321" t="str">
        <f t="shared" si="3690"/>
        <v/>
      </c>
      <c r="ER194" s="331"/>
      <c r="ES194" s="274" t="str">
        <f>IF(AND(ES192&gt;0,ES193&gt;0),ROUNDDOWN(ES193/ES192,4),"")</f>
        <v/>
      </c>
      <c r="ET194" s="267" t="str">
        <f t="shared" ref="ET194:FA194" si="3691">IF(AND(ET192&gt;0,ET193&gt;0),ROUNDDOWN(ET193/ET192,4),"")</f>
        <v/>
      </c>
      <c r="EU194" s="262" t="str">
        <f t="shared" si="3691"/>
        <v/>
      </c>
      <c r="EV194" s="271" t="str">
        <f t="shared" si="3691"/>
        <v/>
      </c>
      <c r="EW194" s="263" t="str">
        <f t="shared" si="3691"/>
        <v/>
      </c>
      <c r="EX194" s="262" t="str">
        <f t="shared" si="3691"/>
        <v/>
      </c>
      <c r="EY194" s="271" t="str">
        <f t="shared" si="3691"/>
        <v/>
      </c>
      <c r="EZ194" s="264" t="str">
        <f t="shared" si="3691"/>
        <v/>
      </c>
      <c r="FA194" s="262" t="str">
        <f t="shared" si="3691"/>
        <v/>
      </c>
      <c r="FB194" s="265">
        <f>IF(FB193&gt;0,FB193/FB192,0)</f>
        <v>0</v>
      </c>
      <c r="FC194" s="271" t="str">
        <f t="shared" ref="FC194:FK194" si="3692">IF(AND(FC192&gt;0,FC193&gt;0),ROUNDDOWN(FC193/FC192,4),"")</f>
        <v/>
      </c>
      <c r="FD194" s="261" t="str">
        <f t="shared" si="3692"/>
        <v/>
      </c>
      <c r="FE194" s="262" t="str">
        <f t="shared" si="3692"/>
        <v/>
      </c>
      <c r="FF194" s="271" t="str">
        <f t="shared" si="3692"/>
        <v/>
      </c>
      <c r="FG194" s="263" t="str">
        <f t="shared" si="3692"/>
        <v/>
      </c>
      <c r="FH194" s="262" t="str">
        <f t="shared" si="3692"/>
        <v/>
      </c>
      <c r="FI194" s="271" t="str">
        <f t="shared" si="3692"/>
        <v/>
      </c>
      <c r="FJ194" s="264" t="str">
        <f t="shared" si="3692"/>
        <v/>
      </c>
      <c r="FK194" s="262" t="str">
        <f t="shared" si="3692"/>
        <v/>
      </c>
      <c r="FL194" s="265">
        <f>IF(FL193&gt;0,FL193/FL192,0)</f>
        <v>0</v>
      </c>
      <c r="FM194" s="271" t="str">
        <f t="shared" ref="FM194:FU194" si="3693">IF(AND(FM192&gt;0,FM193&gt;0),ROUNDDOWN(FM193/FM192,4),"")</f>
        <v/>
      </c>
      <c r="FN194" s="261" t="str">
        <f t="shared" si="3693"/>
        <v/>
      </c>
      <c r="FO194" s="262" t="str">
        <f t="shared" si="3693"/>
        <v/>
      </c>
      <c r="FP194" s="271" t="str">
        <f t="shared" si="3693"/>
        <v/>
      </c>
      <c r="FQ194" s="263" t="str">
        <f t="shared" si="3693"/>
        <v/>
      </c>
      <c r="FR194" s="262" t="str">
        <f t="shared" si="3693"/>
        <v/>
      </c>
      <c r="FS194" s="271" t="str">
        <f t="shared" si="3693"/>
        <v/>
      </c>
      <c r="FT194" s="264" t="str">
        <f t="shared" si="3693"/>
        <v/>
      </c>
      <c r="FU194" s="262" t="str">
        <f t="shared" si="3693"/>
        <v/>
      </c>
      <c r="FV194" s="265">
        <f>IF(FV193&gt;0,FV193/FV192,0)</f>
        <v>0</v>
      </c>
      <c r="FW194" s="271" t="str">
        <f t="shared" ref="FW194:GE194" si="3694">IF(AND(FW192&gt;0,FW193&gt;0),ROUNDDOWN(FW193/FW192,4),"")</f>
        <v/>
      </c>
      <c r="FX194" s="447" t="str">
        <f t="shared" si="3694"/>
        <v/>
      </c>
      <c r="FY194" s="448" t="str">
        <f t="shared" si="3694"/>
        <v/>
      </c>
      <c r="FZ194" s="449" t="str">
        <f t="shared" si="3694"/>
        <v/>
      </c>
      <c r="GA194" s="468" t="str">
        <f t="shared" si="3694"/>
        <v/>
      </c>
      <c r="GB194" s="469" t="str">
        <f t="shared" si="3694"/>
        <v/>
      </c>
      <c r="GC194" s="470" t="str">
        <f t="shared" si="3694"/>
        <v/>
      </c>
      <c r="GD194" s="311" t="str">
        <f t="shared" si="3694"/>
        <v/>
      </c>
      <c r="GE194" s="321" t="str">
        <f t="shared" si="3694"/>
        <v/>
      </c>
      <c r="GF194" s="331"/>
      <c r="GG194" s="274" t="str">
        <f t="shared" ref="GG194:GO194" si="3695">IF(AND(GG192&gt;0,GG193&gt;0),ROUNDDOWN(GG193/GG192,4),"")</f>
        <v/>
      </c>
      <c r="GH194" s="348" t="str">
        <f t="shared" si="3695"/>
        <v/>
      </c>
      <c r="GI194" s="349" t="str">
        <f t="shared" si="3695"/>
        <v/>
      </c>
      <c r="GJ194" s="278" t="str">
        <f t="shared" si="3695"/>
        <v/>
      </c>
      <c r="GK194" s="368" t="str">
        <f t="shared" si="3695"/>
        <v/>
      </c>
      <c r="GL194" s="369" t="str">
        <f t="shared" si="3695"/>
        <v/>
      </c>
      <c r="GM194" s="281" t="str">
        <f t="shared" si="3695"/>
        <v/>
      </c>
      <c r="GN194" s="384" t="str">
        <f t="shared" si="3695"/>
        <v/>
      </c>
      <c r="GO194" s="385" t="str">
        <f t="shared" si="3695"/>
        <v/>
      </c>
      <c r="GP194" s="386"/>
      <c r="GQ194" s="284" t="str">
        <f t="shared" ref="GQ194:GY194" si="3696">IF(AND(GQ192&gt;0,GQ193&gt;0),ROUNDDOWN(GQ193/GQ192,4),"")</f>
        <v/>
      </c>
      <c r="GR194" s="405" t="str">
        <f t="shared" si="3696"/>
        <v/>
      </c>
      <c r="GS194" s="406" t="str">
        <f t="shared" si="3696"/>
        <v/>
      </c>
      <c r="GT194" s="288" t="str">
        <f t="shared" si="3696"/>
        <v/>
      </c>
      <c r="GU194" s="405" t="str">
        <f t="shared" si="3696"/>
        <v/>
      </c>
      <c r="GV194" s="406" t="str">
        <f t="shared" si="3696"/>
        <v/>
      </c>
      <c r="GW194" s="288" t="str">
        <f t="shared" si="3696"/>
        <v/>
      </c>
      <c r="GX194" s="405">
        <f t="shared" si="3696"/>
        <v>0.2155</v>
      </c>
      <c r="GY194" s="406">
        <f t="shared" si="3696"/>
        <v>0.13980000000000001</v>
      </c>
      <c r="GZ194" s="415"/>
      <c r="HA194" s="287">
        <f>IF(AND(HA192&gt;0,HA193&gt;0),ROUNDDOWN(HA193/HA192,4),"")</f>
        <v>0.25</v>
      </c>
      <c r="HB194" s="260"/>
      <c r="HC194" s="258"/>
      <c r="HD194" s="258"/>
      <c r="HE194" s="259"/>
      <c r="HF194" s="258"/>
      <c r="HG194" s="258"/>
    </row>
    <row r="195" spans="2:215" s="96" customFormat="1" ht="29.25" thickBot="1">
      <c r="B195" s="602"/>
      <c r="C195" s="147"/>
      <c r="D195" s="192"/>
      <c r="E195" s="234"/>
      <c r="F195" s="235"/>
      <c r="G195" s="235"/>
      <c r="H195" s="235"/>
      <c r="I195" s="235"/>
      <c r="J195" s="234"/>
      <c r="K195" s="234"/>
      <c r="L195" s="234"/>
      <c r="M195" s="234"/>
      <c r="N195" s="234"/>
      <c r="O195" s="234"/>
      <c r="P195" s="234"/>
      <c r="Q195" s="234"/>
      <c r="R195" s="239"/>
      <c r="T195" s="255"/>
      <c r="V195" s="147"/>
      <c r="W195" s="255"/>
      <c r="Y195" s="147"/>
      <c r="Z195" s="255"/>
      <c r="AC195" s="147"/>
      <c r="AD195" s="255"/>
      <c r="AF195" s="147"/>
      <c r="AG195" s="255"/>
      <c r="AI195" s="147"/>
      <c r="AJ195" s="255"/>
      <c r="AM195" s="147"/>
      <c r="AN195" s="255"/>
      <c r="AP195" s="147"/>
      <c r="AQ195" s="255"/>
      <c r="AS195" s="147"/>
      <c r="AT195" s="255"/>
      <c r="AW195" s="147"/>
      <c r="AX195" s="450"/>
      <c r="AY195" s="451"/>
      <c r="AZ195" s="446"/>
      <c r="BA195" s="471"/>
      <c r="BB195" s="472"/>
      <c r="BC195" s="467"/>
      <c r="BD195" s="312"/>
      <c r="BE195" s="322"/>
      <c r="BF195" s="322"/>
      <c r="BG195" s="275"/>
      <c r="BJ195" s="147"/>
      <c r="BK195" s="255"/>
      <c r="BM195" s="147"/>
      <c r="BN195" s="255"/>
      <c r="BQ195" s="147"/>
      <c r="BR195" s="255"/>
      <c r="BT195" s="147"/>
      <c r="BU195" s="255"/>
      <c r="BW195" s="147"/>
      <c r="BX195" s="255"/>
      <c r="CA195" s="147"/>
      <c r="CB195" s="255"/>
      <c r="CD195" s="147"/>
      <c r="CE195" s="255"/>
      <c r="CG195" s="147"/>
      <c r="CH195" s="255"/>
      <c r="CK195" s="147"/>
      <c r="CL195" s="450"/>
      <c r="CM195" s="451"/>
      <c r="CN195" s="446"/>
      <c r="CO195" s="471"/>
      <c r="CP195" s="472"/>
      <c r="CQ195" s="467"/>
      <c r="CR195" s="312"/>
      <c r="CS195" s="322"/>
      <c r="CT195" s="322"/>
      <c r="CU195" s="275"/>
      <c r="CV195" s="350"/>
      <c r="CW195" s="351"/>
      <c r="CX195" s="277"/>
      <c r="CY195" s="370"/>
      <c r="CZ195" s="371"/>
      <c r="DA195" s="280"/>
      <c r="DB195" s="499"/>
      <c r="DC195" s="500"/>
      <c r="DD195" s="500"/>
      <c r="DE195" s="283"/>
      <c r="DH195" s="147"/>
      <c r="DI195" s="255"/>
      <c r="DK195" s="147"/>
      <c r="DL195" s="255"/>
      <c r="DO195" s="147"/>
      <c r="DP195" s="255"/>
      <c r="DR195" s="147"/>
      <c r="DS195" s="255"/>
      <c r="DU195" s="147"/>
      <c r="DV195" s="255"/>
      <c r="DY195" s="147"/>
      <c r="DZ195" s="255"/>
      <c r="EB195" s="147"/>
      <c r="EC195" s="255"/>
      <c r="EE195" s="147"/>
      <c r="EF195" s="255"/>
      <c r="EI195" s="147"/>
      <c r="EJ195" s="450"/>
      <c r="EK195" s="451"/>
      <c r="EL195" s="446"/>
      <c r="EM195" s="471"/>
      <c r="EN195" s="472"/>
      <c r="EO195" s="467"/>
      <c r="EP195" s="312"/>
      <c r="EQ195" s="322"/>
      <c r="ER195" s="322"/>
      <c r="ES195" s="275"/>
      <c r="EV195" s="147"/>
      <c r="EW195" s="255"/>
      <c r="EY195" s="147"/>
      <c r="EZ195" s="255"/>
      <c r="FC195" s="147"/>
      <c r="FD195" s="255"/>
      <c r="FF195" s="147"/>
      <c r="FG195" s="255"/>
      <c r="FI195" s="147"/>
      <c r="FJ195" s="255"/>
      <c r="FM195" s="147"/>
      <c r="FN195" s="255"/>
      <c r="FP195" s="147"/>
      <c r="FQ195" s="255"/>
      <c r="FS195" s="147"/>
      <c r="FT195" s="255"/>
      <c r="FW195" s="147"/>
      <c r="FX195" s="450"/>
      <c r="FY195" s="451"/>
      <c r="FZ195" s="446"/>
      <c r="GA195" s="471"/>
      <c r="GB195" s="472"/>
      <c r="GC195" s="467"/>
      <c r="GD195" s="312"/>
      <c r="GE195" s="322"/>
      <c r="GF195" s="322"/>
      <c r="GG195" s="275"/>
      <c r="GH195" s="350"/>
      <c r="GI195" s="351"/>
      <c r="GJ195" s="277"/>
      <c r="GK195" s="370"/>
      <c r="GL195" s="371"/>
      <c r="GM195" s="280"/>
      <c r="GN195" s="499"/>
      <c r="GO195" s="500"/>
      <c r="GP195" s="500"/>
      <c r="GQ195" s="283"/>
      <c r="GR195" s="312"/>
      <c r="GS195" s="322"/>
      <c r="GT195" s="275"/>
      <c r="GU195" s="312"/>
      <c r="GV195" s="322"/>
      <c r="GW195" s="275"/>
      <c r="GX195" s="312"/>
      <c r="GY195" s="322"/>
      <c r="GZ195" s="322"/>
      <c r="HA195" s="147"/>
      <c r="HB195" s="260"/>
      <c r="HC195" s="258"/>
      <c r="HD195" s="258"/>
      <c r="HE195" s="259"/>
      <c r="HF195" s="258"/>
      <c r="HG195" s="258"/>
    </row>
    <row r="196" spans="2:215" s="96" customFormat="1" ht="28.5">
      <c r="B196" s="602"/>
      <c r="C196" s="147"/>
      <c r="D196" s="192"/>
      <c r="E196" s="234"/>
      <c r="F196" s="235"/>
      <c r="G196" s="235"/>
      <c r="H196" s="235"/>
      <c r="I196" s="235"/>
      <c r="J196" s="234"/>
      <c r="K196" s="234"/>
      <c r="L196" s="234"/>
      <c r="M196" s="234"/>
      <c r="N196" s="234"/>
      <c r="O196" s="234"/>
      <c r="P196" s="234"/>
      <c r="Q196" s="234"/>
      <c r="R196" s="239"/>
      <c r="S196" s="220"/>
      <c r="T196" s="221" t="s">
        <v>176</v>
      </c>
      <c r="U196" s="222" t="s">
        <v>177</v>
      </c>
      <c r="V196" s="222" t="s">
        <v>179</v>
      </c>
      <c r="W196" s="223" t="s">
        <v>176</v>
      </c>
      <c r="X196" s="222" t="s">
        <v>177</v>
      </c>
      <c r="Y196" s="222" t="s">
        <v>179</v>
      </c>
      <c r="Z196" s="224" t="s">
        <v>176</v>
      </c>
      <c r="AA196" s="222" t="s">
        <v>177</v>
      </c>
      <c r="AB196" s="225" t="s">
        <v>234</v>
      </c>
      <c r="AC196" s="222" t="s">
        <v>179</v>
      </c>
      <c r="AD196" s="221" t="s">
        <v>176</v>
      </c>
      <c r="AE196" s="222" t="s">
        <v>177</v>
      </c>
      <c r="AF196" s="222" t="s">
        <v>179</v>
      </c>
      <c r="AG196" s="223" t="s">
        <v>176</v>
      </c>
      <c r="AH196" s="222" t="s">
        <v>177</v>
      </c>
      <c r="AI196" s="222" t="s">
        <v>179</v>
      </c>
      <c r="AJ196" s="224" t="s">
        <v>176</v>
      </c>
      <c r="AK196" s="222" t="s">
        <v>177</v>
      </c>
      <c r="AL196" s="225" t="s">
        <v>234</v>
      </c>
      <c r="AM196" s="222" t="s">
        <v>179</v>
      </c>
      <c r="AN196" s="221" t="s">
        <v>176</v>
      </c>
      <c r="AO196" s="222" t="s">
        <v>177</v>
      </c>
      <c r="AP196" s="222" t="s">
        <v>179</v>
      </c>
      <c r="AQ196" s="223" t="s">
        <v>176</v>
      </c>
      <c r="AR196" s="222" t="s">
        <v>177</v>
      </c>
      <c r="AS196" s="222" t="s">
        <v>179</v>
      </c>
      <c r="AT196" s="224" t="s">
        <v>176</v>
      </c>
      <c r="AU196" s="222" t="s">
        <v>177</v>
      </c>
      <c r="AV196" s="225" t="s">
        <v>234</v>
      </c>
      <c r="AW196" s="222" t="s">
        <v>179</v>
      </c>
      <c r="AX196" s="452" t="s">
        <v>176</v>
      </c>
      <c r="AY196" s="453" t="s">
        <v>177</v>
      </c>
      <c r="AZ196" s="454" t="s">
        <v>235</v>
      </c>
      <c r="BA196" s="473" t="s">
        <v>176</v>
      </c>
      <c r="BB196" s="474" t="s">
        <v>177</v>
      </c>
      <c r="BC196" s="475" t="s">
        <v>235</v>
      </c>
      <c r="BD196" s="313" t="s">
        <v>176</v>
      </c>
      <c r="BE196" s="323" t="s">
        <v>177</v>
      </c>
      <c r="BF196" s="332" t="s">
        <v>234</v>
      </c>
      <c r="BG196" s="227" t="s">
        <v>235</v>
      </c>
      <c r="BH196" s="226" t="s">
        <v>176</v>
      </c>
      <c r="BI196" s="222" t="s">
        <v>177</v>
      </c>
      <c r="BJ196" s="222" t="s">
        <v>179</v>
      </c>
      <c r="BK196" s="223" t="s">
        <v>176</v>
      </c>
      <c r="BL196" s="222" t="s">
        <v>177</v>
      </c>
      <c r="BM196" s="222" t="s">
        <v>179</v>
      </c>
      <c r="BN196" s="224" t="s">
        <v>176</v>
      </c>
      <c r="BO196" s="222" t="s">
        <v>177</v>
      </c>
      <c r="BP196" s="225" t="s">
        <v>234</v>
      </c>
      <c r="BQ196" s="222" t="s">
        <v>179</v>
      </c>
      <c r="BR196" s="221" t="s">
        <v>176</v>
      </c>
      <c r="BS196" s="222" t="s">
        <v>177</v>
      </c>
      <c r="BT196" s="222" t="s">
        <v>179</v>
      </c>
      <c r="BU196" s="223" t="s">
        <v>176</v>
      </c>
      <c r="BV196" s="222" t="s">
        <v>177</v>
      </c>
      <c r="BW196" s="222" t="s">
        <v>179</v>
      </c>
      <c r="BX196" s="224" t="s">
        <v>176</v>
      </c>
      <c r="BY196" s="222" t="s">
        <v>177</v>
      </c>
      <c r="BZ196" s="225" t="s">
        <v>234</v>
      </c>
      <c r="CA196" s="222" t="s">
        <v>179</v>
      </c>
      <c r="CB196" s="221" t="s">
        <v>176</v>
      </c>
      <c r="CC196" s="222" t="s">
        <v>177</v>
      </c>
      <c r="CD196" s="222" t="s">
        <v>179</v>
      </c>
      <c r="CE196" s="223" t="s">
        <v>176</v>
      </c>
      <c r="CF196" s="222" t="s">
        <v>177</v>
      </c>
      <c r="CG196" s="222" t="s">
        <v>179</v>
      </c>
      <c r="CH196" s="224" t="s">
        <v>176</v>
      </c>
      <c r="CI196" s="222" t="s">
        <v>177</v>
      </c>
      <c r="CJ196" s="225" t="s">
        <v>234</v>
      </c>
      <c r="CK196" s="222" t="s">
        <v>179</v>
      </c>
      <c r="CL196" s="452" t="s">
        <v>176</v>
      </c>
      <c r="CM196" s="453" t="s">
        <v>177</v>
      </c>
      <c r="CN196" s="454" t="s">
        <v>235</v>
      </c>
      <c r="CO196" s="473" t="s">
        <v>176</v>
      </c>
      <c r="CP196" s="474" t="s">
        <v>177</v>
      </c>
      <c r="CQ196" s="475" t="s">
        <v>235</v>
      </c>
      <c r="CR196" s="313" t="s">
        <v>176</v>
      </c>
      <c r="CS196" s="323" t="s">
        <v>177</v>
      </c>
      <c r="CT196" s="332" t="s">
        <v>234</v>
      </c>
      <c r="CU196" s="227" t="s">
        <v>235</v>
      </c>
      <c r="CV196" s="352" t="s">
        <v>240</v>
      </c>
      <c r="CW196" s="353" t="s">
        <v>241</v>
      </c>
      <c r="CX196" s="228" t="s">
        <v>235</v>
      </c>
      <c r="CY196" s="372" t="s">
        <v>240</v>
      </c>
      <c r="CZ196" s="373" t="s">
        <v>241</v>
      </c>
      <c r="DA196" s="229" t="s">
        <v>235</v>
      </c>
      <c r="DB196" s="387" t="s">
        <v>240</v>
      </c>
      <c r="DC196" s="388" t="s">
        <v>241</v>
      </c>
      <c r="DD196" s="389" t="s">
        <v>242</v>
      </c>
      <c r="DE196" s="230" t="s">
        <v>235</v>
      </c>
      <c r="DF196" s="226" t="s">
        <v>176</v>
      </c>
      <c r="DG196" s="222" t="s">
        <v>177</v>
      </c>
      <c r="DH196" s="222" t="s">
        <v>179</v>
      </c>
      <c r="DI196" s="223" t="s">
        <v>176</v>
      </c>
      <c r="DJ196" s="222" t="s">
        <v>177</v>
      </c>
      <c r="DK196" s="222" t="s">
        <v>179</v>
      </c>
      <c r="DL196" s="224" t="s">
        <v>176</v>
      </c>
      <c r="DM196" s="222" t="s">
        <v>177</v>
      </c>
      <c r="DN196" s="225" t="s">
        <v>234</v>
      </c>
      <c r="DO196" s="222" t="s">
        <v>179</v>
      </c>
      <c r="DP196" s="221" t="s">
        <v>176</v>
      </c>
      <c r="DQ196" s="222" t="s">
        <v>177</v>
      </c>
      <c r="DR196" s="222" t="s">
        <v>179</v>
      </c>
      <c r="DS196" s="223" t="s">
        <v>176</v>
      </c>
      <c r="DT196" s="222" t="s">
        <v>177</v>
      </c>
      <c r="DU196" s="222" t="s">
        <v>179</v>
      </c>
      <c r="DV196" s="224" t="s">
        <v>176</v>
      </c>
      <c r="DW196" s="222" t="s">
        <v>177</v>
      </c>
      <c r="DX196" s="225" t="s">
        <v>234</v>
      </c>
      <c r="DY196" s="222" t="s">
        <v>179</v>
      </c>
      <c r="DZ196" s="221" t="s">
        <v>176</v>
      </c>
      <c r="EA196" s="222" t="s">
        <v>177</v>
      </c>
      <c r="EB196" s="222" t="s">
        <v>179</v>
      </c>
      <c r="EC196" s="223" t="s">
        <v>176</v>
      </c>
      <c r="ED196" s="222" t="s">
        <v>177</v>
      </c>
      <c r="EE196" s="222" t="s">
        <v>179</v>
      </c>
      <c r="EF196" s="224" t="s">
        <v>176</v>
      </c>
      <c r="EG196" s="222" t="s">
        <v>177</v>
      </c>
      <c r="EH196" s="225" t="s">
        <v>234</v>
      </c>
      <c r="EI196" s="222" t="s">
        <v>179</v>
      </c>
      <c r="EJ196" s="452" t="s">
        <v>176</v>
      </c>
      <c r="EK196" s="453" t="s">
        <v>177</v>
      </c>
      <c r="EL196" s="454" t="s">
        <v>235</v>
      </c>
      <c r="EM196" s="473" t="s">
        <v>176</v>
      </c>
      <c r="EN196" s="474" t="s">
        <v>177</v>
      </c>
      <c r="EO196" s="475" t="s">
        <v>235</v>
      </c>
      <c r="EP196" s="313" t="s">
        <v>176</v>
      </c>
      <c r="EQ196" s="323" t="s">
        <v>177</v>
      </c>
      <c r="ER196" s="332" t="s">
        <v>234</v>
      </c>
      <c r="ES196" s="227" t="s">
        <v>235</v>
      </c>
      <c r="ET196" s="226" t="s">
        <v>176</v>
      </c>
      <c r="EU196" s="222" t="s">
        <v>177</v>
      </c>
      <c r="EV196" s="222" t="s">
        <v>179</v>
      </c>
      <c r="EW196" s="223" t="s">
        <v>176</v>
      </c>
      <c r="EX196" s="222" t="s">
        <v>177</v>
      </c>
      <c r="EY196" s="222" t="s">
        <v>179</v>
      </c>
      <c r="EZ196" s="224" t="s">
        <v>176</v>
      </c>
      <c r="FA196" s="222" t="s">
        <v>177</v>
      </c>
      <c r="FB196" s="225" t="s">
        <v>234</v>
      </c>
      <c r="FC196" s="222" t="s">
        <v>179</v>
      </c>
      <c r="FD196" s="221" t="s">
        <v>176</v>
      </c>
      <c r="FE196" s="222" t="s">
        <v>177</v>
      </c>
      <c r="FF196" s="222" t="s">
        <v>179</v>
      </c>
      <c r="FG196" s="223" t="s">
        <v>176</v>
      </c>
      <c r="FH196" s="222" t="s">
        <v>177</v>
      </c>
      <c r="FI196" s="222" t="s">
        <v>179</v>
      </c>
      <c r="FJ196" s="224" t="s">
        <v>176</v>
      </c>
      <c r="FK196" s="222" t="s">
        <v>177</v>
      </c>
      <c r="FL196" s="225" t="s">
        <v>234</v>
      </c>
      <c r="FM196" s="222" t="s">
        <v>179</v>
      </c>
      <c r="FN196" s="221" t="s">
        <v>176</v>
      </c>
      <c r="FO196" s="222" t="s">
        <v>177</v>
      </c>
      <c r="FP196" s="222" t="s">
        <v>179</v>
      </c>
      <c r="FQ196" s="223" t="s">
        <v>176</v>
      </c>
      <c r="FR196" s="222" t="s">
        <v>177</v>
      </c>
      <c r="FS196" s="222" t="s">
        <v>179</v>
      </c>
      <c r="FT196" s="224" t="s">
        <v>176</v>
      </c>
      <c r="FU196" s="222" t="s">
        <v>177</v>
      </c>
      <c r="FV196" s="225" t="s">
        <v>234</v>
      </c>
      <c r="FW196" s="222" t="s">
        <v>179</v>
      </c>
      <c r="FX196" s="452" t="s">
        <v>176</v>
      </c>
      <c r="FY196" s="453" t="s">
        <v>177</v>
      </c>
      <c r="FZ196" s="454" t="s">
        <v>235</v>
      </c>
      <c r="GA196" s="473" t="s">
        <v>176</v>
      </c>
      <c r="GB196" s="474" t="s">
        <v>177</v>
      </c>
      <c r="GC196" s="475" t="s">
        <v>235</v>
      </c>
      <c r="GD196" s="313" t="s">
        <v>176</v>
      </c>
      <c r="GE196" s="323" t="s">
        <v>177</v>
      </c>
      <c r="GF196" s="332" t="s">
        <v>234</v>
      </c>
      <c r="GG196" s="227" t="s">
        <v>235</v>
      </c>
      <c r="GH196" s="352" t="s">
        <v>240</v>
      </c>
      <c r="GI196" s="353" t="s">
        <v>241</v>
      </c>
      <c r="GJ196" s="228" t="s">
        <v>235</v>
      </c>
      <c r="GK196" s="372" t="s">
        <v>240</v>
      </c>
      <c r="GL196" s="373" t="s">
        <v>241</v>
      </c>
      <c r="GM196" s="229" t="s">
        <v>235</v>
      </c>
      <c r="GN196" s="387" t="s">
        <v>176</v>
      </c>
      <c r="GO196" s="388" t="s">
        <v>177</v>
      </c>
      <c r="GP196" s="389" t="s">
        <v>234</v>
      </c>
      <c r="GQ196" s="230" t="s">
        <v>235</v>
      </c>
      <c r="GR196" s="407" t="s">
        <v>176</v>
      </c>
      <c r="GS196" s="408" t="s">
        <v>177</v>
      </c>
      <c r="GT196" s="232" t="s">
        <v>235</v>
      </c>
      <c r="GU196" s="407" t="s">
        <v>176</v>
      </c>
      <c r="GV196" s="408" t="s">
        <v>177</v>
      </c>
      <c r="GW196" s="232" t="s">
        <v>235</v>
      </c>
      <c r="GX196" s="407" t="s">
        <v>176</v>
      </c>
      <c r="GY196" s="408" t="s">
        <v>177</v>
      </c>
      <c r="GZ196" s="416" t="s">
        <v>234</v>
      </c>
      <c r="HA196" s="231" t="s">
        <v>235</v>
      </c>
      <c r="HB196" s="260"/>
      <c r="HC196" s="258"/>
      <c r="HD196" s="258"/>
      <c r="HE196" s="259"/>
      <c r="HF196" s="258"/>
      <c r="HG196" s="258"/>
    </row>
    <row r="197" spans="2:215" s="96" customFormat="1" ht="28.5">
      <c r="B197" s="602"/>
      <c r="C197" s="147"/>
      <c r="D197" s="521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40" t="s">
        <v>237</v>
      </c>
      <c r="T197" s="241">
        <f t="shared" ref="T197:AY197" si="3697">SUMIFS(T$5:T$126,$HC$5:$HC$126,$S197,$HE$5:$HE$126,$D197)</f>
        <v>0</v>
      </c>
      <c r="U197" s="242">
        <f t="shared" si="3697"/>
        <v>0</v>
      </c>
      <c r="V197" s="269">
        <f t="shared" si="3697"/>
        <v>0</v>
      </c>
      <c r="W197" s="243">
        <f t="shared" si="3697"/>
        <v>0</v>
      </c>
      <c r="X197" s="242">
        <f t="shared" si="3697"/>
        <v>0</v>
      </c>
      <c r="Y197" s="269">
        <f t="shared" si="3697"/>
        <v>0</v>
      </c>
      <c r="Z197" s="244">
        <f t="shared" si="3697"/>
        <v>0</v>
      </c>
      <c r="AA197" s="242">
        <f t="shared" si="3697"/>
        <v>0</v>
      </c>
      <c r="AB197" s="245">
        <f t="shared" si="3697"/>
        <v>0</v>
      </c>
      <c r="AC197" s="269">
        <f t="shared" si="3697"/>
        <v>0</v>
      </c>
      <c r="AD197" s="241">
        <f t="shared" si="3697"/>
        <v>0</v>
      </c>
      <c r="AE197" s="242">
        <f t="shared" si="3697"/>
        <v>0</v>
      </c>
      <c r="AF197" s="269">
        <f t="shared" si="3697"/>
        <v>0</v>
      </c>
      <c r="AG197" s="243">
        <f t="shared" si="3697"/>
        <v>0</v>
      </c>
      <c r="AH197" s="242">
        <f t="shared" si="3697"/>
        <v>0</v>
      </c>
      <c r="AI197" s="269">
        <f t="shared" si="3697"/>
        <v>0</v>
      </c>
      <c r="AJ197" s="244">
        <f t="shared" si="3697"/>
        <v>0</v>
      </c>
      <c r="AK197" s="242">
        <f t="shared" si="3697"/>
        <v>0</v>
      </c>
      <c r="AL197" s="245">
        <f t="shared" si="3697"/>
        <v>0</v>
      </c>
      <c r="AM197" s="269">
        <f t="shared" si="3697"/>
        <v>0</v>
      </c>
      <c r="AN197" s="241">
        <f t="shared" si="3697"/>
        <v>0</v>
      </c>
      <c r="AO197" s="242">
        <f t="shared" si="3697"/>
        <v>0</v>
      </c>
      <c r="AP197" s="269">
        <f t="shared" si="3697"/>
        <v>0</v>
      </c>
      <c r="AQ197" s="243">
        <f t="shared" si="3697"/>
        <v>0</v>
      </c>
      <c r="AR197" s="242">
        <f t="shared" si="3697"/>
        <v>0</v>
      </c>
      <c r="AS197" s="269">
        <f t="shared" si="3697"/>
        <v>0</v>
      </c>
      <c r="AT197" s="244">
        <f t="shared" si="3697"/>
        <v>0</v>
      </c>
      <c r="AU197" s="242">
        <f t="shared" si="3697"/>
        <v>0</v>
      </c>
      <c r="AV197" s="245">
        <f t="shared" si="3697"/>
        <v>0</v>
      </c>
      <c r="AW197" s="269">
        <f t="shared" si="3697"/>
        <v>0</v>
      </c>
      <c r="AX197" s="441">
        <f t="shared" si="3697"/>
        <v>0</v>
      </c>
      <c r="AY197" s="442">
        <f t="shared" si="3697"/>
        <v>0</v>
      </c>
      <c r="AZ197" s="443">
        <f t="shared" ref="AZ197:CE197" si="3698">SUMIFS(AZ$5:AZ$126,$HC$5:$HC$126,$S197,$HE$5:$HE$126,$D197)</f>
        <v>0</v>
      </c>
      <c r="BA197" s="462">
        <f t="shared" si="3698"/>
        <v>0</v>
      </c>
      <c r="BB197" s="463">
        <f t="shared" si="3698"/>
        <v>0</v>
      </c>
      <c r="BC197" s="464">
        <f t="shared" si="3698"/>
        <v>0</v>
      </c>
      <c r="BD197" s="309">
        <f t="shared" si="3698"/>
        <v>0</v>
      </c>
      <c r="BE197" s="319">
        <f t="shared" si="3698"/>
        <v>0</v>
      </c>
      <c r="BF197" s="329">
        <f t="shared" si="3698"/>
        <v>0</v>
      </c>
      <c r="BG197" s="272">
        <f t="shared" si="3698"/>
        <v>0</v>
      </c>
      <c r="BH197" s="246">
        <f t="shared" si="3698"/>
        <v>0</v>
      </c>
      <c r="BI197" s="242">
        <f t="shared" si="3698"/>
        <v>0</v>
      </c>
      <c r="BJ197" s="269">
        <f t="shared" si="3698"/>
        <v>0</v>
      </c>
      <c r="BK197" s="243">
        <f t="shared" si="3698"/>
        <v>0</v>
      </c>
      <c r="BL197" s="242">
        <f t="shared" si="3698"/>
        <v>0</v>
      </c>
      <c r="BM197" s="269">
        <f t="shared" si="3698"/>
        <v>0</v>
      </c>
      <c r="BN197" s="244">
        <f t="shared" si="3698"/>
        <v>0</v>
      </c>
      <c r="BO197" s="242">
        <f t="shared" si="3698"/>
        <v>0</v>
      </c>
      <c r="BP197" s="245">
        <f t="shared" si="3698"/>
        <v>0</v>
      </c>
      <c r="BQ197" s="269">
        <f t="shared" si="3698"/>
        <v>0</v>
      </c>
      <c r="BR197" s="241">
        <f t="shared" si="3698"/>
        <v>0</v>
      </c>
      <c r="BS197" s="242">
        <f t="shared" si="3698"/>
        <v>0</v>
      </c>
      <c r="BT197" s="269">
        <f t="shared" si="3698"/>
        <v>0</v>
      </c>
      <c r="BU197" s="243">
        <f t="shared" si="3698"/>
        <v>0</v>
      </c>
      <c r="BV197" s="242">
        <f t="shared" si="3698"/>
        <v>0</v>
      </c>
      <c r="BW197" s="269">
        <f t="shared" si="3698"/>
        <v>0</v>
      </c>
      <c r="BX197" s="244">
        <f t="shared" si="3698"/>
        <v>0</v>
      </c>
      <c r="BY197" s="242">
        <f t="shared" si="3698"/>
        <v>0</v>
      </c>
      <c r="BZ197" s="245">
        <f t="shared" si="3698"/>
        <v>0</v>
      </c>
      <c r="CA197" s="269">
        <f t="shared" si="3698"/>
        <v>0</v>
      </c>
      <c r="CB197" s="241">
        <f t="shared" si="3698"/>
        <v>0</v>
      </c>
      <c r="CC197" s="242">
        <f t="shared" si="3698"/>
        <v>0</v>
      </c>
      <c r="CD197" s="269">
        <f t="shared" si="3698"/>
        <v>0</v>
      </c>
      <c r="CE197" s="243">
        <f t="shared" si="3698"/>
        <v>0</v>
      </c>
      <c r="CF197" s="242">
        <f t="shared" ref="CF197:DK197" si="3699">SUMIFS(CF$5:CF$126,$HC$5:$HC$126,$S197,$HE$5:$HE$126,$D197)</f>
        <v>0</v>
      </c>
      <c r="CG197" s="269">
        <f t="shared" si="3699"/>
        <v>0</v>
      </c>
      <c r="CH197" s="244">
        <f t="shared" si="3699"/>
        <v>0</v>
      </c>
      <c r="CI197" s="242">
        <f t="shared" si="3699"/>
        <v>0</v>
      </c>
      <c r="CJ197" s="245">
        <f t="shared" si="3699"/>
        <v>0</v>
      </c>
      <c r="CK197" s="269">
        <f t="shared" si="3699"/>
        <v>0</v>
      </c>
      <c r="CL197" s="441">
        <f t="shared" si="3699"/>
        <v>0</v>
      </c>
      <c r="CM197" s="442">
        <f t="shared" si="3699"/>
        <v>0</v>
      </c>
      <c r="CN197" s="443">
        <f t="shared" si="3699"/>
        <v>0</v>
      </c>
      <c r="CO197" s="462">
        <f t="shared" si="3699"/>
        <v>0</v>
      </c>
      <c r="CP197" s="463">
        <f t="shared" si="3699"/>
        <v>0</v>
      </c>
      <c r="CQ197" s="464">
        <f t="shared" si="3699"/>
        <v>0</v>
      </c>
      <c r="CR197" s="309">
        <f t="shared" si="3699"/>
        <v>0</v>
      </c>
      <c r="CS197" s="319">
        <f t="shared" si="3699"/>
        <v>0</v>
      </c>
      <c r="CT197" s="329">
        <f t="shared" si="3699"/>
        <v>0</v>
      </c>
      <c r="CU197" s="272">
        <f t="shared" si="3699"/>
        <v>0</v>
      </c>
      <c r="CV197" s="344">
        <f t="shared" si="3699"/>
        <v>0</v>
      </c>
      <c r="CW197" s="345">
        <f t="shared" si="3699"/>
        <v>0</v>
      </c>
      <c r="CX197" s="276">
        <f t="shared" si="3699"/>
        <v>0</v>
      </c>
      <c r="CY197" s="364">
        <f t="shared" si="3699"/>
        <v>0</v>
      </c>
      <c r="CZ197" s="365">
        <f t="shared" si="3699"/>
        <v>0</v>
      </c>
      <c r="DA197" s="279">
        <f t="shared" si="3699"/>
        <v>0</v>
      </c>
      <c r="DB197" s="379">
        <f t="shared" si="3699"/>
        <v>0</v>
      </c>
      <c r="DC197" s="380">
        <f t="shared" si="3699"/>
        <v>0</v>
      </c>
      <c r="DD197" s="381">
        <f t="shared" si="3699"/>
        <v>0</v>
      </c>
      <c r="DE197" s="282">
        <f t="shared" si="3699"/>
        <v>0</v>
      </c>
      <c r="DF197" s="246">
        <f t="shared" si="3699"/>
        <v>0</v>
      </c>
      <c r="DG197" s="242">
        <f t="shared" si="3699"/>
        <v>0</v>
      </c>
      <c r="DH197" s="269">
        <f t="shared" si="3699"/>
        <v>0</v>
      </c>
      <c r="DI197" s="243">
        <f t="shared" si="3699"/>
        <v>0</v>
      </c>
      <c r="DJ197" s="242">
        <f t="shared" si="3699"/>
        <v>0</v>
      </c>
      <c r="DK197" s="269">
        <f t="shared" si="3699"/>
        <v>0</v>
      </c>
      <c r="DL197" s="244">
        <f t="shared" ref="DL197:EQ197" si="3700">SUMIFS(DL$5:DL$126,$HC$5:$HC$126,$S197,$HE$5:$HE$126,$D197)</f>
        <v>0</v>
      </c>
      <c r="DM197" s="242">
        <f t="shared" si="3700"/>
        <v>0</v>
      </c>
      <c r="DN197" s="245">
        <f t="shared" si="3700"/>
        <v>0</v>
      </c>
      <c r="DO197" s="269">
        <f t="shared" si="3700"/>
        <v>0</v>
      </c>
      <c r="DP197" s="241">
        <f t="shared" si="3700"/>
        <v>0</v>
      </c>
      <c r="DQ197" s="242">
        <f t="shared" si="3700"/>
        <v>0</v>
      </c>
      <c r="DR197" s="269">
        <f t="shared" si="3700"/>
        <v>0</v>
      </c>
      <c r="DS197" s="243">
        <f t="shared" si="3700"/>
        <v>0</v>
      </c>
      <c r="DT197" s="242">
        <f t="shared" si="3700"/>
        <v>0</v>
      </c>
      <c r="DU197" s="269">
        <f t="shared" si="3700"/>
        <v>0</v>
      </c>
      <c r="DV197" s="244">
        <f t="shared" si="3700"/>
        <v>0</v>
      </c>
      <c r="DW197" s="242">
        <f t="shared" si="3700"/>
        <v>0</v>
      </c>
      <c r="DX197" s="245">
        <f t="shared" si="3700"/>
        <v>0</v>
      </c>
      <c r="DY197" s="269">
        <f t="shared" si="3700"/>
        <v>0</v>
      </c>
      <c r="DZ197" s="241">
        <f t="shared" si="3700"/>
        <v>0</v>
      </c>
      <c r="EA197" s="242">
        <f t="shared" si="3700"/>
        <v>0</v>
      </c>
      <c r="EB197" s="269">
        <f t="shared" si="3700"/>
        <v>0</v>
      </c>
      <c r="EC197" s="243">
        <f t="shared" si="3700"/>
        <v>0</v>
      </c>
      <c r="ED197" s="242">
        <f t="shared" si="3700"/>
        <v>0</v>
      </c>
      <c r="EE197" s="269">
        <f t="shared" si="3700"/>
        <v>0</v>
      </c>
      <c r="EF197" s="244">
        <f t="shared" si="3700"/>
        <v>0</v>
      </c>
      <c r="EG197" s="242">
        <f t="shared" si="3700"/>
        <v>0</v>
      </c>
      <c r="EH197" s="245">
        <f t="shared" si="3700"/>
        <v>0</v>
      </c>
      <c r="EI197" s="269">
        <f t="shared" si="3700"/>
        <v>0</v>
      </c>
      <c r="EJ197" s="441">
        <f t="shared" si="3700"/>
        <v>0</v>
      </c>
      <c r="EK197" s="442">
        <f t="shared" si="3700"/>
        <v>0</v>
      </c>
      <c r="EL197" s="443">
        <f t="shared" si="3700"/>
        <v>0</v>
      </c>
      <c r="EM197" s="462">
        <f t="shared" si="3700"/>
        <v>0</v>
      </c>
      <c r="EN197" s="463">
        <f t="shared" si="3700"/>
        <v>0</v>
      </c>
      <c r="EO197" s="464">
        <f t="shared" si="3700"/>
        <v>0</v>
      </c>
      <c r="EP197" s="309">
        <f t="shared" si="3700"/>
        <v>0</v>
      </c>
      <c r="EQ197" s="319">
        <f t="shared" si="3700"/>
        <v>0</v>
      </c>
      <c r="ER197" s="329">
        <f t="shared" ref="ER197:FW197" si="3701">SUMIFS(ER$5:ER$126,$HC$5:$HC$126,$S197,$HE$5:$HE$126,$D197)</f>
        <v>0</v>
      </c>
      <c r="ES197" s="272">
        <f t="shared" si="3701"/>
        <v>0</v>
      </c>
      <c r="ET197" s="246">
        <f t="shared" si="3701"/>
        <v>0</v>
      </c>
      <c r="EU197" s="242">
        <f t="shared" si="3701"/>
        <v>0</v>
      </c>
      <c r="EV197" s="269">
        <f t="shared" si="3701"/>
        <v>0</v>
      </c>
      <c r="EW197" s="243">
        <f t="shared" si="3701"/>
        <v>0</v>
      </c>
      <c r="EX197" s="242">
        <f t="shared" si="3701"/>
        <v>0</v>
      </c>
      <c r="EY197" s="269">
        <f t="shared" si="3701"/>
        <v>0</v>
      </c>
      <c r="EZ197" s="244">
        <f t="shared" si="3701"/>
        <v>0</v>
      </c>
      <c r="FA197" s="242">
        <f t="shared" si="3701"/>
        <v>0</v>
      </c>
      <c r="FB197" s="245">
        <f t="shared" si="3701"/>
        <v>0</v>
      </c>
      <c r="FC197" s="269">
        <f t="shared" si="3701"/>
        <v>0</v>
      </c>
      <c r="FD197" s="241">
        <f t="shared" si="3701"/>
        <v>0</v>
      </c>
      <c r="FE197" s="242">
        <f t="shared" si="3701"/>
        <v>0</v>
      </c>
      <c r="FF197" s="269">
        <f t="shared" si="3701"/>
        <v>0</v>
      </c>
      <c r="FG197" s="243">
        <f t="shared" si="3701"/>
        <v>0</v>
      </c>
      <c r="FH197" s="242">
        <f t="shared" si="3701"/>
        <v>0</v>
      </c>
      <c r="FI197" s="269">
        <f t="shared" si="3701"/>
        <v>0</v>
      </c>
      <c r="FJ197" s="244">
        <f t="shared" si="3701"/>
        <v>0</v>
      </c>
      <c r="FK197" s="242">
        <f t="shared" si="3701"/>
        <v>0</v>
      </c>
      <c r="FL197" s="245">
        <f t="shared" si="3701"/>
        <v>0</v>
      </c>
      <c r="FM197" s="269">
        <f t="shared" si="3701"/>
        <v>0</v>
      </c>
      <c r="FN197" s="241">
        <f t="shared" si="3701"/>
        <v>0</v>
      </c>
      <c r="FO197" s="242">
        <f t="shared" si="3701"/>
        <v>0</v>
      </c>
      <c r="FP197" s="269">
        <f t="shared" si="3701"/>
        <v>0</v>
      </c>
      <c r="FQ197" s="243">
        <f t="shared" si="3701"/>
        <v>0</v>
      </c>
      <c r="FR197" s="242">
        <f t="shared" si="3701"/>
        <v>0</v>
      </c>
      <c r="FS197" s="269">
        <f t="shared" si="3701"/>
        <v>0</v>
      </c>
      <c r="FT197" s="244">
        <f t="shared" si="3701"/>
        <v>0</v>
      </c>
      <c r="FU197" s="242">
        <f t="shared" si="3701"/>
        <v>0</v>
      </c>
      <c r="FV197" s="245">
        <f t="shared" si="3701"/>
        <v>0</v>
      </c>
      <c r="FW197" s="269">
        <f t="shared" si="3701"/>
        <v>0</v>
      </c>
      <c r="FX197" s="441">
        <f t="shared" ref="FX197:HA197" si="3702">SUMIFS(FX$5:FX$126,$HC$5:$HC$126,$S197,$HE$5:$HE$126,$D197)</f>
        <v>0</v>
      </c>
      <c r="FY197" s="442">
        <f t="shared" si="3702"/>
        <v>0</v>
      </c>
      <c r="FZ197" s="443">
        <f t="shared" si="3702"/>
        <v>0</v>
      </c>
      <c r="GA197" s="462">
        <f t="shared" si="3702"/>
        <v>0</v>
      </c>
      <c r="GB197" s="463">
        <f t="shared" si="3702"/>
        <v>0</v>
      </c>
      <c r="GC197" s="464">
        <f t="shared" si="3702"/>
        <v>0</v>
      </c>
      <c r="GD197" s="309">
        <f t="shared" si="3702"/>
        <v>0</v>
      </c>
      <c r="GE197" s="319">
        <f t="shared" si="3702"/>
        <v>0</v>
      </c>
      <c r="GF197" s="329">
        <f t="shared" si="3702"/>
        <v>0</v>
      </c>
      <c r="GG197" s="272">
        <f t="shared" si="3702"/>
        <v>0</v>
      </c>
      <c r="GH197" s="344">
        <f t="shared" si="3702"/>
        <v>0</v>
      </c>
      <c r="GI197" s="345">
        <f t="shared" si="3702"/>
        <v>0</v>
      </c>
      <c r="GJ197" s="276">
        <f t="shared" si="3702"/>
        <v>0</v>
      </c>
      <c r="GK197" s="364">
        <f t="shared" si="3702"/>
        <v>0</v>
      </c>
      <c r="GL197" s="365">
        <f t="shared" si="3702"/>
        <v>0</v>
      </c>
      <c r="GM197" s="279">
        <f t="shared" si="3702"/>
        <v>0</v>
      </c>
      <c r="GN197" s="379">
        <f t="shared" si="3702"/>
        <v>0</v>
      </c>
      <c r="GO197" s="380">
        <f t="shared" si="3702"/>
        <v>0</v>
      </c>
      <c r="GP197" s="381">
        <f t="shared" si="3702"/>
        <v>0</v>
      </c>
      <c r="GQ197" s="282">
        <f t="shared" si="3702"/>
        <v>0</v>
      </c>
      <c r="GR197" s="401">
        <f t="shared" si="3702"/>
        <v>0</v>
      </c>
      <c r="GS197" s="402">
        <f t="shared" si="3702"/>
        <v>0</v>
      </c>
      <c r="GT197" s="285">
        <f t="shared" si="3702"/>
        <v>0</v>
      </c>
      <c r="GU197" s="401">
        <f t="shared" si="3702"/>
        <v>0</v>
      </c>
      <c r="GV197" s="402">
        <f t="shared" si="3702"/>
        <v>0</v>
      </c>
      <c r="GW197" s="285">
        <f t="shared" si="3702"/>
        <v>0</v>
      </c>
      <c r="GX197" s="401">
        <f t="shared" si="3702"/>
        <v>0</v>
      </c>
      <c r="GY197" s="402">
        <f t="shared" si="3702"/>
        <v>0</v>
      </c>
      <c r="GZ197" s="417">
        <f t="shared" si="3702"/>
        <v>0</v>
      </c>
      <c r="HA197" s="291">
        <f t="shared" si="3702"/>
        <v>0</v>
      </c>
      <c r="HB197" s="260"/>
      <c r="HC197" s="247" t="s">
        <v>237</v>
      </c>
      <c r="HD197" s="258"/>
      <c r="HE197" s="259"/>
      <c r="HF197" s="258"/>
      <c r="HG197" s="258"/>
    </row>
    <row r="198" spans="2:215" s="96" customFormat="1" ht="28.5">
      <c r="B198" s="602"/>
      <c r="C198" s="147"/>
      <c r="D198" s="521"/>
      <c r="E198" s="234"/>
      <c r="F198" s="235"/>
      <c r="G198" s="235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9"/>
      <c r="S198" s="248" t="s">
        <v>238</v>
      </c>
      <c r="T198" s="249">
        <f t="shared" ref="T198:AY198" si="3703">SUMIFS(T$5:T$126,$HC$5:$HC$126,$S198,$HE$5:$HE$126,$D197)</f>
        <v>0</v>
      </c>
      <c r="U198" s="250">
        <f t="shared" si="3703"/>
        <v>0</v>
      </c>
      <c r="V198" s="270">
        <f t="shared" si="3703"/>
        <v>0</v>
      </c>
      <c r="W198" s="251">
        <f t="shared" si="3703"/>
        <v>0</v>
      </c>
      <c r="X198" s="250">
        <f t="shared" si="3703"/>
        <v>0</v>
      </c>
      <c r="Y198" s="270">
        <f t="shared" si="3703"/>
        <v>0</v>
      </c>
      <c r="Z198" s="252">
        <f t="shared" si="3703"/>
        <v>0</v>
      </c>
      <c r="AA198" s="250">
        <f t="shared" si="3703"/>
        <v>0</v>
      </c>
      <c r="AB198" s="253">
        <f t="shared" si="3703"/>
        <v>0</v>
      </c>
      <c r="AC198" s="270">
        <f t="shared" si="3703"/>
        <v>0</v>
      </c>
      <c r="AD198" s="249">
        <f t="shared" si="3703"/>
        <v>0</v>
      </c>
      <c r="AE198" s="250">
        <f t="shared" si="3703"/>
        <v>0</v>
      </c>
      <c r="AF198" s="270">
        <f t="shared" si="3703"/>
        <v>0</v>
      </c>
      <c r="AG198" s="251">
        <f t="shared" si="3703"/>
        <v>0</v>
      </c>
      <c r="AH198" s="250">
        <f t="shared" si="3703"/>
        <v>0</v>
      </c>
      <c r="AI198" s="270">
        <f t="shared" si="3703"/>
        <v>0</v>
      </c>
      <c r="AJ198" s="252">
        <f t="shared" si="3703"/>
        <v>0</v>
      </c>
      <c r="AK198" s="250">
        <f t="shared" si="3703"/>
        <v>0</v>
      </c>
      <c r="AL198" s="253">
        <f t="shared" si="3703"/>
        <v>0</v>
      </c>
      <c r="AM198" s="270">
        <f t="shared" si="3703"/>
        <v>0</v>
      </c>
      <c r="AN198" s="249">
        <f t="shared" si="3703"/>
        <v>0</v>
      </c>
      <c r="AO198" s="250">
        <f t="shared" si="3703"/>
        <v>0</v>
      </c>
      <c r="AP198" s="270">
        <f t="shared" si="3703"/>
        <v>0</v>
      </c>
      <c r="AQ198" s="251">
        <f t="shared" si="3703"/>
        <v>0</v>
      </c>
      <c r="AR198" s="250">
        <f t="shared" si="3703"/>
        <v>0</v>
      </c>
      <c r="AS198" s="270">
        <f t="shared" si="3703"/>
        <v>0</v>
      </c>
      <c r="AT198" s="252">
        <f t="shared" si="3703"/>
        <v>0</v>
      </c>
      <c r="AU198" s="250">
        <f t="shared" si="3703"/>
        <v>0</v>
      </c>
      <c r="AV198" s="253">
        <f t="shared" si="3703"/>
        <v>0</v>
      </c>
      <c r="AW198" s="270">
        <f t="shared" si="3703"/>
        <v>0</v>
      </c>
      <c r="AX198" s="444">
        <f t="shared" si="3703"/>
        <v>0</v>
      </c>
      <c r="AY198" s="445">
        <f t="shared" si="3703"/>
        <v>0</v>
      </c>
      <c r="AZ198" s="446">
        <f t="shared" ref="AZ198:CE198" si="3704">SUMIFS(AZ$5:AZ$126,$HC$5:$HC$126,$S198,$HE$5:$HE$126,$D197)</f>
        <v>0</v>
      </c>
      <c r="BA198" s="465">
        <f t="shared" si="3704"/>
        <v>0</v>
      </c>
      <c r="BB198" s="466">
        <f t="shared" si="3704"/>
        <v>0</v>
      </c>
      <c r="BC198" s="467">
        <f t="shared" si="3704"/>
        <v>0</v>
      </c>
      <c r="BD198" s="310">
        <f t="shared" si="3704"/>
        <v>0</v>
      </c>
      <c r="BE198" s="320">
        <f t="shared" si="3704"/>
        <v>0</v>
      </c>
      <c r="BF198" s="330">
        <f t="shared" si="3704"/>
        <v>0</v>
      </c>
      <c r="BG198" s="273">
        <f t="shared" si="3704"/>
        <v>0</v>
      </c>
      <c r="BH198" s="254">
        <f t="shared" si="3704"/>
        <v>0</v>
      </c>
      <c r="BI198" s="250">
        <f t="shared" si="3704"/>
        <v>0</v>
      </c>
      <c r="BJ198" s="270">
        <f t="shared" si="3704"/>
        <v>0</v>
      </c>
      <c r="BK198" s="251">
        <f t="shared" si="3704"/>
        <v>0</v>
      </c>
      <c r="BL198" s="250">
        <f t="shared" si="3704"/>
        <v>0</v>
      </c>
      <c r="BM198" s="270">
        <f t="shared" si="3704"/>
        <v>0</v>
      </c>
      <c r="BN198" s="252">
        <f t="shared" si="3704"/>
        <v>0</v>
      </c>
      <c r="BO198" s="250">
        <f t="shared" si="3704"/>
        <v>0</v>
      </c>
      <c r="BP198" s="253">
        <f t="shared" si="3704"/>
        <v>0</v>
      </c>
      <c r="BQ198" s="270">
        <f t="shared" si="3704"/>
        <v>0</v>
      </c>
      <c r="BR198" s="249">
        <f t="shared" si="3704"/>
        <v>0</v>
      </c>
      <c r="BS198" s="250">
        <f t="shared" si="3704"/>
        <v>0</v>
      </c>
      <c r="BT198" s="270">
        <f t="shared" si="3704"/>
        <v>0</v>
      </c>
      <c r="BU198" s="251">
        <f t="shared" si="3704"/>
        <v>0</v>
      </c>
      <c r="BV198" s="250">
        <f t="shared" si="3704"/>
        <v>0</v>
      </c>
      <c r="BW198" s="270">
        <f t="shared" si="3704"/>
        <v>0</v>
      </c>
      <c r="BX198" s="252">
        <f t="shared" si="3704"/>
        <v>0</v>
      </c>
      <c r="BY198" s="250">
        <f t="shared" si="3704"/>
        <v>0</v>
      </c>
      <c r="BZ198" s="253">
        <f t="shared" si="3704"/>
        <v>0</v>
      </c>
      <c r="CA198" s="270">
        <f t="shared" si="3704"/>
        <v>0</v>
      </c>
      <c r="CB198" s="249">
        <f t="shared" si="3704"/>
        <v>0</v>
      </c>
      <c r="CC198" s="250">
        <f t="shared" si="3704"/>
        <v>0</v>
      </c>
      <c r="CD198" s="270">
        <f t="shared" si="3704"/>
        <v>0</v>
      </c>
      <c r="CE198" s="251">
        <f t="shared" si="3704"/>
        <v>0</v>
      </c>
      <c r="CF198" s="250">
        <f t="shared" ref="CF198:DK198" si="3705">SUMIFS(CF$5:CF$126,$HC$5:$HC$126,$S198,$HE$5:$HE$126,$D197)</f>
        <v>0</v>
      </c>
      <c r="CG198" s="270">
        <f t="shared" si="3705"/>
        <v>0</v>
      </c>
      <c r="CH198" s="252">
        <f t="shared" si="3705"/>
        <v>0</v>
      </c>
      <c r="CI198" s="250">
        <f t="shared" si="3705"/>
        <v>0</v>
      </c>
      <c r="CJ198" s="253">
        <f t="shared" si="3705"/>
        <v>0</v>
      </c>
      <c r="CK198" s="270">
        <f t="shared" si="3705"/>
        <v>0</v>
      </c>
      <c r="CL198" s="444">
        <f t="shared" si="3705"/>
        <v>0</v>
      </c>
      <c r="CM198" s="445">
        <f t="shared" si="3705"/>
        <v>0</v>
      </c>
      <c r="CN198" s="446">
        <f t="shared" si="3705"/>
        <v>0</v>
      </c>
      <c r="CO198" s="465">
        <f t="shared" si="3705"/>
        <v>0</v>
      </c>
      <c r="CP198" s="466">
        <f t="shared" si="3705"/>
        <v>0</v>
      </c>
      <c r="CQ198" s="467">
        <f t="shared" si="3705"/>
        <v>0</v>
      </c>
      <c r="CR198" s="310">
        <f t="shared" si="3705"/>
        <v>0</v>
      </c>
      <c r="CS198" s="320">
        <f t="shared" si="3705"/>
        <v>0</v>
      </c>
      <c r="CT198" s="330">
        <f t="shared" si="3705"/>
        <v>0</v>
      </c>
      <c r="CU198" s="273">
        <f t="shared" si="3705"/>
        <v>0</v>
      </c>
      <c r="CV198" s="346">
        <f t="shared" si="3705"/>
        <v>0</v>
      </c>
      <c r="CW198" s="347">
        <f t="shared" si="3705"/>
        <v>0</v>
      </c>
      <c r="CX198" s="277">
        <f t="shared" si="3705"/>
        <v>0</v>
      </c>
      <c r="CY198" s="366">
        <f t="shared" si="3705"/>
        <v>0</v>
      </c>
      <c r="CZ198" s="367">
        <f t="shared" si="3705"/>
        <v>0</v>
      </c>
      <c r="DA198" s="280">
        <f t="shared" si="3705"/>
        <v>0</v>
      </c>
      <c r="DB198" s="382">
        <f t="shared" si="3705"/>
        <v>0</v>
      </c>
      <c r="DC198" s="383">
        <f t="shared" si="3705"/>
        <v>0</v>
      </c>
      <c r="DD198" s="330">
        <f t="shared" si="3705"/>
        <v>0</v>
      </c>
      <c r="DE198" s="283">
        <f t="shared" si="3705"/>
        <v>0</v>
      </c>
      <c r="DF198" s="254">
        <f t="shared" si="3705"/>
        <v>0</v>
      </c>
      <c r="DG198" s="250">
        <f t="shared" si="3705"/>
        <v>0</v>
      </c>
      <c r="DH198" s="270">
        <f t="shared" si="3705"/>
        <v>0</v>
      </c>
      <c r="DI198" s="251">
        <f t="shared" si="3705"/>
        <v>0</v>
      </c>
      <c r="DJ198" s="250">
        <f t="shared" si="3705"/>
        <v>0</v>
      </c>
      <c r="DK198" s="270">
        <f t="shared" si="3705"/>
        <v>0</v>
      </c>
      <c r="DL198" s="252">
        <f t="shared" ref="DL198:EQ198" si="3706">SUMIFS(DL$5:DL$126,$HC$5:$HC$126,$S198,$HE$5:$HE$126,$D197)</f>
        <v>0</v>
      </c>
      <c r="DM198" s="250">
        <f t="shared" si="3706"/>
        <v>0</v>
      </c>
      <c r="DN198" s="253">
        <f t="shared" si="3706"/>
        <v>0</v>
      </c>
      <c r="DO198" s="270">
        <f t="shared" si="3706"/>
        <v>0</v>
      </c>
      <c r="DP198" s="249">
        <f t="shared" si="3706"/>
        <v>0</v>
      </c>
      <c r="DQ198" s="250">
        <f t="shared" si="3706"/>
        <v>0</v>
      </c>
      <c r="DR198" s="270">
        <f t="shared" si="3706"/>
        <v>0</v>
      </c>
      <c r="DS198" s="251">
        <f t="shared" si="3706"/>
        <v>0</v>
      </c>
      <c r="DT198" s="250">
        <f t="shared" si="3706"/>
        <v>0</v>
      </c>
      <c r="DU198" s="270">
        <f t="shared" si="3706"/>
        <v>0</v>
      </c>
      <c r="DV198" s="252">
        <f t="shared" si="3706"/>
        <v>0</v>
      </c>
      <c r="DW198" s="250">
        <f t="shared" si="3706"/>
        <v>0</v>
      </c>
      <c r="DX198" s="253">
        <f t="shared" si="3706"/>
        <v>0</v>
      </c>
      <c r="DY198" s="270">
        <f t="shared" si="3706"/>
        <v>0</v>
      </c>
      <c r="DZ198" s="249">
        <f t="shared" si="3706"/>
        <v>0</v>
      </c>
      <c r="EA198" s="250">
        <f t="shared" si="3706"/>
        <v>0</v>
      </c>
      <c r="EB198" s="270">
        <f t="shared" si="3706"/>
        <v>0</v>
      </c>
      <c r="EC198" s="251">
        <f t="shared" si="3706"/>
        <v>0</v>
      </c>
      <c r="ED198" s="250">
        <f t="shared" si="3706"/>
        <v>0</v>
      </c>
      <c r="EE198" s="270">
        <f t="shared" si="3706"/>
        <v>0</v>
      </c>
      <c r="EF198" s="252">
        <f t="shared" si="3706"/>
        <v>0</v>
      </c>
      <c r="EG198" s="250">
        <f t="shared" si="3706"/>
        <v>0</v>
      </c>
      <c r="EH198" s="253">
        <f t="shared" si="3706"/>
        <v>0</v>
      </c>
      <c r="EI198" s="270">
        <f t="shared" si="3706"/>
        <v>0</v>
      </c>
      <c r="EJ198" s="444">
        <f t="shared" si="3706"/>
        <v>0</v>
      </c>
      <c r="EK198" s="445">
        <f t="shared" si="3706"/>
        <v>0</v>
      </c>
      <c r="EL198" s="446">
        <f t="shared" si="3706"/>
        <v>0</v>
      </c>
      <c r="EM198" s="465">
        <f t="shared" si="3706"/>
        <v>0</v>
      </c>
      <c r="EN198" s="466">
        <f t="shared" si="3706"/>
        <v>0</v>
      </c>
      <c r="EO198" s="467">
        <f t="shared" si="3706"/>
        <v>0</v>
      </c>
      <c r="EP198" s="310">
        <f t="shared" si="3706"/>
        <v>0</v>
      </c>
      <c r="EQ198" s="320">
        <f t="shared" si="3706"/>
        <v>0</v>
      </c>
      <c r="ER198" s="330">
        <f t="shared" ref="ER198:FW198" si="3707">SUMIFS(ER$5:ER$126,$HC$5:$HC$126,$S198,$HE$5:$HE$126,$D197)</f>
        <v>0</v>
      </c>
      <c r="ES198" s="273">
        <f t="shared" si="3707"/>
        <v>0</v>
      </c>
      <c r="ET198" s="254">
        <f t="shared" si="3707"/>
        <v>0</v>
      </c>
      <c r="EU198" s="250">
        <f t="shared" si="3707"/>
        <v>0</v>
      </c>
      <c r="EV198" s="270">
        <f t="shared" si="3707"/>
        <v>0</v>
      </c>
      <c r="EW198" s="251">
        <f t="shared" si="3707"/>
        <v>0</v>
      </c>
      <c r="EX198" s="250">
        <f t="shared" si="3707"/>
        <v>0</v>
      </c>
      <c r="EY198" s="270">
        <f t="shared" si="3707"/>
        <v>0</v>
      </c>
      <c r="EZ198" s="252">
        <f t="shared" si="3707"/>
        <v>0</v>
      </c>
      <c r="FA198" s="250">
        <f t="shared" si="3707"/>
        <v>0</v>
      </c>
      <c r="FB198" s="253">
        <f t="shared" si="3707"/>
        <v>0</v>
      </c>
      <c r="FC198" s="270">
        <f t="shared" si="3707"/>
        <v>0</v>
      </c>
      <c r="FD198" s="249">
        <f t="shared" si="3707"/>
        <v>0</v>
      </c>
      <c r="FE198" s="250">
        <f t="shared" si="3707"/>
        <v>0</v>
      </c>
      <c r="FF198" s="270">
        <f t="shared" si="3707"/>
        <v>0</v>
      </c>
      <c r="FG198" s="251">
        <f t="shared" si="3707"/>
        <v>0</v>
      </c>
      <c r="FH198" s="250">
        <f t="shared" si="3707"/>
        <v>0</v>
      </c>
      <c r="FI198" s="270">
        <f t="shared" si="3707"/>
        <v>0</v>
      </c>
      <c r="FJ198" s="252">
        <f t="shared" si="3707"/>
        <v>0</v>
      </c>
      <c r="FK198" s="250">
        <f t="shared" si="3707"/>
        <v>0</v>
      </c>
      <c r="FL198" s="253">
        <f t="shared" si="3707"/>
        <v>0</v>
      </c>
      <c r="FM198" s="270">
        <f t="shared" si="3707"/>
        <v>0</v>
      </c>
      <c r="FN198" s="249">
        <f t="shared" si="3707"/>
        <v>0</v>
      </c>
      <c r="FO198" s="250">
        <f t="shared" si="3707"/>
        <v>0</v>
      </c>
      <c r="FP198" s="270">
        <f t="shared" si="3707"/>
        <v>0</v>
      </c>
      <c r="FQ198" s="251">
        <f t="shared" si="3707"/>
        <v>0</v>
      </c>
      <c r="FR198" s="250">
        <f t="shared" si="3707"/>
        <v>0</v>
      </c>
      <c r="FS198" s="270">
        <f t="shared" si="3707"/>
        <v>0</v>
      </c>
      <c r="FT198" s="252">
        <f t="shared" si="3707"/>
        <v>0</v>
      </c>
      <c r="FU198" s="250">
        <f t="shared" si="3707"/>
        <v>0</v>
      </c>
      <c r="FV198" s="253">
        <f t="shared" si="3707"/>
        <v>0</v>
      </c>
      <c r="FW198" s="270">
        <f t="shared" si="3707"/>
        <v>0</v>
      </c>
      <c r="FX198" s="444">
        <f t="shared" ref="FX198:HA198" si="3708">SUMIFS(FX$5:FX$126,$HC$5:$HC$126,$S198,$HE$5:$HE$126,$D197)</f>
        <v>0</v>
      </c>
      <c r="FY198" s="445">
        <f t="shared" si="3708"/>
        <v>0</v>
      </c>
      <c r="FZ198" s="446">
        <f t="shared" si="3708"/>
        <v>0</v>
      </c>
      <c r="GA198" s="465">
        <f t="shared" si="3708"/>
        <v>0</v>
      </c>
      <c r="GB198" s="466">
        <f t="shared" si="3708"/>
        <v>0</v>
      </c>
      <c r="GC198" s="467">
        <f t="shared" si="3708"/>
        <v>0</v>
      </c>
      <c r="GD198" s="310">
        <f t="shared" si="3708"/>
        <v>0</v>
      </c>
      <c r="GE198" s="320">
        <f t="shared" si="3708"/>
        <v>0</v>
      </c>
      <c r="GF198" s="330">
        <f t="shared" si="3708"/>
        <v>0</v>
      </c>
      <c r="GG198" s="273">
        <f t="shared" si="3708"/>
        <v>0</v>
      </c>
      <c r="GH198" s="346">
        <f t="shared" si="3708"/>
        <v>0</v>
      </c>
      <c r="GI198" s="347">
        <f t="shared" si="3708"/>
        <v>0</v>
      </c>
      <c r="GJ198" s="277">
        <f t="shared" si="3708"/>
        <v>0</v>
      </c>
      <c r="GK198" s="366">
        <f t="shared" si="3708"/>
        <v>0</v>
      </c>
      <c r="GL198" s="367">
        <f t="shared" si="3708"/>
        <v>0</v>
      </c>
      <c r="GM198" s="280">
        <f t="shared" si="3708"/>
        <v>0</v>
      </c>
      <c r="GN198" s="382">
        <f t="shared" si="3708"/>
        <v>0</v>
      </c>
      <c r="GO198" s="383">
        <f t="shared" si="3708"/>
        <v>0</v>
      </c>
      <c r="GP198" s="330">
        <f t="shared" si="3708"/>
        <v>0</v>
      </c>
      <c r="GQ198" s="283">
        <f t="shared" si="3708"/>
        <v>0</v>
      </c>
      <c r="GR198" s="403">
        <f t="shared" si="3708"/>
        <v>0</v>
      </c>
      <c r="GS198" s="404">
        <f t="shared" si="3708"/>
        <v>0</v>
      </c>
      <c r="GT198" s="286">
        <f t="shared" si="3708"/>
        <v>0</v>
      </c>
      <c r="GU198" s="403">
        <f t="shared" si="3708"/>
        <v>0</v>
      </c>
      <c r="GV198" s="404">
        <f t="shared" si="3708"/>
        <v>0</v>
      </c>
      <c r="GW198" s="286">
        <f t="shared" si="3708"/>
        <v>0</v>
      </c>
      <c r="GX198" s="403">
        <f t="shared" si="3708"/>
        <v>0</v>
      </c>
      <c r="GY198" s="404">
        <f t="shared" si="3708"/>
        <v>0</v>
      </c>
      <c r="GZ198" s="330">
        <f t="shared" si="3708"/>
        <v>0</v>
      </c>
      <c r="HA198" s="290">
        <f t="shared" si="3708"/>
        <v>0</v>
      </c>
      <c r="HB198" s="260"/>
      <c r="HC198" s="247" t="s">
        <v>238</v>
      </c>
      <c r="HD198" s="258"/>
      <c r="HE198" s="259"/>
      <c r="HF198" s="258"/>
      <c r="HG198" s="258"/>
    </row>
    <row r="199" spans="2:215" s="96" customFormat="1" ht="29.25" thickBot="1">
      <c r="B199" s="602"/>
      <c r="C199" s="147"/>
      <c r="D199" s="521"/>
      <c r="E199" s="234"/>
      <c r="F199" s="235"/>
      <c r="G199" s="235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9"/>
      <c r="S199" s="268" t="s">
        <v>239</v>
      </c>
      <c r="T199" s="261" t="str">
        <f t="shared" ref="T199:AA199" si="3709">IF(AND(T197&gt;0,T198&gt;0),ROUNDDOWN(T198/T197,4),"")</f>
        <v/>
      </c>
      <c r="U199" s="262" t="str">
        <f t="shared" si="3709"/>
        <v/>
      </c>
      <c r="V199" s="271" t="str">
        <f t="shared" si="3709"/>
        <v/>
      </c>
      <c r="W199" s="263" t="str">
        <f t="shared" si="3709"/>
        <v/>
      </c>
      <c r="X199" s="262" t="str">
        <f t="shared" si="3709"/>
        <v/>
      </c>
      <c r="Y199" s="271" t="str">
        <f t="shared" si="3709"/>
        <v/>
      </c>
      <c r="Z199" s="264" t="str">
        <f t="shared" si="3709"/>
        <v/>
      </c>
      <c r="AA199" s="262" t="str">
        <f t="shared" si="3709"/>
        <v/>
      </c>
      <c r="AB199" s="265">
        <f>IF(AB198&gt;0,AB198/AB197,0)</f>
        <v>0</v>
      </c>
      <c r="AC199" s="271" t="str">
        <f t="shared" ref="AC199:AK199" si="3710">IF(AND(AC197&gt;0,AC198&gt;0),ROUNDDOWN(AC198/AC197,4),"")</f>
        <v/>
      </c>
      <c r="AD199" s="261" t="str">
        <f t="shared" si="3710"/>
        <v/>
      </c>
      <c r="AE199" s="262" t="str">
        <f t="shared" si="3710"/>
        <v/>
      </c>
      <c r="AF199" s="271" t="str">
        <f t="shared" si="3710"/>
        <v/>
      </c>
      <c r="AG199" s="263" t="str">
        <f t="shared" si="3710"/>
        <v/>
      </c>
      <c r="AH199" s="262" t="str">
        <f t="shared" si="3710"/>
        <v/>
      </c>
      <c r="AI199" s="271" t="str">
        <f t="shared" si="3710"/>
        <v/>
      </c>
      <c r="AJ199" s="264" t="str">
        <f t="shared" si="3710"/>
        <v/>
      </c>
      <c r="AK199" s="262" t="str">
        <f t="shared" si="3710"/>
        <v/>
      </c>
      <c r="AL199" s="265">
        <f>IF(AL198&gt;0,AL198/AL197,0)</f>
        <v>0</v>
      </c>
      <c r="AM199" s="271" t="str">
        <f t="shared" ref="AM199:AU199" si="3711">IF(AND(AM197&gt;0,AM198&gt;0),ROUNDDOWN(AM198/AM197,4),"")</f>
        <v/>
      </c>
      <c r="AN199" s="261" t="str">
        <f t="shared" si="3711"/>
        <v/>
      </c>
      <c r="AO199" s="262" t="str">
        <f t="shared" si="3711"/>
        <v/>
      </c>
      <c r="AP199" s="271" t="str">
        <f t="shared" si="3711"/>
        <v/>
      </c>
      <c r="AQ199" s="263" t="str">
        <f t="shared" si="3711"/>
        <v/>
      </c>
      <c r="AR199" s="262" t="str">
        <f t="shared" si="3711"/>
        <v/>
      </c>
      <c r="AS199" s="271" t="str">
        <f t="shared" si="3711"/>
        <v/>
      </c>
      <c r="AT199" s="264" t="str">
        <f t="shared" si="3711"/>
        <v/>
      </c>
      <c r="AU199" s="262" t="str">
        <f t="shared" si="3711"/>
        <v/>
      </c>
      <c r="AV199" s="265">
        <f>IF(AV198&gt;0,AV198/AV197,0)</f>
        <v>0</v>
      </c>
      <c r="AW199" s="271" t="str">
        <f t="shared" ref="AW199:BE199" si="3712">IF(AND(AW197&gt;0,AW198&gt;0),ROUNDDOWN(AW198/AW197,4),"")</f>
        <v/>
      </c>
      <c r="AX199" s="447" t="str">
        <f t="shared" si="3712"/>
        <v/>
      </c>
      <c r="AY199" s="448" t="str">
        <f t="shared" si="3712"/>
        <v/>
      </c>
      <c r="AZ199" s="449" t="str">
        <f t="shared" si="3712"/>
        <v/>
      </c>
      <c r="BA199" s="468" t="str">
        <f t="shared" si="3712"/>
        <v/>
      </c>
      <c r="BB199" s="469" t="str">
        <f t="shared" si="3712"/>
        <v/>
      </c>
      <c r="BC199" s="470" t="str">
        <f t="shared" si="3712"/>
        <v/>
      </c>
      <c r="BD199" s="311" t="str">
        <f t="shared" si="3712"/>
        <v/>
      </c>
      <c r="BE199" s="321" t="str">
        <f t="shared" si="3712"/>
        <v/>
      </c>
      <c r="BF199" s="331"/>
      <c r="BG199" s="274" t="str">
        <f>IF(AND(BG197&gt;0,BG198&gt;0),ROUNDDOWN(BG198/BG197,4),"")</f>
        <v/>
      </c>
      <c r="BH199" s="267" t="str">
        <f t="shared" ref="BH199:BO199" si="3713">IF(AND(BH197&gt;0,BH198&gt;0),ROUNDDOWN(BH198/BH197,4),"")</f>
        <v/>
      </c>
      <c r="BI199" s="262" t="str">
        <f t="shared" si="3713"/>
        <v/>
      </c>
      <c r="BJ199" s="271" t="str">
        <f t="shared" si="3713"/>
        <v/>
      </c>
      <c r="BK199" s="263" t="str">
        <f t="shared" si="3713"/>
        <v/>
      </c>
      <c r="BL199" s="262" t="str">
        <f t="shared" si="3713"/>
        <v/>
      </c>
      <c r="BM199" s="271" t="str">
        <f t="shared" si="3713"/>
        <v/>
      </c>
      <c r="BN199" s="264" t="str">
        <f t="shared" si="3713"/>
        <v/>
      </c>
      <c r="BO199" s="262" t="str">
        <f t="shared" si="3713"/>
        <v/>
      </c>
      <c r="BP199" s="265">
        <f>IF(BP198&gt;0,BP198/BP197,0)</f>
        <v>0</v>
      </c>
      <c r="BQ199" s="271" t="str">
        <f t="shared" ref="BQ199:BY199" si="3714">IF(AND(BQ197&gt;0,BQ198&gt;0),ROUNDDOWN(BQ198/BQ197,4),"")</f>
        <v/>
      </c>
      <c r="BR199" s="261" t="str">
        <f t="shared" si="3714"/>
        <v/>
      </c>
      <c r="BS199" s="262" t="str">
        <f t="shared" si="3714"/>
        <v/>
      </c>
      <c r="BT199" s="271" t="str">
        <f t="shared" si="3714"/>
        <v/>
      </c>
      <c r="BU199" s="263" t="str">
        <f t="shared" si="3714"/>
        <v/>
      </c>
      <c r="BV199" s="262" t="str">
        <f t="shared" si="3714"/>
        <v/>
      </c>
      <c r="BW199" s="271" t="str">
        <f t="shared" si="3714"/>
        <v/>
      </c>
      <c r="BX199" s="264" t="str">
        <f t="shared" si="3714"/>
        <v/>
      </c>
      <c r="BY199" s="262" t="str">
        <f t="shared" si="3714"/>
        <v/>
      </c>
      <c r="BZ199" s="265">
        <f>IF(BZ198&gt;0,BZ198/BZ197,0)</f>
        <v>0</v>
      </c>
      <c r="CA199" s="271" t="str">
        <f t="shared" ref="CA199:CI199" si="3715">IF(AND(CA197&gt;0,CA198&gt;0),ROUNDDOWN(CA198/CA197,4),"")</f>
        <v/>
      </c>
      <c r="CB199" s="261" t="str">
        <f t="shared" si="3715"/>
        <v/>
      </c>
      <c r="CC199" s="262" t="str">
        <f t="shared" si="3715"/>
        <v/>
      </c>
      <c r="CD199" s="271" t="str">
        <f t="shared" si="3715"/>
        <v/>
      </c>
      <c r="CE199" s="263" t="str">
        <f t="shared" si="3715"/>
        <v/>
      </c>
      <c r="CF199" s="262" t="str">
        <f t="shared" si="3715"/>
        <v/>
      </c>
      <c r="CG199" s="271" t="str">
        <f t="shared" si="3715"/>
        <v/>
      </c>
      <c r="CH199" s="264" t="str">
        <f t="shared" si="3715"/>
        <v/>
      </c>
      <c r="CI199" s="262" t="str">
        <f t="shared" si="3715"/>
        <v/>
      </c>
      <c r="CJ199" s="265">
        <f>IF(CJ198&gt;0,CJ198/CJ197,0)</f>
        <v>0</v>
      </c>
      <c r="CK199" s="271" t="str">
        <f t="shared" ref="CK199:CS199" si="3716">IF(AND(CK197&gt;0,CK198&gt;0),ROUNDDOWN(CK198/CK197,4),"")</f>
        <v/>
      </c>
      <c r="CL199" s="447" t="str">
        <f t="shared" si="3716"/>
        <v/>
      </c>
      <c r="CM199" s="448" t="str">
        <f t="shared" si="3716"/>
        <v/>
      </c>
      <c r="CN199" s="449" t="str">
        <f t="shared" si="3716"/>
        <v/>
      </c>
      <c r="CO199" s="468" t="str">
        <f t="shared" si="3716"/>
        <v/>
      </c>
      <c r="CP199" s="469" t="str">
        <f t="shared" si="3716"/>
        <v/>
      </c>
      <c r="CQ199" s="470" t="str">
        <f t="shared" si="3716"/>
        <v/>
      </c>
      <c r="CR199" s="311" t="str">
        <f t="shared" si="3716"/>
        <v/>
      </c>
      <c r="CS199" s="321" t="str">
        <f t="shared" si="3716"/>
        <v/>
      </c>
      <c r="CT199" s="331"/>
      <c r="CU199" s="274" t="str">
        <f t="shared" ref="CU199:DC199" si="3717">IF(AND(CU197&gt;0,CU198&gt;0),ROUNDDOWN(CU198/CU197,4),"")</f>
        <v/>
      </c>
      <c r="CV199" s="348" t="str">
        <f t="shared" si="3717"/>
        <v/>
      </c>
      <c r="CW199" s="349" t="str">
        <f t="shared" si="3717"/>
        <v/>
      </c>
      <c r="CX199" s="278" t="str">
        <f t="shared" si="3717"/>
        <v/>
      </c>
      <c r="CY199" s="368" t="str">
        <f t="shared" si="3717"/>
        <v/>
      </c>
      <c r="CZ199" s="369" t="str">
        <f t="shared" si="3717"/>
        <v/>
      </c>
      <c r="DA199" s="281" t="str">
        <f t="shared" si="3717"/>
        <v/>
      </c>
      <c r="DB199" s="384" t="str">
        <f t="shared" si="3717"/>
        <v/>
      </c>
      <c r="DC199" s="385" t="str">
        <f t="shared" si="3717"/>
        <v/>
      </c>
      <c r="DD199" s="386"/>
      <c r="DE199" s="284" t="str">
        <f>IF(AND(DE197&gt;0,DE198&gt;0),ROUNDDOWN(DE198/DE197,4),"")</f>
        <v/>
      </c>
      <c r="DF199" s="267" t="str">
        <f t="shared" ref="DF199:DM199" si="3718">IF(AND(DF197&gt;0,DF198&gt;0),ROUNDDOWN(DF198/DF197,4),"")</f>
        <v/>
      </c>
      <c r="DG199" s="262" t="str">
        <f t="shared" si="3718"/>
        <v/>
      </c>
      <c r="DH199" s="271" t="str">
        <f t="shared" si="3718"/>
        <v/>
      </c>
      <c r="DI199" s="263" t="str">
        <f t="shared" si="3718"/>
        <v/>
      </c>
      <c r="DJ199" s="262" t="str">
        <f t="shared" si="3718"/>
        <v/>
      </c>
      <c r="DK199" s="271" t="str">
        <f t="shared" si="3718"/>
        <v/>
      </c>
      <c r="DL199" s="264" t="str">
        <f t="shared" si="3718"/>
        <v/>
      </c>
      <c r="DM199" s="262" t="str">
        <f t="shared" si="3718"/>
        <v/>
      </c>
      <c r="DN199" s="265">
        <f>IF(DN198&gt;0,DN198/DN197,0)</f>
        <v>0</v>
      </c>
      <c r="DO199" s="271" t="str">
        <f t="shared" ref="DO199:DW199" si="3719">IF(AND(DO197&gt;0,DO198&gt;0),ROUNDDOWN(DO198/DO197,4),"")</f>
        <v/>
      </c>
      <c r="DP199" s="261" t="str">
        <f t="shared" si="3719"/>
        <v/>
      </c>
      <c r="DQ199" s="262" t="str">
        <f t="shared" si="3719"/>
        <v/>
      </c>
      <c r="DR199" s="271" t="str">
        <f t="shared" si="3719"/>
        <v/>
      </c>
      <c r="DS199" s="263" t="str">
        <f t="shared" si="3719"/>
        <v/>
      </c>
      <c r="DT199" s="262" t="str">
        <f t="shared" si="3719"/>
        <v/>
      </c>
      <c r="DU199" s="271" t="str">
        <f t="shared" si="3719"/>
        <v/>
      </c>
      <c r="DV199" s="264" t="str">
        <f t="shared" si="3719"/>
        <v/>
      </c>
      <c r="DW199" s="262" t="str">
        <f t="shared" si="3719"/>
        <v/>
      </c>
      <c r="DX199" s="265">
        <f>IF(DX198&gt;0,DX198/DX197,0)</f>
        <v>0</v>
      </c>
      <c r="DY199" s="271" t="str">
        <f t="shared" ref="DY199:EG199" si="3720">IF(AND(DY197&gt;0,DY198&gt;0),ROUNDDOWN(DY198/DY197,4),"")</f>
        <v/>
      </c>
      <c r="DZ199" s="261" t="str">
        <f t="shared" si="3720"/>
        <v/>
      </c>
      <c r="EA199" s="262" t="str">
        <f t="shared" si="3720"/>
        <v/>
      </c>
      <c r="EB199" s="271" t="str">
        <f t="shared" si="3720"/>
        <v/>
      </c>
      <c r="EC199" s="263" t="str">
        <f t="shared" si="3720"/>
        <v/>
      </c>
      <c r="ED199" s="262" t="str">
        <f t="shared" si="3720"/>
        <v/>
      </c>
      <c r="EE199" s="271" t="str">
        <f t="shared" si="3720"/>
        <v/>
      </c>
      <c r="EF199" s="264" t="str">
        <f t="shared" si="3720"/>
        <v/>
      </c>
      <c r="EG199" s="262" t="str">
        <f t="shared" si="3720"/>
        <v/>
      </c>
      <c r="EH199" s="265">
        <f>IF(EH198&gt;0,EH198/EH197,0)</f>
        <v>0</v>
      </c>
      <c r="EI199" s="271" t="str">
        <f t="shared" ref="EI199:EQ199" si="3721">IF(AND(EI197&gt;0,EI198&gt;0),ROUNDDOWN(EI198/EI197,4),"")</f>
        <v/>
      </c>
      <c r="EJ199" s="447" t="str">
        <f t="shared" si="3721"/>
        <v/>
      </c>
      <c r="EK199" s="448" t="str">
        <f t="shared" si="3721"/>
        <v/>
      </c>
      <c r="EL199" s="449" t="str">
        <f t="shared" si="3721"/>
        <v/>
      </c>
      <c r="EM199" s="468" t="str">
        <f t="shared" si="3721"/>
        <v/>
      </c>
      <c r="EN199" s="469" t="str">
        <f t="shared" si="3721"/>
        <v/>
      </c>
      <c r="EO199" s="470" t="str">
        <f t="shared" si="3721"/>
        <v/>
      </c>
      <c r="EP199" s="311" t="str">
        <f t="shared" si="3721"/>
        <v/>
      </c>
      <c r="EQ199" s="321" t="str">
        <f t="shared" si="3721"/>
        <v/>
      </c>
      <c r="ER199" s="331"/>
      <c r="ES199" s="274" t="str">
        <f>IF(AND(ES197&gt;0,ES198&gt;0),ROUNDDOWN(ES198/ES197,4),"")</f>
        <v/>
      </c>
      <c r="ET199" s="267" t="str">
        <f t="shared" ref="ET199:FA199" si="3722">IF(AND(ET197&gt;0,ET198&gt;0),ROUNDDOWN(ET198/ET197,4),"")</f>
        <v/>
      </c>
      <c r="EU199" s="262" t="str">
        <f t="shared" si="3722"/>
        <v/>
      </c>
      <c r="EV199" s="271" t="str">
        <f t="shared" si="3722"/>
        <v/>
      </c>
      <c r="EW199" s="263" t="str">
        <f t="shared" si="3722"/>
        <v/>
      </c>
      <c r="EX199" s="262" t="str">
        <f t="shared" si="3722"/>
        <v/>
      </c>
      <c r="EY199" s="271" t="str">
        <f t="shared" si="3722"/>
        <v/>
      </c>
      <c r="EZ199" s="264" t="str">
        <f t="shared" si="3722"/>
        <v/>
      </c>
      <c r="FA199" s="262" t="str">
        <f t="shared" si="3722"/>
        <v/>
      </c>
      <c r="FB199" s="265">
        <f>IF(FB198&gt;0,FB198/FB197,0)</f>
        <v>0</v>
      </c>
      <c r="FC199" s="271" t="str">
        <f t="shared" ref="FC199:FK199" si="3723">IF(AND(FC197&gt;0,FC198&gt;0),ROUNDDOWN(FC198/FC197,4),"")</f>
        <v/>
      </c>
      <c r="FD199" s="261" t="str">
        <f t="shared" si="3723"/>
        <v/>
      </c>
      <c r="FE199" s="262" t="str">
        <f t="shared" si="3723"/>
        <v/>
      </c>
      <c r="FF199" s="271" t="str">
        <f t="shared" si="3723"/>
        <v/>
      </c>
      <c r="FG199" s="263" t="str">
        <f t="shared" si="3723"/>
        <v/>
      </c>
      <c r="FH199" s="262" t="str">
        <f t="shared" si="3723"/>
        <v/>
      </c>
      <c r="FI199" s="271" t="str">
        <f t="shared" si="3723"/>
        <v/>
      </c>
      <c r="FJ199" s="264" t="str">
        <f t="shared" si="3723"/>
        <v/>
      </c>
      <c r="FK199" s="262" t="str">
        <f t="shared" si="3723"/>
        <v/>
      </c>
      <c r="FL199" s="265">
        <f>IF(FL198&gt;0,FL198/FL197,0)</f>
        <v>0</v>
      </c>
      <c r="FM199" s="271" t="str">
        <f t="shared" ref="FM199:FU199" si="3724">IF(AND(FM197&gt;0,FM198&gt;0),ROUNDDOWN(FM198/FM197,4),"")</f>
        <v/>
      </c>
      <c r="FN199" s="261" t="str">
        <f t="shared" si="3724"/>
        <v/>
      </c>
      <c r="FO199" s="262" t="str">
        <f t="shared" si="3724"/>
        <v/>
      </c>
      <c r="FP199" s="271" t="str">
        <f t="shared" si="3724"/>
        <v/>
      </c>
      <c r="FQ199" s="263" t="str">
        <f t="shared" si="3724"/>
        <v/>
      </c>
      <c r="FR199" s="262" t="str">
        <f t="shared" si="3724"/>
        <v/>
      </c>
      <c r="FS199" s="271" t="str">
        <f t="shared" si="3724"/>
        <v/>
      </c>
      <c r="FT199" s="264" t="str">
        <f t="shared" si="3724"/>
        <v/>
      </c>
      <c r="FU199" s="262" t="str">
        <f t="shared" si="3724"/>
        <v/>
      </c>
      <c r="FV199" s="265">
        <f>IF(FV198&gt;0,FV198/FV197,0)</f>
        <v>0</v>
      </c>
      <c r="FW199" s="271" t="str">
        <f t="shared" ref="FW199:GE199" si="3725">IF(AND(FW197&gt;0,FW198&gt;0),ROUNDDOWN(FW198/FW197,4),"")</f>
        <v/>
      </c>
      <c r="FX199" s="447" t="str">
        <f t="shared" si="3725"/>
        <v/>
      </c>
      <c r="FY199" s="448" t="str">
        <f t="shared" si="3725"/>
        <v/>
      </c>
      <c r="FZ199" s="449" t="str">
        <f t="shared" si="3725"/>
        <v/>
      </c>
      <c r="GA199" s="468" t="str">
        <f t="shared" si="3725"/>
        <v/>
      </c>
      <c r="GB199" s="469" t="str">
        <f t="shared" si="3725"/>
        <v/>
      </c>
      <c r="GC199" s="470" t="str">
        <f t="shared" si="3725"/>
        <v/>
      </c>
      <c r="GD199" s="311" t="str">
        <f t="shared" si="3725"/>
        <v/>
      </c>
      <c r="GE199" s="321" t="str">
        <f t="shared" si="3725"/>
        <v/>
      </c>
      <c r="GF199" s="331"/>
      <c r="GG199" s="274" t="str">
        <f t="shared" ref="GG199:GO199" si="3726">IF(AND(GG197&gt;0,GG198&gt;0),ROUNDDOWN(GG198/GG197,4),"")</f>
        <v/>
      </c>
      <c r="GH199" s="348" t="str">
        <f t="shared" si="3726"/>
        <v/>
      </c>
      <c r="GI199" s="349" t="str">
        <f t="shared" si="3726"/>
        <v/>
      </c>
      <c r="GJ199" s="278" t="str">
        <f t="shared" si="3726"/>
        <v/>
      </c>
      <c r="GK199" s="368" t="str">
        <f t="shared" si="3726"/>
        <v/>
      </c>
      <c r="GL199" s="369" t="str">
        <f t="shared" si="3726"/>
        <v/>
      </c>
      <c r="GM199" s="281" t="str">
        <f t="shared" si="3726"/>
        <v/>
      </c>
      <c r="GN199" s="384" t="str">
        <f t="shared" si="3726"/>
        <v/>
      </c>
      <c r="GO199" s="385" t="str">
        <f t="shared" si="3726"/>
        <v/>
      </c>
      <c r="GP199" s="386"/>
      <c r="GQ199" s="284" t="str">
        <f t="shared" ref="GQ199:GY199" si="3727">IF(AND(GQ197&gt;0,GQ198&gt;0),ROUNDDOWN(GQ198/GQ197,4),"")</f>
        <v/>
      </c>
      <c r="GR199" s="405" t="str">
        <f t="shared" si="3727"/>
        <v/>
      </c>
      <c r="GS199" s="406" t="str">
        <f t="shared" si="3727"/>
        <v/>
      </c>
      <c r="GT199" s="288" t="str">
        <f t="shared" si="3727"/>
        <v/>
      </c>
      <c r="GU199" s="405" t="str">
        <f t="shared" si="3727"/>
        <v/>
      </c>
      <c r="GV199" s="406" t="str">
        <f t="shared" si="3727"/>
        <v/>
      </c>
      <c r="GW199" s="288" t="str">
        <f t="shared" si="3727"/>
        <v/>
      </c>
      <c r="GX199" s="405" t="str">
        <f t="shared" si="3727"/>
        <v/>
      </c>
      <c r="GY199" s="406" t="str">
        <f t="shared" si="3727"/>
        <v/>
      </c>
      <c r="GZ199" s="415"/>
      <c r="HA199" s="287" t="str">
        <f>IF(AND(HA197&gt;0,HA198&gt;0),ROUNDDOWN(HA198/HA197,4),"")</f>
        <v/>
      </c>
      <c r="HB199" s="260"/>
      <c r="HC199" s="258"/>
      <c r="HD199" s="258"/>
      <c r="HE199" s="259"/>
      <c r="HF199" s="258"/>
      <c r="HG199" s="258"/>
    </row>
    <row r="200" spans="2:215">
      <c r="B200" s="603"/>
    </row>
  </sheetData>
  <autoFilter ref="C4:HG202" xr:uid="{7DF141AC-5F74-498B-8398-94EACA62EA33}"/>
  <mergeCells count="59">
    <mergeCell ref="C1:D1"/>
    <mergeCell ref="C2:D2"/>
    <mergeCell ref="GN1:GQ1"/>
    <mergeCell ref="GN2:GQ3"/>
    <mergeCell ref="FX1:FZ1"/>
    <mergeCell ref="GA1:GC1"/>
    <mergeCell ref="GD1:GG1"/>
    <mergeCell ref="GH1:GJ1"/>
    <mergeCell ref="GK1:GM1"/>
    <mergeCell ref="FX2:FZ3"/>
    <mergeCell ref="GA2:GC3"/>
    <mergeCell ref="GD2:GG3"/>
    <mergeCell ref="GH2:GJ3"/>
    <mergeCell ref="GK2:GM3"/>
    <mergeCell ref="EJ1:EL1"/>
    <mergeCell ref="EM1:EO1"/>
    <mergeCell ref="GR1:GT1"/>
    <mergeCell ref="GR2:GT3"/>
    <mergeCell ref="GU1:GW1"/>
    <mergeCell ref="GU2:GW3"/>
    <mergeCell ref="GX1:HA1"/>
    <mergeCell ref="GX2:HA3"/>
    <mergeCell ref="EP1:ES1"/>
    <mergeCell ref="EJ2:EL3"/>
    <mergeCell ref="EM2:EO3"/>
    <mergeCell ref="EP2:ES3"/>
    <mergeCell ref="DB2:DE3"/>
    <mergeCell ref="DB1:DE1"/>
    <mergeCell ref="CL1:CN1"/>
    <mergeCell ref="CO1:CQ1"/>
    <mergeCell ref="CR1:CU1"/>
    <mergeCell ref="CV1:CX1"/>
    <mergeCell ref="CY1:DA1"/>
    <mergeCell ref="CL2:CN3"/>
    <mergeCell ref="CO2:CQ3"/>
    <mergeCell ref="CR2:CU3"/>
    <mergeCell ref="CV2:CX3"/>
    <mergeCell ref="CY2:DA3"/>
    <mergeCell ref="AX1:AZ1"/>
    <mergeCell ref="BA1:BC1"/>
    <mergeCell ref="BD1:BG1"/>
    <mergeCell ref="AX2:AZ3"/>
    <mergeCell ref="BA2:BC3"/>
    <mergeCell ref="BD2:BG3"/>
    <mergeCell ref="D129:D131"/>
    <mergeCell ref="D134:D136"/>
    <mergeCell ref="D139:D141"/>
    <mergeCell ref="D144:D146"/>
    <mergeCell ref="D148:D150"/>
    <mergeCell ref="D152:D154"/>
    <mergeCell ref="D157:D159"/>
    <mergeCell ref="D162:D164"/>
    <mergeCell ref="D167:D169"/>
    <mergeCell ref="D172:D174"/>
    <mergeCell ref="D177:D179"/>
    <mergeCell ref="D182:D184"/>
    <mergeCell ref="D187:D189"/>
    <mergeCell ref="D192:D194"/>
    <mergeCell ref="D197:D199"/>
  </mergeCells>
  <phoneticPr fontId="18"/>
  <conditionalFormatting sqref="T2:HA199">
    <cfRule type="expression" dxfId="8" priority="8">
      <formula>T$3="経常利益"</formula>
    </cfRule>
    <cfRule type="expression" dxfId="7" priority="9">
      <formula>T$3="完成"</formula>
    </cfRule>
    <cfRule type="expression" dxfId="6" priority="10">
      <formula>T$3="着工"</formula>
    </cfRule>
    <cfRule type="expression" dxfId="5" priority="11">
      <formula>T$3="受注"</formula>
    </cfRule>
  </conditionalFormatting>
  <conditionalFormatting sqref="C5:HC199">
    <cfRule type="expression" dxfId="4" priority="7">
      <formula>$C5="小計"</formula>
    </cfRule>
  </conditionalFormatting>
  <conditionalFormatting sqref="T5:HA199">
    <cfRule type="cellIs" dxfId="3" priority="3" operator="between">
      <formula>1</formula>
      <formula>300</formula>
    </cfRule>
    <cfRule type="cellIs" dxfId="2" priority="4" operator="between">
      <formula>0</formula>
      <formula>1</formula>
    </cfRule>
  </conditionalFormatting>
  <conditionalFormatting sqref="S5:HC199">
    <cfRule type="expression" dxfId="1" priority="5">
      <formula>$S5="達成率"</formula>
    </cfRule>
    <cfRule type="expression" dxfId="0" priority="6">
      <formula>$S5="実績"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縦の展開する">
                <anchor moveWithCells="1" sizeWithCells="1">
                  <from>
                    <xdr:col>0</xdr:col>
                    <xdr:colOff>161925</xdr:colOff>
                    <xdr:row>2</xdr:row>
                    <xdr:rowOff>57150</xdr:rowOff>
                  </from>
                  <to>
                    <xdr:col>1</xdr:col>
                    <xdr:colOff>180975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323C-088E-45C5-9D13-9733ADA35AA8}">
  <sheetPr codeName="Sheet2">
    <tabColor rgb="FF00B050"/>
  </sheetPr>
  <dimension ref="A1:U1405"/>
  <sheetViews>
    <sheetView workbookViewId="0">
      <selection activeCell="F16" sqref="F16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6.5" customWidth="1"/>
    <col min="9" max="9" width="7.625" customWidth="1"/>
    <col min="10" max="10" width="5.125" bestFit="1" customWidth="1"/>
    <col min="11" max="11" width="8.75" bestFit="1" customWidth="1"/>
    <col min="12" max="12" width="14.5" customWidth="1"/>
    <col min="13" max="13" width="17.75" customWidth="1"/>
    <col min="14" max="15" width="16.125" customWidth="1"/>
    <col min="16" max="16" width="14.5" customWidth="1"/>
    <col min="17" max="17" width="17.75" customWidth="1"/>
    <col min="18" max="19" width="16.125" customWidth="1"/>
    <col min="20" max="20" width="11" bestFit="1" customWidth="1"/>
    <col min="21" max="21" width="22.375" bestFit="1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163</v>
      </c>
      <c r="J1" t="s">
        <v>164</v>
      </c>
      <c r="K1" t="s">
        <v>8</v>
      </c>
      <c r="L1" t="s">
        <v>167</v>
      </c>
      <c r="M1" t="s">
        <v>165</v>
      </c>
      <c r="N1" t="s">
        <v>9</v>
      </c>
      <c r="O1" t="s">
        <v>166</v>
      </c>
      <c r="P1" t="s">
        <v>10</v>
      </c>
      <c r="Q1" t="s">
        <v>11</v>
      </c>
      <c r="R1" t="s">
        <v>12</v>
      </c>
      <c r="S1" t="s">
        <v>168</v>
      </c>
      <c r="T1" t="s">
        <v>13</v>
      </c>
      <c r="U1" t="s">
        <v>14</v>
      </c>
    </row>
    <row r="2" spans="1:21">
      <c r="A2" s="18">
        <v>388006</v>
      </c>
      <c r="B2" t="s">
        <v>78</v>
      </c>
      <c r="C2" t="s">
        <v>92</v>
      </c>
      <c r="D2" t="s">
        <v>91</v>
      </c>
      <c r="E2" t="s">
        <v>52</v>
      </c>
      <c r="F2" t="s">
        <v>38</v>
      </c>
      <c r="G2" t="s">
        <v>89</v>
      </c>
      <c r="H2" s="1">
        <v>9</v>
      </c>
      <c r="I2" t="s">
        <v>24</v>
      </c>
      <c r="J2" t="s">
        <v>32</v>
      </c>
      <c r="K2" t="s">
        <v>21</v>
      </c>
      <c r="L2">
        <v>2</v>
      </c>
      <c r="M2">
        <v>52945454</v>
      </c>
      <c r="N2">
        <v>21.66</v>
      </c>
      <c r="O2">
        <v>11469763</v>
      </c>
      <c r="P2">
        <v>1</v>
      </c>
      <c r="Q2">
        <v>24177046</v>
      </c>
      <c r="R2">
        <v>19.670000000000002</v>
      </c>
      <c r="S2">
        <v>4757700</v>
      </c>
      <c r="T2" t="s">
        <v>22</v>
      </c>
      <c r="U2" t="s">
        <v>319</v>
      </c>
    </row>
    <row r="3" spans="1:21">
      <c r="A3">
        <v>388005</v>
      </c>
      <c r="B3" t="s">
        <v>78</v>
      </c>
      <c r="C3" t="s">
        <v>92</v>
      </c>
      <c r="D3" t="s">
        <v>91</v>
      </c>
      <c r="E3" t="s">
        <v>52</v>
      </c>
      <c r="F3" t="s">
        <v>38</v>
      </c>
      <c r="G3" t="s">
        <v>89</v>
      </c>
      <c r="H3" s="1">
        <v>9</v>
      </c>
      <c r="I3" t="s">
        <v>23</v>
      </c>
      <c r="J3" t="s">
        <v>32</v>
      </c>
      <c r="K3" t="s">
        <v>21</v>
      </c>
      <c r="L3">
        <v>1</v>
      </c>
      <c r="M3">
        <v>30000000</v>
      </c>
      <c r="N3">
        <v>23.5</v>
      </c>
      <c r="O3">
        <v>7050000</v>
      </c>
      <c r="P3">
        <v>1</v>
      </c>
      <c r="Q3">
        <v>19206625</v>
      </c>
      <c r="R3">
        <v>23.26</v>
      </c>
      <c r="S3">
        <v>4467542</v>
      </c>
      <c r="T3" t="s">
        <v>22</v>
      </c>
      <c r="U3" t="s">
        <v>319</v>
      </c>
    </row>
    <row r="4" spans="1:21">
      <c r="A4">
        <v>388004</v>
      </c>
      <c r="B4" t="s">
        <v>78</v>
      </c>
      <c r="C4" t="s">
        <v>92</v>
      </c>
      <c r="D4" t="s">
        <v>91</v>
      </c>
      <c r="E4" t="s">
        <v>52</v>
      </c>
      <c r="F4" t="s">
        <v>38</v>
      </c>
      <c r="G4" t="s">
        <v>89</v>
      </c>
      <c r="H4" s="1">
        <v>9</v>
      </c>
      <c r="I4" t="s">
        <v>19</v>
      </c>
      <c r="J4" t="s">
        <v>32</v>
      </c>
      <c r="K4" t="s">
        <v>21</v>
      </c>
      <c r="L4">
        <v>1</v>
      </c>
      <c r="M4">
        <v>30000000</v>
      </c>
      <c r="N4">
        <v>23.5</v>
      </c>
      <c r="O4">
        <v>7050000</v>
      </c>
      <c r="P4">
        <v>1</v>
      </c>
      <c r="Q4">
        <v>27184213</v>
      </c>
      <c r="R4">
        <v>23.47</v>
      </c>
      <c r="S4">
        <v>6380955</v>
      </c>
      <c r="T4" t="s">
        <v>22</v>
      </c>
      <c r="U4" t="s">
        <v>319</v>
      </c>
    </row>
    <row r="5" spans="1:21">
      <c r="A5">
        <v>388003</v>
      </c>
      <c r="B5" t="s">
        <v>78</v>
      </c>
      <c r="C5" t="s">
        <v>92</v>
      </c>
      <c r="D5" t="s">
        <v>91</v>
      </c>
      <c r="E5" t="s">
        <v>52</v>
      </c>
      <c r="F5" t="s">
        <v>38</v>
      </c>
      <c r="G5" t="s">
        <v>89</v>
      </c>
      <c r="H5" s="1">
        <v>8</v>
      </c>
      <c r="I5" t="s">
        <v>24</v>
      </c>
      <c r="J5" t="s">
        <v>31</v>
      </c>
      <c r="K5" t="s">
        <v>21</v>
      </c>
      <c r="L5">
        <v>1</v>
      </c>
      <c r="M5">
        <v>29262300</v>
      </c>
      <c r="N5">
        <v>20.14</v>
      </c>
      <c r="O5">
        <v>5893467</v>
      </c>
      <c r="P5">
        <v>1</v>
      </c>
      <c r="Q5">
        <v>35114762</v>
      </c>
      <c r="R5">
        <v>23.1</v>
      </c>
      <c r="S5">
        <v>8113707</v>
      </c>
      <c r="T5" t="s">
        <v>22</v>
      </c>
      <c r="U5" t="s">
        <v>320</v>
      </c>
    </row>
    <row r="6" spans="1:21">
      <c r="A6">
        <v>388002</v>
      </c>
      <c r="B6" t="s">
        <v>78</v>
      </c>
      <c r="C6" t="s">
        <v>92</v>
      </c>
      <c r="D6" t="s">
        <v>91</v>
      </c>
      <c r="E6" t="s">
        <v>52</v>
      </c>
      <c r="F6" t="s">
        <v>38</v>
      </c>
      <c r="G6" t="s">
        <v>89</v>
      </c>
      <c r="H6" s="1">
        <v>8</v>
      </c>
      <c r="I6" t="s">
        <v>23</v>
      </c>
      <c r="J6" t="s">
        <v>31</v>
      </c>
      <c r="K6" t="s">
        <v>21</v>
      </c>
      <c r="L6">
        <v>1</v>
      </c>
      <c r="M6">
        <v>30000000</v>
      </c>
      <c r="N6">
        <v>23.5</v>
      </c>
      <c r="O6">
        <v>7050000</v>
      </c>
      <c r="P6">
        <v>0</v>
      </c>
      <c r="Q6">
        <v>0</v>
      </c>
      <c r="R6">
        <v>0</v>
      </c>
      <c r="S6">
        <v>0</v>
      </c>
      <c r="T6" t="s">
        <v>22</v>
      </c>
      <c r="U6" t="s">
        <v>320</v>
      </c>
    </row>
    <row r="7" spans="1:21">
      <c r="A7">
        <v>388001</v>
      </c>
      <c r="B7" t="s">
        <v>78</v>
      </c>
      <c r="C7" t="s">
        <v>92</v>
      </c>
      <c r="D7" t="s">
        <v>91</v>
      </c>
      <c r="E7" t="s">
        <v>52</v>
      </c>
      <c r="F7" t="s">
        <v>38</v>
      </c>
      <c r="G7" t="s">
        <v>89</v>
      </c>
      <c r="H7" s="1">
        <v>8</v>
      </c>
      <c r="I7" t="s">
        <v>19</v>
      </c>
      <c r="J7" t="s">
        <v>31</v>
      </c>
      <c r="K7" t="s">
        <v>21</v>
      </c>
      <c r="L7">
        <v>2</v>
      </c>
      <c r="M7">
        <v>60000000</v>
      </c>
      <c r="N7">
        <v>23.5</v>
      </c>
      <c r="O7">
        <v>14100000</v>
      </c>
      <c r="P7">
        <v>2</v>
      </c>
      <c r="Q7">
        <v>100042925</v>
      </c>
      <c r="R7">
        <v>23.11</v>
      </c>
      <c r="S7">
        <v>23122095</v>
      </c>
      <c r="T7" t="s">
        <v>22</v>
      </c>
      <c r="U7" t="s">
        <v>320</v>
      </c>
    </row>
    <row r="8" spans="1:21">
      <c r="A8">
        <v>388000</v>
      </c>
      <c r="B8" t="s">
        <v>78</v>
      </c>
      <c r="C8" t="s">
        <v>92</v>
      </c>
      <c r="D8" t="s">
        <v>91</v>
      </c>
      <c r="E8" t="s">
        <v>52</v>
      </c>
      <c r="F8" t="s">
        <v>38</v>
      </c>
      <c r="G8" t="s">
        <v>89</v>
      </c>
      <c r="H8" s="1">
        <v>7</v>
      </c>
      <c r="I8" t="s">
        <v>24</v>
      </c>
      <c r="J8" t="s">
        <v>30</v>
      </c>
      <c r="K8" t="s">
        <v>21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 t="s">
        <v>22</v>
      </c>
      <c r="U8" t="s">
        <v>320</v>
      </c>
    </row>
    <row r="9" spans="1:21">
      <c r="A9">
        <v>387999</v>
      </c>
      <c r="B9" t="s">
        <v>78</v>
      </c>
      <c r="C9" t="s">
        <v>92</v>
      </c>
      <c r="D9" t="s">
        <v>91</v>
      </c>
      <c r="E9" t="s">
        <v>52</v>
      </c>
      <c r="F9" t="s">
        <v>38</v>
      </c>
      <c r="G9" t="s">
        <v>89</v>
      </c>
      <c r="H9" s="1">
        <v>7</v>
      </c>
      <c r="I9" t="s">
        <v>23</v>
      </c>
      <c r="J9" t="s">
        <v>30</v>
      </c>
      <c r="K9" t="s">
        <v>21</v>
      </c>
      <c r="L9">
        <v>3</v>
      </c>
      <c r="M9">
        <v>89365928</v>
      </c>
      <c r="N9">
        <v>22.59</v>
      </c>
      <c r="O9">
        <v>20191411</v>
      </c>
      <c r="P9">
        <v>1</v>
      </c>
      <c r="Q9">
        <v>21854135</v>
      </c>
      <c r="R9">
        <v>25.57</v>
      </c>
      <c r="S9">
        <v>5589692</v>
      </c>
      <c r="T9" t="s">
        <v>22</v>
      </c>
      <c r="U9" t="s">
        <v>320</v>
      </c>
    </row>
    <row r="10" spans="1:21">
      <c r="A10">
        <v>387998</v>
      </c>
      <c r="B10" t="s">
        <v>78</v>
      </c>
      <c r="C10" t="s">
        <v>92</v>
      </c>
      <c r="D10" t="s">
        <v>91</v>
      </c>
      <c r="E10" t="s">
        <v>52</v>
      </c>
      <c r="F10" t="s">
        <v>38</v>
      </c>
      <c r="G10" t="s">
        <v>89</v>
      </c>
      <c r="H10" s="1">
        <v>7</v>
      </c>
      <c r="I10" t="s">
        <v>19</v>
      </c>
      <c r="J10" t="s">
        <v>30</v>
      </c>
      <c r="K10" t="s">
        <v>21</v>
      </c>
      <c r="L10">
        <v>2</v>
      </c>
      <c r="M10">
        <v>60000000</v>
      </c>
      <c r="N10">
        <v>23.5</v>
      </c>
      <c r="O10">
        <v>14100000</v>
      </c>
      <c r="P10">
        <v>0</v>
      </c>
      <c r="Q10">
        <v>0</v>
      </c>
      <c r="R10">
        <v>0</v>
      </c>
      <c r="S10">
        <v>0</v>
      </c>
      <c r="T10" t="s">
        <v>22</v>
      </c>
      <c r="U10" t="s">
        <v>320</v>
      </c>
    </row>
    <row r="11" spans="1:21">
      <c r="A11">
        <v>387997</v>
      </c>
      <c r="B11" t="s">
        <v>78</v>
      </c>
      <c r="C11" t="s">
        <v>92</v>
      </c>
      <c r="D11" t="s">
        <v>91</v>
      </c>
      <c r="E11" t="s">
        <v>52</v>
      </c>
      <c r="F11" t="s">
        <v>38</v>
      </c>
      <c r="G11" t="s">
        <v>89</v>
      </c>
      <c r="H11" s="1">
        <v>6</v>
      </c>
      <c r="I11" t="s">
        <v>24</v>
      </c>
      <c r="J11" t="s">
        <v>29</v>
      </c>
      <c r="K11" t="s">
        <v>21</v>
      </c>
      <c r="L11">
        <v>1</v>
      </c>
      <c r="M11">
        <v>28229773</v>
      </c>
      <c r="N11">
        <v>23.73</v>
      </c>
      <c r="O11">
        <v>6700029</v>
      </c>
      <c r="P11">
        <v>2</v>
      </c>
      <c r="Q11">
        <v>57896972</v>
      </c>
      <c r="R11">
        <v>21.02</v>
      </c>
      <c r="S11">
        <v>12173101</v>
      </c>
      <c r="T11" t="s">
        <v>22</v>
      </c>
      <c r="U11" t="s">
        <v>320</v>
      </c>
    </row>
    <row r="12" spans="1:21">
      <c r="A12">
        <v>387996</v>
      </c>
      <c r="B12" t="s">
        <v>78</v>
      </c>
      <c r="C12" t="s">
        <v>92</v>
      </c>
      <c r="D12" t="s">
        <v>91</v>
      </c>
      <c r="E12" t="s">
        <v>52</v>
      </c>
      <c r="F12" t="s">
        <v>38</v>
      </c>
      <c r="G12" t="s">
        <v>89</v>
      </c>
      <c r="H12" s="1">
        <v>6</v>
      </c>
      <c r="I12" t="s">
        <v>23</v>
      </c>
      <c r="J12" t="s">
        <v>29</v>
      </c>
      <c r="K12" t="s">
        <v>21</v>
      </c>
      <c r="L12">
        <v>4</v>
      </c>
      <c r="M12">
        <v>109557274</v>
      </c>
      <c r="N12">
        <v>22.38</v>
      </c>
      <c r="O12">
        <v>24529399</v>
      </c>
      <c r="P12">
        <v>2</v>
      </c>
      <c r="Q12">
        <v>62499943</v>
      </c>
      <c r="R12">
        <v>20.190000000000001</v>
      </c>
      <c r="S12">
        <v>12622046</v>
      </c>
      <c r="T12" t="s">
        <v>22</v>
      </c>
      <c r="U12" t="s">
        <v>320</v>
      </c>
    </row>
    <row r="13" spans="1:21">
      <c r="A13">
        <v>387995</v>
      </c>
      <c r="B13" t="s">
        <v>78</v>
      </c>
      <c r="C13" t="s">
        <v>92</v>
      </c>
      <c r="D13" t="s">
        <v>91</v>
      </c>
      <c r="E13" t="s">
        <v>52</v>
      </c>
      <c r="F13" t="s">
        <v>38</v>
      </c>
      <c r="G13" t="s">
        <v>89</v>
      </c>
      <c r="H13" s="1">
        <v>6</v>
      </c>
      <c r="I13" t="s">
        <v>19</v>
      </c>
      <c r="J13" t="s">
        <v>29</v>
      </c>
      <c r="K13" t="s">
        <v>21</v>
      </c>
      <c r="L13">
        <v>2</v>
      </c>
      <c r="M13">
        <v>60000000</v>
      </c>
      <c r="N13">
        <v>23.5</v>
      </c>
      <c r="O13">
        <v>14100000</v>
      </c>
      <c r="P13">
        <v>3</v>
      </c>
      <c r="Q13">
        <v>122777513</v>
      </c>
      <c r="R13">
        <v>19.690000000000001</v>
      </c>
      <c r="S13">
        <v>24178828</v>
      </c>
      <c r="T13" t="s">
        <v>22</v>
      </c>
      <c r="U13" t="s">
        <v>320</v>
      </c>
    </row>
    <row r="14" spans="1:21">
      <c r="A14">
        <v>387994</v>
      </c>
      <c r="B14" t="s">
        <v>78</v>
      </c>
      <c r="C14" t="s">
        <v>92</v>
      </c>
      <c r="D14" t="s">
        <v>91</v>
      </c>
      <c r="E14" t="s">
        <v>52</v>
      </c>
      <c r="F14" t="s">
        <v>38</v>
      </c>
      <c r="G14" t="s">
        <v>89</v>
      </c>
      <c r="H14" s="1">
        <v>5</v>
      </c>
      <c r="I14" t="s">
        <v>24</v>
      </c>
      <c r="J14" t="s">
        <v>28</v>
      </c>
      <c r="K14" t="s">
        <v>21</v>
      </c>
      <c r="L14">
        <v>1</v>
      </c>
      <c r="M14">
        <v>29667199</v>
      </c>
      <c r="N14">
        <v>18.440000000000001</v>
      </c>
      <c r="O14">
        <v>5473072</v>
      </c>
      <c r="P14">
        <v>0</v>
      </c>
      <c r="Q14">
        <v>0</v>
      </c>
      <c r="R14">
        <v>0</v>
      </c>
      <c r="S14">
        <v>0</v>
      </c>
      <c r="T14" t="s">
        <v>22</v>
      </c>
      <c r="U14" t="s">
        <v>321</v>
      </c>
    </row>
    <row r="15" spans="1:21">
      <c r="A15">
        <v>387993</v>
      </c>
      <c r="B15" t="s">
        <v>78</v>
      </c>
      <c r="C15" t="s">
        <v>92</v>
      </c>
      <c r="D15" t="s">
        <v>91</v>
      </c>
      <c r="E15" t="s">
        <v>52</v>
      </c>
      <c r="F15" t="s">
        <v>38</v>
      </c>
      <c r="G15" t="s">
        <v>89</v>
      </c>
      <c r="H15" s="1">
        <v>5</v>
      </c>
      <c r="I15" t="s">
        <v>23</v>
      </c>
      <c r="J15" t="s">
        <v>28</v>
      </c>
      <c r="K15" t="s">
        <v>21</v>
      </c>
      <c r="L15">
        <v>3</v>
      </c>
      <c r="M15">
        <v>84003254</v>
      </c>
      <c r="N15">
        <v>21.84</v>
      </c>
      <c r="O15">
        <v>18350516</v>
      </c>
      <c r="P15">
        <v>2</v>
      </c>
      <c r="Q15">
        <v>60149356</v>
      </c>
      <c r="R15">
        <v>20.43</v>
      </c>
      <c r="S15">
        <v>12293213</v>
      </c>
      <c r="T15" t="s">
        <v>22</v>
      </c>
      <c r="U15" t="s">
        <v>321</v>
      </c>
    </row>
    <row r="16" spans="1:21">
      <c r="A16">
        <v>387992</v>
      </c>
      <c r="B16" t="s">
        <v>78</v>
      </c>
      <c r="C16" t="s">
        <v>92</v>
      </c>
      <c r="D16" t="s">
        <v>91</v>
      </c>
      <c r="E16" t="s">
        <v>52</v>
      </c>
      <c r="F16" t="s">
        <v>38</v>
      </c>
      <c r="G16" t="s">
        <v>89</v>
      </c>
      <c r="H16" s="1">
        <v>5</v>
      </c>
      <c r="I16" t="s">
        <v>19</v>
      </c>
      <c r="J16" t="s">
        <v>28</v>
      </c>
      <c r="K16" t="s">
        <v>21</v>
      </c>
      <c r="L16">
        <v>1</v>
      </c>
      <c r="M16">
        <v>30000000</v>
      </c>
      <c r="N16">
        <v>23.5</v>
      </c>
      <c r="O16">
        <v>7050000</v>
      </c>
      <c r="P16">
        <v>0</v>
      </c>
      <c r="Q16">
        <v>0</v>
      </c>
      <c r="R16">
        <v>0</v>
      </c>
      <c r="S16">
        <v>0</v>
      </c>
      <c r="T16" t="s">
        <v>22</v>
      </c>
      <c r="U16" t="s">
        <v>321</v>
      </c>
    </row>
    <row r="17" spans="1:21">
      <c r="A17">
        <v>387991</v>
      </c>
      <c r="B17" t="s">
        <v>78</v>
      </c>
      <c r="C17" t="s">
        <v>92</v>
      </c>
      <c r="D17" t="s">
        <v>91</v>
      </c>
      <c r="E17" t="s">
        <v>52</v>
      </c>
      <c r="F17" t="s">
        <v>38</v>
      </c>
      <c r="G17" t="s">
        <v>89</v>
      </c>
      <c r="H17" s="1">
        <v>4</v>
      </c>
      <c r="I17" t="s">
        <v>24</v>
      </c>
      <c r="J17" t="s">
        <v>27</v>
      </c>
      <c r="K17" t="s">
        <v>21</v>
      </c>
      <c r="L17">
        <v>1</v>
      </c>
      <c r="M17">
        <v>31935844</v>
      </c>
      <c r="N17">
        <v>23.87</v>
      </c>
      <c r="O17">
        <v>7625452</v>
      </c>
      <c r="P17">
        <v>1</v>
      </c>
      <c r="Q17">
        <v>31935844</v>
      </c>
      <c r="R17">
        <v>23.87</v>
      </c>
      <c r="S17">
        <v>7625452</v>
      </c>
      <c r="T17" t="s">
        <v>22</v>
      </c>
      <c r="U17" t="s">
        <v>321</v>
      </c>
    </row>
    <row r="18" spans="1:21">
      <c r="A18">
        <v>387990</v>
      </c>
      <c r="B18" t="s">
        <v>78</v>
      </c>
      <c r="C18" t="s">
        <v>92</v>
      </c>
      <c r="D18" t="s">
        <v>91</v>
      </c>
      <c r="E18" t="s">
        <v>52</v>
      </c>
      <c r="F18" t="s">
        <v>38</v>
      </c>
      <c r="G18" t="s">
        <v>89</v>
      </c>
      <c r="H18" s="1">
        <v>4</v>
      </c>
      <c r="I18" t="s">
        <v>23</v>
      </c>
      <c r="J18" t="s">
        <v>27</v>
      </c>
      <c r="K18" t="s">
        <v>21</v>
      </c>
      <c r="L18">
        <v>1</v>
      </c>
      <c r="M18">
        <v>29262300</v>
      </c>
      <c r="N18">
        <v>20.14</v>
      </c>
      <c r="O18">
        <v>5893467</v>
      </c>
      <c r="P18">
        <v>1</v>
      </c>
      <c r="Q18">
        <v>35114762</v>
      </c>
      <c r="R18">
        <v>23.1</v>
      </c>
      <c r="S18">
        <v>8113707</v>
      </c>
      <c r="T18" t="s">
        <v>22</v>
      </c>
      <c r="U18" t="s">
        <v>321</v>
      </c>
    </row>
    <row r="19" spans="1:21">
      <c r="A19">
        <v>387989</v>
      </c>
      <c r="B19" t="s">
        <v>78</v>
      </c>
      <c r="C19" t="s">
        <v>92</v>
      </c>
      <c r="D19" t="s">
        <v>91</v>
      </c>
      <c r="E19" t="s">
        <v>52</v>
      </c>
      <c r="F19" t="s">
        <v>38</v>
      </c>
      <c r="G19" t="s">
        <v>89</v>
      </c>
      <c r="H19" s="1">
        <v>4</v>
      </c>
      <c r="I19" t="s">
        <v>19</v>
      </c>
      <c r="J19" t="s">
        <v>27</v>
      </c>
      <c r="K19" t="s">
        <v>21</v>
      </c>
      <c r="L19">
        <v>1</v>
      </c>
      <c r="M19">
        <v>30000000</v>
      </c>
      <c r="N19">
        <v>23.5</v>
      </c>
      <c r="O19">
        <v>7050000</v>
      </c>
      <c r="P19">
        <v>2</v>
      </c>
      <c r="Q19">
        <v>71846155</v>
      </c>
      <c r="R19">
        <v>22.97</v>
      </c>
      <c r="S19">
        <v>16503160</v>
      </c>
      <c r="T19" t="s">
        <v>22</v>
      </c>
      <c r="U19" t="s">
        <v>321</v>
      </c>
    </row>
    <row r="20" spans="1:21">
      <c r="A20">
        <v>387988</v>
      </c>
      <c r="B20" t="s">
        <v>78</v>
      </c>
      <c r="C20" t="s">
        <v>92</v>
      </c>
      <c r="D20" t="s">
        <v>91</v>
      </c>
      <c r="E20" t="s">
        <v>52</v>
      </c>
      <c r="F20" t="s">
        <v>38</v>
      </c>
      <c r="G20" t="s">
        <v>89</v>
      </c>
      <c r="H20" s="1">
        <v>3</v>
      </c>
      <c r="I20" t="s">
        <v>24</v>
      </c>
      <c r="J20" t="s">
        <v>26</v>
      </c>
      <c r="K20" t="s">
        <v>21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22</v>
      </c>
      <c r="U20" t="s">
        <v>321</v>
      </c>
    </row>
    <row r="21" spans="1:21">
      <c r="A21">
        <v>387987</v>
      </c>
      <c r="B21" t="s">
        <v>78</v>
      </c>
      <c r="C21" t="s">
        <v>92</v>
      </c>
      <c r="D21" t="s">
        <v>91</v>
      </c>
      <c r="E21" t="s">
        <v>52</v>
      </c>
      <c r="F21" t="s">
        <v>38</v>
      </c>
      <c r="G21" t="s">
        <v>89</v>
      </c>
      <c r="H21" s="1">
        <v>3</v>
      </c>
      <c r="I21" t="s">
        <v>23</v>
      </c>
      <c r="J21" t="s">
        <v>26</v>
      </c>
      <c r="K21" t="s">
        <v>21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22</v>
      </c>
      <c r="U21" t="s">
        <v>321</v>
      </c>
    </row>
    <row r="22" spans="1:21">
      <c r="A22">
        <v>387986</v>
      </c>
      <c r="B22" t="s">
        <v>78</v>
      </c>
      <c r="C22" t="s">
        <v>92</v>
      </c>
      <c r="D22" t="s">
        <v>91</v>
      </c>
      <c r="E22" t="s">
        <v>52</v>
      </c>
      <c r="F22" t="s">
        <v>38</v>
      </c>
      <c r="G22" t="s">
        <v>89</v>
      </c>
      <c r="H22" s="1">
        <v>3</v>
      </c>
      <c r="I22" t="s">
        <v>19</v>
      </c>
      <c r="J22" t="s">
        <v>26</v>
      </c>
      <c r="K22" t="s">
        <v>21</v>
      </c>
      <c r="L22">
        <v>2</v>
      </c>
      <c r="M22">
        <v>60000000</v>
      </c>
      <c r="N22">
        <v>23.5</v>
      </c>
      <c r="O22">
        <v>14100000</v>
      </c>
      <c r="P22">
        <v>1</v>
      </c>
      <c r="Q22">
        <v>28493159</v>
      </c>
      <c r="R22">
        <v>21.91</v>
      </c>
      <c r="S22">
        <v>6245627</v>
      </c>
      <c r="T22" t="s">
        <v>22</v>
      </c>
      <c r="U22" t="s">
        <v>322</v>
      </c>
    </row>
    <row r="23" spans="1:21">
      <c r="A23">
        <v>387985</v>
      </c>
      <c r="B23" t="s">
        <v>78</v>
      </c>
      <c r="C23" t="s">
        <v>92</v>
      </c>
      <c r="D23" t="s">
        <v>91</v>
      </c>
      <c r="E23" t="s">
        <v>52</v>
      </c>
      <c r="F23" t="s">
        <v>38</v>
      </c>
      <c r="G23" t="s">
        <v>89</v>
      </c>
      <c r="H23" s="1">
        <v>2</v>
      </c>
      <c r="I23" t="s">
        <v>24</v>
      </c>
      <c r="J23" t="s">
        <v>25</v>
      </c>
      <c r="K23" t="s">
        <v>21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22</v>
      </c>
      <c r="U23" t="s">
        <v>322</v>
      </c>
    </row>
    <row r="24" spans="1:21">
      <c r="A24">
        <v>387984</v>
      </c>
      <c r="B24" t="s">
        <v>78</v>
      </c>
      <c r="C24" t="s">
        <v>92</v>
      </c>
      <c r="D24" t="s">
        <v>91</v>
      </c>
      <c r="E24" t="s">
        <v>52</v>
      </c>
      <c r="F24" t="s">
        <v>38</v>
      </c>
      <c r="G24" t="s">
        <v>89</v>
      </c>
      <c r="H24" s="1">
        <v>2</v>
      </c>
      <c r="I24" t="s">
        <v>23</v>
      </c>
      <c r="J24" t="s">
        <v>25</v>
      </c>
      <c r="K24" t="s">
        <v>21</v>
      </c>
      <c r="L24">
        <v>1</v>
      </c>
      <c r="M24">
        <v>28229773</v>
      </c>
      <c r="N24">
        <v>23.73</v>
      </c>
      <c r="O24">
        <v>6700029</v>
      </c>
      <c r="P24">
        <v>1</v>
      </c>
      <c r="Q24">
        <v>28229773</v>
      </c>
      <c r="R24">
        <v>23.73</v>
      </c>
      <c r="S24">
        <v>6700029</v>
      </c>
      <c r="T24" t="s">
        <v>22</v>
      </c>
      <c r="U24" t="s">
        <v>322</v>
      </c>
    </row>
    <row r="25" spans="1:21">
      <c r="A25">
        <v>387983</v>
      </c>
      <c r="B25" t="s">
        <v>78</v>
      </c>
      <c r="C25" t="s">
        <v>92</v>
      </c>
      <c r="D25" t="s">
        <v>91</v>
      </c>
      <c r="E25" t="s">
        <v>52</v>
      </c>
      <c r="F25" t="s">
        <v>38</v>
      </c>
      <c r="G25" t="s">
        <v>89</v>
      </c>
      <c r="H25" s="1">
        <v>2</v>
      </c>
      <c r="I25" t="s">
        <v>19</v>
      </c>
      <c r="J25" t="s">
        <v>25</v>
      </c>
      <c r="K25" t="s">
        <v>21</v>
      </c>
      <c r="L25">
        <v>2</v>
      </c>
      <c r="M25">
        <v>60000000</v>
      </c>
      <c r="N25">
        <v>23.5</v>
      </c>
      <c r="O25">
        <v>14100000</v>
      </c>
      <c r="P25">
        <v>1</v>
      </c>
      <c r="Q25">
        <v>29097237</v>
      </c>
      <c r="R25">
        <v>24.74</v>
      </c>
      <c r="S25">
        <v>7200115</v>
      </c>
      <c r="T25" t="s">
        <v>22</v>
      </c>
      <c r="U25" t="s">
        <v>322</v>
      </c>
    </row>
    <row r="26" spans="1:21">
      <c r="A26">
        <v>387982</v>
      </c>
      <c r="B26" t="s">
        <v>78</v>
      </c>
      <c r="C26" t="s">
        <v>92</v>
      </c>
      <c r="D26" t="s">
        <v>91</v>
      </c>
      <c r="E26" t="s">
        <v>52</v>
      </c>
      <c r="F26" t="s">
        <v>38</v>
      </c>
      <c r="G26" t="s">
        <v>89</v>
      </c>
      <c r="H26" s="1">
        <v>1</v>
      </c>
      <c r="I26" t="s">
        <v>24</v>
      </c>
      <c r="J26" t="s">
        <v>20</v>
      </c>
      <c r="K26" t="s">
        <v>21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22</v>
      </c>
      <c r="U26" t="s">
        <v>322</v>
      </c>
    </row>
    <row r="27" spans="1:21">
      <c r="A27">
        <v>387981</v>
      </c>
      <c r="B27" t="s">
        <v>78</v>
      </c>
      <c r="C27" t="s">
        <v>92</v>
      </c>
      <c r="D27" t="s">
        <v>91</v>
      </c>
      <c r="E27" t="s">
        <v>52</v>
      </c>
      <c r="F27" t="s">
        <v>38</v>
      </c>
      <c r="G27" t="s">
        <v>89</v>
      </c>
      <c r="H27" s="1">
        <v>1</v>
      </c>
      <c r="I27" t="s">
        <v>23</v>
      </c>
      <c r="J27" t="s">
        <v>20</v>
      </c>
      <c r="K27" t="s">
        <v>21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22</v>
      </c>
      <c r="U27" t="s">
        <v>322</v>
      </c>
    </row>
    <row r="28" spans="1:21">
      <c r="A28">
        <v>387980</v>
      </c>
      <c r="B28" t="s">
        <v>78</v>
      </c>
      <c r="C28" t="s">
        <v>92</v>
      </c>
      <c r="D28" t="s">
        <v>91</v>
      </c>
      <c r="E28" t="s">
        <v>52</v>
      </c>
      <c r="F28" t="s">
        <v>38</v>
      </c>
      <c r="G28" t="s">
        <v>89</v>
      </c>
      <c r="H28" s="1">
        <v>1</v>
      </c>
      <c r="I28" t="s">
        <v>19</v>
      </c>
      <c r="J28" t="s">
        <v>20</v>
      </c>
      <c r="K28" t="s">
        <v>21</v>
      </c>
      <c r="L28">
        <v>1</v>
      </c>
      <c r="M28">
        <v>30000000</v>
      </c>
      <c r="N28">
        <v>23.5</v>
      </c>
      <c r="O28">
        <v>7050000</v>
      </c>
      <c r="P28">
        <v>1</v>
      </c>
      <c r="Q28">
        <v>19206625</v>
      </c>
      <c r="R28">
        <v>23.26</v>
      </c>
      <c r="S28">
        <v>4467542</v>
      </c>
      <c r="T28" t="s">
        <v>22</v>
      </c>
      <c r="U28" t="s">
        <v>322</v>
      </c>
    </row>
    <row r="29" spans="1:21">
      <c r="A29">
        <v>387979</v>
      </c>
      <c r="B29" t="s">
        <v>78</v>
      </c>
      <c r="C29" t="s">
        <v>92</v>
      </c>
      <c r="D29" t="s">
        <v>91</v>
      </c>
      <c r="E29" t="s">
        <v>52</v>
      </c>
      <c r="F29" t="s">
        <v>38</v>
      </c>
      <c r="G29" t="s">
        <v>89</v>
      </c>
      <c r="H29" s="1">
        <v>12</v>
      </c>
      <c r="I29" t="s">
        <v>24</v>
      </c>
      <c r="J29" t="s">
        <v>35</v>
      </c>
      <c r="K29" t="s">
        <v>21</v>
      </c>
      <c r="L29">
        <v>2</v>
      </c>
      <c r="M29">
        <v>59365928</v>
      </c>
      <c r="N29">
        <v>22.13</v>
      </c>
      <c r="O29">
        <v>13141411</v>
      </c>
      <c r="P29">
        <v>0</v>
      </c>
      <c r="Q29">
        <v>0</v>
      </c>
      <c r="R29">
        <v>0</v>
      </c>
      <c r="S29">
        <v>0</v>
      </c>
      <c r="T29" t="s">
        <v>22</v>
      </c>
      <c r="U29" t="s">
        <v>322</v>
      </c>
    </row>
    <row r="30" spans="1:21">
      <c r="A30">
        <v>387978</v>
      </c>
      <c r="B30" t="s">
        <v>78</v>
      </c>
      <c r="C30" t="s">
        <v>92</v>
      </c>
      <c r="D30" t="s">
        <v>91</v>
      </c>
      <c r="E30" t="s">
        <v>52</v>
      </c>
      <c r="F30" t="s">
        <v>38</v>
      </c>
      <c r="G30" t="s">
        <v>89</v>
      </c>
      <c r="H30" s="1">
        <v>12</v>
      </c>
      <c r="I30" t="s">
        <v>23</v>
      </c>
      <c r="J30" t="s">
        <v>35</v>
      </c>
      <c r="K30" t="s">
        <v>21</v>
      </c>
      <c r="L30">
        <v>2</v>
      </c>
      <c r="M30">
        <v>60000000</v>
      </c>
      <c r="N30">
        <v>23.5</v>
      </c>
      <c r="O30">
        <v>14100000</v>
      </c>
      <c r="P30">
        <v>0</v>
      </c>
      <c r="Q30">
        <v>0</v>
      </c>
      <c r="R30">
        <v>0</v>
      </c>
      <c r="S30">
        <v>0</v>
      </c>
      <c r="T30" t="s">
        <v>22</v>
      </c>
      <c r="U30" t="s">
        <v>318</v>
      </c>
    </row>
    <row r="31" spans="1:21">
      <c r="A31">
        <v>387977</v>
      </c>
      <c r="B31" t="s">
        <v>78</v>
      </c>
      <c r="C31" t="s">
        <v>92</v>
      </c>
      <c r="D31" t="s">
        <v>91</v>
      </c>
      <c r="E31" t="s">
        <v>52</v>
      </c>
      <c r="F31" t="s">
        <v>38</v>
      </c>
      <c r="G31" t="s">
        <v>89</v>
      </c>
      <c r="H31" s="1">
        <v>12</v>
      </c>
      <c r="I31" t="s">
        <v>19</v>
      </c>
      <c r="J31" t="s">
        <v>35</v>
      </c>
      <c r="K31" t="s">
        <v>21</v>
      </c>
      <c r="L31">
        <v>2</v>
      </c>
      <c r="M31">
        <v>60000000</v>
      </c>
      <c r="N31">
        <v>23.5</v>
      </c>
      <c r="O31">
        <v>14100000</v>
      </c>
      <c r="P31">
        <v>0</v>
      </c>
      <c r="Q31">
        <v>0</v>
      </c>
      <c r="R31">
        <v>0</v>
      </c>
      <c r="S31">
        <v>0</v>
      </c>
      <c r="T31" t="s">
        <v>22</v>
      </c>
      <c r="U31" t="s">
        <v>318</v>
      </c>
    </row>
    <row r="32" spans="1:21">
      <c r="A32">
        <v>387976</v>
      </c>
      <c r="B32" t="s">
        <v>78</v>
      </c>
      <c r="C32" t="s">
        <v>92</v>
      </c>
      <c r="D32" t="s">
        <v>91</v>
      </c>
      <c r="E32" t="s">
        <v>52</v>
      </c>
      <c r="F32" t="s">
        <v>38</v>
      </c>
      <c r="G32" t="s">
        <v>89</v>
      </c>
      <c r="H32" s="1">
        <v>11</v>
      </c>
      <c r="I32" t="s">
        <v>24</v>
      </c>
      <c r="J32" t="s">
        <v>34</v>
      </c>
      <c r="K32" t="s">
        <v>21</v>
      </c>
      <c r="L32">
        <v>4</v>
      </c>
      <c r="M32">
        <v>109557274</v>
      </c>
      <c r="N32">
        <v>22.38</v>
      </c>
      <c r="O32">
        <v>24529399</v>
      </c>
      <c r="P32">
        <v>2</v>
      </c>
      <c r="Q32">
        <v>72092599</v>
      </c>
      <c r="R32">
        <v>21.02</v>
      </c>
      <c r="S32">
        <v>15156480</v>
      </c>
      <c r="T32" t="s">
        <v>22</v>
      </c>
      <c r="U32" t="s">
        <v>318</v>
      </c>
    </row>
    <row r="33" spans="1:21">
      <c r="A33">
        <v>387975</v>
      </c>
      <c r="B33" t="s">
        <v>78</v>
      </c>
      <c r="C33" t="s">
        <v>92</v>
      </c>
      <c r="D33" t="s">
        <v>91</v>
      </c>
      <c r="E33" t="s">
        <v>52</v>
      </c>
      <c r="F33" t="s">
        <v>38</v>
      </c>
      <c r="G33" t="s">
        <v>89</v>
      </c>
      <c r="H33" s="1">
        <v>11</v>
      </c>
      <c r="I33" t="s">
        <v>23</v>
      </c>
      <c r="J33" t="s">
        <v>34</v>
      </c>
      <c r="K33" t="s">
        <v>21</v>
      </c>
      <c r="L33">
        <v>2</v>
      </c>
      <c r="M33">
        <v>60000000</v>
      </c>
      <c r="N33">
        <v>23.5</v>
      </c>
      <c r="O33">
        <v>14100000</v>
      </c>
      <c r="P33">
        <v>1</v>
      </c>
      <c r="Q33">
        <v>29796155</v>
      </c>
      <c r="R33">
        <v>23.78</v>
      </c>
      <c r="S33">
        <v>7087047</v>
      </c>
      <c r="T33" t="s">
        <v>22</v>
      </c>
      <c r="U33" t="s">
        <v>318</v>
      </c>
    </row>
    <row r="34" spans="1:21">
      <c r="A34">
        <v>387974</v>
      </c>
      <c r="B34" t="s">
        <v>78</v>
      </c>
      <c r="C34" t="s">
        <v>92</v>
      </c>
      <c r="D34" t="s">
        <v>91</v>
      </c>
      <c r="E34" t="s">
        <v>52</v>
      </c>
      <c r="F34" t="s">
        <v>38</v>
      </c>
      <c r="G34" t="s">
        <v>89</v>
      </c>
      <c r="H34" s="1">
        <v>11</v>
      </c>
      <c r="I34" t="s">
        <v>19</v>
      </c>
      <c r="J34" t="s">
        <v>34</v>
      </c>
      <c r="K34" t="s">
        <v>21</v>
      </c>
      <c r="L34">
        <v>1</v>
      </c>
      <c r="M34">
        <v>30000000</v>
      </c>
      <c r="N34">
        <v>23.5</v>
      </c>
      <c r="O34">
        <v>7050000</v>
      </c>
      <c r="P34">
        <v>1</v>
      </c>
      <c r="Q34">
        <v>32037727</v>
      </c>
      <c r="R34">
        <v>25.65</v>
      </c>
      <c r="S34">
        <v>8220751</v>
      </c>
      <c r="T34" t="s">
        <v>22</v>
      </c>
      <c r="U34" t="s">
        <v>318</v>
      </c>
    </row>
    <row r="35" spans="1:21">
      <c r="A35">
        <v>387973</v>
      </c>
      <c r="B35" t="s">
        <v>78</v>
      </c>
      <c r="C35" t="s">
        <v>92</v>
      </c>
      <c r="D35" t="s">
        <v>91</v>
      </c>
      <c r="E35" t="s">
        <v>52</v>
      </c>
      <c r="F35" t="s">
        <v>38</v>
      </c>
      <c r="G35" t="s">
        <v>89</v>
      </c>
      <c r="H35" s="1">
        <v>10</v>
      </c>
      <c r="I35" t="s">
        <v>24</v>
      </c>
      <c r="J35" t="s">
        <v>33</v>
      </c>
      <c r="K35" t="s">
        <v>21</v>
      </c>
      <c r="L35">
        <v>3</v>
      </c>
      <c r="M35">
        <v>91057800</v>
      </c>
      <c r="N35">
        <v>23.04</v>
      </c>
      <c r="O35">
        <v>20980753</v>
      </c>
      <c r="P35">
        <v>1</v>
      </c>
      <c r="Q35">
        <v>26379654</v>
      </c>
      <c r="R35">
        <v>18.95</v>
      </c>
      <c r="S35">
        <v>5001079</v>
      </c>
      <c r="T35" t="s">
        <v>22</v>
      </c>
      <c r="U35" t="s">
        <v>318</v>
      </c>
    </row>
    <row r="36" spans="1:21">
      <c r="A36">
        <v>387972</v>
      </c>
      <c r="B36" t="s">
        <v>78</v>
      </c>
      <c r="C36" t="s">
        <v>92</v>
      </c>
      <c r="D36" t="s">
        <v>91</v>
      </c>
      <c r="E36" t="s">
        <v>52</v>
      </c>
      <c r="F36" t="s">
        <v>38</v>
      </c>
      <c r="G36" t="s">
        <v>89</v>
      </c>
      <c r="H36" s="1">
        <v>10</v>
      </c>
      <c r="I36" t="s">
        <v>23</v>
      </c>
      <c r="J36" t="s">
        <v>33</v>
      </c>
      <c r="K36" t="s">
        <v>21</v>
      </c>
      <c r="L36">
        <v>2</v>
      </c>
      <c r="M36">
        <v>60000000</v>
      </c>
      <c r="N36">
        <v>23.5</v>
      </c>
      <c r="O36">
        <v>14100000</v>
      </c>
      <c r="P36">
        <v>2</v>
      </c>
      <c r="Q36">
        <v>68678706</v>
      </c>
      <c r="R36">
        <v>18.32</v>
      </c>
      <c r="S36">
        <v>12587394</v>
      </c>
      <c r="T36" t="s">
        <v>22</v>
      </c>
      <c r="U36" t="s">
        <v>318</v>
      </c>
    </row>
    <row r="37" spans="1:21">
      <c r="A37">
        <v>387971</v>
      </c>
      <c r="B37" t="s">
        <v>78</v>
      </c>
      <c r="C37" t="s">
        <v>92</v>
      </c>
      <c r="D37" t="s">
        <v>91</v>
      </c>
      <c r="E37" t="s">
        <v>52</v>
      </c>
      <c r="F37" t="s">
        <v>38</v>
      </c>
      <c r="G37" t="s">
        <v>89</v>
      </c>
      <c r="H37" s="1">
        <v>10</v>
      </c>
      <c r="I37" t="s">
        <v>19</v>
      </c>
      <c r="J37" t="s">
        <v>33</v>
      </c>
      <c r="K37" t="s">
        <v>21</v>
      </c>
      <c r="L37">
        <v>1</v>
      </c>
      <c r="M37">
        <v>30000000</v>
      </c>
      <c r="N37">
        <v>23.5</v>
      </c>
      <c r="O37">
        <v>7050000</v>
      </c>
      <c r="P37">
        <v>0</v>
      </c>
      <c r="Q37">
        <v>0</v>
      </c>
      <c r="R37">
        <v>0</v>
      </c>
      <c r="S37">
        <v>0</v>
      </c>
      <c r="T37" t="s">
        <v>22</v>
      </c>
      <c r="U37" t="s">
        <v>323</v>
      </c>
    </row>
    <row r="38" spans="1:21">
      <c r="A38">
        <v>388222</v>
      </c>
      <c r="B38" t="s">
        <v>36</v>
      </c>
      <c r="C38" t="s">
        <v>48</v>
      </c>
      <c r="D38" t="s">
        <v>37</v>
      </c>
      <c r="E38" t="s">
        <v>37</v>
      </c>
      <c r="F38" t="s">
        <v>46</v>
      </c>
      <c r="G38" t="s">
        <v>39</v>
      </c>
      <c r="H38" s="1">
        <v>9</v>
      </c>
      <c r="I38" t="s">
        <v>24</v>
      </c>
      <c r="J38" t="s">
        <v>32</v>
      </c>
      <c r="K38" t="s">
        <v>21</v>
      </c>
      <c r="L38">
        <v>6</v>
      </c>
      <c r="M38">
        <v>205278589</v>
      </c>
      <c r="N38">
        <v>21.32</v>
      </c>
      <c r="O38">
        <v>43777546</v>
      </c>
      <c r="P38">
        <v>5</v>
      </c>
      <c r="Q38">
        <v>190179078</v>
      </c>
      <c r="R38">
        <v>22.96</v>
      </c>
      <c r="S38">
        <v>43673743</v>
      </c>
      <c r="T38" t="s">
        <v>22</v>
      </c>
      <c r="U38" t="s">
        <v>324</v>
      </c>
    </row>
    <row r="39" spans="1:21">
      <c r="A39">
        <v>388221</v>
      </c>
      <c r="B39" t="s">
        <v>36</v>
      </c>
      <c r="C39" t="s">
        <v>48</v>
      </c>
      <c r="D39" t="s">
        <v>37</v>
      </c>
      <c r="E39" t="s">
        <v>37</v>
      </c>
      <c r="F39" t="s">
        <v>46</v>
      </c>
      <c r="G39" t="s">
        <v>39</v>
      </c>
      <c r="H39" s="1">
        <v>9</v>
      </c>
      <c r="I39" t="s">
        <v>23</v>
      </c>
      <c r="J39" t="s">
        <v>32</v>
      </c>
      <c r="K39" t="s">
        <v>21</v>
      </c>
      <c r="L39">
        <v>1</v>
      </c>
      <c r="M39">
        <v>29000000</v>
      </c>
      <c r="N39">
        <v>22</v>
      </c>
      <c r="O39">
        <v>6380000</v>
      </c>
      <c r="P39">
        <v>0</v>
      </c>
      <c r="Q39">
        <v>0</v>
      </c>
      <c r="R39">
        <v>0</v>
      </c>
      <c r="S39">
        <v>0</v>
      </c>
      <c r="T39" t="s">
        <v>22</v>
      </c>
      <c r="U39" t="s">
        <v>324</v>
      </c>
    </row>
    <row r="40" spans="1:21">
      <c r="A40">
        <v>388220</v>
      </c>
      <c r="B40" t="s">
        <v>36</v>
      </c>
      <c r="C40" t="s">
        <v>48</v>
      </c>
      <c r="D40" t="s">
        <v>37</v>
      </c>
      <c r="E40" t="s">
        <v>37</v>
      </c>
      <c r="F40" t="s">
        <v>46</v>
      </c>
      <c r="G40" t="s">
        <v>39</v>
      </c>
      <c r="H40" s="1">
        <v>9</v>
      </c>
      <c r="I40" t="s">
        <v>19</v>
      </c>
      <c r="J40" t="s">
        <v>32</v>
      </c>
      <c r="K40" t="s">
        <v>21</v>
      </c>
      <c r="L40">
        <v>2</v>
      </c>
      <c r="M40">
        <v>58000000</v>
      </c>
      <c r="N40">
        <v>22</v>
      </c>
      <c r="O40">
        <v>12760000</v>
      </c>
      <c r="P40">
        <v>2</v>
      </c>
      <c r="Q40">
        <v>53808179</v>
      </c>
      <c r="R40">
        <v>21.2</v>
      </c>
      <c r="S40">
        <v>11410604</v>
      </c>
      <c r="T40" t="s">
        <v>22</v>
      </c>
      <c r="U40" t="s">
        <v>324</v>
      </c>
    </row>
    <row r="41" spans="1:21">
      <c r="A41">
        <v>388219</v>
      </c>
      <c r="B41" t="s">
        <v>36</v>
      </c>
      <c r="C41" t="s">
        <v>48</v>
      </c>
      <c r="D41" t="s">
        <v>37</v>
      </c>
      <c r="E41" t="s">
        <v>37</v>
      </c>
      <c r="F41" t="s">
        <v>46</v>
      </c>
      <c r="G41" t="s">
        <v>39</v>
      </c>
      <c r="H41" s="1">
        <v>8</v>
      </c>
      <c r="I41" t="s">
        <v>24</v>
      </c>
      <c r="J41" t="s">
        <v>31</v>
      </c>
      <c r="K41" t="s">
        <v>21</v>
      </c>
      <c r="L41">
        <v>3</v>
      </c>
      <c r="M41">
        <v>90510000</v>
      </c>
      <c r="N41">
        <v>20.65</v>
      </c>
      <c r="O41">
        <v>18692206</v>
      </c>
      <c r="P41">
        <v>0</v>
      </c>
      <c r="Q41">
        <v>0</v>
      </c>
      <c r="R41">
        <v>0</v>
      </c>
      <c r="S41">
        <v>0</v>
      </c>
      <c r="T41" t="s">
        <v>22</v>
      </c>
      <c r="U41" t="s">
        <v>324</v>
      </c>
    </row>
    <row r="42" spans="1:21">
      <c r="A42">
        <v>388218</v>
      </c>
      <c r="B42" t="s">
        <v>36</v>
      </c>
      <c r="C42" t="s">
        <v>48</v>
      </c>
      <c r="D42" t="s">
        <v>37</v>
      </c>
      <c r="E42" t="s">
        <v>37</v>
      </c>
      <c r="F42" t="s">
        <v>46</v>
      </c>
      <c r="G42" t="s">
        <v>39</v>
      </c>
      <c r="H42" s="1">
        <v>8</v>
      </c>
      <c r="I42" t="s">
        <v>23</v>
      </c>
      <c r="J42" t="s">
        <v>31</v>
      </c>
      <c r="K42" t="s">
        <v>21</v>
      </c>
      <c r="L42">
        <v>1</v>
      </c>
      <c r="M42">
        <v>29000000</v>
      </c>
      <c r="N42">
        <v>22</v>
      </c>
      <c r="O42">
        <v>6380000</v>
      </c>
      <c r="P42">
        <v>1</v>
      </c>
      <c r="Q42">
        <v>27179500</v>
      </c>
      <c r="R42">
        <v>19.57</v>
      </c>
      <c r="S42">
        <v>5319522</v>
      </c>
      <c r="T42" t="s">
        <v>22</v>
      </c>
      <c r="U42" t="s">
        <v>325</v>
      </c>
    </row>
    <row r="43" spans="1:21">
      <c r="A43">
        <v>388217</v>
      </c>
      <c r="B43" t="s">
        <v>36</v>
      </c>
      <c r="C43" t="s">
        <v>48</v>
      </c>
      <c r="D43" t="s">
        <v>37</v>
      </c>
      <c r="E43" t="s">
        <v>37</v>
      </c>
      <c r="F43" t="s">
        <v>46</v>
      </c>
      <c r="G43" t="s">
        <v>39</v>
      </c>
      <c r="H43" s="1">
        <v>8</v>
      </c>
      <c r="I43" t="s">
        <v>19</v>
      </c>
      <c r="J43" t="s">
        <v>31</v>
      </c>
      <c r="K43" t="s">
        <v>21</v>
      </c>
      <c r="L43">
        <v>2</v>
      </c>
      <c r="M43">
        <v>58000000</v>
      </c>
      <c r="N43">
        <v>22</v>
      </c>
      <c r="O43">
        <v>12760000</v>
      </c>
      <c r="P43">
        <v>0</v>
      </c>
      <c r="Q43">
        <v>0</v>
      </c>
      <c r="R43">
        <v>0</v>
      </c>
      <c r="S43">
        <v>0</v>
      </c>
      <c r="T43" t="s">
        <v>22</v>
      </c>
      <c r="U43" t="s">
        <v>325</v>
      </c>
    </row>
    <row r="44" spans="1:21">
      <c r="A44">
        <v>388216</v>
      </c>
      <c r="B44" t="s">
        <v>36</v>
      </c>
      <c r="C44" t="s">
        <v>48</v>
      </c>
      <c r="D44" t="s">
        <v>37</v>
      </c>
      <c r="E44" t="s">
        <v>37</v>
      </c>
      <c r="F44" t="s">
        <v>46</v>
      </c>
      <c r="G44" t="s">
        <v>39</v>
      </c>
      <c r="H44" s="1">
        <v>7</v>
      </c>
      <c r="I44" t="s">
        <v>24</v>
      </c>
      <c r="J44" t="s">
        <v>30</v>
      </c>
      <c r="K44" t="s">
        <v>21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 t="s">
        <v>22</v>
      </c>
      <c r="U44" t="s">
        <v>325</v>
      </c>
    </row>
    <row r="45" spans="1:21">
      <c r="A45">
        <v>388215</v>
      </c>
      <c r="B45" t="s">
        <v>36</v>
      </c>
      <c r="C45" t="s">
        <v>48</v>
      </c>
      <c r="D45" t="s">
        <v>37</v>
      </c>
      <c r="E45" t="s">
        <v>37</v>
      </c>
      <c r="F45" t="s">
        <v>46</v>
      </c>
      <c r="G45" t="s">
        <v>39</v>
      </c>
      <c r="H45" s="1">
        <v>7</v>
      </c>
      <c r="I45" t="s">
        <v>23</v>
      </c>
      <c r="J45" t="s">
        <v>30</v>
      </c>
      <c r="K45" t="s">
        <v>21</v>
      </c>
      <c r="L45">
        <v>2</v>
      </c>
      <c r="M45">
        <v>67548300</v>
      </c>
      <c r="N45">
        <v>24.89</v>
      </c>
      <c r="O45">
        <v>16818448</v>
      </c>
      <c r="P45">
        <v>0</v>
      </c>
      <c r="Q45">
        <v>0</v>
      </c>
      <c r="R45">
        <v>0</v>
      </c>
      <c r="S45">
        <v>0</v>
      </c>
      <c r="T45" t="s">
        <v>22</v>
      </c>
      <c r="U45" t="s">
        <v>325</v>
      </c>
    </row>
    <row r="46" spans="1:21">
      <c r="A46">
        <v>388214</v>
      </c>
      <c r="B46" t="s">
        <v>36</v>
      </c>
      <c r="C46" t="s">
        <v>48</v>
      </c>
      <c r="D46" t="s">
        <v>37</v>
      </c>
      <c r="E46" t="s">
        <v>37</v>
      </c>
      <c r="F46" t="s">
        <v>46</v>
      </c>
      <c r="G46" t="s">
        <v>39</v>
      </c>
      <c r="H46" s="1">
        <v>7</v>
      </c>
      <c r="I46" t="s">
        <v>19</v>
      </c>
      <c r="J46" t="s">
        <v>30</v>
      </c>
      <c r="K46" t="s">
        <v>21</v>
      </c>
      <c r="L46">
        <v>2</v>
      </c>
      <c r="M46">
        <v>58000000</v>
      </c>
      <c r="N46">
        <v>22</v>
      </c>
      <c r="O46">
        <v>12760000</v>
      </c>
      <c r="P46">
        <v>0</v>
      </c>
      <c r="Q46">
        <v>0</v>
      </c>
      <c r="R46">
        <v>0</v>
      </c>
      <c r="S46">
        <v>0</v>
      </c>
      <c r="T46" t="s">
        <v>22</v>
      </c>
      <c r="U46" t="s">
        <v>325</v>
      </c>
    </row>
    <row r="47" spans="1:21">
      <c r="A47">
        <v>388213</v>
      </c>
      <c r="B47" t="s">
        <v>36</v>
      </c>
      <c r="C47" t="s">
        <v>48</v>
      </c>
      <c r="D47" t="s">
        <v>37</v>
      </c>
      <c r="E47" t="s">
        <v>37</v>
      </c>
      <c r="F47" t="s">
        <v>46</v>
      </c>
      <c r="G47" t="s">
        <v>39</v>
      </c>
      <c r="H47" s="1">
        <v>6</v>
      </c>
      <c r="I47" t="s">
        <v>24</v>
      </c>
      <c r="J47" t="s">
        <v>29</v>
      </c>
      <c r="K47" t="s">
        <v>21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22</v>
      </c>
      <c r="U47" t="s">
        <v>325</v>
      </c>
    </row>
    <row r="48" spans="1:21">
      <c r="A48">
        <v>388212</v>
      </c>
      <c r="B48" t="s">
        <v>36</v>
      </c>
      <c r="C48" t="s">
        <v>48</v>
      </c>
      <c r="D48" t="s">
        <v>37</v>
      </c>
      <c r="E48" t="s">
        <v>37</v>
      </c>
      <c r="F48" t="s">
        <v>46</v>
      </c>
      <c r="G48" t="s">
        <v>39</v>
      </c>
      <c r="H48" s="1">
        <v>6</v>
      </c>
      <c r="I48" t="s">
        <v>23</v>
      </c>
      <c r="J48" t="s">
        <v>29</v>
      </c>
      <c r="K48" t="s">
        <v>21</v>
      </c>
      <c r="L48">
        <v>1</v>
      </c>
      <c r="M48">
        <v>29000000</v>
      </c>
      <c r="N48">
        <v>23.5</v>
      </c>
      <c r="O48">
        <v>6815000</v>
      </c>
      <c r="P48">
        <v>5</v>
      </c>
      <c r="Q48">
        <v>174546400</v>
      </c>
      <c r="R48">
        <v>22.65</v>
      </c>
      <c r="S48">
        <v>39535682</v>
      </c>
      <c r="T48" t="s">
        <v>22</v>
      </c>
      <c r="U48" t="s">
        <v>325</v>
      </c>
    </row>
    <row r="49" spans="1:21">
      <c r="A49">
        <v>388211</v>
      </c>
      <c r="B49" t="s">
        <v>36</v>
      </c>
      <c r="C49" t="s">
        <v>48</v>
      </c>
      <c r="D49" t="s">
        <v>37</v>
      </c>
      <c r="E49" t="s">
        <v>37</v>
      </c>
      <c r="F49" t="s">
        <v>46</v>
      </c>
      <c r="G49" t="s">
        <v>39</v>
      </c>
      <c r="H49" s="1">
        <v>6</v>
      </c>
      <c r="I49" t="s">
        <v>19</v>
      </c>
      <c r="J49" t="s">
        <v>29</v>
      </c>
      <c r="K49" t="s">
        <v>21</v>
      </c>
      <c r="L49">
        <v>2</v>
      </c>
      <c r="M49">
        <v>58000000</v>
      </c>
      <c r="N49">
        <v>22</v>
      </c>
      <c r="O49">
        <v>12760000</v>
      </c>
      <c r="P49">
        <v>2</v>
      </c>
      <c r="Q49">
        <v>102047386</v>
      </c>
      <c r="R49">
        <v>20.100000000000001</v>
      </c>
      <c r="S49">
        <v>20513012</v>
      </c>
      <c r="T49" t="s">
        <v>22</v>
      </c>
      <c r="U49" t="s">
        <v>325</v>
      </c>
    </row>
    <row r="50" spans="1:21">
      <c r="A50">
        <v>388210</v>
      </c>
      <c r="B50" t="s">
        <v>36</v>
      </c>
      <c r="C50" t="s">
        <v>48</v>
      </c>
      <c r="D50" t="s">
        <v>37</v>
      </c>
      <c r="E50" t="s">
        <v>37</v>
      </c>
      <c r="F50" t="s">
        <v>46</v>
      </c>
      <c r="G50" t="s">
        <v>39</v>
      </c>
      <c r="H50" s="1">
        <v>5</v>
      </c>
      <c r="I50" t="s">
        <v>24</v>
      </c>
      <c r="J50" t="s">
        <v>28</v>
      </c>
      <c r="K50" t="s">
        <v>21</v>
      </c>
      <c r="L50">
        <v>1</v>
      </c>
      <c r="M50">
        <v>40546400</v>
      </c>
      <c r="N50">
        <v>22.77</v>
      </c>
      <c r="O50">
        <v>9234223</v>
      </c>
      <c r="P50">
        <v>1</v>
      </c>
      <c r="Q50">
        <v>40546400</v>
      </c>
      <c r="R50">
        <v>22.77</v>
      </c>
      <c r="S50">
        <v>9234223</v>
      </c>
      <c r="T50" t="s">
        <v>22</v>
      </c>
      <c r="U50" t="s">
        <v>326</v>
      </c>
    </row>
    <row r="51" spans="1:21">
      <c r="A51">
        <v>388209</v>
      </c>
      <c r="B51" t="s">
        <v>36</v>
      </c>
      <c r="C51" t="s">
        <v>48</v>
      </c>
      <c r="D51" t="s">
        <v>37</v>
      </c>
      <c r="E51" t="s">
        <v>37</v>
      </c>
      <c r="F51" t="s">
        <v>46</v>
      </c>
      <c r="G51" t="s">
        <v>39</v>
      </c>
      <c r="H51" s="1">
        <v>5</v>
      </c>
      <c r="I51" t="s">
        <v>23</v>
      </c>
      <c r="J51" t="s">
        <v>28</v>
      </c>
      <c r="K51" t="s">
        <v>21</v>
      </c>
      <c r="L51">
        <v>1</v>
      </c>
      <c r="M51">
        <v>29000000</v>
      </c>
      <c r="N51">
        <v>22</v>
      </c>
      <c r="O51">
        <v>6380000</v>
      </c>
      <c r="P51">
        <v>1</v>
      </c>
      <c r="Q51">
        <v>37346578</v>
      </c>
      <c r="R51">
        <v>21.71</v>
      </c>
      <c r="S51">
        <v>8109364</v>
      </c>
      <c r="T51" t="s">
        <v>22</v>
      </c>
      <c r="U51" t="s">
        <v>326</v>
      </c>
    </row>
    <row r="52" spans="1:21">
      <c r="A52">
        <v>388208</v>
      </c>
      <c r="B52" t="s">
        <v>36</v>
      </c>
      <c r="C52" t="s">
        <v>48</v>
      </c>
      <c r="D52" t="s">
        <v>37</v>
      </c>
      <c r="E52" t="s">
        <v>37</v>
      </c>
      <c r="F52" t="s">
        <v>46</v>
      </c>
      <c r="G52" t="s">
        <v>39</v>
      </c>
      <c r="H52" s="1">
        <v>5</v>
      </c>
      <c r="I52" t="s">
        <v>19</v>
      </c>
      <c r="J52" t="s">
        <v>28</v>
      </c>
      <c r="K52" t="s">
        <v>21</v>
      </c>
      <c r="L52">
        <v>2</v>
      </c>
      <c r="M52">
        <v>58000000</v>
      </c>
      <c r="N52">
        <v>22</v>
      </c>
      <c r="O52">
        <v>12760000</v>
      </c>
      <c r="P52">
        <v>0</v>
      </c>
      <c r="Q52">
        <v>0</v>
      </c>
      <c r="R52">
        <v>0</v>
      </c>
      <c r="S52">
        <v>0</v>
      </c>
      <c r="T52" t="s">
        <v>22</v>
      </c>
      <c r="U52" t="s">
        <v>326</v>
      </c>
    </row>
    <row r="53" spans="1:21">
      <c r="A53">
        <v>388207</v>
      </c>
      <c r="B53" t="s">
        <v>36</v>
      </c>
      <c r="C53" t="s">
        <v>48</v>
      </c>
      <c r="D53" t="s">
        <v>37</v>
      </c>
      <c r="E53" t="s">
        <v>37</v>
      </c>
      <c r="F53" t="s">
        <v>46</v>
      </c>
      <c r="G53" t="s">
        <v>39</v>
      </c>
      <c r="H53" s="1">
        <v>4</v>
      </c>
      <c r="I53" t="s">
        <v>24</v>
      </c>
      <c r="J53" t="s">
        <v>27</v>
      </c>
      <c r="K53" t="s">
        <v>21</v>
      </c>
      <c r="L53">
        <v>1</v>
      </c>
      <c r="M53">
        <v>24323028</v>
      </c>
      <c r="N53">
        <v>23.91</v>
      </c>
      <c r="O53">
        <v>5816950</v>
      </c>
      <c r="P53">
        <v>1</v>
      </c>
      <c r="Q53">
        <v>24323028</v>
      </c>
      <c r="R53">
        <v>23.91</v>
      </c>
      <c r="S53">
        <v>5816950</v>
      </c>
      <c r="T53" t="s">
        <v>22</v>
      </c>
      <c r="U53" t="s">
        <v>326</v>
      </c>
    </row>
    <row r="54" spans="1:21">
      <c r="A54">
        <v>388206</v>
      </c>
      <c r="B54" t="s">
        <v>36</v>
      </c>
      <c r="C54" t="s">
        <v>48</v>
      </c>
      <c r="D54" t="s">
        <v>37</v>
      </c>
      <c r="E54" t="s">
        <v>37</v>
      </c>
      <c r="F54" t="s">
        <v>46</v>
      </c>
      <c r="G54" t="s">
        <v>39</v>
      </c>
      <c r="H54" s="1">
        <v>4</v>
      </c>
      <c r="I54" t="s">
        <v>23</v>
      </c>
      <c r="J54" t="s">
        <v>27</v>
      </c>
      <c r="K54" t="s">
        <v>21</v>
      </c>
      <c r="L54">
        <v>4</v>
      </c>
      <c r="M54">
        <v>130104789</v>
      </c>
      <c r="N54">
        <v>19.899999999999999</v>
      </c>
      <c r="O54">
        <v>25898067</v>
      </c>
      <c r="P54">
        <v>2</v>
      </c>
      <c r="Q54">
        <v>83748700</v>
      </c>
      <c r="R54">
        <v>24.86</v>
      </c>
      <c r="S54">
        <v>20820236</v>
      </c>
      <c r="T54" t="s">
        <v>22</v>
      </c>
      <c r="U54" t="s">
        <v>326</v>
      </c>
    </row>
    <row r="55" spans="1:21">
      <c r="A55">
        <v>388205</v>
      </c>
      <c r="B55" t="s">
        <v>36</v>
      </c>
      <c r="C55" t="s">
        <v>48</v>
      </c>
      <c r="D55" t="s">
        <v>37</v>
      </c>
      <c r="E55" t="s">
        <v>37</v>
      </c>
      <c r="F55" t="s">
        <v>46</v>
      </c>
      <c r="G55" t="s">
        <v>39</v>
      </c>
      <c r="H55" s="1">
        <v>4</v>
      </c>
      <c r="I55" t="s">
        <v>19</v>
      </c>
      <c r="J55" t="s">
        <v>27</v>
      </c>
      <c r="K55" t="s">
        <v>21</v>
      </c>
      <c r="L55">
        <v>1</v>
      </c>
      <c r="M55">
        <v>29000000</v>
      </c>
      <c r="N55">
        <v>22</v>
      </c>
      <c r="O55">
        <v>6380000</v>
      </c>
      <c r="P55">
        <v>1</v>
      </c>
      <c r="Q55">
        <v>39830000</v>
      </c>
      <c r="R55">
        <v>22.96</v>
      </c>
      <c r="S55">
        <v>9148570</v>
      </c>
      <c r="T55" t="s">
        <v>22</v>
      </c>
      <c r="U55" t="s">
        <v>326</v>
      </c>
    </row>
    <row r="56" spans="1:21">
      <c r="A56">
        <v>388204</v>
      </c>
      <c r="B56" t="s">
        <v>36</v>
      </c>
      <c r="C56" t="s">
        <v>48</v>
      </c>
      <c r="D56" t="s">
        <v>37</v>
      </c>
      <c r="E56" t="s">
        <v>37</v>
      </c>
      <c r="F56" t="s">
        <v>46</v>
      </c>
      <c r="G56" t="s">
        <v>39</v>
      </c>
      <c r="H56" s="1">
        <v>3</v>
      </c>
      <c r="I56" t="s">
        <v>24</v>
      </c>
      <c r="J56" t="s">
        <v>26</v>
      </c>
      <c r="K56" t="s">
        <v>21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22</v>
      </c>
      <c r="U56" t="s">
        <v>326</v>
      </c>
    </row>
    <row r="57" spans="1:21">
      <c r="A57">
        <v>388203</v>
      </c>
      <c r="B57" t="s">
        <v>36</v>
      </c>
      <c r="C57" t="s">
        <v>48</v>
      </c>
      <c r="D57" t="s">
        <v>37</v>
      </c>
      <c r="E57" t="s">
        <v>37</v>
      </c>
      <c r="F57" t="s">
        <v>46</v>
      </c>
      <c r="G57" t="s">
        <v>39</v>
      </c>
      <c r="H57" s="1">
        <v>3</v>
      </c>
      <c r="I57" t="s">
        <v>23</v>
      </c>
      <c r="J57" t="s">
        <v>26</v>
      </c>
      <c r="K57" t="s">
        <v>21</v>
      </c>
      <c r="L57">
        <v>3</v>
      </c>
      <c r="M57">
        <v>107683800</v>
      </c>
      <c r="N57">
        <v>22.11</v>
      </c>
      <c r="O57">
        <v>23811685</v>
      </c>
      <c r="P57">
        <v>0</v>
      </c>
      <c r="Q57">
        <v>0</v>
      </c>
      <c r="R57">
        <v>0</v>
      </c>
      <c r="S57">
        <v>0</v>
      </c>
      <c r="T57" t="s">
        <v>22</v>
      </c>
      <c r="U57" t="s">
        <v>326</v>
      </c>
    </row>
    <row r="58" spans="1:21">
      <c r="A58">
        <v>388202</v>
      </c>
      <c r="B58" t="s">
        <v>36</v>
      </c>
      <c r="C58" t="s">
        <v>48</v>
      </c>
      <c r="D58" t="s">
        <v>37</v>
      </c>
      <c r="E58" t="s">
        <v>37</v>
      </c>
      <c r="F58" t="s">
        <v>46</v>
      </c>
      <c r="G58" t="s">
        <v>39</v>
      </c>
      <c r="H58" s="1">
        <v>3</v>
      </c>
      <c r="I58" t="s">
        <v>19</v>
      </c>
      <c r="J58" t="s">
        <v>26</v>
      </c>
      <c r="K58" t="s">
        <v>21</v>
      </c>
      <c r="L58">
        <v>1</v>
      </c>
      <c r="M58">
        <v>29000000</v>
      </c>
      <c r="N58">
        <v>22</v>
      </c>
      <c r="O58">
        <v>6380000</v>
      </c>
      <c r="P58">
        <v>2</v>
      </c>
      <c r="Q58">
        <v>60812034</v>
      </c>
      <c r="R58">
        <v>17.25</v>
      </c>
      <c r="S58">
        <v>10490084</v>
      </c>
      <c r="T58" t="s">
        <v>22</v>
      </c>
      <c r="U58" t="s">
        <v>327</v>
      </c>
    </row>
    <row r="59" spans="1:21">
      <c r="A59">
        <v>388201</v>
      </c>
      <c r="B59" t="s">
        <v>36</v>
      </c>
      <c r="C59" t="s">
        <v>48</v>
      </c>
      <c r="D59" t="s">
        <v>37</v>
      </c>
      <c r="E59" t="s">
        <v>37</v>
      </c>
      <c r="F59" t="s">
        <v>46</v>
      </c>
      <c r="G59" t="s">
        <v>39</v>
      </c>
      <c r="H59" s="1">
        <v>2</v>
      </c>
      <c r="I59" t="s">
        <v>24</v>
      </c>
      <c r="J59" t="s">
        <v>25</v>
      </c>
      <c r="K59" t="s">
        <v>21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22</v>
      </c>
      <c r="U59" t="s">
        <v>327</v>
      </c>
    </row>
    <row r="60" spans="1:21">
      <c r="A60">
        <v>388200</v>
      </c>
      <c r="B60" t="s">
        <v>36</v>
      </c>
      <c r="C60" t="s">
        <v>48</v>
      </c>
      <c r="D60" t="s">
        <v>37</v>
      </c>
      <c r="E60" t="s">
        <v>37</v>
      </c>
      <c r="F60" t="s">
        <v>46</v>
      </c>
      <c r="G60" t="s">
        <v>39</v>
      </c>
      <c r="H60" s="1">
        <v>2</v>
      </c>
      <c r="I60" t="s">
        <v>23</v>
      </c>
      <c r="J60" t="s">
        <v>25</v>
      </c>
      <c r="K60" t="s">
        <v>21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22</v>
      </c>
      <c r="U60" t="s">
        <v>327</v>
      </c>
    </row>
    <row r="61" spans="1:21">
      <c r="A61">
        <v>388199</v>
      </c>
      <c r="B61" t="s">
        <v>36</v>
      </c>
      <c r="C61" t="s">
        <v>48</v>
      </c>
      <c r="D61" t="s">
        <v>37</v>
      </c>
      <c r="E61" t="s">
        <v>37</v>
      </c>
      <c r="F61" t="s">
        <v>46</v>
      </c>
      <c r="G61" t="s">
        <v>39</v>
      </c>
      <c r="H61" s="1">
        <v>2</v>
      </c>
      <c r="I61" t="s">
        <v>19</v>
      </c>
      <c r="J61" t="s">
        <v>25</v>
      </c>
      <c r="K61" t="s">
        <v>21</v>
      </c>
      <c r="L61">
        <v>1</v>
      </c>
      <c r="M61">
        <v>29000000</v>
      </c>
      <c r="N61">
        <v>22</v>
      </c>
      <c r="O61">
        <v>6380000</v>
      </c>
      <c r="P61">
        <v>0</v>
      </c>
      <c r="Q61">
        <v>0</v>
      </c>
      <c r="R61">
        <v>0</v>
      </c>
      <c r="S61">
        <v>0</v>
      </c>
      <c r="T61" t="s">
        <v>22</v>
      </c>
      <c r="U61" t="s">
        <v>327</v>
      </c>
    </row>
    <row r="62" spans="1:21">
      <c r="A62">
        <v>388198</v>
      </c>
      <c r="B62" t="s">
        <v>36</v>
      </c>
      <c r="C62" t="s">
        <v>48</v>
      </c>
      <c r="D62" t="s">
        <v>37</v>
      </c>
      <c r="E62" t="s">
        <v>37</v>
      </c>
      <c r="F62" t="s">
        <v>46</v>
      </c>
      <c r="G62" t="s">
        <v>39</v>
      </c>
      <c r="H62" s="1">
        <v>1</v>
      </c>
      <c r="I62" t="s">
        <v>24</v>
      </c>
      <c r="J62" t="s">
        <v>20</v>
      </c>
      <c r="K62" t="s">
        <v>21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22</v>
      </c>
      <c r="U62" t="s">
        <v>327</v>
      </c>
    </row>
    <row r="63" spans="1:21">
      <c r="A63">
        <v>388197</v>
      </c>
      <c r="B63" t="s">
        <v>36</v>
      </c>
      <c r="C63" t="s">
        <v>48</v>
      </c>
      <c r="D63" t="s">
        <v>37</v>
      </c>
      <c r="E63" t="s">
        <v>37</v>
      </c>
      <c r="F63" t="s">
        <v>46</v>
      </c>
      <c r="G63" t="s">
        <v>39</v>
      </c>
      <c r="H63" s="1">
        <v>1</v>
      </c>
      <c r="I63" t="s">
        <v>23</v>
      </c>
      <c r="J63" t="s">
        <v>20</v>
      </c>
      <c r="K63" t="s">
        <v>21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22</v>
      </c>
      <c r="U63" t="s">
        <v>327</v>
      </c>
    </row>
    <row r="64" spans="1:21">
      <c r="A64">
        <v>388196</v>
      </c>
      <c r="B64" t="s">
        <v>36</v>
      </c>
      <c r="C64" t="s">
        <v>48</v>
      </c>
      <c r="D64" t="s">
        <v>37</v>
      </c>
      <c r="E64" t="s">
        <v>37</v>
      </c>
      <c r="F64" t="s">
        <v>46</v>
      </c>
      <c r="G64" t="s">
        <v>39</v>
      </c>
      <c r="H64" s="1">
        <v>1</v>
      </c>
      <c r="I64" t="s">
        <v>19</v>
      </c>
      <c r="J64" t="s">
        <v>20</v>
      </c>
      <c r="K64" t="s">
        <v>21</v>
      </c>
      <c r="L64">
        <v>1</v>
      </c>
      <c r="M64">
        <v>29000000</v>
      </c>
      <c r="N64">
        <v>22</v>
      </c>
      <c r="O64">
        <v>6380000</v>
      </c>
      <c r="P64">
        <v>1</v>
      </c>
      <c r="Q64">
        <v>30865900</v>
      </c>
      <c r="R64">
        <v>19.73</v>
      </c>
      <c r="S64">
        <v>6091580</v>
      </c>
      <c r="T64" t="s">
        <v>22</v>
      </c>
      <c r="U64" t="s">
        <v>327</v>
      </c>
    </row>
    <row r="65" spans="1:21">
      <c r="A65">
        <v>388195</v>
      </c>
      <c r="B65" t="s">
        <v>36</v>
      </c>
      <c r="C65" t="s">
        <v>48</v>
      </c>
      <c r="D65" t="s">
        <v>37</v>
      </c>
      <c r="E65" t="s">
        <v>37</v>
      </c>
      <c r="F65" t="s">
        <v>46</v>
      </c>
      <c r="G65" t="s">
        <v>39</v>
      </c>
      <c r="H65" s="1">
        <v>12</v>
      </c>
      <c r="I65" t="s">
        <v>24</v>
      </c>
      <c r="J65" t="s">
        <v>35</v>
      </c>
      <c r="K65" t="s">
        <v>21</v>
      </c>
      <c r="L65">
        <v>2</v>
      </c>
      <c r="M65">
        <v>67548300</v>
      </c>
      <c r="N65">
        <v>24.89</v>
      </c>
      <c r="O65">
        <v>16818448</v>
      </c>
      <c r="P65">
        <v>0</v>
      </c>
      <c r="Q65">
        <v>0</v>
      </c>
      <c r="R65">
        <v>0</v>
      </c>
      <c r="S65">
        <v>0</v>
      </c>
      <c r="T65" t="s">
        <v>22</v>
      </c>
      <c r="U65" t="s">
        <v>327</v>
      </c>
    </row>
    <row r="66" spans="1:21">
      <c r="A66">
        <v>388194</v>
      </c>
      <c r="B66" t="s">
        <v>36</v>
      </c>
      <c r="C66" t="s">
        <v>48</v>
      </c>
      <c r="D66" t="s">
        <v>37</v>
      </c>
      <c r="E66" t="s">
        <v>37</v>
      </c>
      <c r="F66" t="s">
        <v>46</v>
      </c>
      <c r="G66" t="s">
        <v>39</v>
      </c>
      <c r="H66" s="1">
        <v>12</v>
      </c>
      <c r="I66" t="s">
        <v>23</v>
      </c>
      <c r="J66" t="s">
        <v>35</v>
      </c>
      <c r="K66" t="s">
        <v>21</v>
      </c>
      <c r="L66">
        <v>2</v>
      </c>
      <c r="M66">
        <v>58000000</v>
      </c>
      <c r="N66">
        <v>22</v>
      </c>
      <c r="O66">
        <v>12760000</v>
      </c>
      <c r="P66">
        <v>0</v>
      </c>
      <c r="Q66">
        <v>0</v>
      </c>
      <c r="R66">
        <v>0</v>
      </c>
      <c r="S66">
        <v>0</v>
      </c>
      <c r="T66" t="s">
        <v>22</v>
      </c>
      <c r="U66" t="s">
        <v>327</v>
      </c>
    </row>
    <row r="67" spans="1:21">
      <c r="A67">
        <v>388193</v>
      </c>
      <c r="B67" t="s">
        <v>36</v>
      </c>
      <c r="C67" t="s">
        <v>48</v>
      </c>
      <c r="D67" t="s">
        <v>37</v>
      </c>
      <c r="E67" t="s">
        <v>37</v>
      </c>
      <c r="F67" t="s">
        <v>46</v>
      </c>
      <c r="G67" t="s">
        <v>39</v>
      </c>
      <c r="H67" s="1">
        <v>12</v>
      </c>
      <c r="I67" t="s">
        <v>19</v>
      </c>
      <c r="J67" t="s">
        <v>35</v>
      </c>
      <c r="K67" t="s">
        <v>21</v>
      </c>
      <c r="L67">
        <v>2</v>
      </c>
      <c r="M67">
        <v>58000000</v>
      </c>
      <c r="N67">
        <v>22</v>
      </c>
      <c r="O67">
        <v>12760000</v>
      </c>
      <c r="P67">
        <v>0</v>
      </c>
      <c r="Q67">
        <v>0</v>
      </c>
      <c r="R67">
        <v>0</v>
      </c>
      <c r="S67">
        <v>0</v>
      </c>
      <c r="T67" t="s">
        <v>22</v>
      </c>
      <c r="U67" t="s">
        <v>286</v>
      </c>
    </row>
    <row r="68" spans="1:21">
      <c r="A68">
        <v>388192</v>
      </c>
      <c r="B68" t="s">
        <v>36</v>
      </c>
      <c r="C68" t="s">
        <v>48</v>
      </c>
      <c r="D68" t="s">
        <v>37</v>
      </c>
      <c r="E68" t="s">
        <v>37</v>
      </c>
      <c r="F68" t="s">
        <v>46</v>
      </c>
      <c r="G68" t="s">
        <v>39</v>
      </c>
      <c r="H68" s="1">
        <v>11</v>
      </c>
      <c r="I68" t="s">
        <v>24</v>
      </c>
      <c r="J68" t="s">
        <v>34</v>
      </c>
      <c r="K68" t="s">
        <v>21</v>
      </c>
      <c r="L68">
        <v>1</v>
      </c>
      <c r="M68">
        <v>29000000</v>
      </c>
      <c r="N68">
        <v>22</v>
      </c>
      <c r="O68">
        <v>6380000</v>
      </c>
      <c r="P68">
        <v>2</v>
      </c>
      <c r="Q68">
        <v>69414200</v>
      </c>
      <c r="R68">
        <v>23.81</v>
      </c>
      <c r="S68">
        <v>16530028</v>
      </c>
      <c r="T68" t="s">
        <v>22</v>
      </c>
      <c r="U68" t="s">
        <v>286</v>
      </c>
    </row>
    <row r="69" spans="1:21">
      <c r="A69">
        <v>388191</v>
      </c>
      <c r="B69" t="s">
        <v>36</v>
      </c>
      <c r="C69" t="s">
        <v>48</v>
      </c>
      <c r="D69" t="s">
        <v>37</v>
      </c>
      <c r="E69" t="s">
        <v>37</v>
      </c>
      <c r="F69" t="s">
        <v>46</v>
      </c>
      <c r="G69" t="s">
        <v>39</v>
      </c>
      <c r="H69" s="1">
        <v>11</v>
      </c>
      <c r="I69" t="s">
        <v>23</v>
      </c>
      <c r="J69" t="s">
        <v>34</v>
      </c>
      <c r="K69" t="s">
        <v>21</v>
      </c>
      <c r="L69">
        <v>3</v>
      </c>
      <c r="M69">
        <v>94275652</v>
      </c>
      <c r="N69">
        <v>21.22</v>
      </c>
      <c r="O69">
        <v>20014533</v>
      </c>
      <c r="P69">
        <v>1</v>
      </c>
      <c r="Q69">
        <v>17662386</v>
      </c>
      <c r="R69">
        <v>18.34</v>
      </c>
      <c r="S69">
        <v>3240928</v>
      </c>
      <c r="T69" t="s">
        <v>22</v>
      </c>
      <c r="U69" t="s">
        <v>286</v>
      </c>
    </row>
    <row r="70" spans="1:21">
      <c r="A70">
        <v>388190</v>
      </c>
      <c r="B70" t="s">
        <v>36</v>
      </c>
      <c r="C70" t="s">
        <v>48</v>
      </c>
      <c r="D70" t="s">
        <v>37</v>
      </c>
      <c r="E70" t="s">
        <v>37</v>
      </c>
      <c r="F70" t="s">
        <v>46</v>
      </c>
      <c r="G70" t="s">
        <v>39</v>
      </c>
      <c r="H70" s="1">
        <v>11</v>
      </c>
      <c r="I70" t="s">
        <v>19</v>
      </c>
      <c r="J70" t="s">
        <v>34</v>
      </c>
      <c r="K70" t="s">
        <v>21</v>
      </c>
      <c r="L70">
        <v>2</v>
      </c>
      <c r="M70">
        <v>58000000</v>
      </c>
      <c r="N70">
        <v>22</v>
      </c>
      <c r="O70">
        <v>12760000</v>
      </c>
      <c r="P70">
        <v>0</v>
      </c>
      <c r="Q70">
        <v>0</v>
      </c>
      <c r="R70">
        <v>0</v>
      </c>
      <c r="S70">
        <v>0</v>
      </c>
      <c r="T70" t="s">
        <v>22</v>
      </c>
      <c r="U70" t="s">
        <v>286</v>
      </c>
    </row>
    <row r="71" spans="1:21">
      <c r="A71">
        <v>388189</v>
      </c>
      <c r="B71" t="s">
        <v>36</v>
      </c>
      <c r="C71" t="s">
        <v>48</v>
      </c>
      <c r="D71" t="s">
        <v>37</v>
      </c>
      <c r="E71" t="s">
        <v>37</v>
      </c>
      <c r="F71" t="s">
        <v>46</v>
      </c>
      <c r="G71" t="s">
        <v>39</v>
      </c>
      <c r="H71" s="1">
        <v>10</v>
      </c>
      <c r="I71" t="s">
        <v>24</v>
      </c>
      <c r="J71" t="s">
        <v>33</v>
      </c>
      <c r="K71" t="s">
        <v>21</v>
      </c>
      <c r="L71">
        <v>1</v>
      </c>
      <c r="M71">
        <v>29000000</v>
      </c>
      <c r="N71">
        <v>22</v>
      </c>
      <c r="O71">
        <v>6380000</v>
      </c>
      <c r="P71">
        <v>0</v>
      </c>
      <c r="Q71">
        <v>0</v>
      </c>
      <c r="R71">
        <v>0</v>
      </c>
      <c r="S71">
        <v>0</v>
      </c>
      <c r="T71" t="s">
        <v>22</v>
      </c>
      <c r="U71" t="s">
        <v>286</v>
      </c>
    </row>
    <row r="72" spans="1:21">
      <c r="A72">
        <v>388188</v>
      </c>
      <c r="B72" t="s">
        <v>36</v>
      </c>
      <c r="C72" t="s">
        <v>48</v>
      </c>
      <c r="D72" t="s">
        <v>37</v>
      </c>
      <c r="E72" t="s">
        <v>37</v>
      </c>
      <c r="F72" t="s">
        <v>46</v>
      </c>
      <c r="G72" t="s">
        <v>39</v>
      </c>
      <c r="H72" s="1">
        <v>10</v>
      </c>
      <c r="I72" t="s">
        <v>23</v>
      </c>
      <c r="J72" t="s">
        <v>33</v>
      </c>
      <c r="K72" t="s">
        <v>21</v>
      </c>
      <c r="L72">
        <v>2</v>
      </c>
      <c r="M72">
        <v>58000000</v>
      </c>
      <c r="N72">
        <v>22</v>
      </c>
      <c r="O72">
        <v>12760000</v>
      </c>
      <c r="P72">
        <v>0</v>
      </c>
      <c r="Q72">
        <v>0</v>
      </c>
      <c r="R72">
        <v>0</v>
      </c>
      <c r="S72">
        <v>0</v>
      </c>
      <c r="T72" t="s">
        <v>22</v>
      </c>
      <c r="U72" t="s">
        <v>286</v>
      </c>
    </row>
    <row r="73" spans="1:21">
      <c r="A73">
        <v>388187</v>
      </c>
      <c r="B73" t="s">
        <v>36</v>
      </c>
      <c r="C73" t="s">
        <v>48</v>
      </c>
      <c r="D73" t="s">
        <v>37</v>
      </c>
      <c r="E73" t="s">
        <v>37</v>
      </c>
      <c r="F73" t="s">
        <v>46</v>
      </c>
      <c r="G73" t="s">
        <v>39</v>
      </c>
      <c r="H73" s="1">
        <v>10</v>
      </c>
      <c r="I73" t="s">
        <v>19</v>
      </c>
      <c r="J73" t="s">
        <v>33</v>
      </c>
      <c r="K73" t="s">
        <v>21</v>
      </c>
      <c r="L73">
        <v>1</v>
      </c>
      <c r="M73">
        <v>29000000</v>
      </c>
      <c r="N73">
        <v>22</v>
      </c>
      <c r="O73">
        <v>6380000</v>
      </c>
      <c r="P73">
        <v>0</v>
      </c>
      <c r="Q73">
        <v>0</v>
      </c>
      <c r="R73">
        <v>0</v>
      </c>
      <c r="S73">
        <v>0</v>
      </c>
      <c r="T73" t="s">
        <v>22</v>
      </c>
      <c r="U73" t="s">
        <v>286</v>
      </c>
    </row>
    <row r="74" spans="1:21">
      <c r="A74">
        <v>388477</v>
      </c>
      <c r="B74" t="s">
        <v>78</v>
      </c>
      <c r="C74" t="s">
        <v>116</v>
      </c>
      <c r="D74" t="s">
        <v>86</v>
      </c>
      <c r="E74" t="s">
        <v>17</v>
      </c>
      <c r="G74" t="s">
        <v>85</v>
      </c>
      <c r="H74" s="1">
        <v>9</v>
      </c>
      <c r="I74" t="s">
        <v>24</v>
      </c>
      <c r="J74" t="s">
        <v>32</v>
      </c>
      <c r="K74" t="s">
        <v>21</v>
      </c>
      <c r="L74">
        <v>1</v>
      </c>
      <c r="M74">
        <v>2500000</v>
      </c>
      <c r="N74">
        <v>36</v>
      </c>
      <c r="O74">
        <v>900000</v>
      </c>
      <c r="P74">
        <v>0</v>
      </c>
      <c r="Q74">
        <v>0</v>
      </c>
      <c r="R74">
        <v>0</v>
      </c>
      <c r="S74">
        <v>0</v>
      </c>
      <c r="T74" t="s">
        <v>22</v>
      </c>
      <c r="U74" t="s">
        <v>328</v>
      </c>
    </row>
    <row r="75" spans="1:21">
      <c r="A75">
        <v>388476</v>
      </c>
      <c r="B75" t="s">
        <v>78</v>
      </c>
      <c r="C75" t="s">
        <v>116</v>
      </c>
      <c r="D75" t="s">
        <v>86</v>
      </c>
      <c r="E75" t="s">
        <v>17</v>
      </c>
      <c r="G75" t="s">
        <v>85</v>
      </c>
      <c r="H75" s="1">
        <v>9</v>
      </c>
      <c r="I75" t="s">
        <v>23</v>
      </c>
      <c r="J75" t="s">
        <v>32</v>
      </c>
      <c r="K75" t="s">
        <v>21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22</v>
      </c>
      <c r="U75" t="s">
        <v>329</v>
      </c>
    </row>
    <row r="76" spans="1:21">
      <c r="A76">
        <v>388475</v>
      </c>
      <c r="B76" t="s">
        <v>78</v>
      </c>
      <c r="C76" t="s">
        <v>116</v>
      </c>
      <c r="D76" t="s">
        <v>86</v>
      </c>
      <c r="E76" t="s">
        <v>17</v>
      </c>
      <c r="G76" t="s">
        <v>85</v>
      </c>
      <c r="H76" s="1">
        <v>9</v>
      </c>
      <c r="I76" t="s">
        <v>19</v>
      </c>
      <c r="J76" t="s">
        <v>32</v>
      </c>
      <c r="K76" t="s">
        <v>21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22</v>
      </c>
      <c r="U76" t="s">
        <v>329</v>
      </c>
    </row>
    <row r="77" spans="1:21">
      <c r="A77">
        <v>388474</v>
      </c>
      <c r="B77" t="s">
        <v>78</v>
      </c>
      <c r="C77" t="s">
        <v>116</v>
      </c>
      <c r="D77" t="s">
        <v>86</v>
      </c>
      <c r="E77" t="s">
        <v>17</v>
      </c>
      <c r="G77" t="s">
        <v>85</v>
      </c>
      <c r="H77" s="1">
        <v>8</v>
      </c>
      <c r="I77" t="s">
        <v>24</v>
      </c>
      <c r="J77" t="s">
        <v>31</v>
      </c>
      <c r="K77" t="s">
        <v>21</v>
      </c>
      <c r="L77">
        <v>1</v>
      </c>
      <c r="M77">
        <v>2500000</v>
      </c>
      <c r="N77">
        <v>36</v>
      </c>
      <c r="O77">
        <v>900000</v>
      </c>
      <c r="P77">
        <v>0</v>
      </c>
      <c r="Q77">
        <v>0</v>
      </c>
      <c r="R77">
        <v>0</v>
      </c>
      <c r="S77">
        <v>0</v>
      </c>
      <c r="T77" t="s">
        <v>22</v>
      </c>
      <c r="U77" t="s">
        <v>329</v>
      </c>
    </row>
    <row r="78" spans="1:21">
      <c r="A78">
        <v>388473</v>
      </c>
      <c r="B78" t="s">
        <v>78</v>
      </c>
      <c r="C78" t="s">
        <v>116</v>
      </c>
      <c r="D78" t="s">
        <v>86</v>
      </c>
      <c r="E78" t="s">
        <v>17</v>
      </c>
      <c r="G78" t="s">
        <v>85</v>
      </c>
      <c r="H78" s="1">
        <v>8</v>
      </c>
      <c r="I78" t="s">
        <v>23</v>
      </c>
      <c r="J78" t="s">
        <v>31</v>
      </c>
      <c r="K78" t="s">
        <v>21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22</v>
      </c>
      <c r="U78" t="s">
        <v>329</v>
      </c>
    </row>
    <row r="79" spans="1:21">
      <c r="A79">
        <v>388472</v>
      </c>
      <c r="B79" t="s">
        <v>78</v>
      </c>
      <c r="C79" t="s">
        <v>116</v>
      </c>
      <c r="D79" t="s">
        <v>86</v>
      </c>
      <c r="E79" t="s">
        <v>17</v>
      </c>
      <c r="G79" t="s">
        <v>85</v>
      </c>
      <c r="H79" s="1">
        <v>8</v>
      </c>
      <c r="I79" t="s">
        <v>19</v>
      </c>
      <c r="J79" t="s">
        <v>31</v>
      </c>
      <c r="K79" t="s">
        <v>21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22</v>
      </c>
      <c r="U79" t="s">
        <v>329</v>
      </c>
    </row>
    <row r="80" spans="1:21">
      <c r="A80">
        <v>388471</v>
      </c>
      <c r="B80" t="s">
        <v>78</v>
      </c>
      <c r="C80" t="s">
        <v>116</v>
      </c>
      <c r="D80" t="s">
        <v>86</v>
      </c>
      <c r="E80" t="s">
        <v>17</v>
      </c>
      <c r="G80" t="s">
        <v>85</v>
      </c>
      <c r="H80" s="1">
        <v>7</v>
      </c>
      <c r="I80" t="s">
        <v>24</v>
      </c>
      <c r="J80" t="s">
        <v>30</v>
      </c>
      <c r="K80" t="s">
        <v>21</v>
      </c>
      <c r="L80">
        <v>1</v>
      </c>
      <c r="M80">
        <v>2500000</v>
      </c>
      <c r="N80">
        <v>36</v>
      </c>
      <c r="O80">
        <v>900000</v>
      </c>
      <c r="P80">
        <v>0</v>
      </c>
      <c r="Q80">
        <v>0</v>
      </c>
      <c r="R80">
        <v>0</v>
      </c>
      <c r="S80">
        <v>0</v>
      </c>
      <c r="T80" t="s">
        <v>22</v>
      </c>
      <c r="U80" t="s">
        <v>329</v>
      </c>
    </row>
    <row r="81" spans="1:21">
      <c r="A81">
        <v>388470</v>
      </c>
      <c r="B81" t="s">
        <v>78</v>
      </c>
      <c r="C81" t="s">
        <v>116</v>
      </c>
      <c r="D81" t="s">
        <v>86</v>
      </c>
      <c r="E81" t="s">
        <v>17</v>
      </c>
      <c r="G81" t="s">
        <v>85</v>
      </c>
      <c r="H81" s="1">
        <v>7</v>
      </c>
      <c r="I81" t="s">
        <v>23</v>
      </c>
      <c r="J81" t="s">
        <v>30</v>
      </c>
      <c r="K81" t="s">
        <v>21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22</v>
      </c>
      <c r="U81" t="s">
        <v>329</v>
      </c>
    </row>
    <row r="82" spans="1:21">
      <c r="A82">
        <v>388469</v>
      </c>
      <c r="B82" t="s">
        <v>78</v>
      </c>
      <c r="C82" t="s">
        <v>116</v>
      </c>
      <c r="D82" t="s">
        <v>86</v>
      </c>
      <c r="E82" t="s">
        <v>17</v>
      </c>
      <c r="G82" t="s">
        <v>85</v>
      </c>
      <c r="H82" s="1">
        <v>7</v>
      </c>
      <c r="I82" t="s">
        <v>19</v>
      </c>
      <c r="J82" t="s">
        <v>30</v>
      </c>
      <c r="K82" t="s">
        <v>21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22</v>
      </c>
      <c r="U82" t="s">
        <v>329</v>
      </c>
    </row>
    <row r="83" spans="1:21">
      <c r="A83">
        <v>388468</v>
      </c>
      <c r="B83" t="s">
        <v>78</v>
      </c>
      <c r="C83" t="s">
        <v>116</v>
      </c>
      <c r="D83" t="s">
        <v>86</v>
      </c>
      <c r="E83" t="s">
        <v>17</v>
      </c>
      <c r="G83" t="s">
        <v>85</v>
      </c>
      <c r="H83" s="1">
        <v>6</v>
      </c>
      <c r="I83" t="s">
        <v>24</v>
      </c>
      <c r="J83" t="s">
        <v>29</v>
      </c>
      <c r="K83" t="s">
        <v>21</v>
      </c>
      <c r="L83">
        <v>1</v>
      </c>
      <c r="M83">
        <v>2500000</v>
      </c>
      <c r="N83">
        <v>36</v>
      </c>
      <c r="O83">
        <v>900000</v>
      </c>
      <c r="P83">
        <v>1</v>
      </c>
      <c r="Q83">
        <v>1936660</v>
      </c>
      <c r="R83">
        <v>42.06</v>
      </c>
      <c r="S83">
        <v>814649</v>
      </c>
      <c r="T83" t="s">
        <v>22</v>
      </c>
      <c r="U83" t="s">
        <v>330</v>
      </c>
    </row>
    <row r="84" spans="1:21">
      <c r="A84">
        <v>388467</v>
      </c>
      <c r="B84" t="s">
        <v>78</v>
      </c>
      <c r="C84" t="s">
        <v>116</v>
      </c>
      <c r="D84" t="s">
        <v>86</v>
      </c>
      <c r="E84" t="s">
        <v>17</v>
      </c>
      <c r="G84" t="s">
        <v>85</v>
      </c>
      <c r="H84" s="1">
        <v>6</v>
      </c>
      <c r="I84" t="s">
        <v>23</v>
      </c>
      <c r="J84" t="s">
        <v>29</v>
      </c>
      <c r="K84" t="s">
        <v>21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22</v>
      </c>
      <c r="U84" t="s">
        <v>330</v>
      </c>
    </row>
    <row r="85" spans="1:21">
      <c r="A85">
        <v>388466</v>
      </c>
      <c r="B85" t="s">
        <v>78</v>
      </c>
      <c r="C85" t="s">
        <v>116</v>
      </c>
      <c r="D85" t="s">
        <v>86</v>
      </c>
      <c r="E85" t="s">
        <v>17</v>
      </c>
      <c r="G85" t="s">
        <v>85</v>
      </c>
      <c r="H85" s="1">
        <v>6</v>
      </c>
      <c r="I85" t="s">
        <v>19</v>
      </c>
      <c r="J85" t="s">
        <v>29</v>
      </c>
      <c r="K85" t="s">
        <v>21</v>
      </c>
      <c r="L85">
        <v>0</v>
      </c>
      <c r="M85">
        <v>0</v>
      </c>
      <c r="N85">
        <v>0</v>
      </c>
      <c r="O85">
        <v>0</v>
      </c>
      <c r="P85">
        <v>1</v>
      </c>
      <c r="Q85">
        <v>1936660</v>
      </c>
      <c r="R85">
        <v>42.06</v>
      </c>
      <c r="S85">
        <v>814649</v>
      </c>
      <c r="T85" t="s">
        <v>22</v>
      </c>
      <c r="U85" t="s">
        <v>330</v>
      </c>
    </row>
    <row r="86" spans="1:21">
      <c r="A86">
        <v>388465</v>
      </c>
      <c r="B86" t="s">
        <v>78</v>
      </c>
      <c r="C86" t="s">
        <v>116</v>
      </c>
      <c r="D86" t="s">
        <v>86</v>
      </c>
      <c r="E86" t="s">
        <v>17</v>
      </c>
      <c r="G86" t="s">
        <v>85</v>
      </c>
      <c r="H86" s="1">
        <v>5</v>
      </c>
      <c r="I86" t="s">
        <v>24</v>
      </c>
      <c r="J86" t="s">
        <v>28</v>
      </c>
      <c r="K86" t="s">
        <v>21</v>
      </c>
      <c r="L86">
        <v>1</v>
      </c>
      <c r="M86">
        <v>2500000</v>
      </c>
      <c r="N86">
        <v>36</v>
      </c>
      <c r="O86">
        <v>900000</v>
      </c>
      <c r="P86">
        <v>1</v>
      </c>
      <c r="Q86">
        <v>1737280</v>
      </c>
      <c r="R86">
        <v>44.34</v>
      </c>
      <c r="S86">
        <v>770430</v>
      </c>
      <c r="T86" t="s">
        <v>22</v>
      </c>
      <c r="U86" t="s">
        <v>330</v>
      </c>
    </row>
    <row r="87" spans="1:21">
      <c r="A87">
        <v>388464</v>
      </c>
      <c r="B87" t="s">
        <v>78</v>
      </c>
      <c r="C87" t="s">
        <v>116</v>
      </c>
      <c r="D87" t="s">
        <v>86</v>
      </c>
      <c r="E87" t="s">
        <v>17</v>
      </c>
      <c r="G87" t="s">
        <v>85</v>
      </c>
      <c r="H87" s="1">
        <v>5</v>
      </c>
      <c r="I87" t="s">
        <v>23</v>
      </c>
      <c r="J87" t="s">
        <v>28</v>
      </c>
      <c r="K87" t="s">
        <v>21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22</v>
      </c>
      <c r="U87" t="s">
        <v>330</v>
      </c>
    </row>
    <row r="88" spans="1:21">
      <c r="A88">
        <v>388463</v>
      </c>
      <c r="B88" t="s">
        <v>78</v>
      </c>
      <c r="C88" t="s">
        <v>116</v>
      </c>
      <c r="D88" t="s">
        <v>86</v>
      </c>
      <c r="E88" t="s">
        <v>17</v>
      </c>
      <c r="G88" t="s">
        <v>85</v>
      </c>
      <c r="H88" s="1">
        <v>5</v>
      </c>
      <c r="I88" t="s">
        <v>19</v>
      </c>
      <c r="J88" t="s">
        <v>28</v>
      </c>
      <c r="K88" t="s">
        <v>21</v>
      </c>
      <c r="L88">
        <v>0</v>
      </c>
      <c r="M88">
        <v>0</v>
      </c>
      <c r="N88">
        <v>0</v>
      </c>
      <c r="O88">
        <v>0</v>
      </c>
      <c r="P88">
        <v>1</v>
      </c>
      <c r="Q88">
        <v>1737280</v>
      </c>
      <c r="R88">
        <v>44.34</v>
      </c>
      <c r="S88">
        <v>770430</v>
      </c>
      <c r="T88" t="s">
        <v>22</v>
      </c>
      <c r="U88" t="s">
        <v>330</v>
      </c>
    </row>
    <row r="89" spans="1:21">
      <c r="A89">
        <v>388462</v>
      </c>
      <c r="B89" t="s">
        <v>78</v>
      </c>
      <c r="C89" t="s">
        <v>116</v>
      </c>
      <c r="D89" t="s">
        <v>86</v>
      </c>
      <c r="E89" t="s">
        <v>17</v>
      </c>
      <c r="G89" t="s">
        <v>85</v>
      </c>
      <c r="H89" s="1">
        <v>4</v>
      </c>
      <c r="I89" t="s">
        <v>24</v>
      </c>
      <c r="J89" t="s">
        <v>27</v>
      </c>
      <c r="K89" t="s">
        <v>21</v>
      </c>
      <c r="L89">
        <v>1</v>
      </c>
      <c r="M89">
        <v>2500000</v>
      </c>
      <c r="N89">
        <v>36</v>
      </c>
      <c r="O89">
        <v>900000</v>
      </c>
      <c r="P89">
        <v>1</v>
      </c>
      <c r="Q89">
        <v>1983560</v>
      </c>
      <c r="R89">
        <v>42.73</v>
      </c>
      <c r="S89">
        <v>847736</v>
      </c>
      <c r="T89" t="s">
        <v>22</v>
      </c>
      <c r="U89" t="s">
        <v>330</v>
      </c>
    </row>
    <row r="90" spans="1:21">
      <c r="A90">
        <v>388461</v>
      </c>
      <c r="B90" t="s">
        <v>78</v>
      </c>
      <c r="C90" t="s">
        <v>116</v>
      </c>
      <c r="D90" t="s">
        <v>86</v>
      </c>
      <c r="E90" t="s">
        <v>17</v>
      </c>
      <c r="G90" t="s">
        <v>85</v>
      </c>
      <c r="H90" s="1">
        <v>4</v>
      </c>
      <c r="I90" t="s">
        <v>23</v>
      </c>
      <c r="J90" t="s">
        <v>27</v>
      </c>
      <c r="K90" t="s">
        <v>21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22</v>
      </c>
      <c r="U90" t="s">
        <v>330</v>
      </c>
    </row>
    <row r="91" spans="1:21">
      <c r="A91">
        <v>388460</v>
      </c>
      <c r="B91" t="s">
        <v>78</v>
      </c>
      <c r="C91" t="s">
        <v>116</v>
      </c>
      <c r="D91" t="s">
        <v>86</v>
      </c>
      <c r="E91" t="s">
        <v>17</v>
      </c>
      <c r="G91" t="s">
        <v>85</v>
      </c>
      <c r="H91" s="1">
        <v>4</v>
      </c>
      <c r="I91" t="s">
        <v>19</v>
      </c>
      <c r="J91" t="s">
        <v>27</v>
      </c>
      <c r="K91" t="s">
        <v>21</v>
      </c>
      <c r="L91">
        <v>0</v>
      </c>
      <c r="M91">
        <v>0</v>
      </c>
      <c r="N91">
        <v>0</v>
      </c>
      <c r="O91">
        <v>0</v>
      </c>
      <c r="P91">
        <v>1</v>
      </c>
      <c r="Q91">
        <v>1983560</v>
      </c>
      <c r="R91">
        <v>42.73</v>
      </c>
      <c r="S91">
        <v>847736</v>
      </c>
      <c r="T91" t="s">
        <v>22</v>
      </c>
      <c r="U91" t="s">
        <v>330</v>
      </c>
    </row>
    <row r="92" spans="1:21">
      <c r="A92">
        <v>388459</v>
      </c>
      <c r="B92" t="s">
        <v>78</v>
      </c>
      <c r="C92" t="s">
        <v>116</v>
      </c>
      <c r="D92" t="s">
        <v>86</v>
      </c>
      <c r="E92" t="s">
        <v>17</v>
      </c>
      <c r="G92" t="s">
        <v>85</v>
      </c>
      <c r="H92" s="1">
        <v>3</v>
      </c>
      <c r="I92" t="s">
        <v>24</v>
      </c>
      <c r="J92" t="s">
        <v>26</v>
      </c>
      <c r="K92" t="s">
        <v>21</v>
      </c>
      <c r="L92">
        <v>1</v>
      </c>
      <c r="M92">
        <v>2500000</v>
      </c>
      <c r="N92">
        <v>36</v>
      </c>
      <c r="O92">
        <v>900000</v>
      </c>
      <c r="P92">
        <v>1</v>
      </c>
      <c r="Q92">
        <v>1953410</v>
      </c>
      <c r="R92">
        <v>42.68</v>
      </c>
      <c r="S92">
        <v>833744</v>
      </c>
      <c r="T92" t="s">
        <v>22</v>
      </c>
      <c r="U92" t="s">
        <v>331</v>
      </c>
    </row>
    <row r="93" spans="1:21">
      <c r="A93">
        <v>388458</v>
      </c>
      <c r="B93" t="s">
        <v>78</v>
      </c>
      <c r="C93" t="s">
        <v>116</v>
      </c>
      <c r="D93" t="s">
        <v>86</v>
      </c>
      <c r="E93" t="s">
        <v>17</v>
      </c>
      <c r="G93" t="s">
        <v>85</v>
      </c>
      <c r="H93" s="1">
        <v>3</v>
      </c>
      <c r="I93" t="s">
        <v>23</v>
      </c>
      <c r="J93" t="s">
        <v>26</v>
      </c>
      <c r="K93" t="s">
        <v>21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22</v>
      </c>
      <c r="U93" t="s">
        <v>331</v>
      </c>
    </row>
    <row r="94" spans="1:21">
      <c r="A94">
        <v>388457</v>
      </c>
      <c r="B94" t="s">
        <v>78</v>
      </c>
      <c r="C94" t="s">
        <v>116</v>
      </c>
      <c r="D94" t="s">
        <v>86</v>
      </c>
      <c r="E94" t="s">
        <v>17</v>
      </c>
      <c r="G94" t="s">
        <v>85</v>
      </c>
      <c r="H94" s="1">
        <v>3</v>
      </c>
      <c r="I94" t="s">
        <v>19</v>
      </c>
      <c r="J94" t="s">
        <v>26</v>
      </c>
      <c r="K94" t="s">
        <v>21</v>
      </c>
      <c r="L94">
        <v>0</v>
      </c>
      <c r="M94">
        <v>0</v>
      </c>
      <c r="N94">
        <v>0</v>
      </c>
      <c r="O94">
        <v>0</v>
      </c>
      <c r="P94">
        <v>1</v>
      </c>
      <c r="Q94">
        <v>1953410</v>
      </c>
      <c r="R94">
        <v>42.68</v>
      </c>
      <c r="S94">
        <v>833744</v>
      </c>
      <c r="T94" t="s">
        <v>22</v>
      </c>
      <c r="U94" t="s">
        <v>331</v>
      </c>
    </row>
    <row r="95" spans="1:21">
      <c r="A95">
        <v>388456</v>
      </c>
      <c r="B95" t="s">
        <v>78</v>
      </c>
      <c r="C95" t="s">
        <v>116</v>
      </c>
      <c r="D95" t="s">
        <v>86</v>
      </c>
      <c r="E95" t="s">
        <v>17</v>
      </c>
      <c r="G95" t="s">
        <v>85</v>
      </c>
      <c r="H95" s="1">
        <v>2</v>
      </c>
      <c r="I95" t="s">
        <v>24</v>
      </c>
      <c r="J95" t="s">
        <v>25</v>
      </c>
      <c r="K95" t="s">
        <v>21</v>
      </c>
      <c r="L95">
        <v>1</v>
      </c>
      <c r="M95">
        <v>2500000</v>
      </c>
      <c r="N95">
        <v>36</v>
      </c>
      <c r="O95">
        <v>900000</v>
      </c>
      <c r="P95">
        <v>1</v>
      </c>
      <c r="Q95">
        <v>1953410</v>
      </c>
      <c r="R95">
        <v>42.68</v>
      </c>
      <c r="S95">
        <v>833744</v>
      </c>
      <c r="T95" t="s">
        <v>22</v>
      </c>
      <c r="U95" t="s">
        <v>331</v>
      </c>
    </row>
    <row r="96" spans="1:21">
      <c r="A96">
        <v>388455</v>
      </c>
      <c r="B96" t="s">
        <v>78</v>
      </c>
      <c r="C96" t="s">
        <v>116</v>
      </c>
      <c r="D96" t="s">
        <v>86</v>
      </c>
      <c r="E96" t="s">
        <v>17</v>
      </c>
      <c r="G96" t="s">
        <v>85</v>
      </c>
      <c r="H96" s="1">
        <v>2</v>
      </c>
      <c r="I96" t="s">
        <v>23</v>
      </c>
      <c r="J96" t="s">
        <v>25</v>
      </c>
      <c r="K96" t="s">
        <v>21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22</v>
      </c>
      <c r="U96" t="s">
        <v>331</v>
      </c>
    </row>
    <row r="97" spans="1:21">
      <c r="A97">
        <v>388454</v>
      </c>
      <c r="B97" t="s">
        <v>78</v>
      </c>
      <c r="C97" t="s">
        <v>116</v>
      </c>
      <c r="D97" t="s">
        <v>86</v>
      </c>
      <c r="E97" t="s">
        <v>17</v>
      </c>
      <c r="G97" t="s">
        <v>85</v>
      </c>
      <c r="H97" s="1">
        <v>2</v>
      </c>
      <c r="I97" t="s">
        <v>19</v>
      </c>
      <c r="J97" t="s">
        <v>25</v>
      </c>
      <c r="K97" t="s">
        <v>21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22</v>
      </c>
      <c r="U97" t="s">
        <v>331</v>
      </c>
    </row>
    <row r="98" spans="1:21">
      <c r="A98">
        <v>388453</v>
      </c>
      <c r="B98" t="s">
        <v>78</v>
      </c>
      <c r="C98" t="s">
        <v>116</v>
      </c>
      <c r="D98" t="s">
        <v>86</v>
      </c>
      <c r="E98" t="s">
        <v>17</v>
      </c>
      <c r="G98" t="s">
        <v>85</v>
      </c>
      <c r="H98" s="1">
        <v>1</v>
      </c>
      <c r="I98" t="s">
        <v>24</v>
      </c>
      <c r="J98" t="s">
        <v>20</v>
      </c>
      <c r="K98" t="s">
        <v>21</v>
      </c>
      <c r="L98">
        <v>1</v>
      </c>
      <c r="M98">
        <v>2500000</v>
      </c>
      <c r="N98">
        <v>36</v>
      </c>
      <c r="O98">
        <v>900000</v>
      </c>
      <c r="P98">
        <v>1</v>
      </c>
      <c r="Q98">
        <v>2076170</v>
      </c>
      <c r="R98">
        <v>36.86</v>
      </c>
      <c r="S98">
        <v>765403</v>
      </c>
      <c r="T98" t="s">
        <v>22</v>
      </c>
      <c r="U98" t="s">
        <v>331</v>
      </c>
    </row>
    <row r="99" spans="1:21">
      <c r="A99">
        <v>388452</v>
      </c>
      <c r="B99" t="s">
        <v>78</v>
      </c>
      <c r="C99" t="s">
        <v>116</v>
      </c>
      <c r="D99" t="s">
        <v>86</v>
      </c>
      <c r="E99" t="s">
        <v>17</v>
      </c>
      <c r="G99" t="s">
        <v>85</v>
      </c>
      <c r="H99" s="1">
        <v>1</v>
      </c>
      <c r="I99" t="s">
        <v>23</v>
      </c>
      <c r="J99" t="s">
        <v>20</v>
      </c>
      <c r="K99" t="s">
        <v>21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22</v>
      </c>
      <c r="U99" t="s">
        <v>331</v>
      </c>
    </row>
    <row r="100" spans="1:21">
      <c r="A100">
        <v>388451</v>
      </c>
      <c r="B100" t="s">
        <v>78</v>
      </c>
      <c r="C100" t="s">
        <v>116</v>
      </c>
      <c r="D100" t="s">
        <v>86</v>
      </c>
      <c r="E100" t="s">
        <v>17</v>
      </c>
      <c r="G100" t="s">
        <v>85</v>
      </c>
      <c r="H100" s="1">
        <v>1</v>
      </c>
      <c r="I100" t="s">
        <v>19</v>
      </c>
      <c r="J100" t="s">
        <v>20</v>
      </c>
      <c r="K100" t="s">
        <v>21</v>
      </c>
      <c r="L100">
        <v>0</v>
      </c>
      <c r="M100">
        <v>0</v>
      </c>
      <c r="N100">
        <v>0</v>
      </c>
      <c r="O100">
        <v>0</v>
      </c>
      <c r="P100">
        <v>2</v>
      </c>
      <c r="Q100">
        <v>4029580</v>
      </c>
      <c r="R100">
        <v>39.68</v>
      </c>
      <c r="S100">
        <v>1599147</v>
      </c>
      <c r="T100" t="s">
        <v>22</v>
      </c>
      <c r="U100" t="s">
        <v>331</v>
      </c>
    </row>
    <row r="101" spans="1:21">
      <c r="A101">
        <v>388450</v>
      </c>
      <c r="B101" t="s">
        <v>78</v>
      </c>
      <c r="C101" t="s">
        <v>116</v>
      </c>
      <c r="D101" t="s">
        <v>86</v>
      </c>
      <c r="E101" t="s">
        <v>17</v>
      </c>
      <c r="G101" t="s">
        <v>85</v>
      </c>
      <c r="H101" s="1">
        <v>12</v>
      </c>
      <c r="I101" t="s">
        <v>24</v>
      </c>
      <c r="J101" t="s">
        <v>35</v>
      </c>
      <c r="K101" t="s">
        <v>21</v>
      </c>
      <c r="L101">
        <v>1</v>
      </c>
      <c r="M101">
        <v>2500000</v>
      </c>
      <c r="N101">
        <v>36</v>
      </c>
      <c r="O101">
        <v>900000</v>
      </c>
      <c r="P101">
        <v>0</v>
      </c>
      <c r="Q101">
        <v>0</v>
      </c>
      <c r="R101">
        <v>0</v>
      </c>
      <c r="S101">
        <v>0</v>
      </c>
      <c r="T101" t="s">
        <v>22</v>
      </c>
      <c r="U101" t="s">
        <v>287</v>
      </c>
    </row>
    <row r="102" spans="1:21">
      <c r="A102">
        <v>388449</v>
      </c>
      <c r="B102" t="s">
        <v>78</v>
      </c>
      <c r="C102" t="s">
        <v>116</v>
      </c>
      <c r="D102" t="s">
        <v>86</v>
      </c>
      <c r="E102" t="s">
        <v>17</v>
      </c>
      <c r="G102" t="s">
        <v>85</v>
      </c>
      <c r="H102" s="1">
        <v>12</v>
      </c>
      <c r="I102" t="s">
        <v>23</v>
      </c>
      <c r="J102" t="s">
        <v>35</v>
      </c>
      <c r="K102" t="s">
        <v>21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22</v>
      </c>
      <c r="U102" t="s">
        <v>287</v>
      </c>
    </row>
    <row r="103" spans="1:21">
      <c r="A103">
        <v>388448</v>
      </c>
      <c r="B103" t="s">
        <v>78</v>
      </c>
      <c r="C103" t="s">
        <v>116</v>
      </c>
      <c r="D103" t="s">
        <v>86</v>
      </c>
      <c r="E103" t="s">
        <v>17</v>
      </c>
      <c r="G103" t="s">
        <v>85</v>
      </c>
      <c r="H103" s="1">
        <v>12</v>
      </c>
      <c r="I103" t="s">
        <v>19</v>
      </c>
      <c r="J103" t="s">
        <v>35</v>
      </c>
      <c r="K103" t="s">
        <v>21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22</v>
      </c>
      <c r="U103" t="s">
        <v>287</v>
      </c>
    </row>
    <row r="104" spans="1:21">
      <c r="A104">
        <v>388447</v>
      </c>
      <c r="B104" t="s">
        <v>78</v>
      </c>
      <c r="C104" t="s">
        <v>116</v>
      </c>
      <c r="D104" t="s">
        <v>86</v>
      </c>
      <c r="E104" t="s">
        <v>17</v>
      </c>
      <c r="G104" t="s">
        <v>85</v>
      </c>
      <c r="H104" s="1">
        <v>11</v>
      </c>
      <c r="I104" t="s">
        <v>24</v>
      </c>
      <c r="J104" t="s">
        <v>34</v>
      </c>
      <c r="K104" t="s">
        <v>21</v>
      </c>
      <c r="L104">
        <v>1</v>
      </c>
      <c r="M104">
        <v>2500000</v>
      </c>
      <c r="N104">
        <v>36</v>
      </c>
      <c r="O104">
        <v>900000</v>
      </c>
      <c r="P104">
        <v>0</v>
      </c>
      <c r="Q104">
        <v>0</v>
      </c>
      <c r="R104">
        <v>0</v>
      </c>
      <c r="S104">
        <v>0</v>
      </c>
      <c r="T104" t="s">
        <v>22</v>
      </c>
      <c r="U104" t="s">
        <v>287</v>
      </c>
    </row>
    <row r="105" spans="1:21">
      <c r="A105">
        <v>388446</v>
      </c>
      <c r="B105" t="s">
        <v>78</v>
      </c>
      <c r="C105" t="s">
        <v>116</v>
      </c>
      <c r="D105" t="s">
        <v>86</v>
      </c>
      <c r="E105" t="s">
        <v>17</v>
      </c>
      <c r="G105" t="s">
        <v>85</v>
      </c>
      <c r="H105" s="1">
        <v>11</v>
      </c>
      <c r="I105" t="s">
        <v>23</v>
      </c>
      <c r="J105" t="s">
        <v>34</v>
      </c>
      <c r="K105" t="s">
        <v>21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22</v>
      </c>
      <c r="U105" t="s">
        <v>287</v>
      </c>
    </row>
    <row r="106" spans="1:21">
      <c r="A106">
        <v>388445</v>
      </c>
      <c r="B106" t="s">
        <v>78</v>
      </c>
      <c r="C106" t="s">
        <v>116</v>
      </c>
      <c r="D106" t="s">
        <v>86</v>
      </c>
      <c r="E106" t="s">
        <v>17</v>
      </c>
      <c r="G106" t="s">
        <v>85</v>
      </c>
      <c r="H106" s="1">
        <v>11</v>
      </c>
      <c r="I106" t="s">
        <v>19</v>
      </c>
      <c r="J106" t="s">
        <v>34</v>
      </c>
      <c r="K106" t="s">
        <v>21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22</v>
      </c>
      <c r="U106" t="s">
        <v>287</v>
      </c>
    </row>
    <row r="107" spans="1:21">
      <c r="A107">
        <v>388444</v>
      </c>
      <c r="B107" t="s">
        <v>78</v>
      </c>
      <c r="C107" t="s">
        <v>116</v>
      </c>
      <c r="D107" t="s">
        <v>86</v>
      </c>
      <c r="E107" t="s">
        <v>17</v>
      </c>
      <c r="G107" t="s">
        <v>85</v>
      </c>
      <c r="H107" s="1">
        <v>10</v>
      </c>
      <c r="I107" t="s">
        <v>24</v>
      </c>
      <c r="J107" t="s">
        <v>33</v>
      </c>
      <c r="K107" t="s">
        <v>21</v>
      </c>
      <c r="L107">
        <v>1</v>
      </c>
      <c r="M107">
        <v>2500000</v>
      </c>
      <c r="N107">
        <v>36</v>
      </c>
      <c r="O107">
        <v>900000</v>
      </c>
      <c r="P107">
        <v>0</v>
      </c>
      <c r="Q107">
        <v>0</v>
      </c>
      <c r="R107">
        <v>0</v>
      </c>
      <c r="S107">
        <v>0</v>
      </c>
      <c r="T107" t="s">
        <v>22</v>
      </c>
      <c r="U107" t="s">
        <v>287</v>
      </c>
    </row>
    <row r="108" spans="1:21">
      <c r="A108">
        <v>388443</v>
      </c>
      <c r="B108" t="s">
        <v>78</v>
      </c>
      <c r="C108" t="s">
        <v>116</v>
      </c>
      <c r="D108" t="s">
        <v>86</v>
      </c>
      <c r="E108" t="s">
        <v>17</v>
      </c>
      <c r="G108" t="s">
        <v>85</v>
      </c>
      <c r="H108" s="1">
        <v>10</v>
      </c>
      <c r="I108" t="s">
        <v>23</v>
      </c>
      <c r="J108" t="s">
        <v>33</v>
      </c>
      <c r="K108" t="s">
        <v>21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22</v>
      </c>
      <c r="U108" t="s">
        <v>287</v>
      </c>
    </row>
    <row r="109" spans="1:21">
      <c r="A109">
        <v>388442</v>
      </c>
      <c r="B109" t="s">
        <v>78</v>
      </c>
      <c r="C109" t="s">
        <v>116</v>
      </c>
      <c r="D109" t="s">
        <v>86</v>
      </c>
      <c r="E109" t="s">
        <v>17</v>
      </c>
      <c r="G109" t="s">
        <v>85</v>
      </c>
      <c r="H109" s="1">
        <v>10</v>
      </c>
      <c r="I109" t="s">
        <v>19</v>
      </c>
      <c r="J109" t="s">
        <v>33</v>
      </c>
      <c r="K109" t="s">
        <v>21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22</v>
      </c>
      <c r="U109" t="s">
        <v>332</v>
      </c>
    </row>
    <row r="110" spans="1:21">
      <c r="A110">
        <v>387571</v>
      </c>
      <c r="B110" t="s">
        <v>113</v>
      </c>
      <c r="C110" t="s">
        <v>113</v>
      </c>
      <c r="D110" t="s">
        <v>118</v>
      </c>
      <c r="E110" t="s">
        <v>114</v>
      </c>
      <c r="G110" t="s">
        <v>115</v>
      </c>
      <c r="H110" s="1">
        <v>9</v>
      </c>
      <c r="I110" t="s">
        <v>24</v>
      </c>
      <c r="J110" t="s">
        <v>32</v>
      </c>
      <c r="K110" t="s">
        <v>21</v>
      </c>
      <c r="L110">
        <v>8</v>
      </c>
      <c r="M110">
        <v>356161038</v>
      </c>
      <c r="N110">
        <v>10.199999999999999</v>
      </c>
      <c r="O110">
        <v>36345451</v>
      </c>
      <c r="P110">
        <v>0</v>
      </c>
      <c r="Q110">
        <v>0</v>
      </c>
      <c r="R110">
        <v>0</v>
      </c>
      <c r="S110">
        <v>0</v>
      </c>
      <c r="T110" t="s">
        <v>22</v>
      </c>
      <c r="U110" t="s">
        <v>333</v>
      </c>
    </row>
    <row r="111" spans="1:21">
      <c r="A111">
        <v>387570</v>
      </c>
      <c r="B111" t="s">
        <v>113</v>
      </c>
      <c r="C111" t="s">
        <v>113</v>
      </c>
      <c r="D111" t="s">
        <v>118</v>
      </c>
      <c r="E111" t="s">
        <v>114</v>
      </c>
      <c r="G111" t="s">
        <v>115</v>
      </c>
      <c r="H111" s="1">
        <v>9</v>
      </c>
      <c r="I111" t="s">
        <v>23</v>
      </c>
      <c r="J111" t="s">
        <v>32</v>
      </c>
      <c r="K111" t="s">
        <v>21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22</v>
      </c>
      <c r="U111" t="s">
        <v>333</v>
      </c>
    </row>
    <row r="112" spans="1:21">
      <c r="A112">
        <v>387569</v>
      </c>
      <c r="B112" t="s">
        <v>113</v>
      </c>
      <c r="C112" t="s">
        <v>113</v>
      </c>
      <c r="D112" t="s">
        <v>118</v>
      </c>
      <c r="E112" t="s">
        <v>114</v>
      </c>
      <c r="G112" t="s">
        <v>115</v>
      </c>
      <c r="H112" s="1">
        <v>9</v>
      </c>
      <c r="I112" t="s">
        <v>19</v>
      </c>
      <c r="J112" t="s">
        <v>32</v>
      </c>
      <c r="K112" t="s">
        <v>21</v>
      </c>
      <c r="L112">
        <v>1</v>
      </c>
      <c r="M112">
        <v>44444444</v>
      </c>
      <c r="N112">
        <v>25</v>
      </c>
      <c r="O112">
        <v>11111111</v>
      </c>
      <c r="P112">
        <v>0</v>
      </c>
      <c r="Q112">
        <v>0</v>
      </c>
      <c r="R112">
        <v>0</v>
      </c>
      <c r="S112">
        <v>0</v>
      </c>
      <c r="T112" t="s">
        <v>22</v>
      </c>
      <c r="U112" t="s">
        <v>333</v>
      </c>
    </row>
    <row r="113" spans="1:21">
      <c r="A113">
        <v>387568</v>
      </c>
      <c r="B113" t="s">
        <v>113</v>
      </c>
      <c r="C113" t="s">
        <v>113</v>
      </c>
      <c r="D113" t="s">
        <v>118</v>
      </c>
      <c r="E113" t="s">
        <v>114</v>
      </c>
      <c r="G113" t="s">
        <v>115</v>
      </c>
      <c r="H113" s="1">
        <v>8</v>
      </c>
      <c r="I113" t="s">
        <v>24</v>
      </c>
      <c r="J113" t="s">
        <v>31</v>
      </c>
      <c r="K113" t="s">
        <v>21</v>
      </c>
      <c r="L113">
        <v>9</v>
      </c>
      <c r="M113">
        <v>366161038</v>
      </c>
      <c r="N113">
        <v>10.51</v>
      </c>
      <c r="O113">
        <v>38488308</v>
      </c>
      <c r="P113">
        <v>0</v>
      </c>
      <c r="Q113">
        <v>0</v>
      </c>
      <c r="R113">
        <v>0</v>
      </c>
      <c r="S113">
        <v>0</v>
      </c>
      <c r="T113" t="s">
        <v>22</v>
      </c>
      <c r="U113" t="s">
        <v>333</v>
      </c>
    </row>
    <row r="114" spans="1:21">
      <c r="A114">
        <v>387567</v>
      </c>
      <c r="B114" t="s">
        <v>113</v>
      </c>
      <c r="C114" t="s">
        <v>113</v>
      </c>
      <c r="D114" t="s">
        <v>118</v>
      </c>
      <c r="E114" t="s">
        <v>114</v>
      </c>
      <c r="G114" t="s">
        <v>115</v>
      </c>
      <c r="H114" s="1">
        <v>8</v>
      </c>
      <c r="I114" t="s">
        <v>23</v>
      </c>
      <c r="J114" t="s">
        <v>31</v>
      </c>
      <c r="K114" t="s">
        <v>21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22</v>
      </c>
      <c r="U114" t="s">
        <v>333</v>
      </c>
    </row>
    <row r="115" spans="1:21">
      <c r="A115">
        <v>387566</v>
      </c>
      <c r="B115" t="s">
        <v>113</v>
      </c>
      <c r="C115" t="s">
        <v>113</v>
      </c>
      <c r="D115" t="s">
        <v>118</v>
      </c>
      <c r="E115" t="s">
        <v>114</v>
      </c>
      <c r="G115" t="s">
        <v>115</v>
      </c>
      <c r="H115" s="1">
        <v>8</v>
      </c>
      <c r="I115" t="s">
        <v>19</v>
      </c>
      <c r="J115" t="s">
        <v>31</v>
      </c>
      <c r="K115" t="s">
        <v>21</v>
      </c>
      <c r="L115">
        <v>1</v>
      </c>
      <c r="M115">
        <v>44444444</v>
      </c>
      <c r="N115">
        <v>25</v>
      </c>
      <c r="O115">
        <v>11111111</v>
      </c>
      <c r="P115">
        <v>0</v>
      </c>
      <c r="Q115">
        <v>0</v>
      </c>
      <c r="R115">
        <v>0</v>
      </c>
      <c r="S115">
        <v>0</v>
      </c>
      <c r="T115" t="s">
        <v>22</v>
      </c>
      <c r="U115" t="s">
        <v>333</v>
      </c>
    </row>
    <row r="116" spans="1:21">
      <c r="A116">
        <v>387565</v>
      </c>
      <c r="B116" t="s">
        <v>113</v>
      </c>
      <c r="C116" t="s">
        <v>113</v>
      </c>
      <c r="D116" t="s">
        <v>118</v>
      </c>
      <c r="E116" t="s">
        <v>114</v>
      </c>
      <c r="G116" t="s">
        <v>115</v>
      </c>
      <c r="H116" s="1">
        <v>7</v>
      </c>
      <c r="I116" t="s">
        <v>24</v>
      </c>
      <c r="J116" t="s">
        <v>30</v>
      </c>
      <c r="K116" t="s">
        <v>21</v>
      </c>
      <c r="L116">
        <v>10</v>
      </c>
      <c r="M116">
        <v>404622576</v>
      </c>
      <c r="N116">
        <v>10.46</v>
      </c>
      <c r="O116">
        <v>42334462</v>
      </c>
      <c r="P116">
        <v>0</v>
      </c>
      <c r="Q116">
        <v>0</v>
      </c>
      <c r="R116">
        <v>0</v>
      </c>
      <c r="S116">
        <v>0</v>
      </c>
      <c r="T116" t="s">
        <v>22</v>
      </c>
      <c r="U116" t="s">
        <v>334</v>
      </c>
    </row>
    <row r="117" spans="1:21">
      <c r="A117">
        <v>387564</v>
      </c>
      <c r="B117" t="s">
        <v>113</v>
      </c>
      <c r="C117" t="s">
        <v>113</v>
      </c>
      <c r="D117" t="s">
        <v>118</v>
      </c>
      <c r="E117" t="s">
        <v>114</v>
      </c>
      <c r="G117" t="s">
        <v>115</v>
      </c>
      <c r="H117" s="1">
        <v>7</v>
      </c>
      <c r="I117" t="s">
        <v>23</v>
      </c>
      <c r="J117" t="s">
        <v>30</v>
      </c>
      <c r="K117" t="s">
        <v>21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20908180</v>
      </c>
      <c r="R117">
        <v>30.35</v>
      </c>
      <c r="S117">
        <v>6346523</v>
      </c>
      <c r="T117" t="s">
        <v>22</v>
      </c>
      <c r="U117" t="s">
        <v>334</v>
      </c>
    </row>
    <row r="118" spans="1:21">
      <c r="A118">
        <v>387563</v>
      </c>
      <c r="B118" t="s">
        <v>113</v>
      </c>
      <c r="C118" t="s">
        <v>113</v>
      </c>
      <c r="D118" t="s">
        <v>118</v>
      </c>
      <c r="E118" t="s">
        <v>114</v>
      </c>
      <c r="G118" t="s">
        <v>115</v>
      </c>
      <c r="H118" s="1">
        <v>7</v>
      </c>
      <c r="I118" t="s">
        <v>19</v>
      </c>
      <c r="J118" t="s">
        <v>30</v>
      </c>
      <c r="K118" t="s">
        <v>21</v>
      </c>
      <c r="L118">
        <v>1</v>
      </c>
      <c r="M118">
        <v>44444444</v>
      </c>
      <c r="N118">
        <v>25</v>
      </c>
      <c r="O118">
        <v>11111111</v>
      </c>
      <c r="P118">
        <v>0</v>
      </c>
      <c r="Q118">
        <v>0</v>
      </c>
      <c r="R118">
        <v>0</v>
      </c>
      <c r="S118">
        <v>0</v>
      </c>
      <c r="T118" t="s">
        <v>22</v>
      </c>
      <c r="U118" t="s">
        <v>334</v>
      </c>
    </row>
    <row r="119" spans="1:21">
      <c r="A119">
        <v>387562</v>
      </c>
      <c r="B119" t="s">
        <v>113</v>
      </c>
      <c r="C119" t="s">
        <v>113</v>
      </c>
      <c r="D119" t="s">
        <v>118</v>
      </c>
      <c r="E119" t="s">
        <v>114</v>
      </c>
      <c r="G119" t="s">
        <v>115</v>
      </c>
      <c r="H119" s="1">
        <v>6</v>
      </c>
      <c r="I119" t="s">
        <v>24</v>
      </c>
      <c r="J119" t="s">
        <v>29</v>
      </c>
      <c r="K119" t="s">
        <v>21</v>
      </c>
      <c r="L119">
        <v>10</v>
      </c>
      <c r="M119">
        <v>404622576</v>
      </c>
      <c r="N119">
        <v>10.46</v>
      </c>
      <c r="O119">
        <v>42334462</v>
      </c>
      <c r="P119">
        <v>1</v>
      </c>
      <c r="Q119">
        <v>286277878</v>
      </c>
      <c r="R119">
        <v>12.29</v>
      </c>
      <c r="S119">
        <v>35200018</v>
      </c>
      <c r="T119" t="s">
        <v>22</v>
      </c>
      <c r="U119" t="s">
        <v>334</v>
      </c>
    </row>
    <row r="120" spans="1:21">
      <c r="A120">
        <v>387561</v>
      </c>
      <c r="B120" t="s">
        <v>113</v>
      </c>
      <c r="C120" t="s">
        <v>113</v>
      </c>
      <c r="D120" t="s">
        <v>118</v>
      </c>
      <c r="E120" t="s">
        <v>114</v>
      </c>
      <c r="G120" t="s">
        <v>115</v>
      </c>
      <c r="H120" s="1">
        <v>6</v>
      </c>
      <c r="I120" t="s">
        <v>23</v>
      </c>
      <c r="J120" t="s">
        <v>29</v>
      </c>
      <c r="K120" t="s">
        <v>21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22</v>
      </c>
      <c r="U120" t="s">
        <v>334</v>
      </c>
    </row>
    <row r="121" spans="1:21">
      <c r="A121">
        <v>387560</v>
      </c>
      <c r="B121" t="s">
        <v>113</v>
      </c>
      <c r="C121" t="s">
        <v>113</v>
      </c>
      <c r="D121" t="s">
        <v>118</v>
      </c>
      <c r="E121" t="s">
        <v>114</v>
      </c>
      <c r="G121" t="s">
        <v>115</v>
      </c>
      <c r="H121" s="1">
        <v>6</v>
      </c>
      <c r="I121" t="s">
        <v>19</v>
      </c>
      <c r="J121" t="s">
        <v>29</v>
      </c>
      <c r="K121" t="s">
        <v>21</v>
      </c>
      <c r="L121">
        <v>5</v>
      </c>
      <c r="M121">
        <v>1461444444</v>
      </c>
      <c r="N121">
        <v>7.85</v>
      </c>
      <c r="O121">
        <v>114861111</v>
      </c>
      <c r="P121">
        <v>4</v>
      </c>
      <c r="Q121">
        <v>231527998</v>
      </c>
      <c r="R121">
        <v>20.68</v>
      </c>
      <c r="S121">
        <v>47890097</v>
      </c>
      <c r="T121" t="s">
        <v>22</v>
      </c>
      <c r="U121" t="s">
        <v>334</v>
      </c>
    </row>
    <row r="122" spans="1:21">
      <c r="A122">
        <v>387559</v>
      </c>
      <c r="B122" t="s">
        <v>113</v>
      </c>
      <c r="C122" t="s">
        <v>113</v>
      </c>
      <c r="D122" t="s">
        <v>118</v>
      </c>
      <c r="E122" t="s">
        <v>114</v>
      </c>
      <c r="G122" t="s">
        <v>115</v>
      </c>
      <c r="H122" s="1">
        <v>5</v>
      </c>
      <c r="I122" t="s">
        <v>24</v>
      </c>
      <c r="J122" t="s">
        <v>28</v>
      </c>
      <c r="K122" t="s">
        <v>21</v>
      </c>
      <c r="L122">
        <v>7</v>
      </c>
      <c r="M122">
        <v>395808290</v>
      </c>
      <c r="N122">
        <v>15.64</v>
      </c>
      <c r="O122">
        <v>61930891</v>
      </c>
      <c r="P122">
        <v>1</v>
      </c>
      <c r="Q122">
        <v>326734705</v>
      </c>
      <c r="R122">
        <v>14.19</v>
      </c>
      <c r="S122">
        <v>46365918</v>
      </c>
      <c r="T122" t="s">
        <v>22</v>
      </c>
      <c r="U122" t="s">
        <v>334</v>
      </c>
    </row>
    <row r="123" spans="1:21">
      <c r="A123">
        <v>387558</v>
      </c>
      <c r="B123" t="s">
        <v>113</v>
      </c>
      <c r="C123" t="s">
        <v>113</v>
      </c>
      <c r="D123" t="s">
        <v>118</v>
      </c>
      <c r="E123" t="s">
        <v>114</v>
      </c>
      <c r="G123" t="s">
        <v>115</v>
      </c>
      <c r="H123" s="1">
        <v>5</v>
      </c>
      <c r="I123" t="s">
        <v>23</v>
      </c>
      <c r="J123" t="s">
        <v>28</v>
      </c>
      <c r="K123" t="s">
        <v>21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22</v>
      </c>
      <c r="U123" t="s">
        <v>334</v>
      </c>
    </row>
    <row r="124" spans="1:21">
      <c r="A124">
        <v>387557</v>
      </c>
      <c r="B124" t="s">
        <v>113</v>
      </c>
      <c r="C124" t="s">
        <v>113</v>
      </c>
      <c r="D124" t="s">
        <v>118</v>
      </c>
      <c r="E124" t="s">
        <v>114</v>
      </c>
      <c r="G124" t="s">
        <v>115</v>
      </c>
      <c r="H124" s="1">
        <v>5</v>
      </c>
      <c r="I124" t="s">
        <v>19</v>
      </c>
      <c r="J124" t="s">
        <v>28</v>
      </c>
      <c r="K124" t="s">
        <v>21</v>
      </c>
      <c r="L124">
        <v>1</v>
      </c>
      <c r="M124">
        <v>44444444</v>
      </c>
      <c r="N124">
        <v>25</v>
      </c>
      <c r="O124">
        <v>11111111</v>
      </c>
      <c r="P124">
        <v>1</v>
      </c>
      <c r="Q124">
        <v>67429000</v>
      </c>
      <c r="R124">
        <v>24.7</v>
      </c>
      <c r="S124">
        <v>16655000</v>
      </c>
      <c r="T124" t="s">
        <v>22</v>
      </c>
      <c r="U124" t="s">
        <v>334</v>
      </c>
    </row>
    <row r="125" spans="1:21">
      <c r="A125">
        <v>387556</v>
      </c>
      <c r="B125" t="s">
        <v>113</v>
      </c>
      <c r="C125" t="s">
        <v>113</v>
      </c>
      <c r="D125" t="s">
        <v>118</v>
      </c>
      <c r="E125" t="s">
        <v>114</v>
      </c>
      <c r="G125" t="s">
        <v>115</v>
      </c>
      <c r="H125" s="1">
        <v>4</v>
      </c>
      <c r="I125" t="s">
        <v>24</v>
      </c>
      <c r="J125" t="s">
        <v>27</v>
      </c>
      <c r="K125" t="s">
        <v>21</v>
      </c>
      <c r="L125">
        <v>10</v>
      </c>
      <c r="M125">
        <v>387008290</v>
      </c>
      <c r="N125">
        <v>14.93</v>
      </c>
      <c r="O125">
        <v>57780891</v>
      </c>
      <c r="P125">
        <v>1</v>
      </c>
      <c r="Q125">
        <v>269900629</v>
      </c>
      <c r="R125">
        <v>15.13</v>
      </c>
      <c r="S125">
        <v>40844135</v>
      </c>
      <c r="T125" t="s">
        <v>22</v>
      </c>
      <c r="U125" t="s">
        <v>335</v>
      </c>
    </row>
    <row r="126" spans="1:21">
      <c r="A126">
        <v>387555</v>
      </c>
      <c r="B126" t="s">
        <v>113</v>
      </c>
      <c r="C126" t="s">
        <v>113</v>
      </c>
      <c r="D126" t="s">
        <v>118</v>
      </c>
      <c r="E126" t="s">
        <v>114</v>
      </c>
      <c r="G126" t="s">
        <v>115</v>
      </c>
      <c r="H126" s="1">
        <v>4</v>
      </c>
      <c r="I126" t="s">
        <v>23</v>
      </c>
      <c r="J126" t="s">
        <v>27</v>
      </c>
      <c r="K126" t="s">
        <v>21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22</v>
      </c>
      <c r="U126" t="s">
        <v>335</v>
      </c>
    </row>
    <row r="127" spans="1:21">
      <c r="A127">
        <v>387554</v>
      </c>
      <c r="B127" t="s">
        <v>113</v>
      </c>
      <c r="C127" t="s">
        <v>113</v>
      </c>
      <c r="D127" t="s">
        <v>118</v>
      </c>
      <c r="E127" t="s">
        <v>114</v>
      </c>
      <c r="G127" t="s">
        <v>115</v>
      </c>
      <c r="H127" s="1">
        <v>4</v>
      </c>
      <c r="I127" t="s">
        <v>19</v>
      </c>
      <c r="J127" t="s">
        <v>27</v>
      </c>
      <c r="K127" t="s">
        <v>21</v>
      </c>
      <c r="L127">
        <v>3</v>
      </c>
      <c r="M127">
        <v>446544444</v>
      </c>
      <c r="N127">
        <v>29.58</v>
      </c>
      <c r="O127">
        <v>132111111</v>
      </c>
      <c r="P127">
        <v>1</v>
      </c>
      <c r="Q127">
        <v>870126724</v>
      </c>
      <c r="R127">
        <v>9.4600000000000009</v>
      </c>
      <c r="S127">
        <v>82331400</v>
      </c>
      <c r="T127" t="s">
        <v>22</v>
      </c>
      <c r="U127" t="s">
        <v>335</v>
      </c>
    </row>
    <row r="128" spans="1:21">
      <c r="A128">
        <v>387553</v>
      </c>
      <c r="B128" t="s">
        <v>113</v>
      </c>
      <c r="C128" t="s">
        <v>113</v>
      </c>
      <c r="D128" t="s">
        <v>118</v>
      </c>
      <c r="E128" t="s">
        <v>114</v>
      </c>
      <c r="G128" t="s">
        <v>115</v>
      </c>
      <c r="H128" s="1">
        <v>3</v>
      </c>
      <c r="I128" t="s">
        <v>24</v>
      </c>
      <c r="J128" t="s">
        <v>26</v>
      </c>
      <c r="K128" t="s">
        <v>21</v>
      </c>
      <c r="L128">
        <v>6</v>
      </c>
      <c r="M128">
        <v>275053846</v>
      </c>
      <c r="N128">
        <v>11.89</v>
      </c>
      <c r="O128">
        <v>32719780</v>
      </c>
      <c r="P128">
        <v>1</v>
      </c>
      <c r="Q128">
        <v>324880330</v>
      </c>
      <c r="R128">
        <v>12.6</v>
      </c>
      <c r="S128">
        <v>40947088</v>
      </c>
      <c r="T128" t="s">
        <v>22</v>
      </c>
      <c r="U128" t="s">
        <v>335</v>
      </c>
    </row>
    <row r="129" spans="1:21">
      <c r="A129">
        <v>387552</v>
      </c>
      <c r="B129" t="s">
        <v>113</v>
      </c>
      <c r="C129" t="s">
        <v>113</v>
      </c>
      <c r="D129" t="s">
        <v>118</v>
      </c>
      <c r="E129" t="s">
        <v>114</v>
      </c>
      <c r="G129" t="s">
        <v>115</v>
      </c>
      <c r="H129" s="1">
        <v>3</v>
      </c>
      <c r="I129" t="s">
        <v>23</v>
      </c>
      <c r="J129" t="s">
        <v>26</v>
      </c>
      <c r="K129" t="s">
        <v>21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22</v>
      </c>
      <c r="U129" t="s">
        <v>335</v>
      </c>
    </row>
    <row r="130" spans="1:21">
      <c r="A130">
        <v>387551</v>
      </c>
      <c r="B130" t="s">
        <v>113</v>
      </c>
      <c r="C130" t="s">
        <v>113</v>
      </c>
      <c r="D130" t="s">
        <v>118</v>
      </c>
      <c r="E130" t="s">
        <v>114</v>
      </c>
      <c r="G130" t="s">
        <v>115</v>
      </c>
      <c r="H130" s="1">
        <v>3</v>
      </c>
      <c r="I130" t="s">
        <v>19</v>
      </c>
      <c r="J130" t="s">
        <v>26</v>
      </c>
      <c r="K130" t="s">
        <v>21</v>
      </c>
      <c r="L130">
        <v>0</v>
      </c>
      <c r="M130">
        <v>0</v>
      </c>
      <c r="N130">
        <v>0</v>
      </c>
      <c r="O130">
        <v>0</v>
      </c>
      <c r="P130">
        <v>3</v>
      </c>
      <c r="Q130">
        <v>128022072</v>
      </c>
      <c r="R130">
        <v>24.09</v>
      </c>
      <c r="S130">
        <v>30850582</v>
      </c>
      <c r="T130" t="s">
        <v>22</v>
      </c>
      <c r="U130" t="s">
        <v>335</v>
      </c>
    </row>
    <row r="131" spans="1:21">
      <c r="A131">
        <v>387550</v>
      </c>
      <c r="B131" t="s">
        <v>113</v>
      </c>
      <c r="C131" t="s">
        <v>113</v>
      </c>
      <c r="D131" t="s">
        <v>118</v>
      </c>
      <c r="E131" t="s">
        <v>114</v>
      </c>
      <c r="G131" t="s">
        <v>115</v>
      </c>
      <c r="H131" s="1">
        <v>2</v>
      </c>
      <c r="I131" t="s">
        <v>24</v>
      </c>
      <c r="J131" t="s">
        <v>25</v>
      </c>
      <c r="K131" t="s">
        <v>21</v>
      </c>
      <c r="L131">
        <v>9</v>
      </c>
      <c r="M131">
        <v>322132735</v>
      </c>
      <c r="N131">
        <v>11.68</v>
      </c>
      <c r="O131">
        <v>37651724</v>
      </c>
      <c r="P131">
        <v>1</v>
      </c>
      <c r="Q131">
        <v>39674054</v>
      </c>
      <c r="R131">
        <v>107.24</v>
      </c>
      <c r="S131">
        <v>42548388</v>
      </c>
      <c r="T131" t="s">
        <v>22</v>
      </c>
      <c r="U131" t="s">
        <v>335</v>
      </c>
    </row>
    <row r="132" spans="1:21">
      <c r="A132">
        <v>387549</v>
      </c>
      <c r="B132" t="s">
        <v>113</v>
      </c>
      <c r="C132" t="s">
        <v>113</v>
      </c>
      <c r="D132" t="s">
        <v>118</v>
      </c>
      <c r="E132" t="s">
        <v>114</v>
      </c>
      <c r="G132" t="s">
        <v>115</v>
      </c>
      <c r="H132" s="1">
        <v>2</v>
      </c>
      <c r="I132" t="s">
        <v>23</v>
      </c>
      <c r="J132" t="s">
        <v>25</v>
      </c>
      <c r="K132" t="s">
        <v>21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22</v>
      </c>
      <c r="U132" t="s">
        <v>335</v>
      </c>
    </row>
    <row r="133" spans="1:21">
      <c r="A133">
        <v>387548</v>
      </c>
      <c r="B133" t="s">
        <v>113</v>
      </c>
      <c r="C133" t="s">
        <v>113</v>
      </c>
      <c r="D133" t="s">
        <v>118</v>
      </c>
      <c r="E133" t="s">
        <v>114</v>
      </c>
      <c r="G133" t="s">
        <v>115</v>
      </c>
      <c r="H133" s="1">
        <v>2</v>
      </c>
      <c r="I133" t="s">
        <v>19</v>
      </c>
      <c r="J133" t="s">
        <v>25</v>
      </c>
      <c r="K133" t="s">
        <v>21</v>
      </c>
      <c r="L133">
        <v>1</v>
      </c>
      <c r="M133">
        <v>70000000</v>
      </c>
      <c r="N133">
        <v>21.42</v>
      </c>
      <c r="O133">
        <v>15000000</v>
      </c>
      <c r="P133">
        <v>1</v>
      </c>
      <c r="Q133">
        <v>870126724</v>
      </c>
      <c r="R133">
        <v>7.73</v>
      </c>
      <c r="S133">
        <v>67294250</v>
      </c>
      <c r="T133" t="s">
        <v>22</v>
      </c>
      <c r="U133" t="s">
        <v>335</v>
      </c>
    </row>
    <row r="134" spans="1:21">
      <c r="A134">
        <v>387547</v>
      </c>
      <c r="B134" t="s">
        <v>113</v>
      </c>
      <c r="C134" t="s">
        <v>113</v>
      </c>
      <c r="D134" t="s">
        <v>118</v>
      </c>
      <c r="E134" t="s">
        <v>114</v>
      </c>
      <c r="G134" t="s">
        <v>115</v>
      </c>
      <c r="H134" s="1">
        <v>1</v>
      </c>
      <c r="I134" t="s">
        <v>24</v>
      </c>
      <c r="J134" t="s">
        <v>20</v>
      </c>
      <c r="K134" t="s">
        <v>21</v>
      </c>
      <c r="L134">
        <v>8</v>
      </c>
      <c r="M134">
        <v>305797371</v>
      </c>
      <c r="N134">
        <v>10.53</v>
      </c>
      <c r="O134">
        <v>32215003</v>
      </c>
      <c r="P134">
        <v>1</v>
      </c>
      <c r="Q134">
        <v>337426967</v>
      </c>
      <c r="R134">
        <v>27.86</v>
      </c>
      <c r="S134">
        <v>94016725</v>
      </c>
      <c r="T134" t="s">
        <v>22</v>
      </c>
      <c r="U134" t="s">
        <v>336</v>
      </c>
    </row>
    <row r="135" spans="1:21">
      <c r="A135">
        <v>387546</v>
      </c>
      <c r="B135" t="s">
        <v>113</v>
      </c>
      <c r="C135" t="s">
        <v>113</v>
      </c>
      <c r="D135" t="s">
        <v>118</v>
      </c>
      <c r="E135" t="s">
        <v>114</v>
      </c>
      <c r="G135" t="s">
        <v>115</v>
      </c>
      <c r="H135" s="1">
        <v>1</v>
      </c>
      <c r="I135" t="s">
        <v>23</v>
      </c>
      <c r="J135" t="s">
        <v>20</v>
      </c>
      <c r="K135" t="s">
        <v>21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22</v>
      </c>
      <c r="U135" t="s">
        <v>336</v>
      </c>
    </row>
    <row r="136" spans="1:21">
      <c r="A136">
        <v>387545</v>
      </c>
      <c r="B136" t="s">
        <v>113</v>
      </c>
      <c r="C136" t="s">
        <v>113</v>
      </c>
      <c r="D136" t="s">
        <v>118</v>
      </c>
      <c r="E136" t="s">
        <v>114</v>
      </c>
      <c r="G136" t="s">
        <v>115</v>
      </c>
      <c r="H136" s="1">
        <v>1</v>
      </c>
      <c r="I136" t="s">
        <v>19</v>
      </c>
      <c r="J136" t="s">
        <v>20</v>
      </c>
      <c r="K136" t="s">
        <v>21</v>
      </c>
      <c r="L136">
        <v>1</v>
      </c>
      <c r="M136">
        <v>840000000</v>
      </c>
      <c r="N136">
        <v>6</v>
      </c>
      <c r="O136">
        <v>50400000</v>
      </c>
      <c r="P136">
        <v>1</v>
      </c>
      <c r="Q136">
        <v>121294000</v>
      </c>
      <c r="R136">
        <v>26.02</v>
      </c>
      <c r="S136">
        <v>31570000</v>
      </c>
      <c r="T136" t="s">
        <v>22</v>
      </c>
      <c r="U136" t="s">
        <v>336</v>
      </c>
    </row>
    <row r="137" spans="1:21">
      <c r="A137">
        <v>387544</v>
      </c>
      <c r="B137" t="s">
        <v>113</v>
      </c>
      <c r="C137" t="s">
        <v>113</v>
      </c>
      <c r="D137" t="s">
        <v>118</v>
      </c>
      <c r="E137" t="s">
        <v>114</v>
      </c>
      <c r="G137" t="s">
        <v>115</v>
      </c>
      <c r="H137" s="1">
        <v>12</v>
      </c>
      <c r="I137" t="s">
        <v>24</v>
      </c>
      <c r="J137" t="s">
        <v>35</v>
      </c>
      <c r="K137" t="s">
        <v>21</v>
      </c>
      <c r="L137">
        <v>8</v>
      </c>
      <c r="M137">
        <v>311750782</v>
      </c>
      <c r="N137">
        <v>13.19</v>
      </c>
      <c r="O137">
        <v>41124938</v>
      </c>
      <c r="P137">
        <v>0</v>
      </c>
      <c r="Q137">
        <v>0</v>
      </c>
      <c r="R137">
        <v>0</v>
      </c>
      <c r="S137">
        <v>0</v>
      </c>
      <c r="T137" t="s">
        <v>22</v>
      </c>
      <c r="U137" t="s">
        <v>336</v>
      </c>
    </row>
    <row r="138" spans="1:21">
      <c r="A138">
        <v>387543</v>
      </c>
      <c r="B138" t="s">
        <v>113</v>
      </c>
      <c r="C138" t="s">
        <v>113</v>
      </c>
      <c r="D138" t="s">
        <v>118</v>
      </c>
      <c r="E138" t="s">
        <v>114</v>
      </c>
      <c r="G138" t="s">
        <v>115</v>
      </c>
      <c r="H138" s="1">
        <v>12</v>
      </c>
      <c r="I138" t="s">
        <v>23</v>
      </c>
      <c r="J138" t="s">
        <v>35</v>
      </c>
      <c r="K138" t="s">
        <v>21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22</v>
      </c>
      <c r="U138" t="s">
        <v>336</v>
      </c>
    </row>
    <row r="139" spans="1:21">
      <c r="A139">
        <v>387542</v>
      </c>
      <c r="B139" t="s">
        <v>113</v>
      </c>
      <c r="C139" t="s">
        <v>113</v>
      </c>
      <c r="D139" t="s">
        <v>118</v>
      </c>
      <c r="E139" t="s">
        <v>114</v>
      </c>
      <c r="G139" t="s">
        <v>115</v>
      </c>
      <c r="H139" s="1">
        <v>12</v>
      </c>
      <c r="I139" t="s">
        <v>19</v>
      </c>
      <c r="J139" t="s">
        <v>35</v>
      </c>
      <c r="K139" t="s">
        <v>21</v>
      </c>
      <c r="L139">
        <v>2</v>
      </c>
      <c r="M139">
        <v>91111111</v>
      </c>
      <c r="N139">
        <v>22.43</v>
      </c>
      <c r="O139">
        <v>20444444</v>
      </c>
      <c r="P139">
        <v>0</v>
      </c>
      <c r="Q139">
        <v>0</v>
      </c>
      <c r="R139">
        <v>0</v>
      </c>
      <c r="S139">
        <v>0</v>
      </c>
      <c r="T139" t="s">
        <v>22</v>
      </c>
      <c r="U139" t="s">
        <v>336</v>
      </c>
    </row>
    <row r="140" spans="1:21">
      <c r="A140">
        <v>387541</v>
      </c>
      <c r="B140" t="s">
        <v>113</v>
      </c>
      <c r="C140" t="s">
        <v>113</v>
      </c>
      <c r="D140" t="s">
        <v>118</v>
      </c>
      <c r="E140" t="s">
        <v>114</v>
      </c>
      <c r="G140" t="s">
        <v>115</v>
      </c>
      <c r="H140" s="1">
        <v>11</v>
      </c>
      <c r="I140" t="s">
        <v>24</v>
      </c>
      <c r="J140" t="s">
        <v>34</v>
      </c>
      <c r="K140" t="s">
        <v>21</v>
      </c>
      <c r="L140">
        <v>9</v>
      </c>
      <c r="M140">
        <v>323750782</v>
      </c>
      <c r="N140">
        <v>14.09</v>
      </c>
      <c r="O140">
        <v>45624938</v>
      </c>
      <c r="P140">
        <v>0</v>
      </c>
      <c r="Q140">
        <v>0</v>
      </c>
      <c r="R140">
        <v>0</v>
      </c>
      <c r="S140">
        <v>0</v>
      </c>
      <c r="T140" t="s">
        <v>22</v>
      </c>
      <c r="U140" t="s">
        <v>336</v>
      </c>
    </row>
    <row r="141" spans="1:21">
      <c r="A141">
        <v>387540</v>
      </c>
      <c r="B141" t="s">
        <v>113</v>
      </c>
      <c r="C141" t="s">
        <v>113</v>
      </c>
      <c r="D141" t="s">
        <v>118</v>
      </c>
      <c r="E141" t="s">
        <v>114</v>
      </c>
      <c r="G141" t="s">
        <v>115</v>
      </c>
      <c r="H141" s="1">
        <v>11</v>
      </c>
      <c r="I141" t="s">
        <v>23</v>
      </c>
      <c r="J141" t="s">
        <v>34</v>
      </c>
      <c r="K141" t="s">
        <v>21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22</v>
      </c>
      <c r="U141" t="s">
        <v>336</v>
      </c>
    </row>
    <row r="142" spans="1:21">
      <c r="A142">
        <v>387539</v>
      </c>
      <c r="B142" t="s">
        <v>113</v>
      </c>
      <c r="C142" t="s">
        <v>113</v>
      </c>
      <c r="D142" t="s">
        <v>118</v>
      </c>
      <c r="E142" t="s">
        <v>114</v>
      </c>
      <c r="G142" t="s">
        <v>115</v>
      </c>
      <c r="H142" s="1">
        <v>11</v>
      </c>
      <c r="I142" t="s">
        <v>19</v>
      </c>
      <c r="J142" t="s">
        <v>34</v>
      </c>
      <c r="K142" t="s">
        <v>21</v>
      </c>
      <c r="L142">
        <v>2</v>
      </c>
      <c r="M142">
        <v>91111111</v>
      </c>
      <c r="N142">
        <v>22.43</v>
      </c>
      <c r="O142">
        <v>20444444</v>
      </c>
      <c r="P142">
        <v>0</v>
      </c>
      <c r="Q142">
        <v>0</v>
      </c>
      <c r="R142">
        <v>0</v>
      </c>
      <c r="S142">
        <v>0</v>
      </c>
      <c r="T142" t="s">
        <v>22</v>
      </c>
      <c r="U142" t="s">
        <v>288</v>
      </c>
    </row>
    <row r="143" spans="1:21">
      <c r="A143">
        <v>387538</v>
      </c>
      <c r="B143" t="s">
        <v>113</v>
      </c>
      <c r="C143" t="s">
        <v>113</v>
      </c>
      <c r="D143" t="s">
        <v>118</v>
      </c>
      <c r="E143" t="s">
        <v>114</v>
      </c>
      <c r="G143" t="s">
        <v>115</v>
      </c>
      <c r="H143" s="1">
        <v>10</v>
      </c>
      <c r="I143" t="s">
        <v>24</v>
      </c>
      <c r="J143" t="s">
        <v>33</v>
      </c>
      <c r="K143" t="s">
        <v>21</v>
      </c>
      <c r="L143">
        <v>9</v>
      </c>
      <c r="M143">
        <v>354750782</v>
      </c>
      <c r="N143">
        <v>14.62</v>
      </c>
      <c r="O143">
        <v>51874938</v>
      </c>
      <c r="P143">
        <v>0</v>
      </c>
      <c r="Q143">
        <v>0</v>
      </c>
      <c r="R143">
        <v>0</v>
      </c>
      <c r="S143">
        <v>0</v>
      </c>
      <c r="T143" t="s">
        <v>22</v>
      </c>
      <c r="U143" t="s">
        <v>288</v>
      </c>
    </row>
    <row r="144" spans="1:21">
      <c r="A144">
        <v>387537</v>
      </c>
      <c r="B144" t="s">
        <v>113</v>
      </c>
      <c r="C144" t="s">
        <v>113</v>
      </c>
      <c r="D144" t="s">
        <v>118</v>
      </c>
      <c r="E144" t="s">
        <v>114</v>
      </c>
      <c r="G144" t="s">
        <v>115</v>
      </c>
      <c r="H144" s="1">
        <v>10</v>
      </c>
      <c r="I144" t="s">
        <v>23</v>
      </c>
      <c r="J144" t="s">
        <v>33</v>
      </c>
      <c r="K144" t="s">
        <v>21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22</v>
      </c>
      <c r="U144" t="s">
        <v>288</v>
      </c>
    </row>
    <row r="145" spans="1:21">
      <c r="A145">
        <v>387536</v>
      </c>
      <c r="B145" t="s">
        <v>113</v>
      </c>
      <c r="C145" t="s">
        <v>113</v>
      </c>
      <c r="D145" t="s">
        <v>118</v>
      </c>
      <c r="E145" t="s">
        <v>114</v>
      </c>
      <c r="G145" t="s">
        <v>115</v>
      </c>
      <c r="H145" s="1">
        <v>10</v>
      </c>
      <c r="I145" t="s">
        <v>19</v>
      </c>
      <c r="J145" t="s">
        <v>33</v>
      </c>
      <c r="K145" t="s">
        <v>21</v>
      </c>
      <c r="L145">
        <v>2</v>
      </c>
      <c r="M145">
        <v>91111111</v>
      </c>
      <c r="N145">
        <v>22.43</v>
      </c>
      <c r="O145">
        <v>20444444</v>
      </c>
      <c r="P145">
        <v>0</v>
      </c>
      <c r="Q145">
        <v>0</v>
      </c>
      <c r="R145">
        <v>0</v>
      </c>
      <c r="S145">
        <v>0</v>
      </c>
      <c r="T145" t="s">
        <v>22</v>
      </c>
      <c r="U145" t="s">
        <v>288</v>
      </c>
    </row>
    <row r="146" spans="1:21">
      <c r="A146">
        <v>387180</v>
      </c>
      <c r="B146" t="s">
        <v>78</v>
      </c>
      <c r="C146" t="s">
        <v>110</v>
      </c>
      <c r="D146" t="s">
        <v>111</v>
      </c>
      <c r="E146" t="s">
        <v>90</v>
      </c>
      <c r="G146" t="s">
        <v>112</v>
      </c>
      <c r="H146" s="1">
        <v>9</v>
      </c>
      <c r="I146" t="s">
        <v>24</v>
      </c>
      <c r="J146" t="s">
        <v>32</v>
      </c>
      <c r="K146" t="s">
        <v>21</v>
      </c>
      <c r="L146">
        <v>5</v>
      </c>
      <c r="M146">
        <v>29000000</v>
      </c>
      <c r="N146">
        <v>30</v>
      </c>
      <c r="O146">
        <v>8700000</v>
      </c>
      <c r="P146">
        <v>3</v>
      </c>
      <c r="Q146">
        <v>19796785</v>
      </c>
      <c r="R146">
        <v>25.9</v>
      </c>
      <c r="S146">
        <v>5127634</v>
      </c>
      <c r="T146" t="s">
        <v>22</v>
      </c>
      <c r="U146" t="s">
        <v>337</v>
      </c>
    </row>
    <row r="147" spans="1:21">
      <c r="A147">
        <v>387179</v>
      </c>
      <c r="B147" t="s">
        <v>78</v>
      </c>
      <c r="C147" t="s">
        <v>110</v>
      </c>
      <c r="D147" t="s">
        <v>111</v>
      </c>
      <c r="E147" t="s">
        <v>90</v>
      </c>
      <c r="G147" t="s">
        <v>112</v>
      </c>
      <c r="H147" s="1">
        <v>9</v>
      </c>
      <c r="I147" t="s">
        <v>23</v>
      </c>
      <c r="J147" t="s">
        <v>32</v>
      </c>
      <c r="K147" t="s">
        <v>21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22</v>
      </c>
      <c r="U147" t="s">
        <v>337</v>
      </c>
    </row>
    <row r="148" spans="1:21">
      <c r="A148">
        <v>387178</v>
      </c>
      <c r="B148" t="s">
        <v>78</v>
      </c>
      <c r="C148" t="s">
        <v>110</v>
      </c>
      <c r="D148" t="s">
        <v>111</v>
      </c>
      <c r="E148" t="s">
        <v>90</v>
      </c>
      <c r="G148" t="s">
        <v>112</v>
      </c>
      <c r="H148" s="1">
        <v>9</v>
      </c>
      <c r="I148" t="s">
        <v>19</v>
      </c>
      <c r="J148" t="s">
        <v>32</v>
      </c>
      <c r="K148" t="s">
        <v>21</v>
      </c>
      <c r="L148">
        <v>5</v>
      </c>
      <c r="M148">
        <v>29000000</v>
      </c>
      <c r="N148">
        <v>30</v>
      </c>
      <c r="O148">
        <v>8700000</v>
      </c>
      <c r="P148">
        <v>4</v>
      </c>
      <c r="Q148">
        <v>26161031</v>
      </c>
      <c r="R148">
        <v>27.52</v>
      </c>
      <c r="S148">
        <v>7201357</v>
      </c>
      <c r="T148" t="s">
        <v>22</v>
      </c>
      <c r="U148" t="s">
        <v>337</v>
      </c>
    </row>
    <row r="149" spans="1:21">
      <c r="A149">
        <v>387177</v>
      </c>
      <c r="B149" t="s">
        <v>78</v>
      </c>
      <c r="C149" t="s">
        <v>110</v>
      </c>
      <c r="D149" t="s">
        <v>111</v>
      </c>
      <c r="E149" t="s">
        <v>90</v>
      </c>
      <c r="G149" t="s">
        <v>112</v>
      </c>
      <c r="H149" s="1">
        <v>8</v>
      </c>
      <c r="I149" t="s">
        <v>24</v>
      </c>
      <c r="J149" t="s">
        <v>31</v>
      </c>
      <c r="K149" t="s">
        <v>21</v>
      </c>
      <c r="L149">
        <v>5</v>
      </c>
      <c r="M149">
        <v>29000000</v>
      </c>
      <c r="N149">
        <v>30</v>
      </c>
      <c r="O149">
        <v>8700000</v>
      </c>
      <c r="P149">
        <v>2</v>
      </c>
      <c r="Q149">
        <v>997642</v>
      </c>
      <c r="R149">
        <v>16.489999999999998</v>
      </c>
      <c r="S149">
        <v>164548</v>
      </c>
      <c r="T149" t="s">
        <v>22</v>
      </c>
      <c r="U149" t="s">
        <v>337</v>
      </c>
    </row>
    <row r="150" spans="1:21">
      <c r="A150">
        <v>387176</v>
      </c>
      <c r="B150" t="s">
        <v>78</v>
      </c>
      <c r="C150" t="s">
        <v>110</v>
      </c>
      <c r="D150" t="s">
        <v>111</v>
      </c>
      <c r="E150" t="s">
        <v>90</v>
      </c>
      <c r="G150" t="s">
        <v>112</v>
      </c>
      <c r="H150" s="1">
        <v>8</v>
      </c>
      <c r="I150" t="s">
        <v>23</v>
      </c>
      <c r="J150" t="s">
        <v>31</v>
      </c>
      <c r="K150" t="s">
        <v>21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22</v>
      </c>
      <c r="U150" t="s">
        <v>338</v>
      </c>
    </row>
    <row r="151" spans="1:21">
      <c r="A151">
        <v>387175</v>
      </c>
      <c r="B151" t="s">
        <v>78</v>
      </c>
      <c r="C151" t="s">
        <v>110</v>
      </c>
      <c r="D151" t="s">
        <v>111</v>
      </c>
      <c r="E151" t="s">
        <v>90</v>
      </c>
      <c r="G151" t="s">
        <v>112</v>
      </c>
      <c r="H151" s="1">
        <v>8</v>
      </c>
      <c r="I151" t="s">
        <v>19</v>
      </c>
      <c r="J151" t="s">
        <v>31</v>
      </c>
      <c r="K151" t="s">
        <v>21</v>
      </c>
      <c r="L151">
        <v>5</v>
      </c>
      <c r="M151">
        <v>29000000</v>
      </c>
      <c r="N151">
        <v>30</v>
      </c>
      <c r="O151">
        <v>8700000</v>
      </c>
      <c r="P151">
        <v>4</v>
      </c>
      <c r="Q151">
        <v>20231391</v>
      </c>
      <c r="R151">
        <v>26.76</v>
      </c>
      <c r="S151">
        <v>5415787</v>
      </c>
      <c r="T151" t="s">
        <v>22</v>
      </c>
      <c r="U151" t="s">
        <v>338</v>
      </c>
    </row>
    <row r="152" spans="1:21">
      <c r="A152">
        <v>387174</v>
      </c>
      <c r="B152" t="s">
        <v>78</v>
      </c>
      <c r="C152" t="s">
        <v>110</v>
      </c>
      <c r="D152" t="s">
        <v>111</v>
      </c>
      <c r="E152" t="s">
        <v>90</v>
      </c>
      <c r="G152" t="s">
        <v>112</v>
      </c>
      <c r="H152" s="1">
        <v>7</v>
      </c>
      <c r="I152" t="s">
        <v>24</v>
      </c>
      <c r="J152" t="s">
        <v>30</v>
      </c>
      <c r="K152" t="s">
        <v>21</v>
      </c>
      <c r="L152">
        <v>5</v>
      </c>
      <c r="M152">
        <v>29000000</v>
      </c>
      <c r="N152">
        <v>30</v>
      </c>
      <c r="O152">
        <v>8700000</v>
      </c>
      <c r="P152">
        <v>2</v>
      </c>
      <c r="Q152">
        <v>5323724</v>
      </c>
      <c r="R152">
        <v>29.61</v>
      </c>
      <c r="S152">
        <v>1576572</v>
      </c>
      <c r="T152" t="s">
        <v>22</v>
      </c>
      <c r="U152" t="s">
        <v>338</v>
      </c>
    </row>
    <row r="153" spans="1:21">
      <c r="A153">
        <v>387173</v>
      </c>
      <c r="B153" t="s">
        <v>78</v>
      </c>
      <c r="C153" t="s">
        <v>110</v>
      </c>
      <c r="D153" t="s">
        <v>111</v>
      </c>
      <c r="E153" t="s">
        <v>90</v>
      </c>
      <c r="G153" t="s">
        <v>112</v>
      </c>
      <c r="H153" s="1">
        <v>7</v>
      </c>
      <c r="I153" t="s">
        <v>23</v>
      </c>
      <c r="J153" t="s">
        <v>30</v>
      </c>
      <c r="K153" t="s">
        <v>21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22</v>
      </c>
      <c r="U153" t="s">
        <v>338</v>
      </c>
    </row>
    <row r="154" spans="1:21">
      <c r="A154">
        <v>387172</v>
      </c>
      <c r="B154" t="s">
        <v>78</v>
      </c>
      <c r="C154" t="s">
        <v>110</v>
      </c>
      <c r="D154" t="s">
        <v>111</v>
      </c>
      <c r="E154" t="s">
        <v>90</v>
      </c>
      <c r="G154" t="s">
        <v>112</v>
      </c>
      <c r="H154" s="1">
        <v>7</v>
      </c>
      <c r="I154" t="s">
        <v>19</v>
      </c>
      <c r="J154" t="s">
        <v>30</v>
      </c>
      <c r="K154" t="s">
        <v>21</v>
      </c>
      <c r="L154">
        <v>5</v>
      </c>
      <c r="M154">
        <v>29000000</v>
      </c>
      <c r="N154">
        <v>30</v>
      </c>
      <c r="O154">
        <v>8700000</v>
      </c>
      <c r="P154">
        <v>4</v>
      </c>
      <c r="Q154">
        <v>12447334</v>
      </c>
      <c r="R154">
        <v>27.97</v>
      </c>
      <c r="S154">
        <v>3481582</v>
      </c>
      <c r="T154" t="s">
        <v>22</v>
      </c>
      <c r="U154" t="s">
        <v>338</v>
      </c>
    </row>
    <row r="155" spans="1:21">
      <c r="A155">
        <v>387171</v>
      </c>
      <c r="B155" t="s">
        <v>78</v>
      </c>
      <c r="C155" t="s">
        <v>110</v>
      </c>
      <c r="D155" t="s">
        <v>111</v>
      </c>
      <c r="E155" t="s">
        <v>90</v>
      </c>
      <c r="G155" t="s">
        <v>112</v>
      </c>
      <c r="H155" s="1">
        <v>6</v>
      </c>
      <c r="I155" t="s">
        <v>24</v>
      </c>
      <c r="J155" t="s">
        <v>29</v>
      </c>
      <c r="K155" t="s">
        <v>21</v>
      </c>
      <c r="L155">
        <v>5</v>
      </c>
      <c r="M155">
        <v>29000000</v>
      </c>
      <c r="N155">
        <v>30</v>
      </c>
      <c r="O155">
        <v>8700000</v>
      </c>
      <c r="P155">
        <v>4</v>
      </c>
      <c r="Q155">
        <v>45377416</v>
      </c>
      <c r="R155">
        <v>26.8</v>
      </c>
      <c r="S155">
        <v>12161569</v>
      </c>
      <c r="T155" t="s">
        <v>22</v>
      </c>
      <c r="U155" t="s">
        <v>338</v>
      </c>
    </row>
    <row r="156" spans="1:21">
      <c r="A156">
        <v>387170</v>
      </c>
      <c r="B156" t="s">
        <v>78</v>
      </c>
      <c r="C156" t="s">
        <v>110</v>
      </c>
      <c r="D156" t="s">
        <v>111</v>
      </c>
      <c r="E156" t="s">
        <v>90</v>
      </c>
      <c r="G156" t="s">
        <v>112</v>
      </c>
      <c r="H156" s="1">
        <v>6</v>
      </c>
      <c r="I156" t="s">
        <v>23</v>
      </c>
      <c r="J156" t="s">
        <v>29</v>
      </c>
      <c r="K156" t="s">
        <v>21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22</v>
      </c>
      <c r="U156" t="s">
        <v>338</v>
      </c>
    </row>
    <row r="157" spans="1:21">
      <c r="A157">
        <v>387169</v>
      </c>
      <c r="B157" t="s">
        <v>78</v>
      </c>
      <c r="C157" t="s">
        <v>110</v>
      </c>
      <c r="D157" t="s">
        <v>111</v>
      </c>
      <c r="E157" t="s">
        <v>90</v>
      </c>
      <c r="G157" t="s">
        <v>112</v>
      </c>
      <c r="H157" s="1">
        <v>6</v>
      </c>
      <c r="I157" t="s">
        <v>19</v>
      </c>
      <c r="J157" t="s">
        <v>29</v>
      </c>
      <c r="K157" t="s">
        <v>21</v>
      </c>
      <c r="L157">
        <v>5</v>
      </c>
      <c r="M157">
        <v>29000000</v>
      </c>
      <c r="N157">
        <v>30</v>
      </c>
      <c r="O157">
        <v>8700000</v>
      </c>
      <c r="P157">
        <v>2</v>
      </c>
      <c r="Q157">
        <v>1992330</v>
      </c>
      <c r="R157">
        <v>30.17</v>
      </c>
      <c r="S157">
        <v>601180</v>
      </c>
      <c r="T157" t="s">
        <v>22</v>
      </c>
      <c r="U157" t="s">
        <v>338</v>
      </c>
    </row>
    <row r="158" spans="1:21">
      <c r="A158">
        <v>387168</v>
      </c>
      <c r="B158" t="s">
        <v>78</v>
      </c>
      <c r="C158" t="s">
        <v>110</v>
      </c>
      <c r="D158" t="s">
        <v>111</v>
      </c>
      <c r="E158" t="s">
        <v>90</v>
      </c>
      <c r="G158" t="s">
        <v>112</v>
      </c>
      <c r="H158" s="1">
        <v>5</v>
      </c>
      <c r="I158" t="s">
        <v>24</v>
      </c>
      <c r="J158" t="s">
        <v>28</v>
      </c>
      <c r="K158" t="s">
        <v>21</v>
      </c>
      <c r="L158">
        <v>5</v>
      </c>
      <c r="M158">
        <v>29000000</v>
      </c>
      <c r="N158">
        <v>30</v>
      </c>
      <c r="O158">
        <v>8700000</v>
      </c>
      <c r="P158">
        <v>4</v>
      </c>
      <c r="Q158">
        <v>24480587</v>
      </c>
      <c r="R158">
        <v>26.22</v>
      </c>
      <c r="S158">
        <v>6420114</v>
      </c>
      <c r="T158" t="s">
        <v>22</v>
      </c>
      <c r="U158" t="s">
        <v>339</v>
      </c>
    </row>
    <row r="159" spans="1:21">
      <c r="A159">
        <v>387167</v>
      </c>
      <c r="B159" t="s">
        <v>78</v>
      </c>
      <c r="C159" t="s">
        <v>110</v>
      </c>
      <c r="D159" t="s">
        <v>111</v>
      </c>
      <c r="E159" t="s">
        <v>90</v>
      </c>
      <c r="G159" t="s">
        <v>112</v>
      </c>
      <c r="H159" s="1">
        <v>5</v>
      </c>
      <c r="I159" t="s">
        <v>23</v>
      </c>
      <c r="J159" t="s">
        <v>28</v>
      </c>
      <c r="K159" t="s">
        <v>21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22</v>
      </c>
      <c r="U159" t="s">
        <v>339</v>
      </c>
    </row>
    <row r="160" spans="1:21">
      <c r="A160">
        <v>387166</v>
      </c>
      <c r="B160" t="s">
        <v>78</v>
      </c>
      <c r="C160" t="s">
        <v>110</v>
      </c>
      <c r="D160" t="s">
        <v>111</v>
      </c>
      <c r="E160" t="s">
        <v>90</v>
      </c>
      <c r="G160" t="s">
        <v>112</v>
      </c>
      <c r="H160" s="1">
        <v>5</v>
      </c>
      <c r="I160" t="s">
        <v>19</v>
      </c>
      <c r="J160" t="s">
        <v>28</v>
      </c>
      <c r="K160" t="s">
        <v>21</v>
      </c>
      <c r="L160">
        <v>5</v>
      </c>
      <c r="M160">
        <v>29000000</v>
      </c>
      <c r="N160">
        <v>30</v>
      </c>
      <c r="O160">
        <v>8700000</v>
      </c>
      <c r="P160">
        <v>3</v>
      </c>
      <c r="Q160">
        <v>5180001</v>
      </c>
      <c r="R160">
        <v>28.13</v>
      </c>
      <c r="S160">
        <v>1457495</v>
      </c>
      <c r="T160" t="s">
        <v>22</v>
      </c>
      <c r="U160" t="s">
        <v>339</v>
      </c>
    </row>
    <row r="161" spans="1:21">
      <c r="A161">
        <v>387165</v>
      </c>
      <c r="B161" t="s">
        <v>78</v>
      </c>
      <c r="C161" t="s">
        <v>110</v>
      </c>
      <c r="D161" t="s">
        <v>111</v>
      </c>
      <c r="E161" t="s">
        <v>90</v>
      </c>
      <c r="G161" t="s">
        <v>112</v>
      </c>
      <c r="H161" s="1">
        <v>4</v>
      </c>
      <c r="I161" t="s">
        <v>24</v>
      </c>
      <c r="J161" t="s">
        <v>27</v>
      </c>
      <c r="K161" t="s">
        <v>21</v>
      </c>
      <c r="L161">
        <v>5</v>
      </c>
      <c r="M161">
        <v>29000000</v>
      </c>
      <c r="N161">
        <v>30</v>
      </c>
      <c r="O161">
        <v>8700000</v>
      </c>
      <c r="P161">
        <v>4</v>
      </c>
      <c r="Q161">
        <v>26608826</v>
      </c>
      <c r="R161">
        <v>30.76</v>
      </c>
      <c r="S161">
        <v>8186939</v>
      </c>
      <c r="T161" t="s">
        <v>22</v>
      </c>
      <c r="U161" t="s">
        <v>339</v>
      </c>
    </row>
    <row r="162" spans="1:21">
      <c r="A162">
        <v>387164</v>
      </c>
      <c r="B162" t="s">
        <v>78</v>
      </c>
      <c r="C162" t="s">
        <v>110</v>
      </c>
      <c r="D162" t="s">
        <v>111</v>
      </c>
      <c r="E162" t="s">
        <v>90</v>
      </c>
      <c r="G162" t="s">
        <v>112</v>
      </c>
      <c r="H162" s="1">
        <v>4</v>
      </c>
      <c r="I162" t="s">
        <v>23</v>
      </c>
      <c r="J162" t="s">
        <v>27</v>
      </c>
      <c r="K162" t="s">
        <v>21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22</v>
      </c>
      <c r="U162" t="s">
        <v>339</v>
      </c>
    </row>
    <row r="163" spans="1:21">
      <c r="A163">
        <v>387163</v>
      </c>
      <c r="B163" t="s">
        <v>78</v>
      </c>
      <c r="C163" t="s">
        <v>110</v>
      </c>
      <c r="D163" t="s">
        <v>111</v>
      </c>
      <c r="E163" t="s">
        <v>90</v>
      </c>
      <c r="G163" t="s">
        <v>112</v>
      </c>
      <c r="H163" s="1">
        <v>4</v>
      </c>
      <c r="I163" t="s">
        <v>19</v>
      </c>
      <c r="J163" t="s">
        <v>27</v>
      </c>
      <c r="K163" t="s">
        <v>21</v>
      </c>
      <c r="L163">
        <v>5</v>
      </c>
      <c r="M163">
        <v>29000000</v>
      </c>
      <c r="N163">
        <v>30</v>
      </c>
      <c r="O163">
        <v>8700000</v>
      </c>
      <c r="P163">
        <v>3</v>
      </c>
      <c r="Q163">
        <v>8378966</v>
      </c>
      <c r="R163">
        <v>29.04</v>
      </c>
      <c r="S163">
        <v>2433975</v>
      </c>
      <c r="T163" t="s">
        <v>22</v>
      </c>
      <c r="U163" t="s">
        <v>339</v>
      </c>
    </row>
    <row r="164" spans="1:21">
      <c r="A164">
        <v>387162</v>
      </c>
      <c r="B164" t="s">
        <v>78</v>
      </c>
      <c r="C164" t="s">
        <v>110</v>
      </c>
      <c r="D164" t="s">
        <v>111</v>
      </c>
      <c r="E164" t="s">
        <v>90</v>
      </c>
      <c r="G164" t="s">
        <v>112</v>
      </c>
      <c r="H164" s="1">
        <v>3</v>
      </c>
      <c r="I164" t="s">
        <v>24</v>
      </c>
      <c r="J164" t="s">
        <v>26</v>
      </c>
      <c r="K164" t="s">
        <v>21</v>
      </c>
      <c r="L164">
        <v>5</v>
      </c>
      <c r="M164">
        <v>29000000</v>
      </c>
      <c r="N164">
        <v>30</v>
      </c>
      <c r="O164">
        <v>8700000</v>
      </c>
      <c r="P164">
        <v>2</v>
      </c>
      <c r="Q164">
        <v>681404</v>
      </c>
      <c r="R164">
        <v>28.83</v>
      </c>
      <c r="S164">
        <v>196465</v>
      </c>
      <c r="T164" t="s">
        <v>22</v>
      </c>
      <c r="U164" t="s">
        <v>339</v>
      </c>
    </row>
    <row r="165" spans="1:21">
      <c r="A165">
        <v>387161</v>
      </c>
      <c r="B165" t="s">
        <v>78</v>
      </c>
      <c r="C165" t="s">
        <v>110</v>
      </c>
      <c r="D165" t="s">
        <v>111</v>
      </c>
      <c r="E165" t="s">
        <v>90</v>
      </c>
      <c r="G165" t="s">
        <v>112</v>
      </c>
      <c r="H165" s="1">
        <v>3</v>
      </c>
      <c r="I165" t="s">
        <v>23</v>
      </c>
      <c r="J165" t="s">
        <v>26</v>
      </c>
      <c r="K165" t="s">
        <v>21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22</v>
      </c>
      <c r="U165" t="s">
        <v>340</v>
      </c>
    </row>
    <row r="166" spans="1:21">
      <c r="A166">
        <v>387160</v>
      </c>
      <c r="B166" t="s">
        <v>78</v>
      </c>
      <c r="C166" t="s">
        <v>110</v>
      </c>
      <c r="D166" t="s">
        <v>111</v>
      </c>
      <c r="E166" t="s">
        <v>90</v>
      </c>
      <c r="G166" t="s">
        <v>112</v>
      </c>
      <c r="H166" s="1">
        <v>3</v>
      </c>
      <c r="I166" t="s">
        <v>19</v>
      </c>
      <c r="J166" t="s">
        <v>26</v>
      </c>
      <c r="K166" t="s">
        <v>21</v>
      </c>
      <c r="L166">
        <v>5</v>
      </c>
      <c r="M166">
        <v>29000000</v>
      </c>
      <c r="N166">
        <v>30</v>
      </c>
      <c r="O166">
        <v>8700000</v>
      </c>
      <c r="P166">
        <v>5</v>
      </c>
      <c r="Q166">
        <v>25198676</v>
      </c>
      <c r="R166">
        <v>27.13</v>
      </c>
      <c r="S166">
        <v>6836414</v>
      </c>
      <c r="T166" t="s">
        <v>22</v>
      </c>
      <c r="U166" t="s">
        <v>340</v>
      </c>
    </row>
    <row r="167" spans="1:21">
      <c r="A167">
        <v>387159</v>
      </c>
      <c r="B167" t="s">
        <v>78</v>
      </c>
      <c r="C167" t="s">
        <v>110</v>
      </c>
      <c r="D167" t="s">
        <v>111</v>
      </c>
      <c r="E167" t="s">
        <v>90</v>
      </c>
      <c r="G167" t="s">
        <v>112</v>
      </c>
      <c r="H167" s="1">
        <v>2</v>
      </c>
      <c r="I167" t="s">
        <v>24</v>
      </c>
      <c r="J167" t="s">
        <v>25</v>
      </c>
      <c r="K167" t="s">
        <v>21</v>
      </c>
      <c r="L167">
        <v>5</v>
      </c>
      <c r="M167">
        <v>29000000</v>
      </c>
      <c r="N167">
        <v>30</v>
      </c>
      <c r="O167">
        <v>8700000</v>
      </c>
      <c r="P167">
        <v>4</v>
      </c>
      <c r="Q167">
        <v>5686320</v>
      </c>
      <c r="R167">
        <v>27.47</v>
      </c>
      <c r="S167">
        <v>1562352</v>
      </c>
      <c r="T167" t="s">
        <v>22</v>
      </c>
      <c r="U167" t="s">
        <v>340</v>
      </c>
    </row>
    <row r="168" spans="1:21">
      <c r="A168">
        <v>387158</v>
      </c>
      <c r="B168" t="s">
        <v>78</v>
      </c>
      <c r="C168" t="s">
        <v>110</v>
      </c>
      <c r="D168" t="s">
        <v>111</v>
      </c>
      <c r="E168" t="s">
        <v>90</v>
      </c>
      <c r="G168" t="s">
        <v>112</v>
      </c>
      <c r="H168" s="1">
        <v>2</v>
      </c>
      <c r="I168" t="s">
        <v>23</v>
      </c>
      <c r="J168" t="s">
        <v>25</v>
      </c>
      <c r="K168" t="s">
        <v>21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22</v>
      </c>
      <c r="U168" t="s">
        <v>340</v>
      </c>
    </row>
    <row r="169" spans="1:21">
      <c r="A169">
        <v>387157</v>
      </c>
      <c r="B169" t="s">
        <v>78</v>
      </c>
      <c r="C169" t="s">
        <v>110</v>
      </c>
      <c r="D169" t="s">
        <v>111</v>
      </c>
      <c r="E169" t="s">
        <v>90</v>
      </c>
      <c r="G169" t="s">
        <v>112</v>
      </c>
      <c r="H169" s="1">
        <v>2</v>
      </c>
      <c r="I169" t="s">
        <v>19</v>
      </c>
      <c r="J169" t="s">
        <v>25</v>
      </c>
      <c r="K169" t="s">
        <v>21</v>
      </c>
      <c r="L169">
        <v>5</v>
      </c>
      <c r="M169">
        <v>29000000</v>
      </c>
      <c r="N169">
        <v>30</v>
      </c>
      <c r="O169">
        <v>8700000</v>
      </c>
      <c r="P169">
        <v>4</v>
      </c>
      <c r="Q169">
        <v>34921657</v>
      </c>
      <c r="R169">
        <v>26.67</v>
      </c>
      <c r="S169">
        <v>9314609</v>
      </c>
      <c r="T169" t="s">
        <v>22</v>
      </c>
      <c r="U169" t="s">
        <v>340</v>
      </c>
    </row>
    <row r="170" spans="1:21">
      <c r="A170">
        <v>387156</v>
      </c>
      <c r="B170" t="s">
        <v>78</v>
      </c>
      <c r="C170" t="s">
        <v>110</v>
      </c>
      <c r="D170" t="s">
        <v>111</v>
      </c>
      <c r="E170" t="s">
        <v>90</v>
      </c>
      <c r="G170" t="s">
        <v>112</v>
      </c>
      <c r="H170" s="1">
        <v>1</v>
      </c>
      <c r="I170" t="s">
        <v>24</v>
      </c>
      <c r="J170" t="s">
        <v>20</v>
      </c>
      <c r="K170" t="s">
        <v>21</v>
      </c>
      <c r="L170">
        <v>5</v>
      </c>
      <c r="M170">
        <v>29000000</v>
      </c>
      <c r="N170">
        <v>30</v>
      </c>
      <c r="O170">
        <v>8700000</v>
      </c>
      <c r="P170">
        <v>4</v>
      </c>
      <c r="Q170">
        <v>70200172</v>
      </c>
      <c r="R170">
        <v>25.99</v>
      </c>
      <c r="S170">
        <v>18250584</v>
      </c>
      <c r="T170" t="s">
        <v>22</v>
      </c>
      <c r="U170" t="s">
        <v>340</v>
      </c>
    </row>
    <row r="171" spans="1:21">
      <c r="A171">
        <v>387155</v>
      </c>
      <c r="B171" t="s">
        <v>78</v>
      </c>
      <c r="C171" t="s">
        <v>110</v>
      </c>
      <c r="D171" t="s">
        <v>111</v>
      </c>
      <c r="E171" t="s">
        <v>90</v>
      </c>
      <c r="G171" t="s">
        <v>112</v>
      </c>
      <c r="H171" s="1">
        <v>1</v>
      </c>
      <c r="I171" t="s">
        <v>23</v>
      </c>
      <c r="J171" t="s">
        <v>20</v>
      </c>
      <c r="K171" t="s">
        <v>21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22</v>
      </c>
      <c r="U171" t="s">
        <v>340</v>
      </c>
    </row>
    <row r="172" spans="1:21">
      <c r="A172">
        <v>387154</v>
      </c>
      <c r="B172" t="s">
        <v>78</v>
      </c>
      <c r="C172" t="s">
        <v>110</v>
      </c>
      <c r="D172" t="s">
        <v>111</v>
      </c>
      <c r="E172" t="s">
        <v>90</v>
      </c>
      <c r="G172" t="s">
        <v>112</v>
      </c>
      <c r="H172" s="1">
        <v>1</v>
      </c>
      <c r="I172" t="s">
        <v>19</v>
      </c>
      <c r="J172" t="s">
        <v>20</v>
      </c>
      <c r="K172" t="s">
        <v>21</v>
      </c>
      <c r="L172">
        <v>5</v>
      </c>
      <c r="M172">
        <v>29000000</v>
      </c>
      <c r="N172">
        <v>30</v>
      </c>
      <c r="O172">
        <v>8700000</v>
      </c>
      <c r="P172">
        <v>3</v>
      </c>
      <c r="Q172">
        <v>31235346</v>
      </c>
      <c r="R172">
        <v>26.32</v>
      </c>
      <c r="S172">
        <v>8223511</v>
      </c>
      <c r="T172" t="s">
        <v>22</v>
      </c>
      <c r="U172" t="s">
        <v>340</v>
      </c>
    </row>
    <row r="173" spans="1:21">
      <c r="A173">
        <v>387153</v>
      </c>
      <c r="B173" t="s">
        <v>78</v>
      </c>
      <c r="C173" t="s">
        <v>110</v>
      </c>
      <c r="D173" t="s">
        <v>111</v>
      </c>
      <c r="E173" t="s">
        <v>90</v>
      </c>
      <c r="G173" t="s">
        <v>112</v>
      </c>
      <c r="H173" s="1">
        <v>12</v>
      </c>
      <c r="I173" t="s">
        <v>24</v>
      </c>
      <c r="J173" t="s">
        <v>35</v>
      </c>
      <c r="K173" t="s">
        <v>21</v>
      </c>
      <c r="L173">
        <v>5</v>
      </c>
      <c r="M173">
        <v>29000000</v>
      </c>
      <c r="N173">
        <v>30</v>
      </c>
      <c r="O173">
        <v>8700000</v>
      </c>
      <c r="P173">
        <v>0</v>
      </c>
      <c r="Q173">
        <v>0</v>
      </c>
      <c r="R173">
        <v>0</v>
      </c>
      <c r="S173">
        <v>0</v>
      </c>
      <c r="T173" t="s">
        <v>22</v>
      </c>
      <c r="U173" t="s">
        <v>289</v>
      </c>
    </row>
    <row r="174" spans="1:21">
      <c r="A174">
        <v>387152</v>
      </c>
      <c r="B174" t="s">
        <v>78</v>
      </c>
      <c r="C174" t="s">
        <v>110</v>
      </c>
      <c r="D174" t="s">
        <v>111</v>
      </c>
      <c r="E174" t="s">
        <v>90</v>
      </c>
      <c r="G174" t="s">
        <v>112</v>
      </c>
      <c r="H174" s="1">
        <v>12</v>
      </c>
      <c r="I174" t="s">
        <v>23</v>
      </c>
      <c r="J174" t="s">
        <v>35</v>
      </c>
      <c r="K174" t="s">
        <v>21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22</v>
      </c>
      <c r="U174" t="s">
        <v>289</v>
      </c>
    </row>
    <row r="175" spans="1:21">
      <c r="A175">
        <v>387151</v>
      </c>
      <c r="B175" t="s">
        <v>78</v>
      </c>
      <c r="C175" t="s">
        <v>110</v>
      </c>
      <c r="D175" t="s">
        <v>111</v>
      </c>
      <c r="E175" t="s">
        <v>90</v>
      </c>
      <c r="G175" t="s">
        <v>112</v>
      </c>
      <c r="H175" s="1">
        <v>12</v>
      </c>
      <c r="I175" t="s">
        <v>19</v>
      </c>
      <c r="J175" t="s">
        <v>35</v>
      </c>
      <c r="K175" t="s">
        <v>21</v>
      </c>
      <c r="L175">
        <v>5</v>
      </c>
      <c r="M175">
        <v>29000000</v>
      </c>
      <c r="N175">
        <v>30</v>
      </c>
      <c r="O175">
        <v>8700000</v>
      </c>
      <c r="P175">
        <v>0</v>
      </c>
      <c r="Q175">
        <v>0</v>
      </c>
      <c r="R175">
        <v>0</v>
      </c>
      <c r="S175">
        <v>0</v>
      </c>
      <c r="T175" t="s">
        <v>22</v>
      </c>
      <c r="U175" t="s">
        <v>289</v>
      </c>
    </row>
    <row r="176" spans="1:21">
      <c r="A176">
        <v>387150</v>
      </c>
      <c r="B176" t="s">
        <v>78</v>
      </c>
      <c r="C176" t="s">
        <v>110</v>
      </c>
      <c r="D176" t="s">
        <v>111</v>
      </c>
      <c r="E176" t="s">
        <v>90</v>
      </c>
      <c r="G176" t="s">
        <v>112</v>
      </c>
      <c r="H176" s="1">
        <v>11</v>
      </c>
      <c r="I176" t="s">
        <v>24</v>
      </c>
      <c r="J176" t="s">
        <v>34</v>
      </c>
      <c r="K176" t="s">
        <v>21</v>
      </c>
      <c r="L176">
        <v>5</v>
      </c>
      <c r="M176">
        <v>29000000</v>
      </c>
      <c r="N176">
        <v>30</v>
      </c>
      <c r="O176">
        <v>8700000</v>
      </c>
      <c r="P176">
        <v>0</v>
      </c>
      <c r="Q176">
        <v>0</v>
      </c>
      <c r="R176">
        <v>0</v>
      </c>
      <c r="S176">
        <v>0</v>
      </c>
      <c r="T176" t="s">
        <v>22</v>
      </c>
      <c r="U176" t="s">
        <v>289</v>
      </c>
    </row>
    <row r="177" spans="1:21">
      <c r="A177">
        <v>387149</v>
      </c>
      <c r="B177" t="s">
        <v>78</v>
      </c>
      <c r="C177" t="s">
        <v>110</v>
      </c>
      <c r="D177" t="s">
        <v>111</v>
      </c>
      <c r="E177" t="s">
        <v>90</v>
      </c>
      <c r="G177" t="s">
        <v>112</v>
      </c>
      <c r="H177" s="1">
        <v>11</v>
      </c>
      <c r="I177" t="s">
        <v>23</v>
      </c>
      <c r="J177" t="s">
        <v>34</v>
      </c>
      <c r="K177" t="s">
        <v>21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22</v>
      </c>
      <c r="U177" t="s">
        <v>289</v>
      </c>
    </row>
    <row r="178" spans="1:21">
      <c r="A178">
        <v>387148</v>
      </c>
      <c r="B178" t="s">
        <v>78</v>
      </c>
      <c r="C178" t="s">
        <v>110</v>
      </c>
      <c r="D178" t="s">
        <v>111</v>
      </c>
      <c r="E178" t="s">
        <v>90</v>
      </c>
      <c r="G178" t="s">
        <v>112</v>
      </c>
      <c r="H178" s="1">
        <v>11</v>
      </c>
      <c r="I178" t="s">
        <v>19</v>
      </c>
      <c r="J178" t="s">
        <v>34</v>
      </c>
      <c r="K178" t="s">
        <v>21</v>
      </c>
      <c r="L178">
        <v>5</v>
      </c>
      <c r="M178">
        <v>29000000</v>
      </c>
      <c r="N178">
        <v>30</v>
      </c>
      <c r="O178">
        <v>8700000</v>
      </c>
      <c r="P178">
        <v>0</v>
      </c>
      <c r="Q178">
        <v>0</v>
      </c>
      <c r="R178">
        <v>0</v>
      </c>
      <c r="S178">
        <v>0</v>
      </c>
      <c r="T178" t="s">
        <v>22</v>
      </c>
      <c r="U178" t="s">
        <v>289</v>
      </c>
    </row>
    <row r="179" spans="1:21">
      <c r="A179">
        <v>387147</v>
      </c>
      <c r="B179" t="s">
        <v>78</v>
      </c>
      <c r="C179" t="s">
        <v>110</v>
      </c>
      <c r="D179" t="s">
        <v>111</v>
      </c>
      <c r="E179" t="s">
        <v>90</v>
      </c>
      <c r="G179" t="s">
        <v>112</v>
      </c>
      <c r="H179" s="1">
        <v>10</v>
      </c>
      <c r="I179" t="s">
        <v>24</v>
      </c>
      <c r="J179" t="s">
        <v>33</v>
      </c>
      <c r="K179" t="s">
        <v>21</v>
      </c>
      <c r="L179">
        <v>5</v>
      </c>
      <c r="M179">
        <v>29000000</v>
      </c>
      <c r="N179">
        <v>30</v>
      </c>
      <c r="O179">
        <v>8700000</v>
      </c>
      <c r="P179">
        <v>0</v>
      </c>
      <c r="Q179">
        <v>0</v>
      </c>
      <c r="R179">
        <v>0</v>
      </c>
      <c r="S179">
        <v>0</v>
      </c>
      <c r="T179" t="s">
        <v>22</v>
      </c>
      <c r="U179" t="s">
        <v>289</v>
      </c>
    </row>
    <row r="180" spans="1:21">
      <c r="A180">
        <v>387146</v>
      </c>
      <c r="B180" t="s">
        <v>78</v>
      </c>
      <c r="C180" t="s">
        <v>110</v>
      </c>
      <c r="D180" t="s">
        <v>111</v>
      </c>
      <c r="E180" t="s">
        <v>90</v>
      </c>
      <c r="G180" t="s">
        <v>112</v>
      </c>
      <c r="H180" s="1">
        <v>10</v>
      </c>
      <c r="I180" t="s">
        <v>23</v>
      </c>
      <c r="J180" t="s">
        <v>33</v>
      </c>
      <c r="K180" t="s">
        <v>21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22</v>
      </c>
      <c r="U180" t="s">
        <v>289</v>
      </c>
    </row>
    <row r="181" spans="1:21">
      <c r="A181">
        <v>387145</v>
      </c>
      <c r="B181" t="s">
        <v>78</v>
      </c>
      <c r="C181" t="s">
        <v>110</v>
      </c>
      <c r="D181" t="s">
        <v>111</v>
      </c>
      <c r="E181" t="s">
        <v>90</v>
      </c>
      <c r="G181" t="s">
        <v>112</v>
      </c>
      <c r="H181" s="1">
        <v>10</v>
      </c>
      <c r="I181" t="s">
        <v>19</v>
      </c>
      <c r="J181" t="s">
        <v>33</v>
      </c>
      <c r="K181" t="s">
        <v>21</v>
      </c>
      <c r="L181">
        <v>5</v>
      </c>
      <c r="M181">
        <v>29000000</v>
      </c>
      <c r="N181">
        <v>30</v>
      </c>
      <c r="O181">
        <v>8700000</v>
      </c>
      <c r="P181">
        <v>0</v>
      </c>
      <c r="Q181">
        <v>0</v>
      </c>
      <c r="R181">
        <v>0</v>
      </c>
      <c r="S181">
        <v>0</v>
      </c>
      <c r="T181" t="s">
        <v>22</v>
      </c>
      <c r="U181" t="s">
        <v>341</v>
      </c>
    </row>
    <row r="182" spans="1:21">
      <c r="A182">
        <v>388438</v>
      </c>
      <c r="B182" t="s">
        <v>15</v>
      </c>
      <c r="C182" t="s">
        <v>16</v>
      </c>
      <c r="D182" t="s">
        <v>17</v>
      </c>
      <c r="E182" t="s">
        <v>17</v>
      </c>
      <c r="G182" t="s">
        <v>18</v>
      </c>
      <c r="H182" s="1">
        <v>9</v>
      </c>
      <c r="I182" t="s">
        <v>24</v>
      </c>
      <c r="J182" t="s">
        <v>32</v>
      </c>
      <c r="K182" t="s">
        <v>21</v>
      </c>
      <c r="L182">
        <v>1</v>
      </c>
      <c r="M182">
        <v>60000000</v>
      </c>
      <c r="N182">
        <v>15</v>
      </c>
      <c r="O182">
        <v>9000000</v>
      </c>
      <c r="P182">
        <v>0</v>
      </c>
      <c r="Q182">
        <v>0</v>
      </c>
      <c r="R182">
        <v>0</v>
      </c>
      <c r="S182">
        <v>0</v>
      </c>
      <c r="T182" t="s">
        <v>22</v>
      </c>
      <c r="U182" t="s">
        <v>342</v>
      </c>
    </row>
    <row r="183" spans="1:21">
      <c r="A183">
        <v>388437</v>
      </c>
      <c r="B183" t="s">
        <v>15</v>
      </c>
      <c r="C183" t="s">
        <v>16</v>
      </c>
      <c r="D183" t="s">
        <v>17</v>
      </c>
      <c r="E183" t="s">
        <v>17</v>
      </c>
      <c r="G183" t="s">
        <v>18</v>
      </c>
      <c r="H183" s="1">
        <v>9</v>
      </c>
      <c r="I183" t="s">
        <v>23</v>
      </c>
      <c r="J183" t="s">
        <v>32</v>
      </c>
      <c r="K183" t="s">
        <v>21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22</v>
      </c>
      <c r="U183" t="s">
        <v>343</v>
      </c>
    </row>
    <row r="184" spans="1:21">
      <c r="A184">
        <v>388436</v>
      </c>
      <c r="B184" t="s">
        <v>15</v>
      </c>
      <c r="C184" t="s">
        <v>16</v>
      </c>
      <c r="D184" t="s">
        <v>17</v>
      </c>
      <c r="E184" t="s">
        <v>17</v>
      </c>
      <c r="G184" t="s">
        <v>18</v>
      </c>
      <c r="H184" s="1">
        <v>9</v>
      </c>
      <c r="I184" t="s">
        <v>19</v>
      </c>
      <c r="J184" t="s">
        <v>32</v>
      </c>
      <c r="K184" t="s">
        <v>21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22</v>
      </c>
      <c r="U184" t="s">
        <v>343</v>
      </c>
    </row>
    <row r="185" spans="1:21">
      <c r="A185">
        <v>388435</v>
      </c>
      <c r="B185" t="s">
        <v>15</v>
      </c>
      <c r="C185" t="s">
        <v>16</v>
      </c>
      <c r="D185" t="s">
        <v>17</v>
      </c>
      <c r="E185" t="s">
        <v>17</v>
      </c>
      <c r="G185" t="s">
        <v>18</v>
      </c>
      <c r="H185" s="1">
        <v>8</v>
      </c>
      <c r="I185" t="s">
        <v>24</v>
      </c>
      <c r="J185" t="s">
        <v>31</v>
      </c>
      <c r="K185" t="s">
        <v>21</v>
      </c>
      <c r="L185">
        <v>1</v>
      </c>
      <c r="M185">
        <v>60000000</v>
      </c>
      <c r="N185">
        <v>15</v>
      </c>
      <c r="O185">
        <v>9000000</v>
      </c>
      <c r="P185">
        <v>0</v>
      </c>
      <c r="Q185">
        <v>0</v>
      </c>
      <c r="R185">
        <v>0</v>
      </c>
      <c r="S185">
        <v>0</v>
      </c>
      <c r="T185" t="s">
        <v>22</v>
      </c>
      <c r="U185" t="s">
        <v>343</v>
      </c>
    </row>
    <row r="186" spans="1:21">
      <c r="A186">
        <v>388434</v>
      </c>
      <c r="B186" t="s">
        <v>15</v>
      </c>
      <c r="C186" t="s">
        <v>16</v>
      </c>
      <c r="D186" t="s">
        <v>17</v>
      </c>
      <c r="E186" t="s">
        <v>17</v>
      </c>
      <c r="G186" t="s">
        <v>18</v>
      </c>
      <c r="H186" s="1">
        <v>8</v>
      </c>
      <c r="I186" t="s">
        <v>23</v>
      </c>
      <c r="J186" t="s">
        <v>31</v>
      </c>
      <c r="K186" t="s">
        <v>21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22</v>
      </c>
      <c r="U186" t="s">
        <v>343</v>
      </c>
    </row>
    <row r="187" spans="1:21">
      <c r="A187">
        <v>388433</v>
      </c>
      <c r="B187" t="s">
        <v>15</v>
      </c>
      <c r="C187" t="s">
        <v>16</v>
      </c>
      <c r="D187" t="s">
        <v>17</v>
      </c>
      <c r="E187" t="s">
        <v>17</v>
      </c>
      <c r="G187" t="s">
        <v>18</v>
      </c>
      <c r="H187" s="1">
        <v>8</v>
      </c>
      <c r="I187" t="s">
        <v>19</v>
      </c>
      <c r="J187" t="s">
        <v>31</v>
      </c>
      <c r="K187" t="s">
        <v>21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22</v>
      </c>
      <c r="U187" t="s">
        <v>343</v>
      </c>
    </row>
    <row r="188" spans="1:21">
      <c r="A188">
        <v>388432</v>
      </c>
      <c r="B188" t="s">
        <v>15</v>
      </c>
      <c r="C188" t="s">
        <v>16</v>
      </c>
      <c r="D188" t="s">
        <v>17</v>
      </c>
      <c r="E188" t="s">
        <v>17</v>
      </c>
      <c r="G188" t="s">
        <v>18</v>
      </c>
      <c r="H188" s="1">
        <v>7</v>
      </c>
      <c r="I188" t="s">
        <v>24</v>
      </c>
      <c r="J188" t="s">
        <v>30</v>
      </c>
      <c r="K188" t="s">
        <v>21</v>
      </c>
      <c r="L188">
        <v>1</v>
      </c>
      <c r="M188">
        <v>60000000</v>
      </c>
      <c r="N188">
        <v>15</v>
      </c>
      <c r="O188">
        <v>9000000</v>
      </c>
      <c r="P188">
        <v>0</v>
      </c>
      <c r="Q188">
        <v>0</v>
      </c>
      <c r="R188">
        <v>0</v>
      </c>
      <c r="S188">
        <v>0</v>
      </c>
      <c r="T188" t="s">
        <v>22</v>
      </c>
      <c r="U188" t="s">
        <v>343</v>
      </c>
    </row>
    <row r="189" spans="1:21">
      <c r="A189">
        <v>388431</v>
      </c>
      <c r="B189" t="s">
        <v>15</v>
      </c>
      <c r="C189" t="s">
        <v>16</v>
      </c>
      <c r="D189" t="s">
        <v>17</v>
      </c>
      <c r="E189" t="s">
        <v>17</v>
      </c>
      <c r="G189" t="s">
        <v>18</v>
      </c>
      <c r="H189" s="1">
        <v>7</v>
      </c>
      <c r="I189" t="s">
        <v>23</v>
      </c>
      <c r="J189" t="s">
        <v>30</v>
      </c>
      <c r="K189" t="s">
        <v>21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22</v>
      </c>
      <c r="U189" t="s">
        <v>343</v>
      </c>
    </row>
    <row r="190" spans="1:21">
      <c r="A190">
        <v>388430</v>
      </c>
      <c r="B190" t="s">
        <v>15</v>
      </c>
      <c r="C190" t="s">
        <v>16</v>
      </c>
      <c r="D190" t="s">
        <v>17</v>
      </c>
      <c r="E190" t="s">
        <v>17</v>
      </c>
      <c r="G190" t="s">
        <v>18</v>
      </c>
      <c r="H190" s="1">
        <v>7</v>
      </c>
      <c r="I190" t="s">
        <v>19</v>
      </c>
      <c r="J190" t="s">
        <v>30</v>
      </c>
      <c r="K190" t="s">
        <v>21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22</v>
      </c>
      <c r="U190" t="s">
        <v>343</v>
      </c>
    </row>
    <row r="191" spans="1:21">
      <c r="A191">
        <v>388429</v>
      </c>
      <c r="B191" t="s">
        <v>15</v>
      </c>
      <c r="C191" t="s">
        <v>16</v>
      </c>
      <c r="D191" t="s">
        <v>17</v>
      </c>
      <c r="E191" t="s">
        <v>17</v>
      </c>
      <c r="G191" t="s">
        <v>18</v>
      </c>
      <c r="H191" s="1">
        <v>6</v>
      </c>
      <c r="I191" t="s">
        <v>24</v>
      </c>
      <c r="J191" t="s">
        <v>29</v>
      </c>
      <c r="K191" t="s">
        <v>21</v>
      </c>
      <c r="L191">
        <v>1</v>
      </c>
      <c r="M191">
        <v>60000000</v>
      </c>
      <c r="N191">
        <v>15</v>
      </c>
      <c r="O191">
        <v>9000000</v>
      </c>
      <c r="P191">
        <v>0</v>
      </c>
      <c r="Q191">
        <v>0</v>
      </c>
      <c r="R191">
        <v>0</v>
      </c>
      <c r="S191">
        <v>0</v>
      </c>
      <c r="T191" t="s">
        <v>22</v>
      </c>
      <c r="U191" t="s">
        <v>343</v>
      </c>
    </row>
    <row r="192" spans="1:21">
      <c r="A192">
        <v>388428</v>
      </c>
      <c r="B192" t="s">
        <v>15</v>
      </c>
      <c r="C192" t="s">
        <v>16</v>
      </c>
      <c r="D192" t="s">
        <v>17</v>
      </c>
      <c r="E192" t="s">
        <v>17</v>
      </c>
      <c r="G192" t="s">
        <v>18</v>
      </c>
      <c r="H192" s="1">
        <v>6</v>
      </c>
      <c r="I192" t="s">
        <v>23</v>
      </c>
      <c r="J192" t="s">
        <v>29</v>
      </c>
      <c r="K192" t="s">
        <v>21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22</v>
      </c>
      <c r="U192" t="s">
        <v>344</v>
      </c>
    </row>
    <row r="193" spans="1:21">
      <c r="A193">
        <v>388427</v>
      </c>
      <c r="B193" t="s">
        <v>15</v>
      </c>
      <c r="C193" t="s">
        <v>16</v>
      </c>
      <c r="D193" t="s">
        <v>17</v>
      </c>
      <c r="E193" t="s">
        <v>17</v>
      </c>
      <c r="G193" t="s">
        <v>18</v>
      </c>
      <c r="H193" s="1">
        <v>6</v>
      </c>
      <c r="I193" t="s">
        <v>19</v>
      </c>
      <c r="J193" t="s">
        <v>29</v>
      </c>
      <c r="K193" t="s">
        <v>21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22</v>
      </c>
      <c r="U193" t="s">
        <v>344</v>
      </c>
    </row>
    <row r="194" spans="1:21">
      <c r="A194">
        <v>388426</v>
      </c>
      <c r="B194" t="s">
        <v>15</v>
      </c>
      <c r="C194" t="s">
        <v>16</v>
      </c>
      <c r="D194" t="s">
        <v>17</v>
      </c>
      <c r="E194" t="s">
        <v>17</v>
      </c>
      <c r="G194" t="s">
        <v>18</v>
      </c>
      <c r="H194" s="1">
        <v>5</v>
      </c>
      <c r="I194" t="s">
        <v>24</v>
      </c>
      <c r="J194" t="s">
        <v>28</v>
      </c>
      <c r="K194" t="s">
        <v>21</v>
      </c>
      <c r="L194">
        <v>1</v>
      </c>
      <c r="M194">
        <v>60000000</v>
      </c>
      <c r="N194">
        <v>15</v>
      </c>
      <c r="O194">
        <v>9000000</v>
      </c>
      <c r="P194">
        <v>0</v>
      </c>
      <c r="Q194">
        <v>0</v>
      </c>
      <c r="R194">
        <v>0</v>
      </c>
      <c r="S194">
        <v>0</v>
      </c>
      <c r="T194" t="s">
        <v>22</v>
      </c>
      <c r="U194" t="s">
        <v>344</v>
      </c>
    </row>
    <row r="195" spans="1:21">
      <c r="A195">
        <v>388425</v>
      </c>
      <c r="B195" t="s">
        <v>15</v>
      </c>
      <c r="C195" t="s">
        <v>16</v>
      </c>
      <c r="D195" t="s">
        <v>17</v>
      </c>
      <c r="E195" t="s">
        <v>17</v>
      </c>
      <c r="G195" t="s">
        <v>18</v>
      </c>
      <c r="H195" s="1">
        <v>5</v>
      </c>
      <c r="I195" t="s">
        <v>23</v>
      </c>
      <c r="J195" t="s">
        <v>28</v>
      </c>
      <c r="K195" t="s">
        <v>21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22</v>
      </c>
      <c r="U195" t="s">
        <v>344</v>
      </c>
    </row>
    <row r="196" spans="1:21">
      <c r="A196">
        <v>388424</v>
      </c>
      <c r="B196" t="s">
        <v>15</v>
      </c>
      <c r="C196" t="s">
        <v>16</v>
      </c>
      <c r="D196" t="s">
        <v>17</v>
      </c>
      <c r="E196" t="s">
        <v>17</v>
      </c>
      <c r="G196" t="s">
        <v>18</v>
      </c>
      <c r="H196" s="1">
        <v>5</v>
      </c>
      <c r="I196" t="s">
        <v>19</v>
      </c>
      <c r="J196" t="s">
        <v>28</v>
      </c>
      <c r="K196" t="s">
        <v>21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22</v>
      </c>
      <c r="U196" t="s">
        <v>344</v>
      </c>
    </row>
    <row r="197" spans="1:21">
      <c r="A197">
        <v>388423</v>
      </c>
      <c r="B197" t="s">
        <v>15</v>
      </c>
      <c r="C197" t="s">
        <v>16</v>
      </c>
      <c r="D197" t="s">
        <v>17</v>
      </c>
      <c r="E197" t="s">
        <v>17</v>
      </c>
      <c r="G197" t="s">
        <v>18</v>
      </c>
      <c r="H197" s="1">
        <v>4</v>
      </c>
      <c r="I197" t="s">
        <v>24</v>
      </c>
      <c r="J197" t="s">
        <v>27</v>
      </c>
      <c r="K197" t="s">
        <v>21</v>
      </c>
      <c r="L197">
        <v>1</v>
      </c>
      <c r="M197">
        <v>60000000</v>
      </c>
      <c r="N197">
        <v>15</v>
      </c>
      <c r="O197">
        <v>9000000</v>
      </c>
      <c r="P197">
        <v>0</v>
      </c>
      <c r="Q197">
        <v>0</v>
      </c>
      <c r="R197">
        <v>0</v>
      </c>
      <c r="S197">
        <v>0</v>
      </c>
      <c r="T197" t="s">
        <v>22</v>
      </c>
      <c r="U197" t="s">
        <v>344</v>
      </c>
    </row>
    <row r="198" spans="1:21">
      <c r="A198">
        <v>388422</v>
      </c>
      <c r="B198" t="s">
        <v>15</v>
      </c>
      <c r="C198" t="s">
        <v>16</v>
      </c>
      <c r="D198" t="s">
        <v>17</v>
      </c>
      <c r="E198" t="s">
        <v>17</v>
      </c>
      <c r="G198" t="s">
        <v>18</v>
      </c>
      <c r="H198" s="1">
        <v>4</v>
      </c>
      <c r="I198" t="s">
        <v>23</v>
      </c>
      <c r="J198" t="s">
        <v>27</v>
      </c>
      <c r="K198" t="s">
        <v>21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22</v>
      </c>
      <c r="U198" t="s">
        <v>344</v>
      </c>
    </row>
    <row r="199" spans="1:21">
      <c r="A199">
        <v>388421</v>
      </c>
      <c r="B199" t="s">
        <v>15</v>
      </c>
      <c r="C199" t="s">
        <v>16</v>
      </c>
      <c r="D199" t="s">
        <v>17</v>
      </c>
      <c r="E199" t="s">
        <v>17</v>
      </c>
      <c r="G199" t="s">
        <v>18</v>
      </c>
      <c r="H199" s="1">
        <v>4</v>
      </c>
      <c r="I199" t="s">
        <v>19</v>
      </c>
      <c r="J199" t="s">
        <v>27</v>
      </c>
      <c r="K199" t="s">
        <v>21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22</v>
      </c>
      <c r="U199" t="s">
        <v>345</v>
      </c>
    </row>
    <row r="200" spans="1:21">
      <c r="A200">
        <v>388420</v>
      </c>
      <c r="B200" t="s">
        <v>15</v>
      </c>
      <c r="C200" t="s">
        <v>16</v>
      </c>
      <c r="D200" t="s">
        <v>17</v>
      </c>
      <c r="E200" t="s">
        <v>17</v>
      </c>
      <c r="G200" t="s">
        <v>18</v>
      </c>
      <c r="H200" s="1">
        <v>3</v>
      </c>
      <c r="I200" t="s">
        <v>24</v>
      </c>
      <c r="J200" t="s">
        <v>26</v>
      </c>
      <c r="K200" t="s">
        <v>21</v>
      </c>
      <c r="L200">
        <v>1</v>
      </c>
      <c r="M200">
        <v>60000000</v>
      </c>
      <c r="N200">
        <v>15</v>
      </c>
      <c r="O200">
        <v>9000000</v>
      </c>
      <c r="P200">
        <v>0</v>
      </c>
      <c r="Q200">
        <v>0</v>
      </c>
      <c r="R200">
        <v>0</v>
      </c>
      <c r="S200">
        <v>0</v>
      </c>
      <c r="T200" t="s">
        <v>22</v>
      </c>
      <c r="U200" t="s">
        <v>345</v>
      </c>
    </row>
    <row r="201" spans="1:21">
      <c r="A201">
        <v>388419</v>
      </c>
      <c r="B201" t="s">
        <v>15</v>
      </c>
      <c r="C201" t="s">
        <v>16</v>
      </c>
      <c r="D201" t="s">
        <v>17</v>
      </c>
      <c r="E201" t="s">
        <v>17</v>
      </c>
      <c r="G201" t="s">
        <v>18</v>
      </c>
      <c r="H201" s="1">
        <v>3</v>
      </c>
      <c r="I201" t="s">
        <v>23</v>
      </c>
      <c r="J201" t="s">
        <v>26</v>
      </c>
      <c r="K201" t="s">
        <v>21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22</v>
      </c>
      <c r="U201" t="s">
        <v>345</v>
      </c>
    </row>
    <row r="202" spans="1:21">
      <c r="A202">
        <v>388418</v>
      </c>
      <c r="B202" t="s">
        <v>15</v>
      </c>
      <c r="C202" t="s">
        <v>16</v>
      </c>
      <c r="D202" t="s">
        <v>17</v>
      </c>
      <c r="E202" t="s">
        <v>17</v>
      </c>
      <c r="G202" t="s">
        <v>18</v>
      </c>
      <c r="H202" s="1">
        <v>3</v>
      </c>
      <c r="I202" t="s">
        <v>19</v>
      </c>
      <c r="J202" t="s">
        <v>26</v>
      </c>
      <c r="K202" t="s">
        <v>21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22</v>
      </c>
      <c r="U202" t="s">
        <v>345</v>
      </c>
    </row>
    <row r="203" spans="1:21">
      <c r="A203">
        <v>388417</v>
      </c>
      <c r="B203" t="s">
        <v>15</v>
      </c>
      <c r="C203" t="s">
        <v>16</v>
      </c>
      <c r="D203" t="s">
        <v>17</v>
      </c>
      <c r="E203" t="s">
        <v>17</v>
      </c>
      <c r="G203" t="s">
        <v>18</v>
      </c>
      <c r="H203" s="1">
        <v>2</v>
      </c>
      <c r="I203" t="s">
        <v>24</v>
      </c>
      <c r="J203" t="s">
        <v>25</v>
      </c>
      <c r="K203" t="s">
        <v>21</v>
      </c>
      <c r="L203">
        <v>1</v>
      </c>
      <c r="M203">
        <v>60000000</v>
      </c>
      <c r="N203">
        <v>15</v>
      </c>
      <c r="O203">
        <v>9000000</v>
      </c>
      <c r="P203">
        <v>0</v>
      </c>
      <c r="Q203">
        <v>0</v>
      </c>
      <c r="R203">
        <v>0</v>
      </c>
      <c r="S203">
        <v>0</v>
      </c>
      <c r="T203" t="s">
        <v>22</v>
      </c>
      <c r="U203" t="s">
        <v>345</v>
      </c>
    </row>
    <row r="204" spans="1:21">
      <c r="A204">
        <v>388416</v>
      </c>
      <c r="B204" t="s">
        <v>15</v>
      </c>
      <c r="C204" t="s">
        <v>16</v>
      </c>
      <c r="D204" t="s">
        <v>17</v>
      </c>
      <c r="E204" t="s">
        <v>17</v>
      </c>
      <c r="G204" t="s">
        <v>18</v>
      </c>
      <c r="H204" s="1">
        <v>2</v>
      </c>
      <c r="I204" t="s">
        <v>23</v>
      </c>
      <c r="J204" t="s">
        <v>25</v>
      </c>
      <c r="K204" t="s">
        <v>21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22</v>
      </c>
      <c r="U204" t="s">
        <v>345</v>
      </c>
    </row>
    <row r="205" spans="1:21">
      <c r="A205">
        <v>388415</v>
      </c>
      <c r="B205" t="s">
        <v>15</v>
      </c>
      <c r="C205" t="s">
        <v>16</v>
      </c>
      <c r="D205" t="s">
        <v>17</v>
      </c>
      <c r="E205" t="s">
        <v>17</v>
      </c>
      <c r="G205" t="s">
        <v>18</v>
      </c>
      <c r="H205" s="1">
        <v>2</v>
      </c>
      <c r="I205" t="s">
        <v>19</v>
      </c>
      <c r="J205" t="s">
        <v>25</v>
      </c>
      <c r="K205" t="s">
        <v>21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22</v>
      </c>
      <c r="U205" t="s">
        <v>345</v>
      </c>
    </row>
    <row r="206" spans="1:21">
      <c r="A206">
        <v>388414</v>
      </c>
      <c r="B206" t="s">
        <v>15</v>
      </c>
      <c r="C206" t="s">
        <v>16</v>
      </c>
      <c r="D206" t="s">
        <v>17</v>
      </c>
      <c r="E206" t="s">
        <v>17</v>
      </c>
      <c r="G206" t="s">
        <v>18</v>
      </c>
      <c r="H206" s="1">
        <v>1</v>
      </c>
      <c r="I206" t="s">
        <v>24</v>
      </c>
      <c r="J206" t="s">
        <v>20</v>
      </c>
      <c r="K206" t="s">
        <v>21</v>
      </c>
      <c r="L206">
        <v>1</v>
      </c>
      <c r="M206">
        <v>60000000</v>
      </c>
      <c r="N206">
        <v>15</v>
      </c>
      <c r="O206">
        <v>9000000</v>
      </c>
      <c r="P206">
        <v>0</v>
      </c>
      <c r="Q206">
        <v>0</v>
      </c>
      <c r="R206">
        <v>0</v>
      </c>
      <c r="S206">
        <v>0</v>
      </c>
      <c r="T206" t="s">
        <v>22</v>
      </c>
      <c r="U206" t="s">
        <v>345</v>
      </c>
    </row>
    <row r="207" spans="1:21">
      <c r="A207">
        <v>388413</v>
      </c>
      <c r="B207" t="s">
        <v>15</v>
      </c>
      <c r="C207" t="s">
        <v>16</v>
      </c>
      <c r="D207" t="s">
        <v>17</v>
      </c>
      <c r="E207" t="s">
        <v>17</v>
      </c>
      <c r="G207" t="s">
        <v>18</v>
      </c>
      <c r="H207" s="1">
        <v>1</v>
      </c>
      <c r="I207" t="s">
        <v>23</v>
      </c>
      <c r="J207" t="s">
        <v>20</v>
      </c>
      <c r="K207" t="s">
        <v>21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22</v>
      </c>
      <c r="U207" t="s">
        <v>346</v>
      </c>
    </row>
    <row r="208" spans="1:21">
      <c r="A208">
        <v>388412</v>
      </c>
      <c r="B208" t="s">
        <v>15</v>
      </c>
      <c r="C208" t="s">
        <v>16</v>
      </c>
      <c r="D208" t="s">
        <v>17</v>
      </c>
      <c r="E208" t="s">
        <v>17</v>
      </c>
      <c r="G208" t="s">
        <v>18</v>
      </c>
      <c r="H208" s="1">
        <v>1</v>
      </c>
      <c r="I208" t="s">
        <v>19</v>
      </c>
      <c r="J208" t="s">
        <v>20</v>
      </c>
      <c r="K208" t="s">
        <v>21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22</v>
      </c>
      <c r="U208" t="s">
        <v>346</v>
      </c>
    </row>
    <row r="209" spans="1:21">
      <c r="A209">
        <v>388411</v>
      </c>
      <c r="B209" t="s">
        <v>15</v>
      </c>
      <c r="C209" t="s">
        <v>16</v>
      </c>
      <c r="D209" t="s">
        <v>17</v>
      </c>
      <c r="E209" t="s">
        <v>17</v>
      </c>
      <c r="G209" t="s">
        <v>18</v>
      </c>
      <c r="H209" s="1">
        <v>12</v>
      </c>
      <c r="I209" t="s">
        <v>24</v>
      </c>
      <c r="J209" t="s">
        <v>35</v>
      </c>
      <c r="K209" t="s">
        <v>21</v>
      </c>
      <c r="L209">
        <v>1</v>
      </c>
      <c r="M209">
        <v>60000000</v>
      </c>
      <c r="N209">
        <v>15</v>
      </c>
      <c r="O209">
        <v>9000000</v>
      </c>
      <c r="P209">
        <v>0</v>
      </c>
      <c r="Q209">
        <v>0</v>
      </c>
      <c r="R209">
        <v>0</v>
      </c>
      <c r="S209">
        <v>0</v>
      </c>
      <c r="T209" t="s">
        <v>22</v>
      </c>
      <c r="U209" t="s">
        <v>346</v>
      </c>
    </row>
    <row r="210" spans="1:21">
      <c r="A210">
        <v>388410</v>
      </c>
      <c r="B210" t="s">
        <v>15</v>
      </c>
      <c r="C210" t="s">
        <v>16</v>
      </c>
      <c r="D210" t="s">
        <v>17</v>
      </c>
      <c r="E210" t="s">
        <v>17</v>
      </c>
      <c r="G210" t="s">
        <v>18</v>
      </c>
      <c r="H210" s="1">
        <v>12</v>
      </c>
      <c r="I210" t="s">
        <v>23</v>
      </c>
      <c r="J210" t="s">
        <v>35</v>
      </c>
      <c r="K210" t="s">
        <v>21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22</v>
      </c>
      <c r="U210" t="s">
        <v>346</v>
      </c>
    </row>
    <row r="211" spans="1:21">
      <c r="A211">
        <v>388409</v>
      </c>
      <c r="B211" t="s">
        <v>15</v>
      </c>
      <c r="C211" t="s">
        <v>16</v>
      </c>
      <c r="D211" t="s">
        <v>17</v>
      </c>
      <c r="E211" t="s">
        <v>17</v>
      </c>
      <c r="G211" t="s">
        <v>18</v>
      </c>
      <c r="H211" s="1">
        <v>12</v>
      </c>
      <c r="I211" t="s">
        <v>19</v>
      </c>
      <c r="J211" t="s">
        <v>35</v>
      </c>
      <c r="K211" t="s">
        <v>21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22</v>
      </c>
      <c r="U211" t="s">
        <v>346</v>
      </c>
    </row>
    <row r="212" spans="1:21">
      <c r="A212">
        <v>388408</v>
      </c>
      <c r="B212" t="s">
        <v>15</v>
      </c>
      <c r="C212" t="s">
        <v>16</v>
      </c>
      <c r="D212" t="s">
        <v>17</v>
      </c>
      <c r="E212" t="s">
        <v>17</v>
      </c>
      <c r="G212" t="s">
        <v>18</v>
      </c>
      <c r="H212" s="1">
        <v>11</v>
      </c>
      <c r="I212" t="s">
        <v>24</v>
      </c>
      <c r="J212" t="s">
        <v>34</v>
      </c>
      <c r="K212" t="s">
        <v>21</v>
      </c>
      <c r="L212">
        <v>1</v>
      </c>
      <c r="M212">
        <v>60000000</v>
      </c>
      <c r="N212">
        <v>15</v>
      </c>
      <c r="O212">
        <v>9000000</v>
      </c>
      <c r="P212">
        <v>0</v>
      </c>
      <c r="Q212">
        <v>0</v>
      </c>
      <c r="R212">
        <v>0</v>
      </c>
      <c r="S212">
        <v>0</v>
      </c>
      <c r="T212" t="s">
        <v>22</v>
      </c>
      <c r="U212" t="s">
        <v>346</v>
      </c>
    </row>
    <row r="213" spans="1:21">
      <c r="A213">
        <v>388407</v>
      </c>
      <c r="B213" t="s">
        <v>15</v>
      </c>
      <c r="C213" t="s">
        <v>16</v>
      </c>
      <c r="D213" t="s">
        <v>17</v>
      </c>
      <c r="E213" t="s">
        <v>17</v>
      </c>
      <c r="G213" t="s">
        <v>18</v>
      </c>
      <c r="H213" s="1">
        <v>11</v>
      </c>
      <c r="I213" t="s">
        <v>23</v>
      </c>
      <c r="J213" t="s">
        <v>34</v>
      </c>
      <c r="K213" t="s">
        <v>21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22</v>
      </c>
      <c r="U213" t="s">
        <v>346</v>
      </c>
    </row>
    <row r="214" spans="1:21">
      <c r="A214">
        <v>388406</v>
      </c>
      <c r="B214" t="s">
        <v>15</v>
      </c>
      <c r="C214" t="s">
        <v>16</v>
      </c>
      <c r="D214" t="s">
        <v>17</v>
      </c>
      <c r="E214" t="s">
        <v>17</v>
      </c>
      <c r="G214" t="s">
        <v>18</v>
      </c>
      <c r="H214" s="1">
        <v>11</v>
      </c>
      <c r="I214" t="s">
        <v>19</v>
      </c>
      <c r="J214" t="s">
        <v>34</v>
      </c>
      <c r="K214" t="s">
        <v>21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22</v>
      </c>
      <c r="U214" t="s">
        <v>346</v>
      </c>
    </row>
    <row r="215" spans="1:21">
      <c r="A215">
        <v>388405</v>
      </c>
      <c r="B215" t="s">
        <v>15</v>
      </c>
      <c r="C215" t="s">
        <v>16</v>
      </c>
      <c r="D215" t="s">
        <v>17</v>
      </c>
      <c r="E215" t="s">
        <v>17</v>
      </c>
      <c r="G215" t="s">
        <v>18</v>
      </c>
      <c r="H215" s="1">
        <v>10</v>
      </c>
      <c r="I215" t="s">
        <v>24</v>
      </c>
      <c r="J215" t="s">
        <v>33</v>
      </c>
      <c r="K215" t="s">
        <v>21</v>
      </c>
      <c r="L215">
        <v>1</v>
      </c>
      <c r="M215">
        <v>60000000</v>
      </c>
      <c r="N215">
        <v>15</v>
      </c>
      <c r="O215">
        <v>9000000</v>
      </c>
      <c r="P215">
        <v>0</v>
      </c>
      <c r="Q215">
        <v>0</v>
      </c>
      <c r="R215">
        <v>0</v>
      </c>
      <c r="S215">
        <v>0</v>
      </c>
      <c r="T215" t="s">
        <v>22</v>
      </c>
      <c r="U215" t="s">
        <v>290</v>
      </c>
    </row>
    <row r="216" spans="1:21">
      <c r="A216">
        <v>388404</v>
      </c>
      <c r="B216" t="s">
        <v>15</v>
      </c>
      <c r="C216" t="s">
        <v>16</v>
      </c>
      <c r="D216" t="s">
        <v>17</v>
      </c>
      <c r="E216" t="s">
        <v>17</v>
      </c>
      <c r="G216" t="s">
        <v>18</v>
      </c>
      <c r="H216" s="1">
        <v>10</v>
      </c>
      <c r="I216" t="s">
        <v>23</v>
      </c>
      <c r="J216" t="s">
        <v>33</v>
      </c>
      <c r="K216" t="s">
        <v>21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22</v>
      </c>
      <c r="U216" t="s">
        <v>290</v>
      </c>
    </row>
    <row r="217" spans="1:21">
      <c r="A217">
        <v>388403</v>
      </c>
      <c r="B217" t="s">
        <v>15</v>
      </c>
      <c r="C217" t="s">
        <v>16</v>
      </c>
      <c r="D217" t="s">
        <v>17</v>
      </c>
      <c r="E217" t="s">
        <v>17</v>
      </c>
      <c r="G217" t="s">
        <v>18</v>
      </c>
      <c r="H217" s="1">
        <v>10</v>
      </c>
      <c r="I217" t="s">
        <v>19</v>
      </c>
      <c r="J217" t="s">
        <v>33</v>
      </c>
      <c r="K217" t="s">
        <v>21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22</v>
      </c>
      <c r="U217" t="s">
        <v>290</v>
      </c>
    </row>
    <row r="218" spans="1:21">
      <c r="A218">
        <v>388402</v>
      </c>
      <c r="B218" t="s">
        <v>60</v>
      </c>
      <c r="C218" t="s">
        <v>75</v>
      </c>
      <c r="D218" t="s">
        <v>76</v>
      </c>
      <c r="E218" t="s">
        <v>61</v>
      </c>
      <c r="G218" t="s">
        <v>67</v>
      </c>
      <c r="H218" s="1">
        <v>9</v>
      </c>
      <c r="I218" t="s">
        <v>24</v>
      </c>
      <c r="J218" t="s">
        <v>32</v>
      </c>
      <c r="K218" t="s">
        <v>21</v>
      </c>
      <c r="L218">
        <v>2</v>
      </c>
      <c r="M218">
        <v>5500000</v>
      </c>
      <c r="N218">
        <v>100</v>
      </c>
      <c r="O218">
        <v>5500000</v>
      </c>
      <c r="P218">
        <v>0</v>
      </c>
      <c r="Q218">
        <v>0</v>
      </c>
      <c r="R218">
        <v>0</v>
      </c>
      <c r="S218">
        <v>0</v>
      </c>
      <c r="T218" t="s">
        <v>22</v>
      </c>
      <c r="U218" t="s">
        <v>347</v>
      </c>
    </row>
    <row r="219" spans="1:21">
      <c r="A219">
        <v>388401</v>
      </c>
      <c r="B219" t="s">
        <v>60</v>
      </c>
      <c r="C219" t="s">
        <v>75</v>
      </c>
      <c r="D219" t="s">
        <v>76</v>
      </c>
      <c r="E219" t="s">
        <v>61</v>
      </c>
      <c r="G219" t="s">
        <v>67</v>
      </c>
      <c r="H219" s="1">
        <v>9</v>
      </c>
      <c r="I219" t="s">
        <v>23</v>
      </c>
      <c r="J219" t="s">
        <v>32</v>
      </c>
      <c r="K219" t="s">
        <v>21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22</v>
      </c>
      <c r="U219" t="s">
        <v>347</v>
      </c>
    </row>
    <row r="220" spans="1:21">
      <c r="A220">
        <v>388400</v>
      </c>
      <c r="B220" t="s">
        <v>60</v>
      </c>
      <c r="C220" t="s">
        <v>75</v>
      </c>
      <c r="D220" t="s">
        <v>76</v>
      </c>
      <c r="E220" t="s">
        <v>61</v>
      </c>
      <c r="G220" t="s">
        <v>67</v>
      </c>
      <c r="H220" s="1">
        <v>9</v>
      </c>
      <c r="I220" t="s">
        <v>19</v>
      </c>
      <c r="J220" t="s">
        <v>32</v>
      </c>
      <c r="K220" t="s">
        <v>21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22</v>
      </c>
      <c r="U220" t="s">
        <v>347</v>
      </c>
    </row>
    <row r="221" spans="1:21">
      <c r="A221">
        <v>388399</v>
      </c>
      <c r="B221" t="s">
        <v>60</v>
      </c>
      <c r="C221" t="s">
        <v>75</v>
      </c>
      <c r="D221" t="s">
        <v>76</v>
      </c>
      <c r="E221" t="s">
        <v>61</v>
      </c>
      <c r="G221" t="s">
        <v>67</v>
      </c>
      <c r="H221" s="1">
        <v>8</v>
      </c>
      <c r="I221" t="s">
        <v>24</v>
      </c>
      <c r="J221" t="s">
        <v>31</v>
      </c>
      <c r="K221" t="s">
        <v>21</v>
      </c>
      <c r="L221">
        <v>1</v>
      </c>
      <c r="M221">
        <v>2000000</v>
      </c>
      <c r="N221">
        <v>100</v>
      </c>
      <c r="O221">
        <v>2000000</v>
      </c>
      <c r="P221">
        <v>0</v>
      </c>
      <c r="Q221">
        <v>0</v>
      </c>
      <c r="R221">
        <v>0</v>
      </c>
      <c r="S221">
        <v>0</v>
      </c>
      <c r="T221" t="s">
        <v>22</v>
      </c>
      <c r="U221" t="s">
        <v>347</v>
      </c>
    </row>
    <row r="222" spans="1:21">
      <c r="A222">
        <v>388398</v>
      </c>
      <c r="B222" t="s">
        <v>60</v>
      </c>
      <c r="C222" t="s">
        <v>75</v>
      </c>
      <c r="D222" t="s">
        <v>76</v>
      </c>
      <c r="E222" t="s">
        <v>61</v>
      </c>
      <c r="G222" t="s">
        <v>67</v>
      </c>
      <c r="H222" s="1">
        <v>8</v>
      </c>
      <c r="I222" t="s">
        <v>23</v>
      </c>
      <c r="J222" t="s">
        <v>31</v>
      </c>
      <c r="K222" t="s">
        <v>21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22</v>
      </c>
      <c r="U222" t="s">
        <v>347</v>
      </c>
    </row>
    <row r="223" spans="1:21">
      <c r="A223">
        <v>388397</v>
      </c>
      <c r="B223" t="s">
        <v>60</v>
      </c>
      <c r="C223" t="s">
        <v>75</v>
      </c>
      <c r="D223" t="s">
        <v>76</v>
      </c>
      <c r="E223" t="s">
        <v>61</v>
      </c>
      <c r="G223" t="s">
        <v>67</v>
      </c>
      <c r="H223" s="1">
        <v>8</v>
      </c>
      <c r="I223" t="s">
        <v>19</v>
      </c>
      <c r="J223" t="s">
        <v>31</v>
      </c>
      <c r="K223" t="s">
        <v>21</v>
      </c>
      <c r="L223">
        <v>2</v>
      </c>
      <c r="M223">
        <v>5500000</v>
      </c>
      <c r="N223">
        <v>100</v>
      </c>
      <c r="O223">
        <v>5500000</v>
      </c>
      <c r="P223">
        <v>0</v>
      </c>
      <c r="Q223">
        <v>0</v>
      </c>
      <c r="R223">
        <v>0</v>
      </c>
      <c r="S223">
        <v>0</v>
      </c>
      <c r="T223" t="s">
        <v>22</v>
      </c>
      <c r="U223" t="s">
        <v>347</v>
      </c>
    </row>
    <row r="224" spans="1:21">
      <c r="A224">
        <v>388396</v>
      </c>
      <c r="B224" t="s">
        <v>60</v>
      </c>
      <c r="C224" t="s">
        <v>75</v>
      </c>
      <c r="D224" t="s">
        <v>76</v>
      </c>
      <c r="E224" t="s">
        <v>61</v>
      </c>
      <c r="G224" t="s">
        <v>67</v>
      </c>
      <c r="H224" s="1">
        <v>7</v>
      </c>
      <c r="I224" t="s">
        <v>24</v>
      </c>
      <c r="J224" t="s">
        <v>30</v>
      </c>
      <c r="K224" t="s">
        <v>21</v>
      </c>
      <c r="L224">
        <v>1</v>
      </c>
      <c r="M224">
        <v>3000000</v>
      </c>
      <c r="N224">
        <v>100</v>
      </c>
      <c r="O224">
        <v>3000000</v>
      </c>
      <c r="P224">
        <v>0</v>
      </c>
      <c r="Q224">
        <v>0</v>
      </c>
      <c r="R224">
        <v>0</v>
      </c>
      <c r="S224">
        <v>0</v>
      </c>
      <c r="T224" t="s">
        <v>22</v>
      </c>
      <c r="U224" t="s">
        <v>347</v>
      </c>
    </row>
    <row r="225" spans="1:21">
      <c r="A225">
        <v>388395</v>
      </c>
      <c r="B225" t="s">
        <v>60</v>
      </c>
      <c r="C225" t="s">
        <v>75</v>
      </c>
      <c r="D225" t="s">
        <v>76</v>
      </c>
      <c r="E225" t="s">
        <v>61</v>
      </c>
      <c r="G225" t="s">
        <v>67</v>
      </c>
      <c r="H225" s="1">
        <v>7</v>
      </c>
      <c r="I225" t="s">
        <v>23</v>
      </c>
      <c r="J225" t="s">
        <v>30</v>
      </c>
      <c r="K225" t="s">
        <v>21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22</v>
      </c>
      <c r="U225" t="s">
        <v>348</v>
      </c>
    </row>
    <row r="226" spans="1:21">
      <c r="A226">
        <v>388394</v>
      </c>
      <c r="B226" t="s">
        <v>60</v>
      </c>
      <c r="C226" t="s">
        <v>75</v>
      </c>
      <c r="D226" t="s">
        <v>76</v>
      </c>
      <c r="E226" t="s">
        <v>61</v>
      </c>
      <c r="G226" t="s">
        <v>67</v>
      </c>
      <c r="H226" s="1">
        <v>7</v>
      </c>
      <c r="I226" t="s">
        <v>19</v>
      </c>
      <c r="J226" t="s">
        <v>30</v>
      </c>
      <c r="K226" t="s">
        <v>21</v>
      </c>
      <c r="L226">
        <v>1</v>
      </c>
      <c r="M226">
        <v>2000000</v>
      </c>
      <c r="N226">
        <v>100</v>
      </c>
      <c r="O226">
        <v>2000000</v>
      </c>
      <c r="P226">
        <v>0</v>
      </c>
      <c r="Q226">
        <v>0</v>
      </c>
      <c r="R226">
        <v>0</v>
      </c>
      <c r="S226">
        <v>0</v>
      </c>
      <c r="T226" t="s">
        <v>22</v>
      </c>
      <c r="U226" t="s">
        <v>348</v>
      </c>
    </row>
    <row r="227" spans="1:21">
      <c r="A227">
        <v>388393</v>
      </c>
      <c r="B227" t="s">
        <v>60</v>
      </c>
      <c r="C227" t="s">
        <v>75</v>
      </c>
      <c r="D227" t="s">
        <v>76</v>
      </c>
      <c r="E227" t="s">
        <v>61</v>
      </c>
      <c r="G227" t="s">
        <v>67</v>
      </c>
      <c r="H227" s="1">
        <v>6</v>
      </c>
      <c r="I227" t="s">
        <v>24</v>
      </c>
      <c r="J227" t="s">
        <v>29</v>
      </c>
      <c r="K227" t="s">
        <v>21</v>
      </c>
      <c r="L227">
        <v>2</v>
      </c>
      <c r="M227">
        <v>6800000</v>
      </c>
      <c r="N227">
        <v>100</v>
      </c>
      <c r="O227">
        <v>6800000</v>
      </c>
      <c r="P227">
        <v>0</v>
      </c>
      <c r="Q227">
        <v>0</v>
      </c>
      <c r="R227">
        <v>0</v>
      </c>
      <c r="S227">
        <v>0</v>
      </c>
      <c r="T227" t="s">
        <v>22</v>
      </c>
      <c r="U227" t="s">
        <v>348</v>
      </c>
    </row>
    <row r="228" spans="1:21">
      <c r="A228">
        <v>388392</v>
      </c>
      <c r="B228" t="s">
        <v>60</v>
      </c>
      <c r="C228" t="s">
        <v>75</v>
      </c>
      <c r="D228" t="s">
        <v>76</v>
      </c>
      <c r="E228" t="s">
        <v>61</v>
      </c>
      <c r="G228" t="s">
        <v>67</v>
      </c>
      <c r="H228" s="1">
        <v>6</v>
      </c>
      <c r="I228" t="s">
        <v>23</v>
      </c>
      <c r="J228" t="s">
        <v>29</v>
      </c>
      <c r="K228" t="s">
        <v>21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22</v>
      </c>
      <c r="U228" t="s">
        <v>348</v>
      </c>
    </row>
    <row r="229" spans="1:21">
      <c r="A229">
        <v>388391</v>
      </c>
      <c r="B229" t="s">
        <v>60</v>
      </c>
      <c r="C229" t="s">
        <v>75</v>
      </c>
      <c r="D229" t="s">
        <v>76</v>
      </c>
      <c r="E229" t="s">
        <v>61</v>
      </c>
      <c r="G229" t="s">
        <v>67</v>
      </c>
      <c r="H229" s="1">
        <v>6</v>
      </c>
      <c r="I229" t="s">
        <v>19</v>
      </c>
      <c r="J229" t="s">
        <v>29</v>
      </c>
      <c r="K229" t="s">
        <v>21</v>
      </c>
      <c r="L229">
        <v>1</v>
      </c>
      <c r="M229">
        <v>3000000</v>
      </c>
      <c r="N229">
        <v>100</v>
      </c>
      <c r="O229">
        <v>3000000</v>
      </c>
      <c r="P229">
        <v>0</v>
      </c>
      <c r="Q229">
        <v>0</v>
      </c>
      <c r="R229">
        <v>0</v>
      </c>
      <c r="S229">
        <v>0</v>
      </c>
      <c r="T229" t="s">
        <v>22</v>
      </c>
      <c r="U229" t="s">
        <v>348</v>
      </c>
    </row>
    <row r="230" spans="1:21">
      <c r="A230">
        <v>388390</v>
      </c>
      <c r="B230" t="s">
        <v>60</v>
      </c>
      <c r="C230" t="s">
        <v>75</v>
      </c>
      <c r="D230" t="s">
        <v>76</v>
      </c>
      <c r="E230" t="s">
        <v>61</v>
      </c>
      <c r="G230" t="s">
        <v>67</v>
      </c>
      <c r="H230" s="1">
        <v>5</v>
      </c>
      <c r="I230" t="s">
        <v>24</v>
      </c>
      <c r="J230" t="s">
        <v>28</v>
      </c>
      <c r="K230" t="s">
        <v>21</v>
      </c>
      <c r="L230">
        <v>2</v>
      </c>
      <c r="M230">
        <v>9800000</v>
      </c>
      <c r="N230">
        <v>100</v>
      </c>
      <c r="O230">
        <v>9800000</v>
      </c>
      <c r="P230">
        <v>1</v>
      </c>
      <c r="Q230">
        <v>41300000</v>
      </c>
      <c r="R230">
        <v>18.77</v>
      </c>
      <c r="S230">
        <v>7752380</v>
      </c>
      <c r="T230" t="s">
        <v>22</v>
      </c>
      <c r="U230" t="s">
        <v>348</v>
      </c>
    </row>
    <row r="231" spans="1:21">
      <c r="A231">
        <v>388389</v>
      </c>
      <c r="B231" t="s">
        <v>60</v>
      </c>
      <c r="C231" t="s">
        <v>75</v>
      </c>
      <c r="D231" t="s">
        <v>76</v>
      </c>
      <c r="E231" t="s">
        <v>61</v>
      </c>
      <c r="G231" t="s">
        <v>67</v>
      </c>
      <c r="H231" s="1">
        <v>5</v>
      </c>
      <c r="I231" t="s">
        <v>23</v>
      </c>
      <c r="J231" t="s">
        <v>28</v>
      </c>
      <c r="K231" t="s">
        <v>21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22</v>
      </c>
      <c r="U231" t="s">
        <v>348</v>
      </c>
    </row>
    <row r="232" spans="1:21">
      <c r="A232">
        <v>388388</v>
      </c>
      <c r="B232" t="s">
        <v>60</v>
      </c>
      <c r="C232" t="s">
        <v>75</v>
      </c>
      <c r="D232" t="s">
        <v>76</v>
      </c>
      <c r="E232" t="s">
        <v>61</v>
      </c>
      <c r="G232" t="s">
        <v>67</v>
      </c>
      <c r="H232" s="1">
        <v>5</v>
      </c>
      <c r="I232" t="s">
        <v>19</v>
      </c>
      <c r="J232" t="s">
        <v>28</v>
      </c>
      <c r="K232" t="s">
        <v>21</v>
      </c>
      <c r="L232">
        <v>1</v>
      </c>
      <c r="M232">
        <v>2000000</v>
      </c>
      <c r="N232">
        <v>100</v>
      </c>
      <c r="O232">
        <v>2000000</v>
      </c>
      <c r="P232">
        <v>0</v>
      </c>
      <c r="Q232">
        <v>0</v>
      </c>
      <c r="R232">
        <v>0</v>
      </c>
      <c r="S232">
        <v>0</v>
      </c>
      <c r="T232" t="s">
        <v>22</v>
      </c>
      <c r="U232" t="s">
        <v>348</v>
      </c>
    </row>
    <row r="233" spans="1:21">
      <c r="A233">
        <v>388387</v>
      </c>
      <c r="B233" t="s">
        <v>60</v>
      </c>
      <c r="C233" t="s">
        <v>75</v>
      </c>
      <c r="D233" t="s">
        <v>76</v>
      </c>
      <c r="E233" t="s">
        <v>61</v>
      </c>
      <c r="G233" t="s">
        <v>67</v>
      </c>
      <c r="H233" s="1">
        <v>4</v>
      </c>
      <c r="I233" t="s">
        <v>24</v>
      </c>
      <c r="J233" t="s">
        <v>27</v>
      </c>
      <c r="K233" t="s">
        <v>21</v>
      </c>
      <c r="L233">
        <v>1</v>
      </c>
      <c r="M233">
        <v>2000000</v>
      </c>
      <c r="N233">
        <v>100</v>
      </c>
      <c r="O233">
        <v>2000000</v>
      </c>
      <c r="P233">
        <v>0</v>
      </c>
      <c r="Q233">
        <v>0</v>
      </c>
      <c r="R233">
        <v>0</v>
      </c>
      <c r="S233">
        <v>0</v>
      </c>
      <c r="T233" t="s">
        <v>22</v>
      </c>
      <c r="U233" t="s">
        <v>349</v>
      </c>
    </row>
    <row r="234" spans="1:21">
      <c r="A234">
        <v>388386</v>
      </c>
      <c r="B234" t="s">
        <v>60</v>
      </c>
      <c r="C234" t="s">
        <v>75</v>
      </c>
      <c r="D234" t="s">
        <v>76</v>
      </c>
      <c r="E234" t="s">
        <v>61</v>
      </c>
      <c r="G234" t="s">
        <v>67</v>
      </c>
      <c r="H234" s="1">
        <v>4</v>
      </c>
      <c r="I234" t="s">
        <v>23</v>
      </c>
      <c r="J234" t="s">
        <v>27</v>
      </c>
      <c r="K234" t="s">
        <v>21</v>
      </c>
      <c r="L234">
        <v>1</v>
      </c>
      <c r="M234">
        <v>1000000</v>
      </c>
      <c r="N234">
        <v>100</v>
      </c>
      <c r="O234">
        <v>1000000</v>
      </c>
      <c r="P234">
        <v>0</v>
      </c>
      <c r="Q234">
        <v>0</v>
      </c>
      <c r="R234">
        <v>0</v>
      </c>
      <c r="S234">
        <v>0</v>
      </c>
      <c r="T234" t="s">
        <v>22</v>
      </c>
      <c r="U234" t="s">
        <v>349</v>
      </c>
    </row>
    <row r="235" spans="1:21">
      <c r="A235">
        <v>388385</v>
      </c>
      <c r="B235" t="s">
        <v>60</v>
      </c>
      <c r="C235" t="s">
        <v>75</v>
      </c>
      <c r="D235" t="s">
        <v>76</v>
      </c>
      <c r="E235" t="s">
        <v>61</v>
      </c>
      <c r="G235" t="s">
        <v>67</v>
      </c>
      <c r="H235" s="1">
        <v>4</v>
      </c>
      <c r="I235" t="s">
        <v>19</v>
      </c>
      <c r="J235" t="s">
        <v>27</v>
      </c>
      <c r="K235" t="s">
        <v>21</v>
      </c>
      <c r="L235">
        <v>2</v>
      </c>
      <c r="M235">
        <v>9800000</v>
      </c>
      <c r="N235">
        <v>100</v>
      </c>
      <c r="O235">
        <v>9800000</v>
      </c>
      <c r="P235">
        <v>0</v>
      </c>
      <c r="Q235">
        <v>0</v>
      </c>
      <c r="R235">
        <v>0</v>
      </c>
      <c r="S235">
        <v>0</v>
      </c>
      <c r="T235" t="s">
        <v>22</v>
      </c>
      <c r="U235" t="s">
        <v>349</v>
      </c>
    </row>
    <row r="236" spans="1:21">
      <c r="A236">
        <v>388384</v>
      </c>
      <c r="B236" t="s">
        <v>60</v>
      </c>
      <c r="C236" t="s">
        <v>75</v>
      </c>
      <c r="D236" t="s">
        <v>76</v>
      </c>
      <c r="E236" t="s">
        <v>61</v>
      </c>
      <c r="G236" t="s">
        <v>67</v>
      </c>
      <c r="H236" s="1">
        <v>3</v>
      </c>
      <c r="I236" t="s">
        <v>24</v>
      </c>
      <c r="J236" t="s">
        <v>26</v>
      </c>
      <c r="K236" t="s">
        <v>21</v>
      </c>
      <c r="L236">
        <v>3</v>
      </c>
      <c r="M236">
        <v>8500000</v>
      </c>
      <c r="N236">
        <v>100</v>
      </c>
      <c r="O236">
        <v>8500000</v>
      </c>
      <c r="P236">
        <v>0</v>
      </c>
      <c r="Q236">
        <v>0</v>
      </c>
      <c r="R236">
        <v>0</v>
      </c>
      <c r="S236">
        <v>0</v>
      </c>
      <c r="T236" t="s">
        <v>22</v>
      </c>
      <c r="U236" t="s">
        <v>349</v>
      </c>
    </row>
    <row r="237" spans="1:21">
      <c r="A237">
        <v>388383</v>
      </c>
      <c r="B237" t="s">
        <v>60</v>
      </c>
      <c r="C237" t="s">
        <v>75</v>
      </c>
      <c r="D237" t="s">
        <v>76</v>
      </c>
      <c r="E237" t="s">
        <v>61</v>
      </c>
      <c r="G237" t="s">
        <v>67</v>
      </c>
      <c r="H237" s="1">
        <v>3</v>
      </c>
      <c r="I237" t="s">
        <v>23</v>
      </c>
      <c r="J237" t="s">
        <v>26</v>
      </c>
      <c r="K237" t="s">
        <v>21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22</v>
      </c>
      <c r="U237" t="s">
        <v>349</v>
      </c>
    </row>
    <row r="238" spans="1:21">
      <c r="A238">
        <v>388382</v>
      </c>
      <c r="B238" t="s">
        <v>60</v>
      </c>
      <c r="C238" t="s">
        <v>75</v>
      </c>
      <c r="D238" t="s">
        <v>76</v>
      </c>
      <c r="E238" t="s">
        <v>61</v>
      </c>
      <c r="G238" t="s">
        <v>67</v>
      </c>
      <c r="H238" s="1">
        <v>3</v>
      </c>
      <c r="I238" t="s">
        <v>19</v>
      </c>
      <c r="J238" t="s">
        <v>26</v>
      </c>
      <c r="K238" t="s">
        <v>21</v>
      </c>
      <c r="L238">
        <v>1</v>
      </c>
      <c r="M238">
        <v>2000000</v>
      </c>
      <c r="N238">
        <v>100</v>
      </c>
      <c r="O238">
        <v>2000000</v>
      </c>
      <c r="P238">
        <v>0</v>
      </c>
      <c r="Q238">
        <v>0</v>
      </c>
      <c r="R238">
        <v>0</v>
      </c>
      <c r="S238">
        <v>0</v>
      </c>
      <c r="T238" t="s">
        <v>22</v>
      </c>
      <c r="U238" t="s">
        <v>349</v>
      </c>
    </row>
    <row r="239" spans="1:21">
      <c r="A239">
        <v>388381</v>
      </c>
      <c r="B239" t="s">
        <v>60</v>
      </c>
      <c r="C239" t="s">
        <v>75</v>
      </c>
      <c r="D239" t="s">
        <v>76</v>
      </c>
      <c r="E239" t="s">
        <v>61</v>
      </c>
      <c r="G239" t="s">
        <v>67</v>
      </c>
      <c r="H239" s="1">
        <v>2</v>
      </c>
      <c r="I239" t="s">
        <v>24</v>
      </c>
      <c r="J239" t="s">
        <v>25</v>
      </c>
      <c r="K239" t="s">
        <v>21</v>
      </c>
      <c r="L239">
        <v>2</v>
      </c>
      <c r="M239">
        <v>2500000</v>
      </c>
      <c r="N239">
        <v>100</v>
      </c>
      <c r="O239">
        <v>2500000</v>
      </c>
      <c r="P239">
        <v>0</v>
      </c>
      <c r="Q239">
        <v>0</v>
      </c>
      <c r="R239">
        <v>0</v>
      </c>
      <c r="S239">
        <v>0</v>
      </c>
      <c r="T239" t="s">
        <v>22</v>
      </c>
      <c r="U239" t="s">
        <v>349</v>
      </c>
    </row>
    <row r="240" spans="1:21">
      <c r="A240">
        <v>388380</v>
      </c>
      <c r="B240" t="s">
        <v>60</v>
      </c>
      <c r="C240" t="s">
        <v>75</v>
      </c>
      <c r="D240" t="s">
        <v>76</v>
      </c>
      <c r="E240" t="s">
        <v>61</v>
      </c>
      <c r="G240" t="s">
        <v>67</v>
      </c>
      <c r="H240" s="1">
        <v>2</v>
      </c>
      <c r="I240" t="s">
        <v>23</v>
      </c>
      <c r="J240" t="s">
        <v>25</v>
      </c>
      <c r="K240" t="s">
        <v>21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22</v>
      </c>
      <c r="U240" t="s">
        <v>349</v>
      </c>
    </row>
    <row r="241" spans="1:21">
      <c r="A241">
        <v>388379</v>
      </c>
      <c r="B241" t="s">
        <v>60</v>
      </c>
      <c r="C241" t="s">
        <v>75</v>
      </c>
      <c r="D241" t="s">
        <v>76</v>
      </c>
      <c r="E241" t="s">
        <v>61</v>
      </c>
      <c r="G241" t="s">
        <v>67</v>
      </c>
      <c r="H241" s="1">
        <v>2</v>
      </c>
      <c r="I241" t="s">
        <v>19</v>
      </c>
      <c r="J241" t="s">
        <v>25</v>
      </c>
      <c r="K241" t="s">
        <v>21</v>
      </c>
      <c r="L241">
        <v>2</v>
      </c>
      <c r="M241">
        <v>7500000</v>
      </c>
      <c r="N241">
        <v>100</v>
      </c>
      <c r="O241">
        <v>7500000</v>
      </c>
      <c r="P241">
        <v>1</v>
      </c>
      <c r="Q241">
        <v>41300000</v>
      </c>
      <c r="R241">
        <v>18.77</v>
      </c>
      <c r="S241">
        <v>7752380</v>
      </c>
      <c r="T241" t="s">
        <v>22</v>
      </c>
      <c r="U241" t="s">
        <v>350</v>
      </c>
    </row>
    <row r="242" spans="1:21">
      <c r="A242">
        <v>388378</v>
      </c>
      <c r="B242" t="s">
        <v>60</v>
      </c>
      <c r="C242" t="s">
        <v>75</v>
      </c>
      <c r="D242" t="s">
        <v>76</v>
      </c>
      <c r="E242" t="s">
        <v>61</v>
      </c>
      <c r="G242" t="s">
        <v>67</v>
      </c>
      <c r="H242" s="1">
        <v>1</v>
      </c>
      <c r="I242" t="s">
        <v>24</v>
      </c>
      <c r="J242" t="s">
        <v>20</v>
      </c>
      <c r="K242" t="s">
        <v>21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22</v>
      </c>
      <c r="U242" t="s">
        <v>350</v>
      </c>
    </row>
    <row r="243" spans="1:21">
      <c r="A243">
        <v>388377</v>
      </c>
      <c r="B243" t="s">
        <v>60</v>
      </c>
      <c r="C243" t="s">
        <v>75</v>
      </c>
      <c r="D243" t="s">
        <v>76</v>
      </c>
      <c r="E243" t="s">
        <v>61</v>
      </c>
      <c r="G243" t="s">
        <v>67</v>
      </c>
      <c r="H243" s="1">
        <v>1</v>
      </c>
      <c r="I243" t="s">
        <v>23</v>
      </c>
      <c r="J243" t="s">
        <v>20</v>
      </c>
      <c r="K243" t="s">
        <v>21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22</v>
      </c>
      <c r="U243" t="s">
        <v>350</v>
      </c>
    </row>
    <row r="244" spans="1:21">
      <c r="A244">
        <v>388376</v>
      </c>
      <c r="B244" t="s">
        <v>60</v>
      </c>
      <c r="C244" t="s">
        <v>75</v>
      </c>
      <c r="D244" t="s">
        <v>76</v>
      </c>
      <c r="E244" t="s">
        <v>61</v>
      </c>
      <c r="G244" t="s">
        <v>67</v>
      </c>
      <c r="H244" s="1">
        <v>1</v>
      </c>
      <c r="I244" t="s">
        <v>19</v>
      </c>
      <c r="J244" t="s">
        <v>20</v>
      </c>
      <c r="K244" t="s">
        <v>21</v>
      </c>
      <c r="L244">
        <v>2</v>
      </c>
      <c r="M244">
        <v>2500000</v>
      </c>
      <c r="N244">
        <v>100</v>
      </c>
      <c r="O244">
        <v>2500000</v>
      </c>
      <c r="P244">
        <v>0</v>
      </c>
      <c r="Q244">
        <v>0</v>
      </c>
      <c r="R244">
        <v>0</v>
      </c>
      <c r="S244">
        <v>0</v>
      </c>
      <c r="T244" t="s">
        <v>22</v>
      </c>
      <c r="U244" t="s">
        <v>350</v>
      </c>
    </row>
    <row r="245" spans="1:21">
      <c r="A245">
        <v>388375</v>
      </c>
      <c r="B245" t="s">
        <v>60</v>
      </c>
      <c r="C245" t="s">
        <v>75</v>
      </c>
      <c r="D245" t="s">
        <v>76</v>
      </c>
      <c r="E245" t="s">
        <v>61</v>
      </c>
      <c r="G245" t="s">
        <v>67</v>
      </c>
      <c r="H245" s="1">
        <v>12</v>
      </c>
      <c r="I245" t="s">
        <v>24</v>
      </c>
      <c r="J245" t="s">
        <v>35</v>
      </c>
      <c r="K245" t="s">
        <v>21</v>
      </c>
      <c r="L245">
        <v>1</v>
      </c>
      <c r="M245">
        <v>1000000</v>
      </c>
      <c r="N245">
        <v>100</v>
      </c>
      <c r="O245">
        <v>1000000</v>
      </c>
      <c r="P245">
        <v>0</v>
      </c>
      <c r="Q245">
        <v>0</v>
      </c>
      <c r="R245">
        <v>0</v>
      </c>
      <c r="S245">
        <v>0</v>
      </c>
      <c r="T245" t="s">
        <v>22</v>
      </c>
      <c r="U245" t="s">
        <v>350</v>
      </c>
    </row>
    <row r="246" spans="1:21">
      <c r="A246">
        <v>388374</v>
      </c>
      <c r="B246" t="s">
        <v>60</v>
      </c>
      <c r="C246" t="s">
        <v>75</v>
      </c>
      <c r="D246" t="s">
        <v>76</v>
      </c>
      <c r="E246" t="s">
        <v>61</v>
      </c>
      <c r="G246" t="s">
        <v>67</v>
      </c>
      <c r="H246" s="1">
        <v>12</v>
      </c>
      <c r="I246" t="s">
        <v>23</v>
      </c>
      <c r="J246" t="s">
        <v>35</v>
      </c>
      <c r="K246" t="s">
        <v>21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22</v>
      </c>
      <c r="U246" t="s">
        <v>350</v>
      </c>
    </row>
    <row r="247" spans="1:21">
      <c r="A247">
        <v>388373</v>
      </c>
      <c r="B247" t="s">
        <v>60</v>
      </c>
      <c r="C247" t="s">
        <v>75</v>
      </c>
      <c r="D247" t="s">
        <v>76</v>
      </c>
      <c r="E247" t="s">
        <v>61</v>
      </c>
      <c r="G247" t="s">
        <v>67</v>
      </c>
      <c r="H247" s="1">
        <v>12</v>
      </c>
      <c r="I247" t="s">
        <v>19</v>
      </c>
      <c r="J247" t="s">
        <v>35</v>
      </c>
      <c r="K247" t="s">
        <v>21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22</v>
      </c>
      <c r="U247" t="s">
        <v>350</v>
      </c>
    </row>
    <row r="248" spans="1:21">
      <c r="A248">
        <v>388372</v>
      </c>
      <c r="B248" t="s">
        <v>60</v>
      </c>
      <c r="C248" t="s">
        <v>75</v>
      </c>
      <c r="D248" t="s">
        <v>76</v>
      </c>
      <c r="E248" t="s">
        <v>61</v>
      </c>
      <c r="G248" t="s">
        <v>67</v>
      </c>
      <c r="H248" s="1">
        <v>11</v>
      </c>
      <c r="I248" t="s">
        <v>24</v>
      </c>
      <c r="J248" t="s">
        <v>34</v>
      </c>
      <c r="K248" t="s">
        <v>21</v>
      </c>
      <c r="L248">
        <v>1</v>
      </c>
      <c r="M248">
        <v>1500000</v>
      </c>
      <c r="N248">
        <v>100</v>
      </c>
      <c r="O248">
        <v>1500000</v>
      </c>
      <c r="P248">
        <v>0</v>
      </c>
      <c r="Q248">
        <v>0</v>
      </c>
      <c r="R248">
        <v>0</v>
      </c>
      <c r="S248">
        <v>0</v>
      </c>
      <c r="T248" t="s">
        <v>22</v>
      </c>
      <c r="U248" t="s">
        <v>350</v>
      </c>
    </row>
    <row r="249" spans="1:21">
      <c r="A249">
        <v>388371</v>
      </c>
      <c r="B249" t="s">
        <v>60</v>
      </c>
      <c r="C249" t="s">
        <v>75</v>
      </c>
      <c r="D249" t="s">
        <v>76</v>
      </c>
      <c r="E249" t="s">
        <v>61</v>
      </c>
      <c r="G249" t="s">
        <v>67</v>
      </c>
      <c r="H249" s="1">
        <v>11</v>
      </c>
      <c r="I249" t="s">
        <v>23</v>
      </c>
      <c r="J249" t="s">
        <v>34</v>
      </c>
      <c r="K249" t="s">
        <v>21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22</v>
      </c>
      <c r="U249" t="s">
        <v>350</v>
      </c>
    </row>
    <row r="250" spans="1:21">
      <c r="A250">
        <v>388370</v>
      </c>
      <c r="B250" t="s">
        <v>60</v>
      </c>
      <c r="C250" t="s">
        <v>75</v>
      </c>
      <c r="D250" t="s">
        <v>76</v>
      </c>
      <c r="E250" t="s">
        <v>61</v>
      </c>
      <c r="G250" t="s">
        <v>67</v>
      </c>
      <c r="H250" s="1">
        <v>11</v>
      </c>
      <c r="I250" t="s">
        <v>19</v>
      </c>
      <c r="J250" t="s">
        <v>34</v>
      </c>
      <c r="K250" t="s">
        <v>21</v>
      </c>
      <c r="L250">
        <v>1</v>
      </c>
      <c r="M250">
        <v>1000000</v>
      </c>
      <c r="N250">
        <v>100</v>
      </c>
      <c r="O250">
        <v>1000000</v>
      </c>
      <c r="P250">
        <v>0</v>
      </c>
      <c r="Q250">
        <v>0</v>
      </c>
      <c r="R250">
        <v>0</v>
      </c>
      <c r="S250">
        <v>0</v>
      </c>
      <c r="T250" t="s">
        <v>22</v>
      </c>
      <c r="U250" t="s">
        <v>291</v>
      </c>
    </row>
    <row r="251" spans="1:21">
      <c r="A251">
        <v>388369</v>
      </c>
      <c r="B251" t="s">
        <v>60</v>
      </c>
      <c r="C251" t="s">
        <v>75</v>
      </c>
      <c r="D251" t="s">
        <v>76</v>
      </c>
      <c r="E251" t="s">
        <v>61</v>
      </c>
      <c r="G251" t="s">
        <v>67</v>
      </c>
      <c r="H251" s="1">
        <v>10</v>
      </c>
      <c r="I251" t="s">
        <v>24</v>
      </c>
      <c r="J251" t="s">
        <v>33</v>
      </c>
      <c r="K251" t="s">
        <v>21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22</v>
      </c>
      <c r="U251" t="s">
        <v>291</v>
      </c>
    </row>
    <row r="252" spans="1:21">
      <c r="A252">
        <v>388368</v>
      </c>
      <c r="B252" t="s">
        <v>60</v>
      </c>
      <c r="C252" t="s">
        <v>75</v>
      </c>
      <c r="D252" t="s">
        <v>76</v>
      </c>
      <c r="E252" t="s">
        <v>61</v>
      </c>
      <c r="G252" t="s">
        <v>67</v>
      </c>
      <c r="H252" s="1">
        <v>10</v>
      </c>
      <c r="I252" t="s">
        <v>23</v>
      </c>
      <c r="J252" t="s">
        <v>33</v>
      </c>
      <c r="K252" t="s">
        <v>21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22</v>
      </c>
      <c r="U252" t="s">
        <v>291</v>
      </c>
    </row>
    <row r="253" spans="1:21">
      <c r="A253">
        <v>388367</v>
      </c>
      <c r="B253" t="s">
        <v>60</v>
      </c>
      <c r="C253" t="s">
        <v>75</v>
      </c>
      <c r="D253" t="s">
        <v>76</v>
      </c>
      <c r="E253" t="s">
        <v>61</v>
      </c>
      <c r="G253" t="s">
        <v>67</v>
      </c>
      <c r="H253" s="1">
        <v>10</v>
      </c>
      <c r="I253" t="s">
        <v>19</v>
      </c>
      <c r="J253" t="s">
        <v>33</v>
      </c>
      <c r="K253" t="s">
        <v>21</v>
      </c>
      <c r="L253">
        <v>1</v>
      </c>
      <c r="M253">
        <v>1500000</v>
      </c>
      <c r="N253">
        <v>100</v>
      </c>
      <c r="O253">
        <v>1500000</v>
      </c>
      <c r="P253">
        <v>0</v>
      </c>
      <c r="Q253">
        <v>0</v>
      </c>
      <c r="R253">
        <v>0</v>
      </c>
      <c r="S253">
        <v>0</v>
      </c>
      <c r="T253" t="s">
        <v>22</v>
      </c>
      <c r="U253" t="s">
        <v>291</v>
      </c>
    </row>
    <row r="254" spans="1:21">
      <c r="A254">
        <v>388366</v>
      </c>
      <c r="B254" t="s">
        <v>113</v>
      </c>
      <c r="C254" t="s">
        <v>109</v>
      </c>
      <c r="D254" t="s">
        <v>117</v>
      </c>
      <c r="E254" t="s">
        <v>114</v>
      </c>
      <c r="G254" t="s">
        <v>115</v>
      </c>
      <c r="H254" s="1">
        <v>9</v>
      </c>
      <c r="I254" t="s">
        <v>24</v>
      </c>
      <c r="J254" t="s">
        <v>32</v>
      </c>
      <c r="K254" t="s">
        <v>21</v>
      </c>
      <c r="L254">
        <v>1</v>
      </c>
      <c r="M254">
        <v>2500000</v>
      </c>
      <c r="N254">
        <v>100</v>
      </c>
      <c r="O254">
        <v>2500000</v>
      </c>
      <c r="P254">
        <v>0</v>
      </c>
      <c r="Q254">
        <v>0</v>
      </c>
      <c r="R254">
        <v>0</v>
      </c>
      <c r="S254">
        <v>0</v>
      </c>
      <c r="T254" t="s">
        <v>22</v>
      </c>
      <c r="U254" t="s">
        <v>351</v>
      </c>
    </row>
    <row r="255" spans="1:21">
      <c r="A255">
        <v>388365</v>
      </c>
      <c r="B255" t="s">
        <v>113</v>
      </c>
      <c r="C255" t="s">
        <v>109</v>
      </c>
      <c r="D255" t="s">
        <v>117</v>
      </c>
      <c r="E255" t="s">
        <v>114</v>
      </c>
      <c r="G255" t="s">
        <v>115</v>
      </c>
      <c r="H255" s="1">
        <v>9</v>
      </c>
      <c r="I255" t="s">
        <v>23</v>
      </c>
      <c r="J255" t="s">
        <v>32</v>
      </c>
      <c r="K255" t="s">
        <v>21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22</v>
      </c>
      <c r="U255" t="s">
        <v>351</v>
      </c>
    </row>
    <row r="256" spans="1:21">
      <c r="A256">
        <v>388364</v>
      </c>
      <c r="B256" t="s">
        <v>113</v>
      </c>
      <c r="C256" t="s">
        <v>109</v>
      </c>
      <c r="D256" t="s">
        <v>117</v>
      </c>
      <c r="E256" t="s">
        <v>114</v>
      </c>
      <c r="G256" t="s">
        <v>115</v>
      </c>
      <c r="H256" s="1">
        <v>9</v>
      </c>
      <c r="I256" t="s">
        <v>19</v>
      </c>
      <c r="J256" t="s">
        <v>32</v>
      </c>
      <c r="K256" t="s">
        <v>21</v>
      </c>
      <c r="L256">
        <v>1</v>
      </c>
      <c r="M256">
        <v>2500000</v>
      </c>
      <c r="N256">
        <v>100</v>
      </c>
      <c r="O256">
        <v>2500000</v>
      </c>
      <c r="P256">
        <v>0</v>
      </c>
      <c r="Q256">
        <v>0</v>
      </c>
      <c r="R256">
        <v>0</v>
      </c>
      <c r="S256">
        <v>0</v>
      </c>
      <c r="T256" t="s">
        <v>22</v>
      </c>
      <c r="U256" t="s">
        <v>351</v>
      </c>
    </row>
    <row r="257" spans="1:21">
      <c r="A257">
        <v>388363</v>
      </c>
      <c r="B257" t="s">
        <v>113</v>
      </c>
      <c r="C257" t="s">
        <v>109</v>
      </c>
      <c r="D257" t="s">
        <v>117</v>
      </c>
      <c r="E257" t="s">
        <v>114</v>
      </c>
      <c r="G257" t="s">
        <v>115</v>
      </c>
      <c r="H257" s="1">
        <v>8</v>
      </c>
      <c r="I257" t="s">
        <v>24</v>
      </c>
      <c r="J257" t="s">
        <v>31</v>
      </c>
      <c r="K257" t="s">
        <v>21</v>
      </c>
      <c r="L257">
        <v>1</v>
      </c>
      <c r="M257">
        <v>2500000</v>
      </c>
      <c r="N257">
        <v>100</v>
      </c>
      <c r="O257">
        <v>2500000</v>
      </c>
      <c r="P257">
        <v>0</v>
      </c>
      <c r="Q257">
        <v>0</v>
      </c>
      <c r="R257">
        <v>0</v>
      </c>
      <c r="S257">
        <v>0</v>
      </c>
      <c r="T257" t="s">
        <v>22</v>
      </c>
      <c r="U257" t="s">
        <v>351</v>
      </c>
    </row>
    <row r="258" spans="1:21">
      <c r="A258">
        <v>388362</v>
      </c>
      <c r="B258" t="s">
        <v>113</v>
      </c>
      <c r="C258" t="s">
        <v>109</v>
      </c>
      <c r="D258" t="s">
        <v>117</v>
      </c>
      <c r="E258" t="s">
        <v>114</v>
      </c>
      <c r="G258" t="s">
        <v>115</v>
      </c>
      <c r="H258" s="1">
        <v>8</v>
      </c>
      <c r="I258" t="s">
        <v>23</v>
      </c>
      <c r="J258" t="s">
        <v>31</v>
      </c>
      <c r="K258" t="s">
        <v>21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22</v>
      </c>
      <c r="U258" t="s">
        <v>351</v>
      </c>
    </row>
    <row r="259" spans="1:21">
      <c r="A259">
        <v>388361</v>
      </c>
      <c r="B259" t="s">
        <v>113</v>
      </c>
      <c r="C259" t="s">
        <v>109</v>
      </c>
      <c r="D259" t="s">
        <v>117</v>
      </c>
      <c r="E259" t="s">
        <v>114</v>
      </c>
      <c r="G259" t="s">
        <v>115</v>
      </c>
      <c r="H259" s="1">
        <v>8</v>
      </c>
      <c r="I259" t="s">
        <v>19</v>
      </c>
      <c r="J259" t="s">
        <v>31</v>
      </c>
      <c r="K259" t="s">
        <v>21</v>
      </c>
      <c r="L259">
        <v>1</v>
      </c>
      <c r="M259">
        <v>2500000</v>
      </c>
      <c r="N259">
        <v>100</v>
      </c>
      <c r="O259">
        <v>2500000</v>
      </c>
      <c r="P259">
        <v>0</v>
      </c>
      <c r="Q259">
        <v>0</v>
      </c>
      <c r="R259">
        <v>0</v>
      </c>
      <c r="S259">
        <v>0</v>
      </c>
      <c r="T259" t="s">
        <v>22</v>
      </c>
      <c r="U259" t="s">
        <v>351</v>
      </c>
    </row>
    <row r="260" spans="1:21">
      <c r="A260">
        <v>388360</v>
      </c>
      <c r="B260" t="s">
        <v>113</v>
      </c>
      <c r="C260" t="s">
        <v>109</v>
      </c>
      <c r="D260" t="s">
        <v>117</v>
      </c>
      <c r="E260" t="s">
        <v>114</v>
      </c>
      <c r="G260" t="s">
        <v>115</v>
      </c>
      <c r="H260" s="1">
        <v>7</v>
      </c>
      <c r="I260" t="s">
        <v>24</v>
      </c>
      <c r="J260" t="s">
        <v>30</v>
      </c>
      <c r="K260" t="s">
        <v>21</v>
      </c>
      <c r="L260">
        <v>1</v>
      </c>
      <c r="M260">
        <v>2500000</v>
      </c>
      <c r="N260">
        <v>100</v>
      </c>
      <c r="O260">
        <v>2500000</v>
      </c>
      <c r="P260">
        <v>0</v>
      </c>
      <c r="Q260">
        <v>0</v>
      </c>
      <c r="R260">
        <v>0</v>
      </c>
      <c r="S260">
        <v>0</v>
      </c>
      <c r="T260" t="s">
        <v>22</v>
      </c>
      <c r="U260" t="s">
        <v>351</v>
      </c>
    </row>
    <row r="261" spans="1:21">
      <c r="A261">
        <v>388359</v>
      </c>
      <c r="B261" t="s">
        <v>113</v>
      </c>
      <c r="C261" t="s">
        <v>109</v>
      </c>
      <c r="D261" t="s">
        <v>117</v>
      </c>
      <c r="E261" t="s">
        <v>114</v>
      </c>
      <c r="G261" t="s">
        <v>115</v>
      </c>
      <c r="H261" s="1">
        <v>7</v>
      </c>
      <c r="I261" t="s">
        <v>23</v>
      </c>
      <c r="J261" t="s">
        <v>30</v>
      </c>
      <c r="K261" t="s">
        <v>21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22</v>
      </c>
      <c r="U261" t="s">
        <v>352</v>
      </c>
    </row>
    <row r="262" spans="1:21">
      <c r="A262">
        <v>388358</v>
      </c>
      <c r="B262" t="s">
        <v>113</v>
      </c>
      <c r="C262" t="s">
        <v>109</v>
      </c>
      <c r="D262" t="s">
        <v>117</v>
      </c>
      <c r="E262" t="s">
        <v>114</v>
      </c>
      <c r="G262" t="s">
        <v>115</v>
      </c>
      <c r="H262" s="1">
        <v>7</v>
      </c>
      <c r="I262" t="s">
        <v>19</v>
      </c>
      <c r="J262" t="s">
        <v>30</v>
      </c>
      <c r="K262" t="s">
        <v>21</v>
      </c>
      <c r="L262">
        <v>1</v>
      </c>
      <c r="M262">
        <v>2500000</v>
      </c>
      <c r="N262">
        <v>100</v>
      </c>
      <c r="O262">
        <v>2500000</v>
      </c>
      <c r="P262">
        <v>0</v>
      </c>
      <c r="Q262">
        <v>0</v>
      </c>
      <c r="R262">
        <v>0</v>
      </c>
      <c r="S262">
        <v>0</v>
      </c>
      <c r="T262" t="s">
        <v>22</v>
      </c>
      <c r="U262" t="s">
        <v>352</v>
      </c>
    </row>
    <row r="263" spans="1:21">
      <c r="A263">
        <v>388357</v>
      </c>
      <c r="B263" t="s">
        <v>113</v>
      </c>
      <c r="C263" t="s">
        <v>109</v>
      </c>
      <c r="D263" t="s">
        <v>117</v>
      </c>
      <c r="E263" t="s">
        <v>114</v>
      </c>
      <c r="G263" t="s">
        <v>115</v>
      </c>
      <c r="H263" s="1">
        <v>6</v>
      </c>
      <c r="I263" t="s">
        <v>24</v>
      </c>
      <c r="J263" t="s">
        <v>29</v>
      </c>
      <c r="K263" t="s">
        <v>21</v>
      </c>
      <c r="L263">
        <v>1</v>
      </c>
      <c r="M263">
        <v>2500000</v>
      </c>
      <c r="N263">
        <v>100</v>
      </c>
      <c r="O263">
        <v>2500000</v>
      </c>
      <c r="P263">
        <v>0</v>
      </c>
      <c r="Q263">
        <v>0</v>
      </c>
      <c r="R263">
        <v>0</v>
      </c>
      <c r="S263">
        <v>0</v>
      </c>
      <c r="T263" t="s">
        <v>22</v>
      </c>
      <c r="U263" t="s">
        <v>352</v>
      </c>
    </row>
    <row r="264" spans="1:21">
      <c r="A264">
        <v>388356</v>
      </c>
      <c r="B264" t="s">
        <v>113</v>
      </c>
      <c r="C264" t="s">
        <v>109</v>
      </c>
      <c r="D264" t="s">
        <v>117</v>
      </c>
      <c r="E264" t="s">
        <v>114</v>
      </c>
      <c r="G264" t="s">
        <v>115</v>
      </c>
      <c r="H264" s="1">
        <v>6</v>
      </c>
      <c r="I264" t="s">
        <v>23</v>
      </c>
      <c r="J264" t="s">
        <v>29</v>
      </c>
      <c r="K264" t="s">
        <v>21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22</v>
      </c>
      <c r="U264" t="s">
        <v>352</v>
      </c>
    </row>
    <row r="265" spans="1:21">
      <c r="A265">
        <v>388355</v>
      </c>
      <c r="B265" t="s">
        <v>113</v>
      </c>
      <c r="C265" t="s">
        <v>109</v>
      </c>
      <c r="D265" t="s">
        <v>117</v>
      </c>
      <c r="E265" t="s">
        <v>114</v>
      </c>
      <c r="G265" t="s">
        <v>115</v>
      </c>
      <c r="H265" s="1">
        <v>6</v>
      </c>
      <c r="I265" t="s">
        <v>19</v>
      </c>
      <c r="J265" t="s">
        <v>29</v>
      </c>
      <c r="K265" t="s">
        <v>21</v>
      </c>
      <c r="L265">
        <v>1</v>
      </c>
      <c r="M265">
        <v>2500000</v>
      </c>
      <c r="N265">
        <v>100</v>
      </c>
      <c r="O265">
        <v>2500000</v>
      </c>
      <c r="P265">
        <v>0</v>
      </c>
      <c r="Q265">
        <v>0</v>
      </c>
      <c r="R265">
        <v>0</v>
      </c>
      <c r="S265">
        <v>0</v>
      </c>
      <c r="T265" t="s">
        <v>22</v>
      </c>
      <c r="U265" t="s">
        <v>352</v>
      </c>
    </row>
    <row r="266" spans="1:21">
      <c r="A266">
        <v>388354</v>
      </c>
      <c r="B266" t="s">
        <v>113</v>
      </c>
      <c r="C266" t="s">
        <v>109</v>
      </c>
      <c r="D266" t="s">
        <v>117</v>
      </c>
      <c r="E266" t="s">
        <v>114</v>
      </c>
      <c r="G266" t="s">
        <v>115</v>
      </c>
      <c r="H266" s="1">
        <v>5</v>
      </c>
      <c r="I266" t="s">
        <v>24</v>
      </c>
      <c r="J266" t="s">
        <v>28</v>
      </c>
      <c r="K266" t="s">
        <v>21</v>
      </c>
      <c r="L266">
        <v>1</v>
      </c>
      <c r="M266">
        <v>2500000</v>
      </c>
      <c r="N266">
        <v>100</v>
      </c>
      <c r="O266">
        <v>2500000</v>
      </c>
      <c r="P266">
        <v>0</v>
      </c>
      <c r="Q266">
        <v>0</v>
      </c>
      <c r="R266">
        <v>0</v>
      </c>
      <c r="S266">
        <v>0</v>
      </c>
      <c r="T266" t="s">
        <v>22</v>
      </c>
      <c r="U266" t="s">
        <v>352</v>
      </c>
    </row>
    <row r="267" spans="1:21">
      <c r="A267">
        <v>388353</v>
      </c>
      <c r="B267" t="s">
        <v>113</v>
      </c>
      <c r="C267" t="s">
        <v>109</v>
      </c>
      <c r="D267" t="s">
        <v>117</v>
      </c>
      <c r="E267" t="s">
        <v>114</v>
      </c>
      <c r="G267" t="s">
        <v>115</v>
      </c>
      <c r="H267" s="1">
        <v>5</v>
      </c>
      <c r="I267" t="s">
        <v>23</v>
      </c>
      <c r="J267" t="s">
        <v>28</v>
      </c>
      <c r="K267" t="s">
        <v>21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22</v>
      </c>
      <c r="U267" t="s">
        <v>352</v>
      </c>
    </row>
    <row r="268" spans="1:21">
      <c r="A268">
        <v>388352</v>
      </c>
      <c r="B268" t="s">
        <v>113</v>
      </c>
      <c r="C268" t="s">
        <v>109</v>
      </c>
      <c r="D268" t="s">
        <v>117</v>
      </c>
      <c r="E268" t="s">
        <v>114</v>
      </c>
      <c r="G268" t="s">
        <v>115</v>
      </c>
      <c r="H268" s="1">
        <v>5</v>
      </c>
      <c r="I268" t="s">
        <v>19</v>
      </c>
      <c r="J268" t="s">
        <v>28</v>
      </c>
      <c r="K268" t="s">
        <v>21</v>
      </c>
      <c r="L268">
        <v>1</v>
      </c>
      <c r="M268">
        <v>2500000</v>
      </c>
      <c r="N268">
        <v>100</v>
      </c>
      <c r="O268">
        <v>2500000</v>
      </c>
      <c r="P268">
        <v>0</v>
      </c>
      <c r="Q268">
        <v>0</v>
      </c>
      <c r="R268">
        <v>0</v>
      </c>
      <c r="S268">
        <v>0</v>
      </c>
      <c r="T268" t="s">
        <v>22</v>
      </c>
      <c r="U268" t="s">
        <v>352</v>
      </c>
    </row>
    <row r="269" spans="1:21">
      <c r="A269">
        <v>388351</v>
      </c>
      <c r="B269" t="s">
        <v>113</v>
      </c>
      <c r="C269" t="s">
        <v>109</v>
      </c>
      <c r="D269" t="s">
        <v>117</v>
      </c>
      <c r="E269" t="s">
        <v>114</v>
      </c>
      <c r="G269" t="s">
        <v>115</v>
      </c>
      <c r="H269" s="1">
        <v>4</v>
      </c>
      <c r="I269" t="s">
        <v>24</v>
      </c>
      <c r="J269" t="s">
        <v>27</v>
      </c>
      <c r="K269" t="s">
        <v>21</v>
      </c>
      <c r="L269">
        <v>1</v>
      </c>
      <c r="M269">
        <v>2500000</v>
      </c>
      <c r="N269">
        <v>100</v>
      </c>
      <c r="O269">
        <v>2500000</v>
      </c>
      <c r="P269">
        <v>0</v>
      </c>
      <c r="Q269">
        <v>0</v>
      </c>
      <c r="R269">
        <v>0</v>
      </c>
      <c r="S269">
        <v>0</v>
      </c>
      <c r="T269" t="s">
        <v>22</v>
      </c>
      <c r="U269" t="s">
        <v>352</v>
      </c>
    </row>
    <row r="270" spans="1:21">
      <c r="A270">
        <v>388350</v>
      </c>
      <c r="B270" t="s">
        <v>113</v>
      </c>
      <c r="C270" t="s">
        <v>109</v>
      </c>
      <c r="D270" t="s">
        <v>117</v>
      </c>
      <c r="E270" t="s">
        <v>114</v>
      </c>
      <c r="G270" t="s">
        <v>115</v>
      </c>
      <c r="H270" s="1">
        <v>4</v>
      </c>
      <c r="I270" t="s">
        <v>23</v>
      </c>
      <c r="J270" t="s">
        <v>27</v>
      </c>
      <c r="K270" t="s">
        <v>21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22</v>
      </c>
      <c r="U270" t="s">
        <v>353</v>
      </c>
    </row>
    <row r="271" spans="1:21">
      <c r="A271">
        <v>388349</v>
      </c>
      <c r="B271" t="s">
        <v>113</v>
      </c>
      <c r="C271" t="s">
        <v>109</v>
      </c>
      <c r="D271" t="s">
        <v>117</v>
      </c>
      <c r="E271" t="s">
        <v>114</v>
      </c>
      <c r="G271" t="s">
        <v>115</v>
      </c>
      <c r="H271" s="1">
        <v>4</v>
      </c>
      <c r="I271" t="s">
        <v>19</v>
      </c>
      <c r="J271" t="s">
        <v>27</v>
      </c>
      <c r="K271" t="s">
        <v>21</v>
      </c>
      <c r="L271">
        <v>1</v>
      </c>
      <c r="M271">
        <v>2500000</v>
      </c>
      <c r="N271">
        <v>100</v>
      </c>
      <c r="O271">
        <v>2500000</v>
      </c>
      <c r="P271">
        <v>0</v>
      </c>
      <c r="Q271">
        <v>0</v>
      </c>
      <c r="R271">
        <v>0</v>
      </c>
      <c r="S271">
        <v>0</v>
      </c>
      <c r="T271" t="s">
        <v>22</v>
      </c>
      <c r="U271" t="s">
        <v>353</v>
      </c>
    </row>
    <row r="272" spans="1:21">
      <c r="A272">
        <v>388348</v>
      </c>
      <c r="B272" t="s">
        <v>113</v>
      </c>
      <c r="C272" t="s">
        <v>109</v>
      </c>
      <c r="D272" t="s">
        <v>117</v>
      </c>
      <c r="E272" t="s">
        <v>114</v>
      </c>
      <c r="G272" t="s">
        <v>115</v>
      </c>
      <c r="H272" s="1">
        <v>3</v>
      </c>
      <c r="I272" t="s">
        <v>24</v>
      </c>
      <c r="J272" t="s">
        <v>26</v>
      </c>
      <c r="K272" t="s">
        <v>21</v>
      </c>
      <c r="L272">
        <v>1</v>
      </c>
      <c r="M272">
        <v>2700000</v>
      </c>
      <c r="N272">
        <v>100</v>
      </c>
      <c r="O272">
        <v>2700000</v>
      </c>
      <c r="P272">
        <v>0</v>
      </c>
      <c r="Q272">
        <v>0</v>
      </c>
      <c r="R272">
        <v>0</v>
      </c>
      <c r="S272">
        <v>0</v>
      </c>
      <c r="T272" t="s">
        <v>22</v>
      </c>
      <c r="U272" t="s">
        <v>353</v>
      </c>
    </row>
    <row r="273" spans="1:21">
      <c r="A273">
        <v>388347</v>
      </c>
      <c r="B273" t="s">
        <v>113</v>
      </c>
      <c r="C273" t="s">
        <v>109</v>
      </c>
      <c r="D273" t="s">
        <v>117</v>
      </c>
      <c r="E273" t="s">
        <v>114</v>
      </c>
      <c r="G273" t="s">
        <v>115</v>
      </c>
      <c r="H273" s="1">
        <v>3</v>
      </c>
      <c r="I273" t="s">
        <v>23</v>
      </c>
      <c r="J273" t="s">
        <v>26</v>
      </c>
      <c r="K273" t="s">
        <v>21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22</v>
      </c>
      <c r="U273" t="s">
        <v>353</v>
      </c>
    </row>
    <row r="274" spans="1:21">
      <c r="A274">
        <v>388346</v>
      </c>
      <c r="B274" t="s">
        <v>113</v>
      </c>
      <c r="C274" t="s">
        <v>109</v>
      </c>
      <c r="D274" t="s">
        <v>117</v>
      </c>
      <c r="E274" t="s">
        <v>114</v>
      </c>
      <c r="G274" t="s">
        <v>115</v>
      </c>
      <c r="H274" s="1">
        <v>3</v>
      </c>
      <c r="I274" t="s">
        <v>19</v>
      </c>
      <c r="J274" t="s">
        <v>26</v>
      </c>
      <c r="K274" t="s">
        <v>21</v>
      </c>
      <c r="L274">
        <v>1</v>
      </c>
      <c r="M274">
        <v>2700000</v>
      </c>
      <c r="N274">
        <v>100</v>
      </c>
      <c r="O274">
        <v>2700000</v>
      </c>
      <c r="P274">
        <v>0</v>
      </c>
      <c r="Q274">
        <v>0</v>
      </c>
      <c r="R274">
        <v>0</v>
      </c>
      <c r="S274">
        <v>0</v>
      </c>
      <c r="T274" t="s">
        <v>22</v>
      </c>
      <c r="U274" t="s">
        <v>353</v>
      </c>
    </row>
    <row r="275" spans="1:21">
      <c r="A275">
        <v>388345</v>
      </c>
      <c r="B275" t="s">
        <v>113</v>
      </c>
      <c r="C275" t="s">
        <v>109</v>
      </c>
      <c r="D275" t="s">
        <v>117</v>
      </c>
      <c r="E275" t="s">
        <v>114</v>
      </c>
      <c r="G275" t="s">
        <v>115</v>
      </c>
      <c r="H275" s="1">
        <v>2</v>
      </c>
      <c r="I275" t="s">
        <v>24</v>
      </c>
      <c r="J275" t="s">
        <v>25</v>
      </c>
      <c r="K275" t="s">
        <v>21</v>
      </c>
      <c r="L275">
        <v>1</v>
      </c>
      <c r="M275">
        <v>2700000</v>
      </c>
      <c r="N275">
        <v>100</v>
      </c>
      <c r="O275">
        <v>2700000</v>
      </c>
      <c r="P275">
        <v>0</v>
      </c>
      <c r="Q275">
        <v>0</v>
      </c>
      <c r="R275">
        <v>0</v>
      </c>
      <c r="S275">
        <v>0</v>
      </c>
      <c r="T275" t="s">
        <v>22</v>
      </c>
      <c r="U275" t="s">
        <v>353</v>
      </c>
    </row>
    <row r="276" spans="1:21">
      <c r="A276">
        <v>388344</v>
      </c>
      <c r="B276" t="s">
        <v>113</v>
      </c>
      <c r="C276" t="s">
        <v>109</v>
      </c>
      <c r="D276" t="s">
        <v>117</v>
      </c>
      <c r="E276" t="s">
        <v>114</v>
      </c>
      <c r="G276" t="s">
        <v>115</v>
      </c>
      <c r="H276" s="1">
        <v>2</v>
      </c>
      <c r="I276" t="s">
        <v>23</v>
      </c>
      <c r="J276" t="s">
        <v>25</v>
      </c>
      <c r="K276" t="s">
        <v>21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22</v>
      </c>
      <c r="U276" t="s">
        <v>353</v>
      </c>
    </row>
    <row r="277" spans="1:21">
      <c r="A277">
        <v>388343</v>
      </c>
      <c r="B277" t="s">
        <v>113</v>
      </c>
      <c r="C277" t="s">
        <v>109</v>
      </c>
      <c r="D277" t="s">
        <v>117</v>
      </c>
      <c r="E277" t="s">
        <v>114</v>
      </c>
      <c r="G277" t="s">
        <v>115</v>
      </c>
      <c r="H277" s="1">
        <v>2</v>
      </c>
      <c r="I277" t="s">
        <v>19</v>
      </c>
      <c r="J277" t="s">
        <v>25</v>
      </c>
      <c r="K277" t="s">
        <v>21</v>
      </c>
      <c r="L277">
        <v>1</v>
      </c>
      <c r="M277">
        <v>2700000</v>
      </c>
      <c r="N277">
        <v>100</v>
      </c>
      <c r="O277">
        <v>2700000</v>
      </c>
      <c r="P277">
        <v>0</v>
      </c>
      <c r="Q277">
        <v>0</v>
      </c>
      <c r="R277">
        <v>0</v>
      </c>
      <c r="S277">
        <v>0</v>
      </c>
      <c r="T277" t="s">
        <v>22</v>
      </c>
      <c r="U277" t="s">
        <v>353</v>
      </c>
    </row>
    <row r="278" spans="1:21">
      <c r="A278">
        <v>388342</v>
      </c>
      <c r="B278" t="s">
        <v>113</v>
      </c>
      <c r="C278" t="s">
        <v>109</v>
      </c>
      <c r="D278" t="s">
        <v>117</v>
      </c>
      <c r="E278" t="s">
        <v>114</v>
      </c>
      <c r="G278" t="s">
        <v>115</v>
      </c>
      <c r="H278" s="1">
        <v>1</v>
      </c>
      <c r="I278" t="s">
        <v>24</v>
      </c>
      <c r="J278" t="s">
        <v>20</v>
      </c>
      <c r="K278" t="s">
        <v>21</v>
      </c>
      <c r="L278">
        <v>1</v>
      </c>
      <c r="M278">
        <v>2700000</v>
      </c>
      <c r="N278">
        <v>100</v>
      </c>
      <c r="O278">
        <v>2700000</v>
      </c>
      <c r="P278">
        <v>0</v>
      </c>
      <c r="Q278">
        <v>0</v>
      </c>
      <c r="R278">
        <v>0</v>
      </c>
      <c r="S278">
        <v>0</v>
      </c>
      <c r="T278" t="s">
        <v>22</v>
      </c>
      <c r="U278" t="s">
        <v>353</v>
      </c>
    </row>
    <row r="279" spans="1:21">
      <c r="A279">
        <v>388341</v>
      </c>
      <c r="B279" t="s">
        <v>113</v>
      </c>
      <c r="C279" t="s">
        <v>109</v>
      </c>
      <c r="D279" t="s">
        <v>117</v>
      </c>
      <c r="E279" t="s">
        <v>114</v>
      </c>
      <c r="G279" t="s">
        <v>115</v>
      </c>
      <c r="H279" s="1">
        <v>1</v>
      </c>
      <c r="I279" t="s">
        <v>23</v>
      </c>
      <c r="J279" t="s">
        <v>20</v>
      </c>
      <c r="K279" t="s">
        <v>21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22</v>
      </c>
      <c r="U279" t="s">
        <v>354</v>
      </c>
    </row>
    <row r="280" spans="1:21">
      <c r="A280">
        <v>388340</v>
      </c>
      <c r="B280" t="s">
        <v>113</v>
      </c>
      <c r="C280" t="s">
        <v>109</v>
      </c>
      <c r="D280" t="s">
        <v>117</v>
      </c>
      <c r="E280" t="s">
        <v>114</v>
      </c>
      <c r="G280" t="s">
        <v>115</v>
      </c>
      <c r="H280" s="1">
        <v>1</v>
      </c>
      <c r="I280" t="s">
        <v>19</v>
      </c>
      <c r="J280" t="s">
        <v>20</v>
      </c>
      <c r="K280" t="s">
        <v>21</v>
      </c>
      <c r="L280">
        <v>1</v>
      </c>
      <c r="M280">
        <v>2700000</v>
      </c>
      <c r="N280">
        <v>100</v>
      </c>
      <c r="O280">
        <v>2700000</v>
      </c>
      <c r="P280">
        <v>0</v>
      </c>
      <c r="Q280">
        <v>0</v>
      </c>
      <c r="R280">
        <v>0</v>
      </c>
      <c r="S280">
        <v>0</v>
      </c>
      <c r="T280" t="s">
        <v>22</v>
      </c>
      <c r="U280" t="s">
        <v>354</v>
      </c>
    </row>
    <row r="281" spans="1:21">
      <c r="A281">
        <v>388339</v>
      </c>
      <c r="B281" t="s">
        <v>113</v>
      </c>
      <c r="C281" t="s">
        <v>109</v>
      </c>
      <c r="D281" t="s">
        <v>117</v>
      </c>
      <c r="E281" t="s">
        <v>114</v>
      </c>
      <c r="G281" t="s">
        <v>115</v>
      </c>
      <c r="H281" s="1">
        <v>12</v>
      </c>
      <c r="I281" t="s">
        <v>24</v>
      </c>
      <c r="J281" t="s">
        <v>35</v>
      </c>
      <c r="K281" t="s">
        <v>21</v>
      </c>
      <c r="L281">
        <v>1</v>
      </c>
      <c r="M281">
        <v>2500000</v>
      </c>
      <c r="N281">
        <v>100</v>
      </c>
      <c r="O281">
        <v>2500000</v>
      </c>
      <c r="P281">
        <v>0</v>
      </c>
      <c r="Q281">
        <v>0</v>
      </c>
      <c r="R281">
        <v>0</v>
      </c>
      <c r="S281">
        <v>0</v>
      </c>
      <c r="T281" t="s">
        <v>22</v>
      </c>
      <c r="U281" t="s">
        <v>354</v>
      </c>
    </row>
    <row r="282" spans="1:21">
      <c r="A282">
        <v>388338</v>
      </c>
      <c r="B282" t="s">
        <v>113</v>
      </c>
      <c r="C282" t="s">
        <v>109</v>
      </c>
      <c r="D282" t="s">
        <v>117</v>
      </c>
      <c r="E282" t="s">
        <v>114</v>
      </c>
      <c r="G282" t="s">
        <v>115</v>
      </c>
      <c r="H282" s="1">
        <v>12</v>
      </c>
      <c r="I282" t="s">
        <v>23</v>
      </c>
      <c r="J282" t="s">
        <v>35</v>
      </c>
      <c r="K282" t="s">
        <v>21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22</v>
      </c>
      <c r="U282" t="s">
        <v>354</v>
      </c>
    </row>
    <row r="283" spans="1:21">
      <c r="A283">
        <v>388337</v>
      </c>
      <c r="B283" t="s">
        <v>113</v>
      </c>
      <c r="C283" t="s">
        <v>109</v>
      </c>
      <c r="D283" t="s">
        <v>117</v>
      </c>
      <c r="E283" t="s">
        <v>114</v>
      </c>
      <c r="G283" t="s">
        <v>115</v>
      </c>
      <c r="H283" s="1">
        <v>12</v>
      </c>
      <c r="I283" t="s">
        <v>19</v>
      </c>
      <c r="J283" t="s">
        <v>35</v>
      </c>
      <c r="K283" t="s">
        <v>21</v>
      </c>
      <c r="L283">
        <v>1</v>
      </c>
      <c r="M283">
        <v>2500000</v>
      </c>
      <c r="N283">
        <v>100</v>
      </c>
      <c r="O283">
        <v>2500000</v>
      </c>
      <c r="P283">
        <v>0</v>
      </c>
      <c r="Q283">
        <v>0</v>
      </c>
      <c r="R283">
        <v>0</v>
      </c>
      <c r="S283">
        <v>0</v>
      </c>
      <c r="T283" t="s">
        <v>22</v>
      </c>
      <c r="U283" t="s">
        <v>354</v>
      </c>
    </row>
    <row r="284" spans="1:21">
      <c r="A284">
        <v>388336</v>
      </c>
      <c r="B284" t="s">
        <v>113</v>
      </c>
      <c r="C284" t="s">
        <v>109</v>
      </c>
      <c r="D284" t="s">
        <v>117</v>
      </c>
      <c r="E284" t="s">
        <v>114</v>
      </c>
      <c r="G284" t="s">
        <v>115</v>
      </c>
      <c r="H284" s="1">
        <v>11</v>
      </c>
      <c r="I284" t="s">
        <v>24</v>
      </c>
      <c r="J284" t="s">
        <v>34</v>
      </c>
      <c r="K284" t="s">
        <v>21</v>
      </c>
      <c r="L284">
        <v>1</v>
      </c>
      <c r="M284">
        <v>2500000</v>
      </c>
      <c r="N284">
        <v>100</v>
      </c>
      <c r="O284">
        <v>2500000</v>
      </c>
      <c r="P284">
        <v>0</v>
      </c>
      <c r="Q284">
        <v>0</v>
      </c>
      <c r="R284">
        <v>0</v>
      </c>
      <c r="S284">
        <v>0</v>
      </c>
      <c r="T284" t="s">
        <v>22</v>
      </c>
      <c r="U284" t="s">
        <v>354</v>
      </c>
    </row>
    <row r="285" spans="1:21">
      <c r="A285">
        <v>388335</v>
      </c>
      <c r="B285" t="s">
        <v>113</v>
      </c>
      <c r="C285" t="s">
        <v>109</v>
      </c>
      <c r="D285" t="s">
        <v>117</v>
      </c>
      <c r="E285" t="s">
        <v>114</v>
      </c>
      <c r="G285" t="s">
        <v>115</v>
      </c>
      <c r="H285" s="1">
        <v>11</v>
      </c>
      <c r="I285" t="s">
        <v>23</v>
      </c>
      <c r="J285" t="s">
        <v>34</v>
      </c>
      <c r="K285" t="s">
        <v>21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22</v>
      </c>
      <c r="U285" t="s">
        <v>354</v>
      </c>
    </row>
    <row r="286" spans="1:21">
      <c r="A286">
        <v>388334</v>
      </c>
      <c r="B286" t="s">
        <v>113</v>
      </c>
      <c r="C286" t="s">
        <v>109</v>
      </c>
      <c r="D286" t="s">
        <v>117</v>
      </c>
      <c r="E286" t="s">
        <v>114</v>
      </c>
      <c r="G286" t="s">
        <v>115</v>
      </c>
      <c r="H286" s="1">
        <v>11</v>
      </c>
      <c r="I286" t="s">
        <v>19</v>
      </c>
      <c r="J286" t="s">
        <v>34</v>
      </c>
      <c r="K286" t="s">
        <v>21</v>
      </c>
      <c r="L286">
        <v>1</v>
      </c>
      <c r="M286">
        <v>2500000</v>
      </c>
      <c r="N286">
        <v>100</v>
      </c>
      <c r="O286">
        <v>2500000</v>
      </c>
      <c r="P286">
        <v>0</v>
      </c>
      <c r="Q286">
        <v>0</v>
      </c>
      <c r="R286">
        <v>0</v>
      </c>
      <c r="S286">
        <v>0</v>
      </c>
      <c r="T286" t="s">
        <v>22</v>
      </c>
      <c r="U286" t="s">
        <v>354</v>
      </c>
    </row>
    <row r="287" spans="1:21">
      <c r="A287">
        <v>388333</v>
      </c>
      <c r="B287" t="s">
        <v>113</v>
      </c>
      <c r="C287" t="s">
        <v>109</v>
      </c>
      <c r="D287" t="s">
        <v>117</v>
      </c>
      <c r="E287" t="s">
        <v>114</v>
      </c>
      <c r="G287" t="s">
        <v>115</v>
      </c>
      <c r="H287" s="1">
        <v>10</v>
      </c>
      <c r="I287" t="s">
        <v>24</v>
      </c>
      <c r="J287" t="s">
        <v>33</v>
      </c>
      <c r="K287" t="s">
        <v>21</v>
      </c>
      <c r="L287">
        <v>1</v>
      </c>
      <c r="M287">
        <v>2500000</v>
      </c>
      <c r="N287">
        <v>100</v>
      </c>
      <c r="O287">
        <v>2500000</v>
      </c>
      <c r="P287">
        <v>0</v>
      </c>
      <c r="Q287">
        <v>0</v>
      </c>
      <c r="R287">
        <v>0</v>
      </c>
      <c r="S287">
        <v>0</v>
      </c>
      <c r="T287" t="s">
        <v>22</v>
      </c>
      <c r="U287" t="s">
        <v>292</v>
      </c>
    </row>
    <row r="288" spans="1:21">
      <c r="A288">
        <v>388332</v>
      </c>
      <c r="B288" t="s">
        <v>113</v>
      </c>
      <c r="C288" t="s">
        <v>109</v>
      </c>
      <c r="D288" t="s">
        <v>117</v>
      </c>
      <c r="E288" t="s">
        <v>114</v>
      </c>
      <c r="G288" t="s">
        <v>115</v>
      </c>
      <c r="H288" s="1">
        <v>10</v>
      </c>
      <c r="I288" t="s">
        <v>23</v>
      </c>
      <c r="J288" t="s">
        <v>33</v>
      </c>
      <c r="K288" t="s">
        <v>21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22</v>
      </c>
      <c r="U288" t="s">
        <v>292</v>
      </c>
    </row>
    <row r="289" spans="1:21">
      <c r="A289">
        <v>388331</v>
      </c>
      <c r="B289" t="s">
        <v>113</v>
      </c>
      <c r="C289" t="s">
        <v>109</v>
      </c>
      <c r="D289" t="s">
        <v>117</v>
      </c>
      <c r="E289" t="s">
        <v>114</v>
      </c>
      <c r="G289" t="s">
        <v>115</v>
      </c>
      <c r="H289" s="1">
        <v>10</v>
      </c>
      <c r="I289" t="s">
        <v>19</v>
      </c>
      <c r="J289" t="s">
        <v>33</v>
      </c>
      <c r="K289" t="s">
        <v>21</v>
      </c>
      <c r="L289">
        <v>1</v>
      </c>
      <c r="M289">
        <v>2500000</v>
      </c>
      <c r="N289">
        <v>100</v>
      </c>
      <c r="O289">
        <v>2500000</v>
      </c>
      <c r="P289">
        <v>0</v>
      </c>
      <c r="Q289">
        <v>0</v>
      </c>
      <c r="R289">
        <v>0</v>
      </c>
      <c r="S289">
        <v>0</v>
      </c>
      <c r="T289" t="s">
        <v>22</v>
      </c>
      <c r="U289" t="s">
        <v>292</v>
      </c>
    </row>
    <row r="290" spans="1:21">
      <c r="A290">
        <v>387330</v>
      </c>
      <c r="B290" t="s">
        <v>78</v>
      </c>
      <c r="C290" t="s">
        <v>108</v>
      </c>
      <c r="D290" t="s">
        <v>97</v>
      </c>
      <c r="E290" t="s">
        <v>17</v>
      </c>
      <c r="G290" t="s">
        <v>98</v>
      </c>
      <c r="H290" s="1">
        <v>9</v>
      </c>
      <c r="I290" t="s">
        <v>24</v>
      </c>
      <c r="J290" t="s">
        <v>32</v>
      </c>
      <c r="K290" t="s">
        <v>21</v>
      </c>
      <c r="L290">
        <v>2</v>
      </c>
      <c r="M290">
        <v>4200000</v>
      </c>
      <c r="N290">
        <v>100</v>
      </c>
      <c r="O290">
        <v>4200000</v>
      </c>
      <c r="P290">
        <v>0</v>
      </c>
      <c r="Q290">
        <v>0</v>
      </c>
      <c r="R290">
        <v>0</v>
      </c>
      <c r="S290">
        <v>0</v>
      </c>
      <c r="T290" t="s">
        <v>22</v>
      </c>
      <c r="U290" t="s">
        <v>355</v>
      </c>
    </row>
    <row r="291" spans="1:21">
      <c r="A291">
        <v>387329</v>
      </c>
      <c r="B291" t="s">
        <v>78</v>
      </c>
      <c r="C291" t="s">
        <v>108</v>
      </c>
      <c r="D291" t="s">
        <v>97</v>
      </c>
      <c r="E291" t="s">
        <v>17</v>
      </c>
      <c r="G291" t="s">
        <v>98</v>
      </c>
      <c r="H291" s="1">
        <v>9</v>
      </c>
      <c r="I291" t="s">
        <v>23</v>
      </c>
      <c r="J291" t="s">
        <v>32</v>
      </c>
      <c r="K291" t="s">
        <v>21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22</v>
      </c>
      <c r="U291" t="s">
        <v>355</v>
      </c>
    </row>
    <row r="292" spans="1:21">
      <c r="A292">
        <v>387328</v>
      </c>
      <c r="B292" t="s">
        <v>78</v>
      </c>
      <c r="C292" t="s">
        <v>108</v>
      </c>
      <c r="D292" t="s">
        <v>97</v>
      </c>
      <c r="E292" t="s">
        <v>17</v>
      </c>
      <c r="G292" t="s">
        <v>98</v>
      </c>
      <c r="H292" s="1">
        <v>9</v>
      </c>
      <c r="I292" t="s">
        <v>19</v>
      </c>
      <c r="J292" t="s">
        <v>32</v>
      </c>
      <c r="K292" t="s">
        <v>21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 t="s">
        <v>22</v>
      </c>
      <c r="U292" t="s">
        <v>355</v>
      </c>
    </row>
    <row r="293" spans="1:21">
      <c r="A293">
        <v>387327</v>
      </c>
      <c r="B293" t="s">
        <v>78</v>
      </c>
      <c r="C293" t="s">
        <v>108</v>
      </c>
      <c r="D293" t="s">
        <v>97</v>
      </c>
      <c r="E293" t="s">
        <v>17</v>
      </c>
      <c r="G293" t="s">
        <v>98</v>
      </c>
      <c r="H293" s="1">
        <v>8</v>
      </c>
      <c r="I293" t="s">
        <v>24</v>
      </c>
      <c r="J293" t="s">
        <v>31</v>
      </c>
      <c r="K293" t="s">
        <v>21</v>
      </c>
      <c r="L293">
        <v>2</v>
      </c>
      <c r="M293">
        <v>4200000</v>
      </c>
      <c r="N293">
        <v>100</v>
      </c>
      <c r="O293">
        <v>4200000</v>
      </c>
      <c r="P293">
        <v>0</v>
      </c>
      <c r="Q293">
        <v>0</v>
      </c>
      <c r="R293">
        <v>0</v>
      </c>
      <c r="S293">
        <v>0</v>
      </c>
      <c r="T293" t="s">
        <v>22</v>
      </c>
      <c r="U293" t="s">
        <v>355</v>
      </c>
    </row>
    <row r="294" spans="1:21">
      <c r="A294">
        <v>387326</v>
      </c>
      <c r="B294" t="s">
        <v>78</v>
      </c>
      <c r="C294" t="s">
        <v>108</v>
      </c>
      <c r="D294" t="s">
        <v>97</v>
      </c>
      <c r="E294" t="s">
        <v>17</v>
      </c>
      <c r="G294" t="s">
        <v>98</v>
      </c>
      <c r="H294" s="1">
        <v>8</v>
      </c>
      <c r="I294" t="s">
        <v>23</v>
      </c>
      <c r="J294" t="s">
        <v>31</v>
      </c>
      <c r="K294" t="s">
        <v>21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22</v>
      </c>
      <c r="U294" t="s">
        <v>355</v>
      </c>
    </row>
    <row r="295" spans="1:21">
      <c r="A295">
        <v>387325</v>
      </c>
      <c r="B295" t="s">
        <v>78</v>
      </c>
      <c r="C295" t="s">
        <v>108</v>
      </c>
      <c r="D295" t="s">
        <v>97</v>
      </c>
      <c r="E295" t="s">
        <v>17</v>
      </c>
      <c r="G295" t="s">
        <v>98</v>
      </c>
      <c r="H295" s="1">
        <v>8</v>
      </c>
      <c r="I295" t="s">
        <v>19</v>
      </c>
      <c r="J295" t="s">
        <v>31</v>
      </c>
      <c r="K295" t="s">
        <v>21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22</v>
      </c>
      <c r="U295" t="s">
        <v>355</v>
      </c>
    </row>
    <row r="296" spans="1:21">
      <c r="A296">
        <v>387324</v>
      </c>
      <c r="B296" t="s">
        <v>78</v>
      </c>
      <c r="C296" t="s">
        <v>108</v>
      </c>
      <c r="D296" t="s">
        <v>97</v>
      </c>
      <c r="E296" t="s">
        <v>17</v>
      </c>
      <c r="G296" t="s">
        <v>98</v>
      </c>
      <c r="H296" s="1">
        <v>7</v>
      </c>
      <c r="I296" t="s">
        <v>24</v>
      </c>
      <c r="J296" t="s">
        <v>30</v>
      </c>
      <c r="K296" t="s">
        <v>21</v>
      </c>
      <c r="L296">
        <v>2</v>
      </c>
      <c r="M296">
        <v>4200000</v>
      </c>
      <c r="N296">
        <v>100</v>
      </c>
      <c r="O296">
        <v>4200000</v>
      </c>
      <c r="P296">
        <v>0</v>
      </c>
      <c r="Q296">
        <v>0</v>
      </c>
      <c r="R296">
        <v>0</v>
      </c>
      <c r="S296">
        <v>0</v>
      </c>
      <c r="T296" t="s">
        <v>22</v>
      </c>
      <c r="U296" t="s">
        <v>355</v>
      </c>
    </row>
    <row r="297" spans="1:21">
      <c r="A297">
        <v>387323</v>
      </c>
      <c r="B297" t="s">
        <v>78</v>
      </c>
      <c r="C297" t="s">
        <v>108</v>
      </c>
      <c r="D297" t="s">
        <v>97</v>
      </c>
      <c r="E297" t="s">
        <v>17</v>
      </c>
      <c r="G297" t="s">
        <v>98</v>
      </c>
      <c r="H297" s="1">
        <v>7</v>
      </c>
      <c r="I297" t="s">
        <v>23</v>
      </c>
      <c r="J297" t="s">
        <v>30</v>
      </c>
      <c r="K297" t="s">
        <v>21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22</v>
      </c>
      <c r="U297" t="s">
        <v>355</v>
      </c>
    </row>
    <row r="298" spans="1:21">
      <c r="A298">
        <v>387322</v>
      </c>
      <c r="B298" t="s">
        <v>78</v>
      </c>
      <c r="C298" t="s">
        <v>108</v>
      </c>
      <c r="D298" t="s">
        <v>97</v>
      </c>
      <c r="E298" t="s">
        <v>17</v>
      </c>
      <c r="G298" t="s">
        <v>98</v>
      </c>
      <c r="H298" s="1">
        <v>7</v>
      </c>
      <c r="I298" t="s">
        <v>19</v>
      </c>
      <c r="J298" t="s">
        <v>30</v>
      </c>
      <c r="K298" t="s">
        <v>21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22</v>
      </c>
      <c r="U298" t="s">
        <v>355</v>
      </c>
    </row>
    <row r="299" spans="1:21">
      <c r="A299">
        <v>387321</v>
      </c>
      <c r="B299" t="s">
        <v>78</v>
      </c>
      <c r="C299" t="s">
        <v>108</v>
      </c>
      <c r="D299" t="s">
        <v>97</v>
      </c>
      <c r="E299" t="s">
        <v>17</v>
      </c>
      <c r="G299" t="s">
        <v>98</v>
      </c>
      <c r="H299" s="1">
        <v>6</v>
      </c>
      <c r="I299" t="s">
        <v>24</v>
      </c>
      <c r="J299" t="s">
        <v>29</v>
      </c>
      <c r="K299" t="s">
        <v>21</v>
      </c>
      <c r="L299">
        <v>2</v>
      </c>
      <c r="M299">
        <v>4200000</v>
      </c>
      <c r="N299">
        <v>100</v>
      </c>
      <c r="O299">
        <v>4200000</v>
      </c>
      <c r="P299">
        <v>0</v>
      </c>
      <c r="Q299">
        <v>0</v>
      </c>
      <c r="R299">
        <v>0</v>
      </c>
      <c r="S299">
        <v>0</v>
      </c>
      <c r="T299" t="s">
        <v>22</v>
      </c>
      <c r="U299" t="s">
        <v>356</v>
      </c>
    </row>
    <row r="300" spans="1:21">
      <c r="A300">
        <v>387320</v>
      </c>
      <c r="B300" t="s">
        <v>78</v>
      </c>
      <c r="C300" t="s">
        <v>108</v>
      </c>
      <c r="D300" t="s">
        <v>97</v>
      </c>
      <c r="E300" t="s">
        <v>17</v>
      </c>
      <c r="G300" t="s">
        <v>98</v>
      </c>
      <c r="H300" s="1">
        <v>6</v>
      </c>
      <c r="I300" t="s">
        <v>23</v>
      </c>
      <c r="J300" t="s">
        <v>29</v>
      </c>
      <c r="K300" t="s">
        <v>21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22</v>
      </c>
      <c r="U300" t="s">
        <v>356</v>
      </c>
    </row>
    <row r="301" spans="1:21">
      <c r="A301">
        <v>387319</v>
      </c>
      <c r="B301" t="s">
        <v>78</v>
      </c>
      <c r="C301" t="s">
        <v>108</v>
      </c>
      <c r="D301" t="s">
        <v>97</v>
      </c>
      <c r="E301" t="s">
        <v>17</v>
      </c>
      <c r="G301" t="s">
        <v>98</v>
      </c>
      <c r="H301" s="1">
        <v>6</v>
      </c>
      <c r="I301" t="s">
        <v>19</v>
      </c>
      <c r="J301" t="s">
        <v>29</v>
      </c>
      <c r="K301" t="s">
        <v>21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22</v>
      </c>
      <c r="U301" t="s">
        <v>356</v>
      </c>
    </row>
    <row r="302" spans="1:21">
      <c r="A302">
        <v>387318</v>
      </c>
      <c r="B302" t="s">
        <v>78</v>
      </c>
      <c r="C302" t="s">
        <v>108</v>
      </c>
      <c r="D302" t="s">
        <v>97</v>
      </c>
      <c r="E302" t="s">
        <v>17</v>
      </c>
      <c r="G302" t="s">
        <v>98</v>
      </c>
      <c r="H302" s="1">
        <v>5</v>
      </c>
      <c r="I302" t="s">
        <v>24</v>
      </c>
      <c r="J302" t="s">
        <v>28</v>
      </c>
      <c r="K302" t="s">
        <v>21</v>
      </c>
      <c r="L302">
        <v>2</v>
      </c>
      <c r="M302">
        <v>4200000</v>
      </c>
      <c r="N302">
        <v>100</v>
      </c>
      <c r="O302">
        <v>4200000</v>
      </c>
      <c r="P302">
        <v>1</v>
      </c>
      <c r="Q302">
        <v>170000</v>
      </c>
      <c r="R302">
        <v>100</v>
      </c>
      <c r="S302">
        <v>170000</v>
      </c>
      <c r="T302" t="s">
        <v>22</v>
      </c>
      <c r="U302" t="s">
        <v>356</v>
      </c>
    </row>
    <row r="303" spans="1:21">
      <c r="A303">
        <v>387317</v>
      </c>
      <c r="B303" t="s">
        <v>78</v>
      </c>
      <c r="C303" t="s">
        <v>108</v>
      </c>
      <c r="D303" t="s">
        <v>97</v>
      </c>
      <c r="E303" t="s">
        <v>17</v>
      </c>
      <c r="G303" t="s">
        <v>98</v>
      </c>
      <c r="H303" s="1">
        <v>5</v>
      </c>
      <c r="I303" t="s">
        <v>23</v>
      </c>
      <c r="J303" t="s">
        <v>28</v>
      </c>
      <c r="K303" t="s">
        <v>21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22</v>
      </c>
      <c r="U303" t="s">
        <v>356</v>
      </c>
    </row>
    <row r="304" spans="1:21">
      <c r="A304">
        <v>387316</v>
      </c>
      <c r="B304" t="s">
        <v>78</v>
      </c>
      <c r="C304" t="s">
        <v>108</v>
      </c>
      <c r="D304" t="s">
        <v>97</v>
      </c>
      <c r="E304" t="s">
        <v>17</v>
      </c>
      <c r="G304" t="s">
        <v>98</v>
      </c>
      <c r="H304" s="1">
        <v>5</v>
      </c>
      <c r="I304" t="s">
        <v>19</v>
      </c>
      <c r="J304" t="s">
        <v>28</v>
      </c>
      <c r="K304" t="s">
        <v>21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22</v>
      </c>
      <c r="U304" t="s">
        <v>356</v>
      </c>
    </row>
    <row r="305" spans="1:21">
      <c r="A305">
        <v>387315</v>
      </c>
      <c r="B305" t="s">
        <v>78</v>
      </c>
      <c r="C305" t="s">
        <v>108</v>
      </c>
      <c r="D305" t="s">
        <v>97</v>
      </c>
      <c r="E305" t="s">
        <v>17</v>
      </c>
      <c r="G305" t="s">
        <v>98</v>
      </c>
      <c r="H305" s="1">
        <v>4</v>
      </c>
      <c r="I305" t="s">
        <v>24</v>
      </c>
      <c r="J305" t="s">
        <v>27</v>
      </c>
      <c r="K305" t="s">
        <v>21</v>
      </c>
      <c r="L305">
        <v>2</v>
      </c>
      <c r="M305">
        <v>4200000</v>
      </c>
      <c r="N305">
        <v>100</v>
      </c>
      <c r="O305">
        <v>4200000</v>
      </c>
      <c r="P305">
        <v>0</v>
      </c>
      <c r="Q305">
        <v>0</v>
      </c>
      <c r="R305">
        <v>0</v>
      </c>
      <c r="S305">
        <v>0</v>
      </c>
      <c r="T305" t="s">
        <v>22</v>
      </c>
      <c r="U305" t="s">
        <v>356</v>
      </c>
    </row>
    <row r="306" spans="1:21">
      <c r="A306">
        <v>387314</v>
      </c>
      <c r="B306" t="s">
        <v>78</v>
      </c>
      <c r="C306" t="s">
        <v>108</v>
      </c>
      <c r="D306" t="s">
        <v>97</v>
      </c>
      <c r="E306" t="s">
        <v>17</v>
      </c>
      <c r="G306" t="s">
        <v>98</v>
      </c>
      <c r="H306" s="1">
        <v>4</v>
      </c>
      <c r="I306" t="s">
        <v>23</v>
      </c>
      <c r="J306" t="s">
        <v>27</v>
      </c>
      <c r="K306" t="s">
        <v>21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22</v>
      </c>
      <c r="U306" t="s">
        <v>356</v>
      </c>
    </row>
    <row r="307" spans="1:21">
      <c r="A307">
        <v>387313</v>
      </c>
      <c r="B307" t="s">
        <v>78</v>
      </c>
      <c r="C307" t="s">
        <v>108</v>
      </c>
      <c r="D307" t="s">
        <v>97</v>
      </c>
      <c r="E307" t="s">
        <v>17</v>
      </c>
      <c r="G307" t="s">
        <v>98</v>
      </c>
      <c r="H307" s="1">
        <v>4</v>
      </c>
      <c r="I307" t="s">
        <v>19</v>
      </c>
      <c r="J307" t="s">
        <v>27</v>
      </c>
      <c r="K307" t="s">
        <v>21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22</v>
      </c>
      <c r="U307" t="s">
        <v>356</v>
      </c>
    </row>
    <row r="308" spans="1:21">
      <c r="A308">
        <v>387312</v>
      </c>
      <c r="B308" t="s">
        <v>78</v>
      </c>
      <c r="C308" t="s">
        <v>108</v>
      </c>
      <c r="D308" t="s">
        <v>97</v>
      </c>
      <c r="E308" t="s">
        <v>17</v>
      </c>
      <c r="G308" t="s">
        <v>98</v>
      </c>
      <c r="H308" s="1">
        <v>3</v>
      </c>
      <c r="I308" t="s">
        <v>24</v>
      </c>
      <c r="J308" t="s">
        <v>26</v>
      </c>
      <c r="K308" t="s">
        <v>21</v>
      </c>
      <c r="L308">
        <v>2</v>
      </c>
      <c r="M308">
        <v>4200000</v>
      </c>
      <c r="N308">
        <v>100</v>
      </c>
      <c r="O308">
        <v>4200000</v>
      </c>
      <c r="P308">
        <v>1</v>
      </c>
      <c r="Q308">
        <v>1397523</v>
      </c>
      <c r="R308">
        <v>100</v>
      </c>
      <c r="S308">
        <v>1397523</v>
      </c>
      <c r="T308" t="s">
        <v>22</v>
      </c>
      <c r="U308" t="s">
        <v>357</v>
      </c>
    </row>
    <row r="309" spans="1:21">
      <c r="A309">
        <v>387311</v>
      </c>
      <c r="B309" t="s">
        <v>78</v>
      </c>
      <c r="C309" t="s">
        <v>108</v>
      </c>
      <c r="D309" t="s">
        <v>97</v>
      </c>
      <c r="E309" t="s">
        <v>17</v>
      </c>
      <c r="G309" t="s">
        <v>98</v>
      </c>
      <c r="H309" s="1">
        <v>3</v>
      </c>
      <c r="I309" t="s">
        <v>23</v>
      </c>
      <c r="J309" t="s">
        <v>26</v>
      </c>
      <c r="K309" t="s">
        <v>21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22</v>
      </c>
      <c r="U309" t="s">
        <v>357</v>
      </c>
    </row>
    <row r="310" spans="1:21">
      <c r="A310">
        <v>387310</v>
      </c>
      <c r="B310" t="s">
        <v>78</v>
      </c>
      <c r="C310" t="s">
        <v>108</v>
      </c>
      <c r="D310" t="s">
        <v>97</v>
      </c>
      <c r="E310" t="s">
        <v>17</v>
      </c>
      <c r="G310" t="s">
        <v>98</v>
      </c>
      <c r="H310" s="1">
        <v>3</v>
      </c>
      <c r="I310" t="s">
        <v>19</v>
      </c>
      <c r="J310" t="s">
        <v>26</v>
      </c>
      <c r="K310" t="s">
        <v>21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22</v>
      </c>
      <c r="U310" t="s">
        <v>357</v>
      </c>
    </row>
    <row r="311" spans="1:21">
      <c r="A311">
        <v>387309</v>
      </c>
      <c r="B311" t="s">
        <v>78</v>
      </c>
      <c r="C311" t="s">
        <v>108</v>
      </c>
      <c r="D311" t="s">
        <v>97</v>
      </c>
      <c r="E311" t="s">
        <v>17</v>
      </c>
      <c r="G311" t="s">
        <v>98</v>
      </c>
      <c r="H311" s="1">
        <v>2</v>
      </c>
      <c r="I311" t="s">
        <v>24</v>
      </c>
      <c r="J311" t="s">
        <v>25</v>
      </c>
      <c r="K311" t="s">
        <v>21</v>
      </c>
      <c r="L311">
        <v>2</v>
      </c>
      <c r="M311">
        <v>4200000</v>
      </c>
      <c r="N311">
        <v>100</v>
      </c>
      <c r="O311">
        <v>4200000</v>
      </c>
      <c r="P311">
        <v>4</v>
      </c>
      <c r="Q311">
        <v>2284363</v>
      </c>
      <c r="R311">
        <v>100</v>
      </c>
      <c r="S311">
        <v>2284363</v>
      </c>
      <c r="T311" t="s">
        <v>22</v>
      </c>
      <c r="U311" t="s">
        <v>357</v>
      </c>
    </row>
    <row r="312" spans="1:21">
      <c r="A312">
        <v>387308</v>
      </c>
      <c r="B312" t="s">
        <v>78</v>
      </c>
      <c r="C312" t="s">
        <v>108</v>
      </c>
      <c r="D312" t="s">
        <v>97</v>
      </c>
      <c r="E312" t="s">
        <v>17</v>
      </c>
      <c r="G312" t="s">
        <v>98</v>
      </c>
      <c r="H312" s="1">
        <v>2</v>
      </c>
      <c r="I312" t="s">
        <v>23</v>
      </c>
      <c r="J312" t="s">
        <v>25</v>
      </c>
      <c r="K312" t="s">
        <v>21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22</v>
      </c>
      <c r="U312" t="s">
        <v>357</v>
      </c>
    </row>
    <row r="313" spans="1:21">
      <c r="A313">
        <v>387307</v>
      </c>
      <c r="B313" t="s">
        <v>78</v>
      </c>
      <c r="C313" t="s">
        <v>108</v>
      </c>
      <c r="D313" t="s">
        <v>97</v>
      </c>
      <c r="E313" t="s">
        <v>17</v>
      </c>
      <c r="G313" t="s">
        <v>98</v>
      </c>
      <c r="H313" s="1">
        <v>2</v>
      </c>
      <c r="I313" t="s">
        <v>19</v>
      </c>
      <c r="J313" t="s">
        <v>25</v>
      </c>
      <c r="K313" t="s">
        <v>21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22</v>
      </c>
      <c r="U313" t="s">
        <v>357</v>
      </c>
    </row>
    <row r="314" spans="1:21">
      <c r="A314">
        <v>387306</v>
      </c>
      <c r="B314" t="s">
        <v>78</v>
      </c>
      <c r="C314" t="s">
        <v>108</v>
      </c>
      <c r="D314" t="s">
        <v>97</v>
      </c>
      <c r="E314" t="s">
        <v>17</v>
      </c>
      <c r="G314" t="s">
        <v>98</v>
      </c>
      <c r="H314" s="1">
        <v>1</v>
      </c>
      <c r="I314" t="s">
        <v>24</v>
      </c>
      <c r="J314" t="s">
        <v>20</v>
      </c>
      <c r="K314" t="s">
        <v>21</v>
      </c>
      <c r="L314">
        <v>2</v>
      </c>
      <c r="M314">
        <v>4200000</v>
      </c>
      <c r="N314">
        <v>100</v>
      </c>
      <c r="O314">
        <v>4200000</v>
      </c>
      <c r="P314">
        <v>2</v>
      </c>
      <c r="Q314">
        <v>1048843</v>
      </c>
      <c r="R314">
        <v>100</v>
      </c>
      <c r="S314">
        <v>1048843</v>
      </c>
      <c r="T314" t="s">
        <v>22</v>
      </c>
      <c r="U314" t="s">
        <v>357</v>
      </c>
    </row>
    <row r="315" spans="1:21">
      <c r="A315">
        <v>387305</v>
      </c>
      <c r="B315" t="s">
        <v>78</v>
      </c>
      <c r="C315" t="s">
        <v>108</v>
      </c>
      <c r="D315" t="s">
        <v>97</v>
      </c>
      <c r="E315" t="s">
        <v>17</v>
      </c>
      <c r="G315" t="s">
        <v>98</v>
      </c>
      <c r="H315" s="1">
        <v>1</v>
      </c>
      <c r="I315" t="s">
        <v>23</v>
      </c>
      <c r="J315" t="s">
        <v>20</v>
      </c>
      <c r="K315" t="s">
        <v>21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22</v>
      </c>
      <c r="U315" t="s">
        <v>357</v>
      </c>
    </row>
    <row r="316" spans="1:21">
      <c r="A316">
        <v>387304</v>
      </c>
      <c r="B316" t="s">
        <v>78</v>
      </c>
      <c r="C316" t="s">
        <v>108</v>
      </c>
      <c r="D316" t="s">
        <v>97</v>
      </c>
      <c r="E316" t="s">
        <v>17</v>
      </c>
      <c r="G316" t="s">
        <v>98</v>
      </c>
      <c r="H316" s="1">
        <v>1</v>
      </c>
      <c r="I316" t="s">
        <v>19</v>
      </c>
      <c r="J316" t="s">
        <v>20</v>
      </c>
      <c r="K316" t="s">
        <v>21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22</v>
      </c>
      <c r="U316" t="s">
        <v>293</v>
      </c>
    </row>
    <row r="317" spans="1:21">
      <c r="A317">
        <v>387303</v>
      </c>
      <c r="B317" t="s">
        <v>78</v>
      </c>
      <c r="C317" t="s">
        <v>108</v>
      </c>
      <c r="D317" t="s">
        <v>97</v>
      </c>
      <c r="E317" t="s">
        <v>17</v>
      </c>
      <c r="G317" t="s">
        <v>98</v>
      </c>
      <c r="H317" s="1">
        <v>12</v>
      </c>
      <c r="I317" t="s">
        <v>24</v>
      </c>
      <c r="J317" t="s">
        <v>35</v>
      </c>
      <c r="K317" t="s">
        <v>21</v>
      </c>
      <c r="L317">
        <v>2</v>
      </c>
      <c r="M317">
        <v>4200000</v>
      </c>
      <c r="N317">
        <v>100</v>
      </c>
      <c r="O317">
        <v>4200000</v>
      </c>
      <c r="P317">
        <v>0</v>
      </c>
      <c r="Q317">
        <v>0</v>
      </c>
      <c r="R317">
        <v>0</v>
      </c>
      <c r="S317">
        <v>0</v>
      </c>
      <c r="T317" t="s">
        <v>22</v>
      </c>
      <c r="U317" t="s">
        <v>293</v>
      </c>
    </row>
    <row r="318" spans="1:21">
      <c r="A318">
        <v>387302</v>
      </c>
      <c r="B318" t="s">
        <v>78</v>
      </c>
      <c r="C318" t="s">
        <v>108</v>
      </c>
      <c r="D318" t="s">
        <v>97</v>
      </c>
      <c r="E318" t="s">
        <v>17</v>
      </c>
      <c r="G318" t="s">
        <v>98</v>
      </c>
      <c r="H318" s="1">
        <v>12</v>
      </c>
      <c r="I318" t="s">
        <v>23</v>
      </c>
      <c r="J318" t="s">
        <v>35</v>
      </c>
      <c r="K318" t="s">
        <v>21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22</v>
      </c>
      <c r="U318" t="s">
        <v>293</v>
      </c>
    </row>
    <row r="319" spans="1:21">
      <c r="A319">
        <v>387301</v>
      </c>
      <c r="B319" t="s">
        <v>78</v>
      </c>
      <c r="C319" t="s">
        <v>108</v>
      </c>
      <c r="D319" t="s">
        <v>97</v>
      </c>
      <c r="E319" t="s">
        <v>17</v>
      </c>
      <c r="G319" t="s">
        <v>98</v>
      </c>
      <c r="H319" s="1">
        <v>12</v>
      </c>
      <c r="I319" t="s">
        <v>19</v>
      </c>
      <c r="J319" t="s">
        <v>35</v>
      </c>
      <c r="K319" t="s">
        <v>21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22</v>
      </c>
      <c r="U319" t="s">
        <v>293</v>
      </c>
    </row>
    <row r="320" spans="1:21">
      <c r="A320">
        <v>387300</v>
      </c>
      <c r="B320" t="s">
        <v>78</v>
      </c>
      <c r="C320" t="s">
        <v>108</v>
      </c>
      <c r="D320" t="s">
        <v>97</v>
      </c>
      <c r="E320" t="s">
        <v>17</v>
      </c>
      <c r="G320" t="s">
        <v>98</v>
      </c>
      <c r="H320" s="1">
        <v>11</v>
      </c>
      <c r="I320" t="s">
        <v>24</v>
      </c>
      <c r="J320" t="s">
        <v>34</v>
      </c>
      <c r="K320" t="s">
        <v>21</v>
      </c>
      <c r="L320">
        <v>2</v>
      </c>
      <c r="M320">
        <v>4200000</v>
      </c>
      <c r="N320">
        <v>100</v>
      </c>
      <c r="O320">
        <v>4200000</v>
      </c>
      <c r="P320">
        <v>0</v>
      </c>
      <c r="Q320">
        <v>0</v>
      </c>
      <c r="R320">
        <v>0</v>
      </c>
      <c r="S320">
        <v>0</v>
      </c>
      <c r="T320" t="s">
        <v>22</v>
      </c>
      <c r="U320" t="s">
        <v>293</v>
      </c>
    </row>
    <row r="321" spans="1:21">
      <c r="A321">
        <v>387299</v>
      </c>
      <c r="B321" t="s">
        <v>78</v>
      </c>
      <c r="C321" t="s">
        <v>108</v>
      </c>
      <c r="D321" t="s">
        <v>97</v>
      </c>
      <c r="E321" t="s">
        <v>17</v>
      </c>
      <c r="G321" t="s">
        <v>98</v>
      </c>
      <c r="H321" s="1">
        <v>11</v>
      </c>
      <c r="I321" t="s">
        <v>23</v>
      </c>
      <c r="J321" t="s">
        <v>34</v>
      </c>
      <c r="K321" t="s">
        <v>21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22</v>
      </c>
      <c r="U321" t="s">
        <v>293</v>
      </c>
    </row>
    <row r="322" spans="1:21">
      <c r="A322">
        <v>387298</v>
      </c>
      <c r="B322" t="s">
        <v>78</v>
      </c>
      <c r="C322" t="s">
        <v>108</v>
      </c>
      <c r="D322" t="s">
        <v>97</v>
      </c>
      <c r="E322" t="s">
        <v>17</v>
      </c>
      <c r="G322" t="s">
        <v>98</v>
      </c>
      <c r="H322" s="1">
        <v>11</v>
      </c>
      <c r="I322" t="s">
        <v>19</v>
      </c>
      <c r="J322" t="s">
        <v>34</v>
      </c>
      <c r="K322" t="s">
        <v>21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22</v>
      </c>
      <c r="U322" t="s">
        <v>293</v>
      </c>
    </row>
    <row r="323" spans="1:21">
      <c r="A323">
        <v>387297</v>
      </c>
      <c r="B323" t="s">
        <v>78</v>
      </c>
      <c r="C323" t="s">
        <v>108</v>
      </c>
      <c r="D323" t="s">
        <v>97</v>
      </c>
      <c r="E323" t="s">
        <v>17</v>
      </c>
      <c r="G323" t="s">
        <v>98</v>
      </c>
      <c r="H323" s="1">
        <v>10</v>
      </c>
      <c r="I323" t="s">
        <v>24</v>
      </c>
      <c r="J323" t="s">
        <v>33</v>
      </c>
      <c r="K323" t="s">
        <v>21</v>
      </c>
      <c r="L323">
        <v>2</v>
      </c>
      <c r="M323">
        <v>4200000</v>
      </c>
      <c r="N323">
        <v>100</v>
      </c>
      <c r="O323">
        <v>4200000</v>
      </c>
      <c r="P323">
        <v>0</v>
      </c>
      <c r="Q323">
        <v>0</v>
      </c>
      <c r="R323">
        <v>0</v>
      </c>
      <c r="S323">
        <v>0</v>
      </c>
      <c r="T323" t="s">
        <v>22</v>
      </c>
      <c r="U323" t="s">
        <v>293</v>
      </c>
    </row>
    <row r="324" spans="1:21">
      <c r="A324">
        <v>387296</v>
      </c>
      <c r="B324" t="s">
        <v>78</v>
      </c>
      <c r="C324" t="s">
        <v>108</v>
      </c>
      <c r="D324" t="s">
        <v>97</v>
      </c>
      <c r="E324" t="s">
        <v>17</v>
      </c>
      <c r="G324" t="s">
        <v>98</v>
      </c>
      <c r="H324" s="1">
        <v>10</v>
      </c>
      <c r="I324" t="s">
        <v>23</v>
      </c>
      <c r="J324" t="s">
        <v>33</v>
      </c>
      <c r="K324" t="s">
        <v>21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22</v>
      </c>
      <c r="U324" t="s">
        <v>293</v>
      </c>
    </row>
    <row r="325" spans="1:21">
      <c r="A325">
        <v>387295</v>
      </c>
      <c r="B325" t="s">
        <v>78</v>
      </c>
      <c r="C325" t="s">
        <v>108</v>
      </c>
      <c r="D325" t="s">
        <v>97</v>
      </c>
      <c r="E325" t="s">
        <v>17</v>
      </c>
      <c r="G325" t="s">
        <v>98</v>
      </c>
      <c r="H325" s="1">
        <v>10</v>
      </c>
      <c r="I325" t="s">
        <v>19</v>
      </c>
      <c r="J325" t="s">
        <v>33</v>
      </c>
      <c r="K325" t="s">
        <v>21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22</v>
      </c>
      <c r="U325" t="s">
        <v>358</v>
      </c>
    </row>
    <row r="326" spans="1:21">
      <c r="A326">
        <v>388330</v>
      </c>
      <c r="B326" t="s">
        <v>78</v>
      </c>
      <c r="C326" t="s">
        <v>107</v>
      </c>
      <c r="D326" t="s">
        <v>86</v>
      </c>
      <c r="E326" t="s">
        <v>17</v>
      </c>
      <c r="G326" t="s">
        <v>98</v>
      </c>
      <c r="H326" s="1">
        <v>9</v>
      </c>
      <c r="I326" t="s">
        <v>24</v>
      </c>
      <c r="J326" t="s">
        <v>32</v>
      </c>
      <c r="K326" t="s">
        <v>21</v>
      </c>
      <c r="L326">
        <v>1</v>
      </c>
      <c r="M326">
        <v>48500000</v>
      </c>
      <c r="N326">
        <v>9.17</v>
      </c>
      <c r="O326">
        <v>4450000</v>
      </c>
      <c r="P326">
        <v>1</v>
      </c>
      <c r="Q326">
        <v>148000000</v>
      </c>
      <c r="R326">
        <v>6.41</v>
      </c>
      <c r="S326">
        <v>9500000</v>
      </c>
      <c r="T326" t="s">
        <v>22</v>
      </c>
      <c r="U326" t="s">
        <v>359</v>
      </c>
    </row>
    <row r="327" spans="1:21">
      <c r="A327">
        <v>388329</v>
      </c>
      <c r="B327" t="s">
        <v>78</v>
      </c>
      <c r="C327" t="s">
        <v>107</v>
      </c>
      <c r="D327" t="s">
        <v>86</v>
      </c>
      <c r="E327" t="s">
        <v>17</v>
      </c>
      <c r="G327" t="s">
        <v>98</v>
      </c>
      <c r="H327" s="1">
        <v>9</v>
      </c>
      <c r="I327" t="s">
        <v>23</v>
      </c>
      <c r="J327" t="s">
        <v>32</v>
      </c>
      <c r="K327" t="s">
        <v>21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22</v>
      </c>
      <c r="U327" t="s">
        <v>359</v>
      </c>
    </row>
    <row r="328" spans="1:21">
      <c r="A328">
        <v>388328</v>
      </c>
      <c r="B328" t="s">
        <v>78</v>
      </c>
      <c r="C328" t="s">
        <v>107</v>
      </c>
      <c r="D328" t="s">
        <v>86</v>
      </c>
      <c r="E328" t="s">
        <v>17</v>
      </c>
      <c r="G328" t="s">
        <v>98</v>
      </c>
      <c r="H328" s="1">
        <v>9</v>
      </c>
      <c r="I328" t="s">
        <v>19</v>
      </c>
      <c r="J328" t="s">
        <v>32</v>
      </c>
      <c r="K328" t="s">
        <v>21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148000000</v>
      </c>
      <c r="R328">
        <v>6.41</v>
      </c>
      <c r="S328">
        <v>9500000</v>
      </c>
      <c r="T328" t="s">
        <v>22</v>
      </c>
      <c r="U328" t="s">
        <v>359</v>
      </c>
    </row>
    <row r="329" spans="1:21">
      <c r="A329">
        <v>388327</v>
      </c>
      <c r="B329" t="s">
        <v>78</v>
      </c>
      <c r="C329" t="s">
        <v>107</v>
      </c>
      <c r="D329" t="s">
        <v>86</v>
      </c>
      <c r="E329" t="s">
        <v>17</v>
      </c>
      <c r="G329" t="s">
        <v>98</v>
      </c>
      <c r="H329" s="1">
        <v>8</v>
      </c>
      <c r="I329" t="s">
        <v>24</v>
      </c>
      <c r="J329" t="s">
        <v>31</v>
      </c>
      <c r="K329" t="s">
        <v>21</v>
      </c>
      <c r="L329">
        <v>1</v>
      </c>
      <c r="M329">
        <v>46800000</v>
      </c>
      <c r="N329">
        <v>9.18</v>
      </c>
      <c r="O329">
        <v>4300000</v>
      </c>
      <c r="P329">
        <v>0</v>
      </c>
      <c r="Q329">
        <v>0</v>
      </c>
      <c r="R329">
        <v>0</v>
      </c>
      <c r="S329">
        <v>0</v>
      </c>
      <c r="T329" t="s">
        <v>22</v>
      </c>
      <c r="U329" t="s">
        <v>360</v>
      </c>
    </row>
    <row r="330" spans="1:21">
      <c r="A330">
        <v>388326</v>
      </c>
      <c r="B330" t="s">
        <v>78</v>
      </c>
      <c r="C330" t="s">
        <v>107</v>
      </c>
      <c r="D330" t="s">
        <v>86</v>
      </c>
      <c r="E330" t="s">
        <v>17</v>
      </c>
      <c r="G330" t="s">
        <v>98</v>
      </c>
      <c r="H330" s="1">
        <v>8</v>
      </c>
      <c r="I330" t="s">
        <v>23</v>
      </c>
      <c r="J330" t="s">
        <v>31</v>
      </c>
      <c r="K330" t="s">
        <v>21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22</v>
      </c>
      <c r="U330" t="s">
        <v>360</v>
      </c>
    </row>
    <row r="331" spans="1:21">
      <c r="A331">
        <v>388325</v>
      </c>
      <c r="B331" t="s">
        <v>78</v>
      </c>
      <c r="C331" t="s">
        <v>107</v>
      </c>
      <c r="D331" t="s">
        <v>86</v>
      </c>
      <c r="E331" t="s">
        <v>17</v>
      </c>
      <c r="G331" t="s">
        <v>98</v>
      </c>
      <c r="H331" s="1">
        <v>8</v>
      </c>
      <c r="I331" t="s">
        <v>19</v>
      </c>
      <c r="J331" t="s">
        <v>31</v>
      </c>
      <c r="K331" t="s">
        <v>21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22</v>
      </c>
      <c r="U331" t="s">
        <v>360</v>
      </c>
    </row>
    <row r="332" spans="1:21">
      <c r="A332">
        <v>388324</v>
      </c>
      <c r="B332" t="s">
        <v>78</v>
      </c>
      <c r="C332" t="s">
        <v>107</v>
      </c>
      <c r="D332" t="s">
        <v>86</v>
      </c>
      <c r="E332" t="s">
        <v>17</v>
      </c>
      <c r="G332" t="s">
        <v>98</v>
      </c>
      <c r="H332" s="1">
        <v>7</v>
      </c>
      <c r="I332" t="s">
        <v>24</v>
      </c>
      <c r="J332" t="s">
        <v>30</v>
      </c>
      <c r="K332" t="s">
        <v>21</v>
      </c>
      <c r="L332">
        <v>1</v>
      </c>
      <c r="M332">
        <v>56800000</v>
      </c>
      <c r="N332">
        <v>9.15</v>
      </c>
      <c r="O332">
        <v>5200000</v>
      </c>
      <c r="P332">
        <v>0</v>
      </c>
      <c r="Q332">
        <v>0</v>
      </c>
      <c r="R332">
        <v>0</v>
      </c>
      <c r="S332">
        <v>0</v>
      </c>
      <c r="T332" t="s">
        <v>22</v>
      </c>
      <c r="U332" t="s">
        <v>360</v>
      </c>
    </row>
    <row r="333" spans="1:21">
      <c r="A333">
        <v>388323</v>
      </c>
      <c r="B333" t="s">
        <v>78</v>
      </c>
      <c r="C333" t="s">
        <v>107</v>
      </c>
      <c r="D333" t="s">
        <v>86</v>
      </c>
      <c r="E333" t="s">
        <v>17</v>
      </c>
      <c r="G333" t="s">
        <v>98</v>
      </c>
      <c r="H333" s="1">
        <v>7</v>
      </c>
      <c r="I333" t="s">
        <v>23</v>
      </c>
      <c r="J333" t="s">
        <v>30</v>
      </c>
      <c r="K333" t="s">
        <v>21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22</v>
      </c>
      <c r="U333" t="s">
        <v>360</v>
      </c>
    </row>
    <row r="334" spans="1:21">
      <c r="A334">
        <v>388322</v>
      </c>
      <c r="B334" t="s">
        <v>78</v>
      </c>
      <c r="C334" t="s">
        <v>107</v>
      </c>
      <c r="D334" t="s">
        <v>86</v>
      </c>
      <c r="E334" t="s">
        <v>17</v>
      </c>
      <c r="G334" t="s">
        <v>98</v>
      </c>
      <c r="H334" s="1">
        <v>7</v>
      </c>
      <c r="I334" t="s">
        <v>19</v>
      </c>
      <c r="J334" t="s">
        <v>30</v>
      </c>
      <c r="K334" t="s">
        <v>21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22</v>
      </c>
      <c r="U334" t="s">
        <v>360</v>
      </c>
    </row>
    <row r="335" spans="1:21">
      <c r="A335">
        <v>388321</v>
      </c>
      <c r="B335" t="s">
        <v>78</v>
      </c>
      <c r="C335" t="s">
        <v>107</v>
      </c>
      <c r="D335" t="s">
        <v>86</v>
      </c>
      <c r="E335" t="s">
        <v>17</v>
      </c>
      <c r="G335" t="s">
        <v>98</v>
      </c>
      <c r="H335" s="1">
        <v>6</v>
      </c>
      <c r="I335" t="s">
        <v>24</v>
      </c>
      <c r="J335" t="s">
        <v>29</v>
      </c>
      <c r="K335" t="s">
        <v>21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22</v>
      </c>
      <c r="U335" t="s">
        <v>360</v>
      </c>
    </row>
    <row r="336" spans="1:21">
      <c r="A336">
        <v>388320</v>
      </c>
      <c r="B336" t="s">
        <v>78</v>
      </c>
      <c r="C336" t="s">
        <v>107</v>
      </c>
      <c r="D336" t="s">
        <v>86</v>
      </c>
      <c r="E336" t="s">
        <v>17</v>
      </c>
      <c r="G336" t="s">
        <v>98</v>
      </c>
      <c r="H336" s="1">
        <v>6</v>
      </c>
      <c r="I336" t="s">
        <v>23</v>
      </c>
      <c r="J336" t="s">
        <v>29</v>
      </c>
      <c r="K336" t="s">
        <v>21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22</v>
      </c>
      <c r="U336" t="s">
        <v>360</v>
      </c>
    </row>
    <row r="337" spans="1:21">
      <c r="A337">
        <v>388319</v>
      </c>
      <c r="B337" t="s">
        <v>78</v>
      </c>
      <c r="C337" t="s">
        <v>107</v>
      </c>
      <c r="D337" t="s">
        <v>86</v>
      </c>
      <c r="E337" t="s">
        <v>17</v>
      </c>
      <c r="G337" t="s">
        <v>98</v>
      </c>
      <c r="H337" s="1">
        <v>6</v>
      </c>
      <c r="I337" t="s">
        <v>19</v>
      </c>
      <c r="J337" t="s">
        <v>29</v>
      </c>
      <c r="K337" t="s">
        <v>21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22</v>
      </c>
      <c r="U337" t="s">
        <v>360</v>
      </c>
    </row>
    <row r="338" spans="1:21">
      <c r="A338">
        <v>388318</v>
      </c>
      <c r="B338" t="s">
        <v>78</v>
      </c>
      <c r="C338" t="s">
        <v>107</v>
      </c>
      <c r="D338" t="s">
        <v>86</v>
      </c>
      <c r="E338" t="s">
        <v>17</v>
      </c>
      <c r="G338" t="s">
        <v>98</v>
      </c>
      <c r="H338" s="1">
        <v>5</v>
      </c>
      <c r="I338" t="s">
        <v>24</v>
      </c>
      <c r="J338" t="s">
        <v>28</v>
      </c>
      <c r="K338" t="s">
        <v>21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31500000</v>
      </c>
      <c r="R338">
        <v>6.34</v>
      </c>
      <c r="S338">
        <v>2000000</v>
      </c>
      <c r="T338" t="s">
        <v>22</v>
      </c>
      <c r="U338" t="s">
        <v>361</v>
      </c>
    </row>
    <row r="339" spans="1:21">
      <c r="A339">
        <v>388317</v>
      </c>
      <c r="B339" t="s">
        <v>78</v>
      </c>
      <c r="C339" t="s">
        <v>107</v>
      </c>
      <c r="D339" t="s">
        <v>86</v>
      </c>
      <c r="E339" t="s">
        <v>17</v>
      </c>
      <c r="G339" t="s">
        <v>98</v>
      </c>
      <c r="H339" s="1">
        <v>5</v>
      </c>
      <c r="I339" t="s">
        <v>23</v>
      </c>
      <c r="J339" t="s">
        <v>28</v>
      </c>
      <c r="K339" t="s">
        <v>21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22</v>
      </c>
      <c r="U339" t="s">
        <v>361</v>
      </c>
    </row>
    <row r="340" spans="1:21">
      <c r="A340">
        <v>388316</v>
      </c>
      <c r="B340" t="s">
        <v>78</v>
      </c>
      <c r="C340" t="s">
        <v>107</v>
      </c>
      <c r="D340" t="s">
        <v>86</v>
      </c>
      <c r="E340" t="s">
        <v>17</v>
      </c>
      <c r="G340" t="s">
        <v>98</v>
      </c>
      <c r="H340" s="1">
        <v>5</v>
      </c>
      <c r="I340" t="s">
        <v>19</v>
      </c>
      <c r="J340" t="s">
        <v>28</v>
      </c>
      <c r="K340" t="s">
        <v>21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31500000</v>
      </c>
      <c r="R340">
        <v>6.34</v>
      </c>
      <c r="S340">
        <v>2000000</v>
      </c>
      <c r="T340" t="s">
        <v>22</v>
      </c>
      <c r="U340" t="s">
        <v>361</v>
      </c>
    </row>
    <row r="341" spans="1:21">
      <c r="A341">
        <v>388315</v>
      </c>
      <c r="B341" t="s">
        <v>78</v>
      </c>
      <c r="C341" t="s">
        <v>107</v>
      </c>
      <c r="D341" t="s">
        <v>86</v>
      </c>
      <c r="E341" t="s">
        <v>17</v>
      </c>
      <c r="G341" t="s">
        <v>98</v>
      </c>
      <c r="H341" s="1">
        <v>4</v>
      </c>
      <c r="I341" t="s">
        <v>24</v>
      </c>
      <c r="J341" t="s">
        <v>27</v>
      </c>
      <c r="K341" t="s">
        <v>21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22</v>
      </c>
      <c r="U341" t="s">
        <v>361</v>
      </c>
    </row>
    <row r="342" spans="1:21">
      <c r="A342">
        <v>388314</v>
      </c>
      <c r="B342" t="s">
        <v>78</v>
      </c>
      <c r="C342" t="s">
        <v>107</v>
      </c>
      <c r="D342" t="s">
        <v>86</v>
      </c>
      <c r="E342" t="s">
        <v>17</v>
      </c>
      <c r="G342" t="s">
        <v>98</v>
      </c>
      <c r="H342" s="1">
        <v>4</v>
      </c>
      <c r="I342" t="s">
        <v>23</v>
      </c>
      <c r="J342" t="s">
        <v>27</v>
      </c>
      <c r="K342" t="s">
        <v>21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22</v>
      </c>
      <c r="U342" t="s">
        <v>361</v>
      </c>
    </row>
    <row r="343" spans="1:21">
      <c r="A343">
        <v>388313</v>
      </c>
      <c r="B343" t="s">
        <v>78</v>
      </c>
      <c r="C343" t="s">
        <v>107</v>
      </c>
      <c r="D343" t="s">
        <v>86</v>
      </c>
      <c r="E343" t="s">
        <v>17</v>
      </c>
      <c r="G343" t="s">
        <v>98</v>
      </c>
      <c r="H343" s="1">
        <v>4</v>
      </c>
      <c r="I343" t="s">
        <v>19</v>
      </c>
      <c r="J343" t="s">
        <v>27</v>
      </c>
      <c r="K343" t="s">
        <v>21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22</v>
      </c>
      <c r="U343" t="s">
        <v>361</v>
      </c>
    </row>
    <row r="344" spans="1:21">
      <c r="A344">
        <v>388312</v>
      </c>
      <c r="B344" t="s">
        <v>78</v>
      </c>
      <c r="C344" t="s">
        <v>107</v>
      </c>
      <c r="D344" t="s">
        <v>86</v>
      </c>
      <c r="E344" t="s">
        <v>17</v>
      </c>
      <c r="G344" t="s">
        <v>98</v>
      </c>
      <c r="H344" s="1">
        <v>3</v>
      </c>
      <c r="I344" t="s">
        <v>24</v>
      </c>
      <c r="J344" t="s">
        <v>26</v>
      </c>
      <c r="K344" t="s">
        <v>21</v>
      </c>
      <c r="L344">
        <v>1</v>
      </c>
      <c r="M344">
        <v>41800000</v>
      </c>
      <c r="N344">
        <v>5.98</v>
      </c>
      <c r="O344">
        <v>2500000</v>
      </c>
      <c r="P344">
        <v>0</v>
      </c>
      <c r="Q344">
        <v>0</v>
      </c>
      <c r="R344">
        <v>0</v>
      </c>
      <c r="S344">
        <v>0</v>
      </c>
      <c r="T344" t="s">
        <v>22</v>
      </c>
      <c r="U344" t="s">
        <v>361</v>
      </c>
    </row>
    <row r="345" spans="1:21">
      <c r="A345">
        <v>388311</v>
      </c>
      <c r="B345" t="s">
        <v>78</v>
      </c>
      <c r="C345" t="s">
        <v>107</v>
      </c>
      <c r="D345" t="s">
        <v>86</v>
      </c>
      <c r="E345" t="s">
        <v>17</v>
      </c>
      <c r="G345" t="s">
        <v>98</v>
      </c>
      <c r="H345" s="1">
        <v>3</v>
      </c>
      <c r="I345" t="s">
        <v>23</v>
      </c>
      <c r="J345" t="s">
        <v>26</v>
      </c>
      <c r="K345" t="s">
        <v>21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22</v>
      </c>
      <c r="U345" t="s">
        <v>361</v>
      </c>
    </row>
    <row r="346" spans="1:21">
      <c r="A346">
        <v>388310</v>
      </c>
      <c r="B346" t="s">
        <v>78</v>
      </c>
      <c r="C346" t="s">
        <v>107</v>
      </c>
      <c r="D346" t="s">
        <v>86</v>
      </c>
      <c r="E346" t="s">
        <v>17</v>
      </c>
      <c r="G346" t="s">
        <v>98</v>
      </c>
      <c r="H346" s="1">
        <v>3</v>
      </c>
      <c r="I346" t="s">
        <v>19</v>
      </c>
      <c r="J346" t="s">
        <v>26</v>
      </c>
      <c r="K346" t="s">
        <v>21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22</v>
      </c>
      <c r="U346" t="s">
        <v>361</v>
      </c>
    </row>
    <row r="347" spans="1:21">
      <c r="A347">
        <v>388309</v>
      </c>
      <c r="B347" t="s">
        <v>78</v>
      </c>
      <c r="C347" t="s">
        <v>107</v>
      </c>
      <c r="D347" t="s">
        <v>86</v>
      </c>
      <c r="E347" t="s">
        <v>17</v>
      </c>
      <c r="G347" t="s">
        <v>98</v>
      </c>
      <c r="H347" s="1">
        <v>2</v>
      </c>
      <c r="I347" t="s">
        <v>24</v>
      </c>
      <c r="J347" t="s">
        <v>25</v>
      </c>
      <c r="K347" t="s">
        <v>21</v>
      </c>
      <c r="L347">
        <v>2</v>
      </c>
      <c r="M347">
        <v>75100000</v>
      </c>
      <c r="N347">
        <v>7.98</v>
      </c>
      <c r="O347">
        <v>6000000</v>
      </c>
      <c r="P347">
        <v>0</v>
      </c>
      <c r="Q347">
        <v>0</v>
      </c>
      <c r="R347">
        <v>0</v>
      </c>
      <c r="S347">
        <v>0</v>
      </c>
      <c r="T347" t="s">
        <v>22</v>
      </c>
      <c r="U347" t="s">
        <v>362</v>
      </c>
    </row>
    <row r="348" spans="1:21">
      <c r="A348">
        <v>388308</v>
      </c>
      <c r="B348" t="s">
        <v>78</v>
      </c>
      <c r="C348" t="s">
        <v>107</v>
      </c>
      <c r="D348" t="s">
        <v>86</v>
      </c>
      <c r="E348" t="s">
        <v>17</v>
      </c>
      <c r="G348" t="s">
        <v>98</v>
      </c>
      <c r="H348" s="1">
        <v>2</v>
      </c>
      <c r="I348" t="s">
        <v>23</v>
      </c>
      <c r="J348" t="s">
        <v>25</v>
      </c>
      <c r="K348" t="s">
        <v>21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22</v>
      </c>
      <c r="U348" t="s">
        <v>362</v>
      </c>
    </row>
    <row r="349" spans="1:21">
      <c r="A349">
        <v>388307</v>
      </c>
      <c r="B349" t="s">
        <v>78</v>
      </c>
      <c r="C349" t="s">
        <v>107</v>
      </c>
      <c r="D349" t="s">
        <v>86</v>
      </c>
      <c r="E349" t="s">
        <v>17</v>
      </c>
      <c r="G349" t="s">
        <v>98</v>
      </c>
      <c r="H349" s="1">
        <v>2</v>
      </c>
      <c r="I349" t="s">
        <v>19</v>
      </c>
      <c r="J349" t="s">
        <v>25</v>
      </c>
      <c r="K349" t="s">
        <v>21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22</v>
      </c>
      <c r="U349" t="s">
        <v>362</v>
      </c>
    </row>
    <row r="350" spans="1:21">
      <c r="A350">
        <v>388306</v>
      </c>
      <c r="B350" t="s">
        <v>78</v>
      </c>
      <c r="C350" t="s">
        <v>107</v>
      </c>
      <c r="D350" t="s">
        <v>86</v>
      </c>
      <c r="E350" t="s">
        <v>17</v>
      </c>
      <c r="G350" t="s">
        <v>98</v>
      </c>
      <c r="H350" s="1">
        <v>1</v>
      </c>
      <c r="I350" t="s">
        <v>24</v>
      </c>
      <c r="J350" t="s">
        <v>20</v>
      </c>
      <c r="K350" t="s">
        <v>21</v>
      </c>
      <c r="L350">
        <v>1</v>
      </c>
      <c r="M350">
        <v>38800000</v>
      </c>
      <c r="N350">
        <v>2.57</v>
      </c>
      <c r="O350">
        <v>1000000</v>
      </c>
      <c r="P350">
        <v>0</v>
      </c>
      <c r="Q350">
        <v>0</v>
      </c>
      <c r="R350">
        <v>0</v>
      </c>
      <c r="S350">
        <v>0</v>
      </c>
      <c r="T350" t="s">
        <v>22</v>
      </c>
      <c r="U350" t="s">
        <v>362</v>
      </c>
    </row>
    <row r="351" spans="1:21">
      <c r="A351">
        <v>388305</v>
      </c>
      <c r="B351" t="s">
        <v>78</v>
      </c>
      <c r="C351" t="s">
        <v>107</v>
      </c>
      <c r="D351" t="s">
        <v>86</v>
      </c>
      <c r="E351" t="s">
        <v>17</v>
      </c>
      <c r="G351" t="s">
        <v>98</v>
      </c>
      <c r="H351" s="1">
        <v>1</v>
      </c>
      <c r="I351" t="s">
        <v>23</v>
      </c>
      <c r="J351" t="s">
        <v>20</v>
      </c>
      <c r="K351" t="s">
        <v>21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22</v>
      </c>
      <c r="U351" t="s">
        <v>362</v>
      </c>
    </row>
    <row r="352" spans="1:21">
      <c r="A352">
        <v>388304</v>
      </c>
      <c r="B352" t="s">
        <v>78</v>
      </c>
      <c r="C352" t="s">
        <v>107</v>
      </c>
      <c r="D352" t="s">
        <v>86</v>
      </c>
      <c r="E352" t="s">
        <v>17</v>
      </c>
      <c r="G352" t="s">
        <v>98</v>
      </c>
      <c r="H352" s="1">
        <v>1</v>
      </c>
      <c r="I352" t="s">
        <v>19</v>
      </c>
      <c r="J352" t="s">
        <v>20</v>
      </c>
      <c r="K352" t="s">
        <v>21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22</v>
      </c>
      <c r="U352" t="s">
        <v>362</v>
      </c>
    </row>
    <row r="353" spans="1:21">
      <c r="A353">
        <v>388303</v>
      </c>
      <c r="B353" t="s">
        <v>78</v>
      </c>
      <c r="C353" t="s">
        <v>107</v>
      </c>
      <c r="D353" t="s">
        <v>86</v>
      </c>
      <c r="E353" t="s">
        <v>17</v>
      </c>
      <c r="G353" t="s">
        <v>98</v>
      </c>
      <c r="H353" s="1">
        <v>12</v>
      </c>
      <c r="I353" t="s">
        <v>24</v>
      </c>
      <c r="J353" t="s">
        <v>35</v>
      </c>
      <c r="K353" t="s">
        <v>21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 t="s">
        <v>22</v>
      </c>
      <c r="U353" t="s">
        <v>362</v>
      </c>
    </row>
    <row r="354" spans="1:21">
      <c r="A354">
        <v>388302</v>
      </c>
      <c r="B354" t="s">
        <v>78</v>
      </c>
      <c r="C354" t="s">
        <v>107</v>
      </c>
      <c r="D354" t="s">
        <v>86</v>
      </c>
      <c r="E354" t="s">
        <v>17</v>
      </c>
      <c r="G354" t="s">
        <v>98</v>
      </c>
      <c r="H354" s="1">
        <v>12</v>
      </c>
      <c r="I354" t="s">
        <v>23</v>
      </c>
      <c r="J354" t="s">
        <v>35</v>
      </c>
      <c r="K354" t="s">
        <v>21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22</v>
      </c>
      <c r="U354" t="s">
        <v>362</v>
      </c>
    </row>
    <row r="355" spans="1:21">
      <c r="A355">
        <v>388301</v>
      </c>
      <c r="B355" t="s">
        <v>78</v>
      </c>
      <c r="C355" t="s">
        <v>107</v>
      </c>
      <c r="D355" t="s">
        <v>86</v>
      </c>
      <c r="E355" t="s">
        <v>17</v>
      </c>
      <c r="G355" t="s">
        <v>98</v>
      </c>
      <c r="H355" s="1">
        <v>12</v>
      </c>
      <c r="I355" t="s">
        <v>19</v>
      </c>
      <c r="J355" t="s">
        <v>35</v>
      </c>
      <c r="K355" t="s">
        <v>21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22</v>
      </c>
      <c r="U355" t="s">
        <v>362</v>
      </c>
    </row>
    <row r="356" spans="1:21">
      <c r="A356">
        <v>388300</v>
      </c>
      <c r="B356" t="s">
        <v>78</v>
      </c>
      <c r="C356" t="s">
        <v>107</v>
      </c>
      <c r="D356" t="s">
        <v>86</v>
      </c>
      <c r="E356" t="s">
        <v>17</v>
      </c>
      <c r="G356" t="s">
        <v>98</v>
      </c>
      <c r="H356" s="1">
        <v>11</v>
      </c>
      <c r="I356" t="s">
        <v>24</v>
      </c>
      <c r="J356" t="s">
        <v>34</v>
      </c>
      <c r="K356" t="s">
        <v>21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 t="s">
        <v>22</v>
      </c>
      <c r="U356" t="s">
        <v>294</v>
      </c>
    </row>
    <row r="357" spans="1:21">
      <c r="A357">
        <v>388299</v>
      </c>
      <c r="B357" t="s">
        <v>78</v>
      </c>
      <c r="C357" t="s">
        <v>107</v>
      </c>
      <c r="D357" t="s">
        <v>86</v>
      </c>
      <c r="E357" t="s">
        <v>17</v>
      </c>
      <c r="G357" t="s">
        <v>98</v>
      </c>
      <c r="H357" s="1">
        <v>11</v>
      </c>
      <c r="I357" t="s">
        <v>23</v>
      </c>
      <c r="J357" t="s">
        <v>34</v>
      </c>
      <c r="K357" t="s">
        <v>21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22</v>
      </c>
      <c r="U357" t="s">
        <v>294</v>
      </c>
    </row>
    <row r="358" spans="1:21">
      <c r="A358">
        <v>388298</v>
      </c>
      <c r="B358" t="s">
        <v>78</v>
      </c>
      <c r="C358" t="s">
        <v>107</v>
      </c>
      <c r="D358" t="s">
        <v>86</v>
      </c>
      <c r="E358" t="s">
        <v>17</v>
      </c>
      <c r="G358" t="s">
        <v>98</v>
      </c>
      <c r="H358" s="1">
        <v>11</v>
      </c>
      <c r="I358" t="s">
        <v>19</v>
      </c>
      <c r="J358" t="s">
        <v>34</v>
      </c>
      <c r="K358" t="s">
        <v>21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22</v>
      </c>
      <c r="U358" t="s">
        <v>294</v>
      </c>
    </row>
    <row r="359" spans="1:21">
      <c r="A359">
        <v>388297</v>
      </c>
      <c r="B359" t="s">
        <v>78</v>
      </c>
      <c r="C359" t="s">
        <v>107</v>
      </c>
      <c r="D359" t="s">
        <v>86</v>
      </c>
      <c r="E359" t="s">
        <v>17</v>
      </c>
      <c r="G359" t="s">
        <v>98</v>
      </c>
      <c r="H359" s="1">
        <v>10</v>
      </c>
      <c r="I359" t="s">
        <v>24</v>
      </c>
      <c r="J359" t="s">
        <v>33</v>
      </c>
      <c r="K359" t="s">
        <v>21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 t="s">
        <v>22</v>
      </c>
      <c r="U359" t="s">
        <v>294</v>
      </c>
    </row>
    <row r="360" spans="1:21">
      <c r="A360">
        <v>388296</v>
      </c>
      <c r="B360" t="s">
        <v>78</v>
      </c>
      <c r="C360" t="s">
        <v>107</v>
      </c>
      <c r="D360" t="s">
        <v>86</v>
      </c>
      <c r="E360" t="s">
        <v>17</v>
      </c>
      <c r="G360" t="s">
        <v>98</v>
      </c>
      <c r="H360" s="1">
        <v>10</v>
      </c>
      <c r="I360" t="s">
        <v>23</v>
      </c>
      <c r="J360" t="s">
        <v>33</v>
      </c>
      <c r="K360" t="s">
        <v>21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22</v>
      </c>
      <c r="U360" t="s">
        <v>294</v>
      </c>
    </row>
    <row r="361" spans="1:21">
      <c r="A361">
        <v>388295</v>
      </c>
      <c r="B361" t="s">
        <v>78</v>
      </c>
      <c r="C361" t="s">
        <v>107</v>
      </c>
      <c r="D361" t="s">
        <v>86</v>
      </c>
      <c r="E361" t="s">
        <v>17</v>
      </c>
      <c r="G361" t="s">
        <v>98</v>
      </c>
      <c r="H361" s="1">
        <v>10</v>
      </c>
      <c r="I361" t="s">
        <v>19</v>
      </c>
      <c r="J361" t="s">
        <v>33</v>
      </c>
      <c r="K361" t="s">
        <v>21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22</v>
      </c>
      <c r="U361" t="s">
        <v>294</v>
      </c>
    </row>
    <row r="362" spans="1:21">
      <c r="A362">
        <v>382633</v>
      </c>
      <c r="B362" t="s">
        <v>78</v>
      </c>
      <c r="C362" t="s">
        <v>104</v>
      </c>
      <c r="D362" t="s">
        <v>105</v>
      </c>
      <c r="E362" t="s">
        <v>82</v>
      </c>
      <c r="G362" t="s">
        <v>106</v>
      </c>
      <c r="H362" s="1">
        <v>9</v>
      </c>
      <c r="I362" t="s">
        <v>24</v>
      </c>
      <c r="J362" t="s">
        <v>32</v>
      </c>
      <c r="K362" t="s">
        <v>21</v>
      </c>
      <c r="L362">
        <v>6</v>
      </c>
      <c r="M362">
        <v>2400000</v>
      </c>
      <c r="N362">
        <v>100</v>
      </c>
      <c r="O362">
        <v>2400000</v>
      </c>
      <c r="P362">
        <v>4</v>
      </c>
      <c r="Q362">
        <v>1802516</v>
      </c>
      <c r="R362">
        <v>100</v>
      </c>
      <c r="S362">
        <v>1802516</v>
      </c>
      <c r="T362" t="s">
        <v>22</v>
      </c>
      <c r="U362" t="s">
        <v>363</v>
      </c>
    </row>
    <row r="363" spans="1:21">
      <c r="A363">
        <v>382632</v>
      </c>
      <c r="B363" t="s">
        <v>78</v>
      </c>
      <c r="C363" t="s">
        <v>104</v>
      </c>
      <c r="D363" t="s">
        <v>105</v>
      </c>
      <c r="E363" t="s">
        <v>82</v>
      </c>
      <c r="G363" t="s">
        <v>106</v>
      </c>
      <c r="H363" s="1">
        <v>9</v>
      </c>
      <c r="I363" t="s">
        <v>23</v>
      </c>
      <c r="J363" t="s">
        <v>32</v>
      </c>
      <c r="K363" t="s">
        <v>21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 t="s">
        <v>22</v>
      </c>
      <c r="U363" t="s">
        <v>364</v>
      </c>
    </row>
    <row r="364" spans="1:21">
      <c r="A364">
        <v>382631</v>
      </c>
      <c r="B364" t="s">
        <v>78</v>
      </c>
      <c r="C364" t="s">
        <v>104</v>
      </c>
      <c r="D364" t="s">
        <v>105</v>
      </c>
      <c r="E364" t="s">
        <v>82</v>
      </c>
      <c r="G364" t="s">
        <v>106</v>
      </c>
      <c r="H364" s="1">
        <v>9</v>
      </c>
      <c r="I364" t="s">
        <v>19</v>
      </c>
      <c r="J364" t="s">
        <v>32</v>
      </c>
      <c r="K364" t="s">
        <v>21</v>
      </c>
      <c r="L364">
        <v>0</v>
      </c>
      <c r="M364">
        <v>0</v>
      </c>
      <c r="N364">
        <v>0</v>
      </c>
      <c r="O364">
        <v>0</v>
      </c>
      <c r="P364">
        <v>4</v>
      </c>
      <c r="Q364">
        <v>1802516</v>
      </c>
      <c r="R364">
        <v>100</v>
      </c>
      <c r="S364">
        <v>1802516</v>
      </c>
      <c r="T364" t="s">
        <v>22</v>
      </c>
      <c r="U364" t="s">
        <v>364</v>
      </c>
    </row>
    <row r="365" spans="1:21">
      <c r="A365">
        <v>382630</v>
      </c>
      <c r="B365" t="s">
        <v>78</v>
      </c>
      <c r="C365" t="s">
        <v>104</v>
      </c>
      <c r="D365" t="s">
        <v>105</v>
      </c>
      <c r="E365" t="s">
        <v>82</v>
      </c>
      <c r="G365" t="s">
        <v>106</v>
      </c>
      <c r="H365" s="1">
        <v>8</v>
      </c>
      <c r="I365" t="s">
        <v>24</v>
      </c>
      <c r="J365" t="s">
        <v>31</v>
      </c>
      <c r="K365" t="s">
        <v>21</v>
      </c>
      <c r="L365">
        <v>6</v>
      </c>
      <c r="M365">
        <v>2400000</v>
      </c>
      <c r="N365">
        <v>100</v>
      </c>
      <c r="O365">
        <v>2400000</v>
      </c>
      <c r="P365">
        <v>4</v>
      </c>
      <c r="Q365">
        <v>1235485</v>
      </c>
      <c r="R365">
        <v>100</v>
      </c>
      <c r="S365">
        <v>1235485</v>
      </c>
      <c r="T365" t="s">
        <v>22</v>
      </c>
      <c r="U365" t="s">
        <v>364</v>
      </c>
    </row>
    <row r="366" spans="1:21">
      <c r="A366">
        <v>382629</v>
      </c>
      <c r="B366" t="s">
        <v>78</v>
      </c>
      <c r="C366" t="s">
        <v>104</v>
      </c>
      <c r="D366" t="s">
        <v>105</v>
      </c>
      <c r="E366" t="s">
        <v>82</v>
      </c>
      <c r="G366" t="s">
        <v>106</v>
      </c>
      <c r="H366" s="1">
        <v>8</v>
      </c>
      <c r="I366" t="s">
        <v>23</v>
      </c>
      <c r="J366" t="s">
        <v>31</v>
      </c>
      <c r="K366" t="s">
        <v>21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 t="s">
        <v>22</v>
      </c>
      <c r="U366" t="s">
        <v>364</v>
      </c>
    </row>
    <row r="367" spans="1:21">
      <c r="A367">
        <v>382628</v>
      </c>
      <c r="B367" t="s">
        <v>78</v>
      </c>
      <c r="C367" t="s">
        <v>104</v>
      </c>
      <c r="D367" t="s">
        <v>105</v>
      </c>
      <c r="E367" t="s">
        <v>82</v>
      </c>
      <c r="G367" t="s">
        <v>106</v>
      </c>
      <c r="H367" s="1">
        <v>8</v>
      </c>
      <c r="I367" t="s">
        <v>19</v>
      </c>
      <c r="J367" t="s">
        <v>31</v>
      </c>
      <c r="K367" t="s">
        <v>21</v>
      </c>
      <c r="L367">
        <v>0</v>
      </c>
      <c r="M367">
        <v>0</v>
      </c>
      <c r="N367">
        <v>0</v>
      </c>
      <c r="O367">
        <v>0</v>
      </c>
      <c r="P367">
        <v>4</v>
      </c>
      <c r="Q367">
        <v>1235485</v>
      </c>
      <c r="R367">
        <v>100</v>
      </c>
      <c r="S367">
        <v>1235485</v>
      </c>
      <c r="T367" t="s">
        <v>22</v>
      </c>
      <c r="U367" t="s">
        <v>364</v>
      </c>
    </row>
    <row r="368" spans="1:21">
      <c r="A368">
        <v>382627</v>
      </c>
      <c r="B368" t="s">
        <v>78</v>
      </c>
      <c r="C368" t="s">
        <v>104</v>
      </c>
      <c r="D368" t="s">
        <v>105</v>
      </c>
      <c r="E368" t="s">
        <v>82</v>
      </c>
      <c r="G368" t="s">
        <v>106</v>
      </c>
      <c r="H368" s="1">
        <v>7</v>
      </c>
      <c r="I368" t="s">
        <v>24</v>
      </c>
      <c r="J368" t="s">
        <v>30</v>
      </c>
      <c r="K368" t="s">
        <v>21</v>
      </c>
      <c r="L368">
        <v>6</v>
      </c>
      <c r="M368">
        <v>2400000</v>
      </c>
      <c r="N368">
        <v>100</v>
      </c>
      <c r="O368">
        <v>2400000</v>
      </c>
      <c r="P368">
        <v>4</v>
      </c>
      <c r="Q368">
        <v>1260314</v>
      </c>
      <c r="R368">
        <v>100</v>
      </c>
      <c r="S368">
        <v>1260314</v>
      </c>
      <c r="T368" t="s">
        <v>22</v>
      </c>
      <c r="U368" t="s">
        <v>364</v>
      </c>
    </row>
    <row r="369" spans="1:21">
      <c r="A369">
        <v>382626</v>
      </c>
      <c r="B369" t="s">
        <v>78</v>
      </c>
      <c r="C369" t="s">
        <v>104</v>
      </c>
      <c r="D369" t="s">
        <v>105</v>
      </c>
      <c r="E369" t="s">
        <v>82</v>
      </c>
      <c r="G369" t="s">
        <v>106</v>
      </c>
      <c r="H369" s="1">
        <v>7</v>
      </c>
      <c r="I369" t="s">
        <v>23</v>
      </c>
      <c r="J369" t="s">
        <v>30</v>
      </c>
      <c r="K369" t="s">
        <v>21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 t="s">
        <v>22</v>
      </c>
      <c r="U369" t="s">
        <v>364</v>
      </c>
    </row>
    <row r="370" spans="1:21">
      <c r="A370">
        <v>382625</v>
      </c>
      <c r="B370" t="s">
        <v>78</v>
      </c>
      <c r="C370" t="s">
        <v>104</v>
      </c>
      <c r="D370" t="s">
        <v>105</v>
      </c>
      <c r="E370" t="s">
        <v>82</v>
      </c>
      <c r="G370" t="s">
        <v>106</v>
      </c>
      <c r="H370" s="1">
        <v>7</v>
      </c>
      <c r="I370" t="s">
        <v>19</v>
      </c>
      <c r="J370" t="s">
        <v>30</v>
      </c>
      <c r="K370" t="s">
        <v>21</v>
      </c>
      <c r="L370">
        <v>0</v>
      </c>
      <c r="M370">
        <v>0</v>
      </c>
      <c r="N370">
        <v>0</v>
      </c>
      <c r="O370">
        <v>0</v>
      </c>
      <c r="P370">
        <v>4</v>
      </c>
      <c r="Q370">
        <v>1260314</v>
      </c>
      <c r="R370">
        <v>100</v>
      </c>
      <c r="S370">
        <v>1260314</v>
      </c>
      <c r="T370" t="s">
        <v>22</v>
      </c>
      <c r="U370" t="s">
        <v>364</v>
      </c>
    </row>
    <row r="371" spans="1:21">
      <c r="A371">
        <v>382624</v>
      </c>
      <c r="B371" t="s">
        <v>78</v>
      </c>
      <c r="C371" t="s">
        <v>104</v>
      </c>
      <c r="D371" t="s">
        <v>105</v>
      </c>
      <c r="E371" t="s">
        <v>82</v>
      </c>
      <c r="G371" t="s">
        <v>106</v>
      </c>
      <c r="H371" s="1">
        <v>6</v>
      </c>
      <c r="I371" t="s">
        <v>24</v>
      </c>
      <c r="J371" t="s">
        <v>29</v>
      </c>
      <c r="K371" t="s">
        <v>21</v>
      </c>
      <c r="L371">
        <v>6</v>
      </c>
      <c r="M371">
        <v>2400000</v>
      </c>
      <c r="N371">
        <v>100</v>
      </c>
      <c r="O371">
        <v>2400000</v>
      </c>
      <c r="P371">
        <v>4</v>
      </c>
      <c r="Q371">
        <v>1008221</v>
      </c>
      <c r="R371">
        <v>100</v>
      </c>
      <c r="S371">
        <v>1008221</v>
      </c>
      <c r="T371" t="s">
        <v>22</v>
      </c>
      <c r="U371" t="s">
        <v>364</v>
      </c>
    </row>
    <row r="372" spans="1:21">
      <c r="A372">
        <v>382623</v>
      </c>
      <c r="B372" t="s">
        <v>78</v>
      </c>
      <c r="C372" t="s">
        <v>104</v>
      </c>
      <c r="D372" t="s">
        <v>105</v>
      </c>
      <c r="E372" t="s">
        <v>82</v>
      </c>
      <c r="G372" t="s">
        <v>106</v>
      </c>
      <c r="H372" s="1">
        <v>6</v>
      </c>
      <c r="I372" t="s">
        <v>23</v>
      </c>
      <c r="J372" t="s">
        <v>29</v>
      </c>
      <c r="K372" t="s">
        <v>21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22</v>
      </c>
      <c r="U372" t="s">
        <v>365</v>
      </c>
    </row>
    <row r="373" spans="1:21">
      <c r="A373">
        <v>382622</v>
      </c>
      <c r="B373" t="s">
        <v>78</v>
      </c>
      <c r="C373" t="s">
        <v>104</v>
      </c>
      <c r="D373" t="s">
        <v>105</v>
      </c>
      <c r="E373" t="s">
        <v>82</v>
      </c>
      <c r="G373" t="s">
        <v>106</v>
      </c>
      <c r="H373" s="1">
        <v>6</v>
      </c>
      <c r="I373" t="s">
        <v>19</v>
      </c>
      <c r="J373" t="s">
        <v>29</v>
      </c>
      <c r="K373" t="s">
        <v>21</v>
      </c>
      <c r="L373">
        <v>0</v>
      </c>
      <c r="M373">
        <v>0</v>
      </c>
      <c r="N373">
        <v>0</v>
      </c>
      <c r="O373">
        <v>0</v>
      </c>
      <c r="P373">
        <v>4</v>
      </c>
      <c r="Q373">
        <v>1008221</v>
      </c>
      <c r="R373">
        <v>100</v>
      </c>
      <c r="S373">
        <v>1008221</v>
      </c>
      <c r="T373" t="s">
        <v>22</v>
      </c>
      <c r="U373" t="s">
        <v>365</v>
      </c>
    </row>
    <row r="374" spans="1:21">
      <c r="A374">
        <v>382621</v>
      </c>
      <c r="B374" t="s">
        <v>78</v>
      </c>
      <c r="C374" t="s">
        <v>104</v>
      </c>
      <c r="D374" t="s">
        <v>105</v>
      </c>
      <c r="E374" t="s">
        <v>82</v>
      </c>
      <c r="G374" t="s">
        <v>106</v>
      </c>
      <c r="H374" s="1">
        <v>5</v>
      </c>
      <c r="I374" t="s">
        <v>24</v>
      </c>
      <c r="J374" t="s">
        <v>28</v>
      </c>
      <c r="K374" t="s">
        <v>21</v>
      </c>
      <c r="L374">
        <v>6</v>
      </c>
      <c r="M374">
        <v>2400000</v>
      </c>
      <c r="N374">
        <v>100</v>
      </c>
      <c r="O374">
        <v>2400000</v>
      </c>
      <c r="P374">
        <v>6</v>
      </c>
      <c r="Q374">
        <v>1272991</v>
      </c>
      <c r="R374">
        <v>100</v>
      </c>
      <c r="S374">
        <v>1272991</v>
      </c>
      <c r="T374" t="s">
        <v>22</v>
      </c>
      <c r="U374" t="s">
        <v>365</v>
      </c>
    </row>
    <row r="375" spans="1:21">
      <c r="A375">
        <v>382620</v>
      </c>
      <c r="B375" t="s">
        <v>78</v>
      </c>
      <c r="C375" t="s">
        <v>104</v>
      </c>
      <c r="D375" t="s">
        <v>105</v>
      </c>
      <c r="E375" t="s">
        <v>82</v>
      </c>
      <c r="G375" t="s">
        <v>106</v>
      </c>
      <c r="H375" s="1">
        <v>5</v>
      </c>
      <c r="I375" t="s">
        <v>23</v>
      </c>
      <c r="J375" t="s">
        <v>28</v>
      </c>
      <c r="K375" t="s">
        <v>21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22</v>
      </c>
      <c r="U375" t="s">
        <v>365</v>
      </c>
    </row>
    <row r="376" spans="1:21">
      <c r="A376">
        <v>382619</v>
      </c>
      <c r="B376" t="s">
        <v>78</v>
      </c>
      <c r="C376" t="s">
        <v>104</v>
      </c>
      <c r="D376" t="s">
        <v>105</v>
      </c>
      <c r="E376" t="s">
        <v>82</v>
      </c>
      <c r="G376" t="s">
        <v>106</v>
      </c>
      <c r="H376" s="1">
        <v>5</v>
      </c>
      <c r="I376" t="s">
        <v>19</v>
      </c>
      <c r="J376" t="s">
        <v>28</v>
      </c>
      <c r="K376" t="s">
        <v>21</v>
      </c>
      <c r="L376">
        <v>0</v>
      </c>
      <c r="M376">
        <v>0</v>
      </c>
      <c r="N376">
        <v>0</v>
      </c>
      <c r="O376">
        <v>0</v>
      </c>
      <c r="P376">
        <v>6</v>
      </c>
      <c r="Q376">
        <v>1272991</v>
      </c>
      <c r="R376">
        <v>100</v>
      </c>
      <c r="S376">
        <v>1272991</v>
      </c>
      <c r="T376" t="s">
        <v>22</v>
      </c>
      <c r="U376" t="s">
        <v>365</v>
      </c>
    </row>
    <row r="377" spans="1:21">
      <c r="A377">
        <v>382618</v>
      </c>
      <c r="B377" t="s">
        <v>78</v>
      </c>
      <c r="C377" t="s">
        <v>104</v>
      </c>
      <c r="D377" t="s">
        <v>105</v>
      </c>
      <c r="E377" t="s">
        <v>82</v>
      </c>
      <c r="G377" t="s">
        <v>106</v>
      </c>
      <c r="H377" s="1">
        <v>4</v>
      </c>
      <c r="I377" t="s">
        <v>24</v>
      </c>
      <c r="J377" t="s">
        <v>27</v>
      </c>
      <c r="K377" t="s">
        <v>21</v>
      </c>
      <c r="L377">
        <v>6</v>
      </c>
      <c r="M377">
        <v>2400000</v>
      </c>
      <c r="N377">
        <v>100</v>
      </c>
      <c r="O377">
        <v>2400000</v>
      </c>
      <c r="P377">
        <v>6</v>
      </c>
      <c r="Q377">
        <v>2272830</v>
      </c>
      <c r="R377">
        <v>100</v>
      </c>
      <c r="S377">
        <v>2272830</v>
      </c>
      <c r="T377" t="s">
        <v>22</v>
      </c>
      <c r="U377" t="s">
        <v>365</v>
      </c>
    </row>
    <row r="378" spans="1:21">
      <c r="A378">
        <v>382617</v>
      </c>
      <c r="B378" t="s">
        <v>78</v>
      </c>
      <c r="C378" t="s">
        <v>104</v>
      </c>
      <c r="D378" t="s">
        <v>105</v>
      </c>
      <c r="E378" t="s">
        <v>82</v>
      </c>
      <c r="G378" t="s">
        <v>106</v>
      </c>
      <c r="H378" s="1">
        <v>4</v>
      </c>
      <c r="I378" t="s">
        <v>23</v>
      </c>
      <c r="J378" t="s">
        <v>27</v>
      </c>
      <c r="K378" t="s">
        <v>21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22</v>
      </c>
      <c r="U378" t="s">
        <v>365</v>
      </c>
    </row>
    <row r="379" spans="1:21">
      <c r="A379">
        <v>382616</v>
      </c>
      <c r="B379" t="s">
        <v>78</v>
      </c>
      <c r="C379" t="s">
        <v>104</v>
      </c>
      <c r="D379" t="s">
        <v>105</v>
      </c>
      <c r="E379" t="s">
        <v>82</v>
      </c>
      <c r="G379" t="s">
        <v>106</v>
      </c>
      <c r="H379" s="1">
        <v>4</v>
      </c>
      <c r="I379" t="s">
        <v>19</v>
      </c>
      <c r="J379" t="s">
        <v>27</v>
      </c>
      <c r="K379" t="s">
        <v>21</v>
      </c>
      <c r="L379">
        <v>0</v>
      </c>
      <c r="M379">
        <v>0</v>
      </c>
      <c r="N379">
        <v>0</v>
      </c>
      <c r="O379">
        <v>0</v>
      </c>
      <c r="P379">
        <v>6</v>
      </c>
      <c r="Q379">
        <v>2272830</v>
      </c>
      <c r="R379">
        <v>100</v>
      </c>
      <c r="S379">
        <v>2272830</v>
      </c>
      <c r="T379" t="s">
        <v>22</v>
      </c>
      <c r="U379" t="s">
        <v>365</v>
      </c>
    </row>
    <row r="380" spans="1:21">
      <c r="A380">
        <v>382615</v>
      </c>
      <c r="B380" t="s">
        <v>78</v>
      </c>
      <c r="C380" t="s">
        <v>104</v>
      </c>
      <c r="D380" t="s">
        <v>105</v>
      </c>
      <c r="E380" t="s">
        <v>82</v>
      </c>
      <c r="G380" t="s">
        <v>106</v>
      </c>
      <c r="H380" s="1">
        <v>3</v>
      </c>
      <c r="I380" t="s">
        <v>24</v>
      </c>
      <c r="J380" t="s">
        <v>26</v>
      </c>
      <c r="K380" t="s">
        <v>21</v>
      </c>
      <c r="L380">
        <v>6</v>
      </c>
      <c r="M380">
        <v>2400000</v>
      </c>
      <c r="N380">
        <v>100</v>
      </c>
      <c r="O380">
        <v>2400000</v>
      </c>
      <c r="P380">
        <v>6</v>
      </c>
      <c r="Q380">
        <v>1493173</v>
      </c>
      <c r="R380">
        <v>100</v>
      </c>
      <c r="S380">
        <v>1493173</v>
      </c>
      <c r="T380" t="s">
        <v>22</v>
      </c>
      <c r="U380" t="s">
        <v>366</v>
      </c>
    </row>
    <row r="381" spans="1:21">
      <c r="A381">
        <v>382614</v>
      </c>
      <c r="B381" t="s">
        <v>78</v>
      </c>
      <c r="C381" t="s">
        <v>104</v>
      </c>
      <c r="D381" t="s">
        <v>105</v>
      </c>
      <c r="E381" t="s">
        <v>82</v>
      </c>
      <c r="G381" t="s">
        <v>106</v>
      </c>
      <c r="H381" s="1">
        <v>3</v>
      </c>
      <c r="I381" t="s">
        <v>23</v>
      </c>
      <c r="J381" t="s">
        <v>26</v>
      </c>
      <c r="K381" t="s">
        <v>21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22</v>
      </c>
      <c r="U381" t="s">
        <v>366</v>
      </c>
    </row>
    <row r="382" spans="1:21">
      <c r="A382">
        <v>382613</v>
      </c>
      <c r="B382" t="s">
        <v>78</v>
      </c>
      <c r="C382" t="s">
        <v>104</v>
      </c>
      <c r="D382" t="s">
        <v>105</v>
      </c>
      <c r="E382" t="s">
        <v>82</v>
      </c>
      <c r="G382" t="s">
        <v>106</v>
      </c>
      <c r="H382" s="1">
        <v>3</v>
      </c>
      <c r="I382" t="s">
        <v>19</v>
      </c>
      <c r="J382" t="s">
        <v>26</v>
      </c>
      <c r="K382" t="s">
        <v>21</v>
      </c>
      <c r="L382">
        <v>0</v>
      </c>
      <c r="M382">
        <v>0</v>
      </c>
      <c r="N382">
        <v>0</v>
      </c>
      <c r="O382">
        <v>0</v>
      </c>
      <c r="P382">
        <v>6</v>
      </c>
      <c r="Q382">
        <v>1493173</v>
      </c>
      <c r="R382">
        <v>100</v>
      </c>
      <c r="S382">
        <v>1493173</v>
      </c>
      <c r="T382" t="s">
        <v>22</v>
      </c>
      <c r="U382" t="s">
        <v>366</v>
      </c>
    </row>
    <row r="383" spans="1:21">
      <c r="A383">
        <v>382612</v>
      </c>
      <c r="B383" t="s">
        <v>78</v>
      </c>
      <c r="C383" t="s">
        <v>104</v>
      </c>
      <c r="D383" t="s">
        <v>105</v>
      </c>
      <c r="E383" t="s">
        <v>82</v>
      </c>
      <c r="G383" t="s">
        <v>106</v>
      </c>
      <c r="H383" s="1">
        <v>2</v>
      </c>
      <c r="I383" t="s">
        <v>24</v>
      </c>
      <c r="J383" t="s">
        <v>25</v>
      </c>
      <c r="K383" t="s">
        <v>21</v>
      </c>
      <c r="L383">
        <v>6</v>
      </c>
      <c r="M383">
        <v>2400000</v>
      </c>
      <c r="N383">
        <v>100</v>
      </c>
      <c r="O383">
        <v>2400000</v>
      </c>
      <c r="P383">
        <v>6</v>
      </c>
      <c r="Q383">
        <v>946788</v>
      </c>
      <c r="R383">
        <v>100</v>
      </c>
      <c r="S383">
        <v>946788</v>
      </c>
      <c r="T383" t="s">
        <v>22</v>
      </c>
      <c r="U383" t="s">
        <v>366</v>
      </c>
    </row>
    <row r="384" spans="1:21">
      <c r="A384">
        <v>382611</v>
      </c>
      <c r="B384" t="s">
        <v>78</v>
      </c>
      <c r="C384" t="s">
        <v>104</v>
      </c>
      <c r="D384" t="s">
        <v>105</v>
      </c>
      <c r="E384" t="s">
        <v>82</v>
      </c>
      <c r="G384" t="s">
        <v>106</v>
      </c>
      <c r="H384" s="1">
        <v>2</v>
      </c>
      <c r="I384" t="s">
        <v>23</v>
      </c>
      <c r="J384" t="s">
        <v>25</v>
      </c>
      <c r="K384" t="s">
        <v>21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22</v>
      </c>
      <c r="U384" t="s">
        <v>366</v>
      </c>
    </row>
    <row r="385" spans="1:21">
      <c r="A385">
        <v>382610</v>
      </c>
      <c r="B385" t="s">
        <v>78</v>
      </c>
      <c r="C385" t="s">
        <v>104</v>
      </c>
      <c r="D385" t="s">
        <v>105</v>
      </c>
      <c r="E385" t="s">
        <v>82</v>
      </c>
      <c r="G385" t="s">
        <v>106</v>
      </c>
      <c r="H385" s="1">
        <v>2</v>
      </c>
      <c r="I385" t="s">
        <v>19</v>
      </c>
      <c r="J385" t="s">
        <v>25</v>
      </c>
      <c r="K385" t="s">
        <v>21</v>
      </c>
      <c r="L385">
        <v>0</v>
      </c>
      <c r="M385">
        <v>0</v>
      </c>
      <c r="N385">
        <v>0</v>
      </c>
      <c r="O385">
        <v>0</v>
      </c>
      <c r="P385">
        <v>6</v>
      </c>
      <c r="Q385">
        <v>946788</v>
      </c>
      <c r="R385">
        <v>100</v>
      </c>
      <c r="S385">
        <v>946788</v>
      </c>
      <c r="T385" t="s">
        <v>22</v>
      </c>
      <c r="U385" t="s">
        <v>366</v>
      </c>
    </row>
    <row r="386" spans="1:21">
      <c r="A386">
        <v>382609</v>
      </c>
      <c r="B386" t="s">
        <v>78</v>
      </c>
      <c r="C386" t="s">
        <v>104</v>
      </c>
      <c r="D386" t="s">
        <v>105</v>
      </c>
      <c r="E386" t="s">
        <v>82</v>
      </c>
      <c r="G386" t="s">
        <v>106</v>
      </c>
      <c r="H386" s="1">
        <v>1</v>
      </c>
      <c r="I386" t="s">
        <v>24</v>
      </c>
      <c r="J386" t="s">
        <v>20</v>
      </c>
      <c r="K386" t="s">
        <v>21</v>
      </c>
      <c r="L386">
        <v>6</v>
      </c>
      <c r="M386">
        <v>2400000</v>
      </c>
      <c r="N386">
        <v>100</v>
      </c>
      <c r="O386">
        <v>2400000</v>
      </c>
      <c r="P386">
        <v>6</v>
      </c>
      <c r="Q386">
        <v>2276077</v>
      </c>
      <c r="R386">
        <v>100</v>
      </c>
      <c r="S386">
        <v>2276077</v>
      </c>
      <c r="T386" t="s">
        <v>22</v>
      </c>
      <c r="U386" t="s">
        <v>366</v>
      </c>
    </row>
    <row r="387" spans="1:21">
      <c r="A387">
        <v>382608</v>
      </c>
      <c r="B387" t="s">
        <v>78</v>
      </c>
      <c r="C387" t="s">
        <v>104</v>
      </c>
      <c r="D387" t="s">
        <v>105</v>
      </c>
      <c r="E387" t="s">
        <v>82</v>
      </c>
      <c r="G387" t="s">
        <v>106</v>
      </c>
      <c r="H387" s="1">
        <v>1</v>
      </c>
      <c r="I387" t="s">
        <v>23</v>
      </c>
      <c r="J387" t="s">
        <v>20</v>
      </c>
      <c r="K387" t="s">
        <v>21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22</v>
      </c>
      <c r="U387" t="s">
        <v>366</v>
      </c>
    </row>
    <row r="388" spans="1:21">
      <c r="A388">
        <v>382607</v>
      </c>
      <c r="B388" t="s">
        <v>78</v>
      </c>
      <c r="C388" t="s">
        <v>104</v>
      </c>
      <c r="D388" t="s">
        <v>105</v>
      </c>
      <c r="E388" t="s">
        <v>82</v>
      </c>
      <c r="G388" t="s">
        <v>106</v>
      </c>
      <c r="H388" s="1">
        <v>1</v>
      </c>
      <c r="I388" t="s">
        <v>19</v>
      </c>
      <c r="J388" t="s">
        <v>20</v>
      </c>
      <c r="K388" t="s">
        <v>21</v>
      </c>
      <c r="L388">
        <v>0</v>
      </c>
      <c r="M388">
        <v>0</v>
      </c>
      <c r="N388">
        <v>0</v>
      </c>
      <c r="O388">
        <v>0</v>
      </c>
      <c r="P388">
        <v>6</v>
      </c>
      <c r="Q388">
        <v>2276077</v>
      </c>
      <c r="R388">
        <v>100</v>
      </c>
      <c r="S388">
        <v>2276077</v>
      </c>
      <c r="T388" t="s">
        <v>22</v>
      </c>
      <c r="U388" t="s">
        <v>366</v>
      </c>
    </row>
    <row r="389" spans="1:21">
      <c r="A389">
        <v>382606</v>
      </c>
      <c r="B389" t="s">
        <v>78</v>
      </c>
      <c r="C389" t="s">
        <v>104</v>
      </c>
      <c r="D389" t="s">
        <v>105</v>
      </c>
      <c r="E389" t="s">
        <v>82</v>
      </c>
      <c r="G389" t="s">
        <v>106</v>
      </c>
      <c r="H389" s="1">
        <v>12</v>
      </c>
      <c r="I389" t="s">
        <v>24</v>
      </c>
      <c r="J389" t="s">
        <v>35</v>
      </c>
      <c r="K389" t="s">
        <v>21</v>
      </c>
      <c r="L389">
        <v>6</v>
      </c>
      <c r="M389">
        <v>2400000</v>
      </c>
      <c r="N389">
        <v>100</v>
      </c>
      <c r="O389">
        <v>2400000</v>
      </c>
      <c r="P389">
        <v>0</v>
      </c>
      <c r="Q389">
        <v>0</v>
      </c>
      <c r="R389">
        <v>0</v>
      </c>
      <c r="S389">
        <v>0</v>
      </c>
      <c r="T389" t="s">
        <v>22</v>
      </c>
      <c r="U389" t="s">
        <v>295</v>
      </c>
    </row>
    <row r="390" spans="1:21">
      <c r="A390">
        <v>382605</v>
      </c>
      <c r="B390" t="s">
        <v>78</v>
      </c>
      <c r="C390" t="s">
        <v>104</v>
      </c>
      <c r="D390" t="s">
        <v>105</v>
      </c>
      <c r="E390" t="s">
        <v>82</v>
      </c>
      <c r="G390" t="s">
        <v>106</v>
      </c>
      <c r="H390" s="1">
        <v>12</v>
      </c>
      <c r="I390" t="s">
        <v>23</v>
      </c>
      <c r="J390" t="s">
        <v>35</v>
      </c>
      <c r="K390" t="s">
        <v>21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 t="s">
        <v>22</v>
      </c>
      <c r="U390" t="s">
        <v>295</v>
      </c>
    </row>
    <row r="391" spans="1:21">
      <c r="A391">
        <v>382604</v>
      </c>
      <c r="B391" t="s">
        <v>78</v>
      </c>
      <c r="C391" t="s">
        <v>104</v>
      </c>
      <c r="D391" t="s">
        <v>105</v>
      </c>
      <c r="E391" t="s">
        <v>82</v>
      </c>
      <c r="G391" t="s">
        <v>106</v>
      </c>
      <c r="H391" s="1">
        <v>12</v>
      </c>
      <c r="I391" t="s">
        <v>19</v>
      </c>
      <c r="J391" t="s">
        <v>35</v>
      </c>
      <c r="K391" t="s">
        <v>21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 t="s">
        <v>22</v>
      </c>
      <c r="U391" t="s">
        <v>295</v>
      </c>
    </row>
    <row r="392" spans="1:21">
      <c r="A392">
        <v>382603</v>
      </c>
      <c r="B392" t="s">
        <v>78</v>
      </c>
      <c r="C392" t="s">
        <v>104</v>
      </c>
      <c r="D392" t="s">
        <v>105</v>
      </c>
      <c r="E392" t="s">
        <v>82</v>
      </c>
      <c r="G392" t="s">
        <v>106</v>
      </c>
      <c r="H392" s="1">
        <v>11</v>
      </c>
      <c r="I392" t="s">
        <v>24</v>
      </c>
      <c r="J392" t="s">
        <v>34</v>
      </c>
      <c r="K392" t="s">
        <v>21</v>
      </c>
      <c r="L392">
        <v>6</v>
      </c>
      <c r="M392">
        <v>2400000</v>
      </c>
      <c r="N392">
        <v>100</v>
      </c>
      <c r="O392">
        <v>2400000</v>
      </c>
      <c r="P392">
        <v>0</v>
      </c>
      <c r="Q392">
        <v>0</v>
      </c>
      <c r="R392">
        <v>0</v>
      </c>
      <c r="S392">
        <v>0</v>
      </c>
      <c r="T392" t="s">
        <v>22</v>
      </c>
      <c r="U392" t="s">
        <v>295</v>
      </c>
    </row>
    <row r="393" spans="1:21">
      <c r="A393">
        <v>382602</v>
      </c>
      <c r="B393" t="s">
        <v>78</v>
      </c>
      <c r="C393" t="s">
        <v>104</v>
      </c>
      <c r="D393" t="s">
        <v>105</v>
      </c>
      <c r="E393" t="s">
        <v>82</v>
      </c>
      <c r="G393" t="s">
        <v>106</v>
      </c>
      <c r="H393" s="1">
        <v>11</v>
      </c>
      <c r="I393" t="s">
        <v>23</v>
      </c>
      <c r="J393" t="s">
        <v>34</v>
      </c>
      <c r="K393" t="s">
        <v>21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 t="s">
        <v>22</v>
      </c>
      <c r="U393" t="s">
        <v>295</v>
      </c>
    </row>
    <row r="394" spans="1:21">
      <c r="A394">
        <v>382601</v>
      </c>
      <c r="B394" t="s">
        <v>78</v>
      </c>
      <c r="C394" t="s">
        <v>104</v>
      </c>
      <c r="D394" t="s">
        <v>105</v>
      </c>
      <c r="E394" t="s">
        <v>82</v>
      </c>
      <c r="G394" t="s">
        <v>106</v>
      </c>
      <c r="H394" s="1">
        <v>11</v>
      </c>
      <c r="I394" t="s">
        <v>19</v>
      </c>
      <c r="J394" t="s">
        <v>34</v>
      </c>
      <c r="K394" t="s">
        <v>21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 t="s">
        <v>22</v>
      </c>
      <c r="U394" t="s">
        <v>295</v>
      </c>
    </row>
    <row r="395" spans="1:21">
      <c r="A395">
        <v>382600</v>
      </c>
      <c r="B395" t="s">
        <v>78</v>
      </c>
      <c r="C395" t="s">
        <v>104</v>
      </c>
      <c r="D395" t="s">
        <v>105</v>
      </c>
      <c r="E395" t="s">
        <v>82</v>
      </c>
      <c r="G395" t="s">
        <v>106</v>
      </c>
      <c r="H395" s="1">
        <v>10</v>
      </c>
      <c r="I395" t="s">
        <v>24</v>
      </c>
      <c r="J395" t="s">
        <v>33</v>
      </c>
      <c r="K395" t="s">
        <v>21</v>
      </c>
      <c r="L395">
        <v>6</v>
      </c>
      <c r="M395">
        <v>2400000</v>
      </c>
      <c r="N395">
        <v>100</v>
      </c>
      <c r="O395">
        <v>2400000</v>
      </c>
      <c r="P395">
        <v>0</v>
      </c>
      <c r="Q395">
        <v>0</v>
      </c>
      <c r="R395">
        <v>0</v>
      </c>
      <c r="S395">
        <v>0</v>
      </c>
      <c r="T395" t="s">
        <v>22</v>
      </c>
      <c r="U395" t="s">
        <v>295</v>
      </c>
    </row>
    <row r="396" spans="1:21">
      <c r="A396">
        <v>382599</v>
      </c>
      <c r="B396" t="s">
        <v>78</v>
      </c>
      <c r="C396" t="s">
        <v>104</v>
      </c>
      <c r="D396" t="s">
        <v>105</v>
      </c>
      <c r="E396" t="s">
        <v>82</v>
      </c>
      <c r="G396" t="s">
        <v>106</v>
      </c>
      <c r="H396" s="1">
        <v>10</v>
      </c>
      <c r="I396" t="s">
        <v>23</v>
      </c>
      <c r="J396" t="s">
        <v>33</v>
      </c>
      <c r="K396" t="s">
        <v>21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 t="s">
        <v>22</v>
      </c>
      <c r="U396" t="s">
        <v>295</v>
      </c>
    </row>
    <row r="397" spans="1:21">
      <c r="A397">
        <v>382598</v>
      </c>
      <c r="B397" t="s">
        <v>78</v>
      </c>
      <c r="C397" t="s">
        <v>104</v>
      </c>
      <c r="D397" t="s">
        <v>105</v>
      </c>
      <c r="E397" t="s">
        <v>82</v>
      </c>
      <c r="G397" t="s">
        <v>106</v>
      </c>
      <c r="H397" s="1">
        <v>10</v>
      </c>
      <c r="I397" t="s">
        <v>19</v>
      </c>
      <c r="J397" t="s">
        <v>33</v>
      </c>
      <c r="K397" t="s">
        <v>21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 t="s">
        <v>22</v>
      </c>
      <c r="U397" t="s">
        <v>295</v>
      </c>
    </row>
    <row r="398" spans="1:21">
      <c r="A398">
        <v>388294</v>
      </c>
      <c r="B398" t="s">
        <v>78</v>
      </c>
      <c r="C398" t="s">
        <v>103</v>
      </c>
      <c r="D398" t="s">
        <v>94</v>
      </c>
      <c r="E398" t="s">
        <v>52</v>
      </c>
      <c r="F398" t="s">
        <v>46</v>
      </c>
      <c r="G398" t="s">
        <v>89</v>
      </c>
      <c r="H398" s="1">
        <v>9</v>
      </c>
      <c r="I398" t="s">
        <v>24</v>
      </c>
      <c r="J398" t="s">
        <v>32</v>
      </c>
      <c r="K398" t="s">
        <v>21</v>
      </c>
      <c r="L398">
        <v>3</v>
      </c>
      <c r="M398">
        <v>84689626</v>
      </c>
      <c r="N398">
        <v>22.88</v>
      </c>
      <c r="O398">
        <v>19379082</v>
      </c>
      <c r="P398">
        <v>1</v>
      </c>
      <c r="Q398">
        <v>30310259</v>
      </c>
      <c r="R398">
        <v>22.19</v>
      </c>
      <c r="S398">
        <v>6727467</v>
      </c>
      <c r="T398" t="s">
        <v>22</v>
      </c>
      <c r="U398" t="s">
        <v>367</v>
      </c>
    </row>
    <row r="399" spans="1:21">
      <c r="A399">
        <v>388293</v>
      </c>
      <c r="B399" t="s">
        <v>78</v>
      </c>
      <c r="C399" t="s">
        <v>103</v>
      </c>
      <c r="D399" t="s">
        <v>94</v>
      </c>
      <c r="E399" t="s">
        <v>52</v>
      </c>
      <c r="F399" t="s">
        <v>46</v>
      </c>
      <c r="G399" t="s">
        <v>89</v>
      </c>
      <c r="H399" s="1">
        <v>9</v>
      </c>
      <c r="I399" t="s">
        <v>23</v>
      </c>
      <c r="J399" t="s">
        <v>32</v>
      </c>
      <c r="K399" t="s">
        <v>21</v>
      </c>
      <c r="L399">
        <v>2</v>
      </c>
      <c r="M399">
        <v>54000000</v>
      </c>
      <c r="N399">
        <v>24</v>
      </c>
      <c r="O399">
        <v>12960000</v>
      </c>
      <c r="P399">
        <v>0</v>
      </c>
      <c r="Q399">
        <v>0</v>
      </c>
      <c r="R399">
        <v>0</v>
      </c>
      <c r="S399">
        <v>0</v>
      </c>
      <c r="T399" t="s">
        <v>22</v>
      </c>
      <c r="U399" t="s">
        <v>367</v>
      </c>
    </row>
    <row r="400" spans="1:21">
      <c r="A400">
        <v>388292</v>
      </c>
      <c r="B400" t="s">
        <v>78</v>
      </c>
      <c r="C400" t="s">
        <v>103</v>
      </c>
      <c r="D400" t="s">
        <v>94</v>
      </c>
      <c r="E400" t="s">
        <v>52</v>
      </c>
      <c r="F400" t="s">
        <v>46</v>
      </c>
      <c r="G400" t="s">
        <v>89</v>
      </c>
      <c r="H400" s="1">
        <v>9</v>
      </c>
      <c r="I400" t="s">
        <v>19</v>
      </c>
      <c r="J400" t="s">
        <v>32</v>
      </c>
      <c r="K400" t="s">
        <v>21</v>
      </c>
      <c r="L400">
        <v>2</v>
      </c>
      <c r="M400">
        <v>54000000</v>
      </c>
      <c r="N400">
        <v>24</v>
      </c>
      <c r="O400">
        <v>12960000</v>
      </c>
      <c r="P400">
        <v>0</v>
      </c>
      <c r="Q400">
        <v>0</v>
      </c>
      <c r="R400">
        <v>0</v>
      </c>
      <c r="S400">
        <v>0</v>
      </c>
      <c r="T400" t="s">
        <v>22</v>
      </c>
      <c r="U400" t="s">
        <v>367</v>
      </c>
    </row>
    <row r="401" spans="1:21">
      <c r="A401">
        <v>388291</v>
      </c>
      <c r="B401" t="s">
        <v>78</v>
      </c>
      <c r="C401" t="s">
        <v>103</v>
      </c>
      <c r="D401" t="s">
        <v>94</v>
      </c>
      <c r="E401" t="s">
        <v>52</v>
      </c>
      <c r="F401" t="s">
        <v>46</v>
      </c>
      <c r="G401" t="s">
        <v>89</v>
      </c>
      <c r="H401" s="1">
        <v>8</v>
      </c>
      <c r="I401" t="s">
        <v>24</v>
      </c>
      <c r="J401" t="s">
        <v>31</v>
      </c>
      <c r="K401" t="s">
        <v>21</v>
      </c>
      <c r="L401">
        <v>5</v>
      </c>
      <c r="M401">
        <v>166181635</v>
      </c>
      <c r="N401">
        <v>20.010000000000002</v>
      </c>
      <c r="O401">
        <v>33262857</v>
      </c>
      <c r="P401">
        <v>4</v>
      </c>
      <c r="Q401">
        <v>135285288</v>
      </c>
      <c r="R401">
        <v>19.34</v>
      </c>
      <c r="S401">
        <v>26168867</v>
      </c>
      <c r="T401" t="s">
        <v>22</v>
      </c>
      <c r="U401" t="s">
        <v>367</v>
      </c>
    </row>
    <row r="402" spans="1:21">
      <c r="A402">
        <v>388290</v>
      </c>
      <c r="B402" t="s">
        <v>78</v>
      </c>
      <c r="C402" t="s">
        <v>103</v>
      </c>
      <c r="D402" t="s">
        <v>94</v>
      </c>
      <c r="E402" t="s">
        <v>52</v>
      </c>
      <c r="F402" t="s">
        <v>46</v>
      </c>
      <c r="G402" t="s">
        <v>89</v>
      </c>
      <c r="H402" s="1">
        <v>8</v>
      </c>
      <c r="I402" t="s">
        <v>23</v>
      </c>
      <c r="J402" t="s">
        <v>31</v>
      </c>
      <c r="K402" t="s">
        <v>21</v>
      </c>
      <c r="L402">
        <v>2</v>
      </c>
      <c r="M402">
        <v>54000000</v>
      </c>
      <c r="N402">
        <v>24</v>
      </c>
      <c r="O402">
        <v>12960000</v>
      </c>
      <c r="P402">
        <v>1</v>
      </c>
      <c r="Q402">
        <v>24381830</v>
      </c>
      <c r="R402">
        <v>25.83</v>
      </c>
      <c r="S402">
        <v>6299432</v>
      </c>
      <c r="T402" t="s">
        <v>22</v>
      </c>
      <c r="U402" t="s">
        <v>367</v>
      </c>
    </row>
    <row r="403" spans="1:21">
      <c r="A403">
        <v>388289</v>
      </c>
      <c r="B403" t="s">
        <v>78</v>
      </c>
      <c r="C403" t="s">
        <v>103</v>
      </c>
      <c r="D403" t="s">
        <v>94</v>
      </c>
      <c r="E403" t="s">
        <v>52</v>
      </c>
      <c r="F403" t="s">
        <v>46</v>
      </c>
      <c r="G403" t="s">
        <v>89</v>
      </c>
      <c r="H403" s="1">
        <v>8</v>
      </c>
      <c r="I403" t="s">
        <v>19</v>
      </c>
      <c r="J403" t="s">
        <v>31</v>
      </c>
      <c r="K403" t="s">
        <v>21</v>
      </c>
      <c r="L403">
        <v>2</v>
      </c>
      <c r="M403">
        <v>54000000</v>
      </c>
      <c r="N403">
        <v>24</v>
      </c>
      <c r="O403">
        <v>12960000</v>
      </c>
      <c r="P403">
        <v>1</v>
      </c>
      <c r="Q403">
        <v>28411819</v>
      </c>
      <c r="R403">
        <v>20.25</v>
      </c>
      <c r="S403">
        <v>5755287</v>
      </c>
      <c r="T403" t="s">
        <v>22</v>
      </c>
      <c r="U403" t="s">
        <v>367</v>
      </c>
    </row>
    <row r="404" spans="1:21">
      <c r="A404">
        <v>388288</v>
      </c>
      <c r="B404" t="s">
        <v>78</v>
      </c>
      <c r="C404" t="s">
        <v>103</v>
      </c>
      <c r="D404" t="s">
        <v>94</v>
      </c>
      <c r="E404" t="s">
        <v>52</v>
      </c>
      <c r="F404" t="s">
        <v>46</v>
      </c>
      <c r="G404" t="s">
        <v>89</v>
      </c>
      <c r="H404" s="1">
        <v>7</v>
      </c>
      <c r="I404" t="s">
        <v>24</v>
      </c>
      <c r="J404" t="s">
        <v>30</v>
      </c>
      <c r="K404" t="s">
        <v>21</v>
      </c>
      <c r="L404">
        <v>1</v>
      </c>
      <c r="M404">
        <v>35099177</v>
      </c>
      <c r="N404">
        <v>19.989999999999998</v>
      </c>
      <c r="O404">
        <v>7016351</v>
      </c>
      <c r="P404">
        <v>1</v>
      </c>
      <c r="Q404">
        <v>37067273</v>
      </c>
      <c r="R404">
        <v>19.27</v>
      </c>
      <c r="S404">
        <v>7146360</v>
      </c>
      <c r="T404" t="s">
        <v>22</v>
      </c>
      <c r="U404" t="s">
        <v>367</v>
      </c>
    </row>
    <row r="405" spans="1:21">
      <c r="A405">
        <v>388287</v>
      </c>
      <c r="B405" t="s">
        <v>78</v>
      </c>
      <c r="C405" t="s">
        <v>103</v>
      </c>
      <c r="D405" t="s">
        <v>94</v>
      </c>
      <c r="E405" t="s">
        <v>52</v>
      </c>
      <c r="F405" t="s">
        <v>46</v>
      </c>
      <c r="G405" t="s">
        <v>89</v>
      </c>
      <c r="H405" s="1">
        <v>7</v>
      </c>
      <c r="I405" t="s">
        <v>23</v>
      </c>
      <c r="J405" t="s">
        <v>30</v>
      </c>
      <c r="K405" t="s">
        <v>21</v>
      </c>
      <c r="L405">
        <v>2</v>
      </c>
      <c r="M405">
        <v>54000000</v>
      </c>
      <c r="N405">
        <v>24</v>
      </c>
      <c r="O405">
        <v>12960000</v>
      </c>
      <c r="P405">
        <v>3</v>
      </c>
      <c r="Q405">
        <v>92767706</v>
      </c>
      <c r="R405">
        <v>19.850000000000001</v>
      </c>
      <c r="S405">
        <v>18417495</v>
      </c>
      <c r="T405" t="s">
        <v>22</v>
      </c>
      <c r="U405" t="s">
        <v>368</v>
      </c>
    </row>
    <row r="406" spans="1:21">
      <c r="A406">
        <v>388286</v>
      </c>
      <c r="B406" t="s">
        <v>78</v>
      </c>
      <c r="C406" t="s">
        <v>103</v>
      </c>
      <c r="D406" t="s">
        <v>94</v>
      </c>
      <c r="E406" t="s">
        <v>52</v>
      </c>
      <c r="F406" t="s">
        <v>46</v>
      </c>
      <c r="G406" t="s">
        <v>89</v>
      </c>
      <c r="H406" s="1">
        <v>7</v>
      </c>
      <c r="I406" t="s">
        <v>19</v>
      </c>
      <c r="J406" t="s">
        <v>30</v>
      </c>
      <c r="K406" t="s">
        <v>21</v>
      </c>
      <c r="L406">
        <v>2</v>
      </c>
      <c r="M406">
        <v>54000000</v>
      </c>
      <c r="N406">
        <v>24</v>
      </c>
      <c r="O406">
        <v>12960000</v>
      </c>
      <c r="P406">
        <v>1</v>
      </c>
      <c r="Q406">
        <v>27327273</v>
      </c>
      <c r="R406">
        <v>20.29</v>
      </c>
      <c r="S406">
        <v>5545840</v>
      </c>
      <c r="T406" t="s">
        <v>22</v>
      </c>
      <c r="U406" t="s">
        <v>368</v>
      </c>
    </row>
    <row r="407" spans="1:21">
      <c r="A407">
        <v>388285</v>
      </c>
      <c r="B407" t="s">
        <v>78</v>
      </c>
      <c r="C407" t="s">
        <v>103</v>
      </c>
      <c r="D407" t="s">
        <v>94</v>
      </c>
      <c r="E407" t="s">
        <v>52</v>
      </c>
      <c r="F407" t="s">
        <v>46</v>
      </c>
      <c r="G407" t="s">
        <v>89</v>
      </c>
      <c r="H407" s="1">
        <v>6</v>
      </c>
      <c r="I407" t="s">
        <v>24</v>
      </c>
      <c r="J407" t="s">
        <v>29</v>
      </c>
      <c r="K407" t="s">
        <v>21</v>
      </c>
      <c r="L407">
        <v>1</v>
      </c>
      <c r="M407">
        <v>33761344</v>
      </c>
      <c r="N407">
        <v>19.57</v>
      </c>
      <c r="O407">
        <v>6608900</v>
      </c>
      <c r="P407">
        <v>2</v>
      </c>
      <c r="Q407">
        <v>84273304</v>
      </c>
      <c r="R407">
        <v>7.98</v>
      </c>
      <c r="S407">
        <v>6732985</v>
      </c>
      <c r="T407" t="s">
        <v>22</v>
      </c>
      <c r="U407" t="s">
        <v>368</v>
      </c>
    </row>
    <row r="408" spans="1:21">
      <c r="A408">
        <v>388284</v>
      </c>
      <c r="B408" t="s">
        <v>78</v>
      </c>
      <c r="C408" t="s">
        <v>103</v>
      </c>
      <c r="D408" t="s">
        <v>94</v>
      </c>
      <c r="E408" t="s">
        <v>52</v>
      </c>
      <c r="F408" t="s">
        <v>46</v>
      </c>
      <c r="G408" t="s">
        <v>89</v>
      </c>
      <c r="H408" s="1">
        <v>6</v>
      </c>
      <c r="I408" t="s">
        <v>23</v>
      </c>
      <c r="J408" t="s">
        <v>29</v>
      </c>
      <c r="K408" t="s">
        <v>21</v>
      </c>
      <c r="L408">
        <v>4</v>
      </c>
      <c r="M408">
        <v>113532992</v>
      </c>
      <c r="N408">
        <v>22.3</v>
      </c>
      <c r="O408">
        <v>25318659</v>
      </c>
      <c r="P408">
        <v>3</v>
      </c>
      <c r="Q408">
        <v>101746637</v>
      </c>
      <c r="R408">
        <v>21.51</v>
      </c>
      <c r="S408">
        <v>21892528</v>
      </c>
      <c r="T408" t="s">
        <v>22</v>
      </c>
      <c r="U408" t="s">
        <v>368</v>
      </c>
    </row>
    <row r="409" spans="1:21">
      <c r="A409">
        <v>388283</v>
      </c>
      <c r="B409" t="s">
        <v>78</v>
      </c>
      <c r="C409" t="s">
        <v>103</v>
      </c>
      <c r="D409" t="s">
        <v>94</v>
      </c>
      <c r="E409" t="s">
        <v>52</v>
      </c>
      <c r="F409" t="s">
        <v>46</v>
      </c>
      <c r="G409" t="s">
        <v>89</v>
      </c>
      <c r="H409" s="1">
        <v>6</v>
      </c>
      <c r="I409" t="s">
        <v>19</v>
      </c>
      <c r="J409" t="s">
        <v>29</v>
      </c>
      <c r="K409" t="s">
        <v>21</v>
      </c>
      <c r="L409">
        <v>2</v>
      </c>
      <c r="M409">
        <v>54000000</v>
      </c>
      <c r="N409">
        <v>24</v>
      </c>
      <c r="O409">
        <v>12960000</v>
      </c>
      <c r="P409">
        <v>1</v>
      </c>
      <c r="Q409">
        <v>45343362</v>
      </c>
      <c r="R409">
        <v>17.87</v>
      </c>
      <c r="S409">
        <v>8104122</v>
      </c>
      <c r="T409" t="s">
        <v>22</v>
      </c>
      <c r="U409" t="s">
        <v>368</v>
      </c>
    </row>
    <row r="410" spans="1:21">
      <c r="A410">
        <v>388282</v>
      </c>
      <c r="B410" t="s">
        <v>78</v>
      </c>
      <c r="C410" t="s">
        <v>103</v>
      </c>
      <c r="D410" t="s">
        <v>94</v>
      </c>
      <c r="E410" t="s">
        <v>52</v>
      </c>
      <c r="F410" t="s">
        <v>46</v>
      </c>
      <c r="G410" t="s">
        <v>89</v>
      </c>
      <c r="H410" s="1">
        <v>5</v>
      </c>
      <c r="I410" t="s">
        <v>24</v>
      </c>
      <c r="J410" t="s">
        <v>28</v>
      </c>
      <c r="K410" t="s">
        <v>21</v>
      </c>
      <c r="L410">
        <v>2</v>
      </c>
      <c r="M410">
        <v>114610803</v>
      </c>
      <c r="N410">
        <v>15.81</v>
      </c>
      <c r="O410">
        <v>18121657</v>
      </c>
      <c r="P410">
        <v>1</v>
      </c>
      <c r="Q410">
        <v>23636364</v>
      </c>
      <c r="R410">
        <v>20.5</v>
      </c>
      <c r="S410">
        <v>4846863</v>
      </c>
      <c r="T410" t="s">
        <v>22</v>
      </c>
      <c r="U410" t="s">
        <v>368</v>
      </c>
    </row>
    <row r="411" spans="1:21">
      <c r="A411">
        <v>388281</v>
      </c>
      <c r="B411" t="s">
        <v>78</v>
      </c>
      <c r="C411" t="s">
        <v>103</v>
      </c>
      <c r="D411" t="s">
        <v>94</v>
      </c>
      <c r="E411" t="s">
        <v>52</v>
      </c>
      <c r="F411" t="s">
        <v>46</v>
      </c>
      <c r="G411" t="s">
        <v>89</v>
      </c>
      <c r="H411" s="1">
        <v>5</v>
      </c>
      <c r="I411" t="s">
        <v>23</v>
      </c>
      <c r="J411" t="s">
        <v>28</v>
      </c>
      <c r="K411" t="s">
        <v>21</v>
      </c>
      <c r="L411">
        <v>3</v>
      </c>
      <c r="M411">
        <v>82929323</v>
      </c>
      <c r="N411">
        <v>23.3</v>
      </c>
      <c r="O411">
        <v>19326646</v>
      </c>
      <c r="P411">
        <v>1</v>
      </c>
      <c r="Q411">
        <v>30310259</v>
      </c>
      <c r="R411">
        <v>22.19</v>
      </c>
      <c r="S411">
        <v>6727467</v>
      </c>
      <c r="T411" t="s">
        <v>22</v>
      </c>
      <c r="U411" t="s">
        <v>368</v>
      </c>
    </row>
    <row r="412" spans="1:21">
      <c r="A412">
        <v>388280</v>
      </c>
      <c r="B412" t="s">
        <v>78</v>
      </c>
      <c r="C412" t="s">
        <v>103</v>
      </c>
      <c r="D412" t="s">
        <v>94</v>
      </c>
      <c r="E412" t="s">
        <v>52</v>
      </c>
      <c r="F412" t="s">
        <v>46</v>
      </c>
      <c r="G412" t="s">
        <v>89</v>
      </c>
      <c r="H412" s="1">
        <v>5</v>
      </c>
      <c r="I412" t="s">
        <v>19</v>
      </c>
      <c r="J412" t="s">
        <v>28</v>
      </c>
      <c r="K412" t="s">
        <v>21</v>
      </c>
      <c r="L412">
        <v>2</v>
      </c>
      <c r="M412">
        <v>54000000</v>
      </c>
      <c r="N412">
        <v>24</v>
      </c>
      <c r="O412">
        <v>12960000</v>
      </c>
      <c r="P412">
        <v>0</v>
      </c>
      <c r="Q412">
        <v>0</v>
      </c>
      <c r="R412">
        <v>0</v>
      </c>
      <c r="S412">
        <v>0</v>
      </c>
      <c r="T412" t="s">
        <v>22</v>
      </c>
      <c r="U412" t="s">
        <v>368</v>
      </c>
    </row>
    <row r="413" spans="1:21">
      <c r="A413">
        <v>388279</v>
      </c>
      <c r="B413" t="s">
        <v>78</v>
      </c>
      <c r="C413" t="s">
        <v>103</v>
      </c>
      <c r="D413" t="s">
        <v>94</v>
      </c>
      <c r="E413" t="s">
        <v>52</v>
      </c>
      <c r="F413" t="s">
        <v>46</v>
      </c>
      <c r="G413" t="s">
        <v>89</v>
      </c>
      <c r="H413" s="1">
        <v>4</v>
      </c>
      <c r="I413" t="s">
        <v>24</v>
      </c>
      <c r="J413" t="s">
        <v>27</v>
      </c>
      <c r="K413" t="s">
        <v>21</v>
      </c>
      <c r="L413">
        <v>1</v>
      </c>
      <c r="M413">
        <v>42963217</v>
      </c>
      <c r="N413">
        <v>20.22</v>
      </c>
      <c r="O413">
        <v>8687336</v>
      </c>
      <c r="P413">
        <v>1</v>
      </c>
      <c r="Q413">
        <v>42963217</v>
      </c>
      <c r="R413">
        <v>16.87</v>
      </c>
      <c r="S413">
        <v>7249836</v>
      </c>
      <c r="T413" t="s">
        <v>22</v>
      </c>
      <c r="U413" t="s">
        <v>368</v>
      </c>
    </row>
    <row r="414" spans="1:21">
      <c r="A414">
        <v>388278</v>
      </c>
      <c r="B414" t="s">
        <v>78</v>
      </c>
      <c r="C414" t="s">
        <v>103</v>
      </c>
      <c r="D414" t="s">
        <v>94</v>
      </c>
      <c r="E414" t="s">
        <v>52</v>
      </c>
      <c r="F414" t="s">
        <v>46</v>
      </c>
      <c r="G414" t="s">
        <v>89</v>
      </c>
      <c r="H414" s="1">
        <v>4</v>
      </c>
      <c r="I414" t="s">
        <v>23</v>
      </c>
      <c r="J414" t="s">
        <v>27</v>
      </c>
      <c r="K414" t="s">
        <v>21</v>
      </c>
      <c r="L414">
        <v>1</v>
      </c>
      <c r="M414">
        <v>30689626</v>
      </c>
      <c r="N414">
        <v>20.91</v>
      </c>
      <c r="O414">
        <v>6419082</v>
      </c>
      <c r="P414">
        <v>0</v>
      </c>
      <c r="Q414">
        <v>0</v>
      </c>
      <c r="R414">
        <v>0</v>
      </c>
      <c r="S414">
        <v>0</v>
      </c>
      <c r="T414" t="s">
        <v>22</v>
      </c>
      <c r="U414" t="s">
        <v>369</v>
      </c>
    </row>
    <row r="415" spans="1:21">
      <c r="A415">
        <v>388277</v>
      </c>
      <c r="B415" t="s">
        <v>78</v>
      </c>
      <c r="C415" t="s">
        <v>103</v>
      </c>
      <c r="D415" t="s">
        <v>94</v>
      </c>
      <c r="E415" t="s">
        <v>52</v>
      </c>
      <c r="F415" t="s">
        <v>46</v>
      </c>
      <c r="G415" t="s">
        <v>89</v>
      </c>
      <c r="H415" s="1">
        <v>4</v>
      </c>
      <c r="I415" t="s">
        <v>19</v>
      </c>
      <c r="J415" t="s">
        <v>27</v>
      </c>
      <c r="K415" t="s">
        <v>21</v>
      </c>
      <c r="L415">
        <v>2</v>
      </c>
      <c r="M415">
        <v>54000000</v>
      </c>
      <c r="N415">
        <v>24</v>
      </c>
      <c r="O415">
        <v>12960000</v>
      </c>
      <c r="P415">
        <v>2</v>
      </c>
      <c r="Q415">
        <v>58345455</v>
      </c>
      <c r="R415">
        <v>20.09</v>
      </c>
      <c r="S415">
        <v>11725426</v>
      </c>
      <c r="T415" t="s">
        <v>22</v>
      </c>
      <c r="U415" t="s">
        <v>369</v>
      </c>
    </row>
    <row r="416" spans="1:21">
      <c r="A416">
        <v>388276</v>
      </c>
      <c r="B416" t="s">
        <v>78</v>
      </c>
      <c r="C416" t="s">
        <v>103</v>
      </c>
      <c r="D416" t="s">
        <v>94</v>
      </c>
      <c r="E416" t="s">
        <v>52</v>
      </c>
      <c r="F416" t="s">
        <v>46</v>
      </c>
      <c r="G416" t="s">
        <v>89</v>
      </c>
      <c r="H416" s="1">
        <v>3</v>
      </c>
      <c r="I416" t="s">
        <v>24</v>
      </c>
      <c r="J416" t="s">
        <v>26</v>
      </c>
      <c r="K416" t="s">
        <v>21</v>
      </c>
      <c r="L416">
        <v>1</v>
      </c>
      <c r="M416">
        <v>36059783</v>
      </c>
      <c r="N416">
        <v>21.71</v>
      </c>
      <c r="O416">
        <v>7829275</v>
      </c>
      <c r="P416">
        <v>1</v>
      </c>
      <c r="Q416">
        <v>36059783</v>
      </c>
      <c r="R416">
        <v>21.71</v>
      </c>
      <c r="S416">
        <v>7829275</v>
      </c>
      <c r="T416" t="s">
        <v>22</v>
      </c>
      <c r="U416" t="s">
        <v>369</v>
      </c>
    </row>
    <row r="417" spans="1:21">
      <c r="A417">
        <v>388275</v>
      </c>
      <c r="B417" t="s">
        <v>78</v>
      </c>
      <c r="C417" t="s">
        <v>103</v>
      </c>
      <c r="D417" t="s">
        <v>94</v>
      </c>
      <c r="E417" t="s">
        <v>52</v>
      </c>
      <c r="F417" t="s">
        <v>46</v>
      </c>
      <c r="G417" t="s">
        <v>89</v>
      </c>
      <c r="H417" s="1">
        <v>3</v>
      </c>
      <c r="I417" t="s">
        <v>23</v>
      </c>
      <c r="J417" t="s">
        <v>26</v>
      </c>
      <c r="K417" t="s">
        <v>21</v>
      </c>
      <c r="L417">
        <v>6</v>
      </c>
      <c r="M417">
        <v>202980812</v>
      </c>
      <c r="N417">
        <v>19.98</v>
      </c>
      <c r="O417">
        <v>40569208</v>
      </c>
      <c r="P417">
        <v>5</v>
      </c>
      <c r="Q417">
        <v>172352561</v>
      </c>
      <c r="R417">
        <v>19.32</v>
      </c>
      <c r="S417">
        <v>33315227</v>
      </c>
      <c r="T417" t="s">
        <v>22</v>
      </c>
      <c r="U417" t="s">
        <v>369</v>
      </c>
    </row>
    <row r="418" spans="1:21">
      <c r="A418">
        <v>388274</v>
      </c>
      <c r="B418" t="s">
        <v>78</v>
      </c>
      <c r="C418" t="s">
        <v>103</v>
      </c>
      <c r="D418" t="s">
        <v>94</v>
      </c>
      <c r="E418" t="s">
        <v>52</v>
      </c>
      <c r="F418" t="s">
        <v>46</v>
      </c>
      <c r="G418" t="s">
        <v>89</v>
      </c>
      <c r="H418" s="1">
        <v>3</v>
      </c>
      <c r="I418" t="s">
        <v>19</v>
      </c>
      <c r="J418" t="s">
        <v>26</v>
      </c>
      <c r="K418" t="s">
        <v>21</v>
      </c>
      <c r="L418">
        <v>2</v>
      </c>
      <c r="M418">
        <v>54000000</v>
      </c>
      <c r="N418">
        <v>24</v>
      </c>
      <c r="O418">
        <v>12960000</v>
      </c>
      <c r="P418">
        <v>2</v>
      </c>
      <c r="Q418">
        <v>58787189</v>
      </c>
      <c r="R418">
        <v>22.69</v>
      </c>
      <c r="S418">
        <v>13342645</v>
      </c>
      <c r="T418" t="s">
        <v>22</v>
      </c>
      <c r="U418" t="s">
        <v>369</v>
      </c>
    </row>
    <row r="419" spans="1:21">
      <c r="A419">
        <v>388273</v>
      </c>
      <c r="B419" t="s">
        <v>78</v>
      </c>
      <c r="C419" t="s">
        <v>103</v>
      </c>
      <c r="D419" t="s">
        <v>94</v>
      </c>
      <c r="E419" t="s">
        <v>52</v>
      </c>
      <c r="F419" t="s">
        <v>46</v>
      </c>
      <c r="G419" t="s">
        <v>89</v>
      </c>
      <c r="H419" s="1">
        <v>2</v>
      </c>
      <c r="I419" t="s">
        <v>24</v>
      </c>
      <c r="J419" t="s">
        <v>25</v>
      </c>
      <c r="K419" t="s">
        <v>21</v>
      </c>
      <c r="L419">
        <v>3</v>
      </c>
      <c r="M419">
        <v>98647673</v>
      </c>
      <c r="N419">
        <v>11.83</v>
      </c>
      <c r="O419">
        <v>11675090</v>
      </c>
      <c r="P419">
        <v>3</v>
      </c>
      <c r="Q419">
        <v>76435713</v>
      </c>
      <c r="R419">
        <v>18.260000000000002</v>
      </c>
      <c r="S419">
        <v>13961410</v>
      </c>
      <c r="T419" t="s">
        <v>22</v>
      </c>
      <c r="U419" t="s">
        <v>369</v>
      </c>
    </row>
    <row r="420" spans="1:21">
      <c r="A420">
        <v>388272</v>
      </c>
      <c r="B420" t="s">
        <v>78</v>
      </c>
      <c r="C420" t="s">
        <v>103</v>
      </c>
      <c r="D420" t="s">
        <v>94</v>
      </c>
      <c r="E420" t="s">
        <v>52</v>
      </c>
      <c r="F420" t="s">
        <v>46</v>
      </c>
      <c r="G420" t="s">
        <v>89</v>
      </c>
      <c r="H420" s="1">
        <v>2</v>
      </c>
      <c r="I420" t="s">
        <v>23</v>
      </c>
      <c r="J420" t="s">
        <v>25</v>
      </c>
      <c r="K420" t="s">
        <v>21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22</v>
      </c>
      <c r="U420" t="s">
        <v>369</v>
      </c>
    </row>
    <row r="421" spans="1:21">
      <c r="A421">
        <v>388271</v>
      </c>
      <c r="B421" t="s">
        <v>78</v>
      </c>
      <c r="C421" t="s">
        <v>103</v>
      </c>
      <c r="D421" t="s">
        <v>94</v>
      </c>
      <c r="E421" t="s">
        <v>52</v>
      </c>
      <c r="F421" t="s">
        <v>46</v>
      </c>
      <c r="G421" t="s">
        <v>89</v>
      </c>
      <c r="H421" s="1">
        <v>2</v>
      </c>
      <c r="I421" t="s">
        <v>19</v>
      </c>
      <c r="J421" t="s">
        <v>25</v>
      </c>
      <c r="K421" t="s">
        <v>21</v>
      </c>
      <c r="L421">
        <v>2</v>
      </c>
      <c r="M421">
        <v>54000000</v>
      </c>
      <c r="N421">
        <v>24</v>
      </c>
      <c r="O421">
        <v>12960000</v>
      </c>
      <c r="P421">
        <v>2</v>
      </c>
      <c r="Q421">
        <v>53711041</v>
      </c>
      <c r="R421">
        <v>22.77</v>
      </c>
      <c r="S421">
        <v>12234339</v>
      </c>
      <c r="T421" t="s">
        <v>22</v>
      </c>
      <c r="U421" t="s">
        <v>369</v>
      </c>
    </row>
    <row r="422" spans="1:21">
      <c r="A422">
        <v>388270</v>
      </c>
      <c r="B422" t="s">
        <v>78</v>
      </c>
      <c r="C422" t="s">
        <v>103</v>
      </c>
      <c r="D422" t="s">
        <v>94</v>
      </c>
      <c r="E422" t="s">
        <v>52</v>
      </c>
      <c r="F422" t="s">
        <v>46</v>
      </c>
      <c r="G422" t="s">
        <v>89</v>
      </c>
      <c r="H422" s="1">
        <v>1</v>
      </c>
      <c r="I422" t="s">
        <v>24</v>
      </c>
      <c r="J422" t="s">
        <v>20</v>
      </c>
      <c r="K422" t="s">
        <v>21</v>
      </c>
      <c r="L422">
        <v>3</v>
      </c>
      <c r="M422">
        <v>91057911</v>
      </c>
      <c r="N422">
        <v>22.07</v>
      </c>
      <c r="O422">
        <v>20097630</v>
      </c>
      <c r="P422">
        <v>3</v>
      </c>
      <c r="Q422">
        <v>91057911</v>
      </c>
      <c r="R422">
        <v>22.07</v>
      </c>
      <c r="S422">
        <v>20097630</v>
      </c>
      <c r="T422" t="s">
        <v>22</v>
      </c>
      <c r="U422" t="s">
        <v>369</v>
      </c>
    </row>
    <row r="423" spans="1:21">
      <c r="A423">
        <v>388269</v>
      </c>
      <c r="B423" t="s">
        <v>78</v>
      </c>
      <c r="C423" t="s">
        <v>103</v>
      </c>
      <c r="D423" t="s">
        <v>94</v>
      </c>
      <c r="E423" t="s">
        <v>52</v>
      </c>
      <c r="F423" t="s">
        <v>46</v>
      </c>
      <c r="G423" t="s">
        <v>89</v>
      </c>
      <c r="H423" s="1">
        <v>1</v>
      </c>
      <c r="I423" t="s">
        <v>23</v>
      </c>
      <c r="J423" t="s">
        <v>20</v>
      </c>
      <c r="K423" t="s">
        <v>21</v>
      </c>
      <c r="L423">
        <v>1</v>
      </c>
      <c r="M423">
        <v>33761344</v>
      </c>
      <c r="N423">
        <v>19.57</v>
      </c>
      <c r="O423">
        <v>6608900</v>
      </c>
      <c r="P423">
        <v>1</v>
      </c>
      <c r="Q423">
        <v>29561344</v>
      </c>
      <c r="R423">
        <v>19.510000000000002</v>
      </c>
      <c r="S423">
        <v>5768900</v>
      </c>
      <c r="T423" t="s">
        <v>22</v>
      </c>
      <c r="U423" t="s">
        <v>370</v>
      </c>
    </row>
    <row r="424" spans="1:21">
      <c r="A424">
        <v>388268</v>
      </c>
      <c r="B424" t="s">
        <v>78</v>
      </c>
      <c r="C424" t="s">
        <v>103</v>
      </c>
      <c r="D424" t="s">
        <v>94</v>
      </c>
      <c r="E424" t="s">
        <v>52</v>
      </c>
      <c r="F424" t="s">
        <v>46</v>
      </c>
      <c r="G424" t="s">
        <v>89</v>
      </c>
      <c r="H424" s="1">
        <v>1</v>
      </c>
      <c r="I424" t="s">
        <v>19</v>
      </c>
      <c r="J424" t="s">
        <v>20</v>
      </c>
      <c r="K424" t="s">
        <v>21</v>
      </c>
      <c r="L424">
        <v>2</v>
      </c>
      <c r="M424">
        <v>54000000</v>
      </c>
      <c r="N424">
        <v>24</v>
      </c>
      <c r="O424">
        <v>12960000</v>
      </c>
      <c r="P424">
        <v>2</v>
      </c>
      <c r="Q424">
        <v>67143188</v>
      </c>
      <c r="R424">
        <v>20.440000000000001</v>
      </c>
      <c r="S424">
        <v>13725475</v>
      </c>
      <c r="T424" t="s">
        <v>22</v>
      </c>
      <c r="U424" t="s">
        <v>370</v>
      </c>
    </row>
    <row r="425" spans="1:21">
      <c r="A425">
        <v>388267</v>
      </c>
      <c r="B425" t="s">
        <v>78</v>
      </c>
      <c r="C425" t="s">
        <v>103</v>
      </c>
      <c r="D425" t="s">
        <v>94</v>
      </c>
      <c r="E425" t="s">
        <v>52</v>
      </c>
      <c r="F425" t="s">
        <v>46</v>
      </c>
      <c r="G425" t="s">
        <v>89</v>
      </c>
      <c r="H425" s="1">
        <v>12</v>
      </c>
      <c r="I425" t="s">
        <v>24</v>
      </c>
      <c r="J425" t="s">
        <v>35</v>
      </c>
      <c r="K425" t="s">
        <v>21</v>
      </c>
      <c r="L425">
        <v>2</v>
      </c>
      <c r="M425">
        <v>54000000</v>
      </c>
      <c r="N425">
        <v>24</v>
      </c>
      <c r="O425">
        <v>12960000</v>
      </c>
      <c r="P425">
        <v>0</v>
      </c>
      <c r="Q425">
        <v>0</v>
      </c>
      <c r="R425">
        <v>0</v>
      </c>
      <c r="S425">
        <v>0</v>
      </c>
      <c r="T425" t="s">
        <v>22</v>
      </c>
      <c r="U425" t="s">
        <v>370</v>
      </c>
    </row>
    <row r="426" spans="1:21">
      <c r="A426">
        <v>388266</v>
      </c>
      <c r="B426" t="s">
        <v>78</v>
      </c>
      <c r="C426" t="s">
        <v>103</v>
      </c>
      <c r="D426" t="s">
        <v>94</v>
      </c>
      <c r="E426" t="s">
        <v>52</v>
      </c>
      <c r="F426" t="s">
        <v>46</v>
      </c>
      <c r="G426" t="s">
        <v>89</v>
      </c>
      <c r="H426" s="1">
        <v>12</v>
      </c>
      <c r="I426" t="s">
        <v>23</v>
      </c>
      <c r="J426" t="s">
        <v>35</v>
      </c>
      <c r="K426" t="s">
        <v>21</v>
      </c>
      <c r="L426">
        <v>2</v>
      </c>
      <c r="M426">
        <v>54000000</v>
      </c>
      <c r="N426">
        <v>24</v>
      </c>
      <c r="O426">
        <v>12960000</v>
      </c>
      <c r="P426">
        <v>0</v>
      </c>
      <c r="Q426">
        <v>0</v>
      </c>
      <c r="R426">
        <v>0</v>
      </c>
      <c r="S426">
        <v>0</v>
      </c>
      <c r="T426" t="s">
        <v>22</v>
      </c>
      <c r="U426" t="s">
        <v>370</v>
      </c>
    </row>
    <row r="427" spans="1:21">
      <c r="A427">
        <v>388265</v>
      </c>
      <c r="B427" t="s">
        <v>78</v>
      </c>
      <c r="C427" t="s">
        <v>103</v>
      </c>
      <c r="D427" t="s">
        <v>94</v>
      </c>
      <c r="E427" t="s">
        <v>52</v>
      </c>
      <c r="F427" t="s">
        <v>46</v>
      </c>
      <c r="G427" t="s">
        <v>89</v>
      </c>
      <c r="H427" s="1">
        <v>12</v>
      </c>
      <c r="I427" t="s">
        <v>19</v>
      </c>
      <c r="J427" t="s">
        <v>35</v>
      </c>
      <c r="K427" t="s">
        <v>21</v>
      </c>
      <c r="L427">
        <v>3</v>
      </c>
      <c r="M427">
        <v>81000000</v>
      </c>
      <c r="N427">
        <v>24</v>
      </c>
      <c r="O427">
        <v>19440000</v>
      </c>
      <c r="P427">
        <v>0</v>
      </c>
      <c r="Q427">
        <v>0</v>
      </c>
      <c r="R427">
        <v>0</v>
      </c>
      <c r="S427">
        <v>0</v>
      </c>
      <c r="T427" t="s">
        <v>22</v>
      </c>
      <c r="U427" t="s">
        <v>370</v>
      </c>
    </row>
    <row r="428" spans="1:21">
      <c r="A428">
        <v>388264</v>
      </c>
      <c r="B428" t="s">
        <v>78</v>
      </c>
      <c r="C428" t="s">
        <v>103</v>
      </c>
      <c r="D428" t="s">
        <v>94</v>
      </c>
      <c r="E428" t="s">
        <v>52</v>
      </c>
      <c r="F428" t="s">
        <v>46</v>
      </c>
      <c r="G428" t="s">
        <v>89</v>
      </c>
      <c r="H428" s="1">
        <v>11</v>
      </c>
      <c r="I428" t="s">
        <v>24</v>
      </c>
      <c r="J428" t="s">
        <v>34</v>
      </c>
      <c r="K428" t="s">
        <v>21</v>
      </c>
      <c r="L428">
        <v>3</v>
      </c>
      <c r="M428">
        <v>79795432</v>
      </c>
      <c r="N428">
        <v>23.11</v>
      </c>
      <c r="O428">
        <v>18442776</v>
      </c>
      <c r="P428">
        <v>0</v>
      </c>
      <c r="Q428">
        <v>0</v>
      </c>
      <c r="R428">
        <v>0</v>
      </c>
      <c r="S428">
        <v>0</v>
      </c>
      <c r="T428" t="s">
        <v>22</v>
      </c>
      <c r="U428" t="s">
        <v>370</v>
      </c>
    </row>
    <row r="429" spans="1:21">
      <c r="A429">
        <v>388263</v>
      </c>
      <c r="B429" t="s">
        <v>78</v>
      </c>
      <c r="C429" t="s">
        <v>103</v>
      </c>
      <c r="D429" t="s">
        <v>94</v>
      </c>
      <c r="E429" t="s">
        <v>52</v>
      </c>
      <c r="F429" t="s">
        <v>46</v>
      </c>
      <c r="G429" t="s">
        <v>89</v>
      </c>
      <c r="H429" s="1">
        <v>11</v>
      </c>
      <c r="I429" t="s">
        <v>23</v>
      </c>
      <c r="J429" t="s">
        <v>34</v>
      </c>
      <c r="K429" t="s">
        <v>21</v>
      </c>
      <c r="L429">
        <v>2</v>
      </c>
      <c r="M429">
        <v>54000000</v>
      </c>
      <c r="N429">
        <v>24</v>
      </c>
      <c r="O429">
        <v>12960000</v>
      </c>
      <c r="P429">
        <v>1</v>
      </c>
      <c r="Q429">
        <v>33556955</v>
      </c>
      <c r="R429">
        <v>23.92</v>
      </c>
      <c r="S429">
        <v>8027268</v>
      </c>
      <c r="T429" t="s">
        <v>22</v>
      </c>
      <c r="U429" t="s">
        <v>370</v>
      </c>
    </row>
    <row r="430" spans="1:21">
      <c r="A430">
        <v>388262</v>
      </c>
      <c r="B430" t="s">
        <v>78</v>
      </c>
      <c r="C430" t="s">
        <v>103</v>
      </c>
      <c r="D430" t="s">
        <v>94</v>
      </c>
      <c r="E430" t="s">
        <v>52</v>
      </c>
      <c r="F430" t="s">
        <v>46</v>
      </c>
      <c r="G430" t="s">
        <v>89</v>
      </c>
      <c r="H430" s="1">
        <v>11</v>
      </c>
      <c r="I430" t="s">
        <v>19</v>
      </c>
      <c r="J430" t="s">
        <v>34</v>
      </c>
      <c r="K430" t="s">
        <v>21</v>
      </c>
      <c r="L430">
        <v>3</v>
      </c>
      <c r="M430">
        <v>81000000</v>
      </c>
      <c r="N430">
        <v>24</v>
      </c>
      <c r="O430">
        <v>19440000</v>
      </c>
      <c r="P430">
        <v>0</v>
      </c>
      <c r="Q430">
        <v>0</v>
      </c>
      <c r="R430">
        <v>0</v>
      </c>
      <c r="S430">
        <v>0</v>
      </c>
      <c r="T430" t="s">
        <v>22</v>
      </c>
      <c r="U430" t="s">
        <v>370</v>
      </c>
    </row>
    <row r="431" spans="1:21">
      <c r="A431">
        <v>388261</v>
      </c>
      <c r="B431" t="s">
        <v>78</v>
      </c>
      <c r="C431" t="s">
        <v>103</v>
      </c>
      <c r="D431" t="s">
        <v>94</v>
      </c>
      <c r="E431" t="s">
        <v>52</v>
      </c>
      <c r="F431" t="s">
        <v>46</v>
      </c>
      <c r="G431" t="s">
        <v>89</v>
      </c>
      <c r="H431" s="1">
        <v>10</v>
      </c>
      <c r="I431" t="s">
        <v>24</v>
      </c>
      <c r="J431" t="s">
        <v>33</v>
      </c>
      <c r="K431" t="s">
        <v>21</v>
      </c>
      <c r="L431">
        <v>4</v>
      </c>
      <c r="M431">
        <v>116666883</v>
      </c>
      <c r="N431">
        <v>22.45</v>
      </c>
      <c r="O431">
        <v>26202529</v>
      </c>
      <c r="P431">
        <v>0</v>
      </c>
      <c r="Q431">
        <v>0</v>
      </c>
      <c r="R431">
        <v>0</v>
      </c>
      <c r="S431">
        <v>0</v>
      </c>
      <c r="T431" t="s">
        <v>22</v>
      </c>
      <c r="U431" t="s">
        <v>370</v>
      </c>
    </row>
    <row r="432" spans="1:21">
      <c r="A432">
        <v>388260</v>
      </c>
      <c r="B432" t="s">
        <v>78</v>
      </c>
      <c r="C432" t="s">
        <v>103</v>
      </c>
      <c r="D432" t="s">
        <v>94</v>
      </c>
      <c r="E432" t="s">
        <v>52</v>
      </c>
      <c r="F432" t="s">
        <v>46</v>
      </c>
      <c r="G432" t="s">
        <v>89</v>
      </c>
      <c r="H432" s="1">
        <v>10</v>
      </c>
      <c r="I432" t="s">
        <v>23</v>
      </c>
      <c r="J432" t="s">
        <v>33</v>
      </c>
      <c r="K432" t="s">
        <v>21</v>
      </c>
      <c r="L432">
        <v>2</v>
      </c>
      <c r="M432">
        <v>54000000</v>
      </c>
      <c r="N432">
        <v>24</v>
      </c>
      <c r="O432">
        <v>12960000</v>
      </c>
      <c r="P432">
        <v>0</v>
      </c>
      <c r="Q432">
        <v>0</v>
      </c>
      <c r="R432">
        <v>0</v>
      </c>
      <c r="S432">
        <v>0</v>
      </c>
      <c r="T432" t="s">
        <v>22</v>
      </c>
      <c r="U432" t="s">
        <v>296</v>
      </c>
    </row>
    <row r="433" spans="1:21">
      <c r="A433">
        <v>388259</v>
      </c>
      <c r="B433" t="s">
        <v>78</v>
      </c>
      <c r="C433" t="s">
        <v>103</v>
      </c>
      <c r="D433" t="s">
        <v>94</v>
      </c>
      <c r="E433" t="s">
        <v>52</v>
      </c>
      <c r="F433" t="s">
        <v>46</v>
      </c>
      <c r="G433" t="s">
        <v>89</v>
      </c>
      <c r="H433" s="1">
        <v>10</v>
      </c>
      <c r="I433" t="s">
        <v>19</v>
      </c>
      <c r="J433" t="s">
        <v>33</v>
      </c>
      <c r="K433" t="s">
        <v>21</v>
      </c>
      <c r="L433">
        <v>2</v>
      </c>
      <c r="M433">
        <v>54000000</v>
      </c>
      <c r="N433">
        <v>24</v>
      </c>
      <c r="O433">
        <v>12960000</v>
      </c>
      <c r="P433">
        <v>1</v>
      </c>
      <c r="Q433">
        <v>40216364</v>
      </c>
      <c r="R433">
        <v>20.059999999999999</v>
      </c>
      <c r="S433">
        <v>8068166</v>
      </c>
      <c r="T433" t="s">
        <v>22</v>
      </c>
      <c r="U433" t="s">
        <v>296</v>
      </c>
    </row>
    <row r="434" spans="1:21">
      <c r="A434">
        <v>382383</v>
      </c>
      <c r="B434" t="s">
        <v>60</v>
      </c>
      <c r="C434" t="s">
        <v>73</v>
      </c>
      <c r="D434" t="s">
        <v>74</v>
      </c>
      <c r="E434" t="s">
        <v>61</v>
      </c>
      <c r="F434" t="s">
        <v>46</v>
      </c>
      <c r="G434" t="s">
        <v>62</v>
      </c>
      <c r="H434" s="1">
        <v>9</v>
      </c>
      <c r="I434" t="s">
        <v>24</v>
      </c>
      <c r="J434" t="s">
        <v>32</v>
      </c>
      <c r="K434" t="s">
        <v>21</v>
      </c>
      <c r="L434">
        <v>3</v>
      </c>
      <c r="M434">
        <v>70856840</v>
      </c>
      <c r="N434">
        <v>24.66</v>
      </c>
      <c r="O434">
        <v>17476261</v>
      </c>
      <c r="P434">
        <v>0</v>
      </c>
      <c r="Q434">
        <v>0</v>
      </c>
      <c r="R434">
        <v>0</v>
      </c>
      <c r="S434">
        <v>0</v>
      </c>
      <c r="T434" t="s">
        <v>22</v>
      </c>
      <c r="U434" t="s">
        <v>371</v>
      </c>
    </row>
    <row r="435" spans="1:21">
      <c r="A435">
        <v>382382</v>
      </c>
      <c r="B435" t="s">
        <v>60</v>
      </c>
      <c r="C435" t="s">
        <v>73</v>
      </c>
      <c r="D435" t="s">
        <v>74</v>
      </c>
      <c r="E435" t="s">
        <v>61</v>
      </c>
      <c r="F435" t="s">
        <v>46</v>
      </c>
      <c r="G435" t="s">
        <v>62</v>
      </c>
      <c r="H435" s="1">
        <v>9</v>
      </c>
      <c r="I435" t="s">
        <v>23</v>
      </c>
      <c r="J435" t="s">
        <v>32</v>
      </c>
      <c r="K435" t="s">
        <v>21</v>
      </c>
      <c r="L435">
        <v>2</v>
      </c>
      <c r="M435">
        <v>54000000</v>
      </c>
      <c r="N435">
        <v>25</v>
      </c>
      <c r="O435">
        <v>13500000</v>
      </c>
      <c r="P435">
        <v>0</v>
      </c>
      <c r="Q435">
        <v>0</v>
      </c>
      <c r="R435">
        <v>0</v>
      </c>
      <c r="S435">
        <v>0</v>
      </c>
      <c r="T435" t="s">
        <v>22</v>
      </c>
      <c r="U435" t="s">
        <v>371</v>
      </c>
    </row>
    <row r="436" spans="1:21">
      <c r="A436">
        <v>382381</v>
      </c>
      <c r="B436" t="s">
        <v>60</v>
      </c>
      <c r="C436" t="s">
        <v>73</v>
      </c>
      <c r="D436" t="s">
        <v>74</v>
      </c>
      <c r="E436" t="s">
        <v>61</v>
      </c>
      <c r="F436" t="s">
        <v>46</v>
      </c>
      <c r="G436" t="s">
        <v>62</v>
      </c>
      <c r="H436" s="1">
        <v>9</v>
      </c>
      <c r="I436" t="s">
        <v>19</v>
      </c>
      <c r="J436" t="s">
        <v>32</v>
      </c>
      <c r="K436" t="s">
        <v>21</v>
      </c>
      <c r="L436">
        <v>2</v>
      </c>
      <c r="M436">
        <v>54000000</v>
      </c>
      <c r="N436">
        <v>25</v>
      </c>
      <c r="O436">
        <v>13500000</v>
      </c>
      <c r="P436">
        <v>1</v>
      </c>
      <c r="Q436">
        <v>54144738</v>
      </c>
      <c r="R436">
        <v>20.46</v>
      </c>
      <c r="S436">
        <v>11081632</v>
      </c>
      <c r="T436" t="s">
        <v>22</v>
      </c>
      <c r="U436" t="s">
        <v>372</v>
      </c>
    </row>
    <row r="437" spans="1:21">
      <c r="A437">
        <v>382380</v>
      </c>
      <c r="B437" t="s">
        <v>60</v>
      </c>
      <c r="C437" t="s">
        <v>73</v>
      </c>
      <c r="D437" t="s">
        <v>74</v>
      </c>
      <c r="E437" t="s">
        <v>61</v>
      </c>
      <c r="F437" t="s">
        <v>46</v>
      </c>
      <c r="G437" t="s">
        <v>62</v>
      </c>
      <c r="H437" s="1">
        <v>8</v>
      </c>
      <c r="I437" t="s">
        <v>24</v>
      </c>
      <c r="J437" t="s">
        <v>31</v>
      </c>
      <c r="K437" t="s">
        <v>21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22</v>
      </c>
      <c r="U437" t="s">
        <v>372</v>
      </c>
    </row>
    <row r="438" spans="1:21">
      <c r="A438">
        <v>382379</v>
      </c>
      <c r="B438" t="s">
        <v>60</v>
      </c>
      <c r="C438" t="s">
        <v>73</v>
      </c>
      <c r="D438" t="s">
        <v>74</v>
      </c>
      <c r="E438" t="s">
        <v>61</v>
      </c>
      <c r="F438" t="s">
        <v>46</v>
      </c>
      <c r="G438" t="s">
        <v>62</v>
      </c>
      <c r="H438" s="1">
        <v>8</v>
      </c>
      <c r="I438" t="s">
        <v>23</v>
      </c>
      <c r="J438" t="s">
        <v>31</v>
      </c>
      <c r="K438" t="s">
        <v>21</v>
      </c>
      <c r="L438">
        <v>2</v>
      </c>
      <c r="M438">
        <v>54000000</v>
      </c>
      <c r="N438">
        <v>25</v>
      </c>
      <c r="O438">
        <v>13500000</v>
      </c>
      <c r="P438">
        <v>0</v>
      </c>
      <c r="Q438">
        <v>0</v>
      </c>
      <c r="R438">
        <v>0</v>
      </c>
      <c r="S438">
        <v>0</v>
      </c>
      <c r="T438" t="s">
        <v>22</v>
      </c>
      <c r="U438" t="s">
        <v>372</v>
      </c>
    </row>
    <row r="439" spans="1:21">
      <c r="A439">
        <v>382378</v>
      </c>
      <c r="B439" t="s">
        <v>60</v>
      </c>
      <c r="C439" t="s">
        <v>73</v>
      </c>
      <c r="D439" t="s">
        <v>74</v>
      </c>
      <c r="E439" t="s">
        <v>61</v>
      </c>
      <c r="F439" t="s">
        <v>46</v>
      </c>
      <c r="G439" t="s">
        <v>62</v>
      </c>
      <c r="H439" s="1">
        <v>8</v>
      </c>
      <c r="I439" t="s">
        <v>19</v>
      </c>
      <c r="J439" t="s">
        <v>31</v>
      </c>
      <c r="K439" t="s">
        <v>21</v>
      </c>
      <c r="L439">
        <v>2</v>
      </c>
      <c r="M439">
        <v>54000000</v>
      </c>
      <c r="N439">
        <v>25</v>
      </c>
      <c r="O439">
        <v>13500000</v>
      </c>
      <c r="P439">
        <v>1</v>
      </c>
      <c r="Q439">
        <v>33751058</v>
      </c>
      <c r="R439">
        <v>21.27</v>
      </c>
      <c r="S439">
        <v>7180993</v>
      </c>
      <c r="T439" t="s">
        <v>22</v>
      </c>
      <c r="U439" t="s">
        <v>372</v>
      </c>
    </row>
    <row r="440" spans="1:21">
      <c r="A440">
        <v>382377</v>
      </c>
      <c r="B440" t="s">
        <v>60</v>
      </c>
      <c r="C440" t="s">
        <v>73</v>
      </c>
      <c r="D440" t="s">
        <v>74</v>
      </c>
      <c r="E440" t="s">
        <v>61</v>
      </c>
      <c r="F440" t="s">
        <v>46</v>
      </c>
      <c r="G440" t="s">
        <v>62</v>
      </c>
      <c r="H440" s="1">
        <v>7</v>
      </c>
      <c r="I440" t="s">
        <v>24</v>
      </c>
      <c r="J440" t="s">
        <v>30</v>
      </c>
      <c r="K440" t="s">
        <v>21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22</v>
      </c>
      <c r="U440" t="s">
        <v>372</v>
      </c>
    </row>
    <row r="441" spans="1:21">
      <c r="A441">
        <v>382376</v>
      </c>
      <c r="B441" t="s">
        <v>60</v>
      </c>
      <c r="C441" t="s">
        <v>73</v>
      </c>
      <c r="D441" t="s">
        <v>74</v>
      </c>
      <c r="E441" t="s">
        <v>61</v>
      </c>
      <c r="F441" t="s">
        <v>46</v>
      </c>
      <c r="G441" t="s">
        <v>62</v>
      </c>
      <c r="H441" s="1">
        <v>7</v>
      </c>
      <c r="I441" t="s">
        <v>23</v>
      </c>
      <c r="J441" t="s">
        <v>30</v>
      </c>
      <c r="K441" t="s">
        <v>21</v>
      </c>
      <c r="L441">
        <v>1</v>
      </c>
      <c r="M441">
        <v>27000000</v>
      </c>
      <c r="N441">
        <v>25</v>
      </c>
      <c r="O441">
        <v>6750000</v>
      </c>
      <c r="P441">
        <v>2</v>
      </c>
      <c r="Q441">
        <v>68243197</v>
      </c>
      <c r="R441">
        <v>24.51</v>
      </c>
      <c r="S441">
        <v>16731776</v>
      </c>
      <c r="T441" t="s">
        <v>22</v>
      </c>
      <c r="U441" t="s">
        <v>372</v>
      </c>
    </row>
    <row r="442" spans="1:21">
      <c r="A442">
        <v>382375</v>
      </c>
      <c r="B442" t="s">
        <v>60</v>
      </c>
      <c r="C442" t="s">
        <v>73</v>
      </c>
      <c r="D442" t="s">
        <v>74</v>
      </c>
      <c r="E442" t="s">
        <v>61</v>
      </c>
      <c r="F442" t="s">
        <v>46</v>
      </c>
      <c r="G442" t="s">
        <v>62</v>
      </c>
      <c r="H442" s="1">
        <v>7</v>
      </c>
      <c r="I442" t="s">
        <v>19</v>
      </c>
      <c r="J442" t="s">
        <v>30</v>
      </c>
      <c r="K442" t="s">
        <v>21</v>
      </c>
      <c r="L442">
        <v>1</v>
      </c>
      <c r="M442">
        <v>27000000</v>
      </c>
      <c r="N442">
        <v>25</v>
      </c>
      <c r="O442">
        <v>6750000</v>
      </c>
      <c r="P442">
        <v>1</v>
      </c>
      <c r="Q442">
        <v>30303469</v>
      </c>
      <c r="R442">
        <v>20.69</v>
      </c>
      <c r="S442">
        <v>6270743</v>
      </c>
      <c r="T442" t="s">
        <v>22</v>
      </c>
      <c r="U442" t="s">
        <v>372</v>
      </c>
    </row>
    <row r="443" spans="1:21">
      <c r="A443">
        <v>382374</v>
      </c>
      <c r="B443" t="s">
        <v>60</v>
      </c>
      <c r="C443" t="s">
        <v>73</v>
      </c>
      <c r="D443" t="s">
        <v>74</v>
      </c>
      <c r="E443" t="s">
        <v>61</v>
      </c>
      <c r="F443" t="s">
        <v>46</v>
      </c>
      <c r="G443" t="s">
        <v>62</v>
      </c>
      <c r="H443" s="1">
        <v>6</v>
      </c>
      <c r="I443" t="s">
        <v>24</v>
      </c>
      <c r="J443" t="s">
        <v>29</v>
      </c>
      <c r="K443" t="s">
        <v>21</v>
      </c>
      <c r="L443">
        <v>1</v>
      </c>
      <c r="M443">
        <v>24361602</v>
      </c>
      <c r="N443">
        <v>25.99</v>
      </c>
      <c r="O443">
        <v>6332825</v>
      </c>
      <c r="P443">
        <v>2</v>
      </c>
      <c r="Q443">
        <v>46299452</v>
      </c>
      <c r="R443">
        <v>24.64</v>
      </c>
      <c r="S443">
        <v>11410216</v>
      </c>
      <c r="T443" t="s">
        <v>22</v>
      </c>
      <c r="U443" t="s">
        <v>372</v>
      </c>
    </row>
    <row r="444" spans="1:21">
      <c r="A444">
        <v>382373</v>
      </c>
      <c r="B444" t="s">
        <v>60</v>
      </c>
      <c r="C444" t="s">
        <v>73</v>
      </c>
      <c r="D444" t="s">
        <v>74</v>
      </c>
      <c r="E444" t="s">
        <v>61</v>
      </c>
      <c r="F444" t="s">
        <v>46</v>
      </c>
      <c r="G444" t="s">
        <v>62</v>
      </c>
      <c r="H444" s="1">
        <v>6</v>
      </c>
      <c r="I444" t="s">
        <v>23</v>
      </c>
      <c r="J444" t="s">
        <v>29</v>
      </c>
      <c r="K444" t="s">
        <v>21</v>
      </c>
      <c r="L444">
        <v>4</v>
      </c>
      <c r="M444">
        <v>108838057</v>
      </c>
      <c r="N444">
        <v>24.71</v>
      </c>
      <c r="O444">
        <v>26899728</v>
      </c>
      <c r="P444">
        <v>3</v>
      </c>
      <c r="Q444">
        <v>88100849</v>
      </c>
      <c r="R444">
        <v>23.92</v>
      </c>
      <c r="S444">
        <v>21077284</v>
      </c>
      <c r="T444" t="s">
        <v>22</v>
      </c>
      <c r="U444" t="s">
        <v>372</v>
      </c>
    </row>
    <row r="445" spans="1:21">
      <c r="A445">
        <v>382372</v>
      </c>
      <c r="B445" t="s">
        <v>60</v>
      </c>
      <c r="C445" t="s">
        <v>73</v>
      </c>
      <c r="D445" t="s">
        <v>74</v>
      </c>
      <c r="E445" t="s">
        <v>61</v>
      </c>
      <c r="F445" t="s">
        <v>46</v>
      </c>
      <c r="G445" t="s">
        <v>62</v>
      </c>
      <c r="H445" s="1">
        <v>6</v>
      </c>
      <c r="I445" t="s">
        <v>19</v>
      </c>
      <c r="J445" t="s">
        <v>29</v>
      </c>
      <c r="K445" t="s">
        <v>21</v>
      </c>
      <c r="L445">
        <v>4</v>
      </c>
      <c r="M445">
        <v>108000000</v>
      </c>
      <c r="N445">
        <v>25</v>
      </c>
      <c r="O445">
        <v>27000000</v>
      </c>
      <c r="P445">
        <v>1</v>
      </c>
      <c r="Q445">
        <v>29283678</v>
      </c>
      <c r="R445">
        <v>22.01</v>
      </c>
      <c r="S445">
        <v>6448107</v>
      </c>
      <c r="T445" t="s">
        <v>22</v>
      </c>
      <c r="U445" t="s">
        <v>373</v>
      </c>
    </row>
    <row r="446" spans="1:21">
      <c r="A446">
        <v>382371</v>
      </c>
      <c r="B446" t="s">
        <v>60</v>
      </c>
      <c r="C446" t="s">
        <v>73</v>
      </c>
      <c r="D446" t="s">
        <v>74</v>
      </c>
      <c r="E446" t="s">
        <v>61</v>
      </c>
      <c r="F446" t="s">
        <v>46</v>
      </c>
      <c r="G446" t="s">
        <v>62</v>
      </c>
      <c r="H446" s="1">
        <v>5</v>
      </c>
      <c r="I446" t="s">
        <v>24</v>
      </c>
      <c r="J446" t="s">
        <v>28</v>
      </c>
      <c r="K446" t="s">
        <v>21</v>
      </c>
      <c r="L446">
        <v>2</v>
      </c>
      <c r="M446">
        <v>43922909</v>
      </c>
      <c r="N446">
        <v>22.97</v>
      </c>
      <c r="O446">
        <v>10090932</v>
      </c>
      <c r="P446">
        <v>1</v>
      </c>
      <c r="Q446">
        <v>21985059</v>
      </c>
      <c r="R446">
        <v>22.8</v>
      </c>
      <c r="S446">
        <v>5013541</v>
      </c>
      <c r="T446" t="s">
        <v>22</v>
      </c>
      <c r="U446" t="s">
        <v>373</v>
      </c>
    </row>
    <row r="447" spans="1:21">
      <c r="A447">
        <v>382370</v>
      </c>
      <c r="B447" t="s">
        <v>60</v>
      </c>
      <c r="C447" t="s">
        <v>73</v>
      </c>
      <c r="D447" t="s">
        <v>74</v>
      </c>
      <c r="E447" t="s">
        <v>61</v>
      </c>
      <c r="F447" t="s">
        <v>46</v>
      </c>
      <c r="G447" t="s">
        <v>62</v>
      </c>
      <c r="H447" s="1">
        <v>5</v>
      </c>
      <c r="I447" t="s">
        <v>23</v>
      </c>
      <c r="J447" t="s">
        <v>28</v>
      </c>
      <c r="K447" t="s">
        <v>21</v>
      </c>
      <c r="L447">
        <v>1</v>
      </c>
      <c r="M447">
        <v>25000000</v>
      </c>
      <c r="N447">
        <v>25</v>
      </c>
      <c r="O447">
        <v>6250000</v>
      </c>
      <c r="P447">
        <v>1</v>
      </c>
      <c r="Q447">
        <v>28933466</v>
      </c>
      <c r="R447">
        <v>25.59</v>
      </c>
      <c r="S447">
        <v>7406356</v>
      </c>
      <c r="T447" t="s">
        <v>22</v>
      </c>
      <c r="U447" t="s">
        <v>373</v>
      </c>
    </row>
    <row r="448" spans="1:21">
      <c r="A448">
        <v>382369</v>
      </c>
      <c r="B448" t="s">
        <v>60</v>
      </c>
      <c r="C448" t="s">
        <v>73</v>
      </c>
      <c r="D448" t="s">
        <v>74</v>
      </c>
      <c r="E448" t="s">
        <v>61</v>
      </c>
      <c r="F448" t="s">
        <v>46</v>
      </c>
      <c r="G448" t="s">
        <v>62</v>
      </c>
      <c r="H448" s="1">
        <v>5</v>
      </c>
      <c r="I448" t="s">
        <v>19</v>
      </c>
      <c r="J448" t="s">
        <v>28</v>
      </c>
      <c r="K448" t="s">
        <v>21</v>
      </c>
      <c r="L448">
        <v>2</v>
      </c>
      <c r="M448">
        <v>54000000</v>
      </c>
      <c r="N448">
        <v>25</v>
      </c>
      <c r="O448">
        <v>13500000</v>
      </c>
      <c r="P448">
        <v>1</v>
      </c>
      <c r="Q448">
        <v>21580873</v>
      </c>
      <c r="R448">
        <v>22.17</v>
      </c>
      <c r="S448">
        <v>4785527</v>
      </c>
      <c r="T448" t="s">
        <v>22</v>
      </c>
      <c r="U448" t="s">
        <v>373</v>
      </c>
    </row>
    <row r="449" spans="1:21">
      <c r="A449">
        <v>382368</v>
      </c>
      <c r="B449" t="s">
        <v>60</v>
      </c>
      <c r="C449" t="s">
        <v>73</v>
      </c>
      <c r="D449" t="s">
        <v>74</v>
      </c>
      <c r="E449" t="s">
        <v>61</v>
      </c>
      <c r="F449" t="s">
        <v>46</v>
      </c>
      <c r="G449" t="s">
        <v>62</v>
      </c>
      <c r="H449" s="1">
        <v>4</v>
      </c>
      <c r="I449" t="s">
        <v>24</v>
      </c>
      <c r="J449" t="s">
        <v>27</v>
      </c>
      <c r="K449" t="s">
        <v>21</v>
      </c>
      <c r="L449">
        <v>2</v>
      </c>
      <c r="M449">
        <v>47586904</v>
      </c>
      <c r="N449">
        <v>22.46</v>
      </c>
      <c r="O449">
        <v>10691031</v>
      </c>
      <c r="P449">
        <v>2</v>
      </c>
      <c r="Q449">
        <v>48668583</v>
      </c>
      <c r="R449">
        <v>23.28</v>
      </c>
      <c r="S449">
        <v>11330676</v>
      </c>
      <c r="T449" t="s">
        <v>22</v>
      </c>
      <c r="U449" t="s">
        <v>373</v>
      </c>
    </row>
    <row r="450" spans="1:21">
      <c r="A450">
        <v>382367</v>
      </c>
      <c r="B450" t="s">
        <v>60</v>
      </c>
      <c r="C450" t="s">
        <v>73</v>
      </c>
      <c r="D450" t="s">
        <v>74</v>
      </c>
      <c r="E450" t="s">
        <v>61</v>
      </c>
      <c r="F450" t="s">
        <v>46</v>
      </c>
      <c r="G450" t="s">
        <v>62</v>
      </c>
      <c r="H450" s="1">
        <v>4</v>
      </c>
      <c r="I450" t="s">
        <v>23</v>
      </c>
      <c r="J450" t="s">
        <v>27</v>
      </c>
      <c r="K450" t="s">
        <v>21</v>
      </c>
      <c r="L450">
        <v>2</v>
      </c>
      <c r="M450">
        <v>60428557</v>
      </c>
      <c r="N450">
        <v>23.69</v>
      </c>
      <c r="O450">
        <v>14316067</v>
      </c>
      <c r="P450">
        <v>0</v>
      </c>
      <c r="Q450">
        <v>0</v>
      </c>
      <c r="R450">
        <v>0</v>
      </c>
      <c r="S450">
        <v>0</v>
      </c>
      <c r="T450" t="s">
        <v>22</v>
      </c>
      <c r="U450" t="s">
        <v>373</v>
      </c>
    </row>
    <row r="451" spans="1:21">
      <c r="A451">
        <v>382366</v>
      </c>
      <c r="B451" t="s">
        <v>60</v>
      </c>
      <c r="C451" t="s">
        <v>73</v>
      </c>
      <c r="D451" t="s">
        <v>74</v>
      </c>
      <c r="E451" t="s">
        <v>61</v>
      </c>
      <c r="F451" t="s">
        <v>46</v>
      </c>
      <c r="G451" t="s">
        <v>62</v>
      </c>
      <c r="H451" s="1">
        <v>4</v>
      </c>
      <c r="I451" t="s">
        <v>19</v>
      </c>
      <c r="J451" t="s">
        <v>27</v>
      </c>
      <c r="K451" t="s">
        <v>21</v>
      </c>
      <c r="L451">
        <v>2</v>
      </c>
      <c r="M451">
        <v>54000000</v>
      </c>
      <c r="N451">
        <v>25</v>
      </c>
      <c r="O451">
        <v>13500000</v>
      </c>
      <c r="P451">
        <v>2</v>
      </c>
      <c r="Q451">
        <v>44960857</v>
      </c>
      <c r="R451">
        <v>24.92</v>
      </c>
      <c r="S451">
        <v>11207693</v>
      </c>
      <c r="T451" t="s">
        <v>22</v>
      </c>
      <c r="U451" t="s">
        <v>373</v>
      </c>
    </row>
    <row r="452" spans="1:21">
      <c r="A452">
        <v>382365</v>
      </c>
      <c r="B452" t="s">
        <v>60</v>
      </c>
      <c r="C452" t="s">
        <v>73</v>
      </c>
      <c r="D452" t="s">
        <v>74</v>
      </c>
      <c r="E452" t="s">
        <v>61</v>
      </c>
      <c r="F452" t="s">
        <v>46</v>
      </c>
      <c r="G452" t="s">
        <v>62</v>
      </c>
      <c r="H452" s="1">
        <v>3</v>
      </c>
      <c r="I452" t="s">
        <v>24</v>
      </c>
      <c r="J452" t="s">
        <v>26</v>
      </c>
      <c r="K452" t="s">
        <v>21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22</v>
      </c>
      <c r="U452" t="s">
        <v>373</v>
      </c>
    </row>
    <row r="453" spans="1:21">
      <c r="A453">
        <v>382364</v>
      </c>
      <c r="B453" t="s">
        <v>60</v>
      </c>
      <c r="C453" t="s">
        <v>73</v>
      </c>
      <c r="D453" t="s">
        <v>74</v>
      </c>
      <c r="E453" t="s">
        <v>61</v>
      </c>
      <c r="F453" t="s">
        <v>46</v>
      </c>
      <c r="G453" t="s">
        <v>62</v>
      </c>
      <c r="H453" s="1">
        <v>3</v>
      </c>
      <c r="I453" t="s">
        <v>23</v>
      </c>
      <c r="J453" t="s">
        <v>26</v>
      </c>
      <c r="K453" t="s">
        <v>21</v>
      </c>
      <c r="L453">
        <v>1</v>
      </c>
      <c r="M453">
        <v>18906340</v>
      </c>
      <c r="N453">
        <v>25.15</v>
      </c>
      <c r="O453">
        <v>4756322</v>
      </c>
      <c r="P453">
        <v>0</v>
      </c>
      <c r="Q453">
        <v>0</v>
      </c>
      <c r="R453">
        <v>0</v>
      </c>
      <c r="S453">
        <v>0</v>
      </c>
      <c r="T453" t="s">
        <v>22</v>
      </c>
      <c r="U453" t="s">
        <v>373</v>
      </c>
    </row>
    <row r="454" spans="1:21">
      <c r="A454">
        <v>382363</v>
      </c>
      <c r="B454" t="s">
        <v>60</v>
      </c>
      <c r="C454" t="s">
        <v>73</v>
      </c>
      <c r="D454" t="s">
        <v>74</v>
      </c>
      <c r="E454" t="s">
        <v>61</v>
      </c>
      <c r="F454" t="s">
        <v>46</v>
      </c>
      <c r="G454" t="s">
        <v>62</v>
      </c>
      <c r="H454" s="1">
        <v>3</v>
      </c>
      <c r="I454" t="s">
        <v>19</v>
      </c>
      <c r="J454" t="s">
        <v>26</v>
      </c>
      <c r="K454" t="s">
        <v>21</v>
      </c>
      <c r="L454">
        <v>2</v>
      </c>
      <c r="M454">
        <v>54000000</v>
      </c>
      <c r="N454">
        <v>25</v>
      </c>
      <c r="O454">
        <v>13500000</v>
      </c>
      <c r="P454">
        <v>2</v>
      </c>
      <c r="Q454">
        <v>52273299</v>
      </c>
      <c r="R454">
        <v>24.01</v>
      </c>
      <c r="S454">
        <v>12555819</v>
      </c>
      <c r="T454" t="s">
        <v>22</v>
      </c>
      <c r="U454" t="s">
        <v>374</v>
      </c>
    </row>
    <row r="455" spans="1:21">
      <c r="A455">
        <v>382362</v>
      </c>
      <c r="B455" t="s">
        <v>60</v>
      </c>
      <c r="C455" t="s">
        <v>73</v>
      </c>
      <c r="D455" t="s">
        <v>74</v>
      </c>
      <c r="E455" t="s">
        <v>61</v>
      </c>
      <c r="F455" t="s">
        <v>46</v>
      </c>
      <c r="G455" t="s">
        <v>62</v>
      </c>
      <c r="H455" s="1">
        <v>2</v>
      </c>
      <c r="I455" t="s">
        <v>24</v>
      </c>
      <c r="J455" t="s">
        <v>25</v>
      </c>
      <c r="K455" t="s">
        <v>21</v>
      </c>
      <c r="L455">
        <v>1</v>
      </c>
      <c r="M455">
        <v>25186236</v>
      </c>
      <c r="N455">
        <v>22.54</v>
      </c>
      <c r="O455">
        <v>5678103</v>
      </c>
      <c r="P455">
        <v>1</v>
      </c>
      <c r="Q455">
        <v>25186236</v>
      </c>
      <c r="R455">
        <v>22.54</v>
      </c>
      <c r="S455">
        <v>5678103</v>
      </c>
      <c r="T455" t="s">
        <v>22</v>
      </c>
      <c r="U455" t="s">
        <v>374</v>
      </c>
    </row>
    <row r="456" spans="1:21">
      <c r="A456">
        <v>382361</v>
      </c>
      <c r="B456" t="s">
        <v>60</v>
      </c>
      <c r="C456" t="s">
        <v>73</v>
      </c>
      <c r="D456" t="s">
        <v>74</v>
      </c>
      <c r="E456" t="s">
        <v>61</v>
      </c>
      <c r="F456" t="s">
        <v>46</v>
      </c>
      <c r="G456" t="s">
        <v>62</v>
      </c>
      <c r="H456" s="1">
        <v>2</v>
      </c>
      <c r="I456" t="s">
        <v>23</v>
      </c>
      <c r="J456" t="s">
        <v>25</v>
      </c>
      <c r="K456" t="s">
        <v>21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22</v>
      </c>
      <c r="U456" t="s">
        <v>374</v>
      </c>
    </row>
    <row r="457" spans="1:21">
      <c r="A457">
        <v>382360</v>
      </c>
      <c r="B457" t="s">
        <v>60</v>
      </c>
      <c r="C457" t="s">
        <v>73</v>
      </c>
      <c r="D457" t="s">
        <v>74</v>
      </c>
      <c r="E457" t="s">
        <v>61</v>
      </c>
      <c r="F457" t="s">
        <v>46</v>
      </c>
      <c r="G457" t="s">
        <v>62</v>
      </c>
      <c r="H457" s="1">
        <v>2</v>
      </c>
      <c r="I457" t="s">
        <v>19</v>
      </c>
      <c r="J457" t="s">
        <v>25</v>
      </c>
      <c r="K457" t="s">
        <v>21</v>
      </c>
      <c r="L457">
        <v>1</v>
      </c>
      <c r="M457">
        <v>27000000</v>
      </c>
      <c r="N457">
        <v>25</v>
      </c>
      <c r="O457">
        <v>6750000</v>
      </c>
      <c r="P457">
        <v>2</v>
      </c>
      <c r="Q457">
        <v>52571165</v>
      </c>
      <c r="R457">
        <v>22.54</v>
      </c>
      <c r="S457">
        <v>11852023</v>
      </c>
      <c r="T457" t="s">
        <v>22</v>
      </c>
      <c r="U457" t="s">
        <v>374</v>
      </c>
    </row>
    <row r="458" spans="1:21">
      <c r="A458">
        <v>382359</v>
      </c>
      <c r="B458" t="s">
        <v>60</v>
      </c>
      <c r="C458" t="s">
        <v>73</v>
      </c>
      <c r="D458" t="s">
        <v>74</v>
      </c>
      <c r="E458" t="s">
        <v>61</v>
      </c>
      <c r="F458" t="s">
        <v>46</v>
      </c>
      <c r="G458" t="s">
        <v>62</v>
      </c>
      <c r="H458" s="1">
        <v>1</v>
      </c>
      <c r="I458" t="s">
        <v>24</v>
      </c>
      <c r="J458" t="s">
        <v>20</v>
      </c>
      <c r="K458" t="s">
        <v>21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22</v>
      </c>
      <c r="U458" t="s">
        <v>374</v>
      </c>
    </row>
    <row r="459" spans="1:21">
      <c r="A459">
        <v>382358</v>
      </c>
      <c r="B459" t="s">
        <v>60</v>
      </c>
      <c r="C459" t="s">
        <v>73</v>
      </c>
      <c r="D459" t="s">
        <v>74</v>
      </c>
      <c r="E459" t="s">
        <v>61</v>
      </c>
      <c r="F459" t="s">
        <v>46</v>
      </c>
      <c r="G459" t="s">
        <v>62</v>
      </c>
      <c r="H459" s="1">
        <v>1</v>
      </c>
      <c r="I459" t="s">
        <v>23</v>
      </c>
      <c r="J459" t="s">
        <v>20</v>
      </c>
      <c r="K459" t="s">
        <v>21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22</v>
      </c>
      <c r="U459" t="s">
        <v>374</v>
      </c>
    </row>
    <row r="460" spans="1:21">
      <c r="A460">
        <v>382357</v>
      </c>
      <c r="B460" t="s">
        <v>60</v>
      </c>
      <c r="C460" t="s">
        <v>73</v>
      </c>
      <c r="D460" t="s">
        <v>74</v>
      </c>
      <c r="E460" t="s">
        <v>61</v>
      </c>
      <c r="F460" t="s">
        <v>46</v>
      </c>
      <c r="G460" t="s">
        <v>62</v>
      </c>
      <c r="H460" s="1">
        <v>1</v>
      </c>
      <c r="I460" t="s">
        <v>19</v>
      </c>
      <c r="J460" t="s">
        <v>20</v>
      </c>
      <c r="K460" t="s">
        <v>21</v>
      </c>
      <c r="L460">
        <v>3</v>
      </c>
      <c r="M460">
        <v>81000000</v>
      </c>
      <c r="N460">
        <v>25</v>
      </c>
      <c r="O460">
        <v>20250000</v>
      </c>
      <c r="P460">
        <v>2</v>
      </c>
      <c r="Q460">
        <v>59642684</v>
      </c>
      <c r="R460">
        <v>24.2</v>
      </c>
      <c r="S460">
        <v>14435433</v>
      </c>
      <c r="T460" t="s">
        <v>22</v>
      </c>
      <c r="U460" t="s">
        <v>374</v>
      </c>
    </row>
    <row r="461" spans="1:21">
      <c r="A461">
        <v>382356</v>
      </c>
      <c r="B461" t="s">
        <v>60</v>
      </c>
      <c r="C461" t="s">
        <v>73</v>
      </c>
      <c r="D461" t="s">
        <v>74</v>
      </c>
      <c r="E461" t="s">
        <v>61</v>
      </c>
      <c r="F461" t="s">
        <v>46</v>
      </c>
      <c r="G461" t="s">
        <v>62</v>
      </c>
      <c r="H461" s="1">
        <v>12</v>
      </c>
      <c r="I461" t="s">
        <v>24</v>
      </c>
      <c r="J461" t="s">
        <v>35</v>
      </c>
      <c r="K461" t="s">
        <v>21</v>
      </c>
      <c r="L461">
        <v>1</v>
      </c>
      <c r="M461">
        <v>27000000</v>
      </c>
      <c r="N461">
        <v>25</v>
      </c>
      <c r="O461">
        <v>6750000</v>
      </c>
      <c r="P461">
        <v>0</v>
      </c>
      <c r="Q461">
        <v>0</v>
      </c>
      <c r="R461">
        <v>0</v>
      </c>
      <c r="S461">
        <v>0</v>
      </c>
      <c r="T461" t="s">
        <v>22</v>
      </c>
      <c r="U461" t="s">
        <v>374</v>
      </c>
    </row>
    <row r="462" spans="1:21">
      <c r="A462">
        <v>382355</v>
      </c>
      <c r="B462" t="s">
        <v>60</v>
      </c>
      <c r="C462" t="s">
        <v>73</v>
      </c>
      <c r="D462" t="s">
        <v>74</v>
      </c>
      <c r="E462" t="s">
        <v>61</v>
      </c>
      <c r="F462" t="s">
        <v>46</v>
      </c>
      <c r="G462" t="s">
        <v>62</v>
      </c>
      <c r="H462" s="1">
        <v>12</v>
      </c>
      <c r="I462" t="s">
        <v>23</v>
      </c>
      <c r="J462" t="s">
        <v>35</v>
      </c>
      <c r="K462" t="s">
        <v>21</v>
      </c>
      <c r="L462">
        <v>2</v>
      </c>
      <c r="M462">
        <v>54000000</v>
      </c>
      <c r="N462">
        <v>25</v>
      </c>
      <c r="O462">
        <v>13500000</v>
      </c>
      <c r="P462">
        <v>0</v>
      </c>
      <c r="Q462">
        <v>0</v>
      </c>
      <c r="R462">
        <v>0</v>
      </c>
      <c r="S462">
        <v>0</v>
      </c>
      <c r="T462" t="s">
        <v>22</v>
      </c>
      <c r="U462" t="s">
        <v>297</v>
      </c>
    </row>
    <row r="463" spans="1:21">
      <c r="A463">
        <v>382354</v>
      </c>
      <c r="B463" t="s">
        <v>60</v>
      </c>
      <c r="C463" t="s">
        <v>73</v>
      </c>
      <c r="D463" t="s">
        <v>74</v>
      </c>
      <c r="E463" t="s">
        <v>61</v>
      </c>
      <c r="F463" t="s">
        <v>46</v>
      </c>
      <c r="G463" t="s">
        <v>62</v>
      </c>
      <c r="H463" s="1">
        <v>12</v>
      </c>
      <c r="I463" t="s">
        <v>19</v>
      </c>
      <c r="J463" t="s">
        <v>35</v>
      </c>
      <c r="K463" t="s">
        <v>21</v>
      </c>
      <c r="L463">
        <v>3</v>
      </c>
      <c r="M463">
        <v>81000000</v>
      </c>
      <c r="N463">
        <v>25</v>
      </c>
      <c r="O463">
        <v>20250000</v>
      </c>
      <c r="P463">
        <v>0</v>
      </c>
      <c r="Q463">
        <v>0</v>
      </c>
      <c r="R463">
        <v>0</v>
      </c>
      <c r="S463">
        <v>0</v>
      </c>
      <c r="T463" t="s">
        <v>22</v>
      </c>
      <c r="U463" t="s">
        <v>297</v>
      </c>
    </row>
    <row r="464" spans="1:21">
      <c r="A464">
        <v>382353</v>
      </c>
      <c r="B464" t="s">
        <v>60</v>
      </c>
      <c r="C464" t="s">
        <v>73</v>
      </c>
      <c r="D464" t="s">
        <v>74</v>
      </c>
      <c r="E464" t="s">
        <v>61</v>
      </c>
      <c r="F464" t="s">
        <v>46</v>
      </c>
      <c r="G464" t="s">
        <v>62</v>
      </c>
      <c r="H464" s="1">
        <v>11</v>
      </c>
      <c r="I464" t="s">
        <v>24</v>
      </c>
      <c r="J464" t="s">
        <v>34</v>
      </c>
      <c r="K464" t="s">
        <v>21</v>
      </c>
      <c r="L464">
        <v>3</v>
      </c>
      <c r="M464">
        <v>81838057</v>
      </c>
      <c r="N464">
        <v>24.62</v>
      </c>
      <c r="O464">
        <v>20149728</v>
      </c>
      <c r="P464">
        <v>1</v>
      </c>
      <c r="Q464">
        <v>30381477</v>
      </c>
      <c r="R464">
        <v>23.39</v>
      </c>
      <c r="S464">
        <v>7108404</v>
      </c>
      <c r="T464" t="s">
        <v>22</v>
      </c>
      <c r="U464" t="s">
        <v>297</v>
      </c>
    </row>
    <row r="465" spans="1:21">
      <c r="A465">
        <v>382352</v>
      </c>
      <c r="B465" t="s">
        <v>60</v>
      </c>
      <c r="C465" t="s">
        <v>73</v>
      </c>
      <c r="D465" t="s">
        <v>74</v>
      </c>
      <c r="E465" t="s">
        <v>61</v>
      </c>
      <c r="F465" t="s">
        <v>46</v>
      </c>
      <c r="G465" t="s">
        <v>62</v>
      </c>
      <c r="H465" s="1">
        <v>11</v>
      </c>
      <c r="I465" t="s">
        <v>23</v>
      </c>
      <c r="J465" t="s">
        <v>34</v>
      </c>
      <c r="K465" t="s">
        <v>21</v>
      </c>
      <c r="L465">
        <v>2</v>
      </c>
      <c r="M465">
        <v>54000000</v>
      </c>
      <c r="N465">
        <v>25</v>
      </c>
      <c r="O465">
        <v>13500000</v>
      </c>
      <c r="P465">
        <v>1</v>
      </c>
      <c r="Q465">
        <v>27752800</v>
      </c>
      <c r="R465">
        <v>26.02</v>
      </c>
      <c r="S465">
        <v>7221705</v>
      </c>
      <c r="T465" t="s">
        <v>22</v>
      </c>
      <c r="U465" t="s">
        <v>297</v>
      </c>
    </row>
    <row r="466" spans="1:21">
      <c r="A466">
        <v>382351</v>
      </c>
      <c r="B466" t="s">
        <v>60</v>
      </c>
      <c r="C466" t="s">
        <v>73</v>
      </c>
      <c r="D466" t="s">
        <v>74</v>
      </c>
      <c r="E466" t="s">
        <v>61</v>
      </c>
      <c r="F466" t="s">
        <v>46</v>
      </c>
      <c r="G466" t="s">
        <v>62</v>
      </c>
      <c r="H466" s="1">
        <v>11</v>
      </c>
      <c r="I466" t="s">
        <v>19</v>
      </c>
      <c r="J466" t="s">
        <v>34</v>
      </c>
      <c r="K466" t="s">
        <v>21</v>
      </c>
      <c r="L466">
        <v>2</v>
      </c>
      <c r="M466">
        <v>54000000</v>
      </c>
      <c r="N466">
        <v>25</v>
      </c>
      <c r="O466">
        <v>13500000</v>
      </c>
      <c r="P466">
        <v>0</v>
      </c>
      <c r="Q466">
        <v>0</v>
      </c>
      <c r="R466">
        <v>0</v>
      </c>
      <c r="S466">
        <v>0</v>
      </c>
      <c r="T466" t="s">
        <v>22</v>
      </c>
      <c r="U466" t="s">
        <v>297</v>
      </c>
    </row>
    <row r="467" spans="1:21">
      <c r="A467">
        <v>382350</v>
      </c>
      <c r="B467" t="s">
        <v>60</v>
      </c>
      <c r="C467" t="s">
        <v>73</v>
      </c>
      <c r="D467" t="s">
        <v>74</v>
      </c>
      <c r="E467" t="s">
        <v>61</v>
      </c>
      <c r="F467" t="s">
        <v>46</v>
      </c>
      <c r="G467" t="s">
        <v>62</v>
      </c>
      <c r="H467" s="1">
        <v>10</v>
      </c>
      <c r="I467" t="s">
        <v>24</v>
      </c>
      <c r="J467" t="s">
        <v>33</v>
      </c>
      <c r="K467" t="s">
        <v>21</v>
      </c>
      <c r="L467">
        <v>1</v>
      </c>
      <c r="M467">
        <v>25000000</v>
      </c>
      <c r="N467">
        <v>25</v>
      </c>
      <c r="O467">
        <v>6250000</v>
      </c>
      <c r="P467">
        <v>1</v>
      </c>
      <c r="Q467">
        <v>28933466</v>
      </c>
      <c r="R467">
        <v>25.59</v>
      </c>
      <c r="S467">
        <v>7406356</v>
      </c>
      <c r="T467" t="s">
        <v>22</v>
      </c>
      <c r="U467" t="s">
        <v>297</v>
      </c>
    </row>
    <row r="468" spans="1:21">
      <c r="A468">
        <v>382349</v>
      </c>
      <c r="B468" t="s">
        <v>60</v>
      </c>
      <c r="C468" t="s">
        <v>73</v>
      </c>
      <c r="D468" t="s">
        <v>74</v>
      </c>
      <c r="E468" t="s">
        <v>61</v>
      </c>
      <c r="F468" t="s">
        <v>46</v>
      </c>
      <c r="G468" t="s">
        <v>62</v>
      </c>
      <c r="H468" s="1">
        <v>10</v>
      </c>
      <c r="I468" t="s">
        <v>23</v>
      </c>
      <c r="J468" t="s">
        <v>33</v>
      </c>
      <c r="K468" t="s">
        <v>21</v>
      </c>
      <c r="L468">
        <v>1</v>
      </c>
      <c r="M468">
        <v>27000000</v>
      </c>
      <c r="N468">
        <v>25</v>
      </c>
      <c r="O468">
        <v>6750000</v>
      </c>
      <c r="P468">
        <v>3</v>
      </c>
      <c r="Q468">
        <v>68202658</v>
      </c>
      <c r="R468">
        <v>23.02</v>
      </c>
      <c r="S468">
        <v>15703135</v>
      </c>
      <c r="T468" t="s">
        <v>22</v>
      </c>
      <c r="U468" t="s">
        <v>297</v>
      </c>
    </row>
    <row r="469" spans="1:21">
      <c r="A469">
        <v>382348</v>
      </c>
      <c r="B469" t="s">
        <v>60</v>
      </c>
      <c r="C469" t="s">
        <v>73</v>
      </c>
      <c r="D469" t="s">
        <v>74</v>
      </c>
      <c r="E469" t="s">
        <v>61</v>
      </c>
      <c r="F469" t="s">
        <v>46</v>
      </c>
      <c r="G469" t="s">
        <v>62</v>
      </c>
      <c r="H469" s="1">
        <v>10</v>
      </c>
      <c r="I469" t="s">
        <v>19</v>
      </c>
      <c r="J469" t="s">
        <v>33</v>
      </c>
      <c r="K469" t="s">
        <v>21</v>
      </c>
      <c r="L469">
        <v>2</v>
      </c>
      <c r="M469">
        <v>54000000</v>
      </c>
      <c r="N469">
        <v>25</v>
      </c>
      <c r="O469">
        <v>13500000</v>
      </c>
      <c r="P469">
        <v>0</v>
      </c>
      <c r="Q469">
        <v>0</v>
      </c>
      <c r="R469">
        <v>0</v>
      </c>
      <c r="S469">
        <v>0</v>
      </c>
      <c r="T469" t="s">
        <v>22</v>
      </c>
      <c r="U469" t="s">
        <v>297</v>
      </c>
    </row>
    <row r="470" spans="1:21">
      <c r="A470">
        <v>388186</v>
      </c>
      <c r="B470" t="s">
        <v>36</v>
      </c>
      <c r="C470" t="s">
        <v>47</v>
      </c>
      <c r="D470" t="s">
        <v>37</v>
      </c>
      <c r="E470" t="s">
        <v>37</v>
      </c>
      <c r="F470" t="s">
        <v>46</v>
      </c>
      <c r="G470" t="s">
        <v>39</v>
      </c>
      <c r="H470" s="1">
        <v>9</v>
      </c>
      <c r="I470" t="s">
        <v>24</v>
      </c>
      <c r="J470" t="s">
        <v>32</v>
      </c>
      <c r="K470" t="s">
        <v>21</v>
      </c>
      <c r="L470">
        <v>2</v>
      </c>
      <c r="M470">
        <v>58437087</v>
      </c>
      <c r="N470">
        <v>20.49</v>
      </c>
      <c r="O470">
        <v>11974334</v>
      </c>
      <c r="P470">
        <v>2</v>
      </c>
      <c r="Q470">
        <v>72200491</v>
      </c>
      <c r="R470">
        <v>17.16</v>
      </c>
      <c r="S470">
        <v>12395552</v>
      </c>
      <c r="T470" t="s">
        <v>22</v>
      </c>
      <c r="U470" t="s">
        <v>375</v>
      </c>
    </row>
    <row r="471" spans="1:21">
      <c r="A471">
        <v>388185</v>
      </c>
      <c r="B471" t="s">
        <v>36</v>
      </c>
      <c r="C471" t="s">
        <v>47</v>
      </c>
      <c r="D471" t="s">
        <v>37</v>
      </c>
      <c r="E471" t="s">
        <v>37</v>
      </c>
      <c r="F471" t="s">
        <v>46</v>
      </c>
      <c r="G471" t="s">
        <v>39</v>
      </c>
      <c r="H471" s="1">
        <v>9</v>
      </c>
      <c r="I471" t="s">
        <v>23</v>
      </c>
      <c r="J471" t="s">
        <v>32</v>
      </c>
      <c r="K471" t="s">
        <v>21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22</v>
      </c>
      <c r="U471" t="s">
        <v>375</v>
      </c>
    </row>
    <row r="472" spans="1:21">
      <c r="A472">
        <v>388184</v>
      </c>
      <c r="B472" t="s">
        <v>36</v>
      </c>
      <c r="C472" t="s">
        <v>47</v>
      </c>
      <c r="D472" t="s">
        <v>37</v>
      </c>
      <c r="E472" t="s">
        <v>37</v>
      </c>
      <c r="F472" t="s">
        <v>46</v>
      </c>
      <c r="G472" t="s">
        <v>39</v>
      </c>
      <c r="H472" s="1">
        <v>9</v>
      </c>
      <c r="I472" t="s">
        <v>19</v>
      </c>
      <c r="J472" t="s">
        <v>32</v>
      </c>
      <c r="K472" t="s">
        <v>21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22</v>
      </c>
      <c r="U472" t="s">
        <v>375</v>
      </c>
    </row>
    <row r="473" spans="1:21">
      <c r="A473">
        <v>388183</v>
      </c>
      <c r="B473" t="s">
        <v>36</v>
      </c>
      <c r="C473" t="s">
        <v>47</v>
      </c>
      <c r="D473" t="s">
        <v>37</v>
      </c>
      <c r="E473" t="s">
        <v>37</v>
      </c>
      <c r="F473" t="s">
        <v>46</v>
      </c>
      <c r="G473" t="s">
        <v>39</v>
      </c>
      <c r="H473" s="1">
        <v>8</v>
      </c>
      <c r="I473" t="s">
        <v>24</v>
      </c>
      <c r="J473" t="s">
        <v>31</v>
      </c>
      <c r="K473" t="s">
        <v>21</v>
      </c>
      <c r="L473">
        <v>1</v>
      </c>
      <c r="M473">
        <v>35746400</v>
      </c>
      <c r="N473">
        <v>15.05</v>
      </c>
      <c r="O473">
        <v>5382525</v>
      </c>
      <c r="P473">
        <v>1</v>
      </c>
      <c r="Q473">
        <v>29175113</v>
      </c>
      <c r="R473">
        <v>23.42</v>
      </c>
      <c r="S473">
        <v>6833835</v>
      </c>
      <c r="T473" t="s">
        <v>22</v>
      </c>
      <c r="U473" t="s">
        <v>375</v>
      </c>
    </row>
    <row r="474" spans="1:21">
      <c r="A474">
        <v>388182</v>
      </c>
      <c r="B474" t="s">
        <v>36</v>
      </c>
      <c r="C474" t="s">
        <v>47</v>
      </c>
      <c r="D474" t="s">
        <v>37</v>
      </c>
      <c r="E474" t="s">
        <v>37</v>
      </c>
      <c r="F474" t="s">
        <v>46</v>
      </c>
      <c r="G474" t="s">
        <v>39</v>
      </c>
      <c r="H474" s="1">
        <v>8</v>
      </c>
      <c r="I474" t="s">
        <v>23</v>
      </c>
      <c r="J474" t="s">
        <v>31</v>
      </c>
      <c r="K474" t="s">
        <v>21</v>
      </c>
      <c r="L474">
        <v>1</v>
      </c>
      <c r="M474">
        <v>27000000</v>
      </c>
      <c r="N474">
        <v>22</v>
      </c>
      <c r="O474">
        <v>5940000</v>
      </c>
      <c r="P474">
        <v>0</v>
      </c>
      <c r="Q474">
        <v>0</v>
      </c>
      <c r="R474">
        <v>0</v>
      </c>
      <c r="S474">
        <v>0</v>
      </c>
      <c r="T474" t="s">
        <v>22</v>
      </c>
      <c r="U474" t="s">
        <v>375</v>
      </c>
    </row>
    <row r="475" spans="1:21">
      <c r="A475">
        <v>388181</v>
      </c>
      <c r="B475" t="s">
        <v>36</v>
      </c>
      <c r="C475" t="s">
        <v>47</v>
      </c>
      <c r="D475" t="s">
        <v>37</v>
      </c>
      <c r="E475" t="s">
        <v>37</v>
      </c>
      <c r="F475" t="s">
        <v>46</v>
      </c>
      <c r="G475" t="s">
        <v>39</v>
      </c>
      <c r="H475" s="1">
        <v>8</v>
      </c>
      <c r="I475" t="s">
        <v>19</v>
      </c>
      <c r="J475" t="s">
        <v>31</v>
      </c>
      <c r="K475" t="s">
        <v>21</v>
      </c>
      <c r="L475">
        <v>1</v>
      </c>
      <c r="M475">
        <v>27000000</v>
      </c>
      <c r="N475">
        <v>22</v>
      </c>
      <c r="O475">
        <v>5940000</v>
      </c>
      <c r="P475">
        <v>0</v>
      </c>
      <c r="Q475">
        <v>0</v>
      </c>
      <c r="R475">
        <v>0</v>
      </c>
      <c r="S475">
        <v>0</v>
      </c>
      <c r="T475" t="s">
        <v>22</v>
      </c>
      <c r="U475" t="s">
        <v>375</v>
      </c>
    </row>
    <row r="476" spans="1:21">
      <c r="A476">
        <v>388180</v>
      </c>
      <c r="B476" t="s">
        <v>36</v>
      </c>
      <c r="C476" t="s">
        <v>47</v>
      </c>
      <c r="D476" t="s">
        <v>37</v>
      </c>
      <c r="E476" t="s">
        <v>37</v>
      </c>
      <c r="F476" t="s">
        <v>46</v>
      </c>
      <c r="G476" t="s">
        <v>39</v>
      </c>
      <c r="H476" s="1">
        <v>7</v>
      </c>
      <c r="I476" t="s">
        <v>24</v>
      </c>
      <c r="J476" t="s">
        <v>30</v>
      </c>
      <c r="K476" t="s">
        <v>21</v>
      </c>
      <c r="L476">
        <v>1</v>
      </c>
      <c r="M476">
        <v>28795000</v>
      </c>
      <c r="N476">
        <v>23.07</v>
      </c>
      <c r="O476">
        <v>6643555</v>
      </c>
      <c r="P476">
        <v>0</v>
      </c>
      <c r="Q476">
        <v>0</v>
      </c>
      <c r="R476">
        <v>0</v>
      </c>
      <c r="S476">
        <v>0</v>
      </c>
      <c r="T476" t="s">
        <v>22</v>
      </c>
      <c r="U476" t="s">
        <v>376</v>
      </c>
    </row>
    <row r="477" spans="1:21">
      <c r="A477">
        <v>388179</v>
      </c>
      <c r="B477" t="s">
        <v>36</v>
      </c>
      <c r="C477" t="s">
        <v>47</v>
      </c>
      <c r="D477" t="s">
        <v>37</v>
      </c>
      <c r="E477" t="s">
        <v>37</v>
      </c>
      <c r="F477" t="s">
        <v>46</v>
      </c>
      <c r="G477" t="s">
        <v>39</v>
      </c>
      <c r="H477" s="1">
        <v>7</v>
      </c>
      <c r="I477" t="s">
        <v>23</v>
      </c>
      <c r="J477" t="s">
        <v>30</v>
      </c>
      <c r="K477" t="s">
        <v>21</v>
      </c>
      <c r="L477">
        <v>1</v>
      </c>
      <c r="M477">
        <v>27000000</v>
      </c>
      <c r="N477">
        <v>22</v>
      </c>
      <c r="O477">
        <v>5940000</v>
      </c>
      <c r="P477">
        <v>0</v>
      </c>
      <c r="Q477">
        <v>0</v>
      </c>
      <c r="R477">
        <v>0</v>
      </c>
      <c r="S477">
        <v>0</v>
      </c>
      <c r="T477" t="s">
        <v>22</v>
      </c>
      <c r="U477" t="s">
        <v>376</v>
      </c>
    </row>
    <row r="478" spans="1:21">
      <c r="A478">
        <v>388178</v>
      </c>
      <c r="B478" t="s">
        <v>36</v>
      </c>
      <c r="C478" t="s">
        <v>47</v>
      </c>
      <c r="D478" t="s">
        <v>37</v>
      </c>
      <c r="E478" t="s">
        <v>37</v>
      </c>
      <c r="F478" t="s">
        <v>46</v>
      </c>
      <c r="G478" t="s">
        <v>39</v>
      </c>
      <c r="H478" s="1">
        <v>7</v>
      </c>
      <c r="I478" t="s">
        <v>19</v>
      </c>
      <c r="J478" t="s">
        <v>30</v>
      </c>
      <c r="K478" t="s">
        <v>21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22</v>
      </c>
      <c r="U478" t="s">
        <v>376</v>
      </c>
    </row>
    <row r="479" spans="1:21">
      <c r="A479">
        <v>388177</v>
      </c>
      <c r="B479" t="s">
        <v>36</v>
      </c>
      <c r="C479" t="s">
        <v>47</v>
      </c>
      <c r="D479" t="s">
        <v>37</v>
      </c>
      <c r="E479" t="s">
        <v>37</v>
      </c>
      <c r="F479" t="s">
        <v>46</v>
      </c>
      <c r="G479" t="s">
        <v>39</v>
      </c>
      <c r="H479" s="1">
        <v>6</v>
      </c>
      <c r="I479" t="s">
        <v>24</v>
      </c>
      <c r="J479" t="s">
        <v>29</v>
      </c>
      <c r="K479" t="s">
        <v>21</v>
      </c>
      <c r="L479">
        <v>2</v>
      </c>
      <c r="M479">
        <v>52083143</v>
      </c>
      <c r="N479">
        <v>20.260000000000002</v>
      </c>
      <c r="O479">
        <v>10555992</v>
      </c>
      <c r="P479">
        <v>1</v>
      </c>
      <c r="Q479">
        <v>33025077</v>
      </c>
      <c r="R479">
        <v>19.93</v>
      </c>
      <c r="S479">
        <v>6583281</v>
      </c>
      <c r="T479" t="s">
        <v>22</v>
      </c>
      <c r="U479" t="s">
        <v>376</v>
      </c>
    </row>
    <row r="480" spans="1:21">
      <c r="A480">
        <v>388176</v>
      </c>
      <c r="B480" t="s">
        <v>36</v>
      </c>
      <c r="C480" t="s">
        <v>47</v>
      </c>
      <c r="D480" t="s">
        <v>37</v>
      </c>
      <c r="E480" t="s">
        <v>37</v>
      </c>
      <c r="F480" t="s">
        <v>46</v>
      </c>
      <c r="G480" t="s">
        <v>39</v>
      </c>
      <c r="H480" s="1">
        <v>6</v>
      </c>
      <c r="I480" t="s">
        <v>23</v>
      </c>
      <c r="J480" t="s">
        <v>29</v>
      </c>
      <c r="K480" t="s">
        <v>21</v>
      </c>
      <c r="L480">
        <v>1</v>
      </c>
      <c r="M480">
        <v>27000000</v>
      </c>
      <c r="N480">
        <v>22</v>
      </c>
      <c r="O480">
        <v>5940000</v>
      </c>
      <c r="P480">
        <v>0</v>
      </c>
      <c r="Q480">
        <v>0</v>
      </c>
      <c r="R480">
        <v>0</v>
      </c>
      <c r="S480">
        <v>0</v>
      </c>
      <c r="T480" t="s">
        <v>22</v>
      </c>
      <c r="U480" t="s">
        <v>376</v>
      </c>
    </row>
    <row r="481" spans="1:21">
      <c r="A481">
        <v>388175</v>
      </c>
      <c r="B481" t="s">
        <v>36</v>
      </c>
      <c r="C481" t="s">
        <v>47</v>
      </c>
      <c r="D481" t="s">
        <v>37</v>
      </c>
      <c r="E481" t="s">
        <v>37</v>
      </c>
      <c r="F481" t="s">
        <v>46</v>
      </c>
      <c r="G481" t="s">
        <v>39</v>
      </c>
      <c r="H481" s="1">
        <v>6</v>
      </c>
      <c r="I481" t="s">
        <v>19</v>
      </c>
      <c r="J481" t="s">
        <v>29</v>
      </c>
      <c r="K481" t="s">
        <v>21</v>
      </c>
      <c r="L481">
        <v>1</v>
      </c>
      <c r="M481">
        <v>27000000</v>
      </c>
      <c r="N481">
        <v>22</v>
      </c>
      <c r="O481">
        <v>5940000</v>
      </c>
      <c r="P481">
        <v>0</v>
      </c>
      <c r="Q481">
        <v>0</v>
      </c>
      <c r="R481">
        <v>0</v>
      </c>
      <c r="S481">
        <v>0</v>
      </c>
      <c r="T481" t="s">
        <v>22</v>
      </c>
      <c r="U481" t="s">
        <v>376</v>
      </c>
    </row>
    <row r="482" spans="1:21">
      <c r="A482">
        <v>388174</v>
      </c>
      <c r="B482" t="s">
        <v>36</v>
      </c>
      <c r="C482" t="s">
        <v>47</v>
      </c>
      <c r="D482" t="s">
        <v>37</v>
      </c>
      <c r="E482" t="s">
        <v>37</v>
      </c>
      <c r="F482" t="s">
        <v>46</v>
      </c>
      <c r="G482" t="s">
        <v>39</v>
      </c>
      <c r="H482" s="1">
        <v>5</v>
      </c>
      <c r="I482" t="s">
        <v>24</v>
      </c>
      <c r="J482" t="s">
        <v>28</v>
      </c>
      <c r="K482" t="s">
        <v>21</v>
      </c>
      <c r="L482">
        <v>1</v>
      </c>
      <c r="M482">
        <v>20783246</v>
      </c>
      <c r="N482">
        <v>16.010000000000002</v>
      </c>
      <c r="O482">
        <v>3327708</v>
      </c>
      <c r="P482">
        <v>2</v>
      </c>
      <c r="Q482">
        <v>45866389</v>
      </c>
      <c r="R482">
        <v>17.309999999999999</v>
      </c>
      <c r="S482">
        <v>7943700</v>
      </c>
      <c r="T482" t="s">
        <v>22</v>
      </c>
      <c r="U482" t="s">
        <v>376</v>
      </c>
    </row>
    <row r="483" spans="1:21">
      <c r="A483">
        <v>388173</v>
      </c>
      <c r="B483" t="s">
        <v>36</v>
      </c>
      <c r="C483" t="s">
        <v>47</v>
      </c>
      <c r="D483" t="s">
        <v>37</v>
      </c>
      <c r="E483" t="s">
        <v>37</v>
      </c>
      <c r="F483" t="s">
        <v>46</v>
      </c>
      <c r="G483" t="s">
        <v>39</v>
      </c>
      <c r="H483" s="1">
        <v>5</v>
      </c>
      <c r="I483" t="s">
        <v>23</v>
      </c>
      <c r="J483" t="s">
        <v>28</v>
      </c>
      <c r="K483" t="s">
        <v>21</v>
      </c>
      <c r="L483">
        <v>2</v>
      </c>
      <c r="M483">
        <v>58437087</v>
      </c>
      <c r="N483">
        <v>20.49</v>
      </c>
      <c r="O483">
        <v>11974334</v>
      </c>
      <c r="P483">
        <v>1</v>
      </c>
      <c r="Q483">
        <v>32769523</v>
      </c>
      <c r="R483">
        <v>20.079999999999998</v>
      </c>
      <c r="S483">
        <v>6581929</v>
      </c>
      <c r="T483" t="s">
        <v>22</v>
      </c>
      <c r="U483" t="s">
        <v>376</v>
      </c>
    </row>
    <row r="484" spans="1:21">
      <c r="A484">
        <v>388172</v>
      </c>
      <c r="B484" t="s">
        <v>36</v>
      </c>
      <c r="C484" t="s">
        <v>47</v>
      </c>
      <c r="D484" t="s">
        <v>37</v>
      </c>
      <c r="E484" t="s">
        <v>37</v>
      </c>
      <c r="F484" t="s">
        <v>46</v>
      </c>
      <c r="G484" t="s">
        <v>39</v>
      </c>
      <c r="H484" s="1">
        <v>5</v>
      </c>
      <c r="I484" t="s">
        <v>19</v>
      </c>
      <c r="J484" t="s">
        <v>28</v>
      </c>
      <c r="K484" t="s">
        <v>21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22</v>
      </c>
      <c r="U484" t="s">
        <v>376</v>
      </c>
    </row>
    <row r="485" spans="1:21">
      <c r="A485">
        <v>388171</v>
      </c>
      <c r="B485" t="s">
        <v>36</v>
      </c>
      <c r="C485" t="s">
        <v>47</v>
      </c>
      <c r="D485" t="s">
        <v>37</v>
      </c>
      <c r="E485" t="s">
        <v>37</v>
      </c>
      <c r="F485" t="s">
        <v>46</v>
      </c>
      <c r="G485" t="s">
        <v>39</v>
      </c>
      <c r="H485" s="1">
        <v>4</v>
      </c>
      <c r="I485" t="s">
        <v>24</v>
      </c>
      <c r="J485" t="s">
        <v>27</v>
      </c>
      <c r="K485" t="s">
        <v>21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22</v>
      </c>
      <c r="U485" t="s">
        <v>377</v>
      </c>
    </row>
    <row r="486" spans="1:21">
      <c r="A486">
        <v>388170</v>
      </c>
      <c r="B486" t="s">
        <v>36</v>
      </c>
      <c r="C486" t="s">
        <v>47</v>
      </c>
      <c r="D486" t="s">
        <v>37</v>
      </c>
      <c r="E486" t="s">
        <v>37</v>
      </c>
      <c r="F486" t="s">
        <v>46</v>
      </c>
      <c r="G486" t="s">
        <v>39</v>
      </c>
      <c r="H486" s="1">
        <v>4</v>
      </c>
      <c r="I486" t="s">
        <v>23</v>
      </c>
      <c r="J486" t="s">
        <v>27</v>
      </c>
      <c r="K486" t="s">
        <v>21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68606081</v>
      </c>
      <c r="R486">
        <v>18.43</v>
      </c>
      <c r="S486">
        <v>12647458</v>
      </c>
      <c r="T486" t="s">
        <v>22</v>
      </c>
      <c r="U486" t="s">
        <v>377</v>
      </c>
    </row>
    <row r="487" spans="1:21">
      <c r="A487">
        <v>388169</v>
      </c>
      <c r="B487" t="s">
        <v>36</v>
      </c>
      <c r="C487" t="s">
        <v>47</v>
      </c>
      <c r="D487" t="s">
        <v>37</v>
      </c>
      <c r="E487" t="s">
        <v>37</v>
      </c>
      <c r="F487" t="s">
        <v>46</v>
      </c>
      <c r="G487" t="s">
        <v>39</v>
      </c>
      <c r="H487" s="1">
        <v>4</v>
      </c>
      <c r="I487" t="s">
        <v>19</v>
      </c>
      <c r="J487" t="s">
        <v>27</v>
      </c>
      <c r="K487" t="s">
        <v>21</v>
      </c>
      <c r="L487">
        <v>1</v>
      </c>
      <c r="M487">
        <v>27000000</v>
      </c>
      <c r="N487">
        <v>22</v>
      </c>
      <c r="O487">
        <v>5940000</v>
      </c>
      <c r="P487">
        <v>0</v>
      </c>
      <c r="Q487">
        <v>0</v>
      </c>
      <c r="R487">
        <v>0</v>
      </c>
      <c r="S487">
        <v>0</v>
      </c>
      <c r="T487" t="s">
        <v>22</v>
      </c>
      <c r="U487" t="s">
        <v>377</v>
      </c>
    </row>
    <row r="488" spans="1:21">
      <c r="A488">
        <v>388168</v>
      </c>
      <c r="B488" t="s">
        <v>36</v>
      </c>
      <c r="C488" t="s">
        <v>47</v>
      </c>
      <c r="D488" t="s">
        <v>37</v>
      </c>
      <c r="E488" t="s">
        <v>37</v>
      </c>
      <c r="F488" t="s">
        <v>46</v>
      </c>
      <c r="G488" t="s">
        <v>39</v>
      </c>
      <c r="H488" s="1">
        <v>3</v>
      </c>
      <c r="I488" t="s">
        <v>24</v>
      </c>
      <c r="J488" t="s">
        <v>26</v>
      </c>
      <c r="K488" t="s">
        <v>21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22</v>
      </c>
      <c r="U488" t="s">
        <v>377</v>
      </c>
    </row>
    <row r="489" spans="1:21">
      <c r="A489">
        <v>388167</v>
      </c>
      <c r="B489" t="s">
        <v>36</v>
      </c>
      <c r="C489" t="s">
        <v>47</v>
      </c>
      <c r="D489" t="s">
        <v>37</v>
      </c>
      <c r="E489" t="s">
        <v>37</v>
      </c>
      <c r="F489" t="s">
        <v>46</v>
      </c>
      <c r="G489" t="s">
        <v>39</v>
      </c>
      <c r="H489" s="1">
        <v>3</v>
      </c>
      <c r="I489" t="s">
        <v>23</v>
      </c>
      <c r="J489" t="s">
        <v>26</v>
      </c>
      <c r="K489" t="s">
        <v>21</v>
      </c>
      <c r="L489">
        <v>2</v>
      </c>
      <c r="M489">
        <v>64541400</v>
      </c>
      <c r="N489">
        <v>18.63</v>
      </c>
      <c r="O489">
        <v>12026080</v>
      </c>
      <c r="P489">
        <v>0</v>
      </c>
      <c r="Q489">
        <v>0</v>
      </c>
      <c r="R489">
        <v>0</v>
      </c>
      <c r="S489">
        <v>0</v>
      </c>
      <c r="T489" t="s">
        <v>22</v>
      </c>
      <c r="U489" t="s">
        <v>377</v>
      </c>
    </row>
    <row r="490" spans="1:21">
      <c r="A490">
        <v>388166</v>
      </c>
      <c r="B490" t="s">
        <v>36</v>
      </c>
      <c r="C490" t="s">
        <v>47</v>
      </c>
      <c r="D490" t="s">
        <v>37</v>
      </c>
      <c r="E490" t="s">
        <v>37</v>
      </c>
      <c r="F490" t="s">
        <v>46</v>
      </c>
      <c r="G490" t="s">
        <v>39</v>
      </c>
      <c r="H490" s="1">
        <v>3</v>
      </c>
      <c r="I490" t="s">
        <v>19</v>
      </c>
      <c r="J490" t="s">
        <v>26</v>
      </c>
      <c r="K490" t="s">
        <v>21</v>
      </c>
      <c r="L490">
        <v>1</v>
      </c>
      <c r="M490">
        <v>27000000</v>
      </c>
      <c r="N490">
        <v>22</v>
      </c>
      <c r="O490">
        <v>5940000</v>
      </c>
      <c r="P490">
        <v>0</v>
      </c>
      <c r="Q490">
        <v>0</v>
      </c>
      <c r="R490">
        <v>0</v>
      </c>
      <c r="S490">
        <v>0</v>
      </c>
      <c r="T490" t="s">
        <v>22</v>
      </c>
      <c r="U490" t="s">
        <v>377</v>
      </c>
    </row>
    <row r="491" spans="1:21">
      <c r="A491">
        <v>388165</v>
      </c>
      <c r="B491" t="s">
        <v>36</v>
      </c>
      <c r="C491" t="s">
        <v>47</v>
      </c>
      <c r="D491" t="s">
        <v>37</v>
      </c>
      <c r="E491" t="s">
        <v>37</v>
      </c>
      <c r="F491" t="s">
        <v>46</v>
      </c>
      <c r="G491" t="s">
        <v>39</v>
      </c>
      <c r="H491" s="1">
        <v>2</v>
      </c>
      <c r="I491" t="s">
        <v>24</v>
      </c>
      <c r="J491" t="s">
        <v>25</v>
      </c>
      <c r="K491" t="s">
        <v>21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22</v>
      </c>
      <c r="U491" t="s">
        <v>377</v>
      </c>
    </row>
    <row r="492" spans="1:21">
      <c r="A492">
        <v>388164</v>
      </c>
      <c r="B492" t="s">
        <v>36</v>
      </c>
      <c r="C492" t="s">
        <v>47</v>
      </c>
      <c r="D492" t="s">
        <v>37</v>
      </c>
      <c r="E492" t="s">
        <v>37</v>
      </c>
      <c r="F492" t="s">
        <v>46</v>
      </c>
      <c r="G492" t="s">
        <v>39</v>
      </c>
      <c r="H492" s="1">
        <v>2</v>
      </c>
      <c r="I492" t="s">
        <v>23</v>
      </c>
      <c r="J492" t="s">
        <v>25</v>
      </c>
      <c r="K492" t="s">
        <v>21</v>
      </c>
      <c r="L492">
        <v>1</v>
      </c>
      <c r="M492">
        <v>33025077</v>
      </c>
      <c r="N492">
        <v>20.12</v>
      </c>
      <c r="O492">
        <v>6644945</v>
      </c>
      <c r="P492">
        <v>1</v>
      </c>
      <c r="Q492">
        <v>33025077</v>
      </c>
      <c r="R492">
        <v>19.93</v>
      </c>
      <c r="S492">
        <v>6583281</v>
      </c>
      <c r="T492" t="s">
        <v>22</v>
      </c>
      <c r="U492" t="s">
        <v>377</v>
      </c>
    </row>
    <row r="493" spans="1:21">
      <c r="A493">
        <v>388163</v>
      </c>
      <c r="B493" t="s">
        <v>36</v>
      </c>
      <c r="C493" t="s">
        <v>47</v>
      </c>
      <c r="D493" t="s">
        <v>37</v>
      </c>
      <c r="E493" t="s">
        <v>37</v>
      </c>
      <c r="F493" t="s">
        <v>46</v>
      </c>
      <c r="G493" t="s">
        <v>39</v>
      </c>
      <c r="H493" s="1">
        <v>2</v>
      </c>
      <c r="I493" t="s">
        <v>19</v>
      </c>
      <c r="J493" t="s">
        <v>25</v>
      </c>
      <c r="K493" t="s">
        <v>21</v>
      </c>
      <c r="L493">
        <v>1</v>
      </c>
      <c r="M493">
        <v>27000000</v>
      </c>
      <c r="N493">
        <v>22</v>
      </c>
      <c r="O493">
        <v>5940000</v>
      </c>
      <c r="P493">
        <v>0</v>
      </c>
      <c r="Q493">
        <v>0</v>
      </c>
      <c r="R493">
        <v>0</v>
      </c>
      <c r="S493">
        <v>0</v>
      </c>
      <c r="T493" t="s">
        <v>22</v>
      </c>
      <c r="U493" t="s">
        <v>378</v>
      </c>
    </row>
    <row r="494" spans="1:21">
      <c r="A494">
        <v>388162</v>
      </c>
      <c r="B494" t="s">
        <v>36</v>
      </c>
      <c r="C494" t="s">
        <v>47</v>
      </c>
      <c r="D494" t="s">
        <v>37</v>
      </c>
      <c r="E494" t="s">
        <v>37</v>
      </c>
      <c r="F494" t="s">
        <v>46</v>
      </c>
      <c r="G494" t="s">
        <v>39</v>
      </c>
      <c r="H494" s="1">
        <v>1</v>
      </c>
      <c r="I494" t="s">
        <v>24</v>
      </c>
      <c r="J494" t="s">
        <v>20</v>
      </c>
      <c r="K494" t="s">
        <v>21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22</v>
      </c>
      <c r="U494" t="s">
        <v>378</v>
      </c>
    </row>
    <row r="495" spans="1:21">
      <c r="A495">
        <v>388161</v>
      </c>
      <c r="B495" t="s">
        <v>36</v>
      </c>
      <c r="C495" t="s">
        <v>47</v>
      </c>
      <c r="D495" t="s">
        <v>37</v>
      </c>
      <c r="E495" t="s">
        <v>37</v>
      </c>
      <c r="F495" t="s">
        <v>46</v>
      </c>
      <c r="G495" t="s">
        <v>39</v>
      </c>
      <c r="H495" s="1">
        <v>1</v>
      </c>
      <c r="I495" t="s">
        <v>23</v>
      </c>
      <c r="J495" t="s">
        <v>20</v>
      </c>
      <c r="K495" t="s">
        <v>21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22</v>
      </c>
      <c r="U495" t="s">
        <v>378</v>
      </c>
    </row>
    <row r="496" spans="1:21">
      <c r="A496">
        <v>388160</v>
      </c>
      <c r="B496" t="s">
        <v>36</v>
      </c>
      <c r="C496" t="s">
        <v>47</v>
      </c>
      <c r="D496" t="s">
        <v>37</v>
      </c>
      <c r="E496" t="s">
        <v>37</v>
      </c>
      <c r="F496" t="s">
        <v>46</v>
      </c>
      <c r="G496" t="s">
        <v>39</v>
      </c>
      <c r="H496" s="1">
        <v>1</v>
      </c>
      <c r="I496" t="s">
        <v>19</v>
      </c>
      <c r="J496" t="s">
        <v>20</v>
      </c>
      <c r="K496" t="s">
        <v>21</v>
      </c>
      <c r="L496">
        <v>1</v>
      </c>
      <c r="M496">
        <v>27000000</v>
      </c>
      <c r="N496">
        <v>22</v>
      </c>
      <c r="O496">
        <v>5940000</v>
      </c>
      <c r="P496">
        <v>0</v>
      </c>
      <c r="Q496">
        <v>0</v>
      </c>
      <c r="R496">
        <v>0</v>
      </c>
      <c r="S496">
        <v>0</v>
      </c>
      <c r="T496" t="s">
        <v>22</v>
      </c>
      <c r="U496" t="s">
        <v>378</v>
      </c>
    </row>
    <row r="497" spans="1:21">
      <c r="A497">
        <v>388159</v>
      </c>
      <c r="B497" t="s">
        <v>36</v>
      </c>
      <c r="C497" t="s">
        <v>47</v>
      </c>
      <c r="D497" t="s">
        <v>37</v>
      </c>
      <c r="E497" t="s">
        <v>37</v>
      </c>
      <c r="F497" t="s">
        <v>46</v>
      </c>
      <c r="G497" t="s">
        <v>39</v>
      </c>
      <c r="H497" s="1">
        <v>12</v>
      </c>
      <c r="I497" t="s">
        <v>24</v>
      </c>
      <c r="J497" t="s">
        <v>35</v>
      </c>
      <c r="K497" t="s">
        <v>21</v>
      </c>
      <c r="L497">
        <v>1</v>
      </c>
      <c r="M497">
        <v>27000000</v>
      </c>
      <c r="N497">
        <v>22</v>
      </c>
      <c r="O497">
        <v>5940000</v>
      </c>
      <c r="P497">
        <v>0</v>
      </c>
      <c r="Q497">
        <v>0</v>
      </c>
      <c r="R497">
        <v>0</v>
      </c>
      <c r="S497">
        <v>0</v>
      </c>
      <c r="T497" t="s">
        <v>22</v>
      </c>
      <c r="U497" t="s">
        <v>378</v>
      </c>
    </row>
    <row r="498" spans="1:21">
      <c r="A498">
        <v>388158</v>
      </c>
      <c r="B498" t="s">
        <v>36</v>
      </c>
      <c r="C498" t="s">
        <v>47</v>
      </c>
      <c r="D498" t="s">
        <v>37</v>
      </c>
      <c r="E498" t="s">
        <v>37</v>
      </c>
      <c r="F498" t="s">
        <v>46</v>
      </c>
      <c r="G498" t="s">
        <v>39</v>
      </c>
      <c r="H498" s="1">
        <v>12</v>
      </c>
      <c r="I498" t="s">
        <v>23</v>
      </c>
      <c r="J498" t="s">
        <v>35</v>
      </c>
      <c r="K498" t="s">
        <v>21</v>
      </c>
      <c r="L498">
        <v>1</v>
      </c>
      <c r="M498">
        <v>27000000</v>
      </c>
      <c r="N498">
        <v>22</v>
      </c>
      <c r="O498">
        <v>5940000</v>
      </c>
      <c r="P498">
        <v>0</v>
      </c>
      <c r="Q498">
        <v>0</v>
      </c>
      <c r="R498">
        <v>0</v>
      </c>
      <c r="S498">
        <v>0</v>
      </c>
      <c r="T498" t="s">
        <v>22</v>
      </c>
      <c r="U498" t="s">
        <v>378</v>
      </c>
    </row>
    <row r="499" spans="1:21">
      <c r="A499">
        <v>388157</v>
      </c>
      <c r="B499" t="s">
        <v>36</v>
      </c>
      <c r="C499" t="s">
        <v>47</v>
      </c>
      <c r="D499" t="s">
        <v>37</v>
      </c>
      <c r="E499" t="s">
        <v>37</v>
      </c>
      <c r="F499" t="s">
        <v>46</v>
      </c>
      <c r="G499" t="s">
        <v>39</v>
      </c>
      <c r="H499" s="1">
        <v>12</v>
      </c>
      <c r="I499" t="s">
        <v>19</v>
      </c>
      <c r="J499" t="s">
        <v>35</v>
      </c>
      <c r="K499" t="s">
        <v>21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22</v>
      </c>
      <c r="U499" t="s">
        <v>378</v>
      </c>
    </row>
    <row r="500" spans="1:21">
      <c r="A500">
        <v>388156</v>
      </c>
      <c r="B500" t="s">
        <v>36</v>
      </c>
      <c r="C500" t="s">
        <v>47</v>
      </c>
      <c r="D500" t="s">
        <v>37</v>
      </c>
      <c r="E500" t="s">
        <v>37</v>
      </c>
      <c r="F500" t="s">
        <v>46</v>
      </c>
      <c r="G500" t="s">
        <v>39</v>
      </c>
      <c r="H500" s="1">
        <v>11</v>
      </c>
      <c r="I500" t="s">
        <v>24</v>
      </c>
      <c r="J500" t="s">
        <v>34</v>
      </c>
      <c r="K500" t="s">
        <v>21</v>
      </c>
      <c r="L500">
        <v>1</v>
      </c>
      <c r="M500">
        <v>27000000</v>
      </c>
      <c r="N500">
        <v>22</v>
      </c>
      <c r="O500">
        <v>5940000</v>
      </c>
      <c r="P500">
        <v>0</v>
      </c>
      <c r="Q500">
        <v>0</v>
      </c>
      <c r="R500">
        <v>0</v>
      </c>
      <c r="S500">
        <v>0</v>
      </c>
      <c r="T500" t="s">
        <v>22</v>
      </c>
      <c r="U500" t="s">
        <v>378</v>
      </c>
    </row>
    <row r="501" spans="1:21">
      <c r="A501">
        <v>388155</v>
      </c>
      <c r="B501" t="s">
        <v>36</v>
      </c>
      <c r="C501" t="s">
        <v>47</v>
      </c>
      <c r="D501" t="s">
        <v>37</v>
      </c>
      <c r="E501" t="s">
        <v>37</v>
      </c>
      <c r="F501" t="s">
        <v>46</v>
      </c>
      <c r="G501" t="s">
        <v>39</v>
      </c>
      <c r="H501" s="1">
        <v>11</v>
      </c>
      <c r="I501" t="s">
        <v>23</v>
      </c>
      <c r="J501" t="s">
        <v>34</v>
      </c>
      <c r="K501" t="s">
        <v>21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22</v>
      </c>
      <c r="U501" t="s">
        <v>378</v>
      </c>
    </row>
    <row r="502" spans="1:21">
      <c r="A502">
        <v>388154</v>
      </c>
      <c r="B502" t="s">
        <v>36</v>
      </c>
      <c r="C502" t="s">
        <v>47</v>
      </c>
      <c r="D502" t="s">
        <v>37</v>
      </c>
      <c r="E502" t="s">
        <v>37</v>
      </c>
      <c r="F502" t="s">
        <v>46</v>
      </c>
      <c r="G502" t="s">
        <v>39</v>
      </c>
      <c r="H502" s="1">
        <v>11</v>
      </c>
      <c r="I502" t="s">
        <v>19</v>
      </c>
      <c r="J502" t="s">
        <v>34</v>
      </c>
      <c r="K502" t="s">
        <v>21</v>
      </c>
      <c r="L502">
        <v>1</v>
      </c>
      <c r="M502">
        <v>27000000</v>
      </c>
      <c r="N502">
        <v>22</v>
      </c>
      <c r="O502">
        <v>5940000</v>
      </c>
      <c r="P502">
        <v>0</v>
      </c>
      <c r="Q502">
        <v>0</v>
      </c>
      <c r="R502">
        <v>0</v>
      </c>
      <c r="S502">
        <v>0</v>
      </c>
      <c r="T502" t="s">
        <v>22</v>
      </c>
      <c r="U502" t="s">
        <v>299</v>
      </c>
    </row>
    <row r="503" spans="1:21">
      <c r="A503">
        <v>388153</v>
      </c>
      <c r="B503" t="s">
        <v>36</v>
      </c>
      <c r="C503" t="s">
        <v>47</v>
      </c>
      <c r="D503" t="s">
        <v>37</v>
      </c>
      <c r="E503" t="s">
        <v>37</v>
      </c>
      <c r="F503" t="s">
        <v>46</v>
      </c>
      <c r="G503" t="s">
        <v>39</v>
      </c>
      <c r="H503" s="1">
        <v>10</v>
      </c>
      <c r="I503" t="s">
        <v>24</v>
      </c>
      <c r="J503" t="s">
        <v>33</v>
      </c>
      <c r="K503" t="s">
        <v>21</v>
      </c>
      <c r="L503">
        <v>1</v>
      </c>
      <c r="M503">
        <v>27000000</v>
      </c>
      <c r="N503">
        <v>22</v>
      </c>
      <c r="O503">
        <v>5940000</v>
      </c>
      <c r="P503">
        <v>0</v>
      </c>
      <c r="Q503">
        <v>0</v>
      </c>
      <c r="R503">
        <v>0</v>
      </c>
      <c r="S503">
        <v>0</v>
      </c>
      <c r="T503" t="s">
        <v>22</v>
      </c>
      <c r="U503" t="s">
        <v>299</v>
      </c>
    </row>
    <row r="504" spans="1:21">
      <c r="A504">
        <v>388152</v>
      </c>
      <c r="B504" t="s">
        <v>36</v>
      </c>
      <c r="C504" t="s">
        <v>47</v>
      </c>
      <c r="D504" t="s">
        <v>37</v>
      </c>
      <c r="E504" t="s">
        <v>37</v>
      </c>
      <c r="F504" t="s">
        <v>46</v>
      </c>
      <c r="G504" t="s">
        <v>39</v>
      </c>
      <c r="H504" s="1">
        <v>10</v>
      </c>
      <c r="I504" t="s">
        <v>23</v>
      </c>
      <c r="J504" t="s">
        <v>33</v>
      </c>
      <c r="K504" t="s">
        <v>21</v>
      </c>
      <c r="L504">
        <v>1</v>
      </c>
      <c r="M504">
        <v>27000000</v>
      </c>
      <c r="N504">
        <v>22</v>
      </c>
      <c r="O504">
        <v>5940000</v>
      </c>
      <c r="P504">
        <v>0</v>
      </c>
      <c r="Q504">
        <v>0</v>
      </c>
      <c r="R504">
        <v>0</v>
      </c>
      <c r="S504">
        <v>0</v>
      </c>
      <c r="T504" t="s">
        <v>22</v>
      </c>
      <c r="U504" t="s">
        <v>299</v>
      </c>
    </row>
    <row r="505" spans="1:21">
      <c r="A505">
        <v>388151</v>
      </c>
      <c r="B505" t="s">
        <v>36</v>
      </c>
      <c r="C505" t="s">
        <v>47</v>
      </c>
      <c r="D505" t="s">
        <v>37</v>
      </c>
      <c r="E505" t="s">
        <v>37</v>
      </c>
      <c r="F505" t="s">
        <v>46</v>
      </c>
      <c r="G505" t="s">
        <v>39</v>
      </c>
      <c r="H505" s="1">
        <v>10</v>
      </c>
      <c r="I505" t="s">
        <v>19</v>
      </c>
      <c r="J505" t="s">
        <v>33</v>
      </c>
      <c r="K505" t="s">
        <v>21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22</v>
      </c>
      <c r="U505" t="s">
        <v>299</v>
      </c>
    </row>
    <row r="506" spans="1:21">
      <c r="A506">
        <v>388150</v>
      </c>
      <c r="B506" t="s">
        <v>60</v>
      </c>
      <c r="C506" t="s">
        <v>70</v>
      </c>
      <c r="D506" t="s">
        <v>61</v>
      </c>
      <c r="E506" t="s">
        <v>61</v>
      </c>
      <c r="F506" t="s">
        <v>46</v>
      </c>
      <c r="G506" t="s">
        <v>62</v>
      </c>
      <c r="H506" s="1">
        <v>9</v>
      </c>
      <c r="I506" t="s">
        <v>24</v>
      </c>
      <c r="J506" t="s">
        <v>32</v>
      </c>
      <c r="K506" t="s">
        <v>21</v>
      </c>
      <c r="L506">
        <v>1</v>
      </c>
      <c r="M506">
        <v>27000000</v>
      </c>
      <c r="N506">
        <v>25</v>
      </c>
      <c r="O506">
        <v>6750000</v>
      </c>
      <c r="P506">
        <v>0</v>
      </c>
      <c r="Q506">
        <v>0</v>
      </c>
      <c r="R506">
        <v>0</v>
      </c>
      <c r="S506">
        <v>0</v>
      </c>
      <c r="T506" t="s">
        <v>22</v>
      </c>
      <c r="U506" t="s">
        <v>379</v>
      </c>
    </row>
    <row r="507" spans="1:21">
      <c r="A507">
        <v>388149</v>
      </c>
      <c r="B507" t="s">
        <v>60</v>
      </c>
      <c r="C507" t="s">
        <v>70</v>
      </c>
      <c r="D507" t="s">
        <v>61</v>
      </c>
      <c r="E507" t="s">
        <v>61</v>
      </c>
      <c r="F507" t="s">
        <v>46</v>
      </c>
      <c r="G507" t="s">
        <v>62</v>
      </c>
      <c r="H507" s="1">
        <v>9</v>
      </c>
      <c r="I507" t="s">
        <v>23</v>
      </c>
      <c r="J507" t="s">
        <v>32</v>
      </c>
      <c r="K507" t="s">
        <v>21</v>
      </c>
      <c r="L507">
        <v>1</v>
      </c>
      <c r="M507">
        <v>27000000</v>
      </c>
      <c r="N507">
        <v>25</v>
      </c>
      <c r="O507">
        <v>6750000</v>
      </c>
      <c r="P507">
        <v>0</v>
      </c>
      <c r="Q507">
        <v>0</v>
      </c>
      <c r="R507">
        <v>0</v>
      </c>
      <c r="S507">
        <v>0</v>
      </c>
      <c r="T507" t="s">
        <v>22</v>
      </c>
      <c r="U507" t="s">
        <v>379</v>
      </c>
    </row>
    <row r="508" spans="1:21">
      <c r="A508">
        <v>388148</v>
      </c>
      <c r="B508" t="s">
        <v>60</v>
      </c>
      <c r="C508" t="s">
        <v>70</v>
      </c>
      <c r="D508" t="s">
        <v>61</v>
      </c>
      <c r="E508" t="s">
        <v>61</v>
      </c>
      <c r="F508" t="s">
        <v>46</v>
      </c>
      <c r="G508" t="s">
        <v>62</v>
      </c>
      <c r="H508" s="1">
        <v>9</v>
      </c>
      <c r="I508" t="s">
        <v>19</v>
      </c>
      <c r="J508" t="s">
        <v>32</v>
      </c>
      <c r="K508" t="s">
        <v>21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22</v>
      </c>
      <c r="U508" t="s">
        <v>379</v>
      </c>
    </row>
    <row r="509" spans="1:21">
      <c r="A509">
        <v>388147</v>
      </c>
      <c r="B509" t="s">
        <v>60</v>
      </c>
      <c r="C509" t="s">
        <v>70</v>
      </c>
      <c r="D509" t="s">
        <v>61</v>
      </c>
      <c r="E509" t="s">
        <v>61</v>
      </c>
      <c r="F509" t="s">
        <v>46</v>
      </c>
      <c r="G509" t="s">
        <v>62</v>
      </c>
      <c r="H509" s="1">
        <v>8</v>
      </c>
      <c r="I509" t="s">
        <v>24</v>
      </c>
      <c r="J509" t="s">
        <v>31</v>
      </c>
      <c r="K509" t="s">
        <v>21</v>
      </c>
      <c r="L509">
        <v>1</v>
      </c>
      <c r="M509">
        <v>27000000</v>
      </c>
      <c r="N509">
        <v>25</v>
      </c>
      <c r="O509">
        <v>6750000</v>
      </c>
      <c r="P509">
        <v>1</v>
      </c>
      <c r="Q509">
        <v>29418454</v>
      </c>
      <c r="R509">
        <v>25.61</v>
      </c>
      <c r="S509">
        <v>7534641</v>
      </c>
      <c r="T509" t="s">
        <v>22</v>
      </c>
      <c r="U509" t="s">
        <v>379</v>
      </c>
    </row>
    <row r="510" spans="1:21">
      <c r="A510">
        <v>388146</v>
      </c>
      <c r="B510" t="s">
        <v>60</v>
      </c>
      <c r="C510" t="s">
        <v>70</v>
      </c>
      <c r="D510" t="s">
        <v>61</v>
      </c>
      <c r="E510" t="s">
        <v>61</v>
      </c>
      <c r="F510" t="s">
        <v>46</v>
      </c>
      <c r="G510" t="s">
        <v>62</v>
      </c>
      <c r="H510" s="1">
        <v>8</v>
      </c>
      <c r="I510" t="s">
        <v>23</v>
      </c>
      <c r="J510" t="s">
        <v>31</v>
      </c>
      <c r="K510" t="s">
        <v>21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22</v>
      </c>
      <c r="U510" t="s">
        <v>379</v>
      </c>
    </row>
    <row r="511" spans="1:21">
      <c r="A511">
        <v>388145</v>
      </c>
      <c r="B511" t="s">
        <v>60</v>
      </c>
      <c r="C511" t="s">
        <v>70</v>
      </c>
      <c r="D511" t="s">
        <v>61</v>
      </c>
      <c r="E511" t="s">
        <v>61</v>
      </c>
      <c r="F511" t="s">
        <v>46</v>
      </c>
      <c r="G511" t="s">
        <v>62</v>
      </c>
      <c r="H511" s="1">
        <v>8</v>
      </c>
      <c r="I511" t="s">
        <v>19</v>
      </c>
      <c r="J511" t="s">
        <v>31</v>
      </c>
      <c r="K511" t="s">
        <v>21</v>
      </c>
      <c r="L511">
        <v>1</v>
      </c>
      <c r="M511">
        <v>27000000</v>
      </c>
      <c r="N511">
        <v>25</v>
      </c>
      <c r="O511">
        <v>6750000</v>
      </c>
      <c r="P511">
        <v>0</v>
      </c>
      <c r="Q511">
        <v>0</v>
      </c>
      <c r="R511">
        <v>0</v>
      </c>
      <c r="S511">
        <v>0</v>
      </c>
      <c r="T511" t="s">
        <v>22</v>
      </c>
      <c r="U511" t="s">
        <v>379</v>
      </c>
    </row>
    <row r="512" spans="1:21">
      <c r="A512">
        <v>388144</v>
      </c>
      <c r="B512" t="s">
        <v>60</v>
      </c>
      <c r="C512" t="s">
        <v>70</v>
      </c>
      <c r="D512" t="s">
        <v>61</v>
      </c>
      <c r="E512" t="s">
        <v>61</v>
      </c>
      <c r="F512" t="s">
        <v>46</v>
      </c>
      <c r="G512" t="s">
        <v>62</v>
      </c>
      <c r="H512" s="1">
        <v>7</v>
      </c>
      <c r="I512" t="s">
        <v>24</v>
      </c>
      <c r="J512" t="s">
        <v>30</v>
      </c>
      <c r="K512" t="s">
        <v>21</v>
      </c>
      <c r="L512">
        <v>2</v>
      </c>
      <c r="M512">
        <v>53976084</v>
      </c>
      <c r="N512">
        <v>26.23</v>
      </c>
      <c r="O512">
        <v>14160913</v>
      </c>
      <c r="P512">
        <v>0</v>
      </c>
      <c r="Q512">
        <v>0</v>
      </c>
      <c r="R512">
        <v>0</v>
      </c>
      <c r="S512">
        <v>0</v>
      </c>
      <c r="T512" t="s">
        <v>22</v>
      </c>
      <c r="U512" t="s">
        <v>380</v>
      </c>
    </row>
    <row r="513" spans="1:21">
      <c r="A513">
        <v>388143</v>
      </c>
      <c r="B513" t="s">
        <v>60</v>
      </c>
      <c r="C513" t="s">
        <v>70</v>
      </c>
      <c r="D513" t="s">
        <v>61</v>
      </c>
      <c r="E513" t="s">
        <v>61</v>
      </c>
      <c r="F513" t="s">
        <v>46</v>
      </c>
      <c r="G513" t="s">
        <v>62</v>
      </c>
      <c r="H513" s="1">
        <v>7</v>
      </c>
      <c r="I513" t="s">
        <v>23</v>
      </c>
      <c r="J513" t="s">
        <v>30</v>
      </c>
      <c r="K513" t="s">
        <v>21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22</v>
      </c>
      <c r="U513" t="s">
        <v>380</v>
      </c>
    </row>
    <row r="514" spans="1:21">
      <c r="A514">
        <v>388142</v>
      </c>
      <c r="B514" t="s">
        <v>60</v>
      </c>
      <c r="C514" t="s">
        <v>70</v>
      </c>
      <c r="D514" t="s">
        <v>61</v>
      </c>
      <c r="E514" t="s">
        <v>61</v>
      </c>
      <c r="F514" t="s">
        <v>46</v>
      </c>
      <c r="G514" t="s">
        <v>62</v>
      </c>
      <c r="H514" s="1">
        <v>7</v>
      </c>
      <c r="I514" t="s">
        <v>19</v>
      </c>
      <c r="J514" t="s">
        <v>30</v>
      </c>
      <c r="K514" t="s">
        <v>21</v>
      </c>
      <c r="L514">
        <v>1</v>
      </c>
      <c r="M514">
        <v>27000000</v>
      </c>
      <c r="N514">
        <v>25</v>
      </c>
      <c r="O514">
        <v>6750000</v>
      </c>
      <c r="P514">
        <v>1</v>
      </c>
      <c r="Q514">
        <v>26753966</v>
      </c>
      <c r="R514">
        <v>25.14</v>
      </c>
      <c r="S514">
        <v>6726032</v>
      </c>
      <c r="T514" t="s">
        <v>22</v>
      </c>
      <c r="U514" t="s">
        <v>380</v>
      </c>
    </row>
    <row r="515" spans="1:21">
      <c r="A515">
        <v>388141</v>
      </c>
      <c r="B515" t="s">
        <v>60</v>
      </c>
      <c r="C515" t="s">
        <v>70</v>
      </c>
      <c r="D515" t="s">
        <v>61</v>
      </c>
      <c r="E515" t="s">
        <v>61</v>
      </c>
      <c r="F515" t="s">
        <v>46</v>
      </c>
      <c r="G515" t="s">
        <v>62</v>
      </c>
      <c r="H515" s="1">
        <v>6</v>
      </c>
      <c r="I515" t="s">
        <v>24</v>
      </c>
      <c r="J515" t="s">
        <v>29</v>
      </c>
      <c r="K515" t="s">
        <v>21</v>
      </c>
      <c r="L515">
        <v>1</v>
      </c>
      <c r="M515">
        <v>22464390</v>
      </c>
      <c r="N515">
        <v>28.11</v>
      </c>
      <c r="O515">
        <v>6315564</v>
      </c>
      <c r="P515">
        <v>1</v>
      </c>
      <c r="Q515">
        <v>29040983</v>
      </c>
      <c r="R515">
        <v>25.57</v>
      </c>
      <c r="S515">
        <v>7428261</v>
      </c>
      <c r="T515" t="s">
        <v>22</v>
      </c>
      <c r="U515" t="s">
        <v>380</v>
      </c>
    </row>
    <row r="516" spans="1:21">
      <c r="A516">
        <v>388140</v>
      </c>
      <c r="B516" t="s">
        <v>60</v>
      </c>
      <c r="C516" t="s">
        <v>70</v>
      </c>
      <c r="D516" t="s">
        <v>61</v>
      </c>
      <c r="E516" t="s">
        <v>61</v>
      </c>
      <c r="F516" t="s">
        <v>46</v>
      </c>
      <c r="G516" t="s">
        <v>62</v>
      </c>
      <c r="H516" s="1">
        <v>6</v>
      </c>
      <c r="I516" t="s">
        <v>23</v>
      </c>
      <c r="J516" t="s">
        <v>29</v>
      </c>
      <c r="K516" t="s">
        <v>21</v>
      </c>
      <c r="L516">
        <v>3</v>
      </c>
      <c r="M516">
        <v>70156250</v>
      </c>
      <c r="N516">
        <v>25.26</v>
      </c>
      <c r="O516">
        <v>17724857</v>
      </c>
      <c r="P516">
        <v>0</v>
      </c>
      <c r="Q516">
        <v>0</v>
      </c>
      <c r="R516">
        <v>0</v>
      </c>
      <c r="S516">
        <v>0</v>
      </c>
      <c r="T516" t="s">
        <v>22</v>
      </c>
      <c r="U516" t="s">
        <v>380</v>
      </c>
    </row>
    <row r="517" spans="1:21">
      <c r="A517">
        <v>388139</v>
      </c>
      <c r="B517" t="s">
        <v>60</v>
      </c>
      <c r="C517" t="s">
        <v>70</v>
      </c>
      <c r="D517" t="s">
        <v>61</v>
      </c>
      <c r="E517" t="s">
        <v>61</v>
      </c>
      <c r="F517" t="s">
        <v>46</v>
      </c>
      <c r="G517" t="s">
        <v>62</v>
      </c>
      <c r="H517" s="1">
        <v>6</v>
      </c>
      <c r="I517" t="s">
        <v>19</v>
      </c>
      <c r="J517" t="s">
        <v>29</v>
      </c>
      <c r="K517" t="s">
        <v>21</v>
      </c>
      <c r="L517">
        <v>1</v>
      </c>
      <c r="M517">
        <v>27000000</v>
      </c>
      <c r="N517">
        <v>25</v>
      </c>
      <c r="O517">
        <v>6750000</v>
      </c>
      <c r="P517">
        <v>2</v>
      </c>
      <c r="Q517">
        <v>45738696</v>
      </c>
      <c r="R517">
        <v>24.93</v>
      </c>
      <c r="S517">
        <v>11404562</v>
      </c>
      <c r="T517" t="s">
        <v>22</v>
      </c>
      <c r="U517" t="s">
        <v>380</v>
      </c>
    </row>
    <row r="518" spans="1:21">
      <c r="A518">
        <v>388138</v>
      </c>
      <c r="B518" t="s">
        <v>60</v>
      </c>
      <c r="C518" t="s">
        <v>70</v>
      </c>
      <c r="D518" t="s">
        <v>61</v>
      </c>
      <c r="E518" t="s">
        <v>61</v>
      </c>
      <c r="F518" t="s">
        <v>46</v>
      </c>
      <c r="G518" t="s">
        <v>62</v>
      </c>
      <c r="H518" s="1">
        <v>5</v>
      </c>
      <c r="I518" t="s">
        <v>24</v>
      </c>
      <c r="J518" t="s">
        <v>28</v>
      </c>
      <c r="K518" t="s">
        <v>21</v>
      </c>
      <c r="L518">
        <v>1</v>
      </c>
      <c r="M518">
        <v>28000983</v>
      </c>
      <c r="N518">
        <v>25.78</v>
      </c>
      <c r="O518">
        <v>7220261</v>
      </c>
      <c r="P518">
        <v>1</v>
      </c>
      <c r="Q518">
        <v>25276890</v>
      </c>
      <c r="R518">
        <v>24.98</v>
      </c>
      <c r="S518">
        <v>6315564</v>
      </c>
      <c r="T518" t="s">
        <v>22</v>
      </c>
      <c r="U518" t="s">
        <v>380</v>
      </c>
    </row>
    <row r="519" spans="1:21">
      <c r="A519">
        <v>388137</v>
      </c>
      <c r="B519" t="s">
        <v>60</v>
      </c>
      <c r="C519" t="s">
        <v>70</v>
      </c>
      <c r="D519" t="s">
        <v>61</v>
      </c>
      <c r="E519" t="s">
        <v>61</v>
      </c>
      <c r="F519" t="s">
        <v>46</v>
      </c>
      <c r="G519" t="s">
        <v>62</v>
      </c>
      <c r="H519" s="1">
        <v>5</v>
      </c>
      <c r="I519" t="s">
        <v>23</v>
      </c>
      <c r="J519" t="s">
        <v>28</v>
      </c>
      <c r="K519" t="s">
        <v>21</v>
      </c>
      <c r="L519">
        <v>1</v>
      </c>
      <c r="M519">
        <v>27000000</v>
      </c>
      <c r="N519">
        <v>25</v>
      </c>
      <c r="O519">
        <v>6750000</v>
      </c>
      <c r="P519">
        <v>0</v>
      </c>
      <c r="Q519">
        <v>0</v>
      </c>
      <c r="R519">
        <v>0</v>
      </c>
      <c r="S519">
        <v>0</v>
      </c>
      <c r="T519" t="s">
        <v>22</v>
      </c>
      <c r="U519" t="s">
        <v>380</v>
      </c>
    </row>
    <row r="520" spans="1:21">
      <c r="A520">
        <v>388136</v>
      </c>
      <c r="B520" t="s">
        <v>60</v>
      </c>
      <c r="C520" t="s">
        <v>70</v>
      </c>
      <c r="D520" t="s">
        <v>61</v>
      </c>
      <c r="E520" t="s">
        <v>61</v>
      </c>
      <c r="F520" t="s">
        <v>46</v>
      </c>
      <c r="G520" t="s">
        <v>62</v>
      </c>
      <c r="H520" s="1">
        <v>5</v>
      </c>
      <c r="I520" t="s">
        <v>19</v>
      </c>
      <c r="J520" t="s">
        <v>28</v>
      </c>
      <c r="K520" t="s">
        <v>21</v>
      </c>
      <c r="L520">
        <v>1</v>
      </c>
      <c r="M520">
        <v>27000000</v>
      </c>
      <c r="N520">
        <v>25</v>
      </c>
      <c r="O520">
        <v>6750000</v>
      </c>
      <c r="P520">
        <v>0</v>
      </c>
      <c r="Q520">
        <v>0</v>
      </c>
      <c r="R520">
        <v>0</v>
      </c>
      <c r="S520">
        <v>0</v>
      </c>
      <c r="T520" t="s">
        <v>22</v>
      </c>
      <c r="U520" t="s">
        <v>380</v>
      </c>
    </row>
    <row r="521" spans="1:21">
      <c r="A521">
        <v>388135</v>
      </c>
      <c r="B521" t="s">
        <v>60</v>
      </c>
      <c r="C521" t="s">
        <v>70</v>
      </c>
      <c r="D521" t="s">
        <v>61</v>
      </c>
      <c r="E521" t="s">
        <v>61</v>
      </c>
      <c r="F521" t="s">
        <v>46</v>
      </c>
      <c r="G521" t="s">
        <v>62</v>
      </c>
      <c r="H521" s="1">
        <v>4</v>
      </c>
      <c r="I521" t="s">
        <v>24</v>
      </c>
      <c r="J521" t="s">
        <v>27</v>
      </c>
      <c r="K521" t="s">
        <v>21</v>
      </c>
      <c r="L521">
        <v>2</v>
      </c>
      <c r="M521">
        <v>45733892</v>
      </c>
      <c r="N521">
        <v>25.6</v>
      </c>
      <c r="O521">
        <v>11710520</v>
      </c>
      <c r="P521">
        <v>2</v>
      </c>
      <c r="Q521">
        <v>49338832</v>
      </c>
      <c r="R521">
        <v>25.17</v>
      </c>
      <c r="S521">
        <v>12419008</v>
      </c>
      <c r="T521" t="s">
        <v>22</v>
      </c>
      <c r="U521" t="s">
        <v>381</v>
      </c>
    </row>
    <row r="522" spans="1:21">
      <c r="A522">
        <v>388134</v>
      </c>
      <c r="B522" t="s">
        <v>60</v>
      </c>
      <c r="C522" t="s">
        <v>70</v>
      </c>
      <c r="D522" t="s">
        <v>61</v>
      </c>
      <c r="E522" t="s">
        <v>61</v>
      </c>
      <c r="F522" t="s">
        <v>46</v>
      </c>
      <c r="G522" t="s">
        <v>62</v>
      </c>
      <c r="H522" s="1">
        <v>4</v>
      </c>
      <c r="I522" t="s">
        <v>23</v>
      </c>
      <c r="J522" t="s">
        <v>27</v>
      </c>
      <c r="K522" t="s">
        <v>21</v>
      </c>
      <c r="L522">
        <v>1</v>
      </c>
      <c r="M522">
        <v>27000000</v>
      </c>
      <c r="N522">
        <v>25</v>
      </c>
      <c r="O522">
        <v>6750000</v>
      </c>
      <c r="P522">
        <v>0</v>
      </c>
      <c r="Q522">
        <v>0</v>
      </c>
      <c r="R522">
        <v>0</v>
      </c>
      <c r="S522">
        <v>0</v>
      </c>
      <c r="T522" t="s">
        <v>22</v>
      </c>
      <c r="U522" t="s">
        <v>381</v>
      </c>
    </row>
    <row r="523" spans="1:21">
      <c r="A523">
        <v>388133</v>
      </c>
      <c r="B523" t="s">
        <v>60</v>
      </c>
      <c r="C523" t="s">
        <v>70</v>
      </c>
      <c r="D523" t="s">
        <v>61</v>
      </c>
      <c r="E523" t="s">
        <v>61</v>
      </c>
      <c r="F523" t="s">
        <v>46</v>
      </c>
      <c r="G523" t="s">
        <v>62</v>
      </c>
      <c r="H523" s="1">
        <v>4</v>
      </c>
      <c r="I523" t="s">
        <v>19</v>
      </c>
      <c r="J523" t="s">
        <v>27</v>
      </c>
      <c r="K523" t="s">
        <v>21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22577153</v>
      </c>
      <c r="R523">
        <v>19.28</v>
      </c>
      <c r="S523">
        <v>4354560</v>
      </c>
      <c r="T523" t="s">
        <v>22</v>
      </c>
      <c r="U523" t="s">
        <v>381</v>
      </c>
    </row>
    <row r="524" spans="1:21">
      <c r="A524">
        <v>388132</v>
      </c>
      <c r="B524" t="s">
        <v>60</v>
      </c>
      <c r="C524" t="s">
        <v>70</v>
      </c>
      <c r="D524" t="s">
        <v>61</v>
      </c>
      <c r="E524" t="s">
        <v>61</v>
      </c>
      <c r="F524" t="s">
        <v>46</v>
      </c>
      <c r="G524" t="s">
        <v>62</v>
      </c>
      <c r="H524" s="1">
        <v>3</v>
      </c>
      <c r="I524" t="s">
        <v>24</v>
      </c>
      <c r="J524" t="s">
        <v>26</v>
      </c>
      <c r="K524" t="s">
        <v>21</v>
      </c>
      <c r="L524">
        <v>2</v>
      </c>
      <c r="M524">
        <v>50257800</v>
      </c>
      <c r="N524">
        <v>24.6</v>
      </c>
      <c r="O524">
        <v>12364450</v>
      </c>
      <c r="P524">
        <v>1</v>
      </c>
      <c r="Q524">
        <v>24007800</v>
      </c>
      <c r="R524">
        <v>23.95</v>
      </c>
      <c r="S524">
        <v>5751950</v>
      </c>
      <c r="T524" t="s">
        <v>22</v>
      </c>
      <c r="U524" t="s">
        <v>381</v>
      </c>
    </row>
    <row r="525" spans="1:21">
      <c r="A525">
        <v>388131</v>
      </c>
      <c r="B525" t="s">
        <v>60</v>
      </c>
      <c r="C525" t="s">
        <v>70</v>
      </c>
      <c r="D525" t="s">
        <v>61</v>
      </c>
      <c r="E525" t="s">
        <v>61</v>
      </c>
      <c r="F525" t="s">
        <v>46</v>
      </c>
      <c r="G525" t="s">
        <v>62</v>
      </c>
      <c r="H525" s="1">
        <v>3</v>
      </c>
      <c r="I525" t="s">
        <v>23</v>
      </c>
      <c r="J525" t="s">
        <v>26</v>
      </c>
      <c r="K525" t="s">
        <v>21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22</v>
      </c>
      <c r="U525" t="s">
        <v>381</v>
      </c>
    </row>
    <row r="526" spans="1:21">
      <c r="A526">
        <v>388130</v>
      </c>
      <c r="B526" t="s">
        <v>60</v>
      </c>
      <c r="C526" t="s">
        <v>70</v>
      </c>
      <c r="D526" t="s">
        <v>61</v>
      </c>
      <c r="E526" t="s">
        <v>61</v>
      </c>
      <c r="F526" t="s">
        <v>46</v>
      </c>
      <c r="G526" t="s">
        <v>62</v>
      </c>
      <c r="H526" s="1">
        <v>3</v>
      </c>
      <c r="I526" t="s">
        <v>19</v>
      </c>
      <c r="J526" t="s">
        <v>26</v>
      </c>
      <c r="K526" t="s">
        <v>21</v>
      </c>
      <c r="L526">
        <v>2</v>
      </c>
      <c r="M526">
        <v>54000000</v>
      </c>
      <c r="N526">
        <v>25</v>
      </c>
      <c r="O526">
        <v>13500000</v>
      </c>
      <c r="P526">
        <v>0</v>
      </c>
      <c r="Q526">
        <v>0</v>
      </c>
      <c r="R526">
        <v>0</v>
      </c>
      <c r="S526">
        <v>0</v>
      </c>
      <c r="T526" t="s">
        <v>22</v>
      </c>
      <c r="U526" t="s">
        <v>381</v>
      </c>
    </row>
    <row r="527" spans="1:21">
      <c r="A527">
        <v>388129</v>
      </c>
      <c r="B527" t="s">
        <v>60</v>
      </c>
      <c r="C527" t="s">
        <v>70</v>
      </c>
      <c r="D527" t="s">
        <v>61</v>
      </c>
      <c r="E527" t="s">
        <v>61</v>
      </c>
      <c r="F527" t="s">
        <v>46</v>
      </c>
      <c r="G527" t="s">
        <v>62</v>
      </c>
      <c r="H527" s="1">
        <v>2</v>
      </c>
      <c r="I527" t="s">
        <v>24</v>
      </c>
      <c r="J527" t="s">
        <v>25</v>
      </c>
      <c r="K527" t="s">
        <v>21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12643700</v>
      </c>
      <c r="R527">
        <v>24.26</v>
      </c>
      <c r="S527">
        <v>3067810</v>
      </c>
      <c r="T527" t="s">
        <v>22</v>
      </c>
      <c r="U527" t="s">
        <v>381</v>
      </c>
    </row>
    <row r="528" spans="1:21">
      <c r="A528">
        <v>388128</v>
      </c>
      <c r="B528" t="s">
        <v>60</v>
      </c>
      <c r="C528" t="s">
        <v>70</v>
      </c>
      <c r="D528" t="s">
        <v>61</v>
      </c>
      <c r="E528" t="s">
        <v>61</v>
      </c>
      <c r="F528" t="s">
        <v>46</v>
      </c>
      <c r="G528" t="s">
        <v>62</v>
      </c>
      <c r="H528" s="1">
        <v>2</v>
      </c>
      <c r="I528" t="s">
        <v>23</v>
      </c>
      <c r="J528" t="s">
        <v>25</v>
      </c>
      <c r="K528" t="s">
        <v>21</v>
      </c>
      <c r="L528">
        <v>1</v>
      </c>
      <c r="M528">
        <v>28618454</v>
      </c>
      <c r="N528">
        <v>25.8</v>
      </c>
      <c r="O528">
        <v>7383891</v>
      </c>
      <c r="P528">
        <v>1</v>
      </c>
      <c r="Q528">
        <v>29418454</v>
      </c>
      <c r="R528">
        <v>25.61</v>
      </c>
      <c r="S528">
        <v>7534641</v>
      </c>
      <c r="T528" t="s">
        <v>22</v>
      </c>
      <c r="U528" t="s">
        <v>381</v>
      </c>
    </row>
    <row r="529" spans="1:21">
      <c r="A529">
        <v>388127</v>
      </c>
      <c r="B529" t="s">
        <v>60</v>
      </c>
      <c r="C529" t="s">
        <v>70</v>
      </c>
      <c r="D529" t="s">
        <v>61</v>
      </c>
      <c r="E529" t="s">
        <v>61</v>
      </c>
      <c r="F529" t="s">
        <v>46</v>
      </c>
      <c r="G529" t="s">
        <v>62</v>
      </c>
      <c r="H529" s="1">
        <v>2</v>
      </c>
      <c r="I529" t="s">
        <v>19</v>
      </c>
      <c r="J529" t="s">
        <v>25</v>
      </c>
      <c r="K529" t="s">
        <v>21</v>
      </c>
      <c r="L529">
        <v>1</v>
      </c>
      <c r="M529">
        <v>27000000</v>
      </c>
      <c r="N529">
        <v>25</v>
      </c>
      <c r="O529">
        <v>6750000</v>
      </c>
      <c r="P529">
        <v>0</v>
      </c>
      <c r="Q529">
        <v>0</v>
      </c>
      <c r="R529">
        <v>0</v>
      </c>
      <c r="S529">
        <v>0</v>
      </c>
      <c r="T529" t="s">
        <v>22</v>
      </c>
      <c r="U529" t="s">
        <v>382</v>
      </c>
    </row>
    <row r="530" spans="1:21">
      <c r="A530">
        <v>388126</v>
      </c>
      <c r="B530" t="s">
        <v>60</v>
      </c>
      <c r="C530" t="s">
        <v>70</v>
      </c>
      <c r="D530" t="s">
        <v>61</v>
      </c>
      <c r="E530" t="s">
        <v>61</v>
      </c>
      <c r="F530" t="s">
        <v>46</v>
      </c>
      <c r="G530" t="s">
        <v>62</v>
      </c>
      <c r="H530" s="1">
        <v>1</v>
      </c>
      <c r="I530" t="s">
        <v>24</v>
      </c>
      <c r="J530" t="s">
        <v>20</v>
      </c>
      <c r="K530" t="s">
        <v>21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22</v>
      </c>
      <c r="U530" t="s">
        <v>382</v>
      </c>
    </row>
    <row r="531" spans="1:21">
      <c r="A531">
        <v>388125</v>
      </c>
      <c r="B531" t="s">
        <v>60</v>
      </c>
      <c r="C531" t="s">
        <v>70</v>
      </c>
      <c r="D531" t="s">
        <v>61</v>
      </c>
      <c r="E531" t="s">
        <v>61</v>
      </c>
      <c r="F531" t="s">
        <v>46</v>
      </c>
      <c r="G531" t="s">
        <v>62</v>
      </c>
      <c r="H531" s="1">
        <v>1</v>
      </c>
      <c r="I531" t="s">
        <v>23</v>
      </c>
      <c r="J531" t="s">
        <v>20</v>
      </c>
      <c r="K531" t="s">
        <v>21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29040983</v>
      </c>
      <c r="R531">
        <v>25.57</v>
      </c>
      <c r="S531">
        <v>7428261</v>
      </c>
      <c r="T531" t="s">
        <v>22</v>
      </c>
      <c r="U531" t="s">
        <v>382</v>
      </c>
    </row>
    <row r="532" spans="1:21">
      <c r="A532">
        <v>388124</v>
      </c>
      <c r="B532" t="s">
        <v>60</v>
      </c>
      <c r="C532" t="s">
        <v>70</v>
      </c>
      <c r="D532" t="s">
        <v>61</v>
      </c>
      <c r="E532" t="s">
        <v>61</v>
      </c>
      <c r="F532" t="s">
        <v>46</v>
      </c>
      <c r="G532" t="s">
        <v>62</v>
      </c>
      <c r="H532" s="1">
        <v>1</v>
      </c>
      <c r="I532" t="s">
        <v>19</v>
      </c>
      <c r="J532" t="s">
        <v>20</v>
      </c>
      <c r="K532" t="s">
        <v>21</v>
      </c>
      <c r="L532">
        <v>1</v>
      </c>
      <c r="M532">
        <v>27000000</v>
      </c>
      <c r="N532">
        <v>25</v>
      </c>
      <c r="O532">
        <v>6750000</v>
      </c>
      <c r="P532">
        <v>0</v>
      </c>
      <c r="Q532">
        <v>0</v>
      </c>
      <c r="R532">
        <v>0</v>
      </c>
      <c r="S532">
        <v>0</v>
      </c>
      <c r="T532" t="s">
        <v>22</v>
      </c>
      <c r="U532" t="s">
        <v>382</v>
      </c>
    </row>
    <row r="533" spans="1:21">
      <c r="A533">
        <v>388123</v>
      </c>
      <c r="B533" t="s">
        <v>60</v>
      </c>
      <c r="C533" t="s">
        <v>70</v>
      </c>
      <c r="D533" t="s">
        <v>61</v>
      </c>
      <c r="E533" t="s">
        <v>61</v>
      </c>
      <c r="F533" t="s">
        <v>46</v>
      </c>
      <c r="G533" t="s">
        <v>62</v>
      </c>
      <c r="H533" s="1">
        <v>12</v>
      </c>
      <c r="I533" t="s">
        <v>24</v>
      </c>
      <c r="J533" t="s">
        <v>35</v>
      </c>
      <c r="K533" t="s">
        <v>21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22</v>
      </c>
      <c r="U533" t="s">
        <v>382</v>
      </c>
    </row>
    <row r="534" spans="1:21">
      <c r="A534">
        <v>388122</v>
      </c>
      <c r="B534" t="s">
        <v>60</v>
      </c>
      <c r="C534" t="s">
        <v>70</v>
      </c>
      <c r="D534" t="s">
        <v>61</v>
      </c>
      <c r="E534" t="s">
        <v>61</v>
      </c>
      <c r="F534" t="s">
        <v>46</v>
      </c>
      <c r="G534" t="s">
        <v>62</v>
      </c>
      <c r="H534" s="1">
        <v>12</v>
      </c>
      <c r="I534" t="s">
        <v>23</v>
      </c>
      <c r="J534" t="s">
        <v>35</v>
      </c>
      <c r="K534" t="s">
        <v>21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22</v>
      </c>
      <c r="U534" t="s">
        <v>382</v>
      </c>
    </row>
    <row r="535" spans="1:21">
      <c r="A535">
        <v>388121</v>
      </c>
      <c r="B535" t="s">
        <v>60</v>
      </c>
      <c r="C535" t="s">
        <v>70</v>
      </c>
      <c r="D535" t="s">
        <v>61</v>
      </c>
      <c r="E535" t="s">
        <v>61</v>
      </c>
      <c r="F535" t="s">
        <v>46</v>
      </c>
      <c r="G535" t="s">
        <v>62</v>
      </c>
      <c r="H535" s="1">
        <v>12</v>
      </c>
      <c r="I535" t="s">
        <v>19</v>
      </c>
      <c r="J535" t="s">
        <v>35</v>
      </c>
      <c r="K535" t="s">
        <v>21</v>
      </c>
      <c r="L535">
        <v>1</v>
      </c>
      <c r="M535">
        <v>27000000</v>
      </c>
      <c r="N535">
        <v>25</v>
      </c>
      <c r="O535">
        <v>6750000</v>
      </c>
      <c r="P535">
        <v>0</v>
      </c>
      <c r="Q535">
        <v>0</v>
      </c>
      <c r="R535">
        <v>0</v>
      </c>
      <c r="S535">
        <v>0</v>
      </c>
      <c r="T535" t="s">
        <v>22</v>
      </c>
      <c r="U535" t="s">
        <v>382</v>
      </c>
    </row>
    <row r="536" spans="1:21">
      <c r="A536">
        <v>388120</v>
      </c>
      <c r="B536" t="s">
        <v>60</v>
      </c>
      <c r="C536" t="s">
        <v>70</v>
      </c>
      <c r="D536" t="s">
        <v>61</v>
      </c>
      <c r="E536" t="s">
        <v>61</v>
      </c>
      <c r="F536" t="s">
        <v>46</v>
      </c>
      <c r="G536" t="s">
        <v>62</v>
      </c>
      <c r="H536" s="1">
        <v>11</v>
      </c>
      <c r="I536" t="s">
        <v>24</v>
      </c>
      <c r="J536" t="s">
        <v>34</v>
      </c>
      <c r="K536" t="s">
        <v>21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22</v>
      </c>
      <c r="U536" t="s">
        <v>382</v>
      </c>
    </row>
    <row r="537" spans="1:21">
      <c r="A537">
        <v>388119</v>
      </c>
      <c r="B537" t="s">
        <v>60</v>
      </c>
      <c r="C537" t="s">
        <v>70</v>
      </c>
      <c r="D537" t="s">
        <v>61</v>
      </c>
      <c r="E537" t="s">
        <v>61</v>
      </c>
      <c r="F537" t="s">
        <v>46</v>
      </c>
      <c r="G537" t="s">
        <v>62</v>
      </c>
      <c r="H537" s="1">
        <v>11</v>
      </c>
      <c r="I537" t="s">
        <v>23</v>
      </c>
      <c r="J537" t="s">
        <v>34</v>
      </c>
      <c r="K537" t="s">
        <v>21</v>
      </c>
      <c r="L537">
        <v>1</v>
      </c>
      <c r="M537">
        <v>27000000</v>
      </c>
      <c r="N537">
        <v>25</v>
      </c>
      <c r="O537">
        <v>6750000</v>
      </c>
      <c r="P537">
        <v>0</v>
      </c>
      <c r="Q537">
        <v>0</v>
      </c>
      <c r="R537">
        <v>0</v>
      </c>
      <c r="S537">
        <v>0</v>
      </c>
      <c r="T537" t="s">
        <v>22</v>
      </c>
      <c r="U537" t="s">
        <v>300</v>
      </c>
    </row>
    <row r="538" spans="1:21">
      <c r="A538">
        <v>388118</v>
      </c>
      <c r="B538" t="s">
        <v>60</v>
      </c>
      <c r="C538" t="s">
        <v>70</v>
      </c>
      <c r="D538" t="s">
        <v>61</v>
      </c>
      <c r="E538" t="s">
        <v>61</v>
      </c>
      <c r="F538" t="s">
        <v>46</v>
      </c>
      <c r="G538" t="s">
        <v>62</v>
      </c>
      <c r="H538" s="1">
        <v>11</v>
      </c>
      <c r="I538" t="s">
        <v>19</v>
      </c>
      <c r="J538" t="s">
        <v>34</v>
      </c>
      <c r="K538" t="s">
        <v>21</v>
      </c>
      <c r="L538">
        <v>1</v>
      </c>
      <c r="M538">
        <v>27000000</v>
      </c>
      <c r="N538">
        <v>25</v>
      </c>
      <c r="O538">
        <v>6750000</v>
      </c>
      <c r="P538">
        <v>0</v>
      </c>
      <c r="Q538">
        <v>0</v>
      </c>
      <c r="R538">
        <v>0</v>
      </c>
      <c r="S538">
        <v>0</v>
      </c>
      <c r="T538" t="s">
        <v>22</v>
      </c>
      <c r="U538" t="s">
        <v>300</v>
      </c>
    </row>
    <row r="539" spans="1:21">
      <c r="A539">
        <v>388117</v>
      </c>
      <c r="B539" t="s">
        <v>60</v>
      </c>
      <c r="C539" t="s">
        <v>70</v>
      </c>
      <c r="D539" t="s">
        <v>61</v>
      </c>
      <c r="E539" t="s">
        <v>61</v>
      </c>
      <c r="F539" t="s">
        <v>46</v>
      </c>
      <c r="G539" t="s">
        <v>62</v>
      </c>
      <c r="H539" s="1">
        <v>10</v>
      </c>
      <c r="I539" t="s">
        <v>24</v>
      </c>
      <c r="J539" t="s">
        <v>33</v>
      </c>
      <c r="K539" t="s">
        <v>21</v>
      </c>
      <c r="L539">
        <v>3</v>
      </c>
      <c r="M539">
        <v>70156250</v>
      </c>
      <c r="N539">
        <v>25.26</v>
      </c>
      <c r="O539">
        <v>17724857</v>
      </c>
      <c r="P539">
        <v>0</v>
      </c>
      <c r="Q539">
        <v>0</v>
      </c>
      <c r="R539">
        <v>0</v>
      </c>
      <c r="S539">
        <v>0</v>
      </c>
      <c r="T539" t="s">
        <v>22</v>
      </c>
      <c r="U539" t="s">
        <v>300</v>
      </c>
    </row>
    <row r="540" spans="1:21">
      <c r="A540">
        <v>388116</v>
      </c>
      <c r="B540" t="s">
        <v>60</v>
      </c>
      <c r="C540" t="s">
        <v>70</v>
      </c>
      <c r="D540" t="s">
        <v>61</v>
      </c>
      <c r="E540" t="s">
        <v>61</v>
      </c>
      <c r="F540" t="s">
        <v>46</v>
      </c>
      <c r="G540" t="s">
        <v>62</v>
      </c>
      <c r="H540" s="1">
        <v>10</v>
      </c>
      <c r="I540" t="s">
        <v>23</v>
      </c>
      <c r="J540" t="s">
        <v>33</v>
      </c>
      <c r="K540" t="s">
        <v>21</v>
      </c>
      <c r="L540">
        <v>1</v>
      </c>
      <c r="M540">
        <v>27000000</v>
      </c>
      <c r="N540">
        <v>25</v>
      </c>
      <c r="O540">
        <v>6750000</v>
      </c>
      <c r="P540">
        <v>0</v>
      </c>
      <c r="Q540">
        <v>0</v>
      </c>
      <c r="R540">
        <v>0</v>
      </c>
      <c r="S540">
        <v>0</v>
      </c>
      <c r="T540" t="s">
        <v>22</v>
      </c>
      <c r="U540" t="s">
        <v>300</v>
      </c>
    </row>
    <row r="541" spans="1:21">
      <c r="A541">
        <v>388115</v>
      </c>
      <c r="B541" t="s">
        <v>60</v>
      </c>
      <c r="C541" t="s">
        <v>70</v>
      </c>
      <c r="D541" t="s">
        <v>61</v>
      </c>
      <c r="E541" t="s">
        <v>61</v>
      </c>
      <c r="F541" t="s">
        <v>46</v>
      </c>
      <c r="G541" t="s">
        <v>62</v>
      </c>
      <c r="H541" s="1">
        <v>10</v>
      </c>
      <c r="I541" t="s">
        <v>19</v>
      </c>
      <c r="J541" t="s">
        <v>33</v>
      </c>
      <c r="K541" t="s">
        <v>21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22</v>
      </c>
      <c r="U541" t="s">
        <v>300</v>
      </c>
    </row>
    <row r="542" spans="1:21">
      <c r="A542">
        <v>387691</v>
      </c>
      <c r="B542" t="s">
        <v>78</v>
      </c>
      <c r="C542" t="s">
        <v>101</v>
      </c>
      <c r="D542" t="s">
        <v>102</v>
      </c>
      <c r="E542" t="s">
        <v>52</v>
      </c>
      <c r="F542" t="s">
        <v>46</v>
      </c>
      <c r="G542" t="s">
        <v>89</v>
      </c>
      <c r="H542" s="1">
        <v>9</v>
      </c>
      <c r="I542" t="s">
        <v>24</v>
      </c>
      <c r="J542" t="s">
        <v>32</v>
      </c>
      <c r="K542" t="s">
        <v>21</v>
      </c>
      <c r="L542">
        <v>2</v>
      </c>
      <c r="M542">
        <v>59650830</v>
      </c>
      <c r="N542">
        <v>24.06</v>
      </c>
      <c r="O542">
        <v>14357933</v>
      </c>
      <c r="P542">
        <v>0</v>
      </c>
      <c r="Q542">
        <v>0</v>
      </c>
      <c r="R542">
        <v>0</v>
      </c>
      <c r="S542">
        <v>0</v>
      </c>
      <c r="T542" t="s">
        <v>22</v>
      </c>
      <c r="U542" t="s">
        <v>383</v>
      </c>
    </row>
    <row r="543" spans="1:21">
      <c r="A543">
        <v>387690</v>
      </c>
      <c r="B543" t="s">
        <v>78</v>
      </c>
      <c r="C543" t="s">
        <v>101</v>
      </c>
      <c r="D543" t="s">
        <v>102</v>
      </c>
      <c r="E543" t="s">
        <v>52</v>
      </c>
      <c r="F543" t="s">
        <v>46</v>
      </c>
      <c r="G543" t="s">
        <v>89</v>
      </c>
      <c r="H543" s="1">
        <v>9</v>
      </c>
      <c r="I543" t="s">
        <v>23</v>
      </c>
      <c r="J543" t="s">
        <v>32</v>
      </c>
      <c r="K543" t="s">
        <v>21</v>
      </c>
      <c r="L543">
        <v>1</v>
      </c>
      <c r="M543">
        <v>27000000</v>
      </c>
      <c r="N543">
        <v>25</v>
      </c>
      <c r="O543">
        <v>6750000</v>
      </c>
      <c r="P543">
        <v>1</v>
      </c>
      <c r="Q543">
        <v>28483692</v>
      </c>
      <c r="R543">
        <v>24.38</v>
      </c>
      <c r="S543">
        <v>6945145</v>
      </c>
      <c r="T543" t="s">
        <v>22</v>
      </c>
      <c r="U543" t="s">
        <v>383</v>
      </c>
    </row>
    <row r="544" spans="1:21">
      <c r="A544">
        <v>387689</v>
      </c>
      <c r="B544" t="s">
        <v>78</v>
      </c>
      <c r="C544" t="s">
        <v>101</v>
      </c>
      <c r="D544" t="s">
        <v>102</v>
      </c>
      <c r="E544" t="s">
        <v>52</v>
      </c>
      <c r="F544" t="s">
        <v>46</v>
      </c>
      <c r="G544" t="s">
        <v>89</v>
      </c>
      <c r="H544" s="1">
        <v>9</v>
      </c>
      <c r="I544" t="s">
        <v>19</v>
      </c>
      <c r="J544" t="s">
        <v>32</v>
      </c>
      <c r="K544" t="s">
        <v>21</v>
      </c>
      <c r="L544">
        <v>1</v>
      </c>
      <c r="M544">
        <v>27000000</v>
      </c>
      <c r="N544">
        <v>25</v>
      </c>
      <c r="O544">
        <v>6750000</v>
      </c>
      <c r="P544">
        <v>0</v>
      </c>
      <c r="Q544">
        <v>0</v>
      </c>
      <c r="R544">
        <v>0</v>
      </c>
      <c r="S544">
        <v>0</v>
      </c>
      <c r="T544" t="s">
        <v>22</v>
      </c>
      <c r="U544" t="s">
        <v>384</v>
      </c>
    </row>
    <row r="545" spans="1:21">
      <c r="A545">
        <v>387688</v>
      </c>
      <c r="B545" t="s">
        <v>78</v>
      </c>
      <c r="C545" t="s">
        <v>101</v>
      </c>
      <c r="D545" t="s">
        <v>102</v>
      </c>
      <c r="E545" t="s">
        <v>52</v>
      </c>
      <c r="F545" t="s">
        <v>46</v>
      </c>
      <c r="G545" t="s">
        <v>89</v>
      </c>
      <c r="H545" s="1">
        <v>8</v>
      </c>
      <c r="I545" t="s">
        <v>24</v>
      </c>
      <c r="J545" t="s">
        <v>31</v>
      </c>
      <c r="K545" t="s">
        <v>21</v>
      </c>
      <c r="L545">
        <v>1</v>
      </c>
      <c r="M545">
        <v>43943050</v>
      </c>
      <c r="N545">
        <v>20.68</v>
      </c>
      <c r="O545">
        <v>9088980</v>
      </c>
      <c r="P545">
        <v>0</v>
      </c>
      <c r="Q545">
        <v>0</v>
      </c>
      <c r="R545">
        <v>0</v>
      </c>
      <c r="S545">
        <v>0</v>
      </c>
      <c r="T545" t="s">
        <v>22</v>
      </c>
      <c r="U545" t="s">
        <v>384</v>
      </c>
    </row>
    <row r="546" spans="1:21">
      <c r="A546">
        <v>387687</v>
      </c>
      <c r="B546" t="s">
        <v>78</v>
      </c>
      <c r="C546" t="s">
        <v>101</v>
      </c>
      <c r="D546" t="s">
        <v>102</v>
      </c>
      <c r="E546" t="s">
        <v>52</v>
      </c>
      <c r="F546" t="s">
        <v>46</v>
      </c>
      <c r="G546" t="s">
        <v>89</v>
      </c>
      <c r="H546" s="1">
        <v>8</v>
      </c>
      <c r="I546" t="s">
        <v>23</v>
      </c>
      <c r="J546" t="s">
        <v>31</v>
      </c>
      <c r="K546" t="s">
        <v>21</v>
      </c>
      <c r="L546">
        <v>1</v>
      </c>
      <c r="M546">
        <v>27000000</v>
      </c>
      <c r="N546">
        <v>25</v>
      </c>
      <c r="O546">
        <v>6750000</v>
      </c>
      <c r="P546">
        <v>1</v>
      </c>
      <c r="Q546">
        <v>24375802</v>
      </c>
      <c r="R546">
        <v>19.63</v>
      </c>
      <c r="S546">
        <v>4786214</v>
      </c>
      <c r="T546" t="s">
        <v>22</v>
      </c>
      <c r="U546" t="s">
        <v>384</v>
      </c>
    </row>
    <row r="547" spans="1:21">
      <c r="A547">
        <v>387686</v>
      </c>
      <c r="B547" t="s">
        <v>78</v>
      </c>
      <c r="C547" t="s">
        <v>101</v>
      </c>
      <c r="D547" t="s">
        <v>102</v>
      </c>
      <c r="E547" t="s">
        <v>52</v>
      </c>
      <c r="F547" t="s">
        <v>46</v>
      </c>
      <c r="G547" t="s">
        <v>89</v>
      </c>
      <c r="H547" s="1">
        <v>8</v>
      </c>
      <c r="I547" t="s">
        <v>19</v>
      </c>
      <c r="J547" t="s">
        <v>31</v>
      </c>
      <c r="K547" t="s">
        <v>21</v>
      </c>
      <c r="L547">
        <v>1</v>
      </c>
      <c r="M547">
        <v>27000000</v>
      </c>
      <c r="N547">
        <v>25</v>
      </c>
      <c r="O547">
        <v>6750000</v>
      </c>
      <c r="P547">
        <v>0</v>
      </c>
      <c r="Q547">
        <v>0</v>
      </c>
      <c r="R547">
        <v>0</v>
      </c>
      <c r="S547">
        <v>0</v>
      </c>
      <c r="T547" t="s">
        <v>22</v>
      </c>
      <c r="U547" t="s">
        <v>384</v>
      </c>
    </row>
    <row r="548" spans="1:21">
      <c r="A548">
        <v>387685</v>
      </c>
      <c r="B548" t="s">
        <v>78</v>
      </c>
      <c r="C548" t="s">
        <v>101</v>
      </c>
      <c r="D548" t="s">
        <v>102</v>
      </c>
      <c r="E548" t="s">
        <v>52</v>
      </c>
      <c r="F548" t="s">
        <v>46</v>
      </c>
      <c r="G548" t="s">
        <v>89</v>
      </c>
      <c r="H548" s="1">
        <v>7</v>
      </c>
      <c r="I548" t="s">
        <v>24</v>
      </c>
      <c r="J548" t="s">
        <v>30</v>
      </c>
      <c r="K548" t="s">
        <v>21</v>
      </c>
      <c r="L548">
        <v>1</v>
      </c>
      <c r="M548">
        <v>25200000</v>
      </c>
      <c r="N548">
        <v>21.51</v>
      </c>
      <c r="O548">
        <v>5422283</v>
      </c>
      <c r="P548">
        <v>1</v>
      </c>
      <c r="Q548">
        <v>24997975</v>
      </c>
      <c r="R548">
        <v>21.98</v>
      </c>
      <c r="S548">
        <v>5496036</v>
      </c>
      <c r="T548" t="s">
        <v>22</v>
      </c>
      <c r="U548" t="s">
        <v>384</v>
      </c>
    </row>
    <row r="549" spans="1:21">
      <c r="A549">
        <v>387684</v>
      </c>
      <c r="B549" t="s">
        <v>78</v>
      </c>
      <c r="C549" t="s">
        <v>101</v>
      </c>
      <c r="D549" t="s">
        <v>102</v>
      </c>
      <c r="E549" t="s">
        <v>52</v>
      </c>
      <c r="F549" t="s">
        <v>46</v>
      </c>
      <c r="G549" t="s">
        <v>89</v>
      </c>
      <c r="H549" s="1">
        <v>7</v>
      </c>
      <c r="I549" t="s">
        <v>23</v>
      </c>
      <c r="J549" t="s">
        <v>30</v>
      </c>
      <c r="K549" t="s">
        <v>21</v>
      </c>
      <c r="L549">
        <v>1</v>
      </c>
      <c r="M549">
        <v>27000000</v>
      </c>
      <c r="N549">
        <v>25</v>
      </c>
      <c r="O549">
        <v>6750000</v>
      </c>
      <c r="P549">
        <v>1</v>
      </c>
      <c r="Q549">
        <v>35735565</v>
      </c>
      <c r="R549">
        <v>22.91</v>
      </c>
      <c r="S549">
        <v>8187378</v>
      </c>
      <c r="T549" t="s">
        <v>22</v>
      </c>
      <c r="U549" t="s">
        <v>384</v>
      </c>
    </row>
    <row r="550" spans="1:21">
      <c r="A550">
        <v>387683</v>
      </c>
      <c r="B550" t="s">
        <v>78</v>
      </c>
      <c r="C550" t="s">
        <v>101</v>
      </c>
      <c r="D550" t="s">
        <v>102</v>
      </c>
      <c r="E550" t="s">
        <v>52</v>
      </c>
      <c r="F550" t="s">
        <v>46</v>
      </c>
      <c r="G550" t="s">
        <v>89</v>
      </c>
      <c r="H550" s="1">
        <v>7</v>
      </c>
      <c r="I550" t="s">
        <v>19</v>
      </c>
      <c r="J550" t="s">
        <v>30</v>
      </c>
      <c r="K550" t="s">
        <v>21</v>
      </c>
      <c r="L550">
        <v>1</v>
      </c>
      <c r="M550">
        <v>27000000</v>
      </c>
      <c r="N550">
        <v>25</v>
      </c>
      <c r="O550">
        <v>6750000</v>
      </c>
      <c r="P550">
        <v>0</v>
      </c>
      <c r="Q550">
        <v>0</v>
      </c>
      <c r="R550">
        <v>0</v>
      </c>
      <c r="S550">
        <v>0</v>
      </c>
      <c r="T550" t="s">
        <v>22</v>
      </c>
      <c r="U550" t="s">
        <v>384</v>
      </c>
    </row>
    <row r="551" spans="1:21">
      <c r="A551">
        <v>387682</v>
      </c>
      <c r="B551" t="s">
        <v>78</v>
      </c>
      <c r="C551" t="s">
        <v>101</v>
      </c>
      <c r="D551" t="s">
        <v>102</v>
      </c>
      <c r="E551" t="s">
        <v>52</v>
      </c>
      <c r="F551" t="s">
        <v>46</v>
      </c>
      <c r="G551" t="s">
        <v>89</v>
      </c>
      <c r="H551" s="1">
        <v>6</v>
      </c>
      <c r="I551" t="s">
        <v>24</v>
      </c>
      <c r="J551" t="s">
        <v>29</v>
      </c>
      <c r="K551" t="s">
        <v>21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38593849</v>
      </c>
      <c r="R551">
        <v>25.17</v>
      </c>
      <c r="S551">
        <v>9714182</v>
      </c>
      <c r="T551" t="s">
        <v>22</v>
      </c>
      <c r="U551" t="s">
        <v>384</v>
      </c>
    </row>
    <row r="552" spans="1:21">
      <c r="A552">
        <v>387681</v>
      </c>
      <c r="B552" t="s">
        <v>78</v>
      </c>
      <c r="C552" t="s">
        <v>101</v>
      </c>
      <c r="D552" t="s">
        <v>102</v>
      </c>
      <c r="E552" t="s">
        <v>52</v>
      </c>
      <c r="F552" t="s">
        <v>46</v>
      </c>
      <c r="G552" t="s">
        <v>89</v>
      </c>
      <c r="H552" s="1">
        <v>6</v>
      </c>
      <c r="I552" t="s">
        <v>23</v>
      </c>
      <c r="J552" t="s">
        <v>29</v>
      </c>
      <c r="K552" t="s">
        <v>21</v>
      </c>
      <c r="L552">
        <v>1</v>
      </c>
      <c r="M552">
        <v>27000000</v>
      </c>
      <c r="N552">
        <v>25</v>
      </c>
      <c r="O552">
        <v>6750000</v>
      </c>
      <c r="P552">
        <v>1</v>
      </c>
      <c r="Q552">
        <v>27143572</v>
      </c>
      <c r="R552">
        <v>23.1</v>
      </c>
      <c r="S552">
        <v>6272500</v>
      </c>
      <c r="T552" t="s">
        <v>22</v>
      </c>
      <c r="U552" t="s">
        <v>385</v>
      </c>
    </row>
    <row r="553" spans="1:21">
      <c r="A553">
        <v>387680</v>
      </c>
      <c r="B553" t="s">
        <v>78</v>
      </c>
      <c r="C553" t="s">
        <v>101</v>
      </c>
      <c r="D553" t="s">
        <v>102</v>
      </c>
      <c r="E553" t="s">
        <v>52</v>
      </c>
      <c r="F553" t="s">
        <v>46</v>
      </c>
      <c r="G553" t="s">
        <v>89</v>
      </c>
      <c r="H553" s="1">
        <v>6</v>
      </c>
      <c r="I553" t="s">
        <v>19</v>
      </c>
      <c r="J553" t="s">
        <v>29</v>
      </c>
      <c r="K553" t="s">
        <v>21</v>
      </c>
      <c r="L553">
        <v>1</v>
      </c>
      <c r="M553">
        <v>27000000</v>
      </c>
      <c r="N553">
        <v>25</v>
      </c>
      <c r="O553">
        <v>6750000</v>
      </c>
      <c r="P553">
        <v>0</v>
      </c>
      <c r="Q553">
        <v>0</v>
      </c>
      <c r="R553">
        <v>0</v>
      </c>
      <c r="S553">
        <v>0</v>
      </c>
      <c r="T553" t="s">
        <v>22</v>
      </c>
      <c r="U553" t="s">
        <v>385</v>
      </c>
    </row>
    <row r="554" spans="1:21">
      <c r="A554">
        <v>387679</v>
      </c>
      <c r="B554" t="s">
        <v>78</v>
      </c>
      <c r="C554" t="s">
        <v>101</v>
      </c>
      <c r="D554" t="s">
        <v>102</v>
      </c>
      <c r="E554" t="s">
        <v>52</v>
      </c>
      <c r="F554" t="s">
        <v>46</v>
      </c>
      <c r="G554" t="s">
        <v>89</v>
      </c>
      <c r="H554" s="1">
        <v>5</v>
      </c>
      <c r="I554" t="s">
        <v>24</v>
      </c>
      <c r="J554" t="s">
        <v>28</v>
      </c>
      <c r="K554" t="s">
        <v>21</v>
      </c>
      <c r="L554">
        <v>2</v>
      </c>
      <c r="M554">
        <v>61287053</v>
      </c>
      <c r="N554">
        <v>24.11</v>
      </c>
      <c r="O554">
        <v>14777835</v>
      </c>
      <c r="P554">
        <v>2</v>
      </c>
      <c r="Q554">
        <v>60539259</v>
      </c>
      <c r="R554">
        <v>22.94</v>
      </c>
      <c r="S554">
        <v>13889993</v>
      </c>
      <c r="T554" t="s">
        <v>22</v>
      </c>
      <c r="U554" t="s">
        <v>385</v>
      </c>
    </row>
    <row r="555" spans="1:21">
      <c r="A555">
        <v>387678</v>
      </c>
      <c r="B555" t="s">
        <v>78</v>
      </c>
      <c r="C555" t="s">
        <v>101</v>
      </c>
      <c r="D555" t="s">
        <v>102</v>
      </c>
      <c r="E555" t="s">
        <v>52</v>
      </c>
      <c r="F555" t="s">
        <v>46</v>
      </c>
      <c r="G555" t="s">
        <v>89</v>
      </c>
      <c r="H555" s="1">
        <v>5</v>
      </c>
      <c r="I555" t="s">
        <v>23</v>
      </c>
      <c r="J555" t="s">
        <v>28</v>
      </c>
      <c r="K555" t="s">
        <v>21</v>
      </c>
      <c r="L555">
        <v>2</v>
      </c>
      <c r="M555">
        <v>59650830</v>
      </c>
      <c r="N555">
        <v>24.06</v>
      </c>
      <c r="O555">
        <v>14357933</v>
      </c>
      <c r="P555">
        <v>1</v>
      </c>
      <c r="Q555">
        <v>43634855</v>
      </c>
      <c r="R555">
        <v>19.97</v>
      </c>
      <c r="S555">
        <v>8716659</v>
      </c>
      <c r="T555" t="s">
        <v>22</v>
      </c>
      <c r="U555" t="s">
        <v>385</v>
      </c>
    </row>
    <row r="556" spans="1:21">
      <c r="A556">
        <v>387677</v>
      </c>
      <c r="B556" t="s">
        <v>78</v>
      </c>
      <c r="C556" t="s">
        <v>101</v>
      </c>
      <c r="D556" t="s">
        <v>102</v>
      </c>
      <c r="E556" t="s">
        <v>52</v>
      </c>
      <c r="F556" t="s">
        <v>46</v>
      </c>
      <c r="G556" t="s">
        <v>89</v>
      </c>
      <c r="H556" s="1">
        <v>5</v>
      </c>
      <c r="I556" t="s">
        <v>19</v>
      </c>
      <c r="J556" t="s">
        <v>28</v>
      </c>
      <c r="K556" t="s">
        <v>21</v>
      </c>
      <c r="L556">
        <v>1</v>
      </c>
      <c r="M556">
        <v>27000000</v>
      </c>
      <c r="N556">
        <v>25</v>
      </c>
      <c r="O556">
        <v>6750000</v>
      </c>
      <c r="P556">
        <v>0</v>
      </c>
      <c r="Q556">
        <v>0</v>
      </c>
      <c r="R556">
        <v>0</v>
      </c>
      <c r="S556">
        <v>0</v>
      </c>
      <c r="T556" t="s">
        <v>22</v>
      </c>
      <c r="U556" t="s">
        <v>385</v>
      </c>
    </row>
    <row r="557" spans="1:21">
      <c r="A557">
        <v>387676</v>
      </c>
      <c r="B557" t="s">
        <v>78</v>
      </c>
      <c r="C557" t="s">
        <v>101</v>
      </c>
      <c r="D557" t="s">
        <v>102</v>
      </c>
      <c r="E557" t="s">
        <v>52</v>
      </c>
      <c r="F557" t="s">
        <v>46</v>
      </c>
      <c r="G557" t="s">
        <v>89</v>
      </c>
      <c r="H557" s="1">
        <v>4</v>
      </c>
      <c r="I557" t="s">
        <v>24</v>
      </c>
      <c r="J557" t="s">
        <v>27</v>
      </c>
      <c r="K557" t="s">
        <v>21</v>
      </c>
      <c r="L557">
        <v>2</v>
      </c>
      <c r="M557">
        <v>82214275</v>
      </c>
      <c r="N557">
        <v>21.67</v>
      </c>
      <c r="O557">
        <v>17819770</v>
      </c>
      <c r="P557">
        <v>1</v>
      </c>
      <c r="Q557">
        <v>44368220</v>
      </c>
      <c r="R557">
        <v>20.260000000000002</v>
      </c>
      <c r="S557">
        <v>8993430</v>
      </c>
      <c r="T557" t="s">
        <v>22</v>
      </c>
      <c r="U557" t="s">
        <v>385</v>
      </c>
    </row>
    <row r="558" spans="1:21">
      <c r="A558">
        <v>387675</v>
      </c>
      <c r="B558" t="s">
        <v>78</v>
      </c>
      <c r="C558" t="s">
        <v>101</v>
      </c>
      <c r="D558" t="s">
        <v>102</v>
      </c>
      <c r="E558" t="s">
        <v>52</v>
      </c>
      <c r="F558" t="s">
        <v>46</v>
      </c>
      <c r="G558" t="s">
        <v>89</v>
      </c>
      <c r="H558" s="1">
        <v>4</v>
      </c>
      <c r="I558" t="s">
        <v>23</v>
      </c>
      <c r="J558" t="s">
        <v>27</v>
      </c>
      <c r="K558" t="s">
        <v>21</v>
      </c>
      <c r="L558">
        <v>1</v>
      </c>
      <c r="M558">
        <v>43943050</v>
      </c>
      <c r="N558">
        <v>20.68</v>
      </c>
      <c r="O558">
        <v>9088980</v>
      </c>
      <c r="P558">
        <v>0</v>
      </c>
      <c r="Q558">
        <v>0</v>
      </c>
      <c r="R558">
        <v>0</v>
      </c>
      <c r="S558">
        <v>0</v>
      </c>
      <c r="T558" t="s">
        <v>22</v>
      </c>
      <c r="U558" t="s">
        <v>385</v>
      </c>
    </row>
    <row r="559" spans="1:21">
      <c r="A559">
        <v>387674</v>
      </c>
      <c r="B559" t="s">
        <v>78</v>
      </c>
      <c r="C559" t="s">
        <v>101</v>
      </c>
      <c r="D559" t="s">
        <v>102</v>
      </c>
      <c r="E559" t="s">
        <v>52</v>
      </c>
      <c r="F559" t="s">
        <v>46</v>
      </c>
      <c r="G559" t="s">
        <v>89</v>
      </c>
      <c r="H559" s="1">
        <v>4</v>
      </c>
      <c r="I559" t="s">
        <v>19</v>
      </c>
      <c r="J559" t="s">
        <v>27</v>
      </c>
      <c r="K559" t="s">
        <v>21</v>
      </c>
      <c r="L559">
        <v>1</v>
      </c>
      <c r="M559">
        <v>27000000</v>
      </c>
      <c r="N559">
        <v>25</v>
      </c>
      <c r="O559">
        <v>6750000</v>
      </c>
      <c r="P559">
        <v>3</v>
      </c>
      <c r="Q559">
        <v>75192789</v>
      </c>
      <c r="R559">
        <v>21.64</v>
      </c>
      <c r="S559">
        <v>16276135</v>
      </c>
      <c r="T559" t="s">
        <v>22</v>
      </c>
      <c r="U559" t="s">
        <v>385</v>
      </c>
    </row>
    <row r="560" spans="1:21">
      <c r="A560">
        <v>387673</v>
      </c>
      <c r="B560" t="s">
        <v>78</v>
      </c>
      <c r="C560" t="s">
        <v>101</v>
      </c>
      <c r="D560" t="s">
        <v>102</v>
      </c>
      <c r="E560" t="s">
        <v>52</v>
      </c>
      <c r="F560" t="s">
        <v>46</v>
      </c>
      <c r="G560" t="s">
        <v>89</v>
      </c>
      <c r="H560" s="1">
        <v>3</v>
      </c>
      <c r="I560" t="s">
        <v>24</v>
      </c>
      <c r="J560" t="s">
        <v>26</v>
      </c>
      <c r="K560" t="s">
        <v>21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22</v>
      </c>
      <c r="U560" t="s">
        <v>385</v>
      </c>
    </row>
    <row r="561" spans="1:21">
      <c r="A561">
        <v>387672</v>
      </c>
      <c r="B561" t="s">
        <v>78</v>
      </c>
      <c r="C561" t="s">
        <v>101</v>
      </c>
      <c r="D561" t="s">
        <v>102</v>
      </c>
      <c r="E561" t="s">
        <v>52</v>
      </c>
      <c r="F561" t="s">
        <v>46</v>
      </c>
      <c r="G561" t="s">
        <v>89</v>
      </c>
      <c r="H561" s="1">
        <v>3</v>
      </c>
      <c r="I561" t="s">
        <v>23</v>
      </c>
      <c r="J561" t="s">
        <v>26</v>
      </c>
      <c r="K561" t="s">
        <v>21</v>
      </c>
      <c r="L561">
        <v>1</v>
      </c>
      <c r="M561">
        <v>25200000</v>
      </c>
      <c r="N561">
        <v>21.51</v>
      </c>
      <c r="O561">
        <v>5422283</v>
      </c>
      <c r="P561">
        <v>1</v>
      </c>
      <c r="Q561">
        <v>24997975</v>
      </c>
      <c r="R561">
        <v>21.98</v>
      </c>
      <c r="S561">
        <v>5496036</v>
      </c>
      <c r="T561" t="s">
        <v>22</v>
      </c>
      <c r="U561" t="s">
        <v>386</v>
      </c>
    </row>
    <row r="562" spans="1:21">
      <c r="A562">
        <v>387671</v>
      </c>
      <c r="B562" t="s">
        <v>78</v>
      </c>
      <c r="C562" t="s">
        <v>101</v>
      </c>
      <c r="D562" t="s">
        <v>102</v>
      </c>
      <c r="E562" t="s">
        <v>52</v>
      </c>
      <c r="F562" t="s">
        <v>46</v>
      </c>
      <c r="G562" t="s">
        <v>89</v>
      </c>
      <c r="H562" s="1">
        <v>3</v>
      </c>
      <c r="I562" t="s">
        <v>19</v>
      </c>
      <c r="J562" t="s">
        <v>26</v>
      </c>
      <c r="K562" t="s">
        <v>21</v>
      </c>
      <c r="L562">
        <v>1</v>
      </c>
      <c r="M562">
        <v>27000000</v>
      </c>
      <c r="N562">
        <v>25</v>
      </c>
      <c r="O562">
        <v>6750000</v>
      </c>
      <c r="P562">
        <v>2</v>
      </c>
      <c r="Q562">
        <v>53985877</v>
      </c>
      <c r="R562">
        <v>19.88</v>
      </c>
      <c r="S562">
        <v>10735345</v>
      </c>
      <c r="T562" t="s">
        <v>22</v>
      </c>
      <c r="U562" t="s">
        <v>386</v>
      </c>
    </row>
    <row r="563" spans="1:21">
      <c r="A563">
        <v>387670</v>
      </c>
      <c r="B563" t="s">
        <v>78</v>
      </c>
      <c r="C563" t="s">
        <v>101</v>
      </c>
      <c r="D563" t="s">
        <v>102</v>
      </c>
      <c r="E563" t="s">
        <v>52</v>
      </c>
      <c r="F563" t="s">
        <v>46</v>
      </c>
      <c r="G563" t="s">
        <v>89</v>
      </c>
      <c r="H563" s="1">
        <v>2</v>
      </c>
      <c r="I563" t="s">
        <v>24</v>
      </c>
      <c r="J563" t="s">
        <v>25</v>
      </c>
      <c r="K563" t="s">
        <v>21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22</v>
      </c>
      <c r="U563" t="s">
        <v>386</v>
      </c>
    </row>
    <row r="564" spans="1:21">
      <c r="A564">
        <v>387669</v>
      </c>
      <c r="B564" t="s">
        <v>78</v>
      </c>
      <c r="C564" t="s">
        <v>101</v>
      </c>
      <c r="D564" t="s">
        <v>102</v>
      </c>
      <c r="E564" t="s">
        <v>52</v>
      </c>
      <c r="F564" t="s">
        <v>46</v>
      </c>
      <c r="G564" t="s">
        <v>89</v>
      </c>
      <c r="H564" s="1">
        <v>2</v>
      </c>
      <c r="I564" t="s">
        <v>23</v>
      </c>
      <c r="J564" t="s">
        <v>25</v>
      </c>
      <c r="K564" t="s">
        <v>21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22</v>
      </c>
      <c r="U564" t="s">
        <v>386</v>
      </c>
    </row>
    <row r="565" spans="1:21">
      <c r="A565">
        <v>387668</v>
      </c>
      <c r="B565" t="s">
        <v>78</v>
      </c>
      <c r="C565" t="s">
        <v>101</v>
      </c>
      <c r="D565" t="s">
        <v>102</v>
      </c>
      <c r="E565" t="s">
        <v>52</v>
      </c>
      <c r="F565" t="s">
        <v>46</v>
      </c>
      <c r="G565" t="s">
        <v>89</v>
      </c>
      <c r="H565" s="1">
        <v>2</v>
      </c>
      <c r="I565" t="s">
        <v>19</v>
      </c>
      <c r="J565" t="s">
        <v>25</v>
      </c>
      <c r="K565" t="s">
        <v>21</v>
      </c>
      <c r="L565">
        <v>1</v>
      </c>
      <c r="M565">
        <v>27000000</v>
      </c>
      <c r="N565">
        <v>25</v>
      </c>
      <c r="O565">
        <v>6750000</v>
      </c>
      <c r="P565">
        <v>0</v>
      </c>
      <c r="Q565">
        <v>0</v>
      </c>
      <c r="R565">
        <v>0</v>
      </c>
      <c r="S565">
        <v>0</v>
      </c>
      <c r="T565" t="s">
        <v>22</v>
      </c>
      <c r="U565" t="s">
        <v>386</v>
      </c>
    </row>
    <row r="566" spans="1:21">
      <c r="A566">
        <v>387667</v>
      </c>
      <c r="B566" t="s">
        <v>78</v>
      </c>
      <c r="C566" t="s">
        <v>101</v>
      </c>
      <c r="D566" t="s">
        <v>102</v>
      </c>
      <c r="E566" t="s">
        <v>52</v>
      </c>
      <c r="F566" t="s">
        <v>46</v>
      </c>
      <c r="G566" t="s">
        <v>89</v>
      </c>
      <c r="H566" s="1">
        <v>1</v>
      </c>
      <c r="I566" t="s">
        <v>24</v>
      </c>
      <c r="J566" t="s">
        <v>20</v>
      </c>
      <c r="K566" t="s">
        <v>21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22</v>
      </c>
      <c r="U566" t="s">
        <v>386</v>
      </c>
    </row>
    <row r="567" spans="1:21">
      <c r="A567">
        <v>387666</v>
      </c>
      <c r="B567" t="s">
        <v>78</v>
      </c>
      <c r="C567" t="s">
        <v>101</v>
      </c>
      <c r="D567" t="s">
        <v>102</v>
      </c>
      <c r="E567" t="s">
        <v>52</v>
      </c>
      <c r="F567" t="s">
        <v>46</v>
      </c>
      <c r="G567" t="s">
        <v>89</v>
      </c>
      <c r="H567" s="1">
        <v>1</v>
      </c>
      <c r="I567" t="s">
        <v>23</v>
      </c>
      <c r="J567" t="s">
        <v>20</v>
      </c>
      <c r="K567" t="s">
        <v>21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22</v>
      </c>
      <c r="U567" t="s">
        <v>386</v>
      </c>
    </row>
    <row r="568" spans="1:21">
      <c r="A568">
        <v>387665</v>
      </c>
      <c r="B568" t="s">
        <v>78</v>
      </c>
      <c r="C568" t="s">
        <v>101</v>
      </c>
      <c r="D568" t="s">
        <v>102</v>
      </c>
      <c r="E568" t="s">
        <v>52</v>
      </c>
      <c r="F568" t="s">
        <v>46</v>
      </c>
      <c r="G568" t="s">
        <v>89</v>
      </c>
      <c r="H568" s="1">
        <v>1</v>
      </c>
      <c r="I568" t="s">
        <v>19</v>
      </c>
      <c r="J568" t="s">
        <v>20</v>
      </c>
      <c r="K568" t="s">
        <v>21</v>
      </c>
      <c r="L568">
        <v>1</v>
      </c>
      <c r="M568">
        <v>27000000</v>
      </c>
      <c r="N568">
        <v>25</v>
      </c>
      <c r="O568">
        <v>6750000</v>
      </c>
      <c r="P568">
        <v>1</v>
      </c>
      <c r="Q568">
        <v>27143572</v>
      </c>
      <c r="R568">
        <v>23.1</v>
      </c>
      <c r="S568">
        <v>6272500</v>
      </c>
      <c r="T568" t="s">
        <v>22</v>
      </c>
      <c r="U568" t="s">
        <v>386</v>
      </c>
    </row>
    <row r="569" spans="1:21">
      <c r="A569">
        <v>387664</v>
      </c>
      <c r="B569" t="s">
        <v>78</v>
      </c>
      <c r="C569" t="s">
        <v>101</v>
      </c>
      <c r="D569" t="s">
        <v>102</v>
      </c>
      <c r="E569" t="s">
        <v>52</v>
      </c>
      <c r="F569" t="s">
        <v>46</v>
      </c>
      <c r="G569" t="s">
        <v>89</v>
      </c>
      <c r="H569" s="1">
        <v>12</v>
      </c>
      <c r="I569" t="s">
        <v>24</v>
      </c>
      <c r="J569" t="s">
        <v>35</v>
      </c>
      <c r="K569" t="s">
        <v>21</v>
      </c>
      <c r="L569">
        <v>1</v>
      </c>
      <c r="M569">
        <v>27000000</v>
      </c>
      <c r="N569">
        <v>25</v>
      </c>
      <c r="O569">
        <v>6750000</v>
      </c>
      <c r="P569">
        <v>0</v>
      </c>
      <c r="Q569">
        <v>0</v>
      </c>
      <c r="R569">
        <v>0</v>
      </c>
      <c r="S569">
        <v>0</v>
      </c>
      <c r="T569" t="s">
        <v>22</v>
      </c>
      <c r="U569" t="s">
        <v>301</v>
      </c>
    </row>
    <row r="570" spans="1:21">
      <c r="A570">
        <v>387663</v>
      </c>
      <c r="B570" t="s">
        <v>78</v>
      </c>
      <c r="C570" t="s">
        <v>101</v>
      </c>
      <c r="D570" t="s">
        <v>102</v>
      </c>
      <c r="E570" t="s">
        <v>52</v>
      </c>
      <c r="F570" t="s">
        <v>46</v>
      </c>
      <c r="G570" t="s">
        <v>89</v>
      </c>
      <c r="H570" s="1">
        <v>12</v>
      </c>
      <c r="I570" t="s">
        <v>23</v>
      </c>
      <c r="J570" t="s">
        <v>35</v>
      </c>
      <c r="K570" t="s">
        <v>21</v>
      </c>
      <c r="L570">
        <v>1</v>
      </c>
      <c r="M570">
        <v>27000000</v>
      </c>
      <c r="N570">
        <v>25</v>
      </c>
      <c r="O570">
        <v>6750000</v>
      </c>
      <c r="P570">
        <v>0</v>
      </c>
      <c r="Q570">
        <v>0</v>
      </c>
      <c r="R570">
        <v>0</v>
      </c>
      <c r="S570">
        <v>0</v>
      </c>
      <c r="T570" t="s">
        <v>22</v>
      </c>
      <c r="U570" t="s">
        <v>301</v>
      </c>
    </row>
    <row r="571" spans="1:21">
      <c r="A571">
        <v>387662</v>
      </c>
      <c r="B571" t="s">
        <v>78</v>
      </c>
      <c r="C571" t="s">
        <v>101</v>
      </c>
      <c r="D571" t="s">
        <v>102</v>
      </c>
      <c r="E571" t="s">
        <v>52</v>
      </c>
      <c r="F571" t="s">
        <v>46</v>
      </c>
      <c r="G571" t="s">
        <v>89</v>
      </c>
      <c r="H571" s="1">
        <v>12</v>
      </c>
      <c r="I571" t="s">
        <v>19</v>
      </c>
      <c r="J571" t="s">
        <v>35</v>
      </c>
      <c r="K571" t="s">
        <v>21</v>
      </c>
      <c r="L571">
        <v>2</v>
      </c>
      <c r="M571">
        <v>54000000</v>
      </c>
      <c r="N571">
        <v>25</v>
      </c>
      <c r="O571">
        <v>13500000</v>
      </c>
      <c r="P571">
        <v>0</v>
      </c>
      <c r="Q571">
        <v>0</v>
      </c>
      <c r="R571">
        <v>0</v>
      </c>
      <c r="S571">
        <v>0</v>
      </c>
      <c r="T571" t="s">
        <v>22</v>
      </c>
      <c r="U571" t="s">
        <v>301</v>
      </c>
    </row>
    <row r="572" spans="1:21">
      <c r="A572">
        <v>387661</v>
      </c>
      <c r="B572" t="s">
        <v>78</v>
      </c>
      <c r="C572" t="s">
        <v>101</v>
      </c>
      <c r="D572" t="s">
        <v>102</v>
      </c>
      <c r="E572" t="s">
        <v>52</v>
      </c>
      <c r="F572" t="s">
        <v>46</v>
      </c>
      <c r="G572" t="s">
        <v>89</v>
      </c>
      <c r="H572" s="1">
        <v>11</v>
      </c>
      <c r="I572" t="s">
        <v>24</v>
      </c>
      <c r="J572" t="s">
        <v>34</v>
      </c>
      <c r="K572" t="s">
        <v>21</v>
      </c>
      <c r="L572">
        <v>1</v>
      </c>
      <c r="M572">
        <v>27000000</v>
      </c>
      <c r="N572">
        <v>25</v>
      </c>
      <c r="O572">
        <v>6750000</v>
      </c>
      <c r="P572">
        <v>0</v>
      </c>
      <c r="Q572">
        <v>0</v>
      </c>
      <c r="R572">
        <v>0</v>
      </c>
      <c r="S572">
        <v>0</v>
      </c>
      <c r="T572" t="s">
        <v>22</v>
      </c>
      <c r="U572" t="s">
        <v>301</v>
      </c>
    </row>
    <row r="573" spans="1:21">
      <c r="A573">
        <v>387660</v>
      </c>
      <c r="B573" t="s">
        <v>78</v>
      </c>
      <c r="C573" t="s">
        <v>101</v>
      </c>
      <c r="D573" t="s">
        <v>102</v>
      </c>
      <c r="E573" t="s">
        <v>52</v>
      </c>
      <c r="F573" t="s">
        <v>46</v>
      </c>
      <c r="G573" t="s">
        <v>89</v>
      </c>
      <c r="H573" s="1">
        <v>11</v>
      </c>
      <c r="I573" t="s">
        <v>23</v>
      </c>
      <c r="J573" t="s">
        <v>34</v>
      </c>
      <c r="K573" t="s">
        <v>21</v>
      </c>
      <c r="L573">
        <v>1</v>
      </c>
      <c r="M573">
        <v>27000000</v>
      </c>
      <c r="N573">
        <v>25</v>
      </c>
      <c r="O573">
        <v>6750000</v>
      </c>
      <c r="P573">
        <v>0</v>
      </c>
      <c r="Q573">
        <v>0</v>
      </c>
      <c r="R573">
        <v>0</v>
      </c>
      <c r="S573">
        <v>0</v>
      </c>
      <c r="T573" t="s">
        <v>22</v>
      </c>
      <c r="U573" t="s">
        <v>301</v>
      </c>
    </row>
    <row r="574" spans="1:21">
      <c r="A574">
        <v>387659</v>
      </c>
      <c r="B574" t="s">
        <v>78</v>
      </c>
      <c r="C574" t="s">
        <v>101</v>
      </c>
      <c r="D574" t="s">
        <v>102</v>
      </c>
      <c r="E574" t="s">
        <v>52</v>
      </c>
      <c r="F574" t="s">
        <v>46</v>
      </c>
      <c r="G574" t="s">
        <v>89</v>
      </c>
      <c r="H574" s="1">
        <v>11</v>
      </c>
      <c r="I574" t="s">
        <v>19</v>
      </c>
      <c r="J574" t="s">
        <v>34</v>
      </c>
      <c r="K574" t="s">
        <v>21</v>
      </c>
      <c r="L574">
        <v>1</v>
      </c>
      <c r="M574">
        <v>27000000</v>
      </c>
      <c r="N574">
        <v>25</v>
      </c>
      <c r="O574">
        <v>6750000</v>
      </c>
      <c r="P574">
        <v>0</v>
      </c>
      <c r="Q574">
        <v>0</v>
      </c>
      <c r="R574">
        <v>0</v>
      </c>
      <c r="S574">
        <v>0</v>
      </c>
      <c r="T574" t="s">
        <v>22</v>
      </c>
      <c r="U574" t="s">
        <v>301</v>
      </c>
    </row>
    <row r="575" spans="1:21">
      <c r="A575">
        <v>387658</v>
      </c>
      <c r="B575" t="s">
        <v>78</v>
      </c>
      <c r="C575" t="s">
        <v>101</v>
      </c>
      <c r="D575" t="s">
        <v>102</v>
      </c>
      <c r="E575" t="s">
        <v>52</v>
      </c>
      <c r="F575" t="s">
        <v>46</v>
      </c>
      <c r="G575" t="s">
        <v>89</v>
      </c>
      <c r="H575" s="1">
        <v>10</v>
      </c>
      <c r="I575" t="s">
        <v>24</v>
      </c>
      <c r="J575" t="s">
        <v>33</v>
      </c>
      <c r="K575" t="s">
        <v>21</v>
      </c>
      <c r="L575">
        <v>1</v>
      </c>
      <c r="M575">
        <v>27000000</v>
      </c>
      <c r="N575">
        <v>25</v>
      </c>
      <c r="O575">
        <v>6750000</v>
      </c>
      <c r="P575">
        <v>1</v>
      </c>
      <c r="Q575">
        <v>43634855</v>
      </c>
      <c r="R575">
        <v>19.97</v>
      </c>
      <c r="S575">
        <v>8716659</v>
      </c>
      <c r="T575" t="s">
        <v>22</v>
      </c>
      <c r="U575" t="s">
        <v>301</v>
      </c>
    </row>
    <row r="576" spans="1:21">
      <c r="A576">
        <v>387657</v>
      </c>
      <c r="B576" t="s">
        <v>78</v>
      </c>
      <c r="C576" t="s">
        <v>101</v>
      </c>
      <c r="D576" t="s">
        <v>102</v>
      </c>
      <c r="E576" t="s">
        <v>52</v>
      </c>
      <c r="F576" t="s">
        <v>46</v>
      </c>
      <c r="G576" t="s">
        <v>89</v>
      </c>
      <c r="H576" s="1">
        <v>10</v>
      </c>
      <c r="I576" t="s">
        <v>23</v>
      </c>
      <c r="J576" t="s">
        <v>33</v>
      </c>
      <c r="K576" t="s">
        <v>21</v>
      </c>
      <c r="L576">
        <v>1</v>
      </c>
      <c r="M576">
        <v>27000000</v>
      </c>
      <c r="N576">
        <v>25</v>
      </c>
      <c r="O576">
        <v>6750000</v>
      </c>
      <c r="P576">
        <v>1</v>
      </c>
      <c r="Q576">
        <v>29610075</v>
      </c>
      <c r="R576">
        <v>20.09</v>
      </c>
      <c r="S576">
        <v>5949131</v>
      </c>
      <c r="T576" t="s">
        <v>22</v>
      </c>
      <c r="U576" t="s">
        <v>301</v>
      </c>
    </row>
    <row r="577" spans="1:21">
      <c r="A577">
        <v>387656</v>
      </c>
      <c r="B577" t="s">
        <v>78</v>
      </c>
      <c r="C577" t="s">
        <v>101</v>
      </c>
      <c r="D577" t="s">
        <v>102</v>
      </c>
      <c r="E577" t="s">
        <v>52</v>
      </c>
      <c r="F577" t="s">
        <v>46</v>
      </c>
      <c r="G577" t="s">
        <v>89</v>
      </c>
      <c r="H577" s="1">
        <v>10</v>
      </c>
      <c r="I577" t="s">
        <v>19</v>
      </c>
      <c r="J577" t="s">
        <v>33</v>
      </c>
      <c r="K577" t="s">
        <v>21</v>
      </c>
      <c r="L577">
        <v>1</v>
      </c>
      <c r="M577">
        <v>27000000</v>
      </c>
      <c r="N577">
        <v>25</v>
      </c>
      <c r="O577">
        <v>6750000</v>
      </c>
      <c r="P577">
        <v>0</v>
      </c>
      <c r="Q577">
        <v>0</v>
      </c>
      <c r="R577">
        <v>0</v>
      </c>
      <c r="S577">
        <v>0</v>
      </c>
      <c r="T577" t="s">
        <v>22</v>
      </c>
      <c r="U577" t="s">
        <v>301</v>
      </c>
    </row>
    <row r="578" spans="1:21">
      <c r="A578">
        <v>387257</v>
      </c>
      <c r="B578" t="s">
        <v>36</v>
      </c>
      <c r="C578" t="s">
        <v>44</v>
      </c>
      <c r="D578" t="s">
        <v>45</v>
      </c>
      <c r="E578" t="s">
        <v>37</v>
      </c>
      <c r="F578" t="s">
        <v>46</v>
      </c>
      <c r="G578" t="s">
        <v>39</v>
      </c>
      <c r="H578" s="1">
        <v>9</v>
      </c>
      <c r="I578" t="s">
        <v>24</v>
      </c>
      <c r="J578" t="s">
        <v>32</v>
      </c>
      <c r="K578" t="s">
        <v>21</v>
      </c>
      <c r="L578">
        <v>2</v>
      </c>
      <c r="M578">
        <v>59242169</v>
      </c>
      <c r="N578">
        <v>21.34</v>
      </c>
      <c r="O578">
        <v>12645543</v>
      </c>
      <c r="P578">
        <v>1</v>
      </c>
      <c r="Q578">
        <v>33559390</v>
      </c>
      <c r="R578">
        <v>21.22</v>
      </c>
      <c r="S578">
        <v>7124364</v>
      </c>
      <c r="T578" t="s">
        <v>22</v>
      </c>
      <c r="U578" t="s">
        <v>387</v>
      </c>
    </row>
    <row r="579" spans="1:21">
      <c r="A579">
        <v>387256</v>
      </c>
      <c r="B579" t="s">
        <v>36</v>
      </c>
      <c r="C579" t="s">
        <v>44</v>
      </c>
      <c r="D579" t="s">
        <v>45</v>
      </c>
      <c r="E579" t="s">
        <v>37</v>
      </c>
      <c r="F579" t="s">
        <v>46</v>
      </c>
      <c r="G579" t="s">
        <v>39</v>
      </c>
      <c r="H579" s="1">
        <v>9</v>
      </c>
      <c r="I579" t="s">
        <v>23</v>
      </c>
      <c r="J579" t="s">
        <v>32</v>
      </c>
      <c r="K579" t="s">
        <v>21</v>
      </c>
      <c r="L579">
        <v>1</v>
      </c>
      <c r="M579">
        <v>28000000</v>
      </c>
      <c r="N579">
        <v>22</v>
      </c>
      <c r="O579">
        <v>6160000</v>
      </c>
      <c r="P579">
        <v>1</v>
      </c>
      <c r="Q579">
        <v>27718043</v>
      </c>
      <c r="R579">
        <v>19.97</v>
      </c>
      <c r="S579">
        <v>5537147</v>
      </c>
      <c r="T579" t="s">
        <v>22</v>
      </c>
      <c r="U579" t="s">
        <v>387</v>
      </c>
    </row>
    <row r="580" spans="1:21">
      <c r="A580">
        <v>387255</v>
      </c>
      <c r="B580" t="s">
        <v>36</v>
      </c>
      <c r="C580" t="s">
        <v>44</v>
      </c>
      <c r="D580" t="s">
        <v>45</v>
      </c>
      <c r="E580" t="s">
        <v>37</v>
      </c>
      <c r="F580" t="s">
        <v>46</v>
      </c>
      <c r="G580" t="s">
        <v>39</v>
      </c>
      <c r="H580" s="1">
        <v>9</v>
      </c>
      <c r="I580" t="s">
        <v>19</v>
      </c>
      <c r="J580" t="s">
        <v>32</v>
      </c>
      <c r="K580" t="s">
        <v>21</v>
      </c>
      <c r="L580">
        <v>1</v>
      </c>
      <c r="M580">
        <v>28000000</v>
      </c>
      <c r="N580">
        <v>22</v>
      </c>
      <c r="O580">
        <v>6160000</v>
      </c>
      <c r="P580">
        <v>0</v>
      </c>
      <c r="Q580">
        <v>0</v>
      </c>
      <c r="R580">
        <v>0</v>
      </c>
      <c r="S580">
        <v>0</v>
      </c>
      <c r="T580" t="s">
        <v>22</v>
      </c>
      <c r="U580" t="s">
        <v>387</v>
      </c>
    </row>
    <row r="581" spans="1:21">
      <c r="A581">
        <v>387254</v>
      </c>
      <c r="B581" t="s">
        <v>36</v>
      </c>
      <c r="C581" t="s">
        <v>44</v>
      </c>
      <c r="D581" t="s">
        <v>45</v>
      </c>
      <c r="E581" t="s">
        <v>37</v>
      </c>
      <c r="F581" t="s">
        <v>46</v>
      </c>
      <c r="G581" t="s">
        <v>39</v>
      </c>
      <c r="H581" s="1">
        <v>8</v>
      </c>
      <c r="I581" t="s">
        <v>24</v>
      </c>
      <c r="J581" t="s">
        <v>31</v>
      </c>
      <c r="K581" t="s">
        <v>21</v>
      </c>
      <c r="L581">
        <v>2</v>
      </c>
      <c r="M581">
        <v>60041531</v>
      </c>
      <c r="N581">
        <v>20.51</v>
      </c>
      <c r="O581">
        <v>12320109</v>
      </c>
      <c r="P581">
        <v>2</v>
      </c>
      <c r="Q581">
        <v>57928930</v>
      </c>
      <c r="R581">
        <v>20.94</v>
      </c>
      <c r="S581">
        <v>12134994</v>
      </c>
      <c r="T581" t="s">
        <v>22</v>
      </c>
      <c r="U581" t="s">
        <v>387</v>
      </c>
    </row>
    <row r="582" spans="1:21">
      <c r="A582">
        <v>387253</v>
      </c>
      <c r="B582" t="s">
        <v>36</v>
      </c>
      <c r="C582" t="s">
        <v>44</v>
      </c>
      <c r="D582" t="s">
        <v>45</v>
      </c>
      <c r="E582" t="s">
        <v>37</v>
      </c>
      <c r="F582" t="s">
        <v>46</v>
      </c>
      <c r="G582" t="s">
        <v>39</v>
      </c>
      <c r="H582" s="1">
        <v>8</v>
      </c>
      <c r="I582" t="s">
        <v>23</v>
      </c>
      <c r="J582" t="s">
        <v>31</v>
      </c>
      <c r="K582" t="s">
        <v>21</v>
      </c>
      <c r="L582">
        <v>2</v>
      </c>
      <c r="M582">
        <v>56000000</v>
      </c>
      <c r="N582">
        <v>22</v>
      </c>
      <c r="O582">
        <v>12320000</v>
      </c>
      <c r="P582">
        <v>2</v>
      </c>
      <c r="Q582">
        <v>62302303</v>
      </c>
      <c r="R582">
        <v>17.579999999999998</v>
      </c>
      <c r="S582">
        <v>10955532</v>
      </c>
      <c r="T582" t="s">
        <v>22</v>
      </c>
      <c r="U582" t="s">
        <v>387</v>
      </c>
    </row>
    <row r="583" spans="1:21">
      <c r="A583">
        <v>387252</v>
      </c>
      <c r="B583" t="s">
        <v>36</v>
      </c>
      <c r="C583" t="s">
        <v>44</v>
      </c>
      <c r="D583" t="s">
        <v>45</v>
      </c>
      <c r="E583" t="s">
        <v>37</v>
      </c>
      <c r="F583" t="s">
        <v>46</v>
      </c>
      <c r="G583" t="s">
        <v>39</v>
      </c>
      <c r="H583" s="1">
        <v>8</v>
      </c>
      <c r="I583" t="s">
        <v>19</v>
      </c>
      <c r="J583" t="s">
        <v>31</v>
      </c>
      <c r="K583" t="s">
        <v>21</v>
      </c>
      <c r="L583">
        <v>2</v>
      </c>
      <c r="M583">
        <v>56000000</v>
      </c>
      <c r="N583">
        <v>22</v>
      </c>
      <c r="O583">
        <v>12320000</v>
      </c>
      <c r="P583">
        <v>0</v>
      </c>
      <c r="Q583">
        <v>0</v>
      </c>
      <c r="R583">
        <v>0</v>
      </c>
      <c r="S583">
        <v>0</v>
      </c>
      <c r="T583" t="s">
        <v>22</v>
      </c>
      <c r="U583" t="s">
        <v>387</v>
      </c>
    </row>
    <row r="584" spans="1:21">
      <c r="A584">
        <v>387251</v>
      </c>
      <c r="B584" t="s">
        <v>36</v>
      </c>
      <c r="C584" t="s">
        <v>44</v>
      </c>
      <c r="D584" t="s">
        <v>45</v>
      </c>
      <c r="E584" t="s">
        <v>37</v>
      </c>
      <c r="F584" t="s">
        <v>46</v>
      </c>
      <c r="G584" t="s">
        <v>39</v>
      </c>
      <c r="H584" s="1">
        <v>7</v>
      </c>
      <c r="I584" t="s">
        <v>24</v>
      </c>
      <c r="J584" t="s">
        <v>30</v>
      </c>
      <c r="K584" t="s">
        <v>21</v>
      </c>
      <c r="L584">
        <v>1</v>
      </c>
      <c r="M584">
        <v>29203514</v>
      </c>
      <c r="N584">
        <v>18.920000000000002</v>
      </c>
      <c r="O584">
        <v>5525873</v>
      </c>
      <c r="P584">
        <v>0</v>
      </c>
      <c r="Q584">
        <v>0</v>
      </c>
      <c r="R584">
        <v>0</v>
      </c>
      <c r="S584">
        <v>0</v>
      </c>
      <c r="T584" t="s">
        <v>22</v>
      </c>
      <c r="U584" t="s">
        <v>387</v>
      </c>
    </row>
    <row r="585" spans="1:21">
      <c r="A585">
        <v>387250</v>
      </c>
      <c r="B585" t="s">
        <v>36</v>
      </c>
      <c r="C585" t="s">
        <v>44</v>
      </c>
      <c r="D585" t="s">
        <v>45</v>
      </c>
      <c r="E585" t="s">
        <v>37</v>
      </c>
      <c r="F585" t="s">
        <v>46</v>
      </c>
      <c r="G585" t="s">
        <v>39</v>
      </c>
      <c r="H585" s="1">
        <v>7</v>
      </c>
      <c r="I585" t="s">
        <v>23</v>
      </c>
      <c r="J585" t="s">
        <v>30</v>
      </c>
      <c r="K585" t="s">
        <v>21</v>
      </c>
      <c r="L585">
        <v>2</v>
      </c>
      <c r="M585">
        <v>56000000</v>
      </c>
      <c r="N585">
        <v>22</v>
      </c>
      <c r="O585">
        <v>12320000</v>
      </c>
      <c r="P585">
        <v>0</v>
      </c>
      <c r="Q585">
        <v>0</v>
      </c>
      <c r="R585">
        <v>0</v>
      </c>
      <c r="S585">
        <v>0</v>
      </c>
      <c r="T585" t="s">
        <v>22</v>
      </c>
      <c r="U585" t="s">
        <v>387</v>
      </c>
    </row>
    <row r="586" spans="1:21">
      <c r="A586">
        <v>387249</v>
      </c>
      <c r="B586" t="s">
        <v>36</v>
      </c>
      <c r="C586" t="s">
        <v>44</v>
      </c>
      <c r="D586" t="s">
        <v>45</v>
      </c>
      <c r="E586" t="s">
        <v>37</v>
      </c>
      <c r="F586" t="s">
        <v>46</v>
      </c>
      <c r="G586" t="s">
        <v>39</v>
      </c>
      <c r="H586" s="1">
        <v>7</v>
      </c>
      <c r="I586" t="s">
        <v>19</v>
      </c>
      <c r="J586" t="s">
        <v>30</v>
      </c>
      <c r="K586" t="s">
        <v>21</v>
      </c>
      <c r="L586">
        <v>1</v>
      </c>
      <c r="M586">
        <v>28000000</v>
      </c>
      <c r="N586">
        <v>22</v>
      </c>
      <c r="O586">
        <v>6160000</v>
      </c>
      <c r="P586">
        <v>0</v>
      </c>
      <c r="Q586">
        <v>0</v>
      </c>
      <c r="R586">
        <v>0</v>
      </c>
      <c r="S586">
        <v>0</v>
      </c>
      <c r="T586" t="s">
        <v>22</v>
      </c>
      <c r="U586" t="s">
        <v>388</v>
      </c>
    </row>
    <row r="587" spans="1:21">
      <c r="A587">
        <v>387248</v>
      </c>
      <c r="B587" t="s">
        <v>36</v>
      </c>
      <c r="C587" t="s">
        <v>44</v>
      </c>
      <c r="D587" t="s">
        <v>45</v>
      </c>
      <c r="E587" t="s">
        <v>37</v>
      </c>
      <c r="F587" t="s">
        <v>46</v>
      </c>
      <c r="G587" t="s">
        <v>39</v>
      </c>
      <c r="H587" s="1">
        <v>6</v>
      </c>
      <c r="I587" t="s">
        <v>24</v>
      </c>
      <c r="J587" t="s">
        <v>29</v>
      </c>
      <c r="K587" t="s">
        <v>21</v>
      </c>
      <c r="L587">
        <v>1</v>
      </c>
      <c r="M587">
        <v>22719725</v>
      </c>
      <c r="N587">
        <v>20.54</v>
      </c>
      <c r="O587">
        <v>4668735</v>
      </c>
      <c r="P587">
        <v>0</v>
      </c>
      <c r="Q587">
        <v>0</v>
      </c>
      <c r="R587">
        <v>0</v>
      </c>
      <c r="S587">
        <v>0</v>
      </c>
      <c r="T587" t="s">
        <v>22</v>
      </c>
      <c r="U587" t="s">
        <v>388</v>
      </c>
    </row>
    <row r="588" spans="1:21">
      <c r="A588">
        <v>387247</v>
      </c>
      <c r="B588" t="s">
        <v>36</v>
      </c>
      <c r="C588" t="s">
        <v>44</v>
      </c>
      <c r="D588" t="s">
        <v>45</v>
      </c>
      <c r="E588" t="s">
        <v>37</v>
      </c>
      <c r="F588" t="s">
        <v>46</v>
      </c>
      <c r="G588" t="s">
        <v>39</v>
      </c>
      <c r="H588" s="1">
        <v>6</v>
      </c>
      <c r="I588" t="s">
        <v>23</v>
      </c>
      <c r="J588" t="s">
        <v>29</v>
      </c>
      <c r="K588" t="s">
        <v>21</v>
      </c>
      <c r="L588">
        <v>2</v>
      </c>
      <c r="M588">
        <v>56000000</v>
      </c>
      <c r="N588">
        <v>22</v>
      </c>
      <c r="O588">
        <v>12320000</v>
      </c>
      <c r="P588">
        <v>0</v>
      </c>
      <c r="Q588">
        <v>0</v>
      </c>
      <c r="R588">
        <v>0</v>
      </c>
      <c r="S588">
        <v>0</v>
      </c>
      <c r="T588" t="s">
        <v>22</v>
      </c>
      <c r="U588" t="s">
        <v>388</v>
      </c>
    </row>
    <row r="589" spans="1:21">
      <c r="A589">
        <v>387246</v>
      </c>
      <c r="B589" t="s">
        <v>36</v>
      </c>
      <c r="C589" t="s">
        <v>44</v>
      </c>
      <c r="D589" t="s">
        <v>45</v>
      </c>
      <c r="E589" t="s">
        <v>37</v>
      </c>
      <c r="F589" t="s">
        <v>46</v>
      </c>
      <c r="G589" t="s">
        <v>39</v>
      </c>
      <c r="H589" s="1">
        <v>6</v>
      </c>
      <c r="I589" t="s">
        <v>19</v>
      </c>
      <c r="J589" t="s">
        <v>29</v>
      </c>
      <c r="K589" t="s">
        <v>21</v>
      </c>
      <c r="L589">
        <v>2</v>
      </c>
      <c r="M589">
        <v>56000000</v>
      </c>
      <c r="N589">
        <v>22</v>
      </c>
      <c r="O589">
        <v>12320000</v>
      </c>
      <c r="P589">
        <v>0</v>
      </c>
      <c r="Q589">
        <v>0</v>
      </c>
      <c r="R589">
        <v>0</v>
      </c>
      <c r="S589">
        <v>0</v>
      </c>
      <c r="T589" t="s">
        <v>22</v>
      </c>
      <c r="U589" t="s">
        <v>388</v>
      </c>
    </row>
    <row r="590" spans="1:21">
      <c r="A590">
        <v>387245</v>
      </c>
      <c r="B590" t="s">
        <v>36</v>
      </c>
      <c r="C590" t="s">
        <v>44</v>
      </c>
      <c r="D590" t="s">
        <v>45</v>
      </c>
      <c r="E590" t="s">
        <v>37</v>
      </c>
      <c r="F590" t="s">
        <v>46</v>
      </c>
      <c r="G590" t="s">
        <v>39</v>
      </c>
      <c r="H590" s="1">
        <v>5</v>
      </c>
      <c r="I590" t="s">
        <v>24</v>
      </c>
      <c r="J590" t="s">
        <v>28</v>
      </c>
      <c r="K590" t="s">
        <v>21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22</v>
      </c>
      <c r="U590" t="s">
        <v>388</v>
      </c>
    </row>
    <row r="591" spans="1:21">
      <c r="A591">
        <v>387244</v>
      </c>
      <c r="B591" t="s">
        <v>36</v>
      </c>
      <c r="C591" t="s">
        <v>44</v>
      </c>
      <c r="D591" t="s">
        <v>45</v>
      </c>
      <c r="E591" t="s">
        <v>37</v>
      </c>
      <c r="F591" t="s">
        <v>46</v>
      </c>
      <c r="G591" t="s">
        <v>39</v>
      </c>
      <c r="H591" s="1">
        <v>5</v>
      </c>
      <c r="I591" t="s">
        <v>23</v>
      </c>
      <c r="J591" t="s">
        <v>28</v>
      </c>
      <c r="K591" t="s">
        <v>21</v>
      </c>
      <c r="L591">
        <v>2</v>
      </c>
      <c r="M591">
        <v>59242169</v>
      </c>
      <c r="N591">
        <v>21.34</v>
      </c>
      <c r="O591">
        <v>12645543</v>
      </c>
      <c r="P591">
        <v>0</v>
      </c>
      <c r="Q591">
        <v>0</v>
      </c>
      <c r="R591">
        <v>0</v>
      </c>
      <c r="S591">
        <v>0</v>
      </c>
      <c r="T591" t="s">
        <v>22</v>
      </c>
      <c r="U591" t="s">
        <v>388</v>
      </c>
    </row>
    <row r="592" spans="1:21">
      <c r="A592">
        <v>387243</v>
      </c>
      <c r="B592" t="s">
        <v>36</v>
      </c>
      <c r="C592" t="s">
        <v>44</v>
      </c>
      <c r="D592" t="s">
        <v>45</v>
      </c>
      <c r="E592" t="s">
        <v>37</v>
      </c>
      <c r="F592" t="s">
        <v>46</v>
      </c>
      <c r="G592" t="s">
        <v>39</v>
      </c>
      <c r="H592" s="1">
        <v>5</v>
      </c>
      <c r="I592" t="s">
        <v>19</v>
      </c>
      <c r="J592" t="s">
        <v>28</v>
      </c>
      <c r="K592" t="s">
        <v>21</v>
      </c>
      <c r="L592">
        <v>1</v>
      </c>
      <c r="M592">
        <v>28000000</v>
      </c>
      <c r="N592">
        <v>22</v>
      </c>
      <c r="O592">
        <v>6160000</v>
      </c>
      <c r="P592">
        <v>0</v>
      </c>
      <c r="Q592">
        <v>0</v>
      </c>
      <c r="R592">
        <v>0</v>
      </c>
      <c r="S592">
        <v>0</v>
      </c>
      <c r="T592" t="s">
        <v>22</v>
      </c>
      <c r="U592" t="s">
        <v>388</v>
      </c>
    </row>
    <row r="593" spans="1:21">
      <c r="A593">
        <v>387242</v>
      </c>
      <c r="B593" t="s">
        <v>36</v>
      </c>
      <c r="C593" t="s">
        <v>44</v>
      </c>
      <c r="D593" t="s">
        <v>45</v>
      </c>
      <c r="E593" t="s">
        <v>37</v>
      </c>
      <c r="F593" t="s">
        <v>46</v>
      </c>
      <c r="G593" t="s">
        <v>39</v>
      </c>
      <c r="H593" s="1">
        <v>4</v>
      </c>
      <c r="I593" t="s">
        <v>24</v>
      </c>
      <c r="J593" t="s">
        <v>27</v>
      </c>
      <c r="K593" t="s">
        <v>21</v>
      </c>
      <c r="L593">
        <v>2</v>
      </c>
      <c r="M593">
        <v>56954472</v>
      </c>
      <c r="N593">
        <v>19.87</v>
      </c>
      <c r="O593">
        <v>11322340</v>
      </c>
      <c r="P593">
        <v>2</v>
      </c>
      <c r="Q593">
        <v>56764248</v>
      </c>
      <c r="R593">
        <v>19.87</v>
      </c>
      <c r="S593">
        <v>11284585</v>
      </c>
      <c r="T593" t="s">
        <v>22</v>
      </c>
      <c r="U593" t="s">
        <v>388</v>
      </c>
    </row>
    <row r="594" spans="1:21">
      <c r="A594">
        <v>387241</v>
      </c>
      <c r="B594" t="s">
        <v>36</v>
      </c>
      <c r="C594" t="s">
        <v>44</v>
      </c>
      <c r="D594" t="s">
        <v>45</v>
      </c>
      <c r="E594" t="s">
        <v>37</v>
      </c>
      <c r="F594" t="s">
        <v>46</v>
      </c>
      <c r="G594" t="s">
        <v>39</v>
      </c>
      <c r="H594" s="1">
        <v>4</v>
      </c>
      <c r="I594" t="s">
        <v>23</v>
      </c>
      <c r="J594" t="s">
        <v>27</v>
      </c>
      <c r="K594" t="s">
        <v>21</v>
      </c>
      <c r="L594">
        <v>2</v>
      </c>
      <c r="M594">
        <v>60041531</v>
      </c>
      <c r="N594">
        <v>20.51</v>
      </c>
      <c r="O594">
        <v>12320109</v>
      </c>
      <c r="P594">
        <v>3</v>
      </c>
      <c r="Q594">
        <v>91488320</v>
      </c>
      <c r="R594">
        <v>21.05</v>
      </c>
      <c r="S594">
        <v>19259358</v>
      </c>
      <c r="T594" t="s">
        <v>22</v>
      </c>
      <c r="U594" t="s">
        <v>388</v>
      </c>
    </row>
    <row r="595" spans="1:21">
      <c r="A595">
        <v>387240</v>
      </c>
      <c r="B595" t="s">
        <v>36</v>
      </c>
      <c r="C595" t="s">
        <v>44</v>
      </c>
      <c r="D595" t="s">
        <v>45</v>
      </c>
      <c r="E595" t="s">
        <v>37</v>
      </c>
      <c r="F595" t="s">
        <v>46</v>
      </c>
      <c r="G595" t="s">
        <v>39</v>
      </c>
      <c r="H595" s="1">
        <v>4</v>
      </c>
      <c r="I595" t="s">
        <v>19</v>
      </c>
      <c r="J595" t="s">
        <v>27</v>
      </c>
      <c r="K595" t="s">
        <v>21</v>
      </c>
      <c r="L595">
        <v>2</v>
      </c>
      <c r="M595">
        <v>56000000</v>
      </c>
      <c r="N595">
        <v>22</v>
      </c>
      <c r="O595">
        <v>12320000</v>
      </c>
      <c r="P595">
        <v>0</v>
      </c>
      <c r="Q595">
        <v>0</v>
      </c>
      <c r="R595">
        <v>0</v>
      </c>
      <c r="S595">
        <v>0</v>
      </c>
      <c r="T595" t="s">
        <v>22</v>
      </c>
      <c r="U595" t="s">
        <v>389</v>
      </c>
    </row>
    <row r="596" spans="1:21">
      <c r="A596">
        <v>387239</v>
      </c>
      <c r="B596" t="s">
        <v>36</v>
      </c>
      <c r="C596" t="s">
        <v>44</v>
      </c>
      <c r="D596" t="s">
        <v>45</v>
      </c>
      <c r="E596" t="s">
        <v>37</v>
      </c>
      <c r="F596" t="s">
        <v>46</v>
      </c>
      <c r="G596" t="s">
        <v>39</v>
      </c>
      <c r="H596" s="1">
        <v>3</v>
      </c>
      <c r="I596" t="s">
        <v>24</v>
      </c>
      <c r="J596" t="s">
        <v>26</v>
      </c>
      <c r="K596" t="s">
        <v>21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22</v>
      </c>
      <c r="U596" t="s">
        <v>389</v>
      </c>
    </row>
    <row r="597" spans="1:21">
      <c r="A597">
        <v>387238</v>
      </c>
      <c r="B597" t="s">
        <v>36</v>
      </c>
      <c r="C597" t="s">
        <v>44</v>
      </c>
      <c r="D597" t="s">
        <v>45</v>
      </c>
      <c r="E597" t="s">
        <v>37</v>
      </c>
      <c r="F597" t="s">
        <v>46</v>
      </c>
      <c r="G597" t="s">
        <v>39</v>
      </c>
      <c r="H597" s="1">
        <v>3</v>
      </c>
      <c r="I597" t="s">
        <v>23</v>
      </c>
      <c r="J597" t="s">
        <v>26</v>
      </c>
      <c r="K597" t="s">
        <v>21</v>
      </c>
      <c r="L597">
        <v>2</v>
      </c>
      <c r="M597">
        <v>51923239</v>
      </c>
      <c r="N597">
        <v>19.63</v>
      </c>
      <c r="O597">
        <v>10194614</v>
      </c>
      <c r="P597">
        <v>0</v>
      </c>
      <c r="Q597">
        <v>0</v>
      </c>
      <c r="R597">
        <v>0</v>
      </c>
      <c r="S597">
        <v>0</v>
      </c>
      <c r="T597" t="s">
        <v>22</v>
      </c>
      <c r="U597" t="s">
        <v>389</v>
      </c>
    </row>
    <row r="598" spans="1:21">
      <c r="A598">
        <v>387237</v>
      </c>
      <c r="B598" t="s">
        <v>36</v>
      </c>
      <c r="C598" t="s">
        <v>44</v>
      </c>
      <c r="D598" t="s">
        <v>45</v>
      </c>
      <c r="E598" t="s">
        <v>37</v>
      </c>
      <c r="F598" t="s">
        <v>46</v>
      </c>
      <c r="G598" t="s">
        <v>39</v>
      </c>
      <c r="H598" s="1">
        <v>3</v>
      </c>
      <c r="I598" t="s">
        <v>19</v>
      </c>
      <c r="J598" t="s">
        <v>26</v>
      </c>
      <c r="K598" t="s">
        <v>21</v>
      </c>
      <c r="L598">
        <v>2</v>
      </c>
      <c r="M598">
        <v>56000000</v>
      </c>
      <c r="N598">
        <v>22</v>
      </c>
      <c r="O598">
        <v>12320000</v>
      </c>
      <c r="P598">
        <v>2</v>
      </c>
      <c r="Q598">
        <v>53673331</v>
      </c>
      <c r="R598">
        <v>19.100000000000001</v>
      </c>
      <c r="S598">
        <v>10256673</v>
      </c>
      <c r="T598" t="s">
        <v>22</v>
      </c>
      <c r="U598" t="s">
        <v>389</v>
      </c>
    </row>
    <row r="599" spans="1:21">
      <c r="A599">
        <v>387236</v>
      </c>
      <c r="B599" t="s">
        <v>36</v>
      </c>
      <c r="C599" t="s">
        <v>44</v>
      </c>
      <c r="D599" t="s">
        <v>45</v>
      </c>
      <c r="E599" t="s">
        <v>37</v>
      </c>
      <c r="F599" t="s">
        <v>46</v>
      </c>
      <c r="G599" t="s">
        <v>39</v>
      </c>
      <c r="H599" s="1">
        <v>2</v>
      </c>
      <c r="I599" t="s">
        <v>24</v>
      </c>
      <c r="J599" t="s">
        <v>25</v>
      </c>
      <c r="K599" t="s">
        <v>21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22</v>
      </c>
      <c r="U599" t="s">
        <v>389</v>
      </c>
    </row>
    <row r="600" spans="1:21">
      <c r="A600">
        <v>387235</v>
      </c>
      <c r="B600" t="s">
        <v>36</v>
      </c>
      <c r="C600" t="s">
        <v>44</v>
      </c>
      <c r="D600" t="s">
        <v>45</v>
      </c>
      <c r="E600" t="s">
        <v>37</v>
      </c>
      <c r="F600" t="s">
        <v>46</v>
      </c>
      <c r="G600" t="s">
        <v>39</v>
      </c>
      <c r="H600" s="1">
        <v>2</v>
      </c>
      <c r="I600" t="s">
        <v>23</v>
      </c>
      <c r="J600" t="s">
        <v>25</v>
      </c>
      <c r="K600" t="s">
        <v>21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22</v>
      </c>
      <c r="U600" t="s">
        <v>389</v>
      </c>
    </row>
    <row r="601" spans="1:21">
      <c r="A601">
        <v>387234</v>
      </c>
      <c r="B601" t="s">
        <v>36</v>
      </c>
      <c r="C601" t="s">
        <v>44</v>
      </c>
      <c r="D601" t="s">
        <v>45</v>
      </c>
      <c r="E601" t="s">
        <v>37</v>
      </c>
      <c r="F601" t="s">
        <v>46</v>
      </c>
      <c r="G601" t="s">
        <v>39</v>
      </c>
      <c r="H601" s="1">
        <v>2</v>
      </c>
      <c r="I601" t="s">
        <v>19</v>
      </c>
      <c r="J601" t="s">
        <v>25</v>
      </c>
      <c r="K601" t="s">
        <v>21</v>
      </c>
      <c r="L601">
        <v>2</v>
      </c>
      <c r="M601">
        <v>56000000</v>
      </c>
      <c r="N601">
        <v>22</v>
      </c>
      <c r="O601">
        <v>12320000</v>
      </c>
      <c r="P601">
        <v>1</v>
      </c>
      <c r="Q601">
        <v>33887408</v>
      </c>
      <c r="R601">
        <v>19.39</v>
      </c>
      <c r="S601">
        <v>6571852</v>
      </c>
      <c r="T601" t="s">
        <v>22</v>
      </c>
      <c r="U601" t="s">
        <v>389</v>
      </c>
    </row>
    <row r="602" spans="1:21">
      <c r="A602">
        <v>387233</v>
      </c>
      <c r="B602" t="s">
        <v>36</v>
      </c>
      <c r="C602" t="s">
        <v>44</v>
      </c>
      <c r="D602" t="s">
        <v>45</v>
      </c>
      <c r="E602" t="s">
        <v>37</v>
      </c>
      <c r="F602" t="s">
        <v>46</v>
      </c>
      <c r="G602" t="s">
        <v>39</v>
      </c>
      <c r="H602" s="1">
        <v>1</v>
      </c>
      <c r="I602" t="s">
        <v>24</v>
      </c>
      <c r="J602" t="s">
        <v>20</v>
      </c>
      <c r="K602" t="s">
        <v>21</v>
      </c>
      <c r="L602">
        <v>2</v>
      </c>
      <c r="M602">
        <v>53038989</v>
      </c>
      <c r="N602">
        <v>23.95</v>
      </c>
      <c r="O602">
        <v>12704223</v>
      </c>
      <c r="P602">
        <v>2</v>
      </c>
      <c r="Q602">
        <v>54022018</v>
      </c>
      <c r="R602">
        <v>23.85</v>
      </c>
      <c r="S602">
        <v>12887968</v>
      </c>
      <c r="T602" t="s">
        <v>22</v>
      </c>
      <c r="U602" t="s">
        <v>389</v>
      </c>
    </row>
    <row r="603" spans="1:21">
      <c r="A603">
        <v>387232</v>
      </c>
      <c r="B603" t="s">
        <v>36</v>
      </c>
      <c r="C603" t="s">
        <v>44</v>
      </c>
      <c r="D603" t="s">
        <v>45</v>
      </c>
      <c r="E603" t="s">
        <v>37</v>
      </c>
      <c r="F603" t="s">
        <v>46</v>
      </c>
      <c r="G603" t="s">
        <v>39</v>
      </c>
      <c r="H603" s="1">
        <v>1</v>
      </c>
      <c r="I603" t="s">
        <v>23</v>
      </c>
      <c r="J603" t="s">
        <v>20</v>
      </c>
      <c r="K603" t="s">
        <v>21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22</v>
      </c>
      <c r="U603" t="s">
        <v>390</v>
      </c>
    </row>
    <row r="604" spans="1:21">
      <c r="A604">
        <v>387231</v>
      </c>
      <c r="B604" t="s">
        <v>36</v>
      </c>
      <c r="C604" t="s">
        <v>44</v>
      </c>
      <c r="D604" t="s">
        <v>45</v>
      </c>
      <c r="E604" t="s">
        <v>37</v>
      </c>
      <c r="F604" t="s">
        <v>46</v>
      </c>
      <c r="G604" t="s">
        <v>39</v>
      </c>
      <c r="H604" s="1">
        <v>1</v>
      </c>
      <c r="I604" t="s">
        <v>19</v>
      </c>
      <c r="J604" t="s">
        <v>20</v>
      </c>
      <c r="K604" t="s">
        <v>21</v>
      </c>
      <c r="L604">
        <v>1</v>
      </c>
      <c r="M604">
        <v>28000000</v>
      </c>
      <c r="N604">
        <v>22</v>
      </c>
      <c r="O604">
        <v>6160000</v>
      </c>
      <c r="P604">
        <v>0</v>
      </c>
      <c r="Q604">
        <v>0</v>
      </c>
      <c r="R604">
        <v>0</v>
      </c>
      <c r="S604">
        <v>0</v>
      </c>
      <c r="T604" t="s">
        <v>22</v>
      </c>
      <c r="U604" t="s">
        <v>390</v>
      </c>
    </row>
    <row r="605" spans="1:21">
      <c r="A605">
        <v>387230</v>
      </c>
      <c r="B605" t="s">
        <v>36</v>
      </c>
      <c r="C605" t="s">
        <v>44</v>
      </c>
      <c r="D605" t="s">
        <v>45</v>
      </c>
      <c r="E605" t="s">
        <v>37</v>
      </c>
      <c r="F605" t="s">
        <v>46</v>
      </c>
      <c r="G605" t="s">
        <v>39</v>
      </c>
      <c r="H605" s="1">
        <v>12</v>
      </c>
      <c r="I605" t="s">
        <v>24</v>
      </c>
      <c r="J605" t="s">
        <v>35</v>
      </c>
      <c r="K605" t="s">
        <v>21</v>
      </c>
      <c r="L605">
        <v>2</v>
      </c>
      <c r="M605">
        <v>56000000</v>
      </c>
      <c r="N605">
        <v>22</v>
      </c>
      <c r="O605">
        <v>12320000</v>
      </c>
      <c r="P605">
        <v>0</v>
      </c>
      <c r="Q605">
        <v>0</v>
      </c>
      <c r="R605">
        <v>0</v>
      </c>
      <c r="S605">
        <v>0</v>
      </c>
      <c r="T605" t="s">
        <v>22</v>
      </c>
      <c r="U605" t="s">
        <v>390</v>
      </c>
    </row>
    <row r="606" spans="1:21">
      <c r="A606">
        <v>387229</v>
      </c>
      <c r="B606" t="s">
        <v>36</v>
      </c>
      <c r="C606" t="s">
        <v>44</v>
      </c>
      <c r="D606" t="s">
        <v>45</v>
      </c>
      <c r="E606" t="s">
        <v>37</v>
      </c>
      <c r="F606" t="s">
        <v>46</v>
      </c>
      <c r="G606" t="s">
        <v>39</v>
      </c>
      <c r="H606" s="1">
        <v>12</v>
      </c>
      <c r="I606" t="s">
        <v>23</v>
      </c>
      <c r="J606" t="s">
        <v>35</v>
      </c>
      <c r="K606" t="s">
        <v>21</v>
      </c>
      <c r="L606">
        <v>2</v>
      </c>
      <c r="M606">
        <v>56000000</v>
      </c>
      <c r="N606">
        <v>22</v>
      </c>
      <c r="O606">
        <v>12320000</v>
      </c>
      <c r="P606">
        <v>0</v>
      </c>
      <c r="Q606">
        <v>0</v>
      </c>
      <c r="R606">
        <v>0</v>
      </c>
      <c r="S606">
        <v>0</v>
      </c>
      <c r="T606" t="s">
        <v>22</v>
      </c>
      <c r="U606" t="s">
        <v>390</v>
      </c>
    </row>
    <row r="607" spans="1:21">
      <c r="A607">
        <v>387228</v>
      </c>
      <c r="B607" t="s">
        <v>36</v>
      </c>
      <c r="C607" t="s">
        <v>44</v>
      </c>
      <c r="D607" t="s">
        <v>45</v>
      </c>
      <c r="E607" t="s">
        <v>37</v>
      </c>
      <c r="F607" t="s">
        <v>46</v>
      </c>
      <c r="G607" t="s">
        <v>39</v>
      </c>
      <c r="H607" s="1">
        <v>12</v>
      </c>
      <c r="I607" t="s">
        <v>19</v>
      </c>
      <c r="J607" t="s">
        <v>35</v>
      </c>
      <c r="K607" t="s">
        <v>21</v>
      </c>
      <c r="L607">
        <v>1</v>
      </c>
      <c r="M607">
        <v>28000000</v>
      </c>
      <c r="N607">
        <v>22</v>
      </c>
      <c r="O607">
        <v>6160000</v>
      </c>
      <c r="P607">
        <v>0</v>
      </c>
      <c r="Q607">
        <v>0</v>
      </c>
      <c r="R607">
        <v>0</v>
      </c>
      <c r="S607">
        <v>0</v>
      </c>
      <c r="T607" t="s">
        <v>22</v>
      </c>
      <c r="U607" t="s">
        <v>390</v>
      </c>
    </row>
    <row r="608" spans="1:21">
      <c r="A608">
        <v>387227</v>
      </c>
      <c r="B608" t="s">
        <v>36</v>
      </c>
      <c r="C608" t="s">
        <v>44</v>
      </c>
      <c r="D608" t="s">
        <v>45</v>
      </c>
      <c r="E608" t="s">
        <v>37</v>
      </c>
      <c r="F608" t="s">
        <v>46</v>
      </c>
      <c r="G608" t="s">
        <v>39</v>
      </c>
      <c r="H608" s="1">
        <v>11</v>
      </c>
      <c r="I608" t="s">
        <v>24</v>
      </c>
      <c r="J608" t="s">
        <v>34</v>
      </c>
      <c r="K608" t="s">
        <v>21</v>
      </c>
      <c r="L608">
        <v>2</v>
      </c>
      <c r="M608">
        <v>56000000</v>
      </c>
      <c r="N608">
        <v>22</v>
      </c>
      <c r="O608">
        <v>12320000</v>
      </c>
      <c r="P608">
        <v>0</v>
      </c>
      <c r="Q608">
        <v>0</v>
      </c>
      <c r="R608">
        <v>0</v>
      </c>
      <c r="S608">
        <v>0</v>
      </c>
      <c r="T608" t="s">
        <v>22</v>
      </c>
      <c r="U608" t="s">
        <v>390</v>
      </c>
    </row>
    <row r="609" spans="1:21">
      <c r="A609">
        <v>387226</v>
      </c>
      <c r="B609" t="s">
        <v>36</v>
      </c>
      <c r="C609" t="s">
        <v>44</v>
      </c>
      <c r="D609" t="s">
        <v>45</v>
      </c>
      <c r="E609" t="s">
        <v>37</v>
      </c>
      <c r="F609" t="s">
        <v>46</v>
      </c>
      <c r="G609" t="s">
        <v>39</v>
      </c>
      <c r="H609" s="1">
        <v>11</v>
      </c>
      <c r="I609" t="s">
        <v>23</v>
      </c>
      <c r="J609" t="s">
        <v>34</v>
      </c>
      <c r="K609" t="s">
        <v>21</v>
      </c>
      <c r="L609">
        <v>1</v>
      </c>
      <c r="M609">
        <v>28000000</v>
      </c>
      <c r="N609">
        <v>22</v>
      </c>
      <c r="O609">
        <v>6160000</v>
      </c>
      <c r="P609">
        <v>0</v>
      </c>
      <c r="Q609">
        <v>0</v>
      </c>
      <c r="R609">
        <v>0</v>
      </c>
      <c r="S609">
        <v>0</v>
      </c>
      <c r="T609" t="s">
        <v>22</v>
      </c>
      <c r="U609" t="s">
        <v>390</v>
      </c>
    </row>
    <row r="610" spans="1:21">
      <c r="A610">
        <v>387225</v>
      </c>
      <c r="B610" t="s">
        <v>36</v>
      </c>
      <c r="C610" t="s">
        <v>44</v>
      </c>
      <c r="D610" t="s">
        <v>45</v>
      </c>
      <c r="E610" t="s">
        <v>37</v>
      </c>
      <c r="F610" t="s">
        <v>46</v>
      </c>
      <c r="G610" t="s">
        <v>39</v>
      </c>
      <c r="H610" s="1">
        <v>11</v>
      </c>
      <c r="I610" t="s">
        <v>19</v>
      </c>
      <c r="J610" t="s">
        <v>34</v>
      </c>
      <c r="K610" t="s">
        <v>21</v>
      </c>
      <c r="L610">
        <v>2</v>
      </c>
      <c r="M610">
        <v>56000000</v>
      </c>
      <c r="N610">
        <v>22</v>
      </c>
      <c r="O610">
        <v>12320000</v>
      </c>
      <c r="P610">
        <v>0</v>
      </c>
      <c r="Q610">
        <v>0</v>
      </c>
      <c r="R610">
        <v>0</v>
      </c>
      <c r="S610">
        <v>0</v>
      </c>
      <c r="T610" t="s">
        <v>22</v>
      </c>
      <c r="U610" t="s">
        <v>390</v>
      </c>
    </row>
    <row r="611" spans="1:21">
      <c r="A611">
        <v>387224</v>
      </c>
      <c r="B611" t="s">
        <v>36</v>
      </c>
      <c r="C611" t="s">
        <v>44</v>
      </c>
      <c r="D611" t="s">
        <v>45</v>
      </c>
      <c r="E611" t="s">
        <v>37</v>
      </c>
      <c r="F611" t="s">
        <v>46</v>
      </c>
      <c r="G611" t="s">
        <v>39</v>
      </c>
      <c r="H611" s="1">
        <v>10</v>
      </c>
      <c r="I611" t="s">
        <v>24</v>
      </c>
      <c r="J611" t="s">
        <v>33</v>
      </c>
      <c r="K611" t="s">
        <v>21</v>
      </c>
      <c r="L611">
        <v>2</v>
      </c>
      <c r="M611">
        <v>56000000</v>
      </c>
      <c r="N611">
        <v>22</v>
      </c>
      <c r="O611">
        <v>12320000</v>
      </c>
      <c r="P611">
        <v>0</v>
      </c>
      <c r="Q611">
        <v>0</v>
      </c>
      <c r="R611">
        <v>0</v>
      </c>
      <c r="S611">
        <v>0</v>
      </c>
      <c r="T611" t="s">
        <v>22</v>
      </c>
      <c r="U611" t="s">
        <v>390</v>
      </c>
    </row>
    <row r="612" spans="1:21">
      <c r="A612">
        <v>387223</v>
      </c>
      <c r="B612" t="s">
        <v>36</v>
      </c>
      <c r="C612" t="s">
        <v>44</v>
      </c>
      <c r="D612" t="s">
        <v>45</v>
      </c>
      <c r="E612" t="s">
        <v>37</v>
      </c>
      <c r="F612" t="s">
        <v>46</v>
      </c>
      <c r="G612" t="s">
        <v>39</v>
      </c>
      <c r="H612" s="1">
        <v>10</v>
      </c>
      <c r="I612" t="s">
        <v>23</v>
      </c>
      <c r="J612" t="s">
        <v>33</v>
      </c>
      <c r="K612" t="s">
        <v>21</v>
      </c>
      <c r="L612">
        <v>2</v>
      </c>
      <c r="M612">
        <v>56000000</v>
      </c>
      <c r="N612">
        <v>22</v>
      </c>
      <c r="O612">
        <v>12320000</v>
      </c>
      <c r="P612">
        <v>1</v>
      </c>
      <c r="Q612">
        <v>31541657</v>
      </c>
      <c r="R612">
        <v>20.04</v>
      </c>
      <c r="S612">
        <v>6322166</v>
      </c>
      <c r="T612" t="s">
        <v>22</v>
      </c>
      <c r="U612" t="s">
        <v>302</v>
      </c>
    </row>
    <row r="613" spans="1:21">
      <c r="A613">
        <v>387222</v>
      </c>
      <c r="B613" t="s">
        <v>36</v>
      </c>
      <c r="C613" t="s">
        <v>44</v>
      </c>
      <c r="D613" t="s">
        <v>45</v>
      </c>
      <c r="E613" t="s">
        <v>37</v>
      </c>
      <c r="F613" t="s">
        <v>46</v>
      </c>
      <c r="G613" t="s">
        <v>39</v>
      </c>
      <c r="H613" s="1">
        <v>10</v>
      </c>
      <c r="I613" t="s">
        <v>19</v>
      </c>
      <c r="J613" t="s">
        <v>33</v>
      </c>
      <c r="K613" t="s">
        <v>21</v>
      </c>
      <c r="L613">
        <v>2</v>
      </c>
      <c r="M613">
        <v>56000000</v>
      </c>
      <c r="N613">
        <v>22</v>
      </c>
      <c r="O613">
        <v>12320000</v>
      </c>
      <c r="P613">
        <v>0</v>
      </c>
      <c r="Q613">
        <v>0</v>
      </c>
      <c r="R613">
        <v>0</v>
      </c>
      <c r="S613">
        <v>0</v>
      </c>
      <c r="T613" t="s">
        <v>22</v>
      </c>
      <c r="U613" t="s">
        <v>302</v>
      </c>
    </row>
    <row r="614" spans="1:21">
      <c r="A614">
        <v>387637</v>
      </c>
      <c r="B614" t="s">
        <v>55</v>
      </c>
      <c r="C614" t="s">
        <v>56</v>
      </c>
      <c r="D614" t="s">
        <v>57</v>
      </c>
      <c r="E614" t="s">
        <v>37</v>
      </c>
      <c r="F614" t="s">
        <v>58</v>
      </c>
      <c r="G614" t="s">
        <v>59</v>
      </c>
      <c r="H614" s="1">
        <v>9</v>
      </c>
      <c r="I614" t="s">
        <v>24</v>
      </c>
      <c r="J614" t="s">
        <v>32</v>
      </c>
      <c r="K614" t="s">
        <v>21</v>
      </c>
      <c r="L614">
        <v>3</v>
      </c>
      <c r="M614">
        <v>81611965</v>
      </c>
      <c r="N614">
        <v>22.59</v>
      </c>
      <c r="O614">
        <v>18437083</v>
      </c>
      <c r="P614">
        <v>1</v>
      </c>
      <c r="Q614">
        <v>37829155</v>
      </c>
      <c r="R614">
        <v>15.9</v>
      </c>
      <c r="S614">
        <v>6015306</v>
      </c>
      <c r="T614" t="s">
        <v>22</v>
      </c>
      <c r="U614" t="s">
        <v>391</v>
      </c>
    </row>
    <row r="615" spans="1:21">
      <c r="A615">
        <v>387636</v>
      </c>
      <c r="B615" t="s">
        <v>55</v>
      </c>
      <c r="C615" t="s">
        <v>56</v>
      </c>
      <c r="D615" t="s">
        <v>57</v>
      </c>
      <c r="E615" t="s">
        <v>37</v>
      </c>
      <c r="F615" t="s">
        <v>58</v>
      </c>
      <c r="G615" t="s">
        <v>59</v>
      </c>
      <c r="H615" s="1">
        <v>9</v>
      </c>
      <c r="I615" t="s">
        <v>23</v>
      </c>
      <c r="J615" t="s">
        <v>32</v>
      </c>
      <c r="K615" t="s">
        <v>21</v>
      </c>
      <c r="L615">
        <v>2</v>
      </c>
      <c r="M615">
        <v>56000000</v>
      </c>
      <c r="N615">
        <v>23.21</v>
      </c>
      <c r="O615">
        <v>13000000</v>
      </c>
      <c r="P615">
        <v>1</v>
      </c>
      <c r="Q615">
        <v>28026415</v>
      </c>
      <c r="R615">
        <v>21.99</v>
      </c>
      <c r="S615">
        <v>6164936</v>
      </c>
      <c r="T615" t="s">
        <v>22</v>
      </c>
      <c r="U615" t="s">
        <v>391</v>
      </c>
    </row>
    <row r="616" spans="1:21">
      <c r="A616">
        <v>387635</v>
      </c>
      <c r="B616" t="s">
        <v>55</v>
      </c>
      <c r="C616" t="s">
        <v>56</v>
      </c>
      <c r="D616" t="s">
        <v>57</v>
      </c>
      <c r="E616" t="s">
        <v>37</v>
      </c>
      <c r="F616" t="s">
        <v>58</v>
      </c>
      <c r="G616" t="s">
        <v>59</v>
      </c>
      <c r="H616" s="1">
        <v>9</v>
      </c>
      <c r="I616" t="s">
        <v>19</v>
      </c>
      <c r="J616" t="s">
        <v>32</v>
      </c>
      <c r="K616" t="s">
        <v>21</v>
      </c>
      <c r="L616">
        <v>2</v>
      </c>
      <c r="M616">
        <v>56000000</v>
      </c>
      <c r="N616">
        <v>23.21</v>
      </c>
      <c r="O616">
        <v>13000000</v>
      </c>
      <c r="P616">
        <v>0</v>
      </c>
      <c r="Q616">
        <v>0</v>
      </c>
      <c r="R616">
        <v>0</v>
      </c>
      <c r="S616">
        <v>0</v>
      </c>
      <c r="T616" t="s">
        <v>22</v>
      </c>
      <c r="U616" t="s">
        <v>391</v>
      </c>
    </row>
    <row r="617" spans="1:21">
      <c r="A617">
        <v>387634</v>
      </c>
      <c r="B617" t="s">
        <v>55</v>
      </c>
      <c r="C617" t="s">
        <v>56</v>
      </c>
      <c r="D617" t="s">
        <v>57</v>
      </c>
      <c r="E617" t="s">
        <v>37</v>
      </c>
      <c r="F617" t="s">
        <v>58</v>
      </c>
      <c r="G617" t="s">
        <v>59</v>
      </c>
      <c r="H617" s="1">
        <v>8</v>
      </c>
      <c r="I617" t="s">
        <v>24</v>
      </c>
      <c r="J617" t="s">
        <v>31</v>
      </c>
      <c r="K617" t="s">
        <v>21</v>
      </c>
      <c r="L617">
        <v>1</v>
      </c>
      <c r="M617">
        <v>44108909</v>
      </c>
      <c r="N617">
        <v>20.97</v>
      </c>
      <c r="O617">
        <v>9252222</v>
      </c>
      <c r="P617">
        <v>1</v>
      </c>
      <c r="Q617">
        <v>24899084</v>
      </c>
      <c r="R617">
        <v>19.79</v>
      </c>
      <c r="S617">
        <v>4927873</v>
      </c>
      <c r="T617" t="s">
        <v>22</v>
      </c>
      <c r="U617" t="s">
        <v>391</v>
      </c>
    </row>
    <row r="618" spans="1:21">
      <c r="A618">
        <v>387633</v>
      </c>
      <c r="B618" t="s">
        <v>55</v>
      </c>
      <c r="C618" t="s">
        <v>56</v>
      </c>
      <c r="D618" t="s">
        <v>57</v>
      </c>
      <c r="E618" t="s">
        <v>37</v>
      </c>
      <c r="F618" t="s">
        <v>58</v>
      </c>
      <c r="G618" t="s">
        <v>59</v>
      </c>
      <c r="H618" s="1">
        <v>8</v>
      </c>
      <c r="I618" t="s">
        <v>23</v>
      </c>
      <c r="J618" t="s">
        <v>31</v>
      </c>
      <c r="K618" t="s">
        <v>21</v>
      </c>
      <c r="L618">
        <v>2</v>
      </c>
      <c r="M618">
        <v>56000000</v>
      </c>
      <c r="N618">
        <v>23.21</v>
      </c>
      <c r="O618">
        <v>13000000</v>
      </c>
      <c r="P618">
        <v>2</v>
      </c>
      <c r="Q618">
        <v>49904701</v>
      </c>
      <c r="R618">
        <v>22.39</v>
      </c>
      <c r="S618">
        <v>11177836</v>
      </c>
      <c r="T618" t="s">
        <v>22</v>
      </c>
      <c r="U618" t="s">
        <v>391</v>
      </c>
    </row>
    <row r="619" spans="1:21">
      <c r="A619">
        <v>387632</v>
      </c>
      <c r="B619" t="s">
        <v>55</v>
      </c>
      <c r="C619" t="s">
        <v>56</v>
      </c>
      <c r="D619" t="s">
        <v>57</v>
      </c>
      <c r="E619" t="s">
        <v>37</v>
      </c>
      <c r="F619" t="s">
        <v>58</v>
      </c>
      <c r="G619" t="s">
        <v>59</v>
      </c>
      <c r="H619" s="1">
        <v>8</v>
      </c>
      <c r="I619" t="s">
        <v>19</v>
      </c>
      <c r="J619" t="s">
        <v>31</v>
      </c>
      <c r="K619" t="s">
        <v>21</v>
      </c>
      <c r="L619">
        <v>3</v>
      </c>
      <c r="M619">
        <v>84000000</v>
      </c>
      <c r="N619">
        <v>23.21</v>
      </c>
      <c r="O619">
        <v>19500000</v>
      </c>
      <c r="P619">
        <v>1</v>
      </c>
      <c r="Q619">
        <v>25559852</v>
      </c>
      <c r="R619">
        <v>18.350000000000001</v>
      </c>
      <c r="S619">
        <v>4691976</v>
      </c>
      <c r="T619" t="s">
        <v>22</v>
      </c>
      <c r="U619" t="s">
        <v>391</v>
      </c>
    </row>
    <row r="620" spans="1:21">
      <c r="A620">
        <v>387631</v>
      </c>
      <c r="B620" t="s">
        <v>55</v>
      </c>
      <c r="C620" t="s">
        <v>56</v>
      </c>
      <c r="D620" t="s">
        <v>57</v>
      </c>
      <c r="E620" t="s">
        <v>37</v>
      </c>
      <c r="F620" t="s">
        <v>58</v>
      </c>
      <c r="G620" t="s">
        <v>59</v>
      </c>
      <c r="H620" s="1">
        <v>7</v>
      </c>
      <c r="I620" t="s">
        <v>24</v>
      </c>
      <c r="J620" t="s">
        <v>30</v>
      </c>
      <c r="K620" t="s">
        <v>21</v>
      </c>
      <c r="L620">
        <v>2</v>
      </c>
      <c r="M620">
        <v>72124713</v>
      </c>
      <c r="N620">
        <v>18.73</v>
      </c>
      <c r="O620">
        <v>13516145</v>
      </c>
      <c r="P620">
        <v>0</v>
      </c>
      <c r="Q620">
        <v>0</v>
      </c>
      <c r="R620">
        <v>0</v>
      </c>
      <c r="S620">
        <v>0</v>
      </c>
      <c r="T620" t="s">
        <v>22</v>
      </c>
      <c r="U620" t="s">
        <v>391</v>
      </c>
    </row>
    <row r="621" spans="1:21">
      <c r="A621">
        <v>387630</v>
      </c>
      <c r="B621" t="s">
        <v>55</v>
      </c>
      <c r="C621" t="s">
        <v>56</v>
      </c>
      <c r="D621" t="s">
        <v>57</v>
      </c>
      <c r="E621" t="s">
        <v>37</v>
      </c>
      <c r="F621" t="s">
        <v>58</v>
      </c>
      <c r="G621" t="s">
        <v>59</v>
      </c>
      <c r="H621" s="1">
        <v>7</v>
      </c>
      <c r="I621" t="s">
        <v>23</v>
      </c>
      <c r="J621" t="s">
        <v>30</v>
      </c>
      <c r="K621" t="s">
        <v>21</v>
      </c>
      <c r="L621">
        <v>2</v>
      </c>
      <c r="M621">
        <v>56000000</v>
      </c>
      <c r="N621">
        <v>23.21</v>
      </c>
      <c r="O621">
        <v>13000000</v>
      </c>
      <c r="P621">
        <v>0</v>
      </c>
      <c r="Q621">
        <v>0</v>
      </c>
      <c r="R621">
        <v>0</v>
      </c>
      <c r="S621">
        <v>0</v>
      </c>
      <c r="T621" t="s">
        <v>22</v>
      </c>
      <c r="U621" t="s">
        <v>391</v>
      </c>
    </row>
    <row r="622" spans="1:21">
      <c r="A622">
        <v>387629</v>
      </c>
      <c r="B622" t="s">
        <v>55</v>
      </c>
      <c r="C622" t="s">
        <v>56</v>
      </c>
      <c r="D622" t="s">
        <v>57</v>
      </c>
      <c r="E622" t="s">
        <v>37</v>
      </c>
      <c r="F622" t="s">
        <v>58</v>
      </c>
      <c r="G622" t="s">
        <v>59</v>
      </c>
      <c r="H622" s="1">
        <v>7</v>
      </c>
      <c r="I622" t="s">
        <v>19</v>
      </c>
      <c r="J622" t="s">
        <v>30</v>
      </c>
      <c r="K622" t="s">
        <v>21</v>
      </c>
      <c r="L622">
        <v>2</v>
      </c>
      <c r="M622">
        <v>56000000</v>
      </c>
      <c r="N622">
        <v>23.21</v>
      </c>
      <c r="O622">
        <v>13000000</v>
      </c>
      <c r="P622">
        <v>1</v>
      </c>
      <c r="Q622">
        <v>26713509</v>
      </c>
      <c r="R622">
        <v>20.89</v>
      </c>
      <c r="S622">
        <v>5582383</v>
      </c>
      <c r="T622" t="s">
        <v>22</v>
      </c>
      <c r="U622" t="s">
        <v>392</v>
      </c>
    </row>
    <row r="623" spans="1:21">
      <c r="A623">
        <v>387628</v>
      </c>
      <c r="B623" t="s">
        <v>55</v>
      </c>
      <c r="C623" t="s">
        <v>56</v>
      </c>
      <c r="D623" t="s">
        <v>57</v>
      </c>
      <c r="E623" t="s">
        <v>37</v>
      </c>
      <c r="F623" t="s">
        <v>58</v>
      </c>
      <c r="G623" t="s">
        <v>59</v>
      </c>
      <c r="H623" s="1">
        <v>6</v>
      </c>
      <c r="I623" t="s">
        <v>24</v>
      </c>
      <c r="J623" t="s">
        <v>29</v>
      </c>
      <c r="K623" t="s">
        <v>21</v>
      </c>
      <c r="L623">
        <v>2</v>
      </c>
      <c r="M623">
        <v>60999708</v>
      </c>
      <c r="N623">
        <v>19.77</v>
      </c>
      <c r="O623">
        <v>12063931</v>
      </c>
      <c r="P623">
        <v>1</v>
      </c>
      <c r="Q623">
        <v>29691189</v>
      </c>
      <c r="R623">
        <v>19.25</v>
      </c>
      <c r="S623">
        <v>5716221</v>
      </c>
      <c r="T623" t="s">
        <v>22</v>
      </c>
      <c r="U623" t="s">
        <v>392</v>
      </c>
    </row>
    <row r="624" spans="1:21">
      <c r="A624">
        <v>387627</v>
      </c>
      <c r="B624" t="s">
        <v>55</v>
      </c>
      <c r="C624" t="s">
        <v>56</v>
      </c>
      <c r="D624" t="s">
        <v>57</v>
      </c>
      <c r="E624" t="s">
        <v>37</v>
      </c>
      <c r="F624" t="s">
        <v>58</v>
      </c>
      <c r="G624" t="s">
        <v>59</v>
      </c>
      <c r="H624" s="1">
        <v>6</v>
      </c>
      <c r="I624" t="s">
        <v>23</v>
      </c>
      <c r="J624" t="s">
        <v>29</v>
      </c>
      <c r="K624" t="s">
        <v>21</v>
      </c>
      <c r="L624">
        <v>2</v>
      </c>
      <c r="M624">
        <v>56000000</v>
      </c>
      <c r="N624">
        <v>23.21</v>
      </c>
      <c r="O624">
        <v>13000000</v>
      </c>
      <c r="P624">
        <v>1</v>
      </c>
      <c r="Q624">
        <v>31308519</v>
      </c>
      <c r="R624">
        <v>20.27</v>
      </c>
      <c r="S624">
        <v>6347710</v>
      </c>
      <c r="T624" t="s">
        <v>22</v>
      </c>
      <c r="U624" t="s">
        <v>392</v>
      </c>
    </row>
    <row r="625" spans="1:21">
      <c r="A625">
        <v>387626</v>
      </c>
      <c r="B625" t="s">
        <v>55</v>
      </c>
      <c r="C625" t="s">
        <v>56</v>
      </c>
      <c r="D625" t="s">
        <v>57</v>
      </c>
      <c r="E625" t="s">
        <v>37</v>
      </c>
      <c r="F625" t="s">
        <v>58</v>
      </c>
      <c r="G625" t="s">
        <v>59</v>
      </c>
      <c r="H625" s="1">
        <v>6</v>
      </c>
      <c r="I625" t="s">
        <v>19</v>
      </c>
      <c r="J625" t="s">
        <v>29</v>
      </c>
      <c r="K625" t="s">
        <v>21</v>
      </c>
      <c r="L625">
        <v>3</v>
      </c>
      <c r="M625">
        <v>84000000</v>
      </c>
      <c r="N625">
        <v>23.21</v>
      </c>
      <c r="O625">
        <v>19500000</v>
      </c>
      <c r="P625">
        <v>1</v>
      </c>
      <c r="Q625">
        <v>32974817</v>
      </c>
      <c r="R625">
        <v>22.81</v>
      </c>
      <c r="S625">
        <v>7523820</v>
      </c>
      <c r="T625" t="s">
        <v>22</v>
      </c>
      <c r="U625" t="s">
        <v>392</v>
      </c>
    </row>
    <row r="626" spans="1:21">
      <c r="A626">
        <v>387625</v>
      </c>
      <c r="B626" t="s">
        <v>55</v>
      </c>
      <c r="C626" t="s">
        <v>56</v>
      </c>
      <c r="D626" t="s">
        <v>57</v>
      </c>
      <c r="E626" t="s">
        <v>37</v>
      </c>
      <c r="F626" t="s">
        <v>58</v>
      </c>
      <c r="G626" t="s">
        <v>59</v>
      </c>
      <c r="H626" s="1">
        <v>5</v>
      </c>
      <c r="I626" t="s">
        <v>24</v>
      </c>
      <c r="J626" t="s">
        <v>28</v>
      </c>
      <c r="K626" t="s">
        <v>21</v>
      </c>
      <c r="L626">
        <v>1</v>
      </c>
      <c r="M626">
        <v>26679031</v>
      </c>
      <c r="N626">
        <v>22.62</v>
      </c>
      <c r="O626">
        <v>6034849</v>
      </c>
      <c r="P626">
        <v>0</v>
      </c>
      <c r="Q626">
        <v>0</v>
      </c>
      <c r="R626">
        <v>0</v>
      </c>
      <c r="S626">
        <v>0</v>
      </c>
      <c r="T626" t="s">
        <v>22</v>
      </c>
      <c r="U626" t="s">
        <v>392</v>
      </c>
    </row>
    <row r="627" spans="1:21">
      <c r="A627">
        <v>387624</v>
      </c>
      <c r="B627" t="s">
        <v>55</v>
      </c>
      <c r="C627" t="s">
        <v>56</v>
      </c>
      <c r="D627" t="s">
        <v>57</v>
      </c>
      <c r="E627" t="s">
        <v>37</v>
      </c>
      <c r="F627" t="s">
        <v>58</v>
      </c>
      <c r="G627" t="s">
        <v>59</v>
      </c>
      <c r="H627" s="1">
        <v>5</v>
      </c>
      <c r="I627" t="s">
        <v>23</v>
      </c>
      <c r="J627" t="s">
        <v>28</v>
      </c>
      <c r="K627" t="s">
        <v>21</v>
      </c>
      <c r="L627">
        <v>1</v>
      </c>
      <c r="M627">
        <v>28000000</v>
      </c>
      <c r="N627">
        <v>23.21</v>
      </c>
      <c r="O627">
        <v>6500000</v>
      </c>
      <c r="P627">
        <v>1</v>
      </c>
      <c r="Q627">
        <v>36930600</v>
      </c>
      <c r="R627">
        <v>20.97</v>
      </c>
      <c r="S627">
        <v>7745349</v>
      </c>
      <c r="T627" t="s">
        <v>22</v>
      </c>
      <c r="U627" t="s">
        <v>392</v>
      </c>
    </row>
    <row r="628" spans="1:21">
      <c r="A628">
        <v>387623</v>
      </c>
      <c r="B628" t="s">
        <v>55</v>
      </c>
      <c r="C628" t="s">
        <v>56</v>
      </c>
      <c r="D628" t="s">
        <v>57</v>
      </c>
      <c r="E628" t="s">
        <v>37</v>
      </c>
      <c r="F628" t="s">
        <v>58</v>
      </c>
      <c r="G628" t="s">
        <v>59</v>
      </c>
      <c r="H628" s="1">
        <v>5</v>
      </c>
      <c r="I628" t="s">
        <v>19</v>
      </c>
      <c r="J628" t="s">
        <v>28</v>
      </c>
      <c r="K628" t="s">
        <v>21</v>
      </c>
      <c r="L628">
        <v>2</v>
      </c>
      <c r="M628">
        <v>56000000</v>
      </c>
      <c r="N628">
        <v>23.21</v>
      </c>
      <c r="O628">
        <v>13000000</v>
      </c>
      <c r="P628">
        <v>2</v>
      </c>
      <c r="Q628">
        <v>51955240</v>
      </c>
      <c r="R628">
        <v>20.84</v>
      </c>
      <c r="S628">
        <v>10829761</v>
      </c>
      <c r="T628" t="s">
        <v>22</v>
      </c>
      <c r="U628" t="s">
        <v>392</v>
      </c>
    </row>
    <row r="629" spans="1:21">
      <c r="A629">
        <v>387622</v>
      </c>
      <c r="B629" t="s">
        <v>55</v>
      </c>
      <c r="C629" t="s">
        <v>56</v>
      </c>
      <c r="D629" t="s">
        <v>57</v>
      </c>
      <c r="E629" t="s">
        <v>37</v>
      </c>
      <c r="F629" t="s">
        <v>58</v>
      </c>
      <c r="G629" t="s">
        <v>59</v>
      </c>
      <c r="H629" s="1">
        <v>4</v>
      </c>
      <c r="I629" t="s">
        <v>24</v>
      </c>
      <c r="J629" t="s">
        <v>27</v>
      </c>
      <c r="K629" t="s">
        <v>21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43254493</v>
      </c>
      <c r="R629">
        <v>21.01</v>
      </c>
      <c r="S629">
        <v>9089059</v>
      </c>
      <c r="T629" t="s">
        <v>22</v>
      </c>
      <c r="U629" t="s">
        <v>392</v>
      </c>
    </row>
    <row r="630" spans="1:21">
      <c r="A630">
        <v>387621</v>
      </c>
      <c r="B630" t="s">
        <v>55</v>
      </c>
      <c r="C630" t="s">
        <v>56</v>
      </c>
      <c r="D630" t="s">
        <v>57</v>
      </c>
      <c r="E630" t="s">
        <v>37</v>
      </c>
      <c r="F630" t="s">
        <v>58</v>
      </c>
      <c r="G630" t="s">
        <v>59</v>
      </c>
      <c r="H630" s="1">
        <v>4</v>
      </c>
      <c r="I630" t="s">
        <v>23</v>
      </c>
      <c r="J630" t="s">
        <v>27</v>
      </c>
      <c r="K630" t="s">
        <v>21</v>
      </c>
      <c r="L630">
        <v>2</v>
      </c>
      <c r="M630">
        <v>49393565</v>
      </c>
      <c r="N630">
        <v>29.35</v>
      </c>
      <c r="O630">
        <v>14500000</v>
      </c>
      <c r="P630">
        <v>2</v>
      </c>
      <c r="Q630">
        <v>81938064</v>
      </c>
      <c r="R630">
        <v>18.63</v>
      </c>
      <c r="S630">
        <v>15267528</v>
      </c>
      <c r="T630" t="s">
        <v>22</v>
      </c>
      <c r="U630" t="s">
        <v>392</v>
      </c>
    </row>
    <row r="631" spans="1:21">
      <c r="A631">
        <v>387620</v>
      </c>
      <c r="B631" t="s">
        <v>55</v>
      </c>
      <c r="C631" t="s">
        <v>56</v>
      </c>
      <c r="D631" t="s">
        <v>57</v>
      </c>
      <c r="E631" t="s">
        <v>37</v>
      </c>
      <c r="F631" t="s">
        <v>58</v>
      </c>
      <c r="G631" t="s">
        <v>59</v>
      </c>
      <c r="H631" s="1">
        <v>4</v>
      </c>
      <c r="I631" t="s">
        <v>19</v>
      </c>
      <c r="J631" t="s">
        <v>27</v>
      </c>
      <c r="K631" t="s">
        <v>21</v>
      </c>
      <c r="L631">
        <v>2</v>
      </c>
      <c r="M631">
        <v>56000000</v>
      </c>
      <c r="N631">
        <v>23.21</v>
      </c>
      <c r="O631">
        <v>13000000</v>
      </c>
      <c r="P631">
        <v>1</v>
      </c>
      <c r="Q631">
        <v>31580172</v>
      </c>
      <c r="R631">
        <v>21.07</v>
      </c>
      <c r="S631">
        <v>6654117</v>
      </c>
      <c r="T631" t="s">
        <v>22</v>
      </c>
      <c r="U631" t="s">
        <v>393</v>
      </c>
    </row>
    <row r="632" spans="1:21">
      <c r="A632">
        <v>387619</v>
      </c>
      <c r="B632" t="s">
        <v>55</v>
      </c>
      <c r="C632" t="s">
        <v>56</v>
      </c>
      <c r="D632" t="s">
        <v>57</v>
      </c>
      <c r="E632" t="s">
        <v>37</v>
      </c>
      <c r="F632" t="s">
        <v>58</v>
      </c>
      <c r="G632" t="s">
        <v>59</v>
      </c>
      <c r="H632" s="1">
        <v>3</v>
      </c>
      <c r="I632" t="s">
        <v>24</v>
      </c>
      <c r="J632" t="s">
        <v>26</v>
      </c>
      <c r="K632" t="s">
        <v>21</v>
      </c>
      <c r="L632">
        <v>1</v>
      </c>
      <c r="M632">
        <v>41717056</v>
      </c>
      <c r="N632">
        <v>25</v>
      </c>
      <c r="O632">
        <v>10429264</v>
      </c>
      <c r="P632">
        <v>1</v>
      </c>
      <c r="Q632">
        <v>31430857</v>
      </c>
      <c r="R632">
        <v>21.93</v>
      </c>
      <c r="S632">
        <v>6894231</v>
      </c>
      <c r="T632" t="s">
        <v>22</v>
      </c>
      <c r="U632" t="s">
        <v>393</v>
      </c>
    </row>
    <row r="633" spans="1:21">
      <c r="A633">
        <v>387618</v>
      </c>
      <c r="B633" t="s">
        <v>55</v>
      </c>
      <c r="C633" t="s">
        <v>56</v>
      </c>
      <c r="D633" t="s">
        <v>57</v>
      </c>
      <c r="E633" t="s">
        <v>37</v>
      </c>
      <c r="F633" t="s">
        <v>58</v>
      </c>
      <c r="G633" t="s">
        <v>59</v>
      </c>
      <c r="H633" s="1">
        <v>3</v>
      </c>
      <c r="I633" t="s">
        <v>23</v>
      </c>
      <c r="J633" t="s">
        <v>26</v>
      </c>
      <c r="K633" t="s">
        <v>21</v>
      </c>
      <c r="L633">
        <v>1</v>
      </c>
      <c r="M633">
        <v>44108900</v>
      </c>
      <c r="N633">
        <v>20.97</v>
      </c>
      <c r="O633">
        <v>9252222</v>
      </c>
      <c r="P633">
        <v>1</v>
      </c>
      <c r="Q633">
        <v>24899084</v>
      </c>
      <c r="R633">
        <v>19.79</v>
      </c>
      <c r="S633">
        <v>4927873</v>
      </c>
      <c r="T633" t="s">
        <v>22</v>
      </c>
      <c r="U633" t="s">
        <v>393</v>
      </c>
    </row>
    <row r="634" spans="1:21">
      <c r="A634">
        <v>387617</v>
      </c>
      <c r="B634" t="s">
        <v>55</v>
      </c>
      <c r="C634" t="s">
        <v>56</v>
      </c>
      <c r="D634" t="s">
        <v>57</v>
      </c>
      <c r="E634" t="s">
        <v>37</v>
      </c>
      <c r="F634" t="s">
        <v>58</v>
      </c>
      <c r="G634" t="s">
        <v>59</v>
      </c>
      <c r="H634" s="1">
        <v>3</v>
      </c>
      <c r="I634" t="s">
        <v>19</v>
      </c>
      <c r="J634" t="s">
        <v>26</v>
      </c>
      <c r="K634" t="s">
        <v>21</v>
      </c>
      <c r="L634">
        <v>2</v>
      </c>
      <c r="M634">
        <v>56000000</v>
      </c>
      <c r="N634">
        <v>23.21</v>
      </c>
      <c r="O634">
        <v>13000000</v>
      </c>
      <c r="P634">
        <v>1</v>
      </c>
      <c r="Q634">
        <v>28026415</v>
      </c>
      <c r="R634">
        <v>21.99</v>
      </c>
      <c r="S634">
        <v>6164936</v>
      </c>
      <c r="T634" t="s">
        <v>22</v>
      </c>
      <c r="U634" t="s">
        <v>393</v>
      </c>
    </row>
    <row r="635" spans="1:21">
      <c r="A635">
        <v>387616</v>
      </c>
      <c r="B635" t="s">
        <v>55</v>
      </c>
      <c r="C635" t="s">
        <v>56</v>
      </c>
      <c r="D635" t="s">
        <v>57</v>
      </c>
      <c r="E635" t="s">
        <v>37</v>
      </c>
      <c r="F635" t="s">
        <v>58</v>
      </c>
      <c r="G635" t="s">
        <v>59</v>
      </c>
      <c r="H635" s="1">
        <v>2</v>
      </c>
      <c r="I635" t="s">
        <v>24</v>
      </c>
      <c r="J635" t="s">
        <v>25</v>
      </c>
      <c r="K635" t="s">
        <v>21</v>
      </c>
      <c r="L635">
        <v>2</v>
      </c>
      <c r="M635">
        <v>56832611</v>
      </c>
      <c r="N635">
        <v>21.38</v>
      </c>
      <c r="O635">
        <v>12155488</v>
      </c>
      <c r="P635">
        <v>2</v>
      </c>
      <c r="Q635">
        <v>51403716</v>
      </c>
      <c r="R635">
        <v>20.89</v>
      </c>
      <c r="S635">
        <v>10741588</v>
      </c>
      <c r="T635" t="s">
        <v>22</v>
      </c>
      <c r="U635" t="s">
        <v>393</v>
      </c>
    </row>
    <row r="636" spans="1:21">
      <c r="A636">
        <v>387615</v>
      </c>
      <c r="B636" t="s">
        <v>55</v>
      </c>
      <c r="C636" t="s">
        <v>56</v>
      </c>
      <c r="D636" t="s">
        <v>57</v>
      </c>
      <c r="E636" t="s">
        <v>37</v>
      </c>
      <c r="F636" t="s">
        <v>58</v>
      </c>
      <c r="G636" t="s">
        <v>59</v>
      </c>
      <c r="H636" s="1">
        <v>2</v>
      </c>
      <c r="I636" t="s">
        <v>23</v>
      </c>
      <c r="J636" t="s">
        <v>25</v>
      </c>
      <c r="K636" t="s">
        <v>21</v>
      </c>
      <c r="L636">
        <v>2</v>
      </c>
      <c r="M636">
        <v>72124711</v>
      </c>
      <c r="N636">
        <v>18.05</v>
      </c>
      <c r="O636">
        <v>13020795</v>
      </c>
      <c r="P636">
        <v>1</v>
      </c>
      <c r="Q636">
        <v>29691189</v>
      </c>
      <c r="R636">
        <v>19.25</v>
      </c>
      <c r="S636">
        <v>5716221</v>
      </c>
      <c r="T636" t="s">
        <v>22</v>
      </c>
      <c r="U636" t="s">
        <v>393</v>
      </c>
    </row>
    <row r="637" spans="1:21">
      <c r="A637">
        <v>387614</v>
      </c>
      <c r="B637" t="s">
        <v>55</v>
      </c>
      <c r="C637" t="s">
        <v>56</v>
      </c>
      <c r="D637" t="s">
        <v>57</v>
      </c>
      <c r="E637" t="s">
        <v>37</v>
      </c>
      <c r="F637" t="s">
        <v>58</v>
      </c>
      <c r="G637" t="s">
        <v>59</v>
      </c>
      <c r="H637" s="1">
        <v>2</v>
      </c>
      <c r="I637" t="s">
        <v>19</v>
      </c>
      <c r="J637" t="s">
        <v>25</v>
      </c>
      <c r="K637" t="s">
        <v>21</v>
      </c>
      <c r="L637">
        <v>2</v>
      </c>
      <c r="M637">
        <v>56000000</v>
      </c>
      <c r="N637">
        <v>23.21</v>
      </c>
      <c r="O637">
        <v>13000000</v>
      </c>
      <c r="P637">
        <v>2</v>
      </c>
      <c r="Q637">
        <v>57703692</v>
      </c>
      <c r="R637">
        <v>19.09</v>
      </c>
      <c r="S637">
        <v>11016621</v>
      </c>
      <c r="T637" t="s">
        <v>22</v>
      </c>
      <c r="U637" t="s">
        <v>393</v>
      </c>
    </row>
    <row r="638" spans="1:21">
      <c r="A638">
        <v>387613</v>
      </c>
      <c r="B638" t="s">
        <v>55</v>
      </c>
      <c r="C638" t="s">
        <v>56</v>
      </c>
      <c r="D638" t="s">
        <v>57</v>
      </c>
      <c r="E638" t="s">
        <v>37</v>
      </c>
      <c r="F638" t="s">
        <v>58</v>
      </c>
      <c r="G638" t="s">
        <v>59</v>
      </c>
      <c r="H638" s="1">
        <v>1</v>
      </c>
      <c r="I638" t="s">
        <v>24</v>
      </c>
      <c r="J638" t="s">
        <v>20</v>
      </c>
      <c r="K638" t="s">
        <v>21</v>
      </c>
      <c r="L638">
        <v>2</v>
      </c>
      <c r="M638">
        <v>49539842</v>
      </c>
      <c r="N638">
        <v>19.37</v>
      </c>
      <c r="O638">
        <v>9599167</v>
      </c>
      <c r="P638">
        <v>1</v>
      </c>
      <c r="Q638">
        <v>23537880</v>
      </c>
      <c r="R638">
        <v>17.489999999999998</v>
      </c>
      <c r="S638">
        <v>4118836</v>
      </c>
      <c r="T638" t="s">
        <v>22</v>
      </c>
      <c r="U638" t="s">
        <v>393</v>
      </c>
    </row>
    <row r="639" spans="1:21">
      <c r="A639">
        <v>387612</v>
      </c>
      <c r="B639" t="s">
        <v>55</v>
      </c>
      <c r="C639" t="s">
        <v>56</v>
      </c>
      <c r="D639" t="s">
        <v>57</v>
      </c>
      <c r="E639" t="s">
        <v>37</v>
      </c>
      <c r="F639" t="s">
        <v>58</v>
      </c>
      <c r="G639" t="s">
        <v>59</v>
      </c>
      <c r="H639" s="1">
        <v>1</v>
      </c>
      <c r="I639" t="s">
        <v>23</v>
      </c>
      <c r="J639" t="s">
        <v>20</v>
      </c>
      <c r="K639" t="s">
        <v>21</v>
      </c>
      <c r="L639">
        <v>2</v>
      </c>
      <c r="M639">
        <v>60999708</v>
      </c>
      <c r="N639">
        <v>19.77</v>
      </c>
      <c r="O639">
        <v>12063931</v>
      </c>
      <c r="P639">
        <v>0</v>
      </c>
      <c r="Q639">
        <v>0</v>
      </c>
      <c r="R639">
        <v>0</v>
      </c>
      <c r="S639">
        <v>0</v>
      </c>
      <c r="T639" t="s">
        <v>22</v>
      </c>
      <c r="U639" t="s">
        <v>393</v>
      </c>
    </row>
    <row r="640" spans="1:21">
      <c r="A640">
        <v>387611</v>
      </c>
      <c r="B640" t="s">
        <v>55</v>
      </c>
      <c r="C640" t="s">
        <v>56</v>
      </c>
      <c r="D640" t="s">
        <v>57</v>
      </c>
      <c r="E640" t="s">
        <v>37</v>
      </c>
      <c r="F640" t="s">
        <v>58</v>
      </c>
      <c r="G640" t="s">
        <v>59</v>
      </c>
      <c r="H640" s="1">
        <v>1</v>
      </c>
      <c r="I640" t="s">
        <v>19</v>
      </c>
      <c r="J640" t="s">
        <v>20</v>
      </c>
      <c r="K640" t="s">
        <v>21</v>
      </c>
      <c r="L640">
        <v>1</v>
      </c>
      <c r="M640">
        <v>28000000</v>
      </c>
      <c r="N640">
        <v>23.21</v>
      </c>
      <c r="O640">
        <v>6500000</v>
      </c>
      <c r="P640">
        <v>0</v>
      </c>
      <c r="Q640">
        <v>0</v>
      </c>
      <c r="R640">
        <v>0</v>
      </c>
      <c r="S640">
        <v>0</v>
      </c>
      <c r="T640" t="s">
        <v>22</v>
      </c>
      <c r="U640" t="s">
        <v>394</v>
      </c>
    </row>
    <row r="641" spans="1:21">
      <c r="A641">
        <v>387610</v>
      </c>
      <c r="B641" t="s">
        <v>55</v>
      </c>
      <c r="C641" t="s">
        <v>56</v>
      </c>
      <c r="D641" t="s">
        <v>57</v>
      </c>
      <c r="E641" t="s">
        <v>37</v>
      </c>
      <c r="F641" t="s">
        <v>58</v>
      </c>
      <c r="G641" t="s">
        <v>59</v>
      </c>
      <c r="H641" s="1">
        <v>12</v>
      </c>
      <c r="I641" t="s">
        <v>24</v>
      </c>
      <c r="J641" t="s">
        <v>35</v>
      </c>
      <c r="K641" t="s">
        <v>21</v>
      </c>
      <c r="L641">
        <v>2</v>
      </c>
      <c r="M641">
        <v>56000000</v>
      </c>
      <c r="N641">
        <v>23.21</v>
      </c>
      <c r="O641">
        <v>13000000</v>
      </c>
      <c r="P641">
        <v>0</v>
      </c>
      <c r="Q641">
        <v>0</v>
      </c>
      <c r="R641">
        <v>0</v>
      </c>
      <c r="S641">
        <v>0</v>
      </c>
      <c r="T641" t="s">
        <v>22</v>
      </c>
      <c r="U641" t="s">
        <v>394</v>
      </c>
    </row>
    <row r="642" spans="1:21">
      <c r="A642">
        <v>387609</v>
      </c>
      <c r="B642" t="s">
        <v>55</v>
      </c>
      <c r="C642" t="s">
        <v>56</v>
      </c>
      <c r="D642" t="s">
        <v>57</v>
      </c>
      <c r="E642" t="s">
        <v>37</v>
      </c>
      <c r="F642" t="s">
        <v>58</v>
      </c>
      <c r="G642" t="s">
        <v>59</v>
      </c>
      <c r="H642" s="1">
        <v>12</v>
      </c>
      <c r="I642" t="s">
        <v>23</v>
      </c>
      <c r="J642" t="s">
        <v>35</v>
      </c>
      <c r="K642" t="s">
        <v>21</v>
      </c>
      <c r="L642">
        <v>3</v>
      </c>
      <c r="M642">
        <v>84000000</v>
      </c>
      <c r="N642">
        <v>23.21</v>
      </c>
      <c r="O642">
        <v>19500000</v>
      </c>
      <c r="P642">
        <v>0</v>
      </c>
      <c r="Q642">
        <v>0</v>
      </c>
      <c r="R642">
        <v>0</v>
      </c>
      <c r="S642">
        <v>0</v>
      </c>
      <c r="T642" t="s">
        <v>22</v>
      </c>
      <c r="U642" t="s">
        <v>394</v>
      </c>
    </row>
    <row r="643" spans="1:21">
      <c r="A643">
        <v>387608</v>
      </c>
      <c r="B643" t="s">
        <v>55</v>
      </c>
      <c r="C643" t="s">
        <v>56</v>
      </c>
      <c r="D643" t="s">
        <v>57</v>
      </c>
      <c r="E643" t="s">
        <v>37</v>
      </c>
      <c r="F643" t="s">
        <v>58</v>
      </c>
      <c r="G643" t="s">
        <v>59</v>
      </c>
      <c r="H643" s="1">
        <v>12</v>
      </c>
      <c r="I643" t="s">
        <v>19</v>
      </c>
      <c r="J643" t="s">
        <v>35</v>
      </c>
      <c r="K643" t="s">
        <v>21</v>
      </c>
      <c r="L643">
        <v>2</v>
      </c>
      <c r="M643">
        <v>56000000</v>
      </c>
      <c r="N643">
        <v>23.21</v>
      </c>
      <c r="O643">
        <v>13000000</v>
      </c>
      <c r="P643">
        <v>0</v>
      </c>
      <c r="Q643">
        <v>0</v>
      </c>
      <c r="R643">
        <v>0</v>
      </c>
      <c r="S643">
        <v>0</v>
      </c>
      <c r="T643" t="s">
        <v>22</v>
      </c>
      <c r="U643" t="s">
        <v>394</v>
      </c>
    </row>
    <row r="644" spans="1:21">
      <c r="A644">
        <v>387607</v>
      </c>
      <c r="B644" t="s">
        <v>55</v>
      </c>
      <c r="C644" t="s">
        <v>56</v>
      </c>
      <c r="D644" t="s">
        <v>57</v>
      </c>
      <c r="E644" t="s">
        <v>37</v>
      </c>
      <c r="F644" t="s">
        <v>58</v>
      </c>
      <c r="G644" t="s">
        <v>59</v>
      </c>
      <c r="H644" s="1">
        <v>11</v>
      </c>
      <c r="I644" t="s">
        <v>24</v>
      </c>
      <c r="J644" t="s">
        <v>34</v>
      </c>
      <c r="K644" t="s">
        <v>21</v>
      </c>
      <c r="L644">
        <v>2</v>
      </c>
      <c r="M644">
        <v>56000000</v>
      </c>
      <c r="N644">
        <v>23.21</v>
      </c>
      <c r="O644">
        <v>13000000</v>
      </c>
      <c r="P644">
        <v>1</v>
      </c>
      <c r="Q644">
        <v>36930600</v>
      </c>
      <c r="R644">
        <v>20.97</v>
      </c>
      <c r="S644">
        <v>7745349</v>
      </c>
      <c r="T644" t="s">
        <v>22</v>
      </c>
      <c r="U644" t="s">
        <v>394</v>
      </c>
    </row>
    <row r="645" spans="1:21">
      <c r="A645">
        <v>387606</v>
      </c>
      <c r="B645" t="s">
        <v>55</v>
      </c>
      <c r="C645" t="s">
        <v>56</v>
      </c>
      <c r="D645" t="s">
        <v>57</v>
      </c>
      <c r="E645" t="s">
        <v>37</v>
      </c>
      <c r="F645" t="s">
        <v>58</v>
      </c>
      <c r="G645" t="s">
        <v>59</v>
      </c>
      <c r="H645" s="1">
        <v>11</v>
      </c>
      <c r="I645" t="s">
        <v>23</v>
      </c>
      <c r="J645" t="s">
        <v>34</v>
      </c>
      <c r="K645" t="s">
        <v>21</v>
      </c>
      <c r="L645">
        <v>2</v>
      </c>
      <c r="M645">
        <v>56000000</v>
      </c>
      <c r="N645">
        <v>23.21</v>
      </c>
      <c r="O645">
        <v>13000000</v>
      </c>
      <c r="P645">
        <v>2</v>
      </c>
      <c r="Q645">
        <v>56839552</v>
      </c>
      <c r="R645">
        <v>21.53</v>
      </c>
      <c r="S645">
        <v>12238066</v>
      </c>
      <c r="T645" t="s">
        <v>22</v>
      </c>
      <c r="U645" t="s">
        <v>394</v>
      </c>
    </row>
    <row r="646" spans="1:21">
      <c r="A646">
        <v>387605</v>
      </c>
      <c r="B646" t="s">
        <v>55</v>
      </c>
      <c r="C646" t="s">
        <v>56</v>
      </c>
      <c r="D646" t="s">
        <v>57</v>
      </c>
      <c r="E646" t="s">
        <v>37</v>
      </c>
      <c r="F646" t="s">
        <v>58</v>
      </c>
      <c r="G646" t="s">
        <v>59</v>
      </c>
      <c r="H646" s="1">
        <v>11</v>
      </c>
      <c r="I646" t="s">
        <v>19</v>
      </c>
      <c r="J646" t="s">
        <v>34</v>
      </c>
      <c r="K646" t="s">
        <v>21</v>
      </c>
      <c r="L646">
        <v>2</v>
      </c>
      <c r="M646">
        <v>56000000</v>
      </c>
      <c r="N646">
        <v>23.21</v>
      </c>
      <c r="O646">
        <v>13000000</v>
      </c>
      <c r="P646">
        <v>0</v>
      </c>
      <c r="Q646">
        <v>0</v>
      </c>
      <c r="R646">
        <v>0</v>
      </c>
      <c r="S646">
        <v>0</v>
      </c>
      <c r="T646" t="s">
        <v>22</v>
      </c>
      <c r="U646" t="s">
        <v>394</v>
      </c>
    </row>
    <row r="647" spans="1:21">
      <c r="A647">
        <v>387604</v>
      </c>
      <c r="B647" t="s">
        <v>55</v>
      </c>
      <c r="C647" t="s">
        <v>56</v>
      </c>
      <c r="D647" t="s">
        <v>57</v>
      </c>
      <c r="E647" t="s">
        <v>37</v>
      </c>
      <c r="F647" t="s">
        <v>58</v>
      </c>
      <c r="G647" t="s">
        <v>59</v>
      </c>
      <c r="H647" s="1">
        <v>10</v>
      </c>
      <c r="I647" t="s">
        <v>24</v>
      </c>
      <c r="J647" t="s">
        <v>33</v>
      </c>
      <c r="K647" t="s">
        <v>21</v>
      </c>
      <c r="L647">
        <v>2</v>
      </c>
      <c r="M647">
        <v>56000000</v>
      </c>
      <c r="N647">
        <v>23.21</v>
      </c>
      <c r="O647">
        <v>13000000</v>
      </c>
      <c r="P647">
        <v>2</v>
      </c>
      <c r="Q647">
        <v>75417428</v>
      </c>
      <c r="R647">
        <v>20.68</v>
      </c>
      <c r="S647">
        <v>15599932</v>
      </c>
      <c r="T647" t="s">
        <v>22</v>
      </c>
      <c r="U647" t="s">
        <v>394</v>
      </c>
    </row>
    <row r="648" spans="1:21">
      <c r="A648">
        <v>387603</v>
      </c>
      <c r="B648" t="s">
        <v>55</v>
      </c>
      <c r="C648" t="s">
        <v>56</v>
      </c>
      <c r="D648" t="s">
        <v>57</v>
      </c>
      <c r="E648" t="s">
        <v>37</v>
      </c>
      <c r="F648" t="s">
        <v>58</v>
      </c>
      <c r="G648" t="s">
        <v>59</v>
      </c>
      <c r="H648" s="1">
        <v>10</v>
      </c>
      <c r="I648" t="s">
        <v>23</v>
      </c>
      <c r="J648" t="s">
        <v>33</v>
      </c>
      <c r="K648" t="s">
        <v>21</v>
      </c>
      <c r="L648">
        <v>3</v>
      </c>
      <c r="M648">
        <v>84000000</v>
      </c>
      <c r="N648">
        <v>23.21</v>
      </c>
      <c r="O648">
        <v>19500000</v>
      </c>
      <c r="P648">
        <v>1</v>
      </c>
      <c r="Q648">
        <v>27277367</v>
      </c>
      <c r="R648">
        <v>18.649999999999999</v>
      </c>
      <c r="S648">
        <v>5088604</v>
      </c>
      <c r="T648" t="s">
        <v>22</v>
      </c>
      <c r="U648" t="s">
        <v>394</v>
      </c>
    </row>
    <row r="649" spans="1:21">
      <c r="A649">
        <v>387602</v>
      </c>
      <c r="B649" t="s">
        <v>55</v>
      </c>
      <c r="C649" t="s">
        <v>56</v>
      </c>
      <c r="D649" t="s">
        <v>57</v>
      </c>
      <c r="E649" t="s">
        <v>37</v>
      </c>
      <c r="F649" t="s">
        <v>58</v>
      </c>
      <c r="G649" t="s">
        <v>59</v>
      </c>
      <c r="H649" s="1">
        <v>10</v>
      </c>
      <c r="I649" t="s">
        <v>19</v>
      </c>
      <c r="J649" t="s">
        <v>33</v>
      </c>
      <c r="K649" t="s">
        <v>21</v>
      </c>
      <c r="L649">
        <v>3</v>
      </c>
      <c r="M649">
        <v>84000000</v>
      </c>
      <c r="N649">
        <v>23.21</v>
      </c>
      <c r="O649">
        <v>19500000</v>
      </c>
      <c r="P649">
        <v>0</v>
      </c>
      <c r="Q649">
        <v>0</v>
      </c>
      <c r="R649">
        <v>0</v>
      </c>
      <c r="S649">
        <v>0</v>
      </c>
      <c r="T649" t="s">
        <v>22</v>
      </c>
      <c r="U649" t="s">
        <v>305</v>
      </c>
    </row>
    <row r="650" spans="1:21">
      <c r="A650">
        <v>381659</v>
      </c>
      <c r="B650" t="s">
        <v>60</v>
      </c>
      <c r="C650" t="s">
        <v>68</v>
      </c>
      <c r="D650" t="s">
        <v>69</v>
      </c>
      <c r="E650" t="s">
        <v>61</v>
      </c>
      <c r="F650" t="s">
        <v>58</v>
      </c>
      <c r="G650" t="s">
        <v>62</v>
      </c>
      <c r="H650" s="1">
        <v>9</v>
      </c>
      <c r="I650" t="s">
        <v>24</v>
      </c>
      <c r="J650" t="s">
        <v>32</v>
      </c>
      <c r="K650" t="s">
        <v>21</v>
      </c>
      <c r="L650">
        <v>4</v>
      </c>
      <c r="M650">
        <v>120520098</v>
      </c>
      <c r="N650">
        <v>22.43</v>
      </c>
      <c r="O650">
        <v>27035356</v>
      </c>
      <c r="P650">
        <v>0</v>
      </c>
      <c r="Q650">
        <v>0</v>
      </c>
      <c r="R650">
        <v>0</v>
      </c>
      <c r="S650">
        <v>0</v>
      </c>
      <c r="T650" t="s">
        <v>22</v>
      </c>
      <c r="U650" t="s">
        <v>395</v>
      </c>
    </row>
    <row r="651" spans="1:21">
      <c r="A651">
        <v>381658</v>
      </c>
      <c r="B651" t="s">
        <v>60</v>
      </c>
      <c r="C651" t="s">
        <v>68</v>
      </c>
      <c r="D651" t="s">
        <v>69</v>
      </c>
      <c r="E651" t="s">
        <v>61</v>
      </c>
      <c r="F651" t="s">
        <v>58</v>
      </c>
      <c r="G651" t="s">
        <v>62</v>
      </c>
      <c r="H651" s="1">
        <v>9</v>
      </c>
      <c r="I651" t="s">
        <v>23</v>
      </c>
      <c r="J651" t="s">
        <v>32</v>
      </c>
      <c r="K651" t="s">
        <v>21</v>
      </c>
      <c r="L651">
        <v>3</v>
      </c>
      <c r="M651">
        <v>84000000</v>
      </c>
      <c r="N651">
        <v>23.21</v>
      </c>
      <c r="O651">
        <v>19500000</v>
      </c>
      <c r="P651">
        <v>0</v>
      </c>
      <c r="Q651">
        <v>0</v>
      </c>
      <c r="R651">
        <v>0</v>
      </c>
      <c r="S651">
        <v>0</v>
      </c>
      <c r="T651" t="s">
        <v>22</v>
      </c>
      <c r="U651" t="s">
        <v>395</v>
      </c>
    </row>
    <row r="652" spans="1:21">
      <c r="A652">
        <v>381657</v>
      </c>
      <c r="B652" t="s">
        <v>60</v>
      </c>
      <c r="C652" t="s">
        <v>68</v>
      </c>
      <c r="D652" t="s">
        <v>69</v>
      </c>
      <c r="E652" t="s">
        <v>61</v>
      </c>
      <c r="F652" t="s">
        <v>58</v>
      </c>
      <c r="G652" t="s">
        <v>62</v>
      </c>
      <c r="H652" s="1">
        <v>9</v>
      </c>
      <c r="I652" t="s">
        <v>19</v>
      </c>
      <c r="J652" t="s">
        <v>32</v>
      </c>
      <c r="K652" t="s">
        <v>21</v>
      </c>
      <c r="L652">
        <v>1</v>
      </c>
      <c r="M652">
        <v>28000000</v>
      </c>
      <c r="N652">
        <v>23.21</v>
      </c>
      <c r="O652">
        <v>6500000</v>
      </c>
      <c r="P652">
        <v>0</v>
      </c>
      <c r="Q652">
        <v>0</v>
      </c>
      <c r="R652">
        <v>0</v>
      </c>
      <c r="S652">
        <v>0</v>
      </c>
      <c r="T652" t="s">
        <v>22</v>
      </c>
      <c r="U652" t="s">
        <v>395</v>
      </c>
    </row>
    <row r="653" spans="1:21">
      <c r="A653">
        <v>381656</v>
      </c>
      <c r="B653" t="s">
        <v>60</v>
      </c>
      <c r="C653" t="s">
        <v>68</v>
      </c>
      <c r="D653" t="s">
        <v>69</v>
      </c>
      <c r="E653" t="s">
        <v>61</v>
      </c>
      <c r="F653" t="s">
        <v>58</v>
      </c>
      <c r="G653" t="s">
        <v>62</v>
      </c>
      <c r="H653" s="1">
        <v>8</v>
      </c>
      <c r="I653" t="s">
        <v>24</v>
      </c>
      <c r="J653" t="s">
        <v>31</v>
      </c>
      <c r="K653" t="s">
        <v>21</v>
      </c>
      <c r="L653">
        <v>1</v>
      </c>
      <c r="M653">
        <v>28000000</v>
      </c>
      <c r="N653">
        <v>23.21</v>
      </c>
      <c r="O653">
        <v>6500000</v>
      </c>
      <c r="P653">
        <v>1</v>
      </c>
      <c r="Q653">
        <v>28334948</v>
      </c>
      <c r="R653">
        <v>21.18</v>
      </c>
      <c r="S653">
        <v>6002147</v>
      </c>
      <c r="T653" t="s">
        <v>22</v>
      </c>
      <c r="U653" t="s">
        <v>395</v>
      </c>
    </row>
    <row r="654" spans="1:21">
      <c r="A654">
        <v>381655</v>
      </c>
      <c r="B654" t="s">
        <v>60</v>
      </c>
      <c r="C654" t="s">
        <v>68</v>
      </c>
      <c r="D654" t="s">
        <v>69</v>
      </c>
      <c r="E654" t="s">
        <v>61</v>
      </c>
      <c r="F654" t="s">
        <v>58</v>
      </c>
      <c r="G654" t="s">
        <v>62</v>
      </c>
      <c r="H654" s="1">
        <v>8</v>
      </c>
      <c r="I654" t="s">
        <v>23</v>
      </c>
      <c r="J654" t="s">
        <v>31</v>
      </c>
      <c r="K654" t="s">
        <v>21</v>
      </c>
      <c r="L654">
        <v>3</v>
      </c>
      <c r="M654">
        <v>84000000</v>
      </c>
      <c r="N654">
        <v>23.21</v>
      </c>
      <c r="O654">
        <v>19500000</v>
      </c>
      <c r="P654">
        <v>0</v>
      </c>
      <c r="Q654">
        <v>0</v>
      </c>
      <c r="R654">
        <v>0</v>
      </c>
      <c r="S654">
        <v>0</v>
      </c>
      <c r="T654" t="s">
        <v>22</v>
      </c>
      <c r="U654" t="s">
        <v>395</v>
      </c>
    </row>
    <row r="655" spans="1:21">
      <c r="A655">
        <v>381654</v>
      </c>
      <c r="B655" t="s">
        <v>60</v>
      </c>
      <c r="C655" t="s">
        <v>68</v>
      </c>
      <c r="D655" t="s">
        <v>69</v>
      </c>
      <c r="E655" t="s">
        <v>61</v>
      </c>
      <c r="F655" t="s">
        <v>58</v>
      </c>
      <c r="G655" t="s">
        <v>62</v>
      </c>
      <c r="H655" s="1">
        <v>8</v>
      </c>
      <c r="I655" t="s">
        <v>19</v>
      </c>
      <c r="J655" t="s">
        <v>31</v>
      </c>
      <c r="K655" t="s">
        <v>21</v>
      </c>
      <c r="L655">
        <v>2</v>
      </c>
      <c r="M655">
        <v>56000000</v>
      </c>
      <c r="N655">
        <v>23.21</v>
      </c>
      <c r="O655">
        <v>13000000</v>
      </c>
      <c r="P655">
        <v>0</v>
      </c>
      <c r="Q655">
        <v>0</v>
      </c>
      <c r="R655">
        <v>0</v>
      </c>
      <c r="S655">
        <v>0</v>
      </c>
      <c r="T655" t="s">
        <v>22</v>
      </c>
      <c r="U655" t="s">
        <v>395</v>
      </c>
    </row>
    <row r="656" spans="1:21">
      <c r="A656">
        <v>381653</v>
      </c>
      <c r="B656" t="s">
        <v>60</v>
      </c>
      <c r="C656" t="s">
        <v>68</v>
      </c>
      <c r="D656" t="s">
        <v>69</v>
      </c>
      <c r="E656" t="s">
        <v>61</v>
      </c>
      <c r="F656" t="s">
        <v>58</v>
      </c>
      <c r="G656" t="s">
        <v>62</v>
      </c>
      <c r="H656" s="1">
        <v>7</v>
      </c>
      <c r="I656" t="s">
        <v>24</v>
      </c>
      <c r="J656" t="s">
        <v>30</v>
      </c>
      <c r="K656" t="s">
        <v>21</v>
      </c>
      <c r="L656">
        <v>1</v>
      </c>
      <c r="M656">
        <v>28232596</v>
      </c>
      <c r="N656">
        <v>21.87</v>
      </c>
      <c r="O656">
        <v>6175089</v>
      </c>
      <c r="P656">
        <v>1</v>
      </c>
      <c r="Q656">
        <v>30620937</v>
      </c>
      <c r="R656">
        <v>20.059999999999999</v>
      </c>
      <c r="S656">
        <v>6144615</v>
      </c>
      <c r="T656" t="s">
        <v>22</v>
      </c>
      <c r="U656" t="s">
        <v>395</v>
      </c>
    </row>
    <row r="657" spans="1:21">
      <c r="A657">
        <v>381652</v>
      </c>
      <c r="B657" t="s">
        <v>60</v>
      </c>
      <c r="C657" t="s">
        <v>68</v>
      </c>
      <c r="D657" t="s">
        <v>69</v>
      </c>
      <c r="E657" t="s">
        <v>61</v>
      </c>
      <c r="F657" t="s">
        <v>58</v>
      </c>
      <c r="G657" t="s">
        <v>62</v>
      </c>
      <c r="H657" s="1">
        <v>7</v>
      </c>
      <c r="I657" t="s">
        <v>23</v>
      </c>
      <c r="J657" t="s">
        <v>30</v>
      </c>
      <c r="K657" t="s">
        <v>21</v>
      </c>
      <c r="L657">
        <v>1</v>
      </c>
      <c r="M657">
        <v>28000000</v>
      </c>
      <c r="N657">
        <v>23.21</v>
      </c>
      <c r="O657">
        <v>6500000</v>
      </c>
      <c r="P657">
        <v>1</v>
      </c>
      <c r="Q657">
        <v>29026724</v>
      </c>
      <c r="R657">
        <v>21.82</v>
      </c>
      <c r="S657">
        <v>6335489</v>
      </c>
      <c r="T657" t="s">
        <v>22</v>
      </c>
      <c r="U657" t="s">
        <v>396</v>
      </c>
    </row>
    <row r="658" spans="1:21">
      <c r="A658">
        <v>381651</v>
      </c>
      <c r="B658" t="s">
        <v>60</v>
      </c>
      <c r="C658" t="s">
        <v>68</v>
      </c>
      <c r="D658" t="s">
        <v>69</v>
      </c>
      <c r="E658" t="s">
        <v>61</v>
      </c>
      <c r="F658" t="s">
        <v>58</v>
      </c>
      <c r="G658" t="s">
        <v>62</v>
      </c>
      <c r="H658" s="1">
        <v>7</v>
      </c>
      <c r="I658" t="s">
        <v>19</v>
      </c>
      <c r="J658" t="s">
        <v>30</v>
      </c>
      <c r="K658" t="s">
        <v>21</v>
      </c>
      <c r="L658">
        <v>2</v>
      </c>
      <c r="M658">
        <v>56000000</v>
      </c>
      <c r="N658">
        <v>23.21</v>
      </c>
      <c r="O658">
        <v>13000000</v>
      </c>
      <c r="P658">
        <v>0</v>
      </c>
      <c r="Q658">
        <v>0</v>
      </c>
      <c r="R658">
        <v>0</v>
      </c>
      <c r="S658">
        <v>0</v>
      </c>
      <c r="T658" t="s">
        <v>22</v>
      </c>
      <c r="U658" t="s">
        <v>396</v>
      </c>
    </row>
    <row r="659" spans="1:21">
      <c r="A659">
        <v>381650</v>
      </c>
      <c r="B659" t="s">
        <v>60</v>
      </c>
      <c r="C659" t="s">
        <v>68</v>
      </c>
      <c r="D659" t="s">
        <v>69</v>
      </c>
      <c r="E659" t="s">
        <v>61</v>
      </c>
      <c r="F659" t="s">
        <v>58</v>
      </c>
      <c r="G659" t="s">
        <v>62</v>
      </c>
      <c r="H659" s="1">
        <v>6</v>
      </c>
      <c r="I659" t="s">
        <v>24</v>
      </c>
      <c r="J659" t="s">
        <v>29</v>
      </c>
      <c r="K659" t="s">
        <v>21</v>
      </c>
      <c r="L659">
        <v>1</v>
      </c>
      <c r="M659">
        <v>27847724</v>
      </c>
      <c r="N659">
        <v>20.5</v>
      </c>
      <c r="O659">
        <v>5710211</v>
      </c>
      <c r="P659">
        <v>1</v>
      </c>
      <c r="Q659">
        <v>24168698</v>
      </c>
      <c r="R659">
        <v>19.670000000000002</v>
      </c>
      <c r="S659">
        <v>4756294</v>
      </c>
      <c r="T659" t="s">
        <v>22</v>
      </c>
      <c r="U659" t="s">
        <v>396</v>
      </c>
    </row>
    <row r="660" spans="1:21">
      <c r="A660">
        <v>381649</v>
      </c>
      <c r="B660" t="s">
        <v>60</v>
      </c>
      <c r="C660" t="s">
        <v>68</v>
      </c>
      <c r="D660" t="s">
        <v>69</v>
      </c>
      <c r="E660" t="s">
        <v>61</v>
      </c>
      <c r="F660" t="s">
        <v>58</v>
      </c>
      <c r="G660" t="s">
        <v>62</v>
      </c>
      <c r="H660" s="1">
        <v>6</v>
      </c>
      <c r="I660" t="s">
        <v>23</v>
      </c>
      <c r="J660" t="s">
        <v>29</v>
      </c>
      <c r="K660" t="s">
        <v>21</v>
      </c>
      <c r="L660">
        <v>2</v>
      </c>
      <c r="M660">
        <v>55165426</v>
      </c>
      <c r="N660">
        <v>21.63</v>
      </c>
      <c r="O660">
        <v>11933086</v>
      </c>
      <c r="P660">
        <v>0</v>
      </c>
      <c r="Q660">
        <v>0</v>
      </c>
      <c r="R660">
        <v>0</v>
      </c>
      <c r="S660">
        <v>0</v>
      </c>
      <c r="T660" t="s">
        <v>22</v>
      </c>
      <c r="U660" t="s">
        <v>396</v>
      </c>
    </row>
    <row r="661" spans="1:21">
      <c r="A661">
        <v>381648</v>
      </c>
      <c r="B661" t="s">
        <v>60</v>
      </c>
      <c r="C661" t="s">
        <v>68</v>
      </c>
      <c r="D661" t="s">
        <v>69</v>
      </c>
      <c r="E661" t="s">
        <v>61</v>
      </c>
      <c r="F661" t="s">
        <v>58</v>
      </c>
      <c r="G661" t="s">
        <v>62</v>
      </c>
      <c r="H661" s="1">
        <v>6</v>
      </c>
      <c r="I661" t="s">
        <v>19</v>
      </c>
      <c r="J661" t="s">
        <v>29</v>
      </c>
      <c r="K661" t="s">
        <v>21</v>
      </c>
      <c r="L661">
        <v>2</v>
      </c>
      <c r="M661">
        <v>56000000</v>
      </c>
      <c r="N661">
        <v>23.21</v>
      </c>
      <c r="O661">
        <v>13000000</v>
      </c>
      <c r="P661">
        <v>4</v>
      </c>
      <c r="Q661">
        <v>101659496</v>
      </c>
      <c r="R661">
        <v>21.18</v>
      </c>
      <c r="S661">
        <v>21540280</v>
      </c>
      <c r="T661" t="s">
        <v>22</v>
      </c>
      <c r="U661" t="s">
        <v>396</v>
      </c>
    </row>
    <row r="662" spans="1:21">
      <c r="A662">
        <v>381647</v>
      </c>
      <c r="B662" t="s">
        <v>60</v>
      </c>
      <c r="C662" t="s">
        <v>68</v>
      </c>
      <c r="D662" t="s">
        <v>69</v>
      </c>
      <c r="E662" t="s">
        <v>61</v>
      </c>
      <c r="F662" t="s">
        <v>58</v>
      </c>
      <c r="G662" t="s">
        <v>62</v>
      </c>
      <c r="H662" s="1">
        <v>5</v>
      </c>
      <c r="I662" t="s">
        <v>24</v>
      </c>
      <c r="J662" t="s">
        <v>28</v>
      </c>
      <c r="K662" t="s">
        <v>21</v>
      </c>
      <c r="L662">
        <v>1</v>
      </c>
      <c r="M662">
        <v>23240311</v>
      </c>
      <c r="N662">
        <v>18.3</v>
      </c>
      <c r="O662">
        <v>4254318</v>
      </c>
      <c r="P662">
        <v>0</v>
      </c>
      <c r="Q662">
        <v>0</v>
      </c>
      <c r="R662">
        <v>0</v>
      </c>
      <c r="S662">
        <v>0</v>
      </c>
      <c r="T662" t="s">
        <v>22</v>
      </c>
      <c r="U662" t="s">
        <v>396</v>
      </c>
    </row>
    <row r="663" spans="1:21">
      <c r="A663">
        <v>381646</v>
      </c>
      <c r="B663" t="s">
        <v>60</v>
      </c>
      <c r="C663" t="s">
        <v>68</v>
      </c>
      <c r="D663" t="s">
        <v>69</v>
      </c>
      <c r="E663" t="s">
        <v>61</v>
      </c>
      <c r="F663" t="s">
        <v>58</v>
      </c>
      <c r="G663" t="s">
        <v>62</v>
      </c>
      <c r="H663" s="1">
        <v>5</v>
      </c>
      <c r="I663" t="s">
        <v>23</v>
      </c>
      <c r="J663" t="s">
        <v>28</v>
      </c>
      <c r="K663" t="s">
        <v>21</v>
      </c>
      <c r="L663">
        <v>4</v>
      </c>
      <c r="M663">
        <v>117517873</v>
      </c>
      <c r="N663">
        <v>22.55</v>
      </c>
      <c r="O663">
        <v>26509336</v>
      </c>
      <c r="P663">
        <v>0</v>
      </c>
      <c r="Q663">
        <v>0</v>
      </c>
      <c r="R663">
        <v>0</v>
      </c>
      <c r="S663">
        <v>0</v>
      </c>
      <c r="T663" t="s">
        <v>22</v>
      </c>
      <c r="U663" t="s">
        <v>396</v>
      </c>
    </row>
    <row r="664" spans="1:21">
      <c r="A664">
        <v>381645</v>
      </c>
      <c r="B664" t="s">
        <v>60</v>
      </c>
      <c r="C664" t="s">
        <v>68</v>
      </c>
      <c r="D664" t="s">
        <v>69</v>
      </c>
      <c r="E664" t="s">
        <v>61</v>
      </c>
      <c r="F664" t="s">
        <v>58</v>
      </c>
      <c r="G664" t="s">
        <v>62</v>
      </c>
      <c r="H664" s="1">
        <v>5</v>
      </c>
      <c r="I664" t="s">
        <v>19</v>
      </c>
      <c r="J664" t="s">
        <v>28</v>
      </c>
      <c r="K664" t="s">
        <v>21</v>
      </c>
      <c r="L664">
        <v>1</v>
      </c>
      <c r="M664">
        <v>28000000</v>
      </c>
      <c r="N664">
        <v>23.21</v>
      </c>
      <c r="O664">
        <v>6500000</v>
      </c>
      <c r="P664">
        <v>0</v>
      </c>
      <c r="Q664">
        <v>0</v>
      </c>
      <c r="R664">
        <v>0</v>
      </c>
      <c r="S664">
        <v>0</v>
      </c>
      <c r="T664" t="s">
        <v>22</v>
      </c>
      <c r="U664" t="s">
        <v>396</v>
      </c>
    </row>
    <row r="665" spans="1:21">
      <c r="A665">
        <v>381644</v>
      </c>
      <c r="B665" t="s">
        <v>60</v>
      </c>
      <c r="C665" t="s">
        <v>68</v>
      </c>
      <c r="D665" t="s">
        <v>69</v>
      </c>
      <c r="E665" t="s">
        <v>61</v>
      </c>
      <c r="F665" t="s">
        <v>58</v>
      </c>
      <c r="G665" t="s">
        <v>62</v>
      </c>
      <c r="H665" s="1">
        <v>4</v>
      </c>
      <c r="I665" t="s">
        <v>24</v>
      </c>
      <c r="J665" t="s">
        <v>27</v>
      </c>
      <c r="K665" t="s">
        <v>21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22</v>
      </c>
      <c r="U665" t="s">
        <v>396</v>
      </c>
    </row>
    <row r="666" spans="1:21">
      <c r="A666">
        <v>381643</v>
      </c>
      <c r="B666" t="s">
        <v>60</v>
      </c>
      <c r="C666" t="s">
        <v>68</v>
      </c>
      <c r="D666" t="s">
        <v>69</v>
      </c>
      <c r="E666" t="s">
        <v>61</v>
      </c>
      <c r="F666" t="s">
        <v>58</v>
      </c>
      <c r="G666" t="s">
        <v>62</v>
      </c>
      <c r="H666" s="1">
        <v>4</v>
      </c>
      <c r="I666" t="s">
        <v>23</v>
      </c>
      <c r="J666" t="s">
        <v>27</v>
      </c>
      <c r="K666" t="s">
        <v>21</v>
      </c>
      <c r="L666">
        <v>1</v>
      </c>
      <c r="M666">
        <v>32425779</v>
      </c>
      <c r="N666">
        <v>21.5</v>
      </c>
      <c r="O666">
        <v>6974496</v>
      </c>
      <c r="P666">
        <v>1</v>
      </c>
      <c r="Q666">
        <v>28334948</v>
      </c>
      <c r="R666">
        <v>21.18</v>
      </c>
      <c r="S666">
        <v>6002147</v>
      </c>
      <c r="T666" t="s">
        <v>22</v>
      </c>
      <c r="U666" t="s">
        <v>397</v>
      </c>
    </row>
    <row r="667" spans="1:21">
      <c r="A667">
        <v>381642</v>
      </c>
      <c r="B667" t="s">
        <v>60</v>
      </c>
      <c r="C667" t="s">
        <v>68</v>
      </c>
      <c r="D667" t="s">
        <v>69</v>
      </c>
      <c r="E667" t="s">
        <v>61</v>
      </c>
      <c r="F667" t="s">
        <v>58</v>
      </c>
      <c r="G667" t="s">
        <v>62</v>
      </c>
      <c r="H667" s="1">
        <v>4</v>
      </c>
      <c r="I667" t="s">
        <v>19</v>
      </c>
      <c r="J667" t="s">
        <v>27</v>
      </c>
      <c r="K667" t="s">
        <v>21</v>
      </c>
      <c r="L667">
        <v>2</v>
      </c>
      <c r="M667">
        <v>56000000</v>
      </c>
      <c r="N667">
        <v>23.21</v>
      </c>
      <c r="O667">
        <v>13000000</v>
      </c>
      <c r="P667">
        <v>0</v>
      </c>
      <c r="Q667">
        <v>0</v>
      </c>
      <c r="R667">
        <v>0</v>
      </c>
      <c r="S667">
        <v>0</v>
      </c>
      <c r="T667" t="s">
        <v>22</v>
      </c>
      <c r="U667" t="s">
        <v>397</v>
      </c>
    </row>
    <row r="668" spans="1:21">
      <c r="A668">
        <v>381641</v>
      </c>
      <c r="B668" t="s">
        <v>60</v>
      </c>
      <c r="C668" t="s">
        <v>68</v>
      </c>
      <c r="D668" t="s">
        <v>69</v>
      </c>
      <c r="E668" t="s">
        <v>61</v>
      </c>
      <c r="F668" t="s">
        <v>58</v>
      </c>
      <c r="G668" t="s">
        <v>62</v>
      </c>
      <c r="H668" s="1">
        <v>3</v>
      </c>
      <c r="I668" t="s">
        <v>24</v>
      </c>
      <c r="J668" t="s">
        <v>26</v>
      </c>
      <c r="K668" t="s">
        <v>21</v>
      </c>
      <c r="L668">
        <v>0</v>
      </c>
      <c r="M668">
        <v>0</v>
      </c>
      <c r="N668">
        <v>0</v>
      </c>
      <c r="O668">
        <v>0</v>
      </c>
      <c r="P668">
        <v>1</v>
      </c>
      <c r="Q668">
        <v>24909431</v>
      </c>
      <c r="R668">
        <v>20.399999999999999</v>
      </c>
      <c r="S668">
        <v>5082573</v>
      </c>
      <c r="T668" t="s">
        <v>22</v>
      </c>
      <c r="U668" t="s">
        <v>397</v>
      </c>
    </row>
    <row r="669" spans="1:21">
      <c r="A669">
        <v>381640</v>
      </c>
      <c r="B669" t="s">
        <v>60</v>
      </c>
      <c r="C669" t="s">
        <v>68</v>
      </c>
      <c r="D669" t="s">
        <v>69</v>
      </c>
      <c r="E669" t="s">
        <v>61</v>
      </c>
      <c r="F669" t="s">
        <v>58</v>
      </c>
      <c r="G669" t="s">
        <v>62</v>
      </c>
      <c r="H669" s="1">
        <v>3</v>
      </c>
      <c r="I669" t="s">
        <v>23</v>
      </c>
      <c r="J669" t="s">
        <v>26</v>
      </c>
      <c r="K669" t="s">
        <v>21</v>
      </c>
      <c r="L669">
        <v>1</v>
      </c>
      <c r="M669">
        <v>28232596</v>
      </c>
      <c r="N669">
        <v>21.87</v>
      </c>
      <c r="O669">
        <v>6175089</v>
      </c>
      <c r="P669">
        <v>1</v>
      </c>
      <c r="Q669">
        <v>30620937</v>
      </c>
      <c r="R669">
        <v>20.059999999999999</v>
      </c>
      <c r="S669">
        <v>6144615</v>
      </c>
      <c r="T669" t="s">
        <v>22</v>
      </c>
      <c r="U669" t="s">
        <v>397</v>
      </c>
    </row>
    <row r="670" spans="1:21">
      <c r="A670">
        <v>381639</v>
      </c>
      <c r="B670" t="s">
        <v>60</v>
      </c>
      <c r="C670" t="s">
        <v>68</v>
      </c>
      <c r="D670" t="s">
        <v>69</v>
      </c>
      <c r="E670" t="s">
        <v>61</v>
      </c>
      <c r="F670" t="s">
        <v>58</v>
      </c>
      <c r="G670" t="s">
        <v>62</v>
      </c>
      <c r="H670" s="1">
        <v>3</v>
      </c>
      <c r="I670" t="s">
        <v>19</v>
      </c>
      <c r="J670" t="s">
        <v>26</v>
      </c>
      <c r="K670" t="s">
        <v>21</v>
      </c>
      <c r="L670">
        <v>2</v>
      </c>
      <c r="M670">
        <v>56000000</v>
      </c>
      <c r="N670">
        <v>23.21</v>
      </c>
      <c r="O670">
        <v>13000000</v>
      </c>
      <c r="P670">
        <v>4</v>
      </c>
      <c r="Q670">
        <v>102654183</v>
      </c>
      <c r="R670">
        <v>20.83</v>
      </c>
      <c r="S670">
        <v>21390061</v>
      </c>
      <c r="T670" t="s">
        <v>22</v>
      </c>
      <c r="U670" t="s">
        <v>397</v>
      </c>
    </row>
    <row r="671" spans="1:21">
      <c r="A671">
        <v>381638</v>
      </c>
      <c r="B671" t="s">
        <v>60</v>
      </c>
      <c r="C671" t="s">
        <v>68</v>
      </c>
      <c r="D671" t="s">
        <v>69</v>
      </c>
      <c r="E671" t="s">
        <v>61</v>
      </c>
      <c r="F671" t="s">
        <v>58</v>
      </c>
      <c r="G671" t="s">
        <v>62</v>
      </c>
      <c r="H671" s="1">
        <v>2</v>
      </c>
      <c r="I671" t="s">
        <v>24</v>
      </c>
      <c r="J671" t="s">
        <v>25</v>
      </c>
      <c r="K671" t="s">
        <v>21</v>
      </c>
      <c r="L671">
        <v>1</v>
      </c>
      <c r="M671">
        <v>24909431</v>
      </c>
      <c r="N671">
        <v>20.399999999999999</v>
      </c>
      <c r="O671">
        <v>5082573</v>
      </c>
      <c r="P671">
        <v>0</v>
      </c>
      <c r="Q671">
        <v>0</v>
      </c>
      <c r="R671">
        <v>0</v>
      </c>
      <c r="S671">
        <v>0</v>
      </c>
      <c r="T671" t="s">
        <v>22</v>
      </c>
      <c r="U671" t="s">
        <v>397</v>
      </c>
    </row>
    <row r="672" spans="1:21">
      <c r="A672">
        <v>381637</v>
      </c>
      <c r="B672" t="s">
        <v>60</v>
      </c>
      <c r="C672" t="s">
        <v>68</v>
      </c>
      <c r="D672" t="s">
        <v>69</v>
      </c>
      <c r="E672" t="s">
        <v>61</v>
      </c>
      <c r="F672" t="s">
        <v>58</v>
      </c>
      <c r="G672" t="s">
        <v>62</v>
      </c>
      <c r="H672" s="1">
        <v>2</v>
      </c>
      <c r="I672" t="s">
        <v>23</v>
      </c>
      <c r="J672" t="s">
        <v>25</v>
      </c>
      <c r="K672" t="s">
        <v>21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22</v>
      </c>
      <c r="U672" t="s">
        <v>397</v>
      </c>
    </row>
    <row r="673" spans="1:21">
      <c r="A673">
        <v>381636</v>
      </c>
      <c r="B673" t="s">
        <v>60</v>
      </c>
      <c r="C673" t="s">
        <v>68</v>
      </c>
      <c r="D673" t="s">
        <v>69</v>
      </c>
      <c r="E673" t="s">
        <v>61</v>
      </c>
      <c r="F673" t="s">
        <v>58</v>
      </c>
      <c r="G673" t="s">
        <v>62</v>
      </c>
      <c r="H673" s="1">
        <v>2</v>
      </c>
      <c r="I673" t="s">
        <v>19</v>
      </c>
      <c r="J673" t="s">
        <v>25</v>
      </c>
      <c r="K673" t="s">
        <v>21</v>
      </c>
      <c r="L673">
        <v>3</v>
      </c>
      <c r="M673">
        <v>84000000</v>
      </c>
      <c r="N673">
        <v>23.21</v>
      </c>
      <c r="O673">
        <v>19500000</v>
      </c>
      <c r="P673">
        <v>0</v>
      </c>
      <c r="Q673">
        <v>0</v>
      </c>
      <c r="R673">
        <v>0</v>
      </c>
      <c r="S673">
        <v>0</v>
      </c>
      <c r="T673" t="s">
        <v>22</v>
      </c>
      <c r="U673" t="s">
        <v>397</v>
      </c>
    </row>
    <row r="674" spans="1:21">
      <c r="A674">
        <v>381635</v>
      </c>
      <c r="B674" t="s">
        <v>60</v>
      </c>
      <c r="C674" t="s">
        <v>68</v>
      </c>
      <c r="D674" t="s">
        <v>69</v>
      </c>
      <c r="E674" t="s">
        <v>61</v>
      </c>
      <c r="F674" t="s">
        <v>58</v>
      </c>
      <c r="G674" t="s">
        <v>62</v>
      </c>
      <c r="H674" s="1">
        <v>1</v>
      </c>
      <c r="I674" t="s">
        <v>24</v>
      </c>
      <c r="J674" t="s">
        <v>20</v>
      </c>
      <c r="K674" t="s">
        <v>21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22</v>
      </c>
      <c r="U674" t="s">
        <v>398</v>
      </c>
    </row>
    <row r="675" spans="1:21">
      <c r="A675">
        <v>381634</v>
      </c>
      <c r="B675" t="s">
        <v>60</v>
      </c>
      <c r="C675" t="s">
        <v>68</v>
      </c>
      <c r="D675" t="s">
        <v>69</v>
      </c>
      <c r="E675" t="s">
        <v>61</v>
      </c>
      <c r="F675" t="s">
        <v>58</v>
      </c>
      <c r="G675" t="s">
        <v>62</v>
      </c>
      <c r="H675" s="1">
        <v>1</v>
      </c>
      <c r="I675" t="s">
        <v>23</v>
      </c>
      <c r="J675" t="s">
        <v>20</v>
      </c>
      <c r="K675" t="s">
        <v>21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22</v>
      </c>
      <c r="U675" t="s">
        <v>398</v>
      </c>
    </row>
    <row r="676" spans="1:21">
      <c r="A676">
        <v>381633</v>
      </c>
      <c r="B676" t="s">
        <v>60</v>
      </c>
      <c r="C676" t="s">
        <v>68</v>
      </c>
      <c r="D676" t="s">
        <v>69</v>
      </c>
      <c r="E676" t="s">
        <v>61</v>
      </c>
      <c r="F676" t="s">
        <v>58</v>
      </c>
      <c r="G676" t="s">
        <v>62</v>
      </c>
      <c r="H676" s="1">
        <v>1</v>
      </c>
      <c r="I676" t="s">
        <v>19</v>
      </c>
      <c r="J676" t="s">
        <v>20</v>
      </c>
      <c r="K676" t="s">
        <v>21</v>
      </c>
      <c r="L676">
        <v>2</v>
      </c>
      <c r="M676">
        <v>56000000</v>
      </c>
      <c r="N676">
        <v>23.21</v>
      </c>
      <c r="O676">
        <v>13000000</v>
      </c>
      <c r="P676">
        <v>0</v>
      </c>
      <c r="Q676">
        <v>0</v>
      </c>
      <c r="R676">
        <v>0</v>
      </c>
      <c r="S676">
        <v>0</v>
      </c>
      <c r="T676" t="s">
        <v>22</v>
      </c>
      <c r="U676" t="s">
        <v>398</v>
      </c>
    </row>
    <row r="677" spans="1:21">
      <c r="A677">
        <v>381632</v>
      </c>
      <c r="B677" t="s">
        <v>60</v>
      </c>
      <c r="C677" t="s">
        <v>68</v>
      </c>
      <c r="D677" t="s">
        <v>69</v>
      </c>
      <c r="E677" t="s">
        <v>61</v>
      </c>
      <c r="F677" t="s">
        <v>58</v>
      </c>
      <c r="G677" t="s">
        <v>62</v>
      </c>
      <c r="H677" s="1">
        <v>12</v>
      </c>
      <c r="I677" t="s">
        <v>24</v>
      </c>
      <c r="J677" t="s">
        <v>35</v>
      </c>
      <c r="K677" t="s">
        <v>21</v>
      </c>
      <c r="L677">
        <v>2</v>
      </c>
      <c r="M677">
        <v>56000000</v>
      </c>
      <c r="N677">
        <v>23.21</v>
      </c>
      <c r="O677">
        <v>13000000</v>
      </c>
      <c r="P677">
        <v>0</v>
      </c>
      <c r="Q677">
        <v>0</v>
      </c>
      <c r="R677">
        <v>0</v>
      </c>
      <c r="S677">
        <v>0</v>
      </c>
      <c r="T677" t="s">
        <v>22</v>
      </c>
      <c r="U677" t="s">
        <v>398</v>
      </c>
    </row>
    <row r="678" spans="1:21">
      <c r="A678">
        <v>381631</v>
      </c>
      <c r="B678" t="s">
        <v>60</v>
      </c>
      <c r="C678" t="s">
        <v>68</v>
      </c>
      <c r="D678" t="s">
        <v>69</v>
      </c>
      <c r="E678" t="s">
        <v>61</v>
      </c>
      <c r="F678" t="s">
        <v>58</v>
      </c>
      <c r="G678" t="s">
        <v>62</v>
      </c>
      <c r="H678" s="1">
        <v>12</v>
      </c>
      <c r="I678" t="s">
        <v>23</v>
      </c>
      <c r="J678" t="s">
        <v>35</v>
      </c>
      <c r="K678" t="s">
        <v>21</v>
      </c>
      <c r="L678">
        <v>2</v>
      </c>
      <c r="M678">
        <v>56000000</v>
      </c>
      <c r="N678">
        <v>23.21</v>
      </c>
      <c r="O678">
        <v>13000000</v>
      </c>
      <c r="P678">
        <v>0</v>
      </c>
      <c r="Q678">
        <v>0</v>
      </c>
      <c r="R678">
        <v>0</v>
      </c>
      <c r="S678">
        <v>0</v>
      </c>
      <c r="T678" t="s">
        <v>22</v>
      </c>
      <c r="U678" t="s">
        <v>398</v>
      </c>
    </row>
    <row r="679" spans="1:21">
      <c r="A679">
        <v>381630</v>
      </c>
      <c r="B679" t="s">
        <v>60</v>
      </c>
      <c r="C679" t="s">
        <v>68</v>
      </c>
      <c r="D679" t="s">
        <v>69</v>
      </c>
      <c r="E679" t="s">
        <v>61</v>
      </c>
      <c r="F679" t="s">
        <v>58</v>
      </c>
      <c r="G679" t="s">
        <v>62</v>
      </c>
      <c r="H679" s="1">
        <v>12</v>
      </c>
      <c r="I679" t="s">
        <v>19</v>
      </c>
      <c r="J679" t="s">
        <v>35</v>
      </c>
      <c r="K679" t="s">
        <v>21</v>
      </c>
      <c r="L679">
        <v>2</v>
      </c>
      <c r="M679">
        <v>56000000</v>
      </c>
      <c r="N679">
        <v>23.21</v>
      </c>
      <c r="O679">
        <v>13000000</v>
      </c>
      <c r="P679">
        <v>0</v>
      </c>
      <c r="Q679">
        <v>0</v>
      </c>
      <c r="R679">
        <v>0</v>
      </c>
      <c r="S679">
        <v>0</v>
      </c>
      <c r="T679" t="s">
        <v>22</v>
      </c>
      <c r="U679" t="s">
        <v>398</v>
      </c>
    </row>
    <row r="680" spans="1:21">
      <c r="A680">
        <v>381629</v>
      </c>
      <c r="B680" t="s">
        <v>60</v>
      </c>
      <c r="C680" t="s">
        <v>68</v>
      </c>
      <c r="D680" t="s">
        <v>69</v>
      </c>
      <c r="E680" t="s">
        <v>61</v>
      </c>
      <c r="F680" t="s">
        <v>58</v>
      </c>
      <c r="G680" t="s">
        <v>62</v>
      </c>
      <c r="H680" s="1">
        <v>11</v>
      </c>
      <c r="I680" t="s">
        <v>24</v>
      </c>
      <c r="J680" t="s">
        <v>34</v>
      </c>
      <c r="K680" t="s">
        <v>21</v>
      </c>
      <c r="L680">
        <v>2</v>
      </c>
      <c r="M680">
        <v>56000000</v>
      </c>
      <c r="N680">
        <v>23.21</v>
      </c>
      <c r="O680">
        <v>13000000</v>
      </c>
      <c r="P680">
        <v>1</v>
      </c>
      <c r="Q680">
        <v>29026724</v>
      </c>
      <c r="R680">
        <v>21.82</v>
      </c>
      <c r="S680">
        <v>6335489</v>
      </c>
      <c r="T680" t="s">
        <v>22</v>
      </c>
      <c r="U680" t="s">
        <v>398</v>
      </c>
    </row>
    <row r="681" spans="1:21">
      <c r="A681">
        <v>381628</v>
      </c>
      <c r="B681" t="s">
        <v>60</v>
      </c>
      <c r="C681" t="s">
        <v>68</v>
      </c>
      <c r="D681" t="s">
        <v>69</v>
      </c>
      <c r="E681" t="s">
        <v>61</v>
      </c>
      <c r="F681" t="s">
        <v>58</v>
      </c>
      <c r="G681" t="s">
        <v>62</v>
      </c>
      <c r="H681" s="1">
        <v>11</v>
      </c>
      <c r="I681" t="s">
        <v>23</v>
      </c>
      <c r="J681" t="s">
        <v>34</v>
      </c>
      <c r="K681" t="s">
        <v>21</v>
      </c>
      <c r="L681">
        <v>2</v>
      </c>
      <c r="M681">
        <v>56000000</v>
      </c>
      <c r="N681">
        <v>23.21</v>
      </c>
      <c r="O681">
        <v>13000000</v>
      </c>
      <c r="P681">
        <v>1</v>
      </c>
      <c r="Q681">
        <v>24045360</v>
      </c>
      <c r="R681">
        <v>21</v>
      </c>
      <c r="S681">
        <v>5049526</v>
      </c>
      <c r="T681" t="s">
        <v>22</v>
      </c>
      <c r="U681" t="s">
        <v>398</v>
      </c>
    </row>
    <row r="682" spans="1:21">
      <c r="A682">
        <v>381627</v>
      </c>
      <c r="B682" t="s">
        <v>60</v>
      </c>
      <c r="C682" t="s">
        <v>68</v>
      </c>
      <c r="D682" t="s">
        <v>69</v>
      </c>
      <c r="E682" t="s">
        <v>61</v>
      </c>
      <c r="F682" t="s">
        <v>58</v>
      </c>
      <c r="G682" t="s">
        <v>62</v>
      </c>
      <c r="H682" s="1">
        <v>11</v>
      </c>
      <c r="I682" t="s">
        <v>19</v>
      </c>
      <c r="J682" t="s">
        <v>34</v>
      </c>
      <c r="K682" t="s">
        <v>21</v>
      </c>
      <c r="L682">
        <v>3</v>
      </c>
      <c r="M682">
        <v>84000000</v>
      </c>
      <c r="N682">
        <v>23.21</v>
      </c>
      <c r="O682">
        <v>19500000</v>
      </c>
      <c r="P682">
        <v>0</v>
      </c>
      <c r="Q682">
        <v>0</v>
      </c>
      <c r="R682">
        <v>0</v>
      </c>
      <c r="S682">
        <v>0</v>
      </c>
      <c r="T682" t="s">
        <v>22</v>
      </c>
      <c r="U682" t="s">
        <v>398</v>
      </c>
    </row>
    <row r="683" spans="1:21">
      <c r="A683">
        <v>381626</v>
      </c>
      <c r="B683" t="s">
        <v>60</v>
      </c>
      <c r="C683" t="s">
        <v>68</v>
      </c>
      <c r="D683" t="s">
        <v>69</v>
      </c>
      <c r="E683" t="s">
        <v>61</v>
      </c>
      <c r="F683" t="s">
        <v>58</v>
      </c>
      <c r="G683" t="s">
        <v>62</v>
      </c>
      <c r="H683" s="1">
        <v>10</v>
      </c>
      <c r="I683" t="s">
        <v>24</v>
      </c>
      <c r="J683" t="s">
        <v>33</v>
      </c>
      <c r="K683" t="s">
        <v>21</v>
      </c>
      <c r="L683">
        <v>4</v>
      </c>
      <c r="M683">
        <v>112588484</v>
      </c>
      <c r="N683">
        <v>22.09</v>
      </c>
      <c r="O683">
        <v>24881562</v>
      </c>
      <c r="P683">
        <v>0</v>
      </c>
      <c r="Q683">
        <v>0</v>
      </c>
      <c r="R683">
        <v>0</v>
      </c>
      <c r="S683">
        <v>0</v>
      </c>
      <c r="T683" t="s">
        <v>22</v>
      </c>
      <c r="U683" t="s">
        <v>306</v>
      </c>
    </row>
    <row r="684" spans="1:21">
      <c r="A684">
        <v>381625</v>
      </c>
      <c r="B684" t="s">
        <v>60</v>
      </c>
      <c r="C684" t="s">
        <v>68</v>
      </c>
      <c r="D684" t="s">
        <v>69</v>
      </c>
      <c r="E684" t="s">
        <v>61</v>
      </c>
      <c r="F684" t="s">
        <v>58</v>
      </c>
      <c r="G684" t="s">
        <v>62</v>
      </c>
      <c r="H684" s="1">
        <v>10</v>
      </c>
      <c r="I684" t="s">
        <v>23</v>
      </c>
      <c r="J684" t="s">
        <v>33</v>
      </c>
      <c r="K684" t="s">
        <v>21</v>
      </c>
      <c r="L684">
        <v>2</v>
      </c>
      <c r="M684">
        <v>56000000</v>
      </c>
      <c r="N684">
        <v>23.21</v>
      </c>
      <c r="O684">
        <v>13000000</v>
      </c>
      <c r="P684">
        <v>0</v>
      </c>
      <c r="Q684">
        <v>0</v>
      </c>
      <c r="R684">
        <v>0</v>
      </c>
      <c r="S684">
        <v>0</v>
      </c>
      <c r="T684" t="s">
        <v>22</v>
      </c>
      <c r="U684" t="s">
        <v>306</v>
      </c>
    </row>
    <row r="685" spans="1:21">
      <c r="A685">
        <v>381624</v>
      </c>
      <c r="B685" t="s">
        <v>60</v>
      </c>
      <c r="C685" t="s">
        <v>68</v>
      </c>
      <c r="D685" t="s">
        <v>69</v>
      </c>
      <c r="E685" t="s">
        <v>61</v>
      </c>
      <c r="F685" t="s">
        <v>58</v>
      </c>
      <c r="G685" t="s">
        <v>62</v>
      </c>
      <c r="H685" s="1">
        <v>10</v>
      </c>
      <c r="I685" t="s">
        <v>19</v>
      </c>
      <c r="J685" t="s">
        <v>33</v>
      </c>
      <c r="K685" t="s">
        <v>21</v>
      </c>
      <c r="L685">
        <v>1</v>
      </c>
      <c r="M685">
        <v>28000000</v>
      </c>
      <c r="N685">
        <v>23.21</v>
      </c>
      <c r="O685">
        <v>6500000</v>
      </c>
      <c r="P685">
        <v>0</v>
      </c>
      <c r="Q685">
        <v>0</v>
      </c>
      <c r="R685">
        <v>0</v>
      </c>
      <c r="S685">
        <v>0</v>
      </c>
      <c r="T685" t="s">
        <v>22</v>
      </c>
      <c r="U685" t="s">
        <v>306</v>
      </c>
    </row>
    <row r="686" spans="1:21">
      <c r="A686">
        <v>387293</v>
      </c>
      <c r="B686" t="s">
        <v>60</v>
      </c>
      <c r="C686" t="s">
        <v>65</v>
      </c>
      <c r="D686" t="s">
        <v>66</v>
      </c>
      <c r="E686" t="s">
        <v>61</v>
      </c>
      <c r="G686" t="s">
        <v>67</v>
      </c>
      <c r="H686" s="1">
        <v>9</v>
      </c>
      <c r="I686" t="s">
        <v>24</v>
      </c>
      <c r="J686" t="s">
        <v>32</v>
      </c>
      <c r="K686" t="s">
        <v>21</v>
      </c>
      <c r="L686">
        <v>3</v>
      </c>
      <c r="M686">
        <v>6000000</v>
      </c>
      <c r="N686">
        <v>100</v>
      </c>
      <c r="O686">
        <v>6000000</v>
      </c>
      <c r="P686">
        <v>4</v>
      </c>
      <c r="Q686">
        <v>123700000</v>
      </c>
      <c r="R686">
        <v>4.8499999999999996</v>
      </c>
      <c r="S686">
        <v>6006000</v>
      </c>
      <c r="T686" t="s">
        <v>22</v>
      </c>
      <c r="U686" t="s">
        <v>399</v>
      </c>
    </row>
    <row r="687" spans="1:21">
      <c r="A687">
        <v>387292</v>
      </c>
      <c r="B687" t="s">
        <v>60</v>
      </c>
      <c r="C687" t="s">
        <v>65</v>
      </c>
      <c r="D687" t="s">
        <v>66</v>
      </c>
      <c r="E687" t="s">
        <v>61</v>
      </c>
      <c r="G687" t="s">
        <v>67</v>
      </c>
      <c r="H687" s="1">
        <v>9</v>
      </c>
      <c r="I687" t="s">
        <v>23</v>
      </c>
      <c r="J687" t="s">
        <v>32</v>
      </c>
      <c r="K687" t="s">
        <v>21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22</v>
      </c>
      <c r="U687" t="s">
        <v>399</v>
      </c>
    </row>
    <row r="688" spans="1:21">
      <c r="A688">
        <v>387291</v>
      </c>
      <c r="B688" t="s">
        <v>60</v>
      </c>
      <c r="C688" t="s">
        <v>65</v>
      </c>
      <c r="D688" t="s">
        <v>66</v>
      </c>
      <c r="E688" t="s">
        <v>61</v>
      </c>
      <c r="G688" t="s">
        <v>67</v>
      </c>
      <c r="H688" s="1">
        <v>9</v>
      </c>
      <c r="I688" t="s">
        <v>19</v>
      </c>
      <c r="J688" t="s">
        <v>32</v>
      </c>
      <c r="K688" t="s">
        <v>21</v>
      </c>
      <c r="L688">
        <v>3</v>
      </c>
      <c r="M688">
        <v>6000000</v>
      </c>
      <c r="N688">
        <v>100</v>
      </c>
      <c r="O688">
        <v>6000000</v>
      </c>
      <c r="P688">
        <v>3</v>
      </c>
      <c r="Q688">
        <v>65700000</v>
      </c>
      <c r="R688">
        <v>5</v>
      </c>
      <c r="S688">
        <v>3290771</v>
      </c>
      <c r="T688" t="s">
        <v>22</v>
      </c>
      <c r="U688" t="s">
        <v>399</v>
      </c>
    </row>
    <row r="689" spans="1:21">
      <c r="A689">
        <v>387290</v>
      </c>
      <c r="B689" t="s">
        <v>60</v>
      </c>
      <c r="C689" t="s">
        <v>65</v>
      </c>
      <c r="D689" t="s">
        <v>66</v>
      </c>
      <c r="E689" t="s">
        <v>61</v>
      </c>
      <c r="G689" t="s">
        <v>67</v>
      </c>
      <c r="H689" s="1">
        <v>8</v>
      </c>
      <c r="I689" t="s">
        <v>24</v>
      </c>
      <c r="J689" t="s">
        <v>31</v>
      </c>
      <c r="K689" t="s">
        <v>21</v>
      </c>
      <c r="L689">
        <v>3</v>
      </c>
      <c r="M689">
        <v>6000000</v>
      </c>
      <c r="N689">
        <v>100</v>
      </c>
      <c r="O689">
        <v>6000000</v>
      </c>
      <c r="P689">
        <v>3</v>
      </c>
      <c r="Q689">
        <v>88500000</v>
      </c>
      <c r="R689">
        <v>5.51</v>
      </c>
      <c r="S689">
        <v>4882200</v>
      </c>
      <c r="T689" t="s">
        <v>22</v>
      </c>
      <c r="U689" t="s">
        <v>399</v>
      </c>
    </row>
    <row r="690" spans="1:21">
      <c r="A690">
        <v>387289</v>
      </c>
      <c r="B690" t="s">
        <v>60</v>
      </c>
      <c r="C690" t="s">
        <v>65</v>
      </c>
      <c r="D690" t="s">
        <v>66</v>
      </c>
      <c r="E690" t="s">
        <v>61</v>
      </c>
      <c r="G690" t="s">
        <v>67</v>
      </c>
      <c r="H690" s="1">
        <v>8</v>
      </c>
      <c r="I690" t="s">
        <v>23</v>
      </c>
      <c r="J690" t="s">
        <v>31</v>
      </c>
      <c r="K690" t="s">
        <v>21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22</v>
      </c>
      <c r="U690" t="s">
        <v>399</v>
      </c>
    </row>
    <row r="691" spans="1:21">
      <c r="A691">
        <v>387288</v>
      </c>
      <c r="B691" t="s">
        <v>60</v>
      </c>
      <c r="C691" t="s">
        <v>65</v>
      </c>
      <c r="D691" t="s">
        <v>66</v>
      </c>
      <c r="E691" t="s">
        <v>61</v>
      </c>
      <c r="G691" t="s">
        <v>67</v>
      </c>
      <c r="H691" s="1">
        <v>8</v>
      </c>
      <c r="I691" t="s">
        <v>19</v>
      </c>
      <c r="J691" t="s">
        <v>31</v>
      </c>
      <c r="K691" t="s">
        <v>21</v>
      </c>
      <c r="L691">
        <v>3</v>
      </c>
      <c r="M691">
        <v>6000000</v>
      </c>
      <c r="N691">
        <v>100</v>
      </c>
      <c r="O691">
        <v>6000000</v>
      </c>
      <c r="P691">
        <v>5</v>
      </c>
      <c r="Q691">
        <v>123200000</v>
      </c>
      <c r="R691">
        <v>4.3600000000000003</v>
      </c>
      <c r="S691">
        <v>5379000</v>
      </c>
      <c r="T691" t="s">
        <v>22</v>
      </c>
      <c r="U691" t="s">
        <v>399</v>
      </c>
    </row>
    <row r="692" spans="1:21">
      <c r="A692">
        <v>387287</v>
      </c>
      <c r="B692" t="s">
        <v>60</v>
      </c>
      <c r="C692" t="s">
        <v>65</v>
      </c>
      <c r="D692" t="s">
        <v>66</v>
      </c>
      <c r="E692" t="s">
        <v>61</v>
      </c>
      <c r="G692" t="s">
        <v>67</v>
      </c>
      <c r="H692" s="1">
        <v>7</v>
      </c>
      <c r="I692" t="s">
        <v>24</v>
      </c>
      <c r="J692" t="s">
        <v>30</v>
      </c>
      <c r="K692" t="s">
        <v>21</v>
      </c>
      <c r="L692">
        <v>3</v>
      </c>
      <c r="M692">
        <v>6000000</v>
      </c>
      <c r="N692">
        <v>100</v>
      </c>
      <c r="O692">
        <v>6000000</v>
      </c>
      <c r="P692">
        <v>4</v>
      </c>
      <c r="Q692">
        <v>97600000</v>
      </c>
      <c r="R692">
        <v>5.87</v>
      </c>
      <c r="S692">
        <v>5737591</v>
      </c>
      <c r="T692" t="s">
        <v>22</v>
      </c>
      <c r="U692" t="s">
        <v>399</v>
      </c>
    </row>
    <row r="693" spans="1:21">
      <c r="A693">
        <v>387286</v>
      </c>
      <c r="B693" t="s">
        <v>60</v>
      </c>
      <c r="C693" t="s">
        <v>65</v>
      </c>
      <c r="D693" t="s">
        <v>66</v>
      </c>
      <c r="E693" t="s">
        <v>61</v>
      </c>
      <c r="G693" t="s">
        <v>67</v>
      </c>
      <c r="H693" s="1">
        <v>7</v>
      </c>
      <c r="I693" t="s">
        <v>23</v>
      </c>
      <c r="J693" t="s">
        <v>30</v>
      </c>
      <c r="K693" t="s">
        <v>21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22</v>
      </c>
      <c r="U693" t="s">
        <v>399</v>
      </c>
    </row>
    <row r="694" spans="1:21">
      <c r="A694">
        <v>387285</v>
      </c>
      <c r="B694" t="s">
        <v>60</v>
      </c>
      <c r="C694" t="s">
        <v>65</v>
      </c>
      <c r="D694" t="s">
        <v>66</v>
      </c>
      <c r="E694" t="s">
        <v>61</v>
      </c>
      <c r="G694" t="s">
        <v>67</v>
      </c>
      <c r="H694" s="1">
        <v>7</v>
      </c>
      <c r="I694" t="s">
        <v>19</v>
      </c>
      <c r="J694" t="s">
        <v>30</v>
      </c>
      <c r="K694" t="s">
        <v>21</v>
      </c>
      <c r="L694">
        <v>3</v>
      </c>
      <c r="M694">
        <v>6000000</v>
      </c>
      <c r="N694">
        <v>100</v>
      </c>
      <c r="O694">
        <v>6000000</v>
      </c>
      <c r="P694">
        <v>4</v>
      </c>
      <c r="Q694">
        <v>103400000</v>
      </c>
      <c r="R694">
        <v>5.7</v>
      </c>
      <c r="S694">
        <v>5896200</v>
      </c>
      <c r="T694" t="s">
        <v>22</v>
      </c>
      <c r="U694" t="s">
        <v>400</v>
      </c>
    </row>
    <row r="695" spans="1:21">
      <c r="A695">
        <v>387284</v>
      </c>
      <c r="B695" t="s">
        <v>60</v>
      </c>
      <c r="C695" t="s">
        <v>65</v>
      </c>
      <c r="D695" t="s">
        <v>66</v>
      </c>
      <c r="E695" t="s">
        <v>61</v>
      </c>
      <c r="G695" t="s">
        <v>67</v>
      </c>
      <c r="H695" s="1">
        <v>6</v>
      </c>
      <c r="I695" t="s">
        <v>24</v>
      </c>
      <c r="J695" t="s">
        <v>29</v>
      </c>
      <c r="K695" t="s">
        <v>21</v>
      </c>
      <c r="L695">
        <v>3</v>
      </c>
      <c r="M695">
        <v>6000000</v>
      </c>
      <c r="N695">
        <v>100</v>
      </c>
      <c r="O695">
        <v>6000000</v>
      </c>
      <c r="P695">
        <v>3</v>
      </c>
      <c r="Q695">
        <v>64588439</v>
      </c>
      <c r="R695">
        <v>3.83</v>
      </c>
      <c r="S695">
        <v>2475265</v>
      </c>
      <c r="T695" t="s">
        <v>22</v>
      </c>
      <c r="U695" t="s">
        <v>400</v>
      </c>
    </row>
    <row r="696" spans="1:21">
      <c r="A696">
        <v>387283</v>
      </c>
      <c r="B696" t="s">
        <v>60</v>
      </c>
      <c r="C696" t="s">
        <v>65</v>
      </c>
      <c r="D696" t="s">
        <v>66</v>
      </c>
      <c r="E696" t="s">
        <v>61</v>
      </c>
      <c r="G696" t="s">
        <v>67</v>
      </c>
      <c r="H696" s="1">
        <v>6</v>
      </c>
      <c r="I696" t="s">
        <v>23</v>
      </c>
      <c r="J696" t="s">
        <v>29</v>
      </c>
      <c r="K696" t="s">
        <v>21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22</v>
      </c>
      <c r="U696" t="s">
        <v>400</v>
      </c>
    </row>
    <row r="697" spans="1:21">
      <c r="A697">
        <v>387282</v>
      </c>
      <c r="B697" t="s">
        <v>60</v>
      </c>
      <c r="C697" t="s">
        <v>65</v>
      </c>
      <c r="D697" t="s">
        <v>66</v>
      </c>
      <c r="E697" t="s">
        <v>61</v>
      </c>
      <c r="G697" t="s">
        <v>67</v>
      </c>
      <c r="H697" s="1">
        <v>6</v>
      </c>
      <c r="I697" t="s">
        <v>19</v>
      </c>
      <c r="J697" t="s">
        <v>29</v>
      </c>
      <c r="K697" t="s">
        <v>21</v>
      </c>
      <c r="L697">
        <v>3</v>
      </c>
      <c r="M697">
        <v>6000000</v>
      </c>
      <c r="N697">
        <v>100</v>
      </c>
      <c r="O697">
        <v>6000000</v>
      </c>
      <c r="P697">
        <v>3</v>
      </c>
      <c r="Q697">
        <v>69800000</v>
      </c>
      <c r="R697">
        <v>5.65</v>
      </c>
      <c r="S697">
        <v>3949591</v>
      </c>
      <c r="T697" t="s">
        <v>22</v>
      </c>
      <c r="U697" t="s">
        <v>400</v>
      </c>
    </row>
    <row r="698" spans="1:21">
      <c r="A698">
        <v>387281</v>
      </c>
      <c r="B698" t="s">
        <v>60</v>
      </c>
      <c r="C698" t="s">
        <v>65</v>
      </c>
      <c r="D698" t="s">
        <v>66</v>
      </c>
      <c r="E698" t="s">
        <v>61</v>
      </c>
      <c r="G698" t="s">
        <v>67</v>
      </c>
      <c r="H698" s="1">
        <v>5</v>
      </c>
      <c r="I698" t="s">
        <v>24</v>
      </c>
      <c r="J698" t="s">
        <v>28</v>
      </c>
      <c r="K698" t="s">
        <v>21</v>
      </c>
      <c r="L698">
        <v>3</v>
      </c>
      <c r="M698">
        <v>6000000</v>
      </c>
      <c r="N698">
        <v>100</v>
      </c>
      <c r="O698">
        <v>6000000</v>
      </c>
      <c r="P698">
        <v>6</v>
      </c>
      <c r="Q698">
        <v>172940404</v>
      </c>
      <c r="R698">
        <v>5.0599999999999996</v>
      </c>
      <c r="S698">
        <v>8752132</v>
      </c>
      <c r="T698" t="s">
        <v>22</v>
      </c>
      <c r="U698" t="s">
        <v>400</v>
      </c>
    </row>
    <row r="699" spans="1:21">
      <c r="A699">
        <v>387280</v>
      </c>
      <c r="B699" t="s">
        <v>60</v>
      </c>
      <c r="C699" t="s">
        <v>65</v>
      </c>
      <c r="D699" t="s">
        <v>66</v>
      </c>
      <c r="E699" t="s">
        <v>61</v>
      </c>
      <c r="G699" t="s">
        <v>67</v>
      </c>
      <c r="H699" s="1">
        <v>5</v>
      </c>
      <c r="I699" t="s">
        <v>23</v>
      </c>
      <c r="J699" t="s">
        <v>28</v>
      </c>
      <c r="K699" t="s">
        <v>21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22</v>
      </c>
      <c r="U699" t="s">
        <v>400</v>
      </c>
    </row>
    <row r="700" spans="1:21">
      <c r="A700">
        <v>387279</v>
      </c>
      <c r="B700" t="s">
        <v>60</v>
      </c>
      <c r="C700" t="s">
        <v>65</v>
      </c>
      <c r="D700" t="s">
        <v>66</v>
      </c>
      <c r="E700" t="s">
        <v>61</v>
      </c>
      <c r="G700" t="s">
        <v>67</v>
      </c>
      <c r="H700" s="1">
        <v>5</v>
      </c>
      <c r="I700" t="s">
        <v>19</v>
      </c>
      <c r="J700" t="s">
        <v>28</v>
      </c>
      <c r="K700" t="s">
        <v>21</v>
      </c>
      <c r="L700">
        <v>3</v>
      </c>
      <c r="M700">
        <v>6000000</v>
      </c>
      <c r="N700">
        <v>100</v>
      </c>
      <c r="O700">
        <v>6000000</v>
      </c>
      <c r="P700">
        <v>4</v>
      </c>
      <c r="Q700">
        <v>88592909</v>
      </c>
      <c r="R700">
        <v>5.3</v>
      </c>
      <c r="S700">
        <v>4696884</v>
      </c>
      <c r="T700" t="s">
        <v>22</v>
      </c>
      <c r="U700" t="s">
        <v>400</v>
      </c>
    </row>
    <row r="701" spans="1:21">
      <c r="A701">
        <v>387278</v>
      </c>
      <c r="B701" t="s">
        <v>60</v>
      </c>
      <c r="C701" t="s">
        <v>65</v>
      </c>
      <c r="D701" t="s">
        <v>66</v>
      </c>
      <c r="E701" t="s">
        <v>61</v>
      </c>
      <c r="G701" t="s">
        <v>67</v>
      </c>
      <c r="H701" s="1">
        <v>4</v>
      </c>
      <c r="I701" t="s">
        <v>24</v>
      </c>
      <c r="J701" t="s">
        <v>27</v>
      </c>
      <c r="K701" t="s">
        <v>21</v>
      </c>
      <c r="L701">
        <v>3</v>
      </c>
      <c r="M701">
        <v>6000000</v>
      </c>
      <c r="N701">
        <v>100</v>
      </c>
      <c r="O701">
        <v>6000000</v>
      </c>
      <c r="P701">
        <v>1</v>
      </c>
      <c r="Q701">
        <v>23771728</v>
      </c>
      <c r="R701">
        <v>5.32</v>
      </c>
      <c r="S701">
        <v>1266703</v>
      </c>
      <c r="T701" t="s">
        <v>22</v>
      </c>
      <c r="U701" t="s">
        <v>400</v>
      </c>
    </row>
    <row r="702" spans="1:21">
      <c r="A702">
        <v>387277</v>
      </c>
      <c r="B702" t="s">
        <v>60</v>
      </c>
      <c r="C702" t="s">
        <v>65</v>
      </c>
      <c r="D702" t="s">
        <v>66</v>
      </c>
      <c r="E702" t="s">
        <v>61</v>
      </c>
      <c r="G702" t="s">
        <v>67</v>
      </c>
      <c r="H702" s="1">
        <v>4</v>
      </c>
      <c r="I702" t="s">
        <v>23</v>
      </c>
      <c r="J702" t="s">
        <v>27</v>
      </c>
      <c r="K702" t="s">
        <v>21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22</v>
      </c>
      <c r="U702" t="s">
        <v>400</v>
      </c>
    </row>
    <row r="703" spans="1:21">
      <c r="A703">
        <v>387276</v>
      </c>
      <c r="B703" t="s">
        <v>60</v>
      </c>
      <c r="C703" t="s">
        <v>65</v>
      </c>
      <c r="D703" t="s">
        <v>66</v>
      </c>
      <c r="E703" t="s">
        <v>61</v>
      </c>
      <c r="G703" t="s">
        <v>67</v>
      </c>
      <c r="H703" s="1">
        <v>4</v>
      </c>
      <c r="I703" t="s">
        <v>19</v>
      </c>
      <c r="J703" t="s">
        <v>27</v>
      </c>
      <c r="K703" t="s">
        <v>21</v>
      </c>
      <c r="L703">
        <v>3</v>
      </c>
      <c r="M703">
        <v>6000000</v>
      </c>
      <c r="N703">
        <v>100</v>
      </c>
      <c r="O703">
        <v>6000000</v>
      </c>
      <c r="P703">
        <v>5</v>
      </c>
      <c r="Q703">
        <v>134719223</v>
      </c>
      <c r="R703">
        <v>5.27</v>
      </c>
      <c r="S703">
        <v>7109151</v>
      </c>
      <c r="T703" t="s">
        <v>22</v>
      </c>
      <c r="U703" t="s">
        <v>401</v>
      </c>
    </row>
    <row r="704" spans="1:21">
      <c r="A704">
        <v>387275</v>
      </c>
      <c r="B704" t="s">
        <v>60</v>
      </c>
      <c r="C704" t="s">
        <v>65</v>
      </c>
      <c r="D704" t="s">
        <v>66</v>
      </c>
      <c r="E704" t="s">
        <v>61</v>
      </c>
      <c r="G704" t="s">
        <v>67</v>
      </c>
      <c r="H704" s="1">
        <v>3</v>
      </c>
      <c r="I704" t="s">
        <v>24</v>
      </c>
      <c r="J704" t="s">
        <v>26</v>
      </c>
      <c r="K704" t="s">
        <v>21</v>
      </c>
      <c r="L704">
        <v>3</v>
      </c>
      <c r="M704">
        <v>6000000</v>
      </c>
      <c r="N704">
        <v>100</v>
      </c>
      <c r="O704">
        <v>6000000</v>
      </c>
      <c r="P704">
        <v>4</v>
      </c>
      <c r="Q704">
        <v>107200000</v>
      </c>
      <c r="R704">
        <v>4.66</v>
      </c>
      <c r="S704">
        <v>4996821</v>
      </c>
      <c r="T704" t="s">
        <v>22</v>
      </c>
      <c r="U704" t="s">
        <v>401</v>
      </c>
    </row>
    <row r="705" spans="1:21">
      <c r="A705">
        <v>387274</v>
      </c>
      <c r="B705" t="s">
        <v>60</v>
      </c>
      <c r="C705" t="s">
        <v>65</v>
      </c>
      <c r="D705" t="s">
        <v>66</v>
      </c>
      <c r="E705" t="s">
        <v>61</v>
      </c>
      <c r="G705" t="s">
        <v>67</v>
      </c>
      <c r="H705" s="1">
        <v>3</v>
      </c>
      <c r="I705" t="s">
        <v>23</v>
      </c>
      <c r="J705" t="s">
        <v>26</v>
      </c>
      <c r="K705" t="s">
        <v>21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22</v>
      </c>
      <c r="U705" t="s">
        <v>401</v>
      </c>
    </row>
    <row r="706" spans="1:21">
      <c r="A706">
        <v>387273</v>
      </c>
      <c r="B706" t="s">
        <v>60</v>
      </c>
      <c r="C706" t="s">
        <v>65</v>
      </c>
      <c r="D706" t="s">
        <v>66</v>
      </c>
      <c r="E706" t="s">
        <v>61</v>
      </c>
      <c r="G706" t="s">
        <v>67</v>
      </c>
      <c r="H706" s="1">
        <v>3</v>
      </c>
      <c r="I706" t="s">
        <v>19</v>
      </c>
      <c r="J706" t="s">
        <v>26</v>
      </c>
      <c r="K706" t="s">
        <v>21</v>
      </c>
      <c r="L706">
        <v>3</v>
      </c>
      <c r="M706">
        <v>6000000</v>
      </c>
      <c r="N706">
        <v>100</v>
      </c>
      <c r="O706">
        <v>6000000</v>
      </c>
      <c r="P706">
        <v>2</v>
      </c>
      <c r="Q706">
        <v>52688439</v>
      </c>
      <c r="R706">
        <v>5.92</v>
      </c>
      <c r="S706">
        <v>3119959</v>
      </c>
      <c r="T706" t="s">
        <v>22</v>
      </c>
      <c r="U706" t="s">
        <v>401</v>
      </c>
    </row>
    <row r="707" spans="1:21">
      <c r="A707">
        <v>387272</v>
      </c>
      <c r="B707" t="s">
        <v>60</v>
      </c>
      <c r="C707" t="s">
        <v>65</v>
      </c>
      <c r="D707" t="s">
        <v>66</v>
      </c>
      <c r="E707" t="s">
        <v>61</v>
      </c>
      <c r="G707" t="s">
        <v>67</v>
      </c>
      <c r="H707" s="1">
        <v>2</v>
      </c>
      <c r="I707" t="s">
        <v>24</v>
      </c>
      <c r="J707" t="s">
        <v>25</v>
      </c>
      <c r="K707" t="s">
        <v>21</v>
      </c>
      <c r="L707">
        <v>3</v>
      </c>
      <c r="M707">
        <v>6000000</v>
      </c>
      <c r="N707">
        <v>100</v>
      </c>
      <c r="O707">
        <v>6000000</v>
      </c>
      <c r="P707">
        <v>6</v>
      </c>
      <c r="Q707">
        <v>148780000</v>
      </c>
      <c r="R707">
        <v>4.04</v>
      </c>
      <c r="S707">
        <v>6012962</v>
      </c>
      <c r="T707" t="s">
        <v>22</v>
      </c>
      <c r="U707" t="s">
        <v>401</v>
      </c>
    </row>
    <row r="708" spans="1:21">
      <c r="A708">
        <v>387271</v>
      </c>
      <c r="B708" t="s">
        <v>60</v>
      </c>
      <c r="C708" t="s">
        <v>65</v>
      </c>
      <c r="D708" t="s">
        <v>66</v>
      </c>
      <c r="E708" t="s">
        <v>61</v>
      </c>
      <c r="G708" t="s">
        <v>67</v>
      </c>
      <c r="H708" s="1">
        <v>2</v>
      </c>
      <c r="I708" t="s">
        <v>23</v>
      </c>
      <c r="J708" t="s">
        <v>25</v>
      </c>
      <c r="K708" t="s">
        <v>21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22</v>
      </c>
      <c r="U708" t="s">
        <v>401</v>
      </c>
    </row>
    <row r="709" spans="1:21">
      <c r="A709">
        <v>387270</v>
      </c>
      <c r="B709" t="s">
        <v>60</v>
      </c>
      <c r="C709" t="s">
        <v>65</v>
      </c>
      <c r="D709" t="s">
        <v>66</v>
      </c>
      <c r="E709" t="s">
        <v>61</v>
      </c>
      <c r="G709" t="s">
        <v>67</v>
      </c>
      <c r="H709" s="1">
        <v>2</v>
      </c>
      <c r="I709" t="s">
        <v>19</v>
      </c>
      <c r="J709" t="s">
        <v>25</v>
      </c>
      <c r="K709" t="s">
        <v>21</v>
      </c>
      <c r="L709">
        <v>3</v>
      </c>
      <c r="M709">
        <v>6000000</v>
      </c>
      <c r="N709">
        <v>100</v>
      </c>
      <c r="O709">
        <v>6000000</v>
      </c>
      <c r="P709">
        <v>2</v>
      </c>
      <c r="Q709">
        <v>81800000</v>
      </c>
      <c r="R709">
        <v>4.3600000000000003</v>
      </c>
      <c r="S709">
        <v>3571200</v>
      </c>
      <c r="T709" t="s">
        <v>22</v>
      </c>
      <c r="U709" t="s">
        <v>401</v>
      </c>
    </row>
    <row r="710" spans="1:21">
      <c r="A710">
        <v>387269</v>
      </c>
      <c r="B710" t="s">
        <v>60</v>
      </c>
      <c r="C710" t="s">
        <v>65</v>
      </c>
      <c r="D710" t="s">
        <v>66</v>
      </c>
      <c r="E710" t="s">
        <v>61</v>
      </c>
      <c r="G710" t="s">
        <v>67</v>
      </c>
      <c r="H710" s="1">
        <v>1</v>
      </c>
      <c r="I710" t="s">
        <v>24</v>
      </c>
      <c r="J710" t="s">
        <v>20</v>
      </c>
      <c r="K710" t="s">
        <v>21</v>
      </c>
      <c r="L710">
        <v>0</v>
      </c>
      <c r="M710">
        <v>0</v>
      </c>
      <c r="N710">
        <v>0</v>
      </c>
      <c r="O710">
        <v>0</v>
      </c>
      <c r="P710">
        <v>2</v>
      </c>
      <c r="Q710">
        <v>68300000</v>
      </c>
      <c r="R710">
        <v>4.26</v>
      </c>
      <c r="S710">
        <v>2909876</v>
      </c>
      <c r="T710" t="s">
        <v>22</v>
      </c>
      <c r="U710" t="s">
        <v>401</v>
      </c>
    </row>
    <row r="711" spans="1:21">
      <c r="A711">
        <v>387268</v>
      </c>
      <c r="B711" t="s">
        <v>60</v>
      </c>
      <c r="C711" t="s">
        <v>65</v>
      </c>
      <c r="D711" t="s">
        <v>66</v>
      </c>
      <c r="E711" t="s">
        <v>61</v>
      </c>
      <c r="G711" t="s">
        <v>67</v>
      </c>
      <c r="H711" s="1">
        <v>1</v>
      </c>
      <c r="I711" t="s">
        <v>23</v>
      </c>
      <c r="J711" t="s">
        <v>20</v>
      </c>
      <c r="K711" t="s">
        <v>21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22</v>
      </c>
      <c r="U711" t="s">
        <v>402</v>
      </c>
    </row>
    <row r="712" spans="1:21">
      <c r="A712">
        <v>387267</v>
      </c>
      <c r="B712" t="s">
        <v>60</v>
      </c>
      <c r="C712" t="s">
        <v>65</v>
      </c>
      <c r="D712" t="s">
        <v>66</v>
      </c>
      <c r="E712" t="s">
        <v>61</v>
      </c>
      <c r="G712" t="s">
        <v>67</v>
      </c>
      <c r="H712" s="1">
        <v>1</v>
      </c>
      <c r="I712" t="s">
        <v>19</v>
      </c>
      <c r="J712" t="s">
        <v>20</v>
      </c>
      <c r="K712" t="s">
        <v>21</v>
      </c>
      <c r="L712">
        <v>3</v>
      </c>
      <c r="M712">
        <v>6000000</v>
      </c>
      <c r="N712">
        <v>100</v>
      </c>
      <c r="O712">
        <v>6000000</v>
      </c>
      <c r="P712">
        <v>3</v>
      </c>
      <c r="Q712">
        <v>61380000</v>
      </c>
      <c r="R712">
        <v>5.22</v>
      </c>
      <c r="S712">
        <v>3204806</v>
      </c>
      <c r="T712" t="s">
        <v>22</v>
      </c>
      <c r="U712" t="s">
        <v>402</v>
      </c>
    </row>
    <row r="713" spans="1:21">
      <c r="A713">
        <v>387266</v>
      </c>
      <c r="B713" t="s">
        <v>60</v>
      </c>
      <c r="C713" t="s">
        <v>65</v>
      </c>
      <c r="D713" t="s">
        <v>66</v>
      </c>
      <c r="E713" t="s">
        <v>61</v>
      </c>
      <c r="G713" t="s">
        <v>67</v>
      </c>
      <c r="H713" s="1">
        <v>12</v>
      </c>
      <c r="I713" t="s">
        <v>24</v>
      </c>
      <c r="J713" t="s">
        <v>35</v>
      </c>
      <c r="K713" t="s">
        <v>21</v>
      </c>
      <c r="L713">
        <v>3</v>
      </c>
      <c r="M713">
        <v>6000000</v>
      </c>
      <c r="N713">
        <v>100</v>
      </c>
      <c r="O713">
        <v>6000000</v>
      </c>
      <c r="P713">
        <v>0</v>
      </c>
      <c r="Q713">
        <v>0</v>
      </c>
      <c r="R713">
        <v>0</v>
      </c>
      <c r="S713">
        <v>0</v>
      </c>
      <c r="T713" t="s">
        <v>22</v>
      </c>
      <c r="U713" t="s">
        <v>402</v>
      </c>
    </row>
    <row r="714" spans="1:21">
      <c r="A714">
        <v>387265</v>
      </c>
      <c r="B714" t="s">
        <v>60</v>
      </c>
      <c r="C714" t="s">
        <v>65</v>
      </c>
      <c r="D714" t="s">
        <v>66</v>
      </c>
      <c r="E714" t="s">
        <v>61</v>
      </c>
      <c r="G714" t="s">
        <v>67</v>
      </c>
      <c r="H714" s="1">
        <v>12</v>
      </c>
      <c r="I714" t="s">
        <v>23</v>
      </c>
      <c r="J714" t="s">
        <v>35</v>
      </c>
      <c r="K714" t="s">
        <v>21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22</v>
      </c>
      <c r="U714" t="s">
        <v>402</v>
      </c>
    </row>
    <row r="715" spans="1:21">
      <c r="A715">
        <v>387264</v>
      </c>
      <c r="B715" t="s">
        <v>60</v>
      </c>
      <c r="C715" t="s">
        <v>65</v>
      </c>
      <c r="D715" t="s">
        <v>66</v>
      </c>
      <c r="E715" t="s">
        <v>61</v>
      </c>
      <c r="G715" t="s">
        <v>67</v>
      </c>
      <c r="H715" s="1">
        <v>12</v>
      </c>
      <c r="I715" t="s">
        <v>19</v>
      </c>
      <c r="J715" t="s">
        <v>35</v>
      </c>
      <c r="K715" t="s">
        <v>21</v>
      </c>
      <c r="L715">
        <v>3</v>
      </c>
      <c r="M715">
        <v>6000000</v>
      </c>
      <c r="N715">
        <v>100</v>
      </c>
      <c r="O715">
        <v>6000000</v>
      </c>
      <c r="P715">
        <v>0</v>
      </c>
      <c r="Q715">
        <v>0</v>
      </c>
      <c r="R715">
        <v>0</v>
      </c>
      <c r="S715">
        <v>0</v>
      </c>
      <c r="T715" t="s">
        <v>22</v>
      </c>
      <c r="U715" t="s">
        <v>402</v>
      </c>
    </row>
    <row r="716" spans="1:21">
      <c r="A716">
        <v>387263</v>
      </c>
      <c r="B716" t="s">
        <v>60</v>
      </c>
      <c r="C716" t="s">
        <v>65</v>
      </c>
      <c r="D716" t="s">
        <v>66</v>
      </c>
      <c r="E716" t="s">
        <v>61</v>
      </c>
      <c r="G716" t="s">
        <v>67</v>
      </c>
      <c r="H716" s="1">
        <v>11</v>
      </c>
      <c r="I716" t="s">
        <v>24</v>
      </c>
      <c r="J716" t="s">
        <v>34</v>
      </c>
      <c r="K716" t="s">
        <v>21</v>
      </c>
      <c r="L716">
        <v>3</v>
      </c>
      <c r="M716">
        <v>6000000</v>
      </c>
      <c r="N716">
        <v>100</v>
      </c>
      <c r="O716">
        <v>6000000</v>
      </c>
      <c r="P716">
        <v>0</v>
      </c>
      <c r="Q716">
        <v>0</v>
      </c>
      <c r="R716">
        <v>0</v>
      </c>
      <c r="S716">
        <v>0</v>
      </c>
      <c r="T716" t="s">
        <v>22</v>
      </c>
      <c r="U716" t="s">
        <v>402</v>
      </c>
    </row>
    <row r="717" spans="1:21">
      <c r="A717">
        <v>387262</v>
      </c>
      <c r="B717" t="s">
        <v>60</v>
      </c>
      <c r="C717" t="s">
        <v>65</v>
      </c>
      <c r="D717" t="s">
        <v>66</v>
      </c>
      <c r="E717" t="s">
        <v>61</v>
      </c>
      <c r="G717" t="s">
        <v>67</v>
      </c>
      <c r="H717" s="1">
        <v>11</v>
      </c>
      <c r="I717" t="s">
        <v>23</v>
      </c>
      <c r="J717" t="s">
        <v>34</v>
      </c>
      <c r="K717" t="s">
        <v>21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22</v>
      </c>
      <c r="U717" t="s">
        <v>402</v>
      </c>
    </row>
    <row r="718" spans="1:21">
      <c r="A718">
        <v>387261</v>
      </c>
      <c r="B718" t="s">
        <v>60</v>
      </c>
      <c r="C718" t="s">
        <v>65</v>
      </c>
      <c r="D718" t="s">
        <v>66</v>
      </c>
      <c r="E718" t="s">
        <v>61</v>
      </c>
      <c r="G718" t="s">
        <v>67</v>
      </c>
      <c r="H718" s="1">
        <v>11</v>
      </c>
      <c r="I718" t="s">
        <v>19</v>
      </c>
      <c r="J718" t="s">
        <v>34</v>
      </c>
      <c r="K718" t="s">
        <v>21</v>
      </c>
      <c r="L718">
        <v>3</v>
      </c>
      <c r="M718">
        <v>6000000</v>
      </c>
      <c r="N718">
        <v>80</v>
      </c>
      <c r="O718">
        <v>4800000</v>
      </c>
      <c r="P718">
        <v>0</v>
      </c>
      <c r="Q718">
        <v>0</v>
      </c>
      <c r="R718">
        <v>0</v>
      </c>
      <c r="S718">
        <v>0</v>
      </c>
      <c r="T718" t="s">
        <v>22</v>
      </c>
      <c r="U718" t="s">
        <v>402</v>
      </c>
    </row>
    <row r="719" spans="1:21">
      <c r="A719">
        <v>387260</v>
      </c>
      <c r="B719" t="s">
        <v>60</v>
      </c>
      <c r="C719" t="s">
        <v>65</v>
      </c>
      <c r="D719" t="s">
        <v>66</v>
      </c>
      <c r="E719" t="s">
        <v>61</v>
      </c>
      <c r="G719" t="s">
        <v>67</v>
      </c>
      <c r="H719" s="1">
        <v>10</v>
      </c>
      <c r="I719" t="s">
        <v>24</v>
      </c>
      <c r="J719" t="s">
        <v>33</v>
      </c>
      <c r="K719" t="s">
        <v>21</v>
      </c>
      <c r="L719">
        <v>3</v>
      </c>
      <c r="M719">
        <v>6000000</v>
      </c>
      <c r="N719">
        <v>100</v>
      </c>
      <c r="O719">
        <v>6000000</v>
      </c>
      <c r="P719">
        <v>6</v>
      </c>
      <c r="Q719">
        <v>134100000</v>
      </c>
      <c r="R719">
        <v>4.87</v>
      </c>
      <c r="S719">
        <v>6533771</v>
      </c>
      <c r="T719" t="s">
        <v>22</v>
      </c>
      <c r="U719" t="s">
        <v>402</v>
      </c>
    </row>
    <row r="720" spans="1:21">
      <c r="A720">
        <v>387259</v>
      </c>
      <c r="B720" t="s">
        <v>60</v>
      </c>
      <c r="C720" t="s">
        <v>65</v>
      </c>
      <c r="D720" t="s">
        <v>66</v>
      </c>
      <c r="E720" t="s">
        <v>61</v>
      </c>
      <c r="G720" t="s">
        <v>67</v>
      </c>
      <c r="H720" s="1">
        <v>10</v>
      </c>
      <c r="I720" t="s">
        <v>23</v>
      </c>
      <c r="J720" t="s">
        <v>33</v>
      </c>
      <c r="K720" t="s">
        <v>21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22</v>
      </c>
      <c r="U720" t="s">
        <v>307</v>
      </c>
    </row>
    <row r="721" spans="1:21">
      <c r="A721">
        <v>387258</v>
      </c>
      <c r="B721" t="s">
        <v>60</v>
      </c>
      <c r="C721" t="s">
        <v>65</v>
      </c>
      <c r="D721" t="s">
        <v>66</v>
      </c>
      <c r="E721" t="s">
        <v>61</v>
      </c>
      <c r="G721" t="s">
        <v>67</v>
      </c>
      <c r="H721" s="1">
        <v>10</v>
      </c>
      <c r="I721" t="s">
        <v>19</v>
      </c>
      <c r="J721" t="s">
        <v>33</v>
      </c>
      <c r="K721" t="s">
        <v>21</v>
      </c>
      <c r="L721">
        <v>3</v>
      </c>
      <c r="M721">
        <v>6000000</v>
      </c>
      <c r="N721">
        <v>80</v>
      </c>
      <c r="O721">
        <v>4800000</v>
      </c>
      <c r="P721">
        <v>0</v>
      </c>
      <c r="Q721">
        <v>0</v>
      </c>
      <c r="R721">
        <v>0</v>
      </c>
      <c r="S721">
        <v>0</v>
      </c>
      <c r="T721" t="s">
        <v>22</v>
      </c>
      <c r="U721" t="s">
        <v>307</v>
      </c>
    </row>
    <row r="722" spans="1:21">
      <c r="A722">
        <v>388114</v>
      </c>
      <c r="B722" t="s">
        <v>60</v>
      </c>
      <c r="C722" t="s">
        <v>63</v>
      </c>
      <c r="D722" t="s">
        <v>64</v>
      </c>
      <c r="E722" t="s">
        <v>61</v>
      </c>
      <c r="F722" t="s">
        <v>43</v>
      </c>
      <c r="G722" t="s">
        <v>62</v>
      </c>
      <c r="H722" s="1">
        <v>9</v>
      </c>
      <c r="I722" t="s">
        <v>24</v>
      </c>
      <c r="J722" t="s">
        <v>32</v>
      </c>
      <c r="K722" t="s">
        <v>21</v>
      </c>
      <c r="L722">
        <v>1</v>
      </c>
      <c r="M722">
        <v>21000000</v>
      </c>
      <c r="N722">
        <v>25</v>
      </c>
      <c r="O722">
        <v>5250000</v>
      </c>
      <c r="P722">
        <v>1</v>
      </c>
      <c r="Q722">
        <v>22063436</v>
      </c>
      <c r="R722">
        <v>26.03</v>
      </c>
      <c r="S722">
        <v>5745261</v>
      </c>
      <c r="T722" t="s">
        <v>22</v>
      </c>
      <c r="U722" t="s">
        <v>403</v>
      </c>
    </row>
    <row r="723" spans="1:21">
      <c r="A723">
        <v>388113</v>
      </c>
      <c r="B723" t="s">
        <v>60</v>
      </c>
      <c r="C723" t="s">
        <v>63</v>
      </c>
      <c r="D723" t="s">
        <v>64</v>
      </c>
      <c r="E723" t="s">
        <v>61</v>
      </c>
      <c r="F723" t="s">
        <v>43</v>
      </c>
      <c r="G723" t="s">
        <v>62</v>
      </c>
      <c r="H723" s="1">
        <v>9</v>
      </c>
      <c r="I723" t="s">
        <v>23</v>
      </c>
      <c r="J723" t="s">
        <v>32</v>
      </c>
      <c r="K723" t="s">
        <v>21</v>
      </c>
      <c r="L723">
        <v>2</v>
      </c>
      <c r="M723">
        <v>42000000</v>
      </c>
      <c r="N723">
        <v>25</v>
      </c>
      <c r="O723">
        <v>10500000</v>
      </c>
      <c r="P723">
        <v>0</v>
      </c>
      <c r="Q723">
        <v>0</v>
      </c>
      <c r="R723">
        <v>0</v>
      </c>
      <c r="S723">
        <v>0</v>
      </c>
      <c r="T723" t="s">
        <v>22</v>
      </c>
      <c r="U723" t="s">
        <v>403</v>
      </c>
    </row>
    <row r="724" spans="1:21">
      <c r="A724">
        <v>388112</v>
      </c>
      <c r="B724" t="s">
        <v>60</v>
      </c>
      <c r="C724" t="s">
        <v>63</v>
      </c>
      <c r="D724" t="s">
        <v>64</v>
      </c>
      <c r="E724" t="s">
        <v>61</v>
      </c>
      <c r="F724" t="s">
        <v>43</v>
      </c>
      <c r="G724" t="s">
        <v>62</v>
      </c>
      <c r="H724" s="1">
        <v>9</v>
      </c>
      <c r="I724" t="s">
        <v>19</v>
      </c>
      <c r="J724" t="s">
        <v>32</v>
      </c>
      <c r="K724" t="s">
        <v>21</v>
      </c>
      <c r="L724">
        <v>2</v>
      </c>
      <c r="M724">
        <v>42000000</v>
      </c>
      <c r="N724">
        <v>25</v>
      </c>
      <c r="O724">
        <v>10500000</v>
      </c>
      <c r="P724">
        <v>1</v>
      </c>
      <c r="Q724">
        <v>22845144</v>
      </c>
      <c r="R724">
        <v>22.32</v>
      </c>
      <c r="S724">
        <v>5099738</v>
      </c>
      <c r="T724" t="s">
        <v>22</v>
      </c>
      <c r="U724" t="s">
        <v>403</v>
      </c>
    </row>
    <row r="725" spans="1:21">
      <c r="A725">
        <v>388111</v>
      </c>
      <c r="B725" t="s">
        <v>60</v>
      </c>
      <c r="C725" t="s">
        <v>63</v>
      </c>
      <c r="D725" t="s">
        <v>64</v>
      </c>
      <c r="E725" t="s">
        <v>61</v>
      </c>
      <c r="F725" t="s">
        <v>43</v>
      </c>
      <c r="G725" t="s">
        <v>62</v>
      </c>
      <c r="H725" s="1">
        <v>8</v>
      </c>
      <c r="I725" t="s">
        <v>24</v>
      </c>
      <c r="J725" t="s">
        <v>31</v>
      </c>
      <c r="K725" t="s">
        <v>21</v>
      </c>
      <c r="L725">
        <v>1</v>
      </c>
      <c r="M725">
        <v>21000000</v>
      </c>
      <c r="N725">
        <v>25</v>
      </c>
      <c r="O725">
        <v>5250000</v>
      </c>
      <c r="P725">
        <v>1</v>
      </c>
      <c r="Q725">
        <v>25377095</v>
      </c>
      <c r="R725">
        <v>25.05</v>
      </c>
      <c r="S725">
        <v>6357302</v>
      </c>
      <c r="T725" t="s">
        <v>22</v>
      </c>
      <c r="U725" t="s">
        <v>403</v>
      </c>
    </row>
    <row r="726" spans="1:21">
      <c r="A726">
        <v>388110</v>
      </c>
      <c r="B726" t="s">
        <v>60</v>
      </c>
      <c r="C726" t="s">
        <v>63</v>
      </c>
      <c r="D726" t="s">
        <v>64</v>
      </c>
      <c r="E726" t="s">
        <v>61</v>
      </c>
      <c r="F726" t="s">
        <v>43</v>
      </c>
      <c r="G726" t="s">
        <v>62</v>
      </c>
      <c r="H726" s="1">
        <v>8</v>
      </c>
      <c r="I726" t="s">
        <v>23</v>
      </c>
      <c r="J726" t="s">
        <v>31</v>
      </c>
      <c r="K726" t="s">
        <v>21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22</v>
      </c>
      <c r="U726" t="s">
        <v>403</v>
      </c>
    </row>
    <row r="727" spans="1:21">
      <c r="A727">
        <v>388109</v>
      </c>
      <c r="B727" t="s">
        <v>60</v>
      </c>
      <c r="C727" t="s">
        <v>63</v>
      </c>
      <c r="D727" t="s">
        <v>64</v>
      </c>
      <c r="E727" t="s">
        <v>61</v>
      </c>
      <c r="F727" t="s">
        <v>43</v>
      </c>
      <c r="G727" t="s">
        <v>62</v>
      </c>
      <c r="H727" s="1">
        <v>8</v>
      </c>
      <c r="I727" t="s">
        <v>19</v>
      </c>
      <c r="J727" t="s">
        <v>31</v>
      </c>
      <c r="K727" t="s">
        <v>21</v>
      </c>
      <c r="L727">
        <v>2</v>
      </c>
      <c r="M727">
        <v>42000000</v>
      </c>
      <c r="N727">
        <v>25</v>
      </c>
      <c r="O727">
        <v>10500000</v>
      </c>
      <c r="P727">
        <v>0</v>
      </c>
      <c r="Q727">
        <v>0</v>
      </c>
      <c r="R727">
        <v>0</v>
      </c>
      <c r="S727">
        <v>0</v>
      </c>
      <c r="T727" t="s">
        <v>22</v>
      </c>
      <c r="U727" t="s">
        <v>404</v>
      </c>
    </row>
    <row r="728" spans="1:21">
      <c r="A728">
        <v>388108</v>
      </c>
      <c r="B728" t="s">
        <v>60</v>
      </c>
      <c r="C728" t="s">
        <v>63</v>
      </c>
      <c r="D728" t="s">
        <v>64</v>
      </c>
      <c r="E728" t="s">
        <v>61</v>
      </c>
      <c r="F728" t="s">
        <v>43</v>
      </c>
      <c r="G728" t="s">
        <v>62</v>
      </c>
      <c r="H728" s="1">
        <v>7</v>
      </c>
      <c r="I728" t="s">
        <v>24</v>
      </c>
      <c r="J728" t="s">
        <v>30</v>
      </c>
      <c r="K728" t="s">
        <v>21</v>
      </c>
      <c r="L728">
        <v>2</v>
      </c>
      <c r="M728">
        <v>45242021</v>
      </c>
      <c r="N728">
        <v>26.05</v>
      </c>
      <c r="O728">
        <v>11789136</v>
      </c>
      <c r="P728">
        <v>1</v>
      </c>
      <c r="Q728">
        <v>20371250</v>
      </c>
      <c r="R728">
        <v>27.16</v>
      </c>
      <c r="S728">
        <v>5532907</v>
      </c>
      <c r="T728" t="s">
        <v>22</v>
      </c>
      <c r="U728" t="s">
        <v>404</v>
      </c>
    </row>
    <row r="729" spans="1:21">
      <c r="A729">
        <v>388107</v>
      </c>
      <c r="B729" t="s">
        <v>60</v>
      </c>
      <c r="C729" t="s">
        <v>63</v>
      </c>
      <c r="D729" t="s">
        <v>64</v>
      </c>
      <c r="E729" t="s">
        <v>61</v>
      </c>
      <c r="F729" t="s">
        <v>43</v>
      </c>
      <c r="G729" t="s">
        <v>62</v>
      </c>
      <c r="H729" s="1">
        <v>7</v>
      </c>
      <c r="I729" t="s">
        <v>23</v>
      </c>
      <c r="J729" t="s">
        <v>30</v>
      </c>
      <c r="K729" t="s">
        <v>21</v>
      </c>
      <c r="L729">
        <v>0</v>
      </c>
      <c r="M729">
        <v>0</v>
      </c>
      <c r="N729">
        <v>0</v>
      </c>
      <c r="O729">
        <v>0</v>
      </c>
      <c r="P729">
        <v>2</v>
      </c>
      <c r="Q729">
        <v>46921337</v>
      </c>
      <c r="R729">
        <v>21.39</v>
      </c>
      <c r="S729">
        <v>10038150</v>
      </c>
      <c r="T729" t="s">
        <v>22</v>
      </c>
      <c r="U729" t="s">
        <v>404</v>
      </c>
    </row>
    <row r="730" spans="1:21">
      <c r="A730">
        <v>388106</v>
      </c>
      <c r="B730" t="s">
        <v>60</v>
      </c>
      <c r="C730" t="s">
        <v>63</v>
      </c>
      <c r="D730" t="s">
        <v>64</v>
      </c>
      <c r="E730" t="s">
        <v>61</v>
      </c>
      <c r="F730" t="s">
        <v>43</v>
      </c>
      <c r="G730" t="s">
        <v>62</v>
      </c>
      <c r="H730" s="1">
        <v>7</v>
      </c>
      <c r="I730" t="s">
        <v>19</v>
      </c>
      <c r="J730" t="s">
        <v>30</v>
      </c>
      <c r="K730" t="s">
        <v>21</v>
      </c>
      <c r="L730">
        <v>1</v>
      </c>
      <c r="M730">
        <v>21000000</v>
      </c>
      <c r="N730">
        <v>25</v>
      </c>
      <c r="O730">
        <v>5250000</v>
      </c>
      <c r="P730">
        <v>2</v>
      </c>
      <c r="Q730">
        <v>44083161</v>
      </c>
      <c r="R730">
        <v>21.1</v>
      </c>
      <c r="S730">
        <v>9303974</v>
      </c>
      <c r="T730" t="s">
        <v>22</v>
      </c>
      <c r="U730" t="s">
        <v>404</v>
      </c>
    </row>
    <row r="731" spans="1:21">
      <c r="A731">
        <v>388105</v>
      </c>
      <c r="B731" t="s">
        <v>60</v>
      </c>
      <c r="C731" t="s">
        <v>63</v>
      </c>
      <c r="D731" t="s">
        <v>64</v>
      </c>
      <c r="E731" t="s">
        <v>61</v>
      </c>
      <c r="F731" t="s">
        <v>43</v>
      </c>
      <c r="G731" t="s">
        <v>62</v>
      </c>
      <c r="H731" s="1">
        <v>6</v>
      </c>
      <c r="I731" t="s">
        <v>24</v>
      </c>
      <c r="J731" t="s">
        <v>29</v>
      </c>
      <c r="K731" t="s">
        <v>21</v>
      </c>
      <c r="L731">
        <v>1</v>
      </c>
      <c r="M731">
        <v>18270003</v>
      </c>
      <c r="N731">
        <v>26.5</v>
      </c>
      <c r="O731">
        <v>4841551</v>
      </c>
      <c r="P731">
        <v>0</v>
      </c>
      <c r="Q731">
        <v>0</v>
      </c>
      <c r="R731">
        <v>0</v>
      </c>
      <c r="S731">
        <v>0</v>
      </c>
      <c r="T731" t="s">
        <v>22</v>
      </c>
      <c r="U731" t="s">
        <v>404</v>
      </c>
    </row>
    <row r="732" spans="1:21">
      <c r="A732">
        <v>388104</v>
      </c>
      <c r="B732" t="s">
        <v>60</v>
      </c>
      <c r="C732" t="s">
        <v>63</v>
      </c>
      <c r="D732" t="s">
        <v>64</v>
      </c>
      <c r="E732" t="s">
        <v>61</v>
      </c>
      <c r="F732" t="s">
        <v>43</v>
      </c>
      <c r="G732" t="s">
        <v>62</v>
      </c>
      <c r="H732" s="1">
        <v>6</v>
      </c>
      <c r="I732" t="s">
        <v>23</v>
      </c>
      <c r="J732" t="s">
        <v>29</v>
      </c>
      <c r="K732" t="s">
        <v>21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44735654</v>
      </c>
      <c r="R732">
        <v>21.7</v>
      </c>
      <c r="S732">
        <v>9709487</v>
      </c>
      <c r="T732" t="s">
        <v>22</v>
      </c>
      <c r="U732" t="s">
        <v>404</v>
      </c>
    </row>
    <row r="733" spans="1:21">
      <c r="A733">
        <v>388103</v>
      </c>
      <c r="B733" t="s">
        <v>60</v>
      </c>
      <c r="C733" t="s">
        <v>63</v>
      </c>
      <c r="D733" t="s">
        <v>64</v>
      </c>
      <c r="E733" t="s">
        <v>61</v>
      </c>
      <c r="F733" t="s">
        <v>43</v>
      </c>
      <c r="G733" t="s">
        <v>62</v>
      </c>
      <c r="H733" s="1">
        <v>6</v>
      </c>
      <c r="I733" t="s">
        <v>19</v>
      </c>
      <c r="J733" t="s">
        <v>29</v>
      </c>
      <c r="K733" t="s">
        <v>21</v>
      </c>
      <c r="L733">
        <v>2</v>
      </c>
      <c r="M733">
        <v>42000000</v>
      </c>
      <c r="N733">
        <v>25</v>
      </c>
      <c r="O733">
        <v>10500000</v>
      </c>
      <c r="P733">
        <v>2</v>
      </c>
      <c r="Q733">
        <v>43213981</v>
      </c>
      <c r="R733">
        <v>24.19</v>
      </c>
      <c r="S733">
        <v>10455754</v>
      </c>
      <c r="T733" t="s">
        <v>22</v>
      </c>
      <c r="U733" t="s">
        <v>404</v>
      </c>
    </row>
    <row r="734" spans="1:21">
      <c r="A734">
        <v>388102</v>
      </c>
      <c r="B734" t="s">
        <v>60</v>
      </c>
      <c r="C734" t="s">
        <v>63</v>
      </c>
      <c r="D734" t="s">
        <v>64</v>
      </c>
      <c r="E734" t="s">
        <v>61</v>
      </c>
      <c r="F734" t="s">
        <v>43</v>
      </c>
      <c r="G734" t="s">
        <v>62</v>
      </c>
      <c r="H734" s="1">
        <v>5</v>
      </c>
      <c r="I734" t="s">
        <v>24</v>
      </c>
      <c r="J734" t="s">
        <v>28</v>
      </c>
      <c r="K734" t="s">
        <v>21</v>
      </c>
      <c r="L734">
        <v>2</v>
      </c>
      <c r="M734">
        <v>39864434</v>
      </c>
      <c r="N734">
        <v>23.74</v>
      </c>
      <c r="O734">
        <v>9467350</v>
      </c>
      <c r="P734">
        <v>1</v>
      </c>
      <c r="Q734">
        <v>23383912</v>
      </c>
      <c r="R734">
        <v>24.77</v>
      </c>
      <c r="S734">
        <v>5792436</v>
      </c>
      <c r="T734" t="s">
        <v>22</v>
      </c>
      <c r="U734" t="s">
        <v>404</v>
      </c>
    </row>
    <row r="735" spans="1:21">
      <c r="A735">
        <v>388101</v>
      </c>
      <c r="B735" t="s">
        <v>60</v>
      </c>
      <c r="C735" t="s">
        <v>63</v>
      </c>
      <c r="D735" t="s">
        <v>64</v>
      </c>
      <c r="E735" t="s">
        <v>61</v>
      </c>
      <c r="F735" t="s">
        <v>43</v>
      </c>
      <c r="G735" t="s">
        <v>62</v>
      </c>
      <c r="H735" s="1">
        <v>5</v>
      </c>
      <c r="I735" t="s">
        <v>23</v>
      </c>
      <c r="J735" t="s">
        <v>28</v>
      </c>
      <c r="K735" t="s">
        <v>21</v>
      </c>
      <c r="L735">
        <v>2</v>
      </c>
      <c r="M735">
        <v>43182781</v>
      </c>
      <c r="N735">
        <v>22.68</v>
      </c>
      <c r="O735">
        <v>9794661</v>
      </c>
      <c r="P735">
        <v>0</v>
      </c>
      <c r="Q735">
        <v>0</v>
      </c>
      <c r="R735">
        <v>0</v>
      </c>
      <c r="S735">
        <v>0</v>
      </c>
      <c r="T735" t="s">
        <v>22</v>
      </c>
      <c r="U735" t="s">
        <v>405</v>
      </c>
    </row>
    <row r="736" spans="1:21">
      <c r="A736">
        <v>388100</v>
      </c>
      <c r="B736" t="s">
        <v>60</v>
      </c>
      <c r="C736" t="s">
        <v>63</v>
      </c>
      <c r="D736" t="s">
        <v>64</v>
      </c>
      <c r="E736" t="s">
        <v>61</v>
      </c>
      <c r="F736" t="s">
        <v>43</v>
      </c>
      <c r="G736" t="s">
        <v>62</v>
      </c>
      <c r="H736" s="1">
        <v>5</v>
      </c>
      <c r="I736" t="s">
        <v>19</v>
      </c>
      <c r="J736" t="s">
        <v>28</v>
      </c>
      <c r="K736" t="s">
        <v>21</v>
      </c>
      <c r="L736">
        <v>2</v>
      </c>
      <c r="M736">
        <v>42000000</v>
      </c>
      <c r="N736">
        <v>25</v>
      </c>
      <c r="O736">
        <v>10500000</v>
      </c>
      <c r="P736">
        <v>0</v>
      </c>
      <c r="Q736">
        <v>0</v>
      </c>
      <c r="R736">
        <v>0</v>
      </c>
      <c r="S736">
        <v>0</v>
      </c>
      <c r="T736" t="s">
        <v>22</v>
      </c>
      <c r="U736" t="s">
        <v>405</v>
      </c>
    </row>
    <row r="737" spans="1:21">
      <c r="A737">
        <v>388099</v>
      </c>
      <c r="B737" t="s">
        <v>60</v>
      </c>
      <c r="C737" t="s">
        <v>63</v>
      </c>
      <c r="D737" t="s">
        <v>64</v>
      </c>
      <c r="E737" t="s">
        <v>61</v>
      </c>
      <c r="F737" t="s">
        <v>43</v>
      </c>
      <c r="G737" t="s">
        <v>62</v>
      </c>
      <c r="H737" s="1">
        <v>4</v>
      </c>
      <c r="I737" t="s">
        <v>24</v>
      </c>
      <c r="J737" t="s">
        <v>27</v>
      </c>
      <c r="K737" t="s">
        <v>21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18526517</v>
      </c>
      <c r="R737">
        <v>22.48</v>
      </c>
      <c r="S737">
        <v>4164934</v>
      </c>
      <c r="T737" t="s">
        <v>22</v>
      </c>
      <c r="U737" t="s">
        <v>405</v>
      </c>
    </row>
    <row r="738" spans="1:21">
      <c r="A738">
        <v>388098</v>
      </c>
      <c r="B738" t="s">
        <v>60</v>
      </c>
      <c r="C738" t="s">
        <v>63</v>
      </c>
      <c r="D738" t="s">
        <v>64</v>
      </c>
      <c r="E738" t="s">
        <v>61</v>
      </c>
      <c r="F738" t="s">
        <v>43</v>
      </c>
      <c r="G738" t="s">
        <v>62</v>
      </c>
      <c r="H738" s="1">
        <v>4</v>
      </c>
      <c r="I738" t="s">
        <v>23</v>
      </c>
      <c r="J738" t="s">
        <v>27</v>
      </c>
      <c r="K738" t="s">
        <v>21</v>
      </c>
      <c r="L738">
        <v>2</v>
      </c>
      <c r="M738">
        <v>41234187</v>
      </c>
      <c r="N738">
        <v>25.73</v>
      </c>
      <c r="O738">
        <v>10612738</v>
      </c>
      <c r="P738">
        <v>1</v>
      </c>
      <c r="Q738">
        <v>22063436</v>
      </c>
      <c r="R738">
        <v>26.03</v>
      </c>
      <c r="S738">
        <v>5745261</v>
      </c>
      <c r="T738" t="s">
        <v>22</v>
      </c>
      <c r="U738" t="s">
        <v>405</v>
      </c>
    </row>
    <row r="739" spans="1:21">
      <c r="A739">
        <v>388097</v>
      </c>
      <c r="B739" t="s">
        <v>60</v>
      </c>
      <c r="C739" t="s">
        <v>63</v>
      </c>
      <c r="D739" t="s">
        <v>64</v>
      </c>
      <c r="E739" t="s">
        <v>61</v>
      </c>
      <c r="F739" t="s">
        <v>43</v>
      </c>
      <c r="G739" t="s">
        <v>62</v>
      </c>
      <c r="H739" s="1">
        <v>4</v>
      </c>
      <c r="I739" t="s">
        <v>19</v>
      </c>
      <c r="J739" t="s">
        <v>27</v>
      </c>
      <c r="K739" t="s">
        <v>21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24466334</v>
      </c>
      <c r="R739">
        <v>24.9</v>
      </c>
      <c r="S739">
        <v>6094047</v>
      </c>
      <c r="T739" t="s">
        <v>22</v>
      </c>
      <c r="U739" t="s">
        <v>405</v>
      </c>
    </row>
    <row r="740" spans="1:21">
      <c r="A740">
        <v>388096</v>
      </c>
      <c r="B740" t="s">
        <v>60</v>
      </c>
      <c r="C740" t="s">
        <v>63</v>
      </c>
      <c r="D740" t="s">
        <v>64</v>
      </c>
      <c r="E740" t="s">
        <v>61</v>
      </c>
      <c r="F740" t="s">
        <v>43</v>
      </c>
      <c r="G740" t="s">
        <v>62</v>
      </c>
      <c r="H740" s="1">
        <v>3</v>
      </c>
      <c r="I740" t="s">
        <v>24</v>
      </c>
      <c r="J740" t="s">
        <v>26</v>
      </c>
      <c r="K740" t="s">
        <v>21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22</v>
      </c>
      <c r="U740" t="s">
        <v>405</v>
      </c>
    </row>
    <row r="741" spans="1:21">
      <c r="A741">
        <v>388095</v>
      </c>
      <c r="B741" t="s">
        <v>60</v>
      </c>
      <c r="C741" t="s">
        <v>63</v>
      </c>
      <c r="D741" t="s">
        <v>64</v>
      </c>
      <c r="E741" t="s">
        <v>61</v>
      </c>
      <c r="F741" t="s">
        <v>43</v>
      </c>
      <c r="G741" t="s">
        <v>62</v>
      </c>
      <c r="H741" s="1">
        <v>3</v>
      </c>
      <c r="I741" t="s">
        <v>23</v>
      </c>
      <c r="J741" t="s">
        <v>26</v>
      </c>
      <c r="K741" t="s">
        <v>21</v>
      </c>
      <c r="L741">
        <v>2</v>
      </c>
      <c r="M741">
        <v>45242021</v>
      </c>
      <c r="N741">
        <v>26.05</v>
      </c>
      <c r="O741">
        <v>11789136</v>
      </c>
      <c r="P741">
        <v>1</v>
      </c>
      <c r="Q741">
        <v>25377095</v>
      </c>
      <c r="R741">
        <v>25.05</v>
      </c>
      <c r="S741">
        <v>6357302</v>
      </c>
      <c r="T741" t="s">
        <v>22</v>
      </c>
      <c r="U741" t="s">
        <v>405</v>
      </c>
    </row>
    <row r="742" spans="1:21">
      <c r="A742">
        <v>388094</v>
      </c>
      <c r="B742" t="s">
        <v>60</v>
      </c>
      <c r="C742" t="s">
        <v>63</v>
      </c>
      <c r="D742" t="s">
        <v>64</v>
      </c>
      <c r="E742" t="s">
        <v>61</v>
      </c>
      <c r="F742" t="s">
        <v>43</v>
      </c>
      <c r="G742" t="s">
        <v>62</v>
      </c>
      <c r="H742" s="1">
        <v>3</v>
      </c>
      <c r="I742" t="s">
        <v>19</v>
      </c>
      <c r="J742" t="s">
        <v>26</v>
      </c>
      <c r="K742" t="s">
        <v>21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22</v>
      </c>
      <c r="U742" t="s">
        <v>406</v>
      </c>
    </row>
    <row r="743" spans="1:21">
      <c r="A743">
        <v>388093</v>
      </c>
      <c r="B743" t="s">
        <v>60</v>
      </c>
      <c r="C743" t="s">
        <v>63</v>
      </c>
      <c r="D743" t="s">
        <v>64</v>
      </c>
      <c r="E743" t="s">
        <v>61</v>
      </c>
      <c r="F743" t="s">
        <v>43</v>
      </c>
      <c r="G743" t="s">
        <v>62</v>
      </c>
      <c r="H743" s="1">
        <v>2</v>
      </c>
      <c r="I743" t="s">
        <v>24</v>
      </c>
      <c r="J743" t="s">
        <v>25</v>
      </c>
      <c r="K743" t="s">
        <v>21</v>
      </c>
      <c r="L743">
        <v>2</v>
      </c>
      <c r="M743">
        <v>46670759</v>
      </c>
      <c r="N743">
        <v>26.18</v>
      </c>
      <c r="O743">
        <v>12221915</v>
      </c>
      <c r="P743">
        <v>2</v>
      </c>
      <c r="Q743">
        <v>46670759</v>
      </c>
      <c r="R743">
        <v>26.81</v>
      </c>
      <c r="S743">
        <v>12514690</v>
      </c>
      <c r="T743" t="s">
        <v>22</v>
      </c>
      <c r="U743" t="s">
        <v>406</v>
      </c>
    </row>
    <row r="744" spans="1:21">
      <c r="A744">
        <v>388092</v>
      </c>
      <c r="B744" t="s">
        <v>60</v>
      </c>
      <c r="C744" t="s">
        <v>63</v>
      </c>
      <c r="D744" t="s">
        <v>64</v>
      </c>
      <c r="E744" t="s">
        <v>61</v>
      </c>
      <c r="F744" t="s">
        <v>43</v>
      </c>
      <c r="G744" t="s">
        <v>62</v>
      </c>
      <c r="H744" s="1">
        <v>2</v>
      </c>
      <c r="I744" t="s">
        <v>23</v>
      </c>
      <c r="J744" t="s">
        <v>25</v>
      </c>
      <c r="K744" t="s">
        <v>21</v>
      </c>
      <c r="L744">
        <v>1</v>
      </c>
      <c r="M744">
        <v>18270003</v>
      </c>
      <c r="N744">
        <v>26.5</v>
      </c>
      <c r="O744">
        <v>4841551</v>
      </c>
      <c r="P744">
        <v>1</v>
      </c>
      <c r="Q744">
        <v>20371250</v>
      </c>
      <c r="R744">
        <v>27.16</v>
      </c>
      <c r="S744">
        <v>5532907</v>
      </c>
      <c r="T744" t="s">
        <v>22</v>
      </c>
      <c r="U744" t="s">
        <v>406</v>
      </c>
    </row>
    <row r="745" spans="1:21">
      <c r="A745">
        <v>388091</v>
      </c>
      <c r="B745" t="s">
        <v>60</v>
      </c>
      <c r="C745" t="s">
        <v>63</v>
      </c>
      <c r="D745" t="s">
        <v>64</v>
      </c>
      <c r="E745" t="s">
        <v>61</v>
      </c>
      <c r="F745" t="s">
        <v>43</v>
      </c>
      <c r="G745" t="s">
        <v>62</v>
      </c>
      <c r="H745" s="1">
        <v>2</v>
      </c>
      <c r="I745" t="s">
        <v>19</v>
      </c>
      <c r="J745" t="s">
        <v>25</v>
      </c>
      <c r="K745" t="s">
        <v>21</v>
      </c>
      <c r="L745">
        <v>1</v>
      </c>
      <c r="M745">
        <v>21000000</v>
      </c>
      <c r="N745">
        <v>25</v>
      </c>
      <c r="O745">
        <v>5250000</v>
      </c>
      <c r="P745">
        <v>0</v>
      </c>
      <c r="Q745">
        <v>0</v>
      </c>
      <c r="R745">
        <v>0</v>
      </c>
      <c r="S745">
        <v>0</v>
      </c>
      <c r="T745" t="s">
        <v>22</v>
      </c>
      <c r="U745" t="s">
        <v>406</v>
      </c>
    </row>
    <row r="746" spans="1:21">
      <c r="A746">
        <v>388090</v>
      </c>
      <c r="B746" t="s">
        <v>60</v>
      </c>
      <c r="C746" t="s">
        <v>63</v>
      </c>
      <c r="D746" t="s">
        <v>64</v>
      </c>
      <c r="E746" t="s">
        <v>61</v>
      </c>
      <c r="F746" t="s">
        <v>43</v>
      </c>
      <c r="G746" t="s">
        <v>62</v>
      </c>
      <c r="H746" s="1">
        <v>1</v>
      </c>
      <c r="I746" t="s">
        <v>24</v>
      </c>
      <c r="J746" t="s">
        <v>20</v>
      </c>
      <c r="K746" t="s">
        <v>21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22</v>
      </c>
      <c r="U746" t="s">
        <v>406</v>
      </c>
    </row>
    <row r="747" spans="1:21">
      <c r="A747">
        <v>388089</v>
      </c>
      <c r="B747" t="s">
        <v>60</v>
      </c>
      <c r="C747" t="s">
        <v>63</v>
      </c>
      <c r="D747" t="s">
        <v>64</v>
      </c>
      <c r="E747" t="s">
        <v>61</v>
      </c>
      <c r="F747" t="s">
        <v>43</v>
      </c>
      <c r="G747" t="s">
        <v>62</v>
      </c>
      <c r="H747" s="1">
        <v>1</v>
      </c>
      <c r="I747" t="s">
        <v>23</v>
      </c>
      <c r="J747" t="s">
        <v>20</v>
      </c>
      <c r="K747" t="s">
        <v>21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22</v>
      </c>
      <c r="U747" t="s">
        <v>406</v>
      </c>
    </row>
    <row r="748" spans="1:21">
      <c r="A748">
        <v>388088</v>
      </c>
      <c r="B748" t="s">
        <v>60</v>
      </c>
      <c r="C748" t="s">
        <v>63</v>
      </c>
      <c r="D748" t="s">
        <v>64</v>
      </c>
      <c r="E748" t="s">
        <v>61</v>
      </c>
      <c r="F748" t="s">
        <v>43</v>
      </c>
      <c r="G748" t="s">
        <v>62</v>
      </c>
      <c r="H748" s="1">
        <v>1</v>
      </c>
      <c r="I748" t="s">
        <v>19</v>
      </c>
      <c r="J748" t="s">
        <v>20</v>
      </c>
      <c r="K748" t="s">
        <v>21</v>
      </c>
      <c r="L748">
        <v>1</v>
      </c>
      <c r="M748">
        <v>21000000</v>
      </c>
      <c r="N748">
        <v>25</v>
      </c>
      <c r="O748">
        <v>5250000</v>
      </c>
      <c r="P748">
        <v>1</v>
      </c>
      <c r="Q748">
        <v>19190008</v>
      </c>
      <c r="R748">
        <v>23.59</v>
      </c>
      <c r="S748">
        <v>4528220</v>
      </c>
      <c r="T748" t="s">
        <v>22</v>
      </c>
      <c r="U748" t="s">
        <v>406</v>
      </c>
    </row>
    <row r="749" spans="1:21">
      <c r="A749">
        <v>388087</v>
      </c>
      <c r="B749" t="s">
        <v>60</v>
      </c>
      <c r="C749" t="s">
        <v>63</v>
      </c>
      <c r="D749" t="s">
        <v>64</v>
      </c>
      <c r="E749" t="s">
        <v>61</v>
      </c>
      <c r="F749" t="s">
        <v>43</v>
      </c>
      <c r="G749" t="s">
        <v>62</v>
      </c>
      <c r="H749" s="1">
        <v>12</v>
      </c>
      <c r="I749" t="s">
        <v>24</v>
      </c>
      <c r="J749" t="s">
        <v>35</v>
      </c>
      <c r="K749" t="s">
        <v>21</v>
      </c>
      <c r="L749">
        <v>1</v>
      </c>
      <c r="M749">
        <v>21000000</v>
      </c>
      <c r="N749">
        <v>25</v>
      </c>
      <c r="O749">
        <v>5250000</v>
      </c>
      <c r="P749">
        <v>0</v>
      </c>
      <c r="Q749">
        <v>0</v>
      </c>
      <c r="R749">
        <v>0</v>
      </c>
      <c r="S749">
        <v>0</v>
      </c>
      <c r="T749" t="s">
        <v>22</v>
      </c>
      <c r="U749" t="s">
        <v>406</v>
      </c>
    </row>
    <row r="750" spans="1:21">
      <c r="A750">
        <v>388086</v>
      </c>
      <c r="B750" t="s">
        <v>60</v>
      </c>
      <c r="C750" t="s">
        <v>63</v>
      </c>
      <c r="D750" t="s">
        <v>64</v>
      </c>
      <c r="E750" t="s">
        <v>61</v>
      </c>
      <c r="F750" t="s">
        <v>43</v>
      </c>
      <c r="G750" t="s">
        <v>62</v>
      </c>
      <c r="H750" s="1">
        <v>12</v>
      </c>
      <c r="I750" t="s">
        <v>23</v>
      </c>
      <c r="J750" t="s">
        <v>35</v>
      </c>
      <c r="K750" t="s">
        <v>21</v>
      </c>
      <c r="L750">
        <v>2</v>
      </c>
      <c r="M750">
        <v>42000000</v>
      </c>
      <c r="N750">
        <v>25</v>
      </c>
      <c r="O750">
        <v>10500000</v>
      </c>
      <c r="P750">
        <v>0</v>
      </c>
      <c r="Q750">
        <v>0</v>
      </c>
      <c r="R750">
        <v>0</v>
      </c>
      <c r="S750">
        <v>0</v>
      </c>
      <c r="T750" t="s">
        <v>22</v>
      </c>
      <c r="U750" t="s">
        <v>406</v>
      </c>
    </row>
    <row r="751" spans="1:21">
      <c r="A751">
        <v>388085</v>
      </c>
      <c r="B751" t="s">
        <v>60</v>
      </c>
      <c r="C751" t="s">
        <v>63</v>
      </c>
      <c r="D751" t="s">
        <v>64</v>
      </c>
      <c r="E751" t="s">
        <v>61</v>
      </c>
      <c r="F751" t="s">
        <v>43</v>
      </c>
      <c r="G751" t="s">
        <v>62</v>
      </c>
      <c r="H751" s="1">
        <v>12</v>
      </c>
      <c r="I751" t="s">
        <v>19</v>
      </c>
      <c r="J751" t="s">
        <v>35</v>
      </c>
      <c r="K751" t="s">
        <v>21</v>
      </c>
      <c r="L751">
        <v>2</v>
      </c>
      <c r="M751">
        <v>42000000</v>
      </c>
      <c r="N751">
        <v>25</v>
      </c>
      <c r="O751">
        <v>10500000</v>
      </c>
      <c r="P751">
        <v>0</v>
      </c>
      <c r="Q751">
        <v>0</v>
      </c>
      <c r="R751">
        <v>0</v>
      </c>
      <c r="S751">
        <v>0</v>
      </c>
      <c r="T751" t="s">
        <v>22</v>
      </c>
      <c r="U751" t="s">
        <v>308</v>
      </c>
    </row>
    <row r="752" spans="1:21">
      <c r="A752">
        <v>388084</v>
      </c>
      <c r="B752" t="s">
        <v>60</v>
      </c>
      <c r="C752" t="s">
        <v>63</v>
      </c>
      <c r="D752" t="s">
        <v>64</v>
      </c>
      <c r="E752" t="s">
        <v>61</v>
      </c>
      <c r="F752" t="s">
        <v>43</v>
      </c>
      <c r="G752" t="s">
        <v>62</v>
      </c>
      <c r="H752" s="1">
        <v>11</v>
      </c>
      <c r="I752" t="s">
        <v>24</v>
      </c>
      <c r="J752" t="s">
        <v>34</v>
      </c>
      <c r="K752" t="s">
        <v>21</v>
      </c>
      <c r="L752">
        <v>0</v>
      </c>
      <c r="M752">
        <v>0</v>
      </c>
      <c r="N752">
        <v>0</v>
      </c>
      <c r="O752">
        <v>0</v>
      </c>
      <c r="P752">
        <v>3</v>
      </c>
      <c r="Q752">
        <v>69430565</v>
      </c>
      <c r="R752">
        <v>20.5</v>
      </c>
      <c r="S752">
        <v>14234916</v>
      </c>
      <c r="T752" t="s">
        <v>22</v>
      </c>
      <c r="U752" t="s">
        <v>308</v>
      </c>
    </row>
    <row r="753" spans="1:21">
      <c r="A753">
        <v>388083</v>
      </c>
      <c r="B753" t="s">
        <v>60</v>
      </c>
      <c r="C753" t="s">
        <v>63</v>
      </c>
      <c r="D753" t="s">
        <v>64</v>
      </c>
      <c r="E753" t="s">
        <v>61</v>
      </c>
      <c r="F753" t="s">
        <v>43</v>
      </c>
      <c r="G753" t="s">
        <v>62</v>
      </c>
      <c r="H753" s="1">
        <v>11</v>
      </c>
      <c r="I753" t="s">
        <v>23</v>
      </c>
      <c r="J753" t="s">
        <v>34</v>
      </c>
      <c r="K753" t="s">
        <v>21</v>
      </c>
      <c r="L753">
        <v>1</v>
      </c>
      <c r="M753">
        <v>21000000</v>
      </c>
      <c r="N753">
        <v>25</v>
      </c>
      <c r="O753">
        <v>5250000</v>
      </c>
      <c r="P753">
        <v>2</v>
      </c>
      <c r="Q753">
        <v>46851452</v>
      </c>
      <c r="R753">
        <v>24.87</v>
      </c>
      <c r="S753">
        <v>11655303</v>
      </c>
      <c r="T753" t="s">
        <v>22</v>
      </c>
      <c r="U753" t="s">
        <v>308</v>
      </c>
    </row>
    <row r="754" spans="1:21">
      <c r="A754">
        <v>388082</v>
      </c>
      <c r="B754" t="s">
        <v>60</v>
      </c>
      <c r="C754" t="s">
        <v>63</v>
      </c>
      <c r="D754" t="s">
        <v>64</v>
      </c>
      <c r="E754" t="s">
        <v>61</v>
      </c>
      <c r="F754" t="s">
        <v>43</v>
      </c>
      <c r="G754" t="s">
        <v>62</v>
      </c>
      <c r="H754" s="1">
        <v>11</v>
      </c>
      <c r="I754" t="s">
        <v>19</v>
      </c>
      <c r="J754" t="s">
        <v>34</v>
      </c>
      <c r="K754" t="s">
        <v>21</v>
      </c>
      <c r="L754">
        <v>2</v>
      </c>
      <c r="M754">
        <v>42000000</v>
      </c>
      <c r="N754">
        <v>25</v>
      </c>
      <c r="O754">
        <v>10500000</v>
      </c>
      <c r="P754">
        <v>0</v>
      </c>
      <c r="Q754">
        <v>0</v>
      </c>
      <c r="R754">
        <v>0</v>
      </c>
      <c r="S754">
        <v>0</v>
      </c>
      <c r="T754" t="s">
        <v>22</v>
      </c>
      <c r="U754" t="s">
        <v>308</v>
      </c>
    </row>
    <row r="755" spans="1:21">
      <c r="A755">
        <v>388081</v>
      </c>
      <c r="B755" t="s">
        <v>60</v>
      </c>
      <c r="C755" t="s">
        <v>63</v>
      </c>
      <c r="D755" t="s">
        <v>64</v>
      </c>
      <c r="E755" t="s">
        <v>61</v>
      </c>
      <c r="F755" t="s">
        <v>43</v>
      </c>
      <c r="G755" t="s">
        <v>62</v>
      </c>
      <c r="H755" s="1">
        <v>10</v>
      </c>
      <c r="I755" t="s">
        <v>24</v>
      </c>
      <c r="J755" t="s">
        <v>33</v>
      </c>
      <c r="K755" t="s">
        <v>21</v>
      </c>
      <c r="L755">
        <v>1</v>
      </c>
      <c r="M755">
        <v>22182781</v>
      </c>
      <c r="N755">
        <v>20.48</v>
      </c>
      <c r="O755">
        <v>4544661</v>
      </c>
      <c r="P755">
        <v>0</v>
      </c>
      <c r="Q755">
        <v>0</v>
      </c>
      <c r="R755">
        <v>0</v>
      </c>
      <c r="S755">
        <v>0</v>
      </c>
      <c r="T755" t="s">
        <v>22</v>
      </c>
      <c r="U755" t="s">
        <v>308</v>
      </c>
    </row>
    <row r="756" spans="1:21">
      <c r="A756">
        <v>388080</v>
      </c>
      <c r="B756" t="s">
        <v>60</v>
      </c>
      <c r="C756" t="s">
        <v>63</v>
      </c>
      <c r="D756" t="s">
        <v>64</v>
      </c>
      <c r="E756" t="s">
        <v>61</v>
      </c>
      <c r="F756" t="s">
        <v>43</v>
      </c>
      <c r="G756" t="s">
        <v>62</v>
      </c>
      <c r="H756" s="1">
        <v>10</v>
      </c>
      <c r="I756" t="s">
        <v>23</v>
      </c>
      <c r="J756" t="s">
        <v>33</v>
      </c>
      <c r="K756" t="s">
        <v>21</v>
      </c>
      <c r="L756">
        <v>2</v>
      </c>
      <c r="M756">
        <v>42000000</v>
      </c>
      <c r="N756">
        <v>25</v>
      </c>
      <c r="O756">
        <v>10500000</v>
      </c>
      <c r="P756">
        <v>1</v>
      </c>
      <c r="Q756">
        <v>20583408</v>
      </c>
      <c r="R756">
        <v>21.82</v>
      </c>
      <c r="S756">
        <v>4491477</v>
      </c>
      <c r="T756" t="s">
        <v>22</v>
      </c>
      <c r="U756" t="s">
        <v>308</v>
      </c>
    </row>
    <row r="757" spans="1:21">
      <c r="A757">
        <v>388079</v>
      </c>
      <c r="B757" t="s">
        <v>60</v>
      </c>
      <c r="C757" t="s">
        <v>63</v>
      </c>
      <c r="D757" t="s">
        <v>64</v>
      </c>
      <c r="E757" t="s">
        <v>61</v>
      </c>
      <c r="F757" t="s">
        <v>43</v>
      </c>
      <c r="G757" t="s">
        <v>62</v>
      </c>
      <c r="H757" s="1">
        <v>10</v>
      </c>
      <c r="I757" t="s">
        <v>19</v>
      </c>
      <c r="J757" t="s">
        <v>33</v>
      </c>
      <c r="K757" t="s">
        <v>21</v>
      </c>
      <c r="L757">
        <v>1</v>
      </c>
      <c r="M757">
        <v>21000000</v>
      </c>
      <c r="N757">
        <v>25</v>
      </c>
      <c r="O757">
        <v>5250000</v>
      </c>
      <c r="P757">
        <v>0</v>
      </c>
      <c r="Q757">
        <v>0</v>
      </c>
      <c r="R757">
        <v>0</v>
      </c>
      <c r="S757">
        <v>0</v>
      </c>
      <c r="T757" t="s">
        <v>22</v>
      </c>
      <c r="U757" t="s">
        <v>308</v>
      </c>
    </row>
    <row r="758" spans="1:21">
      <c r="A758">
        <v>388078</v>
      </c>
      <c r="B758" t="s">
        <v>78</v>
      </c>
      <c r="C758" t="s">
        <v>95</v>
      </c>
      <c r="D758" t="s">
        <v>96</v>
      </c>
      <c r="E758" t="s">
        <v>52</v>
      </c>
      <c r="F758" t="s">
        <v>43</v>
      </c>
      <c r="G758" t="s">
        <v>89</v>
      </c>
      <c r="H758" s="1">
        <v>9</v>
      </c>
      <c r="I758" t="s">
        <v>24</v>
      </c>
      <c r="J758" t="s">
        <v>32</v>
      </c>
      <c r="K758" t="s">
        <v>21</v>
      </c>
      <c r="L758">
        <v>2</v>
      </c>
      <c r="M758">
        <v>44785000</v>
      </c>
      <c r="N758">
        <v>24.18</v>
      </c>
      <c r="O758">
        <v>10830191</v>
      </c>
      <c r="P758">
        <v>1</v>
      </c>
      <c r="Q758">
        <v>23935000</v>
      </c>
      <c r="R758">
        <v>23.26</v>
      </c>
      <c r="S758">
        <v>5568400</v>
      </c>
      <c r="T758" t="s">
        <v>22</v>
      </c>
      <c r="U758" t="s">
        <v>407</v>
      </c>
    </row>
    <row r="759" spans="1:21">
      <c r="A759">
        <v>388077</v>
      </c>
      <c r="B759" t="s">
        <v>78</v>
      </c>
      <c r="C759" t="s">
        <v>95</v>
      </c>
      <c r="D759" t="s">
        <v>96</v>
      </c>
      <c r="E759" t="s">
        <v>52</v>
      </c>
      <c r="F759" t="s">
        <v>43</v>
      </c>
      <c r="G759" t="s">
        <v>89</v>
      </c>
      <c r="H759" s="1">
        <v>9</v>
      </c>
      <c r="I759" t="s">
        <v>23</v>
      </c>
      <c r="J759" t="s">
        <v>32</v>
      </c>
      <c r="K759" t="s">
        <v>21</v>
      </c>
      <c r="L759">
        <v>1</v>
      </c>
      <c r="M759">
        <v>20000000</v>
      </c>
      <c r="N759">
        <v>24</v>
      </c>
      <c r="O759">
        <v>4800000</v>
      </c>
      <c r="P759">
        <v>2</v>
      </c>
      <c r="Q759">
        <v>48557386</v>
      </c>
      <c r="R759">
        <v>18.64</v>
      </c>
      <c r="S759">
        <v>9052610</v>
      </c>
      <c r="T759" t="s">
        <v>22</v>
      </c>
      <c r="U759" t="s">
        <v>407</v>
      </c>
    </row>
    <row r="760" spans="1:21">
      <c r="A760">
        <v>388076</v>
      </c>
      <c r="B760" t="s">
        <v>78</v>
      </c>
      <c r="C760" t="s">
        <v>95</v>
      </c>
      <c r="D760" t="s">
        <v>96</v>
      </c>
      <c r="E760" t="s">
        <v>52</v>
      </c>
      <c r="F760" t="s">
        <v>43</v>
      </c>
      <c r="G760" t="s">
        <v>89</v>
      </c>
      <c r="H760" s="1">
        <v>9</v>
      </c>
      <c r="I760" t="s">
        <v>19</v>
      </c>
      <c r="J760" t="s">
        <v>32</v>
      </c>
      <c r="K760" t="s">
        <v>21</v>
      </c>
      <c r="L760">
        <v>1</v>
      </c>
      <c r="M760">
        <v>20000000</v>
      </c>
      <c r="N760">
        <v>24</v>
      </c>
      <c r="O760">
        <v>4800000</v>
      </c>
      <c r="P760">
        <v>0</v>
      </c>
      <c r="Q760">
        <v>0</v>
      </c>
      <c r="R760">
        <v>0</v>
      </c>
      <c r="S760">
        <v>0</v>
      </c>
      <c r="T760" t="s">
        <v>22</v>
      </c>
      <c r="U760" t="s">
        <v>408</v>
      </c>
    </row>
    <row r="761" spans="1:21">
      <c r="A761">
        <v>388075</v>
      </c>
      <c r="B761" t="s">
        <v>78</v>
      </c>
      <c r="C761" t="s">
        <v>95</v>
      </c>
      <c r="D761" t="s">
        <v>96</v>
      </c>
      <c r="E761" t="s">
        <v>52</v>
      </c>
      <c r="F761" t="s">
        <v>43</v>
      </c>
      <c r="G761" t="s">
        <v>89</v>
      </c>
      <c r="H761" s="1">
        <v>8</v>
      </c>
      <c r="I761" t="s">
        <v>24</v>
      </c>
      <c r="J761" t="s">
        <v>31</v>
      </c>
      <c r="K761" t="s">
        <v>21</v>
      </c>
      <c r="L761">
        <v>1</v>
      </c>
      <c r="M761">
        <v>24241521</v>
      </c>
      <c r="N761">
        <v>23.01</v>
      </c>
      <c r="O761">
        <v>5580398</v>
      </c>
      <c r="P761">
        <v>0</v>
      </c>
      <c r="Q761">
        <v>0</v>
      </c>
      <c r="R761">
        <v>0</v>
      </c>
      <c r="S761">
        <v>0</v>
      </c>
      <c r="T761" t="s">
        <v>22</v>
      </c>
      <c r="U761" t="s">
        <v>408</v>
      </c>
    </row>
    <row r="762" spans="1:21">
      <c r="A762">
        <v>388074</v>
      </c>
      <c r="B762" t="s">
        <v>78</v>
      </c>
      <c r="C762" t="s">
        <v>95</v>
      </c>
      <c r="D762" t="s">
        <v>96</v>
      </c>
      <c r="E762" t="s">
        <v>52</v>
      </c>
      <c r="F762" t="s">
        <v>43</v>
      </c>
      <c r="G762" t="s">
        <v>89</v>
      </c>
      <c r="H762" s="1">
        <v>8</v>
      </c>
      <c r="I762" t="s">
        <v>23</v>
      </c>
      <c r="J762" t="s">
        <v>31</v>
      </c>
      <c r="K762" t="s">
        <v>21</v>
      </c>
      <c r="L762">
        <v>2</v>
      </c>
      <c r="M762">
        <v>44841179</v>
      </c>
      <c r="N762">
        <v>22.73</v>
      </c>
      <c r="O762">
        <v>10193020</v>
      </c>
      <c r="P762">
        <v>1</v>
      </c>
      <c r="Q762">
        <v>26536343</v>
      </c>
      <c r="R762">
        <v>20.96</v>
      </c>
      <c r="S762">
        <v>5562035</v>
      </c>
      <c r="T762" t="s">
        <v>22</v>
      </c>
      <c r="U762" t="s">
        <v>408</v>
      </c>
    </row>
    <row r="763" spans="1:21">
      <c r="A763">
        <v>388073</v>
      </c>
      <c r="B763" t="s">
        <v>78</v>
      </c>
      <c r="C763" t="s">
        <v>95</v>
      </c>
      <c r="D763" t="s">
        <v>96</v>
      </c>
      <c r="E763" t="s">
        <v>52</v>
      </c>
      <c r="F763" t="s">
        <v>43</v>
      </c>
      <c r="G763" t="s">
        <v>89</v>
      </c>
      <c r="H763" s="1">
        <v>8</v>
      </c>
      <c r="I763" t="s">
        <v>19</v>
      </c>
      <c r="J763" t="s">
        <v>31</v>
      </c>
      <c r="K763" t="s">
        <v>21</v>
      </c>
      <c r="L763">
        <v>1</v>
      </c>
      <c r="M763">
        <v>20000000</v>
      </c>
      <c r="N763">
        <v>24</v>
      </c>
      <c r="O763">
        <v>4800000</v>
      </c>
      <c r="P763">
        <v>0</v>
      </c>
      <c r="Q763">
        <v>0</v>
      </c>
      <c r="R763">
        <v>0</v>
      </c>
      <c r="S763">
        <v>0</v>
      </c>
      <c r="T763" t="s">
        <v>22</v>
      </c>
      <c r="U763" t="s">
        <v>408</v>
      </c>
    </row>
    <row r="764" spans="1:21">
      <c r="A764">
        <v>388072</v>
      </c>
      <c r="B764" t="s">
        <v>78</v>
      </c>
      <c r="C764" t="s">
        <v>95</v>
      </c>
      <c r="D764" t="s">
        <v>96</v>
      </c>
      <c r="E764" t="s">
        <v>52</v>
      </c>
      <c r="F764" t="s">
        <v>43</v>
      </c>
      <c r="G764" t="s">
        <v>89</v>
      </c>
      <c r="H764" s="1">
        <v>7</v>
      </c>
      <c r="I764" t="s">
        <v>24</v>
      </c>
      <c r="J764" t="s">
        <v>30</v>
      </c>
      <c r="K764" t="s">
        <v>21</v>
      </c>
      <c r="L764">
        <v>1</v>
      </c>
      <c r="M764">
        <v>22961731</v>
      </c>
      <c r="N764">
        <v>25.55</v>
      </c>
      <c r="O764">
        <v>5869018</v>
      </c>
      <c r="P764">
        <v>0</v>
      </c>
      <c r="Q764">
        <v>0</v>
      </c>
      <c r="R764">
        <v>0</v>
      </c>
      <c r="S764">
        <v>0</v>
      </c>
      <c r="T764" t="s">
        <v>22</v>
      </c>
      <c r="U764" t="s">
        <v>408</v>
      </c>
    </row>
    <row r="765" spans="1:21">
      <c r="A765">
        <v>388071</v>
      </c>
      <c r="B765" t="s">
        <v>78</v>
      </c>
      <c r="C765" t="s">
        <v>95</v>
      </c>
      <c r="D765" t="s">
        <v>96</v>
      </c>
      <c r="E765" t="s">
        <v>52</v>
      </c>
      <c r="F765" t="s">
        <v>43</v>
      </c>
      <c r="G765" t="s">
        <v>89</v>
      </c>
      <c r="H765" s="1">
        <v>7</v>
      </c>
      <c r="I765" t="s">
        <v>23</v>
      </c>
      <c r="J765" t="s">
        <v>30</v>
      </c>
      <c r="K765" t="s">
        <v>21</v>
      </c>
      <c r="L765">
        <v>1</v>
      </c>
      <c r="M765">
        <v>20000000</v>
      </c>
      <c r="N765">
        <v>24</v>
      </c>
      <c r="O765">
        <v>4800000</v>
      </c>
      <c r="P765">
        <v>0</v>
      </c>
      <c r="Q765">
        <v>0</v>
      </c>
      <c r="R765">
        <v>0</v>
      </c>
      <c r="S765">
        <v>0</v>
      </c>
      <c r="T765" t="s">
        <v>22</v>
      </c>
      <c r="U765" t="s">
        <v>408</v>
      </c>
    </row>
    <row r="766" spans="1:21">
      <c r="A766">
        <v>388070</v>
      </c>
      <c r="B766" t="s">
        <v>78</v>
      </c>
      <c r="C766" t="s">
        <v>95</v>
      </c>
      <c r="D766" t="s">
        <v>96</v>
      </c>
      <c r="E766" t="s">
        <v>52</v>
      </c>
      <c r="F766" t="s">
        <v>43</v>
      </c>
      <c r="G766" t="s">
        <v>89</v>
      </c>
      <c r="H766" s="1">
        <v>7</v>
      </c>
      <c r="I766" t="s">
        <v>19</v>
      </c>
      <c r="J766" t="s">
        <v>30</v>
      </c>
      <c r="K766" t="s">
        <v>21</v>
      </c>
      <c r="L766">
        <v>2</v>
      </c>
      <c r="M766">
        <v>40000000</v>
      </c>
      <c r="N766">
        <v>24</v>
      </c>
      <c r="O766">
        <v>9600000</v>
      </c>
      <c r="P766">
        <v>0</v>
      </c>
      <c r="Q766">
        <v>0</v>
      </c>
      <c r="R766">
        <v>0</v>
      </c>
      <c r="S766">
        <v>0</v>
      </c>
      <c r="T766" t="s">
        <v>22</v>
      </c>
      <c r="U766" t="s">
        <v>408</v>
      </c>
    </row>
    <row r="767" spans="1:21">
      <c r="A767">
        <v>388069</v>
      </c>
      <c r="B767" t="s">
        <v>78</v>
      </c>
      <c r="C767" t="s">
        <v>95</v>
      </c>
      <c r="D767" t="s">
        <v>96</v>
      </c>
      <c r="E767" t="s">
        <v>52</v>
      </c>
      <c r="F767" t="s">
        <v>43</v>
      </c>
      <c r="G767" t="s">
        <v>89</v>
      </c>
      <c r="H767" s="1">
        <v>6</v>
      </c>
      <c r="I767" t="s">
        <v>24</v>
      </c>
      <c r="J767" t="s">
        <v>29</v>
      </c>
      <c r="K767" t="s">
        <v>21</v>
      </c>
      <c r="L767">
        <v>1</v>
      </c>
      <c r="M767">
        <v>20854168</v>
      </c>
      <c r="N767">
        <v>25.07</v>
      </c>
      <c r="O767">
        <v>5228140</v>
      </c>
      <c r="P767">
        <v>1</v>
      </c>
      <c r="Q767">
        <v>20835905</v>
      </c>
      <c r="R767">
        <v>24.77</v>
      </c>
      <c r="S767">
        <v>5161849</v>
      </c>
      <c r="T767" t="s">
        <v>22</v>
      </c>
      <c r="U767" t="s">
        <v>408</v>
      </c>
    </row>
    <row r="768" spans="1:21">
      <c r="A768">
        <v>388068</v>
      </c>
      <c r="B768" t="s">
        <v>78</v>
      </c>
      <c r="C768" t="s">
        <v>95</v>
      </c>
      <c r="D768" t="s">
        <v>96</v>
      </c>
      <c r="E768" t="s">
        <v>52</v>
      </c>
      <c r="F768" t="s">
        <v>43</v>
      </c>
      <c r="G768" t="s">
        <v>89</v>
      </c>
      <c r="H768" s="1">
        <v>6</v>
      </c>
      <c r="I768" t="s">
        <v>23</v>
      </c>
      <c r="J768" t="s">
        <v>29</v>
      </c>
      <c r="K768" t="s">
        <v>21</v>
      </c>
      <c r="L768">
        <v>2</v>
      </c>
      <c r="M768">
        <v>44475000</v>
      </c>
      <c r="N768">
        <v>25.1</v>
      </c>
      <c r="O768">
        <v>11163500</v>
      </c>
      <c r="P768">
        <v>2</v>
      </c>
      <c r="Q768">
        <v>45351615</v>
      </c>
      <c r="R768">
        <v>23.63</v>
      </c>
      <c r="S768">
        <v>10717177</v>
      </c>
      <c r="T768" t="s">
        <v>22</v>
      </c>
      <c r="U768" t="s">
        <v>408</v>
      </c>
    </row>
    <row r="769" spans="1:21">
      <c r="A769">
        <v>388067</v>
      </c>
      <c r="B769" t="s">
        <v>78</v>
      </c>
      <c r="C769" t="s">
        <v>95</v>
      </c>
      <c r="D769" t="s">
        <v>96</v>
      </c>
      <c r="E769" t="s">
        <v>52</v>
      </c>
      <c r="F769" t="s">
        <v>43</v>
      </c>
      <c r="G769" t="s">
        <v>89</v>
      </c>
      <c r="H769" s="1">
        <v>6</v>
      </c>
      <c r="I769" t="s">
        <v>19</v>
      </c>
      <c r="J769" t="s">
        <v>29</v>
      </c>
      <c r="K769" t="s">
        <v>21</v>
      </c>
      <c r="L769">
        <v>2</v>
      </c>
      <c r="M769">
        <v>40000000</v>
      </c>
      <c r="N769">
        <v>24</v>
      </c>
      <c r="O769">
        <v>9600000</v>
      </c>
      <c r="P769">
        <v>3</v>
      </c>
      <c r="Q769">
        <v>53433712</v>
      </c>
      <c r="R769">
        <v>17.23</v>
      </c>
      <c r="S769">
        <v>9210064</v>
      </c>
      <c r="T769" t="s">
        <v>22</v>
      </c>
      <c r="U769" t="s">
        <v>409</v>
      </c>
    </row>
    <row r="770" spans="1:21">
      <c r="A770">
        <v>388066</v>
      </c>
      <c r="B770" t="s">
        <v>78</v>
      </c>
      <c r="C770" t="s">
        <v>95</v>
      </c>
      <c r="D770" t="s">
        <v>96</v>
      </c>
      <c r="E770" t="s">
        <v>52</v>
      </c>
      <c r="F770" t="s">
        <v>43</v>
      </c>
      <c r="G770" t="s">
        <v>89</v>
      </c>
      <c r="H770" s="1">
        <v>5</v>
      </c>
      <c r="I770" t="s">
        <v>24</v>
      </c>
      <c r="J770" t="s">
        <v>28</v>
      </c>
      <c r="K770" t="s">
        <v>21</v>
      </c>
      <c r="L770">
        <v>1</v>
      </c>
      <c r="M770">
        <v>20750000</v>
      </c>
      <c r="N770">
        <v>22.98</v>
      </c>
      <c r="O770">
        <v>4770000</v>
      </c>
      <c r="P770">
        <v>1</v>
      </c>
      <c r="Q770">
        <v>20750000</v>
      </c>
      <c r="R770">
        <v>25</v>
      </c>
      <c r="S770">
        <v>5187500</v>
      </c>
      <c r="T770" t="s">
        <v>22</v>
      </c>
      <c r="U770" t="s">
        <v>409</v>
      </c>
    </row>
    <row r="771" spans="1:21">
      <c r="A771">
        <v>388065</v>
      </c>
      <c r="B771" t="s">
        <v>78</v>
      </c>
      <c r="C771" t="s">
        <v>95</v>
      </c>
      <c r="D771" t="s">
        <v>96</v>
      </c>
      <c r="E771" t="s">
        <v>52</v>
      </c>
      <c r="F771" t="s">
        <v>43</v>
      </c>
      <c r="G771" t="s">
        <v>89</v>
      </c>
      <c r="H771" s="1">
        <v>5</v>
      </c>
      <c r="I771" t="s">
        <v>23</v>
      </c>
      <c r="J771" t="s">
        <v>28</v>
      </c>
      <c r="K771" t="s">
        <v>21</v>
      </c>
      <c r="L771">
        <v>3</v>
      </c>
      <c r="M771">
        <v>66285000</v>
      </c>
      <c r="N771">
        <v>24.77</v>
      </c>
      <c r="O771">
        <v>16420191</v>
      </c>
      <c r="P771">
        <v>2</v>
      </c>
      <c r="Q771">
        <v>48410000</v>
      </c>
      <c r="R771">
        <v>24.64</v>
      </c>
      <c r="S771">
        <v>11931900</v>
      </c>
      <c r="T771" t="s">
        <v>22</v>
      </c>
      <c r="U771" t="s">
        <v>409</v>
      </c>
    </row>
    <row r="772" spans="1:21">
      <c r="A772">
        <v>388064</v>
      </c>
      <c r="B772" t="s">
        <v>78</v>
      </c>
      <c r="C772" t="s">
        <v>95</v>
      </c>
      <c r="D772" t="s">
        <v>96</v>
      </c>
      <c r="E772" t="s">
        <v>52</v>
      </c>
      <c r="F772" t="s">
        <v>43</v>
      </c>
      <c r="G772" t="s">
        <v>89</v>
      </c>
      <c r="H772" s="1">
        <v>5</v>
      </c>
      <c r="I772" t="s">
        <v>19</v>
      </c>
      <c r="J772" t="s">
        <v>28</v>
      </c>
      <c r="K772" t="s">
        <v>21</v>
      </c>
      <c r="L772">
        <v>1</v>
      </c>
      <c r="M772">
        <v>20000000</v>
      </c>
      <c r="N772">
        <v>24</v>
      </c>
      <c r="O772">
        <v>4800000</v>
      </c>
      <c r="P772">
        <v>1</v>
      </c>
      <c r="Q772">
        <v>29727779</v>
      </c>
      <c r="R772">
        <v>19.75</v>
      </c>
      <c r="S772">
        <v>5871311</v>
      </c>
      <c r="T772" t="s">
        <v>22</v>
      </c>
      <c r="U772" t="s">
        <v>409</v>
      </c>
    </row>
    <row r="773" spans="1:21">
      <c r="A773">
        <v>388063</v>
      </c>
      <c r="B773" t="s">
        <v>78</v>
      </c>
      <c r="C773" t="s">
        <v>95</v>
      </c>
      <c r="D773" t="s">
        <v>96</v>
      </c>
      <c r="E773" t="s">
        <v>52</v>
      </c>
      <c r="F773" t="s">
        <v>43</v>
      </c>
      <c r="G773" t="s">
        <v>89</v>
      </c>
      <c r="H773" s="1">
        <v>4</v>
      </c>
      <c r="I773" t="s">
        <v>24</v>
      </c>
      <c r="J773" t="s">
        <v>27</v>
      </c>
      <c r="K773" t="s">
        <v>21</v>
      </c>
      <c r="L773">
        <v>1</v>
      </c>
      <c r="M773">
        <v>20761830</v>
      </c>
      <c r="N773">
        <v>20</v>
      </c>
      <c r="O773">
        <v>4152366</v>
      </c>
      <c r="P773">
        <v>1</v>
      </c>
      <c r="Q773">
        <v>27667562</v>
      </c>
      <c r="R773">
        <v>20.27</v>
      </c>
      <c r="S773">
        <v>5610867</v>
      </c>
      <c r="T773" t="s">
        <v>22</v>
      </c>
      <c r="U773" t="s">
        <v>409</v>
      </c>
    </row>
    <row r="774" spans="1:21">
      <c r="A774">
        <v>388062</v>
      </c>
      <c r="B774" t="s">
        <v>78</v>
      </c>
      <c r="C774" t="s">
        <v>95</v>
      </c>
      <c r="D774" t="s">
        <v>96</v>
      </c>
      <c r="E774" t="s">
        <v>52</v>
      </c>
      <c r="F774" t="s">
        <v>43</v>
      </c>
      <c r="G774" t="s">
        <v>89</v>
      </c>
      <c r="H774" s="1">
        <v>4</v>
      </c>
      <c r="I774" t="s">
        <v>23</v>
      </c>
      <c r="J774" t="s">
        <v>27</v>
      </c>
      <c r="K774" t="s">
        <v>21</v>
      </c>
      <c r="L774">
        <v>1</v>
      </c>
      <c r="M774">
        <v>24241521</v>
      </c>
      <c r="N774">
        <v>23.01</v>
      </c>
      <c r="O774">
        <v>5580398</v>
      </c>
      <c r="P774">
        <v>1</v>
      </c>
      <c r="Q774">
        <v>20801770</v>
      </c>
      <c r="R774">
        <v>26.16</v>
      </c>
      <c r="S774">
        <v>5441885</v>
      </c>
      <c r="T774" t="s">
        <v>22</v>
      </c>
      <c r="U774" t="s">
        <v>409</v>
      </c>
    </row>
    <row r="775" spans="1:21">
      <c r="A775">
        <v>388061</v>
      </c>
      <c r="B775" t="s">
        <v>78</v>
      </c>
      <c r="C775" t="s">
        <v>95</v>
      </c>
      <c r="D775" t="s">
        <v>96</v>
      </c>
      <c r="E775" t="s">
        <v>52</v>
      </c>
      <c r="F775" t="s">
        <v>43</v>
      </c>
      <c r="G775" t="s">
        <v>89</v>
      </c>
      <c r="H775" s="1">
        <v>4</v>
      </c>
      <c r="I775" t="s">
        <v>19</v>
      </c>
      <c r="J775" t="s">
        <v>27</v>
      </c>
      <c r="K775" t="s">
        <v>21</v>
      </c>
      <c r="L775">
        <v>1</v>
      </c>
      <c r="M775">
        <v>20000000</v>
      </c>
      <c r="N775">
        <v>24</v>
      </c>
      <c r="O775">
        <v>4800000</v>
      </c>
      <c r="P775">
        <v>2</v>
      </c>
      <c r="Q775">
        <v>44359270</v>
      </c>
      <c r="R775">
        <v>22.5</v>
      </c>
      <c r="S775">
        <v>9984435</v>
      </c>
      <c r="T775" t="s">
        <v>22</v>
      </c>
      <c r="U775" t="s">
        <v>409</v>
      </c>
    </row>
    <row r="776" spans="1:21">
      <c r="A776">
        <v>388060</v>
      </c>
      <c r="B776" t="s">
        <v>78</v>
      </c>
      <c r="C776" t="s">
        <v>95</v>
      </c>
      <c r="D776" t="s">
        <v>96</v>
      </c>
      <c r="E776" t="s">
        <v>52</v>
      </c>
      <c r="F776" t="s">
        <v>43</v>
      </c>
      <c r="G776" t="s">
        <v>89</v>
      </c>
      <c r="H776" s="1">
        <v>3</v>
      </c>
      <c r="I776" t="s">
        <v>24</v>
      </c>
      <c r="J776" t="s">
        <v>26</v>
      </c>
      <c r="K776" t="s">
        <v>21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22</v>
      </c>
      <c r="U776" t="s">
        <v>409</v>
      </c>
    </row>
    <row r="777" spans="1:21">
      <c r="A777">
        <v>388059</v>
      </c>
      <c r="B777" t="s">
        <v>78</v>
      </c>
      <c r="C777" t="s">
        <v>95</v>
      </c>
      <c r="D777" t="s">
        <v>96</v>
      </c>
      <c r="E777" t="s">
        <v>52</v>
      </c>
      <c r="F777" t="s">
        <v>43</v>
      </c>
      <c r="G777" t="s">
        <v>89</v>
      </c>
      <c r="H777" s="1">
        <v>3</v>
      </c>
      <c r="I777" t="s">
        <v>23</v>
      </c>
      <c r="J777" t="s">
        <v>26</v>
      </c>
      <c r="K777" t="s">
        <v>21</v>
      </c>
      <c r="L777">
        <v>2</v>
      </c>
      <c r="M777">
        <v>62386731</v>
      </c>
      <c r="N777">
        <v>25.83</v>
      </c>
      <c r="O777">
        <v>16119518</v>
      </c>
      <c r="P777">
        <v>0</v>
      </c>
      <c r="Q777">
        <v>0</v>
      </c>
      <c r="R777">
        <v>0</v>
      </c>
      <c r="S777">
        <v>0</v>
      </c>
      <c r="T777" t="s">
        <v>22</v>
      </c>
      <c r="U777" t="s">
        <v>410</v>
      </c>
    </row>
    <row r="778" spans="1:21">
      <c r="A778">
        <v>388058</v>
      </c>
      <c r="B778" t="s">
        <v>78</v>
      </c>
      <c r="C778" t="s">
        <v>95</v>
      </c>
      <c r="D778" t="s">
        <v>96</v>
      </c>
      <c r="E778" t="s">
        <v>52</v>
      </c>
      <c r="F778" t="s">
        <v>43</v>
      </c>
      <c r="G778" t="s">
        <v>89</v>
      </c>
      <c r="H778" s="1">
        <v>3</v>
      </c>
      <c r="I778" t="s">
        <v>19</v>
      </c>
      <c r="J778" t="s">
        <v>26</v>
      </c>
      <c r="K778" t="s">
        <v>21</v>
      </c>
      <c r="L778">
        <v>1</v>
      </c>
      <c r="M778">
        <v>20000000</v>
      </c>
      <c r="N778">
        <v>24</v>
      </c>
      <c r="O778">
        <v>4800000</v>
      </c>
      <c r="P778">
        <v>1</v>
      </c>
      <c r="Q778">
        <v>22860802</v>
      </c>
      <c r="R778">
        <v>15.74</v>
      </c>
      <c r="S778">
        <v>3600159</v>
      </c>
      <c r="T778" t="s">
        <v>22</v>
      </c>
      <c r="U778" t="s">
        <v>410</v>
      </c>
    </row>
    <row r="779" spans="1:21">
      <c r="A779">
        <v>388057</v>
      </c>
      <c r="B779" t="s">
        <v>78</v>
      </c>
      <c r="C779" t="s">
        <v>95</v>
      </c>
      <c r="D779" t="s">
        <v>96</v>
      </c>
      <c r="E779" t="s">
        <v>52</v>
      </c>
      <c r="F779" t="s">
        <v>43</v>
      </c>
      <c r="G779" t="s">
        <v>89</v>
      </c>
      <c r="H779" s="1">
        <v>2</v>
      </c>
      <c r="I779" t="s">
        <v>24</v>
      </c>
      <c r="J779" t="s">
        <v>25</v>
      </c>
      <c r="K779" t="s">
        <v>21</v>
      </c>
      <c r="L779">
        <v>1</v>
      </c>
      <c r="M779">
        <v>12381700</v>
      </c>
      <c r="N779">
        <v>20.7</v>
      </c>
      <c r="O779">
        <v>2563012</v>
      </c>
      <c r="P779">
        <v>1</v>
      </c>
      <c r="Q779">
        <v>12381700</v>
      </c>
      <c r="R779">
        <v>20.78</v>
      </c>
      <c r="S779">
        <v>2573007</v>
      </c>
      <c r="T779" t="s">
        <v>22</v>
      </c>
      <c r="U779" t="s">
        <v>410</v>
      </c>
    </row>
    <row r="780" spans="1:21">
      <c r="A780">
        <v>388056</v>
      </c>
      <c r="B780" t="s">
        <v>78</v>
      </c>
      <c r="C780" t="s">
        <v>95</v>
      </c>
      <c r="D780" t="s">
        <v>96</v>
      </c>
      <c r="E780" t="s">
        <v>52</v>
      </c>
      <c r="F780" t="s">
        <v>43</v>
      </c>
      <c r="G780" t="s">
        <v>89</v>
      </c>
      <c r="H780" s="1">
        <v>2</v>
      </c>
      <c r="I780" t="s">
        <v>23</v>
      </c>
      <c r="J780" t="s">
        <v>25</v>
      </c>
      <c r="K780" t="s">
        <v>21</v>
      </c>
      <c r="L780">
        <v>1</v>
      </c>
      <c r="M780">
        <v>20854168</v>
      </c>
      <c r="N780">
        <v>25.07</v>
      </c>
      <c r="O780">
        <v>5228140</v>
      </c>
      <c r="P780">
        <v>1</v>
      </c>
      <c r="Q780">
        <v>20835905</v>
      </c>
      <c r="R780">
        <v>24.77</v>
      </c>
      <c r="S780">
        <v>5161849</v>
      </c>
      <c r="T780" t="s">
        <v>22</v>
      </c>
      <c r="U780" t="s">
        <v>410</v>
      </c>
    </row>
    <row r="781" spans="1:21">
      <c r="A781">
        <v>388055</v>
      </c>
      <c r="B781" t="s">
        <v>78</v>
      </c>
      <c r="C781" t="s">
        <v>95</v>
      </c>
      <c r="D781" t="s">
        <v>96</v>
      </c>
      <c r="E781" t="s">
        <v>52</v>
      </c>
      <c r="F781" t="s">
        <v>43</v>
      </c>
      <c r="G781" t="s">
        <v>89</v>
      </c>
      <c r="H781" s="1">
        <v>2</v>
      </c>
      <c r="I781" t="s">
        <v>19</v>
      </c>
      <c r="J781" t="s">
        <v>25</v>
      </c>
      <c r="K781" t="s">
        <v>21</v>
      </c>
      <c r="L781">
        <v>1</v>
      </c>
      <c r="M781">
        <v>20000000</v>
      </c>
      <c r="N781">
        <v>24</v>
      </c>
      <c r="O781">
        <v>4800000</v>
      </c>
      <c r="P781">
        <v>0</v>
      </c>
      <c r="Q781">
        <v>0</v>
      </c>
      <c r="R781">
        <v>0</v>
      </c>
      <c r="S781">
        <v>0</v>
      </c>
      <c r="T781" t="s">
        <v>22</v>
      </c>
      <c r="U781" t="s">
        <v>410</v>
      </c>
    </row>
    <row r="782" spans="1:21">
      <c r="A782">
        <v>388054</v>
      </c>
      <c r="B782" t="s">
        <v>78</v>
      </c>
      <c r="C782" t="s">
        <v>95</v>
      </c>
      <c r="D782" t="s">
        <v>96</v>
      </c>
      <c r="E782" t="s">
        <v>52</v>
      </c>
      <c r="F782" t="s">
        <v>43</v>
      </c>
      <c r="G782" t="s">
        <v>89</v>
      </c>
      <c r="H782" s="1">
        <v>1</v>
      </c>
      <c r="I782" t="s">
        <v>24</v>
      </c>
      <c r="J782" t="s">
        <v>20</v>
      </c>
      <c r="K782" t="s">
        <v>21</v>
      </c>
      <c r="L782">
        <v>1</v>
      </c>
      <c r="M782">
        <v>96150000</v>
      </c>
      <c r="N782">
        <v>23.4</v>
      </c>
      <c r="O782">
        <v>22499100</v>
      </c>
      <c r="P782">
        <v>1</v>
      </c>
      <c r="Q782">
        <v>96150000</v>
      </c>
      <c r="R782">
        <v>23.4</v>
      </c>
      <c r="S782">
        <v>22499100</v>
      </c>
      <c r="T782" t="s">
        <v>22</v>
      </c>
      <c r="U782" t="s">
        <v>410</v>
      </c>
    </row>
    <row r="783" spans="1:21">
      <c r="A783">
        <v>388053</v>
      </c>
      <c r="B783" t="s">
        <v>78</v>
      </c>
      <c r="C783" t="s">
        <v>95</v>
      </c>
      <c r="D783" t="s">
        <v>96</v>
      </c>
      <c r="E783" t="s">
        <v>52</v>
      </c>
      <c r="F783" t="s">
        <v>43</v>
      </c>
      <c r="G783" t="s">
        <v>89</v>
      </c>
      <c r="H783" s="1">
        <v>1</v>
      </c>
      <c r="I783" t="s">
        <v>23</v>
      </c>
      <c r="J783" t="s">
        <v>20</v>
      </c>
      <c r="K783" t="s">
        <v>21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22</v>
      </c>
      <c r="U783" t="s">
        <v>410</v>
      </c>
    </row>
    <row r="784" spans="1:21">
      <c r="A784">
        <v>388052</v>
      </c>
      <c r="B784" t="s">
        <v>78</v>
      </c>
      <c r="C784" t="s">
        <v>95</v>
      </c>
      <c r="D784" t="s">
        <v>96</v>
      </c>
      <c r="E784" t="s">
        <v>52</v>
      </c>
      <c r="F784" t="s">
        <v>43</v>
      </c>
      <c r="G784" t="s">
        <v>89</v>
      </c>
      <c r="H784" s="1">
        <v>1</v>
      </c>
      <c r="I784" t="s">
        <v>19</v>
      </c>
      <c r="J784" t="s">
        <v>20</v>
      </c>
      <c r="K784" t="s">
        <v>21</v>
      </c>
      <c r="L784">
        <v>1</v>
      </c>
      <c r="M784">
        <v>20000000</v>
      </c>
      <c r="N784">
        <v>24</v>
      </c>
      <c r="O784">
        <v>4800000</v>
      </c>
      <c r="P784">
        <v>0</v>
      </c>
      <c r="Q784">
        <v>0</v>
      </c>
      <c r="R784">
        <v>0</v>
      </c>
      <c r="S784">
        <v>0</v>
      </c>
      <c r="T784" t="s">
        <v>22</v>
      </c>
      <c r="U784" t="s">
        <v>410</v>
      </c>
    </row>
    <row r="785" spans="1:21">
      <c r="A785">
        <v>388051</v>
      </c>
      <c r="B785" t="s">
        <v>78</v>
      </c>
      <c r="C785" t="s">
        <v>95</v>
      </c>
      <c r="D785" t="s">
        <v>96</v>
      </c>
      <c r="E785" t="s">
        <v>52</v>
      </c>
      <c r="F785" t="s">
        <v>43</v>
      </c>
      <c r="G785" t="s">
        <v>89</v>
      </c>
      <c r="H785" s="1">
        <v>12</v>
      </c>
      <c r="I785" t="s">
        <v>24</v>
      </c>
      <c r="J785" t="s">
        <v>35</v>
      </c>
      <c r="K785" t="s">
        <v>21</v>
      </c>
      <c r="L785">
        <v>3</v>
      </c>
      <c r="M785">
        <v>84266179</v>
      </c>
      <c r="N785">
        <v>24.26</v>
      </c>
      <c r="O785">
        <v>20443520</v>
      </c>
      <c r="P785">
        <v>0</v>
      </c>
      <c r="Q785">
        <v>0</v>
      </c>
      <c r="R785">
        <v>0</v>
      </c>
      <c r="S785">
        <v>0</v>
      </c>
      <c r="T785" t="s">
        <v>22</v>
      </c>
      <c r="U785" t="s">
        <v>411</v>
      </c>
    </row>
    <row r="786" spans="1:21">
      <c r="A786">
        <v>388050</v>
      </c>
      <c r="B786" t="s">
        <v>78</v>
      </c>
      <c r="C786" t="s">
        <v>95</v>
      </c>
      <c r="D786" t="s">
        <v>96</v>
      </c>
      <c r="E786" t="s">
        <v>52</v>
      </c>
      <c r="F786" t="s">
        <v>43</v>
      </c>
      <c r="G786" t="s">
        <v>89</v>
      </c>
      <c r="H786" s="1">
        <v>12</v>
      </c>
      <c r="I786" t="s">
        <v>23</v>
      </c>
      <c r="J786" t="s">
        <v>35</v>
      </c>
      <c r="K786" t="s">
        <v>21</v>
      </c>
      <c r="L786">
        <v>2</v>
      </c>
      <c r="M786">
        <v>61198400</v>
      </c>
      <c r="N786">
        <v>21.19</v>
      </c>
      <c r="O786">
        <v>12973763</v>
      </c>
      <c r="P786">
        <v>0</v>
      </c>
      <c r="Q786">
        <v>0</v>
      </c>
      <c r="R786">
        <v>0</v>
      </c>
      <c r="S786">
        <v>0</v>
      </c>
      <c r="T786" t="s">
        <v>22</v>
      </c>
      <c r="U786" t="s">
        <v>411</v>
      </c>
    </row>
    <row r="787" spans="1:21">
      <c r="A787">
        <v>388049</v>
      </c>
      <c r="B787" t="s">
        <v>78</v>
      </c>
      <c r="C787" t="s">
        <v>95</v>
      </c>
      <c r="D787" t="s">
        <v>96</v>
      </c>
      <c r="E787" t="s">
        <v>52</v>
      </c>
      <c r="F787" t="s">
        <v>43</v>
      </c>
      <c r="G787" t="s">
        <v>89</v>
      </c>
      <c r="H787" s="1">
        <v>12</v>
      </c>
      <c r="I787" t="s">
        <v>19</v>
      </c>
      <c r="J787" t="s">
        <v>35</v>
      </c>
      <c r="K787" t="s">
        <v>21</v>
      </c>
      <c r="L787">
        <v>2</v>
      </c>
      <c r="M787">
        <v>40000000</v>
      </c>
      <c r="N787">
        <v>24</v>
      </c>
      <c r="O787">
        <v>9600000</v>
      </c>
      <c r="P787">
        <v>0</v>
      </c>
      <c r="Q787">
        <v>0</v>
      </c>
      <c r="R787">
        <v>0</v>
      </c>
      <c r="S787">
        <v>0</v>
      </c>
      <c r="T787" t="s">
        <v>22</v>
      </c>
      <c r="U787" t="s">
        <v>411</v>
      </c>
    </row>
    <row r="788" spans="1:21">
      <c r="A788">
        <v>388048</v>
      </c>
      <c r="B788" t="s">
        <v>78</v>
      </c>
      <c r="C788" t="s">
        <v>95</v>
      </c>
      <c r="D788" t="s">
        <v>96</v>
      </c>
      <c r="E788" t="s">
        <v>52</v>
      </c>
      <c r="F788" t="s">
        <v>43</v>
      </c>
      <c r="G788" t="s">
        <v>89</v>
      </c>
      <c r="H788" s="1">
        <v>11</v>
      </c>
      <c r="I788" t="s">
        <v>24</v>
      </c>
      <c r="J788" t="s">
        <v>34</v>
      </c>
      <c r="K788" t="s">
        <v>21</v>
      </c>
      <c r="L788">
        <v>2</v>
      </c>
      <c r="M788">
        <v>41500000</v>
      </c>
      <c r="N788">
        <v>25.03</v>
      </c>
      <c r="O788">
        <v>10390000</v>
      </c>
      <c r="P788">
        <v>1</v>
      </c>
      <c r="Q788">
        <v>23851615</v>
      </c>
      <c r="R788">
        <v>21.49</v>
      </c>
      <c r="S788">
        <v>5127177</v>
      </c>
      <c r="T788" t="s">
        <v>22</v>
      </c>
      <c r="U788" t="s">
        <v>411</v>
      </c>
    </row>
    <row r="789" spans="1:21">
      <c r="A789">
        <v>388047</v>
      </c>
      <c r="B789" t="s">
        <v>78</v>
      </c>
      <c r="C789" t="s">
        <v>95</v>
      </c>
      <c r="D789" t="s">
        <v>96</v>
      </c>
      <c r="E789" t="s">
        <v>52</v>
      </c>
      <c r="F789" t="s">
        <v>43</v>
      </c>
      <c r="G789" t="s">
        <v>89</v>
      </c>
      <c r="H789" s="1">
        <v>11</v>
      </c>
      <c r="I789" t="s">
        <v>23</v>
      </c>
      <c r="J789" t="s">
        <v>34</v>
      </c>
      <c r="K789" t="s">
        <v>21</v>
      </c>
      <c r="L789">
        <v>2</v>
      </c>
      <c r="M789">
        <v>40000000</v>
      </c>
      <c r="N789">
        <v>24</v>
      </c>
      <c r="O789">
        <v>9600000</v>
      </c>
      <c r="P789">
        <v>0</v>
      </c>
      <c r="Q789">
        <v>0</v>
      </c>
      <c r="R789">
        <v>0</v>
      </c>
      <c r="S789">
        <v>0</v>
      </c>
      <c r="T789" t="s">
        <v>22</v>
      </c>
      <c r="U789" t="s">
        <v>411</v>
      </c>
    </row>
    <row r="790" spans="1:21">
      <c r="A790">
        <v>388046</v>
      </c>
      <c r="B790" t="s">
        <v>78</v>
      </c>
      <c r="C790" t="s">
        <v>95</v>
      </c>
      <c r="D790" t="s">
        <v>96</v>
      </c>
      <c r="E790" t="s">
        <v>52</v>
      </c>
      <c r="F790" t="s">
        <v>43</v>
      </c>
      <c r="G790" t="s">
        <v>89</v>
      </c>
      <c r="H790" s="1">
        <v>11</v>
      </c>
      <c r="I790" t="s">
        <v>19</v>
      </c>
      <c r="J790" t="s">
        <v>34</v>
      </c>
      <c r="K790" t="s">
        <v>21</v>
      </c>
      <c r="L790">
        <v>1</v>
      </c>
      <c r="M790">
        <v>20000000</v>
      </c>
      <c r="N790">
        <v>24</v>
      </c>
      <c r="O790">
        <v>4800000</v>
      </c>
      <c r="P790">
        <v>0</v>
      </c>
      <c r="Q790">
        <v>0</v>
      </c>
      <c r="R790">
        <v>0</v>
      </c>
      <c r="S790">
        <v>0</v>
      </c>
      <c r="T790" t="s">
        <v>22</v>
      </c>
      <c r="U790" t="s">
        <v>411</v>
      </c>
    </row>
    <row r="791" spans="1:21">
      <c r="A791">
        <v>388045</v>
      </c>
      <c r="B791" t="s">
        <v>78</v>
      </c>
      <c r="C791" t="s">
        <v>95</v>
      </c>
      <c r="D791" t="s">
        <v>96</v>
      </c>
      <c r="E791" t="s">
        <v>52</v>
      </c>
      <c r="F791" t="s">
        <v>43</v>
      </c>
      <c r="G791" t="s">
        <v>89</v>
      </c>
      <c r="H791" s="1">
        <v>10</v>
      </c>
      <c r="I791" t="s">
        <v>24</v>
      </c>
      <c r="J791" t="s">
        <v>33</v>
      </c>
      <c r="K791" t="s">
        <v>21</v>
      </c>
      <c r="L791">
        <v>1</v>
      </c>
      <c r="M791">
        <v>20000000</v>
      </c>
      <c r="N791">
        <v>24</v>
      </c>
      <c r="O791">
        <v>4800000</v>
      </c>
      <c r="P791">
        <v>0</v>
      </c>
      <c r="Q791">
        <v>0</v>
      </c>
      <c r="R791">
        <v>0</v>
      </c>
      <c r="S791">
        <v>0</v>
      </c>
      <c r="T791" t="s">
        <v>22</v>
      </c>
      <c r="U791" t="s">
        <v>411</v>
      </c>
    </row>
    <row r="792" spans="1:21">
      <c r="A792">
        <v>388044</v>
      </c>
      <c r="B792" t="s">
        <v>78</v>
      </c>
      <c r="C792" t="s">
        <v>95</v>
      </c>
      <c r="D792" t="s">
        <v>96</v>
      </c>
      <c r="E792" t="s">
        <v>52</v>
      </c>
      <c r="F792" t="s">
        <v>43</v>
      </c>
      <c r="G792" t="s">
        <v>89</v>
      </c>
      <c r="H792" s="1">
        <v>10</v>
      </c>
      <c r="I792" t="s">
        <v>23</v>
      </c>
      <c r="J792" t="s">
        <v>33</v>
      </c>
      <c r="K792" t="s">
        <v>21</v>
      </c>
      <c r="L792">
        <v>2</v>
      </c>
      <c r="M792">
        <v>40000000</v>
      </c>
      <c r="N792">
        <v>24</v>
      </c>
      <c r="O792">
        <v>9600000</v>
      </c>
      <c r="P792">
        <v>0</v>
      </c>
      <c r="Q792">
        <v>0</v>
      </c>
      <c r="R792">
        <v>0</v>
      </c>
      <c r="S792">
        <v>0</v>
      </c>
      <c r="T792" t="s">
        <v>22</v>
      </c>
      <c r="U792" t="s">
        <v>411</v>
      </c>
    </row>
    <row r="793" spans="1:21">
      <c r="A793">
        <v>388043</v>
      </c>
      <c r="B793" t="s">
        <v>78</v>
      </c>
      <c r="C793" t="s">
        <v>95</v>
      </c>
      <c r="D793" t="s">
        <v>96</v>
      </c>
      <c r="E793" t="s">
        <v>52</v>
      </c>
      <c r="F793" t="s">
        <v>43</v>
      </c>
      <c r="G793" t="s">
        <v>89</v>
      </c>
      <c r="H793" s="1">
        <v>10</v>
      </c>
      <c r="I793" t="s">
        <v>19</v>
      </c>
      <c r="J793" t="s">
        <v>33</v>
      </c>
      <c r="K793" t="s">
        <v>21</v>
      </c>
      <c r="L793">
        <v>2</v>
      </c>
      <c r="M793">
        <v>40000000</v>
      </c>
      <c r="N793">
        <v>24</v>
      </c>
      <c r="O793">
        <v>9600000</v>
      </c>
      <c r="P793">
        <v>0</v>
      </c>
      <c r="Q793">
        <v>0</v>
      </c>
      <c r="R793">
        <v>0</v>
      </c>
      <c r="S793">
        <v>0</v>
      </c>
      <c r="T793" t="s">
        <v>22</v>
      </c>
      <c r="U793" t="s">
        <v>309</v>
      </c>
    </row>
    <row r="794" spans="1:21">
      <c r="A794">
        <v>387217</v>
      </c>
      <c r="B794" t="s">
        <v>36</v>
      </c>
      <c r="C794" t="s">
        <v>42</v>
      </c>
      <c r="D794" t="s">
        <v>37</v>
      </c>
      <c r="E794" t="s">
        <v>37</v>
      </c>
      <c r="F794" t="s">
        <v>43</v>
      </c>
      <c r="G794" t="s">
        <v>39</v>
      </c>
      <c r="H794" s="1">
        <v>9</v>
      </c>
      <c r="I794" t="s">
        <v>24</v>
      </c>
      <c r="J794" t="s">
        <v>32</v>
      </c>
      <c r="K794" t="s">
        <v>21</v>
      </c>
      <c r="L794">
        <v>1</v>
      </c>
      <c r="M794">
        <v>23000000</v>
      </c>
      <c r="N794">
        <v>22</v>
      </c>
      <c r="O794">
        <v>5060000</v>
      </c>
      <c r="P794">
        <v>0</v>
      </c>
      <c r="Q794">
        <v>0</v>
      </c>
      <c r="R794">
        <v>0</v>
      </c>
      <c r="S794">
        <v>0</v>
      </c>
      <c r="T794" t="s">
        <v>22</v>
      </c>
      <c r="U794" t="s">
        <v>412</v>
      </c>
    </row>
    <row r="795" spans="1:21">
      <c r="A795">
        <v>387216</v>
      </c>
      <c r="B795" t="s">
        <v>36</v>
      </c>
      <c r="C795" t="s">
        <v>42</v>
      </c>
      <c r="D795" t="s">
        <v>37</v>
      </c>
      <c r="E795" t="s">
        <v>37</v>
      </c>
      <c r="F795" t="s">
        <v>43</v>
      </c>
      <c r="G795" t="s">
        <v>39</v>
      </c>
      <c r="H795" s="1">
        <v>9</v>
      </c>
      <c r="I795" t="s">
        <v>23</v>
      </c>
      <c r="J795" t="s">
        <v>32</v>
      </c>
      <c r="K795" t="s">
        <v>21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22</v>
      </c>
      <c r="U795" t="s">
        <v>412</v>
      </c>
    </row>
    <row r="796" spans="1:21">
      <c r="A796">
        <v>387215</v>
      </c>
      <c r="B796" t="s">
        <v>36</v>
      </c>
      <c r="C796" t="s">
        <v>42</v>
      </c>
      <c r="D796" t="s">
        <v>37</v>
      </c>
      <c r="E796" t="s">
        <v>37</v>
      </c>
      <c r="F796" t="s">
        <v>43</v>
      </c>
      <c r="G796" t="s">
        <v>39</v>
      </c>
      <c r="H796" s="1">
        <v>9</v>
      </c>
      <c r="I796" t="s">
        <v>19</v>
      </c>
      <c r="J796" t="s">
        <v>32</v>
      </c>
      <c r="K796" t="s">
        <v>21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22</v>
      </c>
      <c r="U796" t="s">
        <v>412</v>
      </c>
    </row>
    <row r="797" spans="1:21">
      <c r="A797">
        <v>387214</v>
      </c>
      <c r="B797" t="s">
        <v>36</v>
      </c>
      <c r="C797" t="s">
        <v>42</v>
      </c>
      <c r="D797" t="s">
        <v>37</v>
      </c>
      <c r="E797" t="s">
        <v>37</v>
      </c>
      <c r="F797" t="s">
        <v>43</v>
      </c>
      <c r="G797" t="s">
        <v>39</v>
      </c>
      <c r="H797" s="1">
        <v>8</v>
      </c>
      <c r="I797" t="s">
        <v>24</v>
      </c>
      <c r="J797" t="s">
        <v>31</v>
      </c>
      <c r="K797" t="s">
        <v>21</v>
      </c>
      <c r="L797">
        <v>1</v>
      </c>
      <c r="M797">
        <v>22090910</v>
      </c>
      <c r="N797">
        <v>22.27</v>
      </c>
      <c r="O797">
        <v>4921564</v>
      </c>
      <c r="P797">
        <v>1</v>
      </c>
      <c r="Q797">
        <v>22498518</v>
      </c>
      <c r="R797">
        <v>21.9</v>
      </c>
      <c r="S797">
        <v>4928385</v>
      </c>
      <c r="T797" t="s">
        <v>22</v>
      </c>
      <c r="U797" t="s">
        <v>412</v>
      </c>
    </row>
    <row r="798" spans="1:21">
      <c r="A798">
        <v>387213</v>
      </c>
      <c r="B798" t="s">
        <v>36</v>
      </c>
      <c r="C798" t="s">
        <v>42</v>
      </c>
      <c r="D798" t="s">
        <v>37</v>
      </c>
      <c r="E798" t="s">
        <v>37</v>
      </c>
      <c r="F798" t="s">
        <v>43</v>
      </c>
      <c r="G798" t="s">
        <v>39</v>
      </c>
      <c r="H798" s="1">
        <v>8</v>
      </c>
      <c r="I798" t="s">
        <v>23</v>
      </c>
      <c r="J798" t="s">
        <v>31</v>
      </c>
      <c r="K798" t="s">
        <v>21</v>
      </c>
      <c r="L798">
        <v>1</v>
      </c>
      <c r="M798">
        <v>23000000</v>
      </c>
      <c r="N798">
        <v>22</v>
      </c>
      <c r="O798">
        <v>5060000</v>
      </c>
      <c r="P798">
        <v>0</v>
      </c>
      <c r="Q798">
        <v>0</v>
      </c>
      <c r="R798">
        <v>0</v>
      </c>
      <c r="S798">
        <v>0</v>
      </c>
      <c r="T798" t="s">
        <v>22</v>
      </c>
      <c r="U798" t="s">
        <v>413</v>
      </c>
    </row>
    <row r="799" spans="1:21">
      <c r="A799">
        <v>387212</v>
      </c>
      <c r="B799" t="s">
        <v>36</v>
      </c>
      <c r="C799" t="s">
        <v>42</v>
      </c>
      <c r="D799" t="s">
        <v>37</v>
      </c>
      <c r="E799" t="s">
        <v>37</v>
      </c>
      <c r="F799" t="s">
        <v>43</v>
      </c>
      <c r="G799" t="s">
        <v>39</v>
      </c>
      <c r="H799" s="1">
        <v>8</v>
      </c>
      <c r="I799" t="s">
        <v>19</v>
      </c>
      <c r="J799" t="s">
        <v>31</v>
      </c>
      <c r="K799" t="s">
        <v>21</v>
      </c>
      <c r="L799">
        <v>1</v>
      </c>
      <c r="M799">
        <v>23000000</v>
      </c>
      <c r="N799">
        <v>22</v>
      </c>
      <c r="O799">
        <v>5060000</v>
      </c>
      <c r="P799">
        <v>0</v>
      </c>
      <c r="Q799">
        <v>0</v>
      </c>
      <c r="R799">
        <v>0</v>
      </c>
      <c r="S799">
        <v>0</v>
      </c>
      <c r="T799" t="s">
        <v>22</v>
      </c>
      <c r="U799" t="s">
        <v>413</v>
      </c>
    </row>
    <row r="800" spans="1:21">
      <c r="A800">
        <v>387211</v>
      </c>
      <c r="B800" t="s">
        <v>36</v>
      </c>
      <c r="C800" t="s">
        <v>42</v>
      </c>
      <c r="D800" t="s">
        <v>37</v>
      </c>
      <c r="E800" t="s">
        <v>37</v>
      </c>
      <c r="F800" t="s">
        <v>43</v>
      </c>
      <c r="G800" t="s">
        <v>39</v>
      </c>
      <c r="H800" s="1">
        <v>7</v>
      </c>
      <c r="I800" t="s">
        <v>24</v>
      </c>
      <c r="J800" t="s">
        <v>30</v>
      </c>
      <c r="K800" t="s">
        <v>21</v>
      </c>
      <c r="L800">
        <v>0</v>
      </c>
      <c r="M800">
        <v>0</v>
      </c>
      <c r="N800">
        <v>0</v>
      </c>
      <c r="O800">
        <v>0</v>
      </c>
      <c r="P800">
        <v>1</v>
      </c>
      <c r="Q800">
        <v>20000000</v>
      </c>
      <c r="R800">
        <v>20</v>
      </c>
      <c r="S800">
        <v>4000000</v>
      </c>
      <c r="T800" t="s">
        <v>22</v>
      </c>
      <c r="U800" t="s">
        <v>413</v>
      </c>
    </row>
    <row r="801" spans="1:21">
      <c r="A801">
        <v>387210</v>
      </c>
      <c r="B801" t="s">
        <v>36</v>
      </c>
      <c r="C801" t="s">
        <v>42</v>
      </c>
      <c r="D801" t="s">
        <v>37</v>
      </c>
      <c r="E801" t="s">
        <v>37</v>
      </c>
      <c r="F801" t="s">
        <v>43</v>
      </c>
      <c r="G801" t="s">
        <v>39</v>
      </c>
      <c r="H801" s="1">
        <v>7</v>
      </c>
      <c r="I801" t="s">
        <v>23</v>
      </c>
      <c r="J801" t="s">
        <v>30</v>
      </c>
      <c r="K801" t="s">
        <v>21</v>
      </c>
      <c r="L801">
        <v>0</v>
      </c>
      <c r="M801">
        <v>0</v>
      </c>
      <c r="N801">
        <v>0</v>
      </c>
      <c r="O801">
        <v>0</v>
      </c>
      <c r="P801">
        <v>1</v>
      </c>
      <c r="Q801">
        <v>20000000</v>
      </c>
      <c r="R801">
        <v>20</v>
      </c>
      <c r="S801">
        <v>4000000</v>
      </c>
      <c r="T801" t="s">
        <v>22</v>
      </c>
      <c r="U801" t="s">
        <v>413</v>
      </c>
    </row>
    <row r="802" spans="1:21">
      <c r="A802">
        <v>387209</v>
      </c>
      <c r="B802" t="s">
        <v>36</v>
      </c>
      <c r="C802" t="s">
        <v>42</v>
      </c>
      <c r="D802" t="s">
        <v>37</v>
      </c>
      <c r="E802" t="s">
        <v>37</v>
      </c>
      <c r="F802" t="s">
        <v>43</v>
      </c>
      <c r="G802" t="s">
        <v>39</v>
      </c>
      <c r="H802" s="1">
        <v>7</v>
      </c>
      <c r="I802" t="s">
        <v>19</v>
      </c>
      <c r="J802" t="s">
        <v>30</v>
      </c>
      <c r="K802" t="s">
        <v>21</v>
      </c>
      <c r="L802">
        <v>1</v>
      </c>
      <c r="M802">
        <v>23000000</v>
      </c>
      <c r="N802">
        <v>22</v>
      </c>
      <c r="O802">
        <v>5060000</v>
      </c>
      <c r="P802">
        <v>1</v>
      </c>
      <c r="Q802">
        <v>22073331</v>
      </c>
      <c r="R802">
        <v>22.04</v>
      </c>
      <c r="S802">
        <v>4865184</v>
      </c>
      <c r="T802" t="s">
        <v>22</v>
      </c>
      <c r="U802" t="s">
        <v>413</v>
      </c>
    </row>
    <row r="803" spans="1:21">
      <c r="A803">
        <v>387207</v>
      </c>
      <c r="B803" t="s">
        <v>36</v>
      </c>
      <c r="C803" t="s">
        <v>42</v>
      </c>
      <c r="D803" t="s">
        <v>37</v>
      </c>
      <c r="E803" t="s">
        <v>37</v>
      </c>
      <c r="F803" t="s">
        <v>43</v>
      </c>
      <c r="G803" t="s">
        <v>39</v>
      </c>
      <c r="H803" s="1">
        <v>6</v>
      </c>
      <c r="I803" t="s">
        <v>24</v>
      </c>
      <c r="J803" t="s">
        <v>29</v>
      </c>
      <c r="K803" t="s">
        <v>21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22</v>
      </c>
      <c r="U803" t="s">
        <v>413</v>
      </c>
    </row>
    <row r="804" spans="1:21">
      <c r="A804">
        <v>387206</v>
      </c>
      <c r="B804" t="s">
        <v>36</v>
      </c>
      <c r="C804" t="s">
        <v>42</v>
      </c>
      <c r="D804" t="s">
        <v>37</v>
      </c>
      <c r="E804" t="s">
        <v>37</v>
      </c>
      <c r="F804" t="s">
        <v>43</v>
      </c>
      <c r="G804" t="s">
        <v>39</v>
      </c>
      <c r="H804" s="1">
        <v>6</v>
      </c>
      <c r="I804" t="s">
        <v>23</v>
      </c>
      <c r="J804" t="s">
        <v>29</v>
      </c>
      <c r="K804" t="s">
        <v>21</v>
      </c>
      <c r="L804">
        <v>1</v>
      </c>
      <c r="M804">
        <v>23000000</v>
      </c>
      <c r="N804">
        <v>22</v>
      </c>
      <c r="O804">
        <v>5060000</v>
      </c>
      <c r="P804">
        <v>0</v>
      </c>
      <c r="Q804">
        <v>0</v>
      </c>
      <c r="R804">
        <v>0</v>
      </c>
      <c r="S804">
        <v>0</v>
      </c>
      <c r="T804" t="s">
        <v>22</v>
      </c>
      <c r="U804" t="s">
        <v>413</v>
      </c>
    </row>
    <row r="805" spans="1:21">
      <c r="A805">
        <v>387205</v>
      </c>
      <c r="B805" t="s">
        <v>36</v>
      </c>
      <c r="C805" t="s">
        <v>42</v>
      </c>
      <c r="D805" t="s">
        <v>37</v>
      </c>
      <c r="E805" t="s">
        <v>37</v>
      </c>
      <c r="F805" t="s">
        <v>43</v>
      </c>
      <c r="G805" t="s">
        <v>39</v>
      </c>
      <c r="H805" s="1">
        <v>6</v>
      </c>
      <c r="I805" t="s">
        <v>19</v>
      </c>
      <c r="J805" t="s">
        <v>29</v>
      </c>
      <c r="K805" t="s">
        <v>21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20000000</v>
      </c>
      <c r="R805">
        <v>20</v>
      </c>
      <c r="S805">
        <v>4000000</v>
      </c>
      <c r="T805" t="s">
        <v>22</v>
      </c>
      <c r="U805" t="s">
        <v>413</v>
      </c>
    </row>
    <row r="806" spans="1:21">
      <c r="A806">
        <v>387204</v>
      </c>
      <c r="B806" t="s">
        <v>36</v>
      </c>
      <c r="C806" t="s">
        <v>42</v>
      </c>
      <c r="D806" t="s">
        <v>37</v>
      </c>
      <c r="E806" t="s">
        <v>37</v>
      </c>
      <c r="F806" t="s">
        <v>43</v>
      </c>
      <c r="G806" t="s">
        <v>39</v>
      </c>
      <c r="H806" s="1">
        <v>5</v>
      </c>
      <c r="I806" t="s">
        <v>24</v>
      </c>
      <c r="J806" t="s">
        <v>28</v>
      </c>
      <c r="K806" t="s">
        <v>21</v>
      </c>
      <c r="L806">
        <v>0</v>
      </c>
      <c r="M806">
        <v>0</v>
      </c>
      <c r="N806">
        <v>0</v>
      </c>
      <c r="O806">
        <v>0</v>
      </c>
      <c r="P806">
        <v>1</v>
      </c>
      <c r="Q806">
        <v>25265101</v>
      </c>
      <c r="R806">
        <v>20.3</v>
      </c>
      <c r="S806">
        <v>5129238</v>
      </c>
      <c r="T806" t="s">
        <v>22</v>
      </c>
      <c r="U806" t="s">
        <v>413</v>
      </c>
    </row>
    <row r="807" spans="1:21">
      <c r="A807">
        <v>387203</v>
      </c>
      <c r="B807" t="s">
        <v>36</v>
      </c>
      <c r="C807" t="s">
        <v>42</v>
      </c>
      <c r="D807" t="s">
        <v>37</v>
      </c>
      <c r="E807" t="s">
        <v>37</v>
      </c>
      <c r="F807" t="s">
        <v>43</v>
      </c>
      <c r="G807" t="s">
        <v>39</v>
      </c>
      <c r="H807" s="1">
        <v>5</v>
      </c>
      <c r="I807" t="s">
        <v>23</v>
      </c>
      <c r="J807" t="s">
        <v>28</v>
      </c>
      <c r="K807" t="s">
        <v>21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22</v>
      </c>
      <c r="U807" t="s">
        <v>414</v>
      </c>
    </row>
    <row r="808" spans="1:21">
      <c r="A808">
        <v>387202</v>
      </c>
      <c r="B808" t="s">
        <v>36</v>
      </c>
      <c r="C808" t="s">
        <v>42</v>
      </c>
      <c r="D808" t="s">
        <v>37</v>
      </c>
      <c r="E808" t="s">
        <v>37</v>
      </c>
      <c r="F808" t="s">
        <v>43</v>
      </c>
      <c r="G808" t="s">
        <v>39</v>
      </c>
      <c r="H808" s="1">
        <v>5</v>
      </c>
      <c r="I808" t="s">
        <v>19</v>
      </c>
      <c r="J808" t="s">
        <v>28</v>
      </c>
      <c r="K808" t="s">
        <v>21</v>
      </c>
      <c r="L808">
        <v>1</v>
      </c>
      <c r="M808">
        <v>23000000</v>
      </c>
      <c r="N808">
        <v>22</v>
      </c>
      <c r="O808">
        <v>5060000</v>
      </c>
      <c r="P808">
        <v>0</v>
      </c>
      <c r="Q808">
        <v>0</v>
      </c>
      <c r="R808">
        <v>0</v>
      </c>
      <c r="S808">
        <v>0</v>
      </c>
      <c r="T808" t="s">
        <v>22</v>
      </c>
      <c r="U808" t="s">
        <v>414</v>
      </c>
    </row>
    <row r="809" spans="1:21">
      <c r="A809">
        <v>387201</v>
      </c>
      <c r="B809" t="s">
        <v>36</v>
      </c>
      <c r="C809" t="s">
        <v>42</v>
      </c>
      <c r="D809" t="s">
        <v>37</v>
      </c>
      <c r="E809" t="s">
        <v>37</v>
      </c>
      <c r="F809" t="s">
        <v>43</v>
      </c>
      <c r="G809" t="s">
        <v>39</v>
      </c>
      <c r="H809" s="1">
        <v>4</v>
      </c>
      <c r="I809" t="s">
        <v>24</v>
      </c>
      <c r="J809" t="s">
        <v>27</v>
      </c>
      <c r="K809" t="s">
        <v>21</v>
      </c>
      <c r="L809">
        <v>1</v>
      </c>
      <c r="M809">
        <v>25265101</v>
      </c>
      <c r="N809">
        <v>20.3</v>
      </c>
      <c r="O809">
        <v>5129238</v>
      </c>
      <c r="P809">
        <v>1</v>
      </c>
      <c r="Q809">
        <v>20000000</v>
      </c>
      <c r="R809">
        <v>20</v>
      </c>
      <c r="S809">
        <v>4000000</v>
      </c>
      <c r="T809" t="s">
        <v>22</v>
      </c>
      <c r="U809" t="s">
        <v>414</v>
      </c>
    </row>
    <row r="810" spans="1:21">
      <c r="A810">
        <v>387200</v>
      </c>
      <c r="B810" t="s">
        <v>36</v>
      </c>
      <c r="C810" t="s">
        <v>42</v>
      </c>
      <c r="D810" t="s">
        <v>37</v>
      </c>
      <c r="E810" t="s">
        <v>37</v>
      </c>
      <c r="F810" t="s">
        <v>43</v>
      </c>
      <c r="G810" t="s">
        <v>39</v>
      </c>
      <c r="H810" s="1">
        <v>4</v>
      </c>
      <c r="I810" t="s">
        <v>23</v>
      </c>
      <c r="J810" t="s">
        <v>27</v>
      </c>
      <c r="K810" t="s">
        <v>21</v>
      </c>
      <c r="L810">
        <v>1</v>
      </c>
      <c r="M810">
        <v>22090910</v>
      </c>
      <c r="N810">
        <v>22.27</v>
      </c>
      <c r="O810">
        <v>4921564</v>
      </c>
      <c r="P810">
        <v>2</v>
      </c>
      <c r="Q810">
        <v>42498518</v>
      </c>
      <c r="R810">
        <v>21</v>
      </c>
      <c r="S810">
        <v>8928385</v>
      </c>
      <c r="T810" t="s">
        <v>22</v>
      </c>
      <c r="U810" t="s">
        <v>414</v>
      </c>
    </row>
    <row r="811" spans="1:21">
      <c r="A811">
        <v>387199</v>
      </c>
      <c r="B811" t="s">
        <v>36</v>
      </c>
      <c r="C811" t="s">
        <v>42</v>
      </c>
      <c r="D811" t="s">
        <v>37</v>
      </c>
      <c r="E811" t="s">
        <v>37</v>
      </c>
      <c r="F811" t="s">
        <v>43</v>
      </c>
      <c r="G811" t="s">
        <v>39</v>
      </c>
      <c r="H811" s="1">
        <v>4</v>
      </c>
      <c r="I811" t="s">
        <v>19</v>
      </c>
      <c r="J811" t="s">
        <v>27</v>
      </c>
      <c r="K811" t="s">
        <v>21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13158218</v>
      </c>
      <c r="R811">
        <v>14.76</v>
      </c>
      <c r="S811">
        <v>1942785</v>
      </c>
      <c r="T811" t="s">
        <v>22</v>
      </c>
      <c r="U811" t="s">
        <v>414</v>
      </c>
    </row>
    <row r="812" spans="1:21">
      <c r="A812">
        <v>387198</v>
      </c>
      <c r="B812" t="s">
        <v>36</v>
      </c>
      <c r="C812" t="s">
        <v>42</v>
      </c>
      <c r="D812" t="s">
        <v>37</v>
      </c>
      <c r="E812" t="s">
        <v>37</v>
      </c>
      <c r="F812" t="s">
        <v>43</v>
      </c>
      <c r="G812" t="s">
        <v>39</v>
      </c>
      <c r="H812" s="1">
        <v>3</v>
      </c>
      <c r="I812" t="s">
        <v>24</v>
      </c>
      <c r="J812" t="s">
        <v>26</v>
      </c>
      <c r="K812" t="s">
        <v>21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20877000</v>
      </c>
      <c r="R812">
        <v>20</v>
      </c>
      <c r="S812">
        <v>4877000</v>
      </c>
      <c r="T812" t="s">
        <v>22</v>
      </c>
      <c r="U812" t="s">
        <v>414</v>
      </c>
    </row>
    <row r="813" spans="1:21">
      <c r="A813">
        <v>387197</v>
      </c>
      <c r="B813" t="s">
        <v>36</v>
      </c>
      <c r="C813" t="s">
        <v>42</v>
      </c>
      <c r="D813" t="s">
        <v>37</v>
      </c>
      <c r="E813" t="s">
        <v>37</v>
      </c>
      <c r="F813" t="s">
        <v>43</v>
      </c>
      <c r="G813" t="s">
        <v>39</v>
      </c>
      <c r="H813" s="1">
        <v>3</v>
      </c>
      <c r="I813" t="s">
        <v>23</v>
      </c>
      <c r="J813" t="s">
        <v>26</v>
      </c>
      <c r="K813" t="s">
        <v>21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20000000</v>
      </c>
      <c r="R813">
        <v>20</v>
      </c>
      <c r="S813">
        <v>4000000</v>
      </c>
      <c r="T813" t="s">
        <v>22</v>
      </c>
      <c r="U813" t="s">
        <v>414</v>
      </c>
    </row>
    <row r="814" spans="1:21">
      <c r="A814">
        <v>387196</v>
      </c>
      <c r="B814" t="s">
        <v>36</v>
      </c>
      <c r="C814" t="s">
        <v>42</v>
      </c>
      <c r="D814" t="s">
        <v>37</v>
      </c>
      <c r="E814" t="s">
        <v>37</v>
      </c>
      <c r="F814" t="s">
        <v>43</v>
      </c>
      <c r="G814" t="s">
        <v>39</v>
      </c>
      <c r="H814" s="1">
        <v>3</v>
      </c>
      <c r="I814" t="s">
        <v>19</v>
      </c>
      <c r="J814" t="s">
        <v>26</v>
      </c>
      <c r="K814" t="s">
        <v>21</v>
      </c>
      <c r="L814">
        <v>1</v>
      </c>
      <c r="M814">
        <v>23000000</v>
      </c>
      <c r="N814">
        <v>22</v>
      </c>
      <c r="O814">
        <v>5060000</v>
      </c>
      <c r="P814">
        <v>1</v>
      </c>
      <c r="Q814">
        <v>20877000</v>
      </c>
      <c r="R814">
        <v>20</v>
      </c>
      <c r="S814">
        <v>4877000</v>
      </c>
      <c r="T814" t="s">
        <v>22</v>
      </c>
      <c r="U814" t="s">
        <v>414</v>
      </c>
    </row>
    <row r="815" spans="1:21">
      <c r="A815">
        <v>387195</v>
      </c>
      <c r="B815" t="s">
        <v>36</v>
      </c>
      <c r="C815" t="s">
        <v>42</v>
      </c>
      <c r="D815" t="s">
        <v>37</v>
      </c>
      <c r="E815" t="s">
        <v>37</v>
      </c>
      <c r="F815" t="s">
        <v>43</v>
      </c>
      <c r="G815" t="s">
        <v>39</v>
      </c>
      <c r="H815" s="1">
        <v>2</v>
      </c>
      <c r="I815" t="s">
        <v>24</v>
      </c>
      <c r="J815" t="s">
        <v>25</v>
      </c>
      <c r="K815" t="s">
        <v>21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1818000</v>
      </c>
      <c r="R815">
        <v>0</v>
      </c>
      <c r="S815">
        <v>1818000</v>
      </c>
      <c r="T815" t="s">
        <v>22</v>
      </c>
      <c r="U815" t="s">
        <v>414</v>
      </c>
    </row>
    <row r="816" spans="1:21">
      <c r="A816">
        <v>387194</v>
      </c>
      <c r="B816" t="s">
        <v>36</v>
      </c>
      <c r="C816" t="s">
        <v>42</v>
      </c>
      <c r="D816" t="s">
        <v>37</v>
      </c>
      <c r="E816" t="s">
        <v>37</v>
      </c>
      <c r="F816" t="s">
        <v>43</v>
      </c>
      <c r="G816" t="s">
        <v>39</v>
      </c>
      <c r="H816" s="1">
        <v>2</v>
      </c>
      <c r="I816" t="s">
        <v>23</v>
      </c>
      <c r="J816" t="s">
        <v>25</v>
      </c>
      <c r="K816" t="s">
        <v>21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22</v>
      </c>
      <c r="U816" t="s">
        <v>415</v>
      </c>
    </row>
    <row r="817" spans="1:21">
      <c r="A817">
        <v>387193</v>
      </c>
      <c r="B817" t="s">
        <v>36</v>
      </c>
      <c r="C817" t="s">
        <v>42</v>
      </c>
      <c r="D817" t="s">
        <v>37</v>
      </c>
      <c r="E817" t="s">
        <v>37</v>
      </c>
      <c r="F817" t="s">
        <v>43</v>
      </c>
      <c r="G817" t="s">
        <v>39</v>
      </c>
      <c r="H817" s="1">
        <v>2</v>
      </c>
      <c r="I817" t="s">
        <v>19</v>
      </c>
      <c r="J817" t="s">
        <v>25</v>
      </c>
      <c r="K817" t="s">
        <v>21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1818000</v>
      </c>
      <c r="R817">
        <v>0</v>
      </c>
      <c r="S817">
        <v>1818000</v>
      </c>
      <c r="T817" t="s">
        <v>22</v>
      </c>
      <c r="U817" t="s">
        <v>415</v>
      </c>
    </row>
    <row r="818" spans="1:21">
      <c r="A818">
        <v>387192</v>
      </c>
      <c r="B818" t="s">
        <v>36</v>
      </c>
      <c r="C818" t="s">
        <v>42</v>
      </c>
      <c r="D818" t="s">
        <v>37</v>
      </c>
      <c r="E818" t="s">
        <v>37</v>
      </c>
      <c r="F818" t="s">
        <v>43</v>
      </c>
      <c r="G818" t="s">
        <v>39</v>
      </c>
      <c r="H818" s="1">
        <v>1</v>
      </c>
      <c r="I818" t="s">
        <v>24</v>
      </c>
      <c r="J818" t="s">
        <v>20</v>
      </c>
      <c r="K818" t="s">
        <v>21</v>
      </c>
      <c r="L818">
        <v>2</v>
      </c>
      <c r="M818">
        <v>46931636</v>
      </c>
      <c r="N818">
        <v>23.74</v>
      </c>
      <c r="O818">
        <v>11143038</v>
      </c>
      <c r="P818">
        <v>2</v>
      </c>
      <c r="Q818">
        <v>46931636</v>
      </c>
      <c r="R818">
        <v>23.74</v>
      </c>
      <c r="S818">
        <v>11143038</v>
      </c>
      <c r="T818" t="s">
        <v>22</v>
      </c>
      <c r="U818" t="s">
        <v>415</v>
      </c>
    </row>
    <row r="819" spans="1:21">
      <c r="A819">
        <v>387191</v>
      </c>
      <c r="B819" t="s">
        <v>36</v>
      </c>
      <c r="C819" t="s">
        <v>42</v>
      </c>
      <c r="D819" t="s">
        <v>37</v>
      </c>
      <c r="E819" t="s">
        <v>37</v>
      </c>
      <c r="F819" t="s">
        <v>43</v>
      </c>
      <c r="G819" t="s">
        <v>39</v>
      </c>
      <c r="H819" s="1">
        <v>1</v>
      </c>
      <c r="I819" t="s">
        <v>23</v>
      </c>
      <c r="J819" t="s">
        <v>20</v>
      </c>
      <c r="K819" t="s">
        <v>21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22</v>
      </c>
      <c r="U819" t="s">
        <v>415</v>
      </c>
    </row>
    <row r="820" spans="1:21">
      <c r="A820">
        <v>387190</v>
      </c>
      <c r="B820" t="s">
        <v>36</v>
      </c>
      <c r="C820" t="s">
        <v>42</v>
      </c>
      <c r="D820" t="s">
        <v>37</v>
      </c>
      <c r="E820" t="s">
        <v>37</v>
      </c>
      <c r="F820" t="s">
        <v>43</v>
      </c>
      <c r="G820" t="s">
        <v>39</v>
      </c>
      <c r="H820" s="1">
        <v>1</v>
      </c>
      <c r="I820" t="s">
        <v>19</v>
      </c>
      <c r="J820" t="s">
        <v>20</v>
      </c>
      <c r="K820" t="s">
        <v>21</v>
      </c>
      <c r="L820">
        <v>1</v>
      </c>
      <c r="M820">
        <v>23000000</v>
      </c>
      <c r="N820">
        <v>22</v>
      </c>
      <c r="O820">
        <v>5060000</v>
      </c>
      <c r="P820">
        <v>1</v>
      </c>
      <c r="Q820">
        <v>20000000</v>
      </c>
      <c r="R820">
        <v>20</v>
      </c>
      <c r="S820">
        <v>4000000</v>
      </c>
      <c r="T820" t="s">
        <v>22</v>
      </c>
      <c r="U820" t="s">
        <v>415</v>
      </c>
    </row>
    <row r="821" spans="1:21">
      <c r="A821">
        <v>387189</v>
      </c>
      <c r="B821" t="s">
        <v>36</v>
      </c>
      <c r="C821" t="s">
        <v>42</v>
      </c>
      <c r="D821" t="s">
        <v>37</v>
      </c>
      <c r="E821" t="s">
        <v>37</v>
      </c>
      <c r="F821" t="s">
        <v>43</v>
      </c>
      <c r="G821" t="s">
        <v>39</v>
      </c>
      <c r="H821" s="1">
        <v>12</v>
      </c>
      <c r="I821" t="s">
        <v>24</v>
      </c>
      <c r="J821" t="s">
        <v>35</v>
      </c>
      <c r="K821" t="s">
        <v>21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22</v>
      </c>
      <c r="U821" t="s">
        <v>415</v>
      </c>
    </row>
    <row r="822" spans="1:21">
      <c r="A822">
        <v>387188</v>
      </c>
      <c r="B822" t="s">
        <v>36</v>
      </c>
      <c r="C822" t="s">
        <v>42</v>
      </c>
      <c r="D822" t="s">
        <v>37</v>
      </c>
      <c r="E822" t="s">
        <v>37</v>
      </c>
      <c r="F822" t="s">
        <v>43</v>
      </c>
      <c r="G822" t="s">
        <v>39</v>
      </c>
      <c r="H822" s="1">
        <v>12</v>
      </c>
      <c r="I822" t="s">
        <v>23</v>
      </c>
      <c r="J822" t="s">
        <v>35</v>
      </c>
      <c r="K822" t="s">
        <v>21</v>
      </c>
      <c r="L822">
        <v>1</v>
      </c>
      <c r="M822">
        <v>23000000</v>
      </c>
      <c r="N822">
        <v>22</v>
      </c>
      <c r="O822">
        <v>5060000</v>
      </c>
      <c r="P822">
        <v>0</v>
      </c>
      <c r="Q822">
        <v>0</v>
      </c>
      <c r="R822">
        <v>0</v>
      </c>
      <c r="S822">
        <v>0</v>
      </c>
      <c r="T822" t="s">
        <v>22</v>
      </c>
      <c r="U822" t="s">
        <v>415</v>
      </c>
    </row>
    <row r="823" spans="1:21">
      <c r="A823">
        <v>387187</v>
      </c>
      <c r="B823" t="s">
        <v>36</v>
      </c>
      <c r="C823" t="s">
        <v>42</v>
      </c>
      <c r="D823" t="s">
        <v>37</v>
      </c>
      <c r="E823" t="s">
        <v>37</v>
      </c>
      <c r="F823" t="s">
        <v>43</v>
      </c>
      <c r="G823" t="s">
        <v>39</v>
      </c>
      <c r="H823" s="1">
        <v>12</v>
      </c>
      <c r="I823" t="s">
        <v>19</v>
      </c>
      <c r="J823" t="s">
        <v>35</v>
      </c>
      <c r="K823" t="s">
        <v>21</v>
      </c>
      <c r="L823">
        <v>1</v>
      </c>
      <c r="M823">
        <v>23000000</v>
      </c>
      <c r="N823">
        <v>22</v>
      </c>
      <c r="O823">
        <v>5060000</v>
      </c>
      <c r="P823">
        <v>0</v>
      </c>
      <c r="Q823">
        <v>0</v>
      </c>
      <c r="R823">
        <v>0</v>
      </c>
      <c r="S823">
        <v>0</v>
      </c>
      <c r="T823" t="s">
        <v>22</v>
      </c>
      <c r="U823" t="s">
        <v>415</v>
      </c>
    </row>
    <row r="824" spans="1:21">
      <c r="A824">
        <v>387186</v>
      </c>
      <c r="B824" t="s">
        <v>36</v>
      </c>
      <c r="C824" t="s">
        <v>42</v>
      </c>
      <c r="D824" t="s">
        <v>37</v>
      </c>
      <c r="E824" t="s">
        <v>37</v>
      </c>
      <c r="F824" t="s">
        <v>43</v>
      </c>
      <c r="G824" t="s">
        <v>39</v>
      </c>
      <c r="H824" s="1">
        <v>11</v>
      </c>
      <c r="I824" t="s">
        <v>24</v>
      </c>
      <c r="J824" t="s">
        <v>34</v>
      </c>
      <c r="K824" t="s">
        <v>21</v>
      </c>
      <c r="L824">
        <v>1</v>
      </c>
      <c r="M824">
        <v>23000000</v>
      </c>
      <c r="N824">
        <v>22</v>
      </c>
      <c r="O824">
        <v>5060000</v>
      </c>
      <c r="P824">
        <v>0</v>
      </c>
      <c r="Q824">
        <v>0</v>
      </c>
      <c r="R824">
        <v>0</v>
      </c>
      <c r="S824">
        <v>0</v>
      </c>
      <c r="T824" t="s">
        <v>22</v>
      </c>
      <c r="U824" t="s">
        <v>415</v>
      </c>
    </row>
    <row r="825" spans="1:21">
      <c r="A825">
        <v>387185</v>
      </c>
      <c r="B825" t="s">
        <v>36</v>
      </c>
      <c r="C825" t="s">
        <v>42</v>
      </c>
      <c r="D825" t="s">
        <v>37</v>
      </c>
      <c r="E825" t="s">
        <v>37</v>
      </c>
      <c r="F825" t="s">
        <v>43</v>
      </c>
      <c r="G825" t="s">
        <v>39</v>
      </c>
      <c r="H825" s="1">
        <v>11</v>
      </c>
      <c r="I825" t="s">
        <v>23</v>
      </c>
      <c r="J825" t="s">
        <v>34</v>
      </c>
      <c r="K825" t="s">
        <v>21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22</v>
      </c>
      <c r="U825" t="s">
        <v>310</v>
      </c>
    </row>
    <row r="826" spans="1:21">
      <c r="A826">
        <v>387184</v>
      </c>
      <c r="B826" t="s">
        <v>36</v>
      </c>
      <c r="C826" t="s">
        <v>42</v>
      </c>
      <c r="D826" t="s">
        <v>37</v>
      </c>
      <c r="E826" t="s">
        <v>37</v>
      </c>
      <c r="F826" t="s">
        <v>43</v>
      </c>
      <c r="G826" t="s">
        <v>39</v>
      </c>
      <c r="H826" s="1">
        <v>11</v>
      </c>
      <c r="I826" t="s">
        <v>19</v>
      </c>
      <c r="J826" t="s">
        <v>34</v>
      </c>
      <c r="K826" t="s">
        <v>21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22</v>
      </c>
      <c r="U826" t="s">
        <v>310</v>
      </c>
    </row>
    <row r="827" spans="1:21">
      <c r="A827">
        <v>387183</v>
      </c>
      <c r="B827" t="s">
        <v>36</v>
      </c>
      <c r="C827" t="s">
        <v>42</v>
      </c>
      <c r="D827" t="s">
        <v>37</v>
      </c>
      <c r="E827" t="s">
        <v>37</v>
      </c>
      <c r="F827" t="s">
        <v>43</v>
      </c>
      <c r="G827" t="s">
        <v>39</v>
      </c>
      <c r="H827" s="1">
        <v>10</v>
      </c>
      <c r="I827" t="s">
        <v>24</v>
      </c>
      <c r="J827" t="s">
        <v>33</v>
      </c>
      <c r="K827" t="s">
        <v>21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22</v>
      </c>
      <c r="U827" t="s">
        <v>310</v>
      </c>
    </row>
    <row r="828" spans="1:21">
      <c r="A828">
        <v>387182</v>
      </c>
      <c r="B828" t="s">
        <v>36</v>
      </c>
      <c r="C828" t="s">
        <v>42</v>
      </c>
      <c r="D828" t="s">
        <v>37</v>
      </c>
      <c r="E828" t="s">
        <v>37</v>
      </c>
      <c r="F828" t="s">
        <v>43</v>
      </c>
      <c r="G828" t="s">
        <v>39</v>
      </c>
      <c r="H828" s="1">
        <v>10</v>
      </c>
      <c r="I828" t="s">
        <v>23</v>
      </c>
      <c r="J828" t="s">
        <v>33</v>
      </c>
      <c r="K828" t="s">
        <v>21</v>
      </c>
      <c r="L828">
        <v>1</v>
      </c>
      <c r="M828">
        <v>23000000</v>
      </c>
      <c r="N828">
        <v>22</v>
      </c>
      <c r="O828">
        <v>5060000</v>
      </c>
      <c r="P828">
        <v>0</v>
      </c>
      <c r="Q828">
        <v>0</v>
      </c>
      <c r="R828">
        <v>0</v>
      </c>
      <c r="S828">
        <v>0</v>
      </c>
      <c r="T828" t="s">
        <v>22</v>
      </c>
      <c r="U828" t="s">
        <v>310</v>
      </c>
    </row>
    <row r="829" spans="1:21">
      <c r="A829">
        <v>387181</v>
      </c>
      <c r="B829" t="s">
        <v>36</v>
      </c>
      <c r="C829" t="s">
        <v>42</v>
      </c>
      <c r="D829" t="s">
        <v>37</v>
      </c>
      <c r="E829" t="s">
        <v>37</v>
      </c>
      <c r="F829" t="s">
        <v>43</v>
      </c>
      <c r="G829" t="s">
        <v>39</v>
      </c>
      <c r="H829" s="1">
        <v>10</v>
      </c>
      <c r="I829" t="s">
        <v>19</v>
      </c>
      <c r="J829" t="s">
        <v>33</v>
      </c>
      <c r="K829" t="s">
        <v>21</v>
      </c>
      <c r="L829">
        <v>1</v>
      </c>
      <c r="M829">
        <v>23000000</v>
      </c>
      <c r="N829">
        <v>22</v>
      </c>
      <c r="O829">
        <v>5060000</v>
      </c>
      <c r="P829">
        <v>0</v>
      </c>
      <c r="Q829">
        <v>0</v>
      </c>
      <c r="R829">
        <v>0</v>
      </c>
      <c r="S829">
        <v>0</v>
      </c>
      <c r="T829" t="s">
        <v>22</v>
      </c>
      <c r="U829" t="s">
        <v>310</v>
      </c>
    </row>
    <row r="830" spans="1:21">
      <c r="A830">
        <v>388042</v>
      </c>
      <c r="B830" t="s">
        <v>78</v>
      </c>
      <c r="C830" t="s">
        <v>93</v>
      </c>
      <c r="D830" t="s">
        <v>94</v>
      </c>
      <c r="E830" t="s">
        <v>52</v>
      </c>
      <c r="F830" t="s">
        <v>38</v>
      </c>
      <c r="G830" t="s">
        <v>89</v>
      </c>
      <c r="H830" s="1">
        <v>9</v>
      </c>
      <c r="I830" t="s">
        <v>24</v>
      </c>
      <c r="J830" t="s">
        <v>32</v>
      </c>
      <c r="K830" t="s">
        <v>21</v>
      </c>
      <c r="L830">
        <v>2</v>
      </c>
      <c r="M830">
        <v>53102521</v>
      </c>
      <c r="N830">
        <v>21.88</v>
      </c>
      <c r="O830">
        <v>11624025</v>
      </c>
      <c r="P830">
        <v>2</v>
      </c>
      <c r="Q830">
        <v>53461462</v>
      </c>
      <c r="R830">
        <v>19.36</v>
      </c>
      <c r="S830">
        <v>10350849</v>
      </c>
      <c r="T830" t="s">
        <v>22</v>
      </c>
      <c r="U830" t="s">
        <v>416</v>
      </c>
    </row>
    <row r="831" spans="1:21">
      <c r="A831">
        <v>388041</v>
      </c>
      <c r="B831" t="s">
        <v>78</v>
      </c>
      <c r="C831" t="s">
        <v>93</v>
      </c>
      <c r="D831" t="s">
        <v>94</v>
      </c>
      <c r="E831" t="s">
        <v>52</v>
      </c>
      <c r="F831" t="s">
        <v>38</v>
      </c>
      <c r="G831" t="s">
        <v>89</v>
      </c>
      <c r="H831" s="1">
        <v>9</v>
      </c>
      <c r="I831" t="s">
        <v>23</v>
      </c>
      <c r="J831" t="s">
        <v>32</v>
      </c>
      <c r="K831" t="s">
        <v>21</v>
      </c>
      <c r="L831">
        <v>3</v>
      </c>
      <c r="M831">
        <v>82583700</v>
      </c>
      <c r="N831">
        <v>23.35</v>
      </c>
      <c r="O831">
        <v>19285240</v>
      </c>
      <c r="P831">
        <v>0</v>
      </c>
      <c r="Q831">
        <v>0</v>
      </c>
      <c r="R831">
        <v>0</v>
      </c>
      <c r="S831">
        <v>0</v>
      </c>
      <c r="T831" t="s">
        <v>22</v>
      </c>
      <c r="U831" t="s">
        <v>416</v>
      </c>
    </row>
    <row r="832" spans="1:21">
      <c r="A832">
        <v>388040</v>
      </c>
      <c r="B832" t="s">
        <v>78</v>
      </c>
      <c r="C832" t="s">
        <v>93</v>
      </c>
      <c r="D832" t="s">
        <v>94</v>
      </c>
      <c r="E832" t="s">
        <v>52</v>
      </c>
      <c r="F832" t="s">
        <v>38</v>
      </c>
      <c r="G832" t="s">
        <v>89</v>
      </c>
      <c r="H832" s="1">
        <v>9</v>
      </c>
      <c r="I832" t="s">
        <v>19</v>
      </c>
      <c r="J832" t="s">
        <v>32</v>
      </c>
      <c r="K832" t="s">
        <v>21</v>
      </c>
      <c r="L832">
        <v>2</v>
      </c>
      <c r="M832">
        <v>60000000</v>
      </c>
      <c r="N832">
        <v>24</v>
      </c>
      <c r="O832">
        <v>14400000</v>
      </c>
      <c r="P832">
        <v>1</v>
      </c>
      <c r="Q832">
        <v>28027068</v>
      </c>
      <c r="R832">
        <v>20.59</v>
      </c>
      <c r="S832">
        <v>5773309</v>
      </c>
      <c r="T832" t="s">
        <v>22</v>
      </c>
      <c r="U832" t="s">
        <v>416</v>
      </c>
    </row>
    <row r="833" spans="1:21">
      <c r="A833">
        <v>388039</v>
      </c>
      <c r="B833" t="s">
        <v>78</v>
      </c>
      <c r="C833" t="s">
        <v>93</v>
      </c>
      <c r="D833" t="s">
        <v>94</v>
      </c>
      <c r="E833" t="s">
        <v>52</v>
      </c>
      <c r="F833" t="s">
        <v>38</v>
      </c>
      <c r="G833" t="s">
        <v>89</v>
      </c>
      <c r="H833" s="1">
        <v>8</v>
      </c>
      <c r="I833" t="s">
        <v>24</v>
      </c>
      <c r="J833" t="s">
        <v>31</v>
      </c>
      <c r="K833" t="s">
        <v>21</v>
      </c>
      <c r="L833">
        <v>4</v>
      </c>
      <c r="M833">
        <v>102575503</v>
      </c>
      <c r="N833">
        <v>20.96</v>
      </c>
      <c r="O833">
        <v>21506964</v>
      </c>
      <c r="P833">
        <v>0</v>
      </c>
      <c r="Q833">
        <v>0</v>
      </c>
      <c r="R833">
        <v>0</v>
      </c>
      <c r="S833">
        <v>0</v>
      </c>
      <c r="T833" t="s">
        <v>22</v>
      </c>
      <c r="U833" t="s">
        <v>417</v>
      </c>
    </row>
    <row r="834" spans="1:21">
      <c r="A834">
        <v>388038</v>
      </c>
      <c r="B834" t="s">
        <v>78</v>
      </c>
      <c r="C834" t="s">
        <v>93</v>
      </c>
      <c r="D834" t="s">
        <v>94</v>
      </c>
      <c r="E834" t="s">
        <v>52</v>
      </c>
      <c r="F834" t="s">
        <v>38</v>
      </c>
      <c r="G834" t="s">
        <v>89</v>
      </c>
      <c r="H834" s="1">
        <v>8</v>
      </c>
      <c r="I834" t="s">
        <v>23</v>
      </c>
      <c r="J834" t="s">
        <v>31</v>
      </c>
      <c r="K834" t="s">
        <v>21</v>
      </c>
      <c r="L834">
        <v>4</v>
      </c>
      <c r="M834">
        <v>145102728</v>
      </c>
      <c r="N834">
        <v>22.04</v>
      </c>
      <c r="O834">
        <v>31993410</v>
      </c>
      <c r="P834">
        <v>4</v>
      </c>
      <c r="Q834">
        <v>107752766</v>
      </c>
      <c r="R834">
        <v>18.71</v>
      </c>
      <c r="S834">
        <v>20169052</v>
      </c>
      <c r="T834" t="s">
        <v>22</v>
      </c>
      <c r="U834" t="s">
        <v>417</v>
      </c>
    </row>
    <row r="835" spans="1:21">
      <c r="A835">
        <v>388037</v>
      </c>
      <c r="B835" t="s">
        <v>78</v>
      </c>
      <c r="C835" t="s">
        <v>93</v>
      </c>
      <c r="D835" t="s">
        <v>94</v>
      </c>
      <c r="E835" t="s">
        <v>52</v>
      </c>
      <c r="F835" t="s">
        <v>38</v>
      </c>
      <c r="G835" t="s">
        <v>89</v>
      </c>
      <c r="H835" s="1">
        <v>8</v>
      </c>
      <c r="I835" t="s">
        <v>19</v>
      </c>
      <c r="J835" t="s">
        <v>31</v>
      </c>
      <c r="K835" t="s">
        <v>21</v>
      </c>
      <c r="L835">
        <v>2</v>
      </c>
      <c r="M835">
        <v>60000000</v>
      </c>
      <c r="N835">
        <v>24</v>
      </c>
      <c r="O835">
        <v>14400000</v>
      </c>
      <c r="P835">
        <v>1</v>
      </c>
      <c r="Q835">
        <v>35760666</v>
      </c>
      <c r="R835">
        <v>21.88</v>
      </c>
      <c r="S835">
        <v>7824969</v>
      </c>
      <c r="T835" t="s">
        <v>22</v>
      </c>
      <c r="U835" t="s">
        <v>417</v>
      </c>
    </row>
    <row r="836" spans="1:21">
      <c r="A836">
        <v>388036</v>
      </c>
      <c r="B836" t="s">
        <v>78</v>
      </c>
      <c r="C836" t="s">
        <v>93</v>
      </c>
      <c r="D836" t="s">
        <v>94</v>
      </c>
      <c r="E836" t="s">
        <v>52</v>
      </c>
      <c r="F836" t="s">
        <v>38</v>
      </c>
      <c r="G836" t="s">
        <v>89</v>
      </c>
      <c r="H836" s="1">
        <v>7</v>
      </c>
      <c r="I836" t="s">
        <v>24</v>
      </c>
      <c r="J836" t="s">
        <v>30</v>
      </c>
      <c r="K836" t="s">
        <v>21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22</v>
      </c>
      <c r="U836" t="s">
        <v>417</v>
      </c>
    </row>
    <row r="837" spans="1:21">
      <c r="A837">
        <v>388035</v>
      </c>
      <c r="B837" t="s">
        <v>78</v>
      </c>
      <c r="C837" t="s">
        <v>93</v>
      </c>
      <c r="D837" t="s">
        <v>94</v>
      </c>
      <c r="E837" t="s">
        <v>52</v>
      </c>
      <c r="F837" t="s">
        <v>38</v>
      </c>
      <c r="G837" t="s">
        <v>89</v>
      </c>
      <c r="H837" s="1">
        <v>7</v>
      </c>
      <c r="I837" t="s">
        <v>23</v>
      </c>
      <c r="J837" t="s">
        <v>30</v>
      </c>
      <c r="K837" t="s">
        <v>21</v>
      </c>
      <c r="L837">
        <v>4</v>
      </c>
      <c r="M837">
        <v>115284190</v>
      </c>
      <c r="N837">
        <v>21.85</v>
      </c>
      <c r="O837">
        <v>25190843</v>
      </c>
      <c r="P837">
        <v>1</v>
      </c>
      <c r="Q837">
        <v>20362250</v>
      </c>
      <c r="R837">
        <v>23.17</v>
      </c>
      <c r="S837">
        <v>4719443</v>
      </c>
      <c r="T837" t="s">
        <v>22</v>
      </c>
      <c r="U837" t="s">
        <v>417</v>
      </c>
    </row>
    <row r="838" spans="1:21">
      <c r="A838">
        <v>388034</v>
      </c>
      <c r="B838" t="s">
        <v>78</v>
      </c>
      <c r="C838" t="s">
        <v>93</v>
      </c>
      <c r="D838" t="s">
        <v>94</v>
      </c>
      <c r="E838" t="s">
        <v>52</v>
      </c>
      <c r="F838" t="s">
        <v>38</v>
      </c>
      <c r="G838" t="s">
        <v>89</v>
      </c>
      <c r="H838" s="1">
        <v>7</v>
      </c>
      <c r="I838" t="s">
        <v>19</v>
      </c>
      <c r="J838" t="s">
        <v>30</v>
      </c>
      <c r="K838" t="s">
        <v>21</v>
      </c>
      <c r="L838">
        <v>2</v>
      </c>
      <c r="M838">
        <v>60000000</v>
      </c>
      <c r="N838">
        <v>24</v>
      </c>
      <c r="O838">
        <v>14400000</v>
      </c>
      <c r="P838">
        <v>2</v>
      </c>
      <c r="Q838">
        <v>50995000</v>
      </c>
      <c r="R838">
        <v>20.29</v>
      </c>
      <c r="S838">
        <v>10349026</v>
      </c>
      <c r="T838" t="s">
        <v>22</v>
      </c>
      <c r="U838" t="s">
        <v>417</v>
      </c>
    </row>
    <row r="839" spans="1:21">
      <c r="A839">
        <v>388033</v>
      </c>
      <c r="B839" t="s">
        <v>78</v>
      </c>
      <c r="C839" t="s">
        <v>93</v>
      </c>
      <c r="D839" t="s">
        <v>94</v>
      </c>
      <c r="E839" t="s">
        <v>52</v>
      </c>
      <c r="F839" t="s">
        <v>38</v>
      </c>
      <c r="G839" t="s">
        <v>89</v>
      </c>
      <c r="H839" s="1">
        <v>6</v>
      </c>
      <c r="I839" t="s">
        <v>24</v>
      </c>
      <c r="J839" t="s">
        <v>29</v>
      </c>
      <c r="K839" t="s">
        <v>21</v>
      </c>
      <c r="L839">
        <v>3</v>
      </c>
      <c r="M839">
        <v>81374723</v>
      </c>
      <c r="N839">
        <v>21.29</v>
      </c>
      <c r="O839">
        <v>17331188</v>
      </c>
      <c r="P839">
        <v>3</v>
      </c>
      <c r="Q839">
        <v>81363473</v>
      </c>
      <c r="R839">
        <v>21.11</v>
      </c>
      <c r="S839">
        <v>17182988</v>
      </c>
      <c r="T839" t="s">
        <v>22</v>
      </c>
      <c r="U839" t="s">
        <v>417</v>
      </c>
    </row>
    <row r="840" spans="1:21">
      <c r="A840">
        <v>388032</v>
      </c>
      <c r="B840" t="s">
        <v>78</v>
      </c>
      <c r="C840" t="s">
        <v>93</v>
      </c>
      <c r="D840" t="s">
        <v>94</v>
      </c>
      <c r="E840" t="s">
        <v>52</v>
      </c>
      <c r="F840" t="s">
        <v>38</v>
      </c>
      <c r="G840" t="s">
        <v>89</v>
      </c>
      <c r="H840" s="1">
        <v>6</v>
      </c>
      <c r="I840" t="s">
        <v>23</v>
      </c>
      <c r="J840" t="s">
        <v>29</v>
      </c>
      <c r="K840" t="s">
        <v>21</v>
      </c>
      <c r="L840">
        <v>2</v>
      </c>
      <c r="M840">
        <v>60000000</v>
      </c>
      <c r="N840">
        <v>24</v>
      </c>
      <c r="O840">
        <v>14400000</v>
      </c>
      <c r="P840">
        <v>1</v>
      </c>
      <c r="Q840">
        <v>25258423</v>
      </c>
      <c r="R840">
        <v>20.43</v>
      </c>
      <c r="S840">
        <v>5161560</v>
      </c>
      <c r="T840" t="s">
        <v>22</v>
      </c>
      <c r="U840" t="s">
        <v>417</v>
      </c>
    </row>
    <row r="841" spans="1:21">
      <c r="A841">
        <v>388031</v>
      </c>
      <c r="B841" t="s">
        <v>78</v>
      </c>
      <c r="C841" t="s">
        <v>93</v>
      </c>
      <c r="D841" t="s">
        <v>94</v>
      </c>
      <c r="E841" t="s">
        <v>52</v>
      </c>
      <c r="F841" t="s">
        <v>38</v>
      </c>
      <c r="G841" t="s">
        <v>89</v>
      </c>
      <c r="H841" s="1">
        <v>6</v>
      </c>
      <c r="I841" t="s">
        <v>19</v>
      </c>
      <c r="J841" t="s">
        <v>29</v>
      </c>
      <c r="K841" t="s">
        <v>21</v>
      </c>
      <c r="L841">
        <v>3</v>
      </c>
      <c r="M841">
        <v>90000000</v>
      </c>
      <c r="N841">
        <v>24</v>
      </c>
      <c r="O841">
        <v>21600000</v>
      </c>
      <c r="P841">
        <v>3</v>
      </c>
      <c r="Q841">
        <v>88337886</v>
      </c>
      <c r="R841">
        <v>20.69</v>
      </c>
      <c r="S841">
        <v>18281762</v>
      </c>
      <c r="T841" t="s">
        <v>22</v>
      </c>
      <c r="U841" t="s">
        <v>417</v>
      </c>
    </row>
    <row r="842" spans="1:21">
      <c r="A842">
        <v>388030</v>
      </c>
      <c r="B842" t="s">
        <v>78</v>
      </c>
      <c r="C842" t="s">
        <v>93</v>
      </c>
      <c r="D842" t="s">
        <v>94</v>
      </c>
      <c r="E842" t="s">
        <v>52</v>
      </c>
      <c r="F842" t="s">
        <v>38</v>
      </c>
      <c r="G842" t="s">
        <v>89</v>
      </c>
      <c r="H842" s="1">
        <v>5</v>
      </c>
      <c r="I842" t="s">
        <v>24</v>
      </c>
      <c r="J842" t="s">
        <v>28</v>
      </c>
      <c r="K842" t="s">
        <v>21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22</v>
      </c>
      <c r="U842" t="s">
        <v>418</v>
      </c>
    </row>
    <row r="843" spans="1:21">
      <c r="A843">
        <v>388029</v>
      </c>
      <c r="B843" t="s">
        <v>78</v>
      </c>
      <c r="C843" t="s">
        <v>93</v>
      </c>
      <c r="D843" t="s">
        <v>94</v>
      </c>
      <c r="E843" t="s">
        <v>52</v>
      </c>
      <c r="F843" t="s">
        <v>38</v>
      </c>
      <c r="G843" t="s">
        <v>89</v>
      </c>
      <c r="H843" s="1">
        <v>5</v>
      </c>
      <c r="I843" t="s">
        <v>23</v>
      </c>
      <c r="J843" t="s">
        <v>28</v>
      </c>
      <c r="K843" t="s">
        <v>21</v>
      </c>
      <c r="L843">
        <v>3</v>
      </c>
      <c r="M843">
        <v>80946104</v>
      </c>
      <c r="N843">
        <v>21.36</v>
      </c>
      <c r="O843">
        <v>17295704</v>
      </c>
      <c r="P843">
        <v>0</v>
      </c>
      <c r="Q843">
        <v>0</v>
      </c>
      <c r="R843">
        <v>0</v>
      </c>
      <c r="S843">
        <v>0</v>
      </c>
      <c r="T843" t="s">
        <v>22</v>
      </c>
      <c r="U843" t="s">
        <v>418</v>
      </c>
    </row>
    <row r="844" spans="1:21">
      <c r="A844">
        <v>388028</v>
      </c>
      <c r="B844" t="s">
        <v>78</v>
      </c>
      <c r="C844" t="s">
        <v>93</v>
      </c>
      <c r="D844" t="s">
        <v>94</v>
      </c>
      <c r="E844" t="s">
        <v>52</v>
      </c>
      <c r="F844" t="s">
        <v>38</v>
      </c>
      <c r="G844" t="s">
        <v>89</v>
      </c>
      <c r="H844" s="1">
        <v>5</v>
      </c>
      <c r="I844" t="s">
        <v>19</v>
      </c>
      <c r="J844" t="s">
        <v>28</v>
      </c>
      <c r="K844" t="s">
        <v>21</v>
      </c>
      <c r="L844">
        <v>2</v>
      </c>
      <c r="M844">
        <v>60000000</v>
      </c>
      <c r="N844">
        <v>24</v>
      </c>
      <c r="O844">
        <v>14400000</v>
      </c>
      <c r="P844">
        <v>3</v>
      </c>
      <c r="Q844">
        <v>94923643</v>
      </c>
      <c r="R844">
        <v>20.239999999999998</v>
      </c>
      <c r="S844">
        <v>19214858</v>
      </c>
      <c r="T844" t="s">
        <v>22</v>
      </c>
      <c r="U844" t="s">
        <v>418</v>
      </c>
    </row>
    <row r="845" spans="1:21">
      <c r="A845">
        <v>388027</v>
      </c>
      <c r="B845" t="s">
        <v>78</v>
      </c>
      <c r="C845" t="s">
        <v>93</v>
      </c>
      <c r="D845" t="s">
        <v>94</v>
      </c>
      <c r="E845" t="s">
        <v>52</v>
      </c>
      <c r="F845" t="s">
        <v>38</v>
      </c>
      <c r="G845" t="s">
        <v>89</v>
      </c>
      <c r="H845" s="1">
        <v>4</v>
      </c>
      <c r="I845" t="s">
        <v>24</v>
      </c>
      <c r="J845" t="s">
        <v>27</v>
      </c>
      <c r="K845" t="s">
        <v>21</v>
      </c>
      <c r="L845">
        <v>1</v>
      </c>
      <c r="M845">
        <v>28171362</v>
      </c>
      <c r="N845">
        <v>23.19</v>
      </c>
      <c r="O845">
        <v>6533550</v>
      </c>
      <c r="P845">
        <v>1</v>
      </c>
      <c r="Q845">
        <v>28171362</v>
      </c>
      <c r="R845">
        <v>23.19</v>
      </c>
      <c r="S845">
        <v>6533550</v>
      </c>
      <c r="T845" t="s">
        <v>22</v>
      </c>
      <c r="U845" t="s">
        <v>418</v>
      </c>
    </row>
    <row r="846" spans="1:21">
      <c r="A846">
        <v>388026</v>
      </c>
      <c r="B846" t="s">
        <v>78</v>
      </c>
      <c r="C846" t="s">
        <v>93</v>
      </c>
      <c r="D846" t="s">
        <v>94</v>
      </c>
      <c r="E846" t="s">
        <v>52</v>
      </c>
      <c r="F846" t="s">
        <v>38</v>
      </c>
      <c r="G846" t="s">
        <v>89</v>
      </c>
      <c r="H846" s="1">
        <v>4</v>
      </c>
      <c r="I846" t="s">
        <v>23</v>
      </c>
      <c r="J846" t="s">
        <v>27</v>
      </c>
      <c r="K846" t="s">
        <v>21</v>
      </c>
      <c r="L846">
        <v>3</v>
      </c>
      <c r="M846">
        <v>74731920</v>
      </c>
      <c r="N846">
        <v>21.18</v>
      </c>
      <c r="O846">
        <v>15835285</v>
      </c>
      <c r="P846">
        <v>2</v>
      </c>
      <c r="Q846">
        <v>53461462</v>
      </c>
      <c r="R846">
        <v>19.36</v>
      </c>
      <c r="S846">
        <v>10350849</v>
      </c>
      <c r="T846" t="s">
        <v>22</v>
      </c>
      <c r="U846" t="s">
        <v>418</v>
      </c>
    </row>
    <row r="847" spans="1:21">
      <c r="A847">
        <v>388025</v>
      </c>
      <c r="B847" t="s">
        <v>78</v>
      </c>
      <c r="C847" t="s">
        <v>93</v>
      </c>
      <c r="D847" t="s">
        <v>94</v>
      </c>
      <c r="E847" t="s">
        <v>52</v>
      </c>
      <c r="F847" t="s">
        <v>38</v>
      </c>
      <c r="G847" t="s">
        <v>89</v>
      </c>
      <c r="H847" s="1">
        <v>4</v>
      </c>
      <c r="I847" t="s">
        <v>19</v>
      </c>
      <c r="J847" t="s">
        <v>27</v>
      </c>
      <c r="K847" t="s">
        <v>21</v>
      </c>
      <c r="L847">
        <v>2</v>
      </c>
      <c r="M847">
        <v>60000000</v>
      </c>
      <c r="N847">
        <v>24</v>
      </c>
      <c r="O847">
        <v>14400000</v>
      </c>
      <c r="P847">
        <v>2</v>
      </c>
      <c r="Q847">
        <v>52543998</v>
      </c>
      <c r="R847">
        <v>19.34</v>
      </c>
      <c r="S847">
        <v>10166985</v>
      </c>
      <c r="T847" t="s">
        <v>22</v>
      </c>
      <c r="U847" t="s">
        <v>418</v>
      </c>
    </row>
    <row r="848" spans="1:21">
      <c r="A848">
        <v>388024</v>
      </c>
      <c r="B848" t="s">
        <v>78</v>
      </c>
      <c r="C848" t="s">
        <v>93</v>
      </c>
      <c r="D848" t="s">
        <v>94</v>
      </c>
      <c r="E848" t="s">
        <v>52</v>
      </c>
      <c r="F848" t="s">
        <v>38</v>
      </c>
      <c r="G848" t="s">
        <v>89</v>
      </c>
      <c r="H848" s="1">
        <v>3</v>
      </c>
      <c r="I848" t="s">
        <v>24</v>
      </c>
      <c r="J848" t="s">
        <v>26</v>
      </c>
      <c r="K848" t="s">
        <v>21</v>
      </c>
      <c r="L848">
        <v>0</v>
      </c>
      <c r="M848">
        <v>0</v>
      </c>
      <c r="N848">
        <v>0</v>
      </c>
      <c r="O848">
        <v>0</v>
      </c>
      <c r="P848">
        <v>1</v>
      </c>
      <c r="Q848">
        <v>29108025</v>
      </c>
      <c r="R848">
        <v>21.71</v>
      </c>
      <c r="S848">
        <v>6320509</v>
      </c>
      <c r="T848" t="s">
        <v>22</v>
      </c>
      <c r="U848" t="s">
        <v>418</v>
      </c>
    </row>
    <row r="849" spans="1:21">
      <c r="A849">
        <v>388023</v>
      </c>
      <c r="B849" t="s">
        <v>78</v>
      </c>
      <c r="C849" t="s">
        <v>93</v>
      </c>
      <c r="D849" t="s">
        <v>94</v>
      </c>
      <c r="E849" t="s">
        <v>52</v>
      </c>
      <c r="F849" t="s">
        <v>38</v>
      </c>
      <c r="G849" t="s">
        <v>89</v>
      </c>
      <c r="H849" s="1">
        <v>3</v>
      </c>
      <c r="I849" t="s">
        <v>23</v>
      </c>
      <c r="J849" t="s">
        <v>26</v>
      </c>
      <c r="K849" t="s">
        <v>21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22</v>
      </c>
      <c r="U849" t="s">
        <v>418</v>
      </c>
    </row>
    <row r="850" spans="1:21">
      <c r="A850">
        <v>388022</v>
      </c>
      <c r="B850" t="s">
        <v>78</v>
      </c>
      <c r="C850" t="s">
        <v>93</v>
      </c>
      <c r="D850" t="s">
        <v>94</v>
      </c>
      <c r="E850" t="s">
        <v>52</v>
      </c>
      <c r="F850" t="s">
        <v>38</v>
      </c>
      <c r="G850" t="s">
        <v>89</v>
      </c>
      <c r="H850" s="1">
        <v>3</v>
      </c>
      <c r="I850" t="s">
        <v>19</v>
      </c>
      <c r="J850" t="s">
        <v>26</v>
      </c>
      <c r="K850" t="s">
        <v>21</v>
      </c>
      <c r="L850">
        <v>2</v>
      </c>
      <c r="M850">
        <v>60000000</v>
      </c>
      <c r="N850">
        <v>24</v>
      </c>
      <c r="O850">
        <v>14400000</v>
      </c>
      <c r="P850">
        <v>1</v>
      </c>
      <c r="Q850">
        <v>23836182</v>
      </c>
      <c r="R850">
        <v>19.920000000000002</v>
      </c>
      <c r="S850">
        <v>4748299</v>
      </c>
      <c r="T850" t="s">
        <v>22</v>
      </c>
      <c r="U850" t="s">
        <v>418</v>
      </c>
    </row>
    <row r="851" spans="1:21">
      <c r="A851">
        <v>388021</v>
      </c>
      <c r="B851" t="s">
        <v>78</v>
      </c>
      <c r="C851" t="s">
        <v>93</v>
      </c>
      <c r="D851" t="s">
        <v>94</v>
      </c>
      <c r="E851" t="s">
        <v>52</v>
      </c>
      <c r="F851" t="s">
        <v>38</v>
      </c>
      <c r="G851" t="s">
        <v>89</v>
      </c>
      <c r="H851" s="1">
        <v>2</v>
      </c>
      <c r="I851" t="s">
        <v>24</v>
      </c>
      <c r="J851" t="s">
        <v>25</v>
      </c>
      <c r="K851" t="s">
        <v>21</v>
      </c>
      <c r="L851">
        <v>3</v>
      </c>
      <c r="M851">
        <v>111346765</v>
      </c>
      <c r="N851">
        <v>20.86</v>
      </c>
      <c r="O851">
        <v>23234420</v>
      </c>
      <c r="P851">
        <v>2</v>
      </c>
      <c r="Q851">
        <v>82238740</v>
      </c>
      <c r="R851">
        <v>20.56</v>
      </c>
      <c r="S851">
        <v>16913911</v>
      </c>
      <c r="T851" t="s">
        <v>22</v>
      </c>
      <c r="U851" t="s">
        <v>419</v>
      </c>
    </row>
    <row r="852" spans="1:21">
      <c r="A852">
        <v>388020</v>
      </c>
      <c r="B852" t="s">
        <v>78</v>
      </c>
      <c r="C852" t="s">
        <v>93</v>
      </c>
      <c r="D852" t="s">
        <v>94</v>
      </c>
      <c r="E852" t="s">
        <v>52</v>
      </c>
      <c r="F852" t="s">
        <v>38</v>
      </c>
      <c r="G852" t="s">
        <v>89</v>
      </c>
      <c r="H852" s="1">
        <v>2</v>
      </c>
      <c r="I852" t="s">
        <v>23</v>
      </c>
      <c r="J852" t="s">
        <v>25</v>
      </c>
      <c r="K852" t="s">
        <v>21</v>
      </c>
      <c r="L852">
        <v>1</v>
      </c>
      <c r="M852">
        <v>25235959</v>
      </c>
      <c r="N852">
        <v>21.79</v>
      </c>
      <c r="O852">
        <v>5500536</v>
      </c>
      <c r="P852">
        <v>1</v>
      </c>
      <c r="Q852">
        <v>25224709</v>
      </c>
      <c r="R852">
        <v>21.21</v>
      </c>
      <c r="S852">
        <v>5352336</v>
      </c>
      <c r="T852" t="s">
        <v>22</v>
      </c>
      <c r="U852" t="s">
        <v>419</v>
      </c>
    </row>
    <row r="853" spans="1:21">
      <c r="A853">
        <v>388019</v>
      </c>
      <c r="B853" t="s">
        <v>78</v>
      </c>
      <c r="C853" t="s">
        <v>93</v>
      </c>
      <c r="D853" t="s">
        <v>94</v>
      </c>
      <c r="E853" t="s">
        <v>52</v>
      </c>
      <c r="F853" t="s">
        <v>38</v>
      </c>
      <c r="G853" t="s">
        <v>89</v>
      </c>
      <c r="H853" s="1">
        <v>2</v>
      </c>
      <c r="I853" t="s">
        <v>19</v>
      </c>
      <c r="J853" t="s">
        <v>25</v>
      </c>
      <c r="K853" t="s">
        <v>21</v>
      </c>
      <c r="L853">
        <v>2</v>
      </c>
      <c r="M853">
        <v>60000000</v>
      </c>
      <c r="N853">
        <v>24</v>
      </c>
      <c r="O853">
        <v>14400000</v>
      </c>
      <c r="P853">
        <v>1</v>
      </c>
      <c r="Q853">
        <v>22100058</v>
      </c>
      <c r="R853">
        <v>18.600000000000001</v>
      </c>
      <c r="S853">
        <v>4110846</v>
      </c>
      <c r="T853" t="s">
        <v>22</v>
      </c>
      <c r="U853" t="s">
        <v>419</v>
      </c>
    </row>
    <row r="854" spans="1:21">
      <c r="A854">
        <v>388018</v>
      </c>
      <c r="B854" t="s">
        <v>78</v>
      </c>
      <c r="C854" t="s">
        <v>93</v>
      </c>
      <c r="D854" t="s">
        <v>94</v>
      </c>
      <c r="E854" t="s">
        <v>52</v>
      </c>
      <c r="F854" t="s">
        <v>38</v>
      </c>
      <c r="G854" t="s">
        <v>89</v>
      </c>
      <c r="H854" s="1">
        <v>1</v>
      </c>
      <c r="I854" t="s">
        <v>24</v>
      </c>
      <c r="J854" t="s">
        <v>20</v>
      </c>
      <c r="K854" t="s">
        <v>21</v>
      </c>
      <c r="L854">
        <v>1</v>
      </c>
      <c r="M854">
        <v>22704679</v>
      </c>
      <c r="N854">
        <v>18.46</v>
      </c>
      <c r="O854">
        <v>4192337</v>
      </c>
      <c r="P854">
        <v>1</v>
      </c>
      <c r="Q854">
        <v>22704679</v>
      </c>
      <c r="R854">
        <v>18.46</v>
      </c>
      <c r="S854">
        <v>4192337</v>
      </c>
      <c r="T854" t="s">
        <v>22</v>
      </c>
      <c r="U854" t="s">
        <v>419</v>
      </c>
    </row>
    <row r="855" spans="1:21">
      <c r="A855">
        <v>388017</v>
      </c>
      <c r="B855" t="s">
        <v>78</v>
      </c>
      <c r="C855" t="s">
        <v>93</v>
      </c>
      <c r="D855" t="s">
        <v>94</v>
      </c>
      <c r="E855" t="s">
        <v>52</v>
      </c>
      <c r="F855" t="s">
        <v>38</v>
      </c>
      <c r="G855" t="s">
        <v>89</v>
      </c>
      <c r="H855" s="1">
        <v>1</v>
      </c>
      <c r="I855" t="s">
        <v>23</v>
      </c>
      <c r="J855" t="s">
        <v>20</v>
      </c>
      <c r="K855" t="s">
        <v>21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22</v>
      </c>
      <c r="U855" t="s">
        <v>419</v>
      </c>
    </row>
    <row r="856" spans="1:21">
      <c r="A856">
        <v>388016</v>
      </c>
      <c r="B856" t="s">
        <v>78</v>
      </c>
      <c r="C856" t="s">
        <v>93</v>
      </c>
      <c r="D856" t="s">
        <v>94</v>
      </c>
      <c r="E856" t="s">
        <v>52</v>
      </c>
      <c r="F856" t="s">
        <v>38</v>
      </c>
      <c r="G856" t="s">
        <v>89</v>
      </c>
      <c r="H856" s="1">
        <v>1</v>
      </c>
      <c r="I856" t="s">
        <v>19</v>
      </c>
      <c r="J856" t="s">
        <v>20</v>
      </c>
      <c r="K856" t="s">
        <v>21</v>
      </c>
      <c r="L856">
        <v>1</v>
      </c>
      <c r="M856">
        <v>30000000</v>
      </c>
      <c r="N856">
        <v>24</v>
      </c>
      <c r="O856">
        <v>7200000</v>
      </c>
      <c r="P856">
        <v>2</v>
      </c>
      <c r="Q856">
        <v>61768710</v>
      </c>
      <c r="R856">
        <v>19.5</v>
      </c>
      <c r="S856">
        <v>12046118</v>
      </c>
      <c r="T856" t="s">
        <v>22</v>
      </c>
      <c r="U856" t="s">
        <v>419</v>
      </c>
    </row>
    <row r="857" spans="1:21">
      <c r="A857">
        <v>388015</v>
      </c>
      <c r="B857" t="s">
        <v>78</v>
      </c>
      <c r="C857" t="s">
        <v>93</v>
      </c>
      <c r="D857" t="s">
        <v>94</v>
      </c>
      <c r="E857" t="s">
        <v>52</v>
      </c>
      <c r="F857" t="s">
        <v>38</v>
      </c>
      <c r="G857" t="s">
        <v>89</v>
      </c>
      <c r="H857" s="1">
        <v>12</v>
      </c>
      <c r="I857" t="s">
        <v>24</v>
      </c>
      <c r="J857" t="s">
        <v>35</v>
      </c>
      <c r="K857" t="s">
        <v>21</v>
      </c>
      <c r="L857">
        <v>3</v>
      </c>
      <c r="M857">
        <v>82583700</v>
      </c>
      <c r="N857">
        <v>23.35</v>
      </c>
      <c r="O857">
        <v>19285240</v>
      </c>
      <c r="P857">
        <v>0</v>
      </c>
      <c r="Q857">
        <v>0</v>
      </c>
      <c r="R857">
        <v>0</v>
      </c>
      <c r="S857">
        <v>0</v>
      </c>
      <c r="T857" t="s">
        <v>22</v>
      </c>
      <c r="U857" t="s">
        <v>419</v>
      </c>
    </row>
    <row r="858" spans="1:21">
      <c r="A858">
        <v>388014</v>
      </c>
      <c r="B858" t="s">
        <v>78</v>
      </c>
      <c r="C858" t="s">
        <v>93</v>
      </c>
      <c r="D858" t="s">
        <v>94</v>
      </c>
      <c r="E858" t="s">
        <v>52</v>
      </c>
      <c r="F858" t="s">
        <v>38</v>
      </c>
      <c r="G858" t="s">
        <v>89</v>
      </c>
      <c r="H858" s="1">
        <v>12</v>
      </c>
      <c r="I858" t="s">
        <v>23</v>
      </c>
      <c r="J858" t="s">
        <v>35</v>
      </c>
      <c r="K858" t="s">
        <v>21</v>
      </c>
      <c r="L858">
        <v>2</v>
      </c>
      <c r="M858">
        <v>60000000</v>
      </c>
      <c r="N858">
        <v>24</v>
      </c>
      <c r="O858">
        <v>14400000</v>
      </c>
      <c r="P858">
        <v>0</v>
      </c>
      <c r="Q858">
        <v>0</v>
      </c>
      <c r="R858">
        <v>0</v>
      </c>
      <c r="S858">
        <v>0</v>
      </c>
      <c r="T858" t="s">
        <v>22</v>
      </c>
      <c r="U858" t="s">
        <v>419</v>
      </c>
    </row>
    <row r="859" spans="1:21">
      <c r="A859">
        <v>388013</v>
      </c>
      <c r="B859" t="s">
        <v>78</v>
      </c>
      <c r="C859" t="s">
        <v>93</v>
      </c>
      <c r="D859" t="s">
        <v>94</v>
      </c>
      <c r="E859" t="s">
        <v>52</v>
      </c>
      <c r="F859" t="s">
        <v>38</v>
      </c>
      <c r="G859" t="s">
        <v>89</v>
      </c>
      <c r="H859" s="1">
        <v>12</v>
      </c>
      <c r="I859" t="s">
        <v>19</v>
      </c>
      <c r="J859" t="s">
        <v>35</v>
      </c>
      <c r="K859" t="s">
        <v>21</v>
      </c>
      <c r="L859">
        <v>3</v>
      </c>
      <c r="M859">
        <v>90000000</v>
      </c>
      <c r="N859">
        <v>24</v>
      </c>
      <c r="O859">
        <v>21600000</v>
      </c>
      <c r="P859">
        <v>0</v>
      </c>
      <c r="Q859">
        <v>0</v>
      </c>
      <c r="R859">
        <v>0</v>
      </c>
      <c r="S859">
        <v>0</v>
      </c>
      <c r="T859" t="s">
        <v>22</v>
      </c>
      <c r="U859" t="s">
        <v>311</v>
      </c>
    </row>
    <row r="860" spans="1:21">
      <c r="A860">
        <v>388012</v>
      </c>
      <c r="B860" t="s">
        <v>78</v>
      </c>
      <c r="C860" t="s">
        <v>93</v>
      </c>
      <c r="D860" t="s">
        <v>94</v>
      </c>
      <c r="E860" t="s">
        <v>52</v>
      </c>
      <c r="F860" t="s">
        <v>38</v>
      </c>
      <c r="G860" t="s">
        <v>89</v>
      </c>
      <c r="H860" s="1">
        <v>11</v>
      </c>
      <c r="I860" t="s">
        <v>24</v>
      </c>
      <c r="J860" t="s">
        <v>34</v>
      </c>
      <c r="K860" t="s">
        <v>21</v>
      </c>
      <c r="L860">
        <v>4</v>
      </c>
      <c r="M860">
        <v>115284190</v>
      </c>
      <c r="N860">
        <v>21.85</v>
      </c>
      <c r="O860">
        <v>25190843</v>
      </c>
      <c r="P860">
        <v>1</v>
      </c>
      <c r="Q860">
        <v>25258423</v>
      </c>
      <c r="R860">
        <v>20.43</v>
      </c>
      <c r="S860">
        <v>5161560</v>
      </c>
      <c r="T860" t="s">
        <v>22</v>
      </c>
      <c r="U860" t="s">
        <v>311</v>
      </c>
    </row>
    <row r="861" spans="1:21">
      <c r="A861">
        <v>388011</v>
      </c>
      <c r="B861" t="s">
        <v>78</v>
      </c>
      <c r="C861" t="s">
        <v>93</v>
      </c>
      <c r="D861" t="s">
        <v>94</v>
      </c>
      <c r="E861" t="s">
        <v>52</v>
      </c>
      <c r="F861" t="s">
        <v>38</v>
      </c>
      <c r="G861" t="s">
        <v>89</v>
      </c>
      <c r="H861" s="1">
        <v>11</v>
      </c>
      <c r="I861" t="s">
        <v>23</v>
      </c>
      <c r="J861" t="s">
        <v>34</v>
      </c>
      <c r="K861" t="s">
        <v>21</v>
      </c>
      <c r="L861">
        <v>2</v>
      </c>
      <c r="M861">
        <v>60000000</v>
      </c>
      <c r="N861">
        <v>24</v>
      </c>
      <c r="O861">
        <v>14400000</v>
      </c>
      <c r="P861">
        <v>3</v>
      </c>
      <c r="Q861">
        <v>86500743</v>
      </c>
      <c r="R861">
        <v>21.16</v>
      </c>
      <c r="S861">
        <v>18305343</v>
      </c>
      <c r="T861" t="s">
        <v>22</v>
      </c>
      <c r="U861" t="s">
        <v>311</v>
      </c>
    </row>
    <row r="862" spans="1:21">
      <c r="A862">
        <v>388010</v>
      </c>
      <c r="B862" t="s">
        <v>78</v>
      </c>
      <c r="C862" t="s">
        <v>93</v>
      </c>
      <c r="D862" t="s">
        <v>94</v>
      </c>
      <c r="E862" t="s">
        <v>52</v>
      </c>
      <c r="F862" t="s">
        <v>38</v>
      </c>
      <c r="G862" t="s">
        <v>89</v>
      </c>
      <c r="H862" s="1">
        <v>11</v>
      </c>
      <c r="I862" t="s">
        <v>19</v>
      </c>
      <c r="J862" t="s">
        <v>34</v>
      </c>
      <c r="K862" t="s">
        <v>21</v>
      </c>
      <c r="L862">
        <v>3</v>
      </c>
      <c r="M862">
        <v>90000000</v>
      </c>
      <c r="N862">
        <v>24</v>
      </c>
      <c r="O862">
        <v>21600000</v>
      </c>
      <c r="P862">
        <v>0</v>
      </c>
      <c r="Q862">
        <v>0</v>
      </c>
      <c r="R862">
        <v>0</v>
      </c>
      <c r="S862">
        <v>0</v>
      </c>
      <c r="T862" t="s">
        <v>22</v>
      </c>
      <c r="U862" t="s">
        <v>311</v>
      </c>
    </row>
    <row r="863" spans="1:21">
      <c r="A863">
        <v>388009</v>
      </c>
      <c r="B863" t="s">
        <v>78</v>
      </c>
      <c r="C863" t="s">
        <v>93</v>
      </c>
      <c r="D863" t="s">
        <v>94</v>
      </c>
      <c r="E863" t="s">
        <v>52</v>
      </c>
      <c r="F863" t="s">
        <v>38</v>
      </c>
      <c r="G863" t="s">
        <v>89</v>
      </c>
      <c r="H863" s="1">
        <v>10</v>
      </c>
      <c r="I863" t="s">
        <v>24</v>
      </c>
      <c r="J863" t="s">
        <v>33</v>
      </c>
      <c r="K863" t="s">
        <v>21</v>
      </c>
      <c r="L863">
        <v>2</v>
      </c>
      <c r="M863">
        <v>60000000</v>
      </c>
      <c r="N863">
        <v>24</v>
      </c>
      <c r="O863">
        <v>14400000</v>
      </c>
      <c r="P863">
        <v>0</v>
      </c>
      <c r="Q863">
        <v>0</v>
      </c>
      <c r="R863">
        <v>0</v>
      </c>
      <c r="S863">
        <v>0</v>
      </c>
      <c r="T863" t="s">
        <v>22</v>
      </c>
      <c r="U863" t="s">
        <v>311</v>
      </c>
    </row>
    <row r="864" spans="1:21">
      <c r="A864">
        <v>388008</v>
      </c>
      <c r="B864" t="s">
        <v>78</v>
      </c>
      <c r="C864" t="s">
        <v>93</v>
      </c>
      <c r="D864" t="s">
        <v>94</v>
      </c>
      <c r="E864" t="s">
        <v>52</v>
      </c>
      <c r="F864" t="s">
        <v>38</v>
      </c>
      <c r="G864" t="s">
        <v>89</v>
      </c>
      <c r="H864" s="1">
        <v>10</v>
      </c>
      <c r="I864" t="s">
        <v>23</v>
      </c>
      <c r="J864" t="s">
        <v>33</v>
      </c>
      <c r="K864" t="s">
        <v>21</v>
      </c>
      <c r="L864">
        <v>3</v>
      </c>
      <c r="M864">
        <v>90000000</v>
      </c>
      <c r="N864">
        <v>24</v>
      </c>
      <c r="O864">
        <v>21600000</v>
      </c>
      <c r="P864">
        <v>1</v>
      </c>
      <c r="Q864">
        <v>30542248</v>
      </c>
      <c r="R864">
        <v>18.95</v>
      </c>
      <c r="S864">
        <v>5789415</v>
      </c>
      <c r="T864" t="s">
        <v>22</v>
      </c>
      <c r="U864" t="s">
        <v>311</v>
      </c>
    </row>
    <row r="865" spans="1:21">
      <c r="A865">
        <v>388007</v>
      </c>
      <c r="B865" t="s">
        <v>78</v>
      </c>
      <c r="C865" t="s">
        <v>93</v>
      </c>
      <c r="D865" t="s">
        <v>94</v>
      </c>
      <c r="E865" t="s">
        <v>52</v>
      </c>
      <c r="F865" t="s">
        <v>38</v>
      </c>
      <c r="G865" t="s">
        <v>89</v>
      </c>
      <c r="H865" s="1">
        <v>10</v>
      </c>
      <c r="I865" t="s">
        <v>19</v>
      </c>
      <c r="J865" t="s">
        <v>33</v>
      </c>
      <c r="K865" t="s">
        <v>21</v>
      </c>
      <c r="L865">
        <v>2</v>
      </c>
      <c r="M865">
        <v>60000000</v>
      </c>
      <c r="N865">
        <v>24</v>
      </c>
      <c r="O865">
        <v>14400000</v>
      </c>
      <c r="P865">
        <v>2</v>
      </c>
      <c r="Q865">
        <v>54748000</v>
      </c>
      <c r="R865">
        <v>21.79</v>
      </c>
      <c r="S865">
        <v>11933781</v>
      </c>
      <c r="T865" t="s">
        <v>22</v>
      </c>
      <c r="U865" t="s">
        <v>311</v>
      </c>
    </row>
    <row r="866" spans="1:21">
      <c r="A866">
        <v>382590</v>
      </c>
      <c r="B866" t="s">
        <v>36</v>
      </c>
      <c r="C866" t="s">
        <v>41</v>
      </c>
      <c r="D866" t="s">
        <v>37</v>
      </c>
      <c r="E866" t="s">
        <v>37</v>
      </c>
      <c r="F866" t="s">
        <v>38</v>
      </c>
      <c r="G866" t="s">
        <v>39</v>
      </c>
      <c r="H866" s="1">
        <v>9</v>
      </c>
      <c r="I866" t="s">
        <v>24</v>
      </c>
      <c r="J866" t="s">
        <v>32</v>
      </c>
      <c r="K866" t="s">
        <v>21</v>
      </c>
      <c r="L866">
        <v>3</v>
      </c>
      <c r="M866">
        <v>97872091</v>
      </c>
      <c r="N866">
        <v>20.14</v>
      </c>
      <c r="O866">
        <v>19713497</v>
      </c>
      <c r="P866">
        <v>3</v>
      </c>
      <c r="Q866">
        <v>99651599</v>
      </c>
      <c r="R866">
        <v>21.27</v>
      </c>
      <c r="S866">
        <v>21196590</v>
      </c>
      <c r="T866" t="s">
        <v>22</v>
      </c>
      <c r="U866" t="s">
        <v>420</v>
      </c>
    </row>
    <row r="867" spans="1:21">
      <c r="A867">
        <v>382589</v>
      </c>
      <c r="B867" t="s">
        <v>36</v>
      </c>
      <c r="C867" t="s">
        <v>41</v>
      </c>
      <c r="D867" t="s">
        <v>37</v>
      </c>
      <c r="E867" t="s">
        <v>37</v>
      </c>
      <c r="F867" t="s">
        <v>38</v>
      </c>
      <c r="G867" t="s">
        <v>39</v>
      </c>
      <c r="H867" s="1">
        <v>9</v>
      </c>
      <c r="I867" t="s">
        <v>23</v>
      </c>
      <c r="J867" t="s">
        <v>32</v>
      </c>
      <c r="K867" t="s">
        <v>21</v>
      </c>
      <c r="L867">
        <v>1</v>
      </c>
      <c r="M867">
        <v>30000000</v>
      </c>
      <c r="N867">
        <v>22</v>
      </c>
      <c r="O867">
        <v>6600000</v>
      </c>
      <c r="P867">
        <v>0</v>
      </c>
      <c r="Q867">
        <v>0</v>
      </c>
      <c r="R867">
        <v>0</v>
      </c>
      <c r="S867">
        <v>0</v>
      </c>
      <c r="T867" t="s">
        <v>22</v>
      </c>
      <c r="U867" t="s">
        <v>420</v>
      </c>
    </row>
    <row r="868" spans="1:21">
      <c r="A868">
        <v>382588</v>
      </c>
      <c r="B868" t="s">
        <v>36</v>
      </c>
      <c r="C868" t="s">
        <v>41</v>
      </c>
      <c r="D868" t="s">
        <v>37</v>
      </c>
      <c r="E868" t="s">
        <v>37</v>
      </c>
      <c r="F868" t="s">
        <v>38</v>
      </c>
      <c r="G868" t="s">
        <v>39</v>
      </c>
      <c r="H868" s="1">
        <v>9</v>
      </c>
      <c r="I868" t="s">
        <v>19</v>
      </c>
      <c r="J868" t="s">
        <v>32</v>
      </c>
      <c r="K868" t="s">
        <v>21</v>
      </c>
      <c r="L868">
        <v>1</v>
      </c>
      <c r="M868">
        <v>30000000</v>
      </c>
      <c r="N868">
        <v>22</v>
      </c>
      <c r="O868">
        <v>6600000</v>
      </c>
      <c r="P868">
        <v>2</v>
      </c>
      <c r="Q868">
        <v>70480793</v>
      </c>
      <c r="R868">
        <v>17.21</v>
      </c>
      <c r="S868">
        <v>12133032</v>
      </c>
      <c r="T868" t="s">
        <v>22</v>
      </c>
      <c r="U868" t="s">
        <v>420</v>
      </c>
    </row>
    <row r="869" spans="1:21">
      <c r="A869">
        <v>382587</v>
      </c>
      <c r="B869" t="s">
        <v>36</v>
      </c>
      <c r="C869" t="s">
        <v>41</v>
      </c>
      <c r="D869" t="s">
        <v>37</v>
      </c>
      <c r="E869" t="s">
        <v>37</v>
      </c>
      <c r="F869" t="s">
        <v>38</v>
      </c>
      <c r="G869" t="s">
        <v>39</v>
      </c>
      <c r="H869" s="1">
        <v>8</v>
      </c>
      <c r="I869" t="s">
        <v>24</v>
      </c>
      <c r="J869" t="s">
        <v>31</v>
      </c>
      <c r="K869" t="s">
        <v>21</v>
      </c>
      <c r="L869">
        <v>1</v>
      </c>
      <c r="M869">
        <v>33874977</v>
      </c>
      <c r="N869">
        <v>21.1</v>
      </c>
      <c r="O869">
        <v>7148605</v>
      </c>
      <c r="P869">
        <v>1</v>
      </c>
      <c r="Q869">
        <v>33874977</v>
      </c>
      <c r="R869">
        <v>21.1</v>
      </c>
      <c r="S869">
        <v>7148605</v>
      </c>
      <c r="T869" t="s">
        <v>22</v>
      </c>
      <c r="U869" t="s">
        <v>420</v>
      </c>
    </row>
    <row r="870" spans="1:21">
      <c r="A870">
        <v>382586</v>
      </c>
      <c r="B870" t="s">
        <v>36</v>
      </c>
      <c r="C870" t="s">
        <v>41</v>
      </c>
      <c r="D870" t="s">
        <v>37</v>
      </c>
      <c r="E870" t="s">
        <v>37</v>
      </c>
      <c r="F870" t="s">
        <v>38</v>
      </c>
      <c r="G870" t="s">
        <v>39</v>
      </c>
      <c r="H870" s="1">
        <v>8</v>
      </c>
      <c r="I870" t="s">
        <v>23</v>
      </c>
      <c r="J870" t="s">
        <v>31</v>
      </c>
      <c r="K870" t="s">
        <v>21</v>
      </c>
      <c r="L870">
        <v>1</v>
      </c>
      <c r="M870">
        <v>30000000</v>
      </c>
      <c r="N870">
        <v>22</v>
      </c>
      <c r="O870">
        <v>6600000</v>
      </c>
      <c r="P870">
        <v>0</v>
      </c>
      <c r="Q870">
        <v>0</v>
      </c>
      <c r="R870">
        <v>0</v>
      </c>
      <c r="S870">
        <v>0</v>
      </c>
      <c r="T870" t="s">
        <v>22</v>
      </c>
      <c r="U870" t="s">
        <v>420</v>
      </c>
    </row>
    <row r="871" spans="1:21">
      <c r="A871">
        <v>382585</v>
      </c>
      <c r="B871" t="s">
        <v>36</v>
      </c>
      <c r="C871" t="s">
        <v>41</v>
      </c>
      <c r="D871" t="s">
        <v>37</v>
      </c>
      <c r="E871" t="s">
        <v>37</v>
      </c>
      <c r="F871" t="s">
        <v>38</v>
      </c>
      <c r="G871" t="s">
        <v>39</v>
      </c>
      <c r="H871" s="1">
        <v>8</v>
      </c>
      <c r="I871" t="s">
        <v>19</v>
      </c>
      <c r="J871" t="s">
        <v>31</v>
      </c>
      <c r="K871" t="s">
        <v>21</v>
      </c>
      <c r="L871">
        <v>2</v>
      </c>
      <c r="M871">
        <v>60000000</v>
      </c>
      <c r="N871">
        <v>22</v>
      </c>
      <c r="O871">
        <v>13200000</v>
      </c>
      <c r="P871">
        <v>2</v>
      </c>
      <c r="Q871">
        <v>54725318</v>
      </c>
      <c r="R871">
        <v>20.2</v>
      </c>
      <c r="S871">
        <v>11055151</v>
      </c>
      <c r="T871" t="s">
        <v>22</v>
      </c>
      <c r="U871" t="s">
        <v>420</v>
      </c>
    </row>
    <row r="872" spans="1:21">
      <c r="A872">
        <v>382584</v>
      </c>
      <c r="B872" t="s">
        <v>36</v>
      </c>
      <c r="C872" t="s">
        <v>41</v>
      </c>
      <c r="D872" t="s">
        <v>37</v>
      </c>
      <c r="E872" t="s">
        <v>37</v>
      </c>
      <c r="F872" t="s">
        <v>38</v>
      </c>
      <c r="G872" t="s">
        <v>39</v>
      </c>
      <c r="H872" s="1">
        <v>7</v>
      </c>
      <c r="I872" t="s">
        <v>24</v>
      </c>
      <c r="J872" t="s">
        <v>30</v>
      </c>
      <c r="K872" t="s">
        <v>21</v>
      </c>
      <c r="L872">
        <v>1</v>
      </c>
      <c r="M872">
        <v>23989847</v>
      </c>
      <c r="N872">
        <v>26.34</v>
      </c>
      <c r="O872">
        <v>6319010</v>
      </c>
      <c r="P872">
        <v>0</v>
      </c>
      <c r="Q872">
        <v>0</v>
      </c>
      <c r="R872">
        <v>0</v>
      </c>
      <c r="S872">
        <v>0</v>
      </c>
      <c r="T872" t="s">
        <v>22</v>
      </c>
      <c r="U872" t="s">
        <v>421</v>
      </c>
    </row>
    <row r="873" spans="1:21">
      <c r="A873">
        <v>382583</v>
      </c>
      <c r="B873" t="s">
        <v>36</v>
      </c>
      <c r="C873" t="s">
        <v>41</v>
      </c>
      <c r="D873" t="s">
        <v>37</v>
      </c>
      <c r="E873" t="s">
        <v>37</v>
      </c>
      <c r="F873" t="s">
        <v>38</v>
      </c>
      <c r="G873" t="s">
        <v>39</v>
      </c>
      <c r="H873" s="1">
        <v>7</v>
      </c>
      <c r="I873" t="s">
        <v>23</v>
      </c>
      <c r="J873" t="s">
        <v>30</v>
      </c>
      <c r="K873" t="s">
        <v>21</v>
      </c>
      <c r="L873">
        <v>1</v>
      </c>
      <c r="M873">
        <v>30000000</v>
      </c>
      <c r="N873">
        <v>22</v>
      </c>
      <c r="O873">
        <v>6600000</v>
      </c>
      <c r="P873">
        <v>0</v>
      </c>
      <c r="Q873">
        <v>0</v>
      </c>
      <c r="R873">
        <v>0</v>
      </c>
      <c r="S873">
        <v>0</v>
      </c>
      <c r="T873" t="s">
        <v>22</v>
      </c>
      <c r="U873" t="s">
        <v>421</v>
      </c>
    </row>
    <row r="874" spans="1:21">
      <c r="A874">
        <v>382582</v>
      </c>
      <c r="B874" t="s">
        <v>36</v>
      </c>
      <c r="C874" t="s">
        <v>41</v>
      </c>
      <c r="D874" t="s">
        <v>37</v>
      </c>
      <c r="E874" t="s">
        <v>37</v>
      </c>
      <c r="F874" t="s">
        <v>38</v>
      </c>
      <c r="G874" t="s">
        <v>39</v>
      </c>
      <c r="H874" s="1">
        <v>7</v>
      </c>
      <c r="I874" t="s">
        <v>19</v>
      </c>
      <c r="J874" t="s">
        <v>30</v>
      </c>
      <c r="K874" t="s">
        <v>21</v>
      </c>
      <c r="L874">
        <v>2</v>
      </c>
      <c r="M874">
        <v>60000000</v>
      </c>
      <c r="N874">
        <v>22</v>
      </c>
      <c r="O874">
        <v>13200000</v>
      </c>
      <c r="P874">
        <v>1</v>
      </c>
      <c r="Q874">
        <v>28147395</v>
      </c>
      <c r="R874">
        <v>13.94</v>
      </c>
      <c r="S874">
        <v>3924844</v>
      </c>
      <c r="T874" t="s">
        <v>22</v>
      </c>
      <c r="U874" t="s">
        <v>421</v>
      </c>
    </row>
    <row r="875" spans="1:21">
      <c r="A875">
        <v>382581</v>
      </c>
      <c r="B875" t="s">
        <v>36</v>
      </c>
      <c r="C875" t="s">
        <v>41</v>
      </c>
      <c r="D875" t="s">
        <v>37</v>
      </c>
      <c r="E875" t="s">
        <v>37</v>
      </c>
      <c r="F875" t="s">
        <v>38</v>
      </c>
      <c r="G875" t="s">
        <v>39</v>
      </c>
      <c r="H875" s="1">
        <v>6</v>
      </c>
      <c r="I875" t="s">
        <v>24</v>
      </c>
      <c r="J875" t="s">
        <v>29</v>
      </c>
      <c r="K875" t="s">
        <v>21</v>
      </c>
      <c r="L875">
        <v>2</v>
      </c>
      <c r="M875">
        <v>57070408</v>
      </c>
      <c r="N875">
        <v>18.13</v>
      </c>
      <c r="O875">
        <v>10352281</v>
      </c>
      <c r="P875">
        <v>2</v>
      </c>
      <c r="Q875">
        <v>57218058</v>
      </c>
      <c r="R875">
        <v>18.14</v>
      </c>
      <c r="S875">
        <v>10384676</v>
      </c>
      <c r="T875" t="s">
        <v>22</v>
      </c>
      <c r="U875" t="s">
        <v>421</v>
      </c>
    </row>
    <row r="876" spans="1:21">
      <c r="A876">
        <v>382580</v>
      </c>
      <c r="B876" t="s">
        <v>36</v>
      </c>
      <c r="C876" t="s">
        <v>41</v>
      </c>
      <c r="D876" t="s">
        <v>37</v>
      </c>
      <c r="E876" t="s">
        <v>37</v>
      </c>
      <c r="F876" t="s">
        <v>38</v>
      </c>
      <c r="G876" t="s">
        <v>39</v>
      </c>
      <c r="H876" s="1">
        <v>6</v>
      </c>
      <c r="I876" t="s">
        <v>23</v>
      </c>
      <c r="J876" t="s">
        <v>29</v>
      </c>
      <c r="K876" t="s">
        <v>21</v>
      </c>
      <c r="L876">
        <v>2</v>
      </c>
      <c r="M876">
        <v>66780541</v>
      </c>
      <c r="N876">
        <v>18.78</v>
      </c>
      <c r="O876">
        <v>12544313</v>
      </c>
      <c r="P876">
        <v>3</v>
      </c>
      <c r="Q876">
        <v>93423067</v>
      </c>
      <c r="R876">
        <v>19.29</v>
      </c>
      <c r="S876">
        <v>18023883</v>
      </c>
      <c r="T876" t="s">
        <v>22</v>
      </c>
      <c r="U876" t="s">
        <v>421</v>
      </c>
    </row>
    <row r="877" spans="1:21">
      <c r="A877">
        <v>382579</v>
      </c>
      <c r="B877" t="s">
        <v>36</v>
      </c>
      <c r="C877" t="s">
        <v>41</v>
      </c>
      <c r="D877" t="s">
        <v>37</v>
      </c>
      <c r="E877" t="s">
        <v>37</v>
      </c>
      <c r="F877" t="s">
        <v>38</v>
      </c>
      <c r="G877" t="s">
        <v>39</v>
      </c>
      <c r="H877" s="1">
        <v>6</v>
      </c>
      <c r="I877" t="s">
        <v>19</v>
      </c>
      <c r="J877" t="s">
        <v>29</v>
      </c>
      <c r="K877" t="s">
        <v>21</v>
      </c>
      <c r="L877">
        <v>2</v>
      </c>
      <c r="M877">
        <v>60000000</v>
      </c>
      <c r="N877">
        <v>22</v>
      </c>
      <c r="O877">
        <v>13200000</v>
      </c>
      <c r="P877">
        <v>3</v>
      </c>
      <c r="Q877">
        <v>123469725</v>
      </c>
      <c r="R877">
        <v>18.43</v>
      </c>
      <c r="S877">
        <v>22761315</v>
      </c>
      <c r="T877" t="s">
        <v>22</v>
      </c>
      <c r="U877" t="s">
        <v>421</v>
      </c>
    </row>
    <row r="878" spans="1:21">
      <c r="A878">
        <v>382578</v>
      </c>
      <c r="B878" t="s">
        <v>36</v>
      </c>
      <c r="C878" t="s">
        <v>41</v>
      </c>
      <c r="D878" t="s">
        <v>37</v>
      </c>
      <c r="E878" t="s">
        <v>37</v>
      </c>
      <c r="F878" t="s">
        <v>38</v>
      </c>
      <c r="G878" t="s">
        <v>39</v>
      </c>
      <c r="H878" s="1">
        <v>5</v>
      </c>
      <c r="I878" t="s">
        <v>24</v>
      </c>
      <c r="J878" t="s">
        <v>28</v>
      </c>
      <c r="K878" t="s">
        <v>21</v>
      </c>
      <c r="L878">
        <v>3</v>
      </c>
      <c r="M878">
        <v>96343781</v>
      </c>
      <c r="N878">
        <v>23.39</v>
      </c>
      <c r="O878">
        <v>22539168</v>
      </c>
      <c r="P878">
        <v>3</v>
      </c>
      <c r="Q878">
        <v>96343781</v>
      </c>
      <c r="R878">
        <v>23.39</v>
      </c>
      <c r="S878">
        <v>22539168</v>
      </c>
      <c r="T878" t="s">
        <v>22</v>
      </c>
      <c r="U878" t="s">
        <v>421</v>
      </c>
    </row>
    <row r="879" spans="1:21">
      <c r="A879">
        <v>382577</v>
      </c>
      <c r="B879" t="s">
        <v>36</v>
      </c>
      <c r="C879" t="s">
        <v>41</v>
      </c>
      <c r="D879" t="s">
        <v>37</v>
      </c>
      <c r="E879" t="s">
        <v>37</v>
      </c>
      <c r="F879" t="s">
        <v>38</v>
      </c>
      <c r="G879" t="s">
        <v>39</v>
      </c>
      <c r="H879" s="1">
        <v>5</v>
      </c>
      <c r="I879" t="s">
        <v>23</v>
      </c>
      <c r="J879" t="s">
        <v>28</v>
      </c>
      <c r="K879" t="s">
        <v>21</v>
      </c>
      <c r="L879">
        <v>2</v>
      </c>
      <c r="M879">
        <v>58829091</v>
      </c>
      <c r="N879">
        <v>18.82</v>
      </c>
      <c r="O879">
        <v>11073368</v>
      </c>
      <c r="P879">
        <v>2</v>
      </c>
      <c r="Q879">
        <v>68812068</v>
      </c>
      <c r="R879">
        <v>21</v>
      </c>
      <c r="S879">
        <v>14456482</v>
      </c>
      <c r="T879" t="s">
        <v>22</v>
      </c>
      <c r="U879" t="s">
        <v>421</v>
      </c>
    </row>
    <row r="880" spans="1:21">
      <c r="A880">
        <v>382576</v>
      </c>
      <c r="B880" t="s">
        <v>36</v>
      </c>
      <c r="C880" t="s">
        <v>41</v>
      </c>
      <c r="D880" t="s">
        <v>37</v>
      </c>
      <c r="E880" t="s">
        <v>37</v>
      </c>
      <c r="F880" t="s">
        <v>38</v>
      </c>
      <c r="G880" t="s">
        <v>39</v>
      </c>
      <c r="H880" s="1">
        <v>5</v>
      </c>
      <c r="I880" t="s">
        <v>19</v>
      </c>
      <c r="J880" t="s">
        <v>28</v>
      </c>
      <c r="K880" t="s">
        <v>21</v>
      </c>
      <c r="L880">
        <v>1</v>
      </c>
      <c r="M880">
        <v>30000000</v>
      </c>
      <c r="N880">
        <v>22</v>
      </c>
      <c r="O880">
        <v>6600000</v>
      </c>
      <c r="P880">
        <v>2</v>
      </c>
      <c r="Q880">
        <v>59401320</v>
      </c>
      <c r="R880">
        <v>21.15</v>
      </c>
      <c r="S880">
        <v>12568051</v>
      </c>
      <c r="T880" t="s">
        <v>22</v>
      </c>
      <c r="U880" t="s">
        <v>421</v>
      </c>
    </row>
    <row r="881" spans="1:21">
      <c r="A881">
        <v>382575</v>
      </c>
      <c r="B881" t="s">
        <v>36</v>
      </c>
      <c r="C881" t="s">
        <v>41</v>
      </c>
      <c r="D881" t="s">
        <v>37</v>
      </c>
      <c r="E881" t="s">
        <v>37</v>
      </c>
      <c r="F881" t="s">
        <v>38</v>
      </c>
      <c r="G881" t="s">
        <v>39</v>
      </c>
      <c r="H881" s="1">
        <v>4</v>
      </c>
      <c r="I881" t="s">
        <v>24</v>
      </c>
      <c r="J881" t="s">
        <v>27</v>
      </c>
      <c r="K881" t="s">
        <v>21</v>
      </c>
      <c r="L881">
        <v>3</v>
      </c>
      <c r="M881">
        <v>90955137</v>
      </c>
      <c r="N881">
        <v>24.35</v>
      </c>
      <c r="O881">
        <v>22150749</v>
      </c>
      <c r="P881">
        <v>3</v>
      </c>
      <c r="Q881">
        <v>90955137</v>
      </c>
      <c r="R881">
        <v>24.35</v>
      </c>
      <c r="S881">
        <v>22150749</v>
      </c>
      <c r="T881" t="s">
        <v>22</v>
      </c>
      <c r="U881" t="s">
        <v>422</v>
      </c>
    </row>
    <row r="882" spans="1:21">
      <c r="A882">
        <v>382574</v>
      </c>
      <c r="B882" t="s">
        <v>36</v>
      </c>
      <c r="C882" t="s">
        <v>41</v>
      </c>
      <c r="D882" t="s">
        <v>37</v>
      </c>
      <c r="E882" t="s">
        <v>37</v>
      </c>
      <c r="F882" t="s">
        <v>38</v>
      </c>
      <c r="G882" t="s">
        <v>39</v>
      </c>
      <c r="H882" s="1">
        <v>4</v>
      </c>
      <c r="I882" t="s">
        <v>23</v>
      </c>
      <c r="J882" t="s">
        <v>27</v>
      </c>
      <c r="K882" t="s">
        <v>21</v>
      </c>
      <c r="L882">
        <v>2</v>
      </c>
      <c r="M882">
        <v>57864824</v>
      </c>
      <c r="N882">
        <v>23.27</v>
      </c>
      <c r="O882">
        <v>13467615</v>
      </c>
      <c r="P882">
        <v>1</v>
      </c>
      <c r="Q882">
        <v>33874977</v>
      </c>
      <c r="R882">
        <v>21.1</v>
      </c>
      <c r="S882">
        <v>7148605</v>
      </c>
      <c r="T882" t="s">
        <v>22</v>
      </c>
      <c r="U882" t="s">
        <v>422</v>
      </c>
    </row>
    <row r="883" spans="1:21">
      <c r="A883">
        <v>382573</v>
      </c>
      <c r="B883" t="s">
        <v>36</v>
      </c>
      <c r="C883" t="s">
        <v>41</v>
      </c>
      <c r="D883" t="s">
        <v>37</v>
      </c>
      <c r="E883" t="s">
        <v>37</v>
      </c>
      <c r="F883" t="s">
        <v>38</v>
      </c>
      <c r="G883" t="s">
        <v>39</v>
      </c>
      <c r="H883" s="1">
        <v>4</v>
      </c>
      <c r="I883" t="s">
        <v>19</v>
      </c>
      <c r="J883" t="s">
        <v>27</v>
      </c>
      <c r="K883" t="s">
        <v>21</v>
      </c>
      <c r="L883">
        <v>1</v>
      </c>
      <c r="M883">
        <v>30000000</v>
      </c>
      <c r="N883">
        <v>22</v>
      </c>
      <c r="O883">
        <v>6600000</v>
      </c>
      <c r="P883">
        <v>0</v>
      </c>
      <c r="Q883">
        <v>0</v>
      </c>
      <c r="R883">
        <v>0</v>
      </c>
      <c r="S883">
        <v>0</v>
      </c>
      <c r="T883" t="s">
        <v>22</v>
      </c>
      <c r="U883" t="s">
        <v>422</v>
      </c>
    </row>
    <row r="884" spans="1:21">
      <c r="A884">
        <v>382572</v>
      </c>
      <c r="B884" t="s">
        <v>36</v>
      </c>
      <c r="C884" t="s">
        <v>41</v>
      </c>
      <c r="D884" t="s">
        <v>37</v>
      </c>
      <c r="E884" t="s">
        <v>37</v>
      </c>
      <c r="F884" t="s">
        <v>38</v>
      </c>
      <c r="G884" t="s">
        <v>39</v>
      </c>
      <c r="H884" s="1">
        <v>3</v>
      </c>
      <c r="I884" t="s">
        <v>24</v>
      </c>
      <c r="J884" t="s">
        <v>26</v>
      </c>
      <c r="K884" t="s">
        <v>21</v>
      </c>
      <c r="L884">
        <v>0</v>
      </c>
      <c r="M884">
        <v>0</v>
      </c>
      <c r="N884">
        <v>0</v>
      </c>
      <c r="O884">
        <v>0</v>
      </c>
      <c r="P884">
        <v>1</v>
      </c>
      <c r="Q884">
        <v>35807546</v>
      </c>
      <c r="R884">
        <v>20.3</v>
      </c>
      <c r="S884">
        <v>7270823</v>
      </c>
      <c r="T884" t="s">
        <v>22</v>
      </c>
      <c r="U884" t="s">
        <v>422</v>
      </c>
    </row>
    <row r="885" spans="1:21">
      <c r="A885">
        <v>382571</v>
      </c>
      <c r="B885" t="s">
        <v>36</v>
      </c>
      <c r="C885" t="s">
        <v>41</v>
      </c>
      <c r="D885" t="s">
        <v>37</v>
      </c>
      <c r="E885" t="s">
        <v>37</v>
      </c>
      <c r="F885" t="s">
        <v>38</v>
      </c>
      <c r="G885" t="s">
        <v>39</v>
      </c>
      <c r="H885" s="1">
        <v>3</v>
      </c>
      <c r="I885" t="s">
        <v>23</v>
      </c>
      <c r="J885" t="s">
        <v>26</v>
      </c>
      <c r="K885" t="s">
        <v>21</v>
      </c>
      <c r="L885">
        <v>2</v>
      </c>
      <c r="M885">
        <v>65411182</v>
      </c>
      <c r="N885">
        <v>20.57</v>
      </c>
      <c r="O885">
        <v>13456133</v>
      </c>
      <c r="P885">
        <v>1</v>
      </c>
      <c r="Q885">
        <v>26515832</v>
      </c>
      <c r="R885">
        <v>18.28</v>
      </c>
      <c r="S885">
        <v>4848399</v>
      </c>
      <c r="T885" t="s">
        <v>22</v>
      </c>
      <c r="U885" t="s">
        <v>422</v>
      </c>
    </row>
    <row r="886" spans="1:21">
      <c r="A886">
        <v>382570</v>
      </c>
      <c r="B886" t="s">
        <v>36</v>
      </c>
      <c r="C886" t="s">
        <v>41</v>
      </c>
      <c r="D886" t="s">
        <v>37</v>
      </c>
      <c r="E886" t="s">
        <v>37</v>
      </c>
      <c r="F886" t="s">
        <v>38</v>
      </c>
      <c r="G886" t="s">
        <v>39</v>
      </c>
      <c r="H886" s="1">
        <v>3</v>
      </c>
      <c r="I886" t="s">
        <v>19</v>
      </c>
      <c r="J886" t="s">
        <v>26</v>
      </c>
      <c r="K886" t="s">
        <v>21</v>
      </c>
      <c r="L886">
        <v>1</v>
      </c>
      <c r="M886">
        <v>30000000</v>
      </c>
      <c r="N886">
        <v>22</v>
      </c>
      <c r="O886">
        <v>6600000</v>
      </c>
      <c r="P886">
        <v>0</v>
      </c>
      <c r="Q886">
        <v>0</v>
      </c>
      <c r="R886">
        <v>0</v>
      </c>
      <c r="S886">
        <v>0</v>
      </c>
      <c r="T886" t="s">
        <v>22</v>
      </c>
      <c r="U886" t="s">
        <v>422</v>
      </c>
    </row>
    <row r="887" spans="1:21">
      <c r="A887">
        <v>382569</v>
      </c>
      <c r="B887" t="s">
        <v>36</v>
      </c>
      <c r="C887" t="s">
        <v>41</v>
      </c>
      <c r="D887" t="s">
        <v>37</v>
      </c>
      <c r="E887" t="s">
        <v>37</v>
      </c>
      <c r="F887" t="s">
        <v>38</v>
      </c>
      <c r="G887" t="s">
        <v>39</v>
      </c>
      <c r="H887" s="1">
        <v>2</v>
      </c>
      <c r="I887" t="s">
        <v>24</v>
      </c>
      <c r="J887" t="s">
        <v>25</v>
      </c>
      <c r="K887" t="s">
        <v>21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22</v>
      </c>
      <c r="U887" t="s">
        <v>422</v>
      </c>
    </row>
    <row r="888" spans="1:21">
      <c r="A888">
        <v>382568</v>
      </c>
      <c r="B888" t="s">
        <v>36</v>
      </c>
      <c r="C888" t="s">
        <v>41</v>
      </c>
      <c r="D888" t="s">
        <v>37</v>
      </c>
      <c r="E888" t="s">
        <v>37</v>
      </c>
      <c r="F888" t="s">
        <v>38</v>
      </c>
      <c r="G888" t="s">
        <v>39</v>
      </c>
      <c r="H888" s="1">
        <v>2</v>
      </c>
      <c r="I888" t="s">
        <v>23</v>
      </c>
      <c r="J888" t="s">
        <v>25</v>
      </c>
      <c r="K888" t="s">
        <v>21</v>
      </c>
      <c r="L888">
        <v>1</v>
      </c>
      <c r="M888">
        <v>30702226</v>
      </c>
      <c r="N888">
        <v>18.03</v>
      </c>
      <c r="O888">
        <v>5536277</v>
      </c>
      <c r="P888">
        <v>1</v>
      </c>
      <c r="Q888">
        <v>30702226</v>
      </c>
      <c r="R888">
        <v>18.03</v>
      </c>
      <c r="S888">
        <v>5536277</v>
      </c>
      <c r="T888" t="s">
        <v>22</v>
      </c>
      <c r="U888" t="s">
        <v>422</v>
      </c>
    </row>
    <row r="889" spans="1:21">
      <c r="A889">
        <v>382567</v>
      </c>
      <c r="B889" t="s">
        <v>36</v>
      </c>
      <c r="C889" t="s">
        <v>41</v>
      </c>
      <c r="D889" t="s">
        <v>37</v>
      </c>
      <c r="E889" t="s">
        <v>37</v>
      </c>
      <c r="F889" t="s">
        <v>38</v>
      </c>
      <c r="G889" t="s">
        <v>39</v>
      </c>
      <c r="H889" s="1">
        <v>2</v>
      </c>
      <c r="I889" t="s">
        <v>19</v>
      </c>
      <c r="J889" t="s">
        <v>25</v>
      </c>
      <c r="K889" t="s">
        <v>21</v>
      </c>
      <c r="L889">
        <v>1</v>
      </c>
      <c r="M889">
        <v>30000000</v>
      </c>
      <c r="N889">
        <v>22</v>
      </c>
      <c r="O889">
        <v>6600000</v>
      </c>
      <c r="P889">
        <v>0</v>
      </c>
      <c r="Q889">
        <v>0</v>
      </c>
      <c r="R889">
        <v>0</v>
      </c>
      <c r="S889">
        <v>0</v>
      </c>
      <c r="T889" t="s">
        <v>22</v>
      </c>
      <c r="U889" t="s">
        <v>422</v>
      </c>
    </row>
    <row r="890" spans="1:21">
      <c r="A890">
        <v>382566</v>
      </c>
      <c r="B890" t="s">
        <v>36</v>
      </c>
      <c r="C890" t="s">
        <v>41</v>
      </c>
      <c r="D890" t="s">
        <v>37</v>
      </c>
      <c r="E890" t="s">
        <v>37</v>
      </c>
      <c r="F890" t="s">
        <v>38</v>
      </c>
      <c r="G890" t="s">
        <v>39</v>
      </c>
      <c r="H890" s="1">
        <v>1</v>
      </c>
      <c r="I890" t="s">
        <v>24</v>
      </c>
      <c r="J890" t="s">
        <v>20</v>
      </c>
      <c r="K890" t="s">
        <v>21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22</v>
      </c>
      <c r="U890" t="s">
        <v>423</v>
      </c>
    </row>
    <row r="891" spans="1:21">
      <c r="A891">
        <v>382565</v>
      </c>
      <c r="B891" t="s">
        <v>36</v>
      </c>
      <c r="C891" t="s">
        <v>41</v>
      </c>
      <c r="D891" t="s">
        <v>37</v>
      </c>
      <c r="E891" t="s">
        <v>37</v>
      </c>
      <c r="F891" t="s">
        <v>38</v>
      </c>
      <c r="G891" t="s">
        <v>39</v>
      </c>
      <c r="H891" s="1">
        <v>1</v>
      </c>
      <c r="I891" t="s">
        <v>23</v>
      </c>
      <c r="J891" t="s">
        <v>20</v>
      </c>
      <c r="K891" t="s">
        <v>21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22</v>
      </c>
      <c r="U891" t="s">
        <v>423</v>
      </c>
    </row>
    <row r="892" spans="1:21">
      <c r="A892">
        <v>382564</v>
      </c>
      <c r="B892" t="s">
        <v>36</v>
      </c>
      <c r="C892" t="s">
        <v>41</v>
      </c>
      <c r="D892" t="s">
        <v>37</v>
      </c>
      <c r="E892" t="s">
        <v>37</v>
      </c>
      <c r="F892" t="s">
        <v>38</v>
      </c>
      <c r="G892" t="s">
        <v>39</v>
      </c>
      <c r="H892" s="1">
        <v>1</v>
      </c>
      <c r="I892" t="s">
        <v>19</v>
      </c>
      <c r="J892" t="s">
        <v>20</v>
      </c>
      <c r="K892" t="s">
        <v>21</v>
      </c>
      <c r="L892">
        <v>1</v>
      </c>
      <c r="M892">
        <v>30000000</v>
      </c>
      <c r="N892">
        <v>22</v>
      </c>
      <c r="O892">
        <v>6600000</v>
      </c>
      <c r="P892">
        <v>1</v>
      </c>
      <c r="Q892">
        <v>25802995</v>
      </c>
      <c r="R892">
        <v>20.69</v>
      </c>
      <c r="S892">
        <v>5339462</v>
      </c>
      <c r="T892" t="s">
        <v>22</v>
      </c>
      <c r="U892" t="s">
        <v>423</v>
      </c>
    </row>
    <row r="893" spans="1:21">
      <c r="A893">
        <v>382563</v>
      </c>
      <c r="B893" t="s">
        <v>36</v>
      </c>
      <c r="C893" t="s">
        <v>41</v>
      </c>
      <c r="D893" t="s">
        <v>37</v>
      </c>
      <c r="E893" t="s">
        <v>37</v>
      </c>
      <c r="F893" t="s">
        <v>38</v>
      </c>
      <c r="G893" t="s">
        <v>39</v>
      </c>
      <c r="H893" s="1">
        <v>12</v>
      </c>
      <c r="I893" t="s">
        <v>24</v>
      </c>
      <c r="J893" t="s">
        <v>35</v>
      </c>
      <c r="K893" t="s">
        <v>21</v>
      </c>
      <c r="L893">
        <v>1</v>
      </c>
      <c r="M893">
        <v>30000000</v>
      </c>
      <c r="N893">
        <v>22</v>
      </c>
      <c r="O893">
        <v>6600000</v>
      </c>
      <c r="P893">
        <v>0</v>
      </c>
      <c r="Q893">
        <v>0</v>
      </c>
      <c r="R893">
        <v>0</v>
      </c>
      <c r="S893">
        <v>0</v>
      </c>
      <c r="T893" t="s">
        <v>22</v>
      </c>
      <c r="U893" t="s">
        <v>423</v>
      </c>
    </row>
    <row r="894" spans="1:21">
      <c r="A894">
        <v>382562</v>
      </c>
      <c r="B894" t="s">
        <v>36</v>
      </c>
      <c r="C894" t="s">
        <v>41</v>
      </c>
      <c r="D894" t="s">
        <v>37</v>
      </c>
      <c r="E894" t="s">
        <v>37</v>
      </c>
      <c r="F894" t="s">
        <v>38</v>
      </c>
      <c r="G894" t="s">
        <v>39</v>
      </c>
      <c r="H894" s="1">
        <v>12</v>
      </c>
      <c r="I894" t="s">
        <v>23</v>
      </c>
      <c r="J894" t="s">
        <v>35</v>
      </c>
      <c r="K894" t="s">
        <v>21</v>
      </c>
      <c r="L894">
        <v>1</v>
      </c>
      <c r="M894">
        <v>30000000</v>
      </c>
      <c r="N894">
        <v>22</v>
      </c>
      <c r="O894">
        <v>6600000</v>
      </c>
      <c r="P894">
        <v>0</v>
      </c>
      <c r="Q894">
        <v>0</v>
      </c>
      <c r="R894">
        <v>0</v>
      </c>
      <c r="S894">
        <v>0</v>
      </c>
      <c r="T894" t="s">
        <v>22</v>
      </c>
      <c r="U894" t="s">
        <v>423</v>
      </c>
    </row>
    <row r="895" spans="1:21">
      <c r="A895">
        <v>382561</v>
      </c>
      <c r="B895" t="s">
        <v>36</v>
      </c>
      <c r="C895" t="s">
        <v>41</v>
      </c>
      <c r="D895" t="s">
        <v>37</v>
      </c>
      <c r="E895" t="s">
        <v>37</v>
      </c>
      <c r="F895" t="s">
        <v>38</v>
      </c>
      <c r="G895" t="s">
        <v>39</v>
      </c>
      <c r="H895" s="1">
        <v>12</v>
      </c>
      <c r="I895" t="s">
        <v>19</v>
      </c>
      <c r="J895" t="s">
        <v>35</v>
      </c>
      <c r="K895" t="s">
        <v>21</v>
      </c>
      <c r="L895">
        <v>3</v>
      </c>
      <c r="M895">
        <v>90000000</v>
      </c>
      <c r="N895">
        <v>22</v>
      </c>
      <c r="O895">
        <v>19800000</v>
      </c>
      <c r="P895">
        <v>0</v>
      </c>
      <c r="Q895">
        <v>0</v>
      </c>
      <c r="R895">
        <v>0</v>
      </c>
      <c r="S895">
        <v>0</v>
      </c>
      <c r="T895" t="s">
        <v>22</v>
      </c>
      <c r="U895" t="s">
        <v>423</v>
      </c>
    </row>
    <row r="896" spans="1:21">
      <c r="A896">
        <v>382560</v>
      </c>
      <c r="B896" t="s">
        <v>36</v>
      </c>
      <c r="C896" t="s">
        <v>41</v>
      </c>
      <c r="D896" t="s">
        <v>37</v>
      </c>
      <c r="E896" t="s">
        <v>37</v>
      </c>
      <c r="F896" t="s">
        <v>38</v>
      </c>
      <c r="G896" t="s">
        <v>39</v>
      </c>
      <c r="H896" s="1">
        <v>11</v>
      </c>
      <c r="I896" t="s">
        <v>24</v>
      </c>
      <c r="J896" t="s">
        <v>34</v>
      </c>
      <c r="K896" t="s">
        <v>21</v>
      </c>
      <c r="L896">
        <v>2</v>
      </c>
      <c r="M896">
        <v>66780541</v>
      </c>
      <c r="N896">
        <v>18.78</v>
      </c>
      <c r="O896">
        <v>12544313</v>
      </c>
      <c r="P896">
        <v>0</v>
      </c>
      <c r="Q896">
        <v>0</v>
      </c>
      <c r="R896">
        <v>0</v>
      </c>
      <c r="S896">
        <v>0</v>
      </c>
      <c r="T896" t="s">
        <v>22</v>
      </c>
      <c r="U896" t="s">
        <v>423</v>
      </c>
    </row>
    <row r="897" spans="1:21">
      <c r="A897">
        <v>382559</v>
      </c>
      <c r="B897" t="s">
        <v>36</v>
      </c>
      <c r="C897" t="s">
        <v>41</v>
      </c>
      <c r="D897" t="s">
        <v>37</v>
      </c>
      <c r="E897" t="s">
        <v>37</v>
      </c>
      <c r="F897" t="s">
        <v>38</v>
      </c>
      <c r="G897" t="s">
        <v>39</v>
      </c>
      <c r="H897" s="1">
        <v>11</v>
      </c>
      <c r="I897" t="s">
        <v>23</v>
      </c>
      <c r="J897" t="s">
        <v>34</v>
      </c>
      <c r="K897" t="s">
        <v>21</v>
      </c>
      <c r="L897">
        <v>2</v>
      </c>
      <c r="M897">
        <v>60000000</v>
      </c>
      <c r="N897">
        <v>22</v>
      </c>
      <c r="O897">
        <v>13200000</v>
      </c>
      <c r="P897">
        <v>1</v>
      </c>
      <c r="Q897">
        <v>33187607</v>
      </c>
      <c r="R897">
        <v>22.77</v>
      </c>
      <c r="S897">
        <v>7557406</v>
      </c>
      <c r="T897" t="s">
        <v>22</v>
      </c>
      <c r="U897" t="s">
        <v>423</v>
      </c>
    </row>
    <row r="898" spans="1:21">
      <c r="A898">
        <v>382558</v>
      </c>
      <c r="B898" t="s">
        <v>36</v>
      </c>
      <c r="C898" t="s">
        <v>41</v>
      </c>
      <c r="D898" t="s">
        <v>37</v>
      </c>
      <c r="E898" t="s">
        <v>37</v>
      </c>
      <c r="F898" t="s">
        <v>38</v>
      </c>
      <c r="G898" t="s">
        <v>39</v>
      </c>
      <c r="H898" s="1">
        <v>11</v>
      </c>
      <c r="I898" t="s">
        <v>19</v>
      </c>
      <c r="J898" t="s">
        <v>34</v>
      </c>
      <c r="K898" t="s">
        <v>21</v>
      </c>
      <c r="L898">
        <v>2</v>
      </c>
      <c r="M898">
        <v>60000000</v>
      </c>
      <c r="N898">
        <v>22</v>
      </c>
      <c r="O898">
        <v>13200000</v>
      </c>
      <c r="P898">
        <v>0</v>
      </c>
      <c r="Q898">
        <v>0</v>
      </c>
      <c r="R898">
        <v>0</v>
      </c>
      <c r="S898">
        <v>0</v>
      </c>
      <c r="T898" t="s">
        <v>22</v>
      </c>
      <c r="U898" t="s">
        <v>423</v>
      </c>
    </row>
    <row r="899" spans="1:21">
      <c r="A899">
        <v>382557</v>
      </c>
      <c r="B899" t="s">
        <v>36</v>
      </c>
      <c r="C899" t="s">
        <v>41</v>
      </c>
      <c r="D899" t="s">
        <v>37</v>
      </c>
      <c r="E899" t="s">
        <v>37</v>
      </c>
      <c r="F899" t="s">
        <v>38</v>
      </c>
      <c r="G899" t="s">
        <v>39</v>
      </c>
      <c r="H899" s="1">
        <v>10</v>
      </c>
      <c r="I899" t="s">
        <v>24</v>
      </c>
      <c r="J899" t="s">
        <v>33</v>
      </c>
      <c r="K899" t="s">
        <v>21</v>
      </c>
      <c r="L899">
        <v>1</v>
      </c>
      <c r="M899">
        <v>30000000</v>
      </c>
      <c r="N899">
        <v>22</v>
      </c>
      <c r="O899">
        <v>6600000</v>
      </c>
      <c r="P899">
        <v>2</v>
      </c>
      <c r="Q899">
        <v>62583536</v>
      </c>
      <c r="R899">
        <v>18.02</v>
      </c>
      <c r="S899">
        <v>11283775</v>
      </c>
      <c r="T899" t="s">
        <v>22</v>
      </c>
      <c r="U899" t="s">
        <v>312</v>
      </c>
    </row>
    <row r="900" spans="1:21">
      <c r="A900">
        <v>382556</v>
      </c>
      <c r="B900" t="s">
        <v>36</v>
      </c>
      <c r="C900" t="s">
        <v>41</v>
      </c>
      <c r="D900" t="s">
        <v>37</v>
      </c>
      <c r="E900" t="s">
        <v>37</v>
      </c>
      <c r="F900" t="s">
        <v>38</v>
      </c>
      <c r="G900" t="s">
        <v>39</v>
      </c>
      <c r="H900" s="1">
        <v>10</v>
      </c>
      <c r="I900" t="s">
        <v>23</v>
      </c>
      <c r="J900" t="s">
        <v>33</v>
      </c>
      <c r="K900" t="s">
        <v>21</v>
      </c>
      <c r="L900">
        <v>1</v>
      </c>
      <c r="M900">
        <v>30000000</v>
      </c>
      <c r="N900">
        <v>22</v>
      </c>
      <c r="O900">
        <v>6600000</v>
      </c>
      <c r="P900">
        <v>0</v>
      </c>
      <c r="Q900">
        <v>0</v>
      </c>
      <c r="R900">
        <v>0</v>
      </c>
      <c r="S900">
        <v>0</v>
      </c>
      <c r="T900" t="s">
        <v>22</v>
      </c>
      <c r="U900" t="s">
        <v>312</v>
      </c>
    </row>
    <row r="901" spans="1:21">
      <c r="A901">
        <v>382555</v>
      </c>
      <c r="B901" t="s">
        <v>36</v>
      </c>
      <c r="C901" t="s">
        <v>41</v>
      </c>
      <c r="D901" t="s">
        <v>37</v>
      </c>
      <c r="E901" t="s">
        <v>37</v>
      </c>
      <c r="F901" t="s">
        <v>38</v>
      </c>
      <c r="G901" t="s">
        <v>39</v>
      </c>
      <c r="H901" s="1">
        <v>10</v>
      </c>
      <c r="I901" t="s">
        <v>19</v>
      </c>
      <c r="J901" t="s">
        <v>33</v>
      </c>
      <c r="K901" t="s">
        <v>21</v>
      </c>
      <c r="L901">
        <v>1</v>
      </c>
      <c r="M901">
        <v>30000000</v>
      </c>
      <c r="N901">
        <v>22</v>
      </c>
      <c r="O901">
        <v>6600000</v>
      </c>
      <c r="P901">
        <v>0</v>
      </c>
      <c r="Q901">
        <v>0</v>
      </c>
      <c r="R901">
        <v>0</v>
      </c>
      <c r="S901">
        <v>0</v>
      </c>
      <c r="T901" t="s">
        <v>22</v>
      </c>
      <c r="U901" t="s">
        <v>312</v>
      </c>
    </row>
    <row r="902" spans="1:21">
      <c r="A902">
        <v>382551</v>
      </c>
      <c r="B902" t="s">
        <v>36</v>
      </c>
      <c r="C902" t="s">
        <v>40</v>
      </c>
      <c r="D902" t="s">
        <v>37</v>
      </c>
      <c r="E902" t="s">
        <v>37</v>
      </c>
      <c r="F902" t="s">
        <v>38</v>
      </c>
      <c r="G902" t="s">
        <v>39</v>
      </c>
      <c r="H902" s="1">
        <v>9</v>
      </c>
      <c r="I902" t="s">
        <v>24</v>
      </c>
      <c r="J902" t="s">
        <v>32</v>
      </c>
      <c r="K902" t="s">
        <v>21</v>
      </c>
      <c r="L902">
        <v>1</v>
      </c>
      <c r="M902">
        <v>30000000</v>
      </c>
      <c r="N902">
        <v>22</v>
      </c>
      <c r="O902">
        <v>6600000</v>
      </c>
      <c r="P902">
        <v>1</v>
      </c>
      <c r="Q902">
        <v>29489326</v>
      </c>
      <c r="R902">
        <v>18.59</v>
      </c>
      <c r="S902">
        <v>5483032</v>
      </c>
      <c r="T902" t="s">
        <v>22</v>
      </c>
      <c r="U902" t="s">
        <v>424</v>
      </c>
    </row>
    <row r="903" spans="1:21">
      <c r="A903">
        <v>382550</v>
      </c>
      <c r="B903" t="s">
        <v>36</v>
      </c>
      <c r="C903" t="s">
        <v>40</v>
      </c>
      <c r="D903" t="s">
        <v>37</v>
      </c>
      <c r="E903" t="s">
        <v>37</v>
      </c>
      <c r="F903" t="s">
        <v>38</v>
      </c>
      <c r="G903" t="s">
        <v>39</v>
      </c>
      <c r="H903" s="1">
        <v>9</v>
      </c>
      <c r="I903" t="s">
        <v>23</v>
      </c>
      <c r="J903" t="s">
        <v>32</v>
      </c>
      <c r="K903" t="s">
        <v>21</v>
      </c>
      <c r="L903">
        <v>2</v>
      </c>
      <c r="M903">
        <v>60000000</v>
      </c>
      <c r="N903">
        <v>22</v>
      </c>
      <c r="O903">
        <v>13200000</v>
      </c>
      <c r="P903">
        <v>0</v>
      </c>
      <c r="Q903">
        <v>0</v>
      </c>
      <c r="R903">
        <v>0</v>
      </c>
      <c r="S903">
        <v>0</v>
      </c>
      <c r="T903" t="s">
        <v>22</v>
      </c>
      <c r="U903" t="s">
        <v>424</v>
      </c>
    </row>
    <row r="904" spans="1:21">
      <c r="A904">
        <v>382549</v>
      </c>
      <c r="B904" t="s">
        <v>36</v>
      </c>
      <c r="C904" t="s">
        <v>40</v>
      </c>
      <c r="D904" t="s">
        <v>37</v>
      </c>
      <c r="E904" t="s">
        <v>37</v>
      </c>
      <c r="F904" t="s">
        <v>38</v>
      </c>
      <c r="G904" t="s">
        <v>39</v>
      </c>
      <c r="H904" s="1">
        <v>9</v>
      </c>
      <c r="I904" t="s">
        <v>19</v>
      </c>
      <c r="J904" t="s">
        <v>32</v>
      </c>
      <c r="K904" t="s">
        <v>21</v>
      </c>
      <c r="L904">
        <v>2</v>
      </c>
      <c r="M904">
        <v>60000000</v>
      </c>
      <c r="N904">
        <v>22</v>
      </c>
      <c r="O904">
        <v>13200000</v>
      </c>
      <c r="P904">
        <v>0</v>
      </c>
      <c r="Q904">
        <v>0</v>
      </c>
      <c r="R904">
        <v>0</v>
      </c>
      <c r="S904">
        <v>0</v>
      </c>
      <c r="T904" t="s">
        <v>22</v>
      </c>
      <c r="U904" t="s">
        <v>424</v>
      </c>
    </row>
    <row r="905" spans="1:21">
      <c r="A905">
        <v>382548</v>
      </c>
      <c r="B905" t="s">
        <v>36</v>
      </c>
      <c r="C905" t="s">
        <v>40</v>
      </c>
      <c r="D905" t="s">
        <v>37</v>
      </c>
      <c r="E905" t="s">
        <v>37</v>
      </c>
      <c r="F905" t="s">
        <v>38</v>
      </c>
      <c r="G905" t="s">
        <v>39</v>
      </c>
      <c r="H905" s="1">
        <v>8</v>
      </c>
      <c r="I905" t="s">
        <v>24</v>
      </c>
      <c r="J905" t="s">
        <v>31</v>
      </c>
      <c r="K905" t="s">
        <v>21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22</v>
      </c>
      <c r="U905" t="s">
        <v>424</v>
      </c>
    </row>
    <row r="906" spans="1:21">
      <c r="A906">
        <v>382547</v>
      </c>
      <c r="B906" t="s">
        <v>36</v>
      </c>
      <c r="C906" t="s">
        <v>40</v>
      </c>
      <c r="D906" t="s">
        <v>37</v>
      </c>
      <c r="E906" t="s">
        <v>37</v>
      </c>
      <c r="F906" t="s">
        <v>38</v>
      </c>
      <c r="G906" t="s">
        <v>39</v>
      </c>
      <c r="H906" s="1">
        <v>8</v>
      </c>
      <c r="I906" t="s">
        <v>23</v>
      </c>
      <c r="J906" t="s">
        <v>31</v>
      </c>
      <c r="K906" t="s">
        <v>21</v>
      </c>
      <c r="L906">
        <v>2</v>
      </c>
      <c r="M906">
        <v>60000000</v>
      </c>
      <c r="N906">
        <v>22</v>
      </c>
      <c r="O906">
        <v>13200000</v>
      </c>
      <c r="P906">
        <v>2</v>
      </c>
      <c r="Q906">
        <v>55738499</v>
      </c>
      <c r="R906">
        <v>18.88</v>
      </c>
      <c r="S906">
        <v>10527907</v>
      </c>
      <c r="T906" t="s">
        <v>22</v>
      </c>
      <c r="U906" t="s">
        <v>424</v>
      </c>
    </row>
    <row r="907" spans="1:21">
      <c r="A907">
        <v>382546</v>
      </c>
      <c r="B907" t="s">
        <v>36</v>
      </c>
      <c r="C907" t="s">
        <v>40</v>
      </c>
      <c r="D907" t="s">
        <v>37</v>
      </c>
      <c r="E907" t="s">
        <v>37</v>
      </c>
      <c r="F907" t="s">
        <v>38</v>
      </c>
      <c r="G907" t="s">
        <v>39</v>
      </c>
      <c r="H907" s="1">
        <v>8</v>
      </c>
      <c r="I907" t="s">
        <v>19</v>
      </c>
      <c r="J907" t="s">
        <v>31</v>
      </c>
      <c r="K907" t="s">
        <v>21</v>
      </c>
      <c r="L907">
        <v>2</v>
      </c>
      <c r="M907">
        <v>60000000</v>
      </c>
      <c r="N907">
        <v>22</v>
      </c>
      <c r="O907">
        <v>13200000</v>
      </c>
      <c r="P907">
        <v>1</v>
      </c>
      <c r="Q907">
        <v>31434668</v>
      </c>
      <c r="R907">
        <v>17.82</v>
      </c>
      <c r="S907">
        <v>5603081</v>
      </c>
      <c r="T907" t="s">
        <v>22</v>
      </c>
      <c r="U907" t="s">
        <v>425</v>
      </c>
    </row>
    <row r="908" spans="1:21">
      <c r="A908">
        <v>382545</v>
      </c>
      <c r="B908" t="s">
        <v>36</v>
      </c>
      <c r="C908" t="s">
        <v>40</v>
      </c>
      <c r="D908" t="s">
        <v>37</v>
      </c>
      <c r="E908" t="s">
        <v>37</v>
      </c>
      <c r="F908" t="s">
        <v>38</v>
      </c>
      <c r="G908" t="s">
        <v>39</v>
      </c>
      <c r="H908" s="1">
        <v>7</v>
      </c>
      <c r="I908" t="s">
        <v>24</v>
      </c>
      <c r="J908" t="s">
        <v>30</v>
      </c>
      <c r="K908" t="s">
        <v>21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22</v>
      </c>
      <c r="U908" t="s">
        <v>425</v>
      </c>
    </row>
    <row r="909" spans="1:21">
      <c r="A909">
        <v>382544</v>
      </c>
      <c r="B909" t="s">
        <v>36</v>
      </c>
      <c r="C909" t="s">
        <v>40</v>
      </c>
      <c r="D909" t="s">
        <v>37</v>
      </c>
      <c r="E909" t="s">
        <v>37</v>
      </c>
      <c r="F909" t="s">
        <v>38</v>
      </c>
      <c r="G909" t="s">
        <v>39</v>
      </c>
      <c r="H909" s="1">
        <v>7</v>
      </c>
      <c r="I909" t="s">
        <v>23</v>
      </c>
      <c r="J909" t="s">
        <v>30</v>
      </c>
      <c r="K909" t="s">
        <v>21</v>
      </c>
      <c r="L909">
        <v>3</v>
      </c>
      <c r="M909">
        <v>93791636</v>
      </c>
      <c r="N909">
        <v>20.309999999999999</v>
      </c>
      <c r="O909">
        <v>19053613</v>
      </c>
      <c r="P909">
        <v>0</v>
      </c>
      <c r="Q909">
        <v>0</v>
      </c>
      <c r="R909">
        <v>0</v>
      </c>
      <c r="S909">
        <v>0</v>
      </c>
      <c r="T909" t="s">
        <v>22</v>
      </c>
      <c r="U909" t="s">
        <v>425</v>
      </c>
    </row>
    <row r="910" spans="1:21">
      <c r="A910">
        <v>382543</v>
      </c>
      <c r="B910" t="s">
        <v>36</v>
      </c>
      <c r="C910" t="s">
        <v>40</v>
      </c>
      <c r="D910" t="s">
        <v>37</v>
      </c>
      <c r="E910" t="s">
        <v>37</v>
      </c>
      <c r="F910" t="s">
        <v>38</v>
      </c>
      <c r="G910" t="s">
        <v>39</v>
      </c>
      <c r="H910" s="1">
        <v>7</v>
      </c>
      <c r="I910" t="s">
        <v>19</v>
      </c>
      <c r="J910" t="s">
        <v>30</v>
      </c>
      <c r="K910" t="s">
        <v>21</v>
      </c>
      <c r="L910">
        <v>2</v>
      </c>
      <c r="M910">
        <v>60000000</v>
      </c>
      <c r="N910">
        <v>22</v>
      </c>
      <c r="O910">
        <v>13200000</v>
      </c>
      <c r="P910">
        <v>1</v>
      </c>
      <c r="Q910">
        <v>30356839</v>
      </c>
      <c r="R910">
        <v>19.82</v>
      </c>
      <c r="S910">
        <v>6018954</v>
      </c>
      <c r="T910" t="s">
        <v>22</v>
      </c>
      <c r="U910" t="s">
        <v>425</v>
      </c>
    </row>
    <row r="911" spans="1:21">
      <c r="A911">
        <v>382542</v>
      </c>
      <c r="B911" t="s">
        <v>36</v>
      </c>
      <c r="C911" t="s">
        <v>40</v>
      </c>
      <c r="D911" t="s">
        <v>37</v>
      </c>
      <c r="E911" t="s">
        <v>37</v>
      </c>
      <c r="F911" t="s">
        <v>38</v>
      </c>
      <c r="G911" t="s">
        <v>39</v>
      </c>
      <c r="H911" s="1">
        <v>6</v>
      </c>
      <c r="I911" t="s">
        <v>24</v>
      </c>
      <c r="J911" t="s">
        <v>29</v>
      </c>
      <c r="K911" t="s">
        <v>21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22</v>
      </c>
      <c r="U911" t="s">
        <v>425</v>
      </c>
    </row>
    <row r="912" spans="1:21">
      <c r="A912">
        <v>382541</v>
      </c>
      <c r="B912" t="s">
        <v>36</v>
      </c>
      <c r="C912" t="s">
        <v>40</v>
      </c>
      <c r="D912" t="s">
        <v>37</v>
      </c>
      <c r="E912" t="s">
        <v>37</v>
      </c>
      <c r="F912" t="s">
        <v>38</v>
      </c>
      <c r="G912" t="s">
        <v>39</v>
      </c>
      <c r="H912" s="1">
        <v>6</v>
      </c>
      <c r="I912" t="s">
        <v>23</v>
      </c>
      <c r="J912" t="s">
        <v>29</v>
      </c>
      <c r="K912" t="s">
        <v>21</v>
      </c>
      <c r="L912">
        <v>2</v>
      </c>
      <c r="M912">
        <v>60000000</v>
      </c>
      <c r="N912">
        <v>22</v>
      </c>
      <c r="O912">
        <v>13200000</v>
      </c>
      <c r="P912">
        <v>0</v>
      </c>
      <c r="Q912">
        <v>0</v>
      </c>
      <c r="R912">
        <v>0</v>
      </c>
      <c r="S912">
        <v>0</v>
      </c>
      <c r="T912" t="s">
        <v>22</v>
      </c>
      <c r="U912" t="s">
        <v>425</v>
      </c>
    </row>
    <row r="913" spans="1:21">
      <c r="A913">
        <v>382540</v>
      </c>
      <c r="B913" t="s">
        <v>36</v>
      </c>
      <c r="C913" t="s">
        <v>40</v>
      </c>
      <c r="D913" t="s">
        <v>37</v>
      </c>
      <c r="E913" t="s">
        <v>37</v>
      </c>
      <c r="F913" t="s">
        <v>38</v>
      </c>
      <c r="G913" t="s">
        <v>39</v>
      </c>
      <c r="H913" s="1">
        <v>6</v>
      </c>
      <c r="I913" t="s">
        <v>19</v>
      </c>
      <c r="J913" t="s">
        <v>29</v>
      </c>
      <c r="K913" t="s">
        <v>21</v>
      </c>
      <c r="L913">
        <v>2</v>
      </c>
      <c r="M913">
        <v>60000000</v>
      </c>
      <c r="N913">
        <v>22</v>
      </c>
      <c r="O913">
        <v>13200000</v>
      </c>
      <c r="P913">
        <v>1</v>
      </c>
      <c r="Q913">
        <v>34699086</v>
      </c>
      <c r="R913">
        <v>19.059999999999999</v>
      </c>
      <c r="S913">
        <v>6616923</v>
      </c>
      <c r="T913" t="s">
        <v>22</v>
      </c>
      <c r="U913" t="s">
        <v>425</v>
      </c>
    </row>
    <row r="914" spans="1:21">
      <c r="A914">
        <v>382539</v>
      </c>
      <c r="B914" t="s">
        <v>36</v>
      </c>
      <c r="C914" t="s">
        <v>40</v>
      </c>
      <c r="D914" t="s">
        <v>37</v>
      </c>
      <c r="E914" t="s">
        <v>37</v>
      </c>
      <c r="F914" t="s">
        <v>38</v>
      </c>
      <c r="G914" t="s">
        <v>39</v>
      </c>
      <c r="H914" s="1">
        <v>5</v>
      </c>
      <c r="I914" t="s">
        <v>24</v>
      </c>
      <c r="J914" t="s">
        <v>28</v>
      </c>
      <c r="K914" t="s">
        <v>21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22</v>
      </c>
      <c r="U914" t="s">
        <v>425</v>
      </c>
    </row>
    <row r="915" spans="1:21">
      <c r="A915">
        <v>382538</v>
      </c>
      <c r="B915" t="s">
        <v>36</v>
      </c>
      <c r="C915" t="s">
        <v>40</v>
      </c>
      <c r="D915" t="s">
        <v>37</v>
      </c>
      <c r="E915" t="s">
        <v>37</v>
      </c>
      <c r="F915" t="s">
        <v>38</v>
      </c>
      <c r="G915" t="s">
        <v>39</v>
      </c>
      <c r="H915" s="1">
        <v>5</v>
      </c>
      <c r="I915" t="s">
        <v>23</v>
      </c>
      <c r="J915" t="s">
        <v>28</v>
      </c>
      <c r="K915" t="s">
        <v>21</v>
      </c>
      <c r="L915">
        <v>1</v>
      </c>
      <c r="M915">
        <v>30000000</v>
      </c>
      <c r="N915">
        <v>22</v>
      </c>
      <c r="O915">
        <v>6600000</v>
      </c>
      <c r="P915">
        <v>1</v>
      </c>
      <c r="Q915">
        <v>29489326</v>
      </c>
      <c r="R915">
        <v>18.59</v>
      </c>
      <c r="S915">
        <v>5483032</v>
      </c>
      <c r="T915" t="s">
        <v>22</v>
      </c>
      <c r="U915" t="s">
        <v>425</v>
      </c>
    </row>
    <row r="916" spans="1:21">
      <c r="A916">
        <v>382537</v>
      </c>
      <c r="B916" t="s">
        <v>36</v>
      </c>
      <c r="C916" t="s">
        <v>40</v>
      </c>
      <c r="D916" t="s">
        <v>37</v>
      </c>
      <c r="E916" t="s">
        <v>37</v>
      </c>
      <c r="F916" t="s">
        <v>38</v>
      </c>
      <c r="G916" t="s">
        <v>39</v>
      </c>
      <c r="H916" s="1">
        <v>5</v>
      </c>
      <c r="I916" t="s">
        <v>19</v>
      </c>
      <c r="J916" t="s">
        <v>28</v>
      </c>
      <c r="K916" t="s">
        <v>21</v>
      </c>
      <c r="L916">
        <v>2</v>
      </c>
      <c r="M916">
        <v>60000000</v>
      </c>
      <c r="N916">
        <v>22</v>
      </c>
      <c r="O916">
        <v>13200000</v>
      </c>
      <c r="P916">
        <v>0</v>
      </c>
      <c r="Q916">
        <v>0</v>
      </c>
      <c r="R916">
        <v>0</v>
      </c>
      <c r="S916">
        <v>0</v>
      </c>
      <c r="T916" t="s">
        <v>22</v>
      </c>
      <c r="U916" t="s">
        <v>426</v>
      </c>
    </row>
    <row r="917" spans="1:21">
      <c r="A917">
        <v>382536</v>
      </c>
      <c r="B917" t="s">
        <v>36</v>
      </c>
      <c r="C917" t="s">
        <v>40</v>
      </c>
      <c r="D917" t="s">
        <v>37</v>
      </c>
      <c r="E917" t="s">
        <v>37</v>
      </c>
      <c r="F917" t="s">
        <v>38</v>
      </c>
      <c r="G917" t="s">
        <v>39</v>
      </c>
      <c r="H917" s="1">
        <v>4</v>
      </c>
      <c r="I917" t="s">
        <v>24</v>
      </c>
      <c r="J917" t="s">
        <v>27</v>
      </c>
      <c r="K917" t="s">
        <v>21</v>
      </c>
      <c r="L917">
        <v>1</v>
      </c>
      <c r="M917">
        <v>29414869</v>
      </c>
      <c r="N917">
        <v>19.63</v>
      </c>
      <c r="O917">
        <v>5776948</v>
      </c>
      <c r="P917">
        <v>1</v>
      </c>
      <c r="Q917">
        <v>29414869</v>
      </c>
      <c r="R917">
        <v>19.63</v>
      </c>
      <c r="S917">
        <v>5776948</v>
      </c>
      <c r="T917" t="s">
        <v>22</v>
      </c>
      <c r="U917" t="s">
        <v>426</v>
      </c>
    </row>
    <row r="918" spans="1:21">
      <c r="A918">
        <v>382535</v>
      </c>
      <c r="B918" t="s">
        <v>36</v>
      </c>
      <c r="C918" t="s">
        <v>40</v>
      </c>
      <c r="D918" t="s">
        <v>37</v>
      </c>
      <c r="E918" t="s">
        <v>37</v>
      </c>
      <c r="F918" t="s">
        <v>38</v>
      </c>
      <c r="G918" t="s">
        <v>39</v>
      </c>
      <c r="H918" s="1">
        <v>4</v>
      </c>
      <c r="I918" t="s">
        <v>23</v>
      </c>
      <c r="J918" t="s">
        <v>27</v>
      </c>
      <c r="K918" t="s">
        <v>21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22</v>
      </c>
      <c r="U918" t="s">
        <v>426</v>
      </c>
    </row>
    <row r="919" spans="1:21">
      <c r="A919">
        <v>382534</v>
      </c>
      <c r="B919" t="s">
        <v>36</v>
      </c>
      <c r="C919" t="s">
        <v>40</v>
      </c>
      <c r="D919" t="s">
        <v>37</v>
      </c>
      <c r="E919" t="s">
        <v>37</v>
      </c>
      <c r="F919" t="s">
        <v>38</v>
      </c>
      <c r="G919" t="s">
        <v>39</v>
      </c>
      <c r="H919" s="1">
        <v>4</v>
      </c>
      <c r="I919" t="s">
        <v>19</v>
      </c>
      <c r="J919" t="s">
        <v>27</v>
      </c>
      <c r="K919" t="s">
        <v>21</v>
      </c>
      <c r="L919">
        <v>2</v>
      </c>
      <c r="M919">
        <v>60000000</v>
      </c>
      <c r="N919">
        <v>22</v>
      </c>
      <c r="O919">
        <v>13200000</v>
      </c>
      <c r="P919">
        <v>2</v>
      </c>
      <c r="Q919">
        <v>43971757</v>
      </c>
      <c r="R919">
        <v>16.8</v>
      </c>
      <c r="S919">
        <v>7389460</v>
      </c>
      <c r="T919" t="s">
        <v>22</v>
      </c>
      <c r="U919" t="s">
        <v>426</v>
      </c>
    </row>
    <row r="920" spans="1:21">
      <c r="A920">
        <v>382533</v>
      </c>
      <c r="B920" t="s">
        <v>36</v>
      </c>
      <c r="C920" t="s">
        <v>40</v>
      </c>
      <c r="D920" t="s">
        <v>37</v>
      </c>
      <c r="E920" t="s">
        <v>37</v>
      </c>
      <c r="F920" t="s">
        <v>38</v>
      </c>
      <c r="G920" t="s">
        <v>39</v>
      </c>
      <c r="H920" s="1">
        <v>3</v>
      </c>
      <c r="I920" t="s">
        <v>24</v>
      </c>
      <c r="J920" t="s">
        <v>26</v>
      </c>
      <c r="K920" t="s">
        <v>21</v>
      </c>
      <c r="L920">
        <v>1</v>
      </c>
      <c r="M920">
        <v>35807546</v>
      </c>
      <c r="N920">
        <v>20.3</v>
      </c>
      <c r="O920">
        <v>7270823</v>
      </c>
      <c r="P920">
        <v>0</v>
      </c>
      <c r="Q920">
        <v>0</v>
      </c>
      <c r="R920">
        <v>0</v>
      </c>
      <c r="S920">
        <v>0</v>
      </c>
      <c r="T920" t="s">
        <v>22</v>
      </c>
      <c r="U920" t="s">
        <v>426</v>
      </c>
    </row>
    <row r="921" spans="1:21">
      <c r="A921">
        <v>382532</v>
      </c>
      <c r="B921" t="s">
        <v>36</v>
      </c>
      <c r="C921" t="s">
        <v>40</v>
      </c>
      <c r="D921" t="s">
        <v>37</v>
      </c>
      <c r="E921" t="s">
        <v>37</v>
      </c>
      <c r="F921" t="s">
        <v>38</v>
      </c>
      <c r="G921" t="s">
        <v>39</v>
      </c>
      <c r="H921" s="1">
        <v>3</v>
      </c>
      <c r="I921" t="s">
        <v>23</v>
      </c>
      <c r="J921" t="s">
        <v>26</v>
      </c>
      <c r="K921" t="s">
        <v>21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22</v>
      </c>
      <c r="U921" t="s">
        <v>426</v>
      </c>
    </row>
    <row r="922" spans="1:21">
      <c r="A922">
        <v>382531</v>
      </c>
      <c r="B922" t="s">
        <v>36</v>
      </c>
      <c r="C922" t="s">
        <v>40</v>
      </c>
      <c r="D922" t="s">
        <v>37</v>
      </c>
      <c r="E922" t="s">
        <v>37</v>
      </c>
      <c r="F922" t="s">
        <v>38</v>
      </c>
      <c r="G922" t="s">
        <v>39</v>
      </c>
      <c r="H922" s="1">
        <v>3</v>
      </c>
      <c r="I922" t="s">
        <v>19</v>
      </c>
      <c r="J922" t="s">
        <v>26</v>
      </c>
      <c r="K922" t="s">
        <v>21</v>
      </c>
      <c r="L922">
        <v>2</v>
      </c>
      <c r="M922">
        <v>60000000</v>
      </c>
      <c r="N922">
        <v>22</v>
      </c>
      <c r="O922">
        <v>13200000</v>
      </c>
      <c r="P922">
        <v>2</v>
      </c>
      <c r="Q922">
        <v>66095443</v>
      </c>
      <c r="R922">
        <v>20.05</v>
      </c>
      <c r="S922">
        <v>13254849</v>
      </c>
      <c r="T922" t="s">
        <v>22</v>
      </c>
      <c r="U922" t="s">
        <v>426</v>
      </c>
    </row>
    <row r="923" spans="1:21">
      <c r="A923">
        <v>382530</v>
      </c>
      <c r="B923" t="s">
        <v>36</v>
      </c>
      <c r="C923" t="s">
        <v>40</v>
      </c>
      <c r="D923" t="s">
        <v>37</v>
      </c>
      <c r="E923" t="s">
        <v>37</v>
      </c>
      <c r="F923" t="s">
        <v>38</v>
      </c>
      <c r="G923" t="s">
        <v>39</v>
      </c>
      <c r="H923" s="1">
        <v>2</v>
      </c>
      <c r="I923" t="s">
        <v>24</v>
      </c>
      <c r="J923" t="s">
        <v>25</v>
      </c>
      <c r="K923" t="s">
        <v>21</v>
      </c>
      <c r="L923">
        <v>1</v>
      </c>
      <c r="M923">
        <v>28713745</v>
      </c>
      <c r="N923">
        <v>20.83</v>
      </c>
      <c r="O923">
        <v>5981468</v>
      </c>
      <c r="P923">
        <v>1</v>
      </c>
      <c r="Q923">
        <v>28713745</v>
      </c>
      <c r="R923">
        <v>20.83</v>
      </c>
      <c r="S923">
        <v>5981468</v>
      </c>
      <c r="T923" t="s">
        <v>22</v>
      </c>
      <c r="U923" t="s">
        <v>426</v>
      </c>
    </row>
    <row r="924" spans="1:21">
      <c r="A924">
        <v>382529</v>
      </c>
      <c r="B924" t="s">
        <v>36</v>
      </c>
      <c r="C924" t="s">
        <v>40</v>
      </c>
      <c r="D924" t="s">
        <v>37</v>
      </c>
      <c r="E924" t="s">
        <v>37</v>
      </c>
      <c r="F924" t="s">
        <v>38</v>
      </c>
      <c r="G924" t="s">
        <v>39</v>
      </c>
      <c r="H924" s="1">
        <v>2</v>
      </c>
      <c r="I924" t="s">
        <v>23</v>
      </c>
      <c r="J924" t="s">
        <v>25</v>
      </c>
      <c r="K924" t="s">
        <v>21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22</v>
      </c>
      <c r="U924" t="s">
        <v>426</v>
      </c>
    </row>
    <row r="925" spans="1:21">
      <c r="A925">
        <v>382528</v>
      </c>
      <c r="B925" t="s">
        <v>36</v>
      </c>
      <c r="C925" t="s">
        <v>40</v>
      </c>
      <c r="D925" t="s">
        <v>37</v>
      </c>
      <c r="E925" t="s">
        <v>37</v>
      </c>
      <c r="F925" t="s">
        <v>38</v>
      </c>
      <c r="G925" t="s">
        <v>39</v>
      </c>
      <c r="H925" s="1">
        <v>2</v>
      </c>
      <c r="I925" t="s">
        <v>19</v>
      </c>
      <c r="J925" t="s">
        <v>25</v>
      </c>
      <c r="K925" t="s">
        <v>21</v>
      </c>
      <c r="L925">
        <v>2</v>
      </c>
      <c r="M925">
        <v>60000000</v>
      </c>
      <c r="N925">
        <v>22</v>
      </c>
      <c r="O925">
        <v>13200000</v>
      </c>
      <c r="P925">
        <v>0</v>
      </c>
      <c r="Q925">
        <v>0</v>
      </c>
      <c r="R925">
        <v>0</v>
      </c>
      <c r="S925">
        <v>0</v>
      </c>
      <c r="T925" t="s">
        <v>22</v>
      </c>
      <c r="U925" t="s">
        <v>427</v>
      </c>
    </row>
    <row r="926" spans="1:21">
      <c r="A926">
        <v>382527</v>
      </c>
      <c r="B926" t="s">
        <v>36</v>
      </c>
      <c r="C926" t="s">
        <v>40</v>
      </c>
      <c r="D926" t="s">
        <v>37</v>
      </c>
      <c r="E926" t="s">
        <v>37</v>
      </c>
      <c r="F926" t="s">
        <v>38</v>
      </c>
      <c r="G926" t="s">
        <v>39</v>
      </c>
      <c r="H926" s="1">
        <v>1</v>
      </c>
      <c r="I926" t="s">
        <v>24</v>
      </c>
      <c r="J926" t="s">
        <v>20</v>
      </c>
      <c r="K926" t="s">
        <v>21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22</v>
      </c>
      <c r="U926" t="s">
        <v>427</v>
      </c>
    </row>
    <row r="927" spans="1:21">
      <c r="A927">
        <v>382526</v>
      </c>
      <c r="B927" t="s">
        <v>36</v>
      </c>
      <c r="C927" t="s">
        <v>40</v>
      </c>
      <c r="D927" t="s">
        <v>37</v>
      </c>
      <c r="E927" t="s">
        <v>37</v>
      </c>
      <c r="F927" t="s">
        <v>38</v>
      </c>
      <c r="G927" t="s">
        <v>39</v>
      </c>
      <c r="H927" s="1">
        <v>1</v>
      </c>
      <c r="I927" t="s">
        <v>23</v>
      </c>
      <c r="J927" t="s">
        <v>20</v>
      </c>
      <c r="K927" t="s">
        <v>21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22</v>
      </c>
      <c r="U927" t="s">
        <v>427</v>
      </c>
    </row>
    <row r="928" spans="1:21">
      <c r="A928">
        <v>382525</v>
      </c>
      <c r="B928" t="s">
        <v>36</v>
      </c>
      <c r="C928" t="s">
        <v>40</v>
      </c>
      <c r="D928" t="s">
        <v>37</v>
      </c>
      <c r="E928" t="s">
        <v>37</v>
      </c>
      <c r="F928" t="s">
        <v>38</v>
      </c>
      <c r="G928" t="s">
        <v>39</v>
      </c>
      <c r="H928" s="1">
        <v>1</v>
      </c>
      <c r="I928" t="s">
        <v>19</v>
      </c>
      <c r="J928" t="s">
        <v>20</v>
      </c>
      <c r="K928" t="s">
        <v>21</v>
      </c>
      <c r="L928">
        <v>1</v>
      </c>
      <c r="M928">
        <v>30000000</v>
      </c>
      <c r="N928">
        <v>22</v>
      </c>
      <c r="O928">
        <v>6600000</v>
      </c>
      <c r="P928">
        <v>2</v>
      </c>
      <c r="Q928">
        <v>58241723</v>
      </c>
      <c r="R928">
        <v>18.61</v>
      </c>
      <c r="S928">
        <v>10839418</v>
      </c>
      <c r="T928" t="s">
        <v>22</v>
      </c>
      <c r="U928" t="s">
        <v>427</v>
      </c>
    </row>
    <row r="929" spans="1:21">
      <c r="A929">
        <v>382524</v>
      </c>
      <c r="B929" t="s">
        <v>36</v>
      </c>
      <c r="C929" t="s">
        <v>40</v>
      </c>
      <c r="D929" t="s">
        <v>37</v>
      </c>
      <c r="E929" t="s">
        <v>37</v>
      </c>
      <c r="F929" t="s">
        <v>38</v>
      </c>
      <c r="G929" t="s">
        <v>39</v>
      </c>
      <c r="H929" s="1">
        <v>12</v>
      </c>
      <c r="I929" t="s">
        <v>24</v>
      </c>
      <c r="J929" t="s">
        <v>35</v>
      </c>
      <c r="K929" t="s">
        <v>21</v>
      </c>
      <c r="L929">
        <v>2</v>
      </c>
      <c r="M929">
        <v>60000000</v>
      </c>
      <c r="N929">
        <v>22</v>
      </c>
      <c r="O929">
        <v>13200000</v>
      </c>
      <c r="P929">
        <v>0</v>
      </c>
      <c r="Q929">
        <v>0</v>
      </c>
      <c r="R929">
        <v>0</v>
      </c>
      <c r="S929">
        <v>0</v>
      </c>
      <c r="T929" t="s">
        <v>22</v>
      </c>
      <c r="U929" t="s">
        <v>427</v>
      </c>
    </row>
    <row r="930" spans="1:21">
      <c r="A930">
        <v>382523</v>
      </c>
      <c r="B930" t="s">
        <v>36</v>
      </c>
      <c r="C930" t="s">
        <v>40</v>
      </c>
      <c r="D930" t="s">
        <v>37</v>
      </c>
      <c r="E930" t="s">
        <v>37</v>
      </c>
      <c r="F930" t="s">
        <v>38</v>
      </c>
      <c r="G930" t="s">
        <v>39</v>
      </c>
      <c r="H930" s="1">
        <v>12</v>
      </c>
      <c r="I930" t="s">
        <v>23</v>
      </c>
      <c r="J930" t="s">
        <v>35</v>
      </c>
      <c r="K930" t="s">
        <v>21</v>
      </c>
      <c r="L930">
        <v>2</v>
      </c>
      <c r="M930">
        <v>60000000</v>
      </c>
      <c r="N930">
        <v>22</v>
      </c>
      <c r="O930">
        <v>13200000</v>
      </c>
      <c r="P930">
        <v>0</v>
      </c>
      <c r="Q930">
        <v>0</v>
      </c>
      <c r="R930">
        <v>0</v>
      </c>
      <c r="S930">
        <v>0</v>
      </c>
      <c r="T930" t="s">
        <v>22</v>
      </c>
      <c r="U930" t="s">
        <v>427</v>
      </c>
    </row>
    <row r="931" spans="1:21">
      <c r="A931">
        <v>382522</v>
      </c>
      <c r="B931" t="s">
        <v>36</v>
      </c>
      <c r="C931" t="s">
        <v>40</v>
      </c>
      <c r="D931" t="s">
        <v>37</v>
      </c>
      <c r="E931" t="s">
        <v>37</v>
      </c>
      <c r="F931" t="s">
        <v>38</v>
      </c>
      <c r="G931" t="s">
        <v>39</v>
      </c>
      <c r="H931" s="1">
        <v>12</v>
      </c>
      <c r="I931" t="s">
        <v>19</v>
      </c>
      <c r="J931" t="s">
        <v>35</v>
      </c>
      <c r="K931" t="s">
        <v>21</v>
      </c>
      <c r="L931">
        <v>2</v>
      </c>
      <c r="M931">
        <v>60000000</v>
      </c>
      <c r="N931">
        <v>22</v>
      </c>
      <c r="O931">
        <v>13200000</v>
      </c>
      <c r="P931">
        <v>0</v>
      </c>
      <c r="Q931">
        <v>0</v>
      </c>
      <c r="R931">
        <v>0</v>
      </c>
      <c r="S931">
        <v>0</v>
      </c>
      <c r="T931" t="s">
        <v>22</v>
      </c>
      <c r="U931" t="s">
        <v>427</v>
      </c>
    </row>
    <row r="932" spans="1:21">
      <c r="A932">
        <v>382521</v>
      </c>
      <c r="B932" t="s">
        <v>36</v>
      </c>
      <c r="C932" t="s">
        <v>40</v>
      </c>
      <c r="D932" t="s">
        <v>37</v>
      </c>
      <c r="E932" t="s">
        <v>37</v>
      </c>
      <c r="F932" t="s">
        <v>38</v>
      </c>
      <c r="G932" t="s">
        <v>39</v>
      </c>
      <c r="H932" s="1">
        <v>11</v>
      </c>
      <c r="I932" t="s">
        <v>24</v>
      </c>
      <c r="J932" t="s">
        <v>34</v>
      </c>
      <c r="K932" t="s">
        <v>21</v>
      </c>
      <c r="L932">
        <v>2</v>
      </c>
      <c r="M932">
        <v>60000000</v>
      </c>
      <c r="N932">
        <v>22</v>
      </c>
      <c r="O932">
        <v>13200000</v>
      </c>
      <c r="P932">
        <v>0</v>
      </c>
      <c r="Q932">
        <v>0</v>
      </c>
      <c r="R932">
        <v>0</v>
      </c>
      <c r="S932">
        <v>0</v>
      </c>
      <c r="T932" t="s">
        <v>22</v>
      </c>
      <c r="U932" t="s">
        <v>427</v>
      </c>
    </row>
    <row r="933" spans="1:21">
      <c r="A933">
        <v>382520</v>
      </c>
      <c r="B933" t="s">
        <v>36</v>
      </c>
      <c r="C933" t="s">
        <v>40</v>
      </c>
      <c r="D933" t="s">
        <v>37</v>
      </c>
      <c r="E933" t="s">
        <v>37</v>
      </c>
      <c r="F933" t="s">
        <v>38</v>
      </c>
      <c r="G933" t="s">
        <v>39</v>
      </c>
      <c r="H933" s="1">
        <v>11</v>
      </c>
      <c r="I933" t="s">
        <v>23</v>
      </c>
      <c r="J933" t="s">
        <v>34</v>
      </c>
      <c r="K933" t="s">
        <v>21</v>
      </c>
      <c r="L933">
        <v>2</v>
      </c>
      <c r="M933">
        <v>60000000</v>
      </c>
      <c r="N933">
        <v>22</v>
      </c>
      <c r="O933">
        <v>13200000</v>
      </c>
      <c r="P933">
        <v>1</v>
      </c>
      <c r="Q933">
        <v>39109341</v>
      </c>
      <c r="R933">
        <v>20.66</v>
      </c>
      <c r="S933">
        <v>8083328</v>
      </c>
      <c r="T933" t="s">
        <v>22</v>
      </c>
      <c r="U933" t="s">
        <v>427</v>
      </c>
    </row>
    <row r="934" spans="1:21">
      <c r="A934">
        <v>382519</v>
      </c>
      <c r="B934" t="s">
        <v>36</v>
      </c>
      <c r="C934" t="s">
        <v>40</v>
      </c>
      <c r="D934" t="s">
        <v>37</v>
      </c>
      <c r="E934" t="s">
        <v>37</v>
      </c>
      <c r="F934" t="s">
        <v>38</v>
      </c>
      <c r="G934" t="s">
        <v>39</v>
      </c>
      <c r="H934" s="1">
        <v>11</v>
      </c>
      <c r="I934" t="s">
        <v>19</v>
      </c>
      <c r="J934" t="s">
        <v>34</v>
      </c>
      <c r="K934" t="s">
        <v>21</v>
      </c>
      <c r="L934">
        <v>2</v>
      </c>
      <c r="M934">
        <v>60000000</v>
      </c>
      <c r="N934">
        <v>22</v>
      </c>
      <c r="O934">
        <v>13200000</v>
      </c>
      <c r="P934">
        <v>0</v>
      </c>
      <c r="Q934">
        <v>0</v>
      </c>
      <c r="R934">
        <v>0</v>
      </c>
      <c r="S934">
        <v>0</v>
      </c>
      <c r="T934" t="s">
        <v>22</v>
      </c>
      <c r="U934" t="s">
        <v>313</v>
      </c>
    </row>
    <row r="935" spans="1:21">
      <c r="A935">
        <v>382518</v>
      </c>
      <c r="B935" t="s">
        <v>36</v>
      </c>
      <c r="C935" t="s">
        <v>40</v>
      </c>
      <c r="D935" t="s">
        <v>37</v>
      </c>
      <c r="E935" t="s">
        <v>37</v>
      </c>
      <c r="F935" t="s">
        <v>38</v>
      </c>
      <c r="G935" t="s">
        <v>39</v>
      </c>
      <c r="H935" s="1">
        <v>10</v>
      </c>
      <c r="I935" t="s">
        <v>24</v>
      </c>
      <c r="J935" t="s">
        <v>33</v>
      </c>
      <c r="K935" t="s">
        <v>21</v>
      </c>
      <c r="L935">
        <v>3</v>
      </c>
      <c r="M935">
        <v>93791636</v>
      </c>
      <c r="N935">
        <v>20.309999999999999</v>
      </c>
      <c r="O935">
        <v>19053613</v>
      </c>
      <c r="P935">
        <v>0</v>
      </c>
      <c r="Q935">
        <v>0</v>
      </c>
      <c r="R935">
        <v>0</v>
      </c>
      <c r="S935">
        <v>0</v>
      </c>
      <c r="T935" t="s">
        <v>22</v>
      </c>
      <c r="U935" t="s">
        <v>313</v>
      </c>
    </row>
    <row r="936" spans="1:21">
      <c r="A936">
        <v>382517</v>
      </c>
      <c r="B936" t="s">
        <v>36</v>
      </c>
      <c r="C936" t="s">
        <v>40</v>
      </c>
      <c r="D936" t="s">
        <v>37</v>
      </c>
      <c r="E936" t="s">
        <v>37</v>
      </c>
      <c r="F936" t="s">
        <v>38</v>
      </c>
      <c r="G936" t="s">
        <v>39</v>
      </c>
      <c r="H936" s="1">
        <v>10</v>
      </c>
      <c r="I936" t="s">
        <v>23</v>
      </c>
      <c r="J936" t="s">
        <v>33</v>
      </c>
      <c r="K936" t="s">
        <v>21</v>
      </c>
      <c r="L936">
        <v>2</v>
      </c>
      <c r="M936">
        <v>60000000</v>
      </c>
      <c r="N936">
        <v>22</v>
      </c>
      <c r="O936">
        <v>13200000</v>
      </c>
      <c r="P936">
        <v>0</v>
      </c>
      <c r="Q936">
        <v>0</v>
      </c>
      <c r="R936">
        <v>0</v>
      </c>
      <c r="S936">
        <v>0</v>
      </c>
      <c r="T936" t="s">
        <v>22</v>
      </c>
      <c r="U936" t="s">
        <v>313</v>
      </c>
    </row>
    <row r="937" spans="1:21">
      <c r="A937">
        <v>382516</v>
      </c>
      <c r="B937" t="s">
        <v>36</v>
      </c>
      <c r="C937" t="s">
        <v>40</v>
      </c>
      <c r="D937" t="s">
        <v>37</v>
      </c>
      <c r="E937" t="s">
        <v>37</v>
      </c>
      <c r="F937" t="s">
        <v>38</v>
      </c>
      <c r="G937" t="s">
        <v>39</v>
      </c>
      <c r="H937" s="1">
        <v>10</v>
      </c>
      <c r="I937" t="s">
        <v>19</v>
      </c>
      <c r="J937" t="s">
        <v>33</v>
      </c>
      <c r="K937" t="s">
        <v>21</v>
      </c>
      <c r="L937">
        <v>2</v>
      </c>
      <c r="M937">
        <v>60000000</v>
      </c>
      <c r="N937">
        <v>22</v>
      </c>
      <c r="O937">
        <v>13200000</v>
      </c>
      <c r="P937">
        <v>1</v>
      </c>
      <c r="Q937">
        <v>35494500</v>
      </c>
      <c r="R937">
        <v>20.350000000000001</v>
      </c>
      <c r="S937">
        <v>7226427</v>
      </c>
      <c r="T937" t="s">
        <v>22</v>
      </c>
      <c r="U937" t="s">
        <v>313</v>
      </c>
    </row>
    <row r="938" spans="1:21">
      <c r="A938">
        <v>387967</v>
      </c>
      <c r="B938" t="s">
        <v>78</v>
      </c>
      <c r="C938" t="s">
        <v>87</v>
      </c>
      <c r="D938" t="s">
        <v>88</v>
      </c>
      <c r="E938" t="s">
        <v>52</v>
      </c>
      <c r="F938" t="s">
        <v>38</v>
      </c>
      <c r="G938" t="s">
        <v>89</v>
      </c>
      <c r="H938" s="1">
        <v>9</v>
      </c>
      <c r="I938" t="s">
        <v>24</v>
      </c>
      <c r="J938" t="s">
        <v>32</v>
      </c>
      <c r="K938" t="s">
        <v>21</v>
      </c>
      <c r="L938">
        <v>1</v>
      </c>
      <c r="M938">
        <v>30000000</v>
      </c>
      <c r="N938">
        <v>23.5</v>
      </c>
      <c r="O938">
        <v>7050000</v>
      </c>
      <c r="P938">
        <v>0</v>
      </c>
      <c r="Q938">
        <v>0</v>
      </c>
      <c r="R938">
        <v>0</v>
      </c>
      <c r="S938">
        <v>0</v>
      </c>
      <c r="T938" t="s">
        <v>22</v>
      </c>
      <c r="U938" t="s">
        <v>428</v>
      </c>
    </row>
    <row r="939" spans="1:21">
      <c r="A939">
        <v>387966</v>
      </c>
      <c r="B939" t="s">
        <v>78</v>
      </c>
      <c r="C939" t="s">
        <v>87</v>
      </c>
      <c r="D939" t="s">
        <v>88</v>
      </c>
      <c r="E939" t="s">
        <v>52</v>
      </c>
      <c r="F939" t="s">
        <v>38</v>
      </c>
      <c r="G939" t="s">
        <v>89</v>
      </c>
      <c r="H939" s="1">
        <v>9</v>
      </c>
      <c r="I939" t="s">
        <v>23</v>
      </c>
      <c r="J939" t="s">
        <v>32</v>
      </c>
      <c r="K939" t="s">
        <v>21</v>
      </c>
      <c r="L939">
        <v>2</v>
      </c>
      <c r="M939">
        <v>60000000</v>
      </c>
      <c r="N939">
        <v>23.5</v>
      </c>
      <c r="O939">
        <v>14100000</v>
      </c>
      <c r="P939">
        <v>0</v>
      </c>
      <c r="Q939">
        <v>0</v>
      </c>
      <c r="R939">
        <v>0</v>
      </c>
      <c r="S939">
        <v>0</v>
      </c>
      <c r="T939" t="s">
        <v>22</v>
      </c>
      <c r="U939" t="s">
        <v>428</v>
      </c>
    </row>
    <row r="940" spans="1:21">
      <c r="A940">
        <v>387965</v>
      </c>
      <c r="B940" t="s">
        <v>78</v>
      </c>
      <c r="C940" t="s">
        <v>87</v>
      </c>
      <c r="D940" t="s">
        <v>88</v>
      </c>
      <c r="E940" t="s">
        <v>52</v>
      </c>
      <c r="F940" t="s">
        <v>38</v>
      </c>
      <c r="G940" t="s">
        <v>89</v>
      </c>
      <c r="H940" s="1">
        <v>9</v>
      </c>
      <c r="I940" t="s">
        <v>19</v>
      </c>
      <c r="J940" t="s">
        <v>32</v>
      </c>
      <c r="K940" t="s">
        <v>21</v>
      </c>
      <c r="L940">
        <v>2</v>
      </c>
      <c r="M940">
        <v>60000000</v>
      </c>
      <c r="N940">
        <v>23.5</v>
      </c>
      <c r="O940">
        <v>14100000</v>
      </c>
      <c r="P940">
        <v>1</v>
      </c>
      <c r="Q940">
        <v>23700000</v>
      </c>
      <c r="R940">
        <v>22.79</v>
      </c>
      <c r="S940">
        <v>5403538</v>
      </c>
      <c r="T940" t="s">
        <v>22</v>
      </c>
      <c r="U940" t="s">
        <v>429</v>
      </c>
    </row>
    <row r="941" spans="1:21">
      <c r="A941">
        <v>387964</v>
      </c>
      <c r="B941" t="s">
        <v>78</v>
      </c>
      <c r="C941" t="s">
        <v>87</v>
      </c>
      <c r="D941" t="s">
        <v>88</v>
      </c>
      <c r="E941" t="s">
        <v>52</v>
      </c>
      <c r="F941" t="s">
        <v>38</v>
      </c>
      <c r="G941" t="s">
        <v>89</v>
      </c>
      <c r="H941" s="1">
        <v>8</v>
      </c>
      <c r="I941" t="s">
        <v>24</v>
      </c>
      <c r="J941" t="s">
        <v>31</v>
      </c>
      <c r="K941" t="s">
        <v>21</v>
      </c>
      <c r="L941">
        <v>1</v>
      </c>
      <c r="M941">
        <v>30700000</v>
      </c>
      <c r="N941">
        <v>20.05</v>
      </c>
      <c r="O941">
        <v>6156609</v>
      </c>
      <c r="P941">
        <v>1</v>
      </c>
      <c r="Q941">
        <v>30243730</v>
      </c>
      <c r="R941">
        <v>16.18</v>
      </c>
      <c r="S941">
        <v>4895987</v>
      </c>
      <c r="T941" t="s">
        <v>22</v>
      </c>
      <c r="U941" t="s">
        <v>429</v>
      </c>
    </row>
    <row r="942" spans="1:21">
      <c r="A942">
        <v>387963</v>
      </c>
      <c r="B942" t="s">
        <v>78</v>
      </c>
      <c r="C942" t="s">
        <v>87</v>
      </c>
      <c r="D942" t="s">
        <v>88</v>
      </c>
      <c r="E942" t="s">
        <v>52</v>
      </c>
      <c r="F942" t="s">
        <v>38</v>
      </c>
      <c r="G942" t="s">
        <v>89</v>
      </c>
      <c r="H942" s="1">
        <v>8</v>
      </c>
      <c r="I942" t="s">
        <v>23</v>
      </c>
      <c r="J942" t="s">
        <v>31</v>
      </c>
      <c r="K942" t="s">
        <v>21</v>
      </c>
      <c r="L942">
        <v>1</v>
      </c>
      <c r="M942">
        <v>30000000</v>
      </c>
      <c r="N942">
        <v>23.5</v>
      </c>
      <c r="O942">
        <v>7050000</v>
      </c>
      <c r="P942">
        <v>1</v>
      </c>
      <c r="Q942">
        <v>21810075</v>
      </c>
      <c r="R942">
        <v>16.84</v>
      </c>
      <c r="S942">
        <v>3672962</v>
      </c>
      <c r="T942" t="s">
        <v>22</v>
      </c>
      <c r="U942" t="s">
        <v>429</v>
      </c>
    </row>
    <row r="943" spans="1:21">
      <c r="A943">
        <v>387962</v>
      </c>
      <c r="B943" t="s">
        <v>78</v>
      </c>
      <c r="C943" t="s">
        <v>87</v>
      </c>
      <c r="D943" t="s">
        <v>88</v>
      </c>
      <c r="E943" t="s">
        <v>52</v>
      </c>
      <c r="F943" t="s">
        <v>38</v>
      </c>
      <c r="G943" t="s">
        <v>89</v>
      </c>
      <c r="H943" s="1">
        <v>8</v>
      </c>
      <c r="I943" t="s">
        <v>19</v>
      </c>
      <c r="J943" t="s">
        <v>31</v>
      </c>
      <c r="K943" t="s">
        <v>21</v>
      </c>
      <c r="L943">
        <v>2</v>
      </c>
      <c r="M943">
        <v>60000000</v>
      </c>
      <c r="N943">
        <v>23.5</v>
      </c>
      <c r="O943">
        <v>14100000</v>
      </c>
      <c r="P943">
        <v>1</v>
      </c>
      <c r="Q943">
        <v>51118182</v>
      </c>
      <c r="R943">
        <v>20.010000000000002</v>
      </c>
      <c r="S943">
        <v>10230996</v>
      </c>
      <c r="T943" t="s">
        <v>22</v>
      </c>
      <c r="U943" t="s">
        <v>429</v>
      </c>
    </row>
    <row r="944" spans="1:21">
      <c r="A944">
        <v>387961</v>
      </c>
      <c r="B944" t="s">
        <v>78</v>
      </c>
      <c r="C944" t="s">
        <v>87</v>
      </c>
      <c r="D944" t="s">
        <v>88</v>
      </c>
      <c r="E944" t="s">
        <v>52</v>
      </c>
      <c r="F944" t="s">
        <v>38</v>
      </c>
      <c r="G944" t="s">
        <v>89</v>
      </c>
      <c r="H944" s="1">
        <v>7</v>
      </c>
      <c r="I944" t="s">
        <v>24</v>
      </c>
      <c r="J944" t="s">
        <v>30</v>
      </c>
      <c r="K944" t="s">
        <v>21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22</v>
      </c>
      <c r="U944" t="s">
        <v>429</v>
      </c>
    </row>
    <row r="945" spans="1:21">
      <c r="A945">
        <v>387960</v>
      </c>
      <c r="B945" t="s">
        <v>78</v>
      </c>
      <c r="C945" t="s">
        <v>87</v>
      </c>
      <c r="D945" t="s">
        <v>88</v>
      </c>
      <c r="E945" t="s">
        <v>52</v>
      </c>
      <c r="F945" t="s">
        <v>38</v>
      </c>
      <c r="G945" t="s">
        <v>89</v>
      </c>
      <c r="H945" s="1">
        <v>7</v>
      </c>
      <c r="I945" t="s">
        <v>23</v>
      </c>
      <c r="J945" t="s">
        <v>30</v>
      </c>
      <c r="K945" t="s">
        <v>21</v>
      </c>
      <c r="L945">
        <v>3</v>
      </c>
      <c r="M945">
        <v>90000000</v>
      </c>
      <c r="N945">
        <v>23.5</v>
      </c>
      <c r="O945">
        <v>21150000</v>
      </c>
      <c r="P945">
        <v>2</v>
      </c>
      <c r="Q945">
        <v>64454925</v>
      </c>
      <c r="R945">
        <v>20.170000000000002</v>
      </c>
      <c r="S945">
        <v>13006553</v>
      </c>
      <c r="T945" t="s">
        <v>22</v>
      </c>
      <c r="U945" t="s">
        <v>429</v>
      </c>
    </row>
    <row r="946" spans="1:21">
      <c r="A946">
        <v>387959</v>
      </c>
      <c r="B946" t="s">
        <v>78</v>
      </c>
      <c r="C946" t="s">
        <v>87</v>
      </c>
      <c r="D946" t="s">
        <v>88</v>
      </c>
      <c r="E946" t="s">
        <v>52</v>
      </c>
      <c r="F946" t="s">
        <v>38</v>
      </c>
      <c r="G946" t="s">
        <v>89</v>
      </c>
      <c r="H946" s="1">
        <v>7</v>
      </c>
      <c r="I946" t="s">
        <v>19</v>
      </c>
      <c r="J946" t="s">
        <v>30</v>
      </c>
      <c r="K946" t="s">
        <v>21</v>
      </c>
      <c r="L946">
        <v>1</v>
      </c>
      <c r="M946">
        <v>30000000</v>
      </c>
      <c r="N946">
        <v>23.5</v>
      </c>
      <c r="O946">
        <v>7050000</v>
      </c>
      <c r="P946">
        <v>0</v>
      </c>
      <c r="Q946">
        <v>0</v>
      </c>
      <c r="R946">
        <v>0</v>
      </c>
      <c r="S946">
        <v>0</v>
      </c>
      <c r="T946" t="s">
        <v>22</v>
      </c>
      <c r="U946" t="s">
        <v>429</v>
      </c>
    </row>
    <row r="947" spans="1:21">
      <c r="A947">
        <v>387958</v>
      </c>
      <c r="B947" t="s">
        <v>78</v>
      </c>
      <c r="C947" t="s">
        <v>87</v>
      </c>
      <c r="D947" t="s">
        <v>88</v>
      </c>
      <c r="E947" t="s">
        <v>52</v>
      </c>
      <c r="F947" t="s">
        <v>38</v>
      </c>
      <c r="G947" t="s">
        <v>89</v>
      </c>
      <c r="H947" s="1">
        <v>6</v>
      </c>
      <c r="I947" t="s">
        <v>24</v>
      </c>
      <c r="J947" t="s">
        <v>29</v>
      </c>
      <c r="K947" t="s">
        <v>21</v>
      </c>
      <c r="L947">
        <v>1</v>
      </c>
      <c r="M947">
        <v>40345172</v>
      </c>
      <c r="N947">
        <v>20.83</v>
      </c>
      <c r="O947">
        <v>8404846</v>
      </c>
      <c r="P947">
        <v>2</v>
      </c>
      <c r="Q947">
        <v>59114614</v>
      </c>
      <c r="R947">
        <v>22.59</v>
      </c>
      <c r="S947">
        <v>13355130</v>
      </c>
      <c r="T947" t="s">
        <v>22</v>
      </c>
      <c r="U947" t="s">
        <v>429</v>
      </c>
    </row>
    <row r="948" spans="1:21">
      <c r="A948">
        <v>387957</v>
      </c>
      <c r="B948" t="s">
        <v>78</v>
      </c>
      <c r="C948" t="s">
        <v>87</v>
      </c>
      <c r="D948" t="s">
        <v>88</v>
      </c>
      <c r="E948" t="s">
        <v>52</v>
      </c>
      <c r="F948" t="s">
        <v>38</v>
      </c>
      <c r="G948" t="s">
        <v>89</v>
      </c>
      <c r="H948" s="1">
        <v>6</v>
      </c>
      <c r="I948" t="s">
        <v>23</v>
      </c>
      <c r="J948" t="s">
        <v>29</v>
      </c>
      <c r="K948" t="s">
        <v>21</v>
      </c>
      <c r="L948">
        <v>3</v>
      </c>
      <c r="M948">
        <v>96600000</v>
      </c>
      <c r="N948">
        <v>22.25</v>
      </c>
      <c r="O948">
        <v>21495132</v>
      </c>
      <c r="P948">
        <v>1</v>
      </c>
      <c r="Q948">
        <v>35720000</v>
      </c>
      <c r="R948">
        <v>19.38</v>
      </c>
      <c r="S948">
        <v>6924580</v>
      </c>
      <c r="T948" t="s">
        <v>22</v>
      </c>
      <c r="U948" t="s">
        <v>429</v>
      </c>
    </row>
    <row r="949" spans="1:21">
      <c r="A949">
        <v>387956</v>
      </c>
      <c r="B949" t="s">
        <v>78</v>
      </c>
      <c r="C949" t="s">
        <v>87</v>
      </c>
      <c r="D949" t="s">
        <v>88</v>
      </c>
      <c r="E949" t="s">
        <v>52</v>
      </c>
      <c r="F949" t="s">
        <v>38</v>
      </c>
      <c r="G949" t="s">
        <v>89</v>
      </c>
      <c r="H949" s="1">
        <v>6</v>
      </c>
      <c r="I949" t="s">
        <v>19</v>
      </c>
      <c r="J949" t="s">
        <v>29</v>
      </c>
      <c r="K949" t="s">
        <v>21</v>
      </c>
      <c r="L949">
        <v>3</v>
      </c>
      <c r="M949">
        <v>90000000</v>
      </c>
      <c r="N949">
        <v>23.5</v>
      </c>
      <c r="O949">
        <v>21150000</v>
      </c>
      <c r="P949">
        <v>2</v>
      </c>
      <c r="Q949">
        <v>61922601</v>
      </c>
      <c r="R949">
        <v>18.68</v>
      </c>
      <c r="S949">
        <v>11568661</v>
      </c>
      <c r="T949" t="s">
        <v>22</v>
      </c>
      <c r="U949" t="s">
        <v>430</v>
      </c>
    </row>
    <row r="950" spans="1:21">
      <c r="A950">
        <v>387955</v>
      </c>
      <c r="B950" t="s">
        <v>78</v>
      </c>
      <c r="C950" t="s">
        <v>87</v>
      </c>
      <c r="D950" t="s">
        <v>88</v>
      </c>
      <c r="E950" t="s">
        <v>52</v>
      </c>
      <c r="F950" t="s">
        <v>38</v>
      </c>
      <c r="G950" t="s">
        <v>89</v>
      </c>
      <c r="H950" s="1">
        <v>5</v>
      </c>
      <c r="I950" t="s">
        <v>24</v>
      </c>
      <c r="J950" t="s">
        <v>28</v>
      </c>
      <c r="K950" t="s">
        <v>21</v>
      </c>
      <c r="L950">
        <v>2</v>
      </c>
      <c r="M950">
        <v>59105614</v>
      </c>
      <c r="N950">
        <v>22.58</v>
      </c>
      <c r="O950">
        <v>13348706</v>
      </c>
      <c r="P950">
        <v>2</v>
      </c>
      <c r="Q950">
        <v>59691200</v>
      </c>
      <c r="R950">
        <v>24.16</v>
      </c>
      <c r="S950">
        <v>14424348</v>
      </c>
      <c r="T950" t="s">
        <v>22</v>
      </c>
      <c r="U950" t="s">
        <v>430</v>
      </c>
    </row>
    <row r="951" spans="1:21">
      <c r="A951">
        <v>387954</v>
      </c>
      <c r="B951" t="s">
        <v>78</v>
      </c>
      <c r="C951" t="s">
        <v>87</v>
      </c>
      <c r="D951" t="s">
        <v>88</v>
      </c>
      <c r="E951" t="s">
        <v>52</v>
      </c>
      <c r="F951" t="s">
        <v>38</v>
      </c>
      <c r="G951" t="s">
        <v>89</v>
      </c>
      <c r="H951" s="1">
        <v>5</v>
      </c>
      <c r="I951" t="s">
        <v>23</v>
      </c>
      <c r="J951" t="s">
        <v>28</v>
      </c>
      <c r="K951" t="s">
        <v>21</v>
      </c>
      <c r="L951">
        <v>2</v>
      </c>
      <c r="M951">
        <v>67200000</v>
      </c>
      <c r="N951">
        <v>21.75</v>
      </c>
      <c r="O951">
        <v>14617971</v>
      </c>
      <c r="P951">
        <v>0</v>
      </c>
      <c r="Q951">
        <v>0</v>
      </c>
      <c r="R951">
        <v>0</v>
      </c>
      <c r="S951">
        <v>0</v>
      </c>
      <c r="T951" t="s">
        <v>22</v>
      </c>
      <c r="U951" t="s">
        <v>430</v>
      </c>
    </row>
    <row r="952" spans="1:21">
      <c r="A952">
        <v>387953</v>
      </c>
      <c r="B952" t="s">
        <v>78</v>
      </c>
      <c r="C952" t="s">
        <v>87</v>
      </c>
      <c r="D952" t="s">
        <v>88</v>
      </c>
      <c r="E952" t="s">
        <v>52</v>
      </c>
      <c r="F952" t="s">
        <v>38</v>
      </c>
      <c r="G952" t="s">
        <v>89</v>
      </c>
      <c r="H952" s="1">
        <v>5</v>
      </c>
      <c r="I952" t="s">
        <v>19</v>
      </c>
      <c r="J952" t="s">
        <v>28</v>
      </c>
      <c r="K952" t="s">
        <v>21</v>
      </c>
      <c r="L952">
        <v>2</v>
      </c>
      <c r="M952">
        <v>60000000</v>
      </c>
      <c r="N952">
        <v>23.5</v>
      </c>
      <c r="O952">
        <v>14100000</v>
      </c>
      <c r="P952">
        <v>1</v>
      </c>
      <c r="Q952">
        <v>25430000</v>
      </c>
      <c r="R952">
        <v>20.27</v>
      </c>
      <c r="S952">
        <v>5156885</v>
      </c>
      <c r="T952" t="s">
        <v>22</v>
      </c>
      <c r="U952" t="s">
        <v>430</v>
      </c>
    </row>
    <row r="953" spans="1:21">
      <c r="A953">
        <v>387952</v>
      </c>
      <c r="B953" t="s">
        <v>78</v>
      </c>
      <c r="C953" t="s">
        <v>87</v>
      </c>
      <c r="D953" t="s">
        <v>88</v>
      </c>
      <c r="E953" t="s">
        <v>52</v>
      </c>
      <c r="F953" t="s">
        <v>38</v>
      </c>
      <c r="G953" t="s">
        <v>89</v>
      </c>
      <c r="H953" s="1">
        <v>4</v>
      </c>
      <c r="I953" t="s">
        <v>24</v>
      </c>
      <c r="J953" t="s">
        <v>27</v>
      </c>
      <c r="K953" t="s">
        <v>21</v>
      </c>
      <c r="L953">
        <v>4</v>
      </c>
      <c r="M953">
        <v>133919427</v>
      </c>
      <c r="N953">
        <v>22.33</v>
      </c>
      <c r="O953">
        <v>29912512</v>
      </c>
      <c r="P953">
        <v>1</v>
      </c>
      <c r="Q953">
        <v>37433715</v>
      </c>
      <c r="R953">
        <v>21.68</v>
      </c>
      <c r="S953">
        <v>8119342</v>
      </c>
      <c r="T953" t="s">
        <v>22</v>
      </c>
      <c r="U953" t="s">
        <v>430</v>
      </c>
    </row>
    <row r="954" spans="1:21">
      <c r="A954">
        <v>387951</v>
      </c>
      <c r="B954" t="s">
        <v>78</v>
      </c>
      <c r="C954" t="s">
        <v>87</v>
      </c>
      <c r="D954" t="s">
        <v>88</v>
      </c>
      <c r="E954" t="s">
        <v>52</v>
      </c>
      <c r="F954" t="s">
        <v>38</v>
      </c>
      <c r="G954" t="s">
        <v>89</v>
      </c>
      <c r="H954" s="1">
        <v>4</v>
      </c>
      <c r="I954" t="s">
        <v>23</v>
      </c>
      <c r="J954" t="s">
        <v>27</v>
      </c>
      <c r="K954" t="s">
        <v>21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30243730</v>
      </c>
      <c r="R954">
        <v>16.18</v>
      </c>
      <c r="S954">
        <v>4895987</v>
      </c>
      <c r="T954" t="s">
        <v>22</v>
      </c>
      <c r="U954" t="s">
        <v>430</v>
      </c>
    </row>
    <row r="955" spans="1:21">
      <c r="A955">
        <v>387950</v>
      </c>
      <c r="B955" t="s">
        <v>78</v>
      </c>
      <c r="C955" t="s">
        <v>87</v>
      </c>
      <c r="D955" t="s">
        <v>88</v>
      </c>
      <c r="E955" t="s">
        <v>52</v>
      </c>
      <c r="F955" t="s">
        <v>38</v>
      </c>
      <c r="G955" t="s">
        <v>89</v>
      </c>
      <c r="H955" s="1">
        <v>4</v>
      </c>
      <c r="I955" t="s">
        <v>19</v>
      </c>
      <c r="J955" t="s">
        <v>27</v>
      </c>
      <c r="K955" t="s">
        <v>21</v>
      </c>
      <c r="L955">
        <v>1</v>
      </c>
      <c r="M955">
        <v>30000000</v>
      </c>
      <c r="N955">
        <v>23.5</v>
      </c>
      <c r="O955">
        <v>7050000</v>
      </c>
      <c r="P955">
        <v>2</v>
      </c>
      <c r="Q955">
        <v>56770787</v>
      </c>
      <c r="R955">
        <v>20.56</v>
      </c>
      <c r="S955">
        <v>11674420</v>
      </c>
      <c r="T955" t="s">
        <v>22</v>
      </c>
      <c r="U955" t="s">
        <v>430</v>
      </c>
    </row>
    <row r="956" spans="1:21">
      <c r="A956">
        <v>387949</v>
      </c>
      <c r="B956" t="s">
        <v>78</v>
      </c>
      <c r="C956" t="s">
        <v>87</v>
      </c>
      <c r="D956" t="s">
        <v>88</v>
      </c>
      <c r="E956" t="s">
        <v>52</v>
      </c>
      <c r="F956" t="s">
        <v>38</v>
      </c>
      <c r="G956" t="s">
        <v>89</v>
      </c>
      <c r="H956" s="1">
        <v>3</v>
      </c>
      <c r="I956" t="s">
        <v>24</v>
      </c>
      <c r="J956" t="s">
        <v>26</v>
      </c>
      <c r="K956" t="s">
        <v>21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36794512</v>
      </c>
      <c r="R956">
        <v>20.09</v>
      </c>
      <c r="S956">
        <v>7395042</v>
      </c>
      <c r="T956" t="s">
        <v>22</v>
      </c>
      <c r="U956" t="s">
        <v>430</v>
      </c>
    </row>
    <row r="957" spans="1:21">
      <c r="A957">
        <v>387948</v>
      </c>
      <c r="B957" t="s">
        <v>78</v>
      </c>
      <c r="C957" t="s">
        <v>87</v>
      </c>
      <c r="D957" t="s">
        <v>88</v>
      </c>
      <c r="E957" t="s">
        <v>52</v>
      </c>
      <c r="F957" t="s">
        <v>38</v>
      </c>
      <c r="G957" t="s">
        <v>89</v>
      </c>
      <c r="H957" s="1">
        <v>3</v>
      </c>
      <c r="I957" t="s">
        <v>23</v>
      </c>
      <c r="J957" t="s">
        <v>26</v>
      </c>
      <c r="K957" t="s">
        <v>21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22</v>
      </c>
      <c r="U957" t="s">
        <v>431</v>
      </c>
    </row>
    <row r="958" spans="1:21">
      <c r="A958">
        <v>387947</v>
      </c>
      <c r="B958" t="s">
        <v>78</v>
      </c>
      <c r="C958" t="s">
        <v>87</v>
      </c>
      <c r="D958" t="s">
        <v>88</v>
      </c>
      <c r="E958" t="s">
        <v>52</v>
      </c>
      <c r="F958" t="s">
        <v>38</v>
      </c>
      <c r="G958" t="s">
        <v>89</v>
      </c>
      <c r="H958" s="1">
        <v>3</v>
      </c>
      <c r="I958" t="s">
        <v>19</v>
      </c>
      <c r="J958" t="s">
        <v>26</v>
      </c>
      <c r="K958" t="s">
        <v>21</v>
      </c>
      <c r="L958">
        <v>3</v>
      </c>
      <c r="M958">
        <v>90000000</v>
      </c>
      <c r="N958">
        <v>23.5</v>
      </c>
      <c r="O958">
        <v>21150000</v>
      </c>
      <c r="P958">
        <v>0</v>
      </c>
      <c r="Q958">
        <v>0</v>
      </c>
      <c r="R958">
        <v>0</v>
      </c>
      <c r="S958">
        <v>0</v>
      </c>
      <c r="T958" t="s">
        <v>22</v>
      </c>
      <c r="U958" t="s">
        <v>431</v>
      </c>
    </row>
    <row r="959" spans="1:21">
      <c r="A959">
        <v>387946</v>
      </c>
      <c r="B959" t="s">
        <v>78</v>
      </c>
      <c r="C959" t="s">
        <v>87</v>
      </c>
      <c r="D959" t="s">
        <v>88</v>
      </c>
      <c r="E959" t="s">
        <v>52</v>
      </c>
      <c r="F959" t="s">
        <v>38</v>
      </c>
      <c r="G959" t="s">
        <v>89</v>
      </c>
      <c r="H959" s="1">
        <v>2</v>
      </c>
      <c r="I959" t="s">
        <v>24</v>
      </c>
      <c r="J959" t="s">
        <v>25</v>
      </c>
      <c r="K959" t="s">
        <v>21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30924084</v>
      </c>
      <c r="R959">
        <v>20.239999999999998</v>
      </c>
      <c r="S959">
        <v>6260354</v>
      </c>
      <c r="T959" t="s">
        <v>22</v>
      </c>
      <c r="U959" t="s">
        <v>431</v>
      </c>
    </row>
    <row r="960" spans="1:21">
      <c r="A960">
        <v>387945</v>
      </c>
      <c r="B960" t="s">
        <v>78</v>
      </c>
      <c r="C960" t="s">
        <v>87</v>
      </c>
      <c r="D960" t="s">
        <v>88</v>
      </c>
      <c r="E960" t="s">
        <v>52</v>
      </c>
      <c r="F960" t="s">
        <v>38</v>
      </c>
      <c r="G960" t="s">
        <v>89</v>
      </c>
      <c r="H960" s="1">
        <v>2</v>
      </c>
      <c r="I960" t="s">
        <v>23</v>
      </c>
      <c r="J960" t="s">
        <v>25</v>
      </c>
      <c r="K960" t="s">
        <v>21</v>
      </c>
      <c r="L960">
        <v>1</v>
      </c>
      <c r="M960">
        <v>30700000</v>
      </c>
      <c r="N960">
        <v>20.05</v>
      </c>
      <c r="O960">
        <v>6156609</v>
      </c>
      <c r="P960">
        <v>0</v>
      </c>
      <c r="Q960">
        <v>0</v>
      </c>
      <c r="R960">
        <v>0</v>
      </c>
      <c r="S960">
        <v>0</v>
      </c>
      <c r="T960" t="s">
        <v>22</v>
      </c>
      <c r="U960" t="s">
        <v>431</v>
      </c>
    </row>
    <row r="961" spans="1:21">
      <c r="A961">
        <v>387944</v>
      </c>
      <c r="B961" t="s">
        <v>78</v>
      </c>
      <c r="C961" t="s">
        <v>87</v>
      </c>
      <c r="D961" t="s">
        <v>88</v>
      </c>
      <c r="E961" t="s">
        <v>52</v>
      </c>
      <c r="F961" t="s">
        <v>38</v>
      </c>
      <c r="G961" t="s">
        <v>89</v>
      </c>
      <c r="H961" s="1">
        <v>2</v>
      </c>
      <c r="I961" t="s">
        <v>19</v>
      </c>
      <c r="J961" t="s">
        <v>25</v>
      </c>
      <c r="K961" t="s">
        <v>21</v>
      </c>
      <c r="L961">
        <v>2</v>
      </c>
      <c r="M961">
        <v>60000000</v>
      </c>
      <c r="N961">
        <v>23.5</v>
      </c>
      <c r="O961">
        <v>14100000</v>
      </c>
      <c r="P961">
        <v>1</v>
      </c>
      <c r="Q961">
        <v>26544354</v>
      </c>
      <c r="R961">
        <v>20.079999999999998</v>
      </c>
      <c r="S961">
        <v>5331482</v>
      </c>
      <c r="T961" t="s">
        <v>22</v>
      </c>
      <c r="U961" t="s">
        <v>431</v>
      </c>
    </row>
    <row r="962" spans="1:21">
      <c r="A962">
        <v>387943</v>
      </c>
      <c r="B962" t="s">
        <v>78</v>
      </c>
      <c r="C962" t="s">
        <v>87</v>
      </c>
      <c r="D962" t="s">
        <v>88</v>
      </c>
      <c r="E962" t="s">
        <v>52</v>
      </c>
      <c r="F962" t="s">
        <v>38</v>
      </c>
      <c r="G962" t="s">
        <v>89</v>
      </c>
      <c r="H962" s="1">
        <v>1</v>
      </c>
      <c r="I962" t="s">
        <v>24</v>
      </c>
      <c r="J962" t="s">
        <v>20</v>
      </c>
      <c r="K962" t="s">
        <v>21</v>
      </c>
      <c r="L962">
        <v>1</v>
      </c>
      <c r="M962">
        <v>30000000</v>
      </c>
      <c r="N962">
        <v>23.5</v>
      </c>
      <c r="O962">
        <v>7050000</v>
      </c>
      <c r="P962">
        <v>0</v>
      </c>
      <c r="Q962">
        <v>0</v>
      </c>
      <c r="R962">
        <v>0</v>
      </c>
      <c r="S962">
        <v>0</v>
      </c>
      <c r="T962" t="s">
        <v>22</v>
      </c>
      <c r="U962" t="s">
        <v>431</v>
      </c>
    </row>
    <row r="963" spans="1:21">
      <c r="A963">
        <v>387942</v>
      </c>
      <c r="B963" t="s">
        <v>78</v>
      </c>
      <c r="C963" t="s">
        <v>87</v>
      </c>
      <c r="D963" t="s">
        <v>88</v>
      </c>
      <c r="E963" t="s">
        <v>52</v>
      </c>
      <c r="F963" t="s">
        <v>38</v>
      </c>
      <c r="G963" t="s">
        <v>89</v>
      </c>
      <c r="H963" s="1">
        <v>1</v>
      </c>
      <c r="I963" t="s">
        <v>23</v>
      </c>
      <c r="J963" t="s">
        <v>20</v>
      </c>
      <c r="K963" t="s">
        <v>21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22</v>
      </c>
      <c r="U963" t="s">
        <v>431</v>
      </c>
    </row>
    <row r="964" spans="1:21">
      <c r="A964">
        <v>387941</v>
      </c>
      <c r="B964" t="s">
        <v>78</v>
      </c>
      <c r="C964" t="s">
        <v>87</v>
      </c>
      <c r="D964" t="s">
        <v>88</v>
      </c>
      <c r="E964" t="s">
        <v>52</v>
      </c>
      <c r="F964" t="s">
        <v>38</v>
      </c>
      <c r="G964" t="s">
        <v>89</v>
      </c>
      <c r="H964" s="1">
        <v>1</v>
      </c>
      <c r="I964" t="s">
        <v>19</v>
      </c>
      <c r="J964" t="s">
        <v>20</v>
      </c>
      <c r="K964" t="s">
        <v>21</v>
      </c>
      <c r="L964">
        <v>1</v>
      </c>
      <c r="M964">
        <v>30000000</v>
      </c>
      <c r="N964">
        <v>23.5</v>
      </c>
      <c r="O964">
        <v>7050000</v>
      </c>
      <c r="P964">
        <v>1</v>
      </c>
      <c r="Q964">
        <v>38285500</v>
      </c>
      <c r="R964">
        <v>21.53</v>
      </c>
      <c r="S964">
        <v>8245264</v>
      </c>
      <c r="T964" t="s">
        <v>22</v>
      </c>
      <c r="U964" t="s">
        <v>431</v>
      </c>
    </row>
    <row r="965" spans="1:21">
      <c r="A965">
        <v>387940</v>
      </c>
      <c r="B965" t="s">
        <v>78</v>
      </c>
      <c r="C965" t="s">
        <v>87</v>
      </c>
      <c r="D965" t="s">
        <v>88</v>
      </c>
      <c r="E965" t="s">
        <v>52</v>
      </c>
      <c r="F965" t="s">
        <v>38</v>
      </c>
      <c r="G965" t="s">
        <v>89</v>
      </c>
      <c r="H965" s="1">
        <v>12</v>
      </c>
      <c r="I965" t="s">
        <v>24</v>
      </c>
      <c r="J965" t="s">
        <v>35</v>
      </c>
      <c r="K965" t="s">
        <v>21</v>
      </c>
      <c r="L965">
        <v>1</v>
      </c>
      <c r="M965">
        <v>30000000</v>
      </c>
      <c r="N965">
        <v>23.5</v>
      </c>
      <c r="O965">
        <v>7050000</v>
      </c>
      <c r="P965">
        <v>0</v>
      </c>
      <c r="Q965">
        <v>0</v>
      </c>
      <c r="R965">
        <v>0</v>
      </c>
      <c r="S965">
        <v>0</v>
      </c>
      <c r="T965" t="s">
        <v>22</v>
      </c>
      <c r="U965" t="s">
        <v>431</v>
      </c>
    </row>
    <row r="966" spans="1:21">
      <c r="A966">
        <v>387939</v>
      </c>
      <c r="B966" t="s">
        <v>78</v>
      </c>
      <c r="C966" t="s">
        <v>87</v>
      </c>
      <c r="D966" t="s">
        <v>88</v>
      </c>
      <c r="E966" t="s">
        <v>52</v>
      </c>
      <c r="F966" t="s">
        <v>38</v>
      </c>
      <c r="G966" t="s">
        <v>89</v>
      </c>
      <c r="H966" s="1">
        <v>12</v>
      </c>
      <c r="I966" t="s">
        <v>23</v>
      </c>
      <c r="J966" t="s">
        <v>35</v>
      </c>
      <c r="K966" t="s">
        <v>21</v>
      </c>
      <c r="L966">
        <v>2</v>
      </c>
      <c r="M966">
        <v>60000000</v>
      </c>
      <c r="N966">
        <v>23.5</v>
      </c>
      <c r="O966">
        <v>14100000</v>
      </c>
      <c r="P966">
        <v>0</v>
      </c>
      <c r="Q966">
        <v>0</v>
      </c>
      <c r="R966">
        <v>0</v>
      </c>
      <c r="S966">
        <v>0</v>
      </c>
      <c r="T966" t="s">
        <v>22</v>
      </c>
      <c r="U966" t="s">
        <v>314</v>
      </c>
    </row>
    <row r="967" spans="1:21">
      <c r="A967">
        <v>387938</v>
      </c>
      <c r="B967" t="s">
        <v>78</v>
      </c>
      <c r="C967" t="s">
        <v>87</v>
      </c>
      <c r="D967" t="s">
        <v>88</v>
      </c>
      <c r="E967" t="s">
        <v>52</v>
      </c>
      <c r="F967" t="s">
        <v>38</v>
      </c>
      <c r="G967" t="s">
        <v>89</v>
      </c>
      <c r="H967" s="1">
        <v>12</v>
      </c>
      <c r="I967" t="s">
        <v>19</v>
      </c>
      <c r="J967" t="s">
        <v>35</v>
      </c>
      <c r="K967" t="s">
        <v>21</v>
      </c>
      <c r="L967">
        <v>3</v>
      </c>
      <c r="M967">
        <v>90000000</v>
      </c>
      <c r="N967">
        <v>23.5</v>
      </c>
      <c r="O967">
        <v>21150000</v>
      </c>
      <c r="P967">
        <v>0</v>
      </c>
      <c r="Q967">
        <v>0</v>
      </c>
      <c r="R967">
        <v>0</v>
      </c>
      <c r="S967">
        <v>0</v>
      </c>
      <c r="T967" t="s">
        <v>22</v>
      </c>
      <c r="U967" t="s">
        <v>314</v>
      </c>
    </row>
    <row r="968" spans="1:21">
      <c r="A968">
        <v>387937</v>
      </c>
      <c r="B968" t="s">
        <v>78</v>
      </c>
      <c r="C968" t="s">
        <v>87</v>
      </c>
      <c r="D968" t="s">
        <v>88</v>
      </c>
      <c r="E968" t="s">
        <v>52</v>
      </c>
      <c r="F968" t="s">
        <v>38</v>
      </c>
      <c r="G968" t="s">
        <v>89</v>
      </c>
      <c r="H968" s="1">
        <v>11</v>
      </c>
      <c r="I968" t="s">
        <v>24</v>
      </c>
      <c r="J968" t="s">
        <v>34</v>
      </c>
      <c r="K968" t="s">
        <v>21</v>
      </c>
      <c r="L968">
        <v>3</v>
      </c>
      <c r="M968">
        <v>90000000</v>
      </c>
      <c r="N968">
        <v>23.5</v>
      </c>
      <c r="O968">
        <v>21150000</v>
      </c>
      <c r="P968">
        <v>0</v>
      </c>
      <c r="Q968">
        <v>0</v>
      </c>
      <c r="R968">
        <v>0</v>
      </c>
      <c r="S968">
        <v>0</v>
      </c>
      <c r="T968" t="s">
        <v>22</v>
      </c>
      <c r="U968" t="s">
        <v>314</v>
      </c>
    </row>
    <row r="969" spans="1:21">
      <c r="A969">
        <v>387936</v>
      </c>
      <c r="B969" t="s">
        <v>78</v>
      </c>
      <c r="C969" t="s">
        <v>87</v>
      </c>
      <c r="D969" t="s">
        <v>88</v>
      </c>
      <c r="E969" t="s">
        <v>52</v>
      </c>
      <c r="F969" t="s">
        <v>38</v>
      </c>
      <c r="G969" t="s">
        <v>89</v>
      </c>
      <c r="H969" s="1">
        <v>11</v>
      </c>
      <c r="I969" t="s">
        <v>23</v>
      </c>
      <c r="J969" t="s">
        <v>34</v>
      </c>
      <c r="K969" t="s">
        <v>21</v>
      </c>
      <c r="L969">
        <v>1</v>
      </c>
      <c r="M969">
        <v>30000000</v>
      </c>
      <c r="N969">
        <v>23.5</v>
      </c>
      <c r="O969">
        <v>7050000</v>
      </c>
      <c r="P969">
        <v>2</v>
      </c>
      <c r="Q969">
        <v>63904226</v>
      </c>
      <c r="R969">
        <v>18.77</v>
      </c>
      <c r="S969">
        <v>11999846</v>
      </c>
      <c r="T969" t="s">
        <v>22</v>
      </c>
      <c r="U969" t="s">
        <v>314</v>
      </c>
    </row>
    <row r="970" spans="1:21">
      <c r="A970">
        <v>387935</v>
      </c>
      <c r="B970" t="s">
        <v>78</v>
      </c>
      <c r="C970" t="s">
        <v>87</v>
      </c>
      <c r="D970" t="s">
        <v>88</v>
      </c>
      <c r="E970" t="s">
        <v>52</v>
      </c>
      <c r="F970" t="s">
        <v>38</v>
      </c>
      <c r="G970" t="s">
        <v>89</v>
      </c>
      <c r="H970" s="1">
        <v>11</v>
      </c>
      <c r="I970" t="s">
        <v>19</v>
      </c>
      <c r="J970" t="s">
        <v>34</v>
      </c>
      <c r="K970" t="s">
        <v>21</v>
      </c>
      <c r="L970">
        <v>2</v>
      </c>
      <c r="M970">
        <v>60000000</v>
      </c>
      <c r="N970">
        <v>23.5</v>
      </c>
      <c r="O970">
        <v>14100000</v>
      </c>
      <c r="P970">
        <v>0</v>
      </c>
      <c r="Q970">
        <v>0</v>
      </c>
      <c r="R970">
        <v>0</v>
      </c>
      <c r="S970">
        <v>0</v>
      </c>
      <c r="T970" t="s">
        <v>22</v>
      </c>
      <c r="U970" t="s">
        <v>314</v>
      </c>
    </row>
    <row r="971" spans="1:21">
      <c r="A971">
        <v>387934</v>
      </c>
      <c r="B971" t="s">
        <v>78</v>
      </c>
      <c r="C971" t="s">
        <v>87</v>
      </c>
      <c r="D971" t="s">
        <v>88</v>
      </c>
      <c r="E971" t="s">
        <v>52</v>
      </c>
      <c r="F971" t="s">
        <v>38</v>
      </c>
      <c r="G971" t="s">
        <v>89</v>
      </c>
      <c r="H971" s="1">
        <v>10</v>
      </c>
      <c r="I971" t="s">
        <v>24</v>
      </c>
      <c r="J971" t="s">
        <v>33</v>
      </c>
      <c r="K971" t="s">
        <v>21</v>
      </c>
      <c r="L971">
        <v>4</v>
      </c>
      <c r="M971">
        <v>133800000</v>
      </c>
      <c r="N971">
        <v>21.72</v>
      </c>
      <c r="O971">
        <v>29063103</v>
      </c>
      <c r="P971">
        <v>1</v>
      </c>
      <c r="Q971">
        <v>35720000</v>
      </c>
      <c r="R971">
        <v>19.38</v>
      </c>
      <c r="S971">
        <v>6924580</v>
      </c>
      <c r="T971" t="s">
        <v>22</v>
      </c>
      <c r="U971" t="s">
        <v>314</v>
      </c>
    </row>
    <row r="972" spans="1:21">
      <c r="A972">
        <v>387933</v>
      </c>
      <c r="B972" t="s">
        <v>78</v>
      </c>
      <c r="C972" t="s">
        <v>87</v>
      </c>
      <c r="D972" t="s">
        <v>88</v>
      </c>
      <c r="E972" t="s">
        <v>52</v>
      </c>
      <c r="F972" t="s">
        <v>38</v>
      </c>
      <c r="G972" t="s">
        <v>89</v>
      </c>
      <c r="H972" s="1">
        <v>10</v>
      </c>
      <c r="I972" t="s">
        <v>23</v>
      </c>
      <c r="J972" t="s">
        <v>33</v>
      </c>
      <c r="K972" t="s">
        <v>21</v>
      </c>
      <c r="L972">
        <v>3</v>
      </c>
      <c r="M972">
        <v>90000000</v>
      </c>
      <c r="N972">
        <v>23.5</v>
      </c>
      <c r="O972">
        <v>21150000</v>
      </c>
      <c r="P972">
        <v>0</v>
      </c>
      <c r="Q972">
        <v>0</v>
      </c>
      <c r="R972">
        <v>0</v>
      </c>
      <c r="S972">
        <v>0</v>
      </c>
      <c r="T972" t="s">
        <v>22</v>
      </c>
      <c r="U972" t="s">
        <v>314</v>
      </c>
    </row>
    <row r="973" spans="1:21">
      <c r="A973">
        <v>387932</v>
      </c>
      <c r="B973" t="s">
        <v>78</v>
      </c>
      <c r="C973" t="s">
        <v>87</v>
      </c>
      <c r="D973" t="s">
        <v>88</v>
      </c>
      <c r="E973" t="s">
        <v>52</v>
      </c>
      <c r="F973" t="s">
        <v>38</v>
      </c>
      <c r="G973" t="s">
        <v>89</v>
      </c>
      <c r="H973" s="1">
        <v>10</v>
      </c>
      <c r="I973" t="s">
        <v>19</v>
      </c>
      <c r="J973" t="s">
        <v>33</v>
      </c>
      <c r="K973" t="s">
        <v>21</v>
      </c>
      <c r="L973">
        <v>1</v>
      </c>
      <c r="M973">
        <v>30000000</v>
      </c>
      <c r="N973">
        <v>23.5</v>
      </c>
      <c r="O973">
        <v>7050000</v>
      </c>
      <c r="P973">
        <v>2</v>
      </c>
      <c r="Q973">
        <v>54709091</v>
      </c>
      <c r="R973">
        <v>21.5</v>
      </c>
      <c r="S973">
        <v>11766235</v>
      </c>
      <c r="T973" t="s">
        <v>22</v>
      </c>
      <c r="U973" t="s">
        <v>314</v>
      </c>
    </row>
    <row r="974" spans="1:21">
      <c r="A974">
        <v>387931</v>
      </c>
      <c r="B974" t="s">
        <v>78</v>
      </c>
      <c r="C974" t="s">
        <v>83</v>
      </c>
      <c r="D974" t="s">
        <v>84</v>
      </c>
      <c r="E974" t="s">
        <v>17</v>
      </c>
      <c r="G974" t="s">
        <v>85</v>
      </c>
      <c r="H974" s="1">
        <v>9</v>
      </c>
      <c r="I974" t="s">
        <v>24</v>
      </c>
      <c r="J974" t="s">
        <v>32</v>
      </c>
      <c r="K974" t="s">
        <v>21</v>
      </c>
      <c r="L974">
        <v>1</v>
      </c>
      <c r="M974">
        <v>2000000</v>
      </c>
      <c r="N974">
        <v>100</v>
      </c>
      <c r="O974">
        <v>2000000</v>
      </c>
      <c r="P974">
        <v>0</v>
      </c>
      <c r="Q974">
        <v>0</v>
      </c>
      <c r="R974">
        <v>0</v>
      </c>
      <c r="S974">
        <v>0</v>
      </c>
      <c r="T974" t="s">
        <v>22</v>
      </c>
      <c r="U974" t="s">
        <v>432</v>
      </c>
    </row>
    <row r="975" spans="1:21">
      <c r="A975">
        <v>387930</v>
      </c>
      <c r="B975" t="s">
        <v>78</v>
      </c>
      <c r="C975" t="s">
        <v>83</v>
      </c>
      <c r="D975" t="s">
        <v>84</v>
      </c>
      <c r="E975" t="s">
        <v>17</v>
      </c>
      <c r="G975" t="s">
        <v>85</v>
      </c>
      <c r="H975" s="1">
        <v>9</v>
      </c>
      <c r="I975" t="s">
        <v>23</v>
      </c>
      <c r="J975" t="s">
        <v>32</v>
      </c>
      <c r="K975" t="s">
        <v>21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22</v>
      </c>
      <c r="U975" t="s">
        <v>432</v>
      </c>
    </row>
    <row r="976" spans="1:21">
      <c r="A976">
        <v>387929</v>
      </c>
      <c r="B976" t="s">
        <v>78</v>
      </c>
      <c r="C976" t="s">
        <v>83</v>
      </c>
      <c r="D976" t="s">
        <v>84</v>
      </c>
      <c r="E976" t="s">
        <v>17</v>
      </c>
      <c r="G976" t="s">
        <v>85</v>
      </c>
      <c r="H976" s="1">
        <v>9</v>
      </c>
      <c r="I976" t="s">
        <v>19</v>
      </c>
      <c r="J976" t="s">
        <v>32</v>
      </c>
      <c r="K976" t="s">
        <v>21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22</v>
      </c>
      <c r="U976" t="s">
        <v>432</v>
      </c>
    </row>
    <row r="977" spans="1:21">
      <c r="A977">
        <v>387928</v>
      </c>
      <c r="B977" t="s">
        <v>78</v>
      </c>
      <c r="C977" t="s">
        <v>83</v>
      </c>
      <c r="D977" t="s">
        <v>84</v>
      </c>
      <c r="E977" t="s">
        <v>17</v>
      </c>
      <c r="G977" t="s">
        <v>85</v>
      </c>
      <c r="H977" s="1">
        <v>8</v>
      </c>
      <c r="I977" t="s">
        <v>24</v>
      </c>
      <c r="J977" t="s">
        <v>31</v>
      </c>
      <c r="K977" t="s">
        <v>21</v>
      </c>
      <c r="L977">
        <v>1</v>
      </c>
      <c r="M977">
        <v>2000000</v>
      </c>
      <c r="N977">
        <v>100</v>
      </c>
      <c r="O977">
        <v>2000000</v>
      </c>
      <c r="P977">
        <v>0</v>
      </c>
      <c r="Q977">
        <v>0</v>
      </c>
      <c r="R977">
        <v>0</v>
      </c>
      <c r="S977">
        <v>0</v>
      </c>
      <c r="T977" t="s">
        <v>22</v>
      </c>
      <c r="U977" t="s">
        <v>432</v>
      </c>
    </row>
    <row r="978" spans="1:21">
      <c r="A978">
        <v>387927</v>
      </c>
      <c r="B978" t="s">
        <v>78</v>
      </c>
      <c r="C978" t="s">
        <v>83</v>
      </c>
      <c r="D978" t="s">
        <v>84</v>
      </c>
      <c r="E978" t="s">
        <v>17</v>
      </c>
      <c r="G978" t="s">
        <v>85</v>
      </c>
      <c r="H978" s="1">
        <v>8</v>
      </c>
      <c r="I978" t="s">
        <v>23</v>
      </c>
      <c r="J978" t="s">
        <v>31</v>
      </c>
      <c r="K978" t="s">
        <v>21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22</v>
      </c>
      <c r="U978" t="s">
        <v>433</v>
      </c>
    </row>
    <row r="979" spans="1:21">
      <c r="A979">
        <v>387926</v>
      </c>
      <c r="B979" t="s">
        <v>78</v>
      </c>
      <c r="C979" t="s">
        <v>83</v>
      </c>
      <c r="D979" t="s">
        <v>84</v>
      </c>
      <c r="E979" t="s">
        <v>17</v>
      </c>
      <c r="G979" t="s">
        <v>85</v>
      </c>
      <c r="H979" s="1">
        <v>8</v>
      </c>
      <c r="I979" t="s">
        <v>19</v>
      </c>
      <c r="J979" t="s">
        <v>31</v>
      </c>
      <c r="K979" t="s">
        <v>21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22</v>
      </c>
      <c r="U979" t="s">
        <v>433</v>
      </c>
    </row>
    <row r="980" spans="1:21">
      <c r="A980">
        <v>387925</v>
      </c>
      <c r="B980" t="s">
        <v>78</v>
      </c>
      <c r="C980" t="s">
        <v>83</v>
      </c>
      <c r="D980" t="s">
        <v>84</v>
      </c>
      <c r="E980" t="s">
        <v>17</v>
      </c>
      <c r="G980" t="s">
        <v>85</v>
      </c>
      <c r="H980" s="1">
        <v>7</v>
      </c>
      <c r="I980" t="s">
        <v>24</v>
      </c>
      <c r="J980" t="s">
        <v>30</v>
      </c>
      <c r="K980" t="s">
        <v>21</v>
      </c>
      <c r="L980">
        <v>1</v>
      </c>
      <c r="M980">
        <v>2000000</v>
      </c>
      <c r="N980">
        <v>100</v>
      </c>
      <c r="O980">
        <v>2000000</v>
      </c>
      <c r="P980">
        <v>0</v>
      </c>
      <c r="Q980">
        <v>0</v>
      </c>
      <c r="R980">
        <v>0</v>
      </c>
      <c r="S980">
        <v>0</v>
      </c>
      <c r="T980" t="s">
        <v>22</v>
      </c>
      <c r="U980" t="s">
        <v>433</v>
      </c>
    </row>
    <row r="981" spans="1:21">
      <c r="A981">
        <v>387924</v>
      </c>
      <c r="B981" t="s">
        <v>78</v>
      </c>
      <c r="C981" t="s">
        <v>83</v>
      </c>
      <c r="D981" t="s">
        <v>84</v>
      </c>
      <c r="E981" t="s">
        <v>17</v>
      </c>
      <c r="G981" t="s">
        <v>85</v>
      </c>
      <c r="H981" s="1">
        <v>7</v>
      </c>
      <c r="I981" t="s">
        <v>23</v>
      </c>
      <c r="J981" t="s">
        <v>30</v>
      </c>
      <c r="K981" t="s">
        <v>21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22</v>
      </c>
      <c r="U981" t="s">
        <v>433</v>
      </c>
    </row>
    <row r="982" spans="1:21">
      <c r="A982">
        <v>387923</v>
      </c>
      <c r="B982" t="s">
        <v>78</v>
      </c>
      <c r="C982" t="s">
        <v>83</v>
      </c>
      <c r="D982" t="s">
        <v>84</v>
      </c>
      <c r="E982" t="s">
        <v>17</v>
      </c>
      <c r="G982" t="s">
        <v>85</v>
      </c>
      <c r="H982" s="1">
        <v>7</v>
      </c>
      <c r="I982" t="s">
        <v>19</v>
      </c>
      <c r="J982" t="s">
        <v>30</v>
      </c>
      <c r="K982" t="s">
        <v>21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22</v>
      </c>
      <c r="U982" t="s">
        <v>433</v>
      </c>
    </row>
    <row r="983" spans="1:21">
      <c r="A983">
        <v>387922</v>
      </c>
      <c r="B983" t="s">
        <v>78</v>
      </c>
      <c r="C983" t="s">
        <v>83</v>
      </c>
      <c r="D983" t="s">
        <v>84</v>
      </c>
      <c r="E983" t="s">
        <v>17</v>
      </c>
      <c r="G983" t="s">
        <v>85</v>
      </c>
      <c r="H983" s="1">
        <v>6</v>
      </c>
      <c r="I983" t="s">
        <v>24</v>
      </c>
      <c r="J983" t="s">
        <v>29</v>
      </c>
      <c r="K983" t="s">
        <v>21</v>
      </c>
      <c r="L983">
        <v>1</v>
      </c>
      <c r="M983">
        <v>2000000</v>
      </c>
      <c r="N983">
        <v>100</v>
      </c>
      <c r="O983">
        <v>2000000</v>
      </c>
      <c r="P983">
        <v>0</v>
      </c>
      <c r="Q983">
        <v>0</v>
      </c>
      <c r="R983">
        <v>0</v>
      </c>
      <c r="S983">
        <v>0</v>
      </c>
      <c r="T983" t="s">
        <v>22</v>
      </c>
      <c r="U983" t="s">
        <v>433</v>
      </c>
    </row>
    <row r="984" spans="1:21">
      <c r="A984">
        <v>387921</v>
      </c>
      <c r="B984" t="s">
        <v>78</v>
      </c>
      <c r="C984" t="s">
        <v>83</v>
      </c>
      <c r="D984" t="s">
        <v>84</v>
      </c>
      <c r="E984" t="s">
        <v>17</v>
      </c>
      <c r="G984" t="s">
        <v>85</v>
      </c>
      <c r="H984" s="1">
        <v>6</v>
      </c>
      <c r="I984" t="s">
        <v>23</v>
      </c>
      <c r="J984" t="s">
        <v>29</v>
      </c>
      <c r="K984" t="s">
        <v>21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22</v>
      </c>
      <c r="U984" t="s">
        <v>433</v>
      </c>
    </row>
    <row r="985" spans="1:21">
      <c r="A985">
        <v>387920</v>
      </c>
      <c r="B985" t="s">
        <v>78</v>
      </c>
      <c r="C985" t="s">
        <v>83</v>
      </c>
      <c r="D985" t="s">
        <v>84</v>
      </c>
      <c r="E985" t="s">
        <v>17</v>
      </c>
      <c r="G985" t="s">
        <v>85</v>
      </c>
      <c r="H985" s="1">
        <v>6</v>
      </c>
      <c r="I985" t="s">
        <v>19</v>
      </c>
      <c r="J985" t="s">
        <v>29</v>
      </c>
      <c r="K985" t="s">
        <v>21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22</v>
      </c>
      <c r="U985" t="s">
        <v>433</v>
      </c>
    </row>
    <row r="986" spans="1:21">
      <c r="A986">
        <v>387919</v>
      </c>
      <c r="B986" t="s">
        <v>78</v>
      </c>
      <c r="C986" t="s">
        <v>83</v>
      </c>
      <c r="D986" t="s">
        <v>84</v>
      </c>
      <c r="E986" t="s">
        <v>17</v>
      </c>
      <c r="G986" t="s">
        <v>85</v>
      </c>
      <c r="H986" s="1">
        <v>5</v>
      </c>
      <c r="I986" t="s">
        <v>24</v>
      </c>
      <c r="J986" t="s">
        <v>28</v>
      </c>
      <c r="K986" t="s">
        <v>21</v>
      </c>
      <c r="L986">
        <v>1</v>
      </c>
      <c r="M986">
        <v>2000000</v>
      </c>
      <c r="N986">
        <v>100</v>
      </c>
      <c r="O986">
        <v>2000000</v>
      </c>
      <c r="P986">
        <v>0</v>
      </c>
      <c r="Q986">
        <v>0</v>
      </c>
      <c r="R986">
        <v>0</v>
      </c>
      <c r="S986">
        <v>0</v>
      </c>
      <c r="T986" t="s">
        <v>22</v>
      </c>
      <c r="U986" t="s">
        <v>433</v>
      </c>
    </row>
    <row r="987" spans="1:21">
      <c r="A987">
        <v>387918</v>
      </c>
      <c r="B987" t="s">
        <v>78</v>
      </c>
      <c r="C987" t="s">
        <v>83</v>
      </c>
      <c r="D987" t="s">
        <v>84</v>
      </c>
      <c r="E987" t="s">
        <v>17</v>
      </c>
      <c r="G987" t="s">
        <v>85</v>
      </c>
      <c r="H987" s="1">
        <v>5</v>
      </c>
      <c r="I987" t="s">
        <v>23</v>
      </c>
      <c r="J987" t="s">
        <v>28</v>
      </c>
      <c r="K987" t="s">
        <v>21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22</v>
      </c>
      <c r="U987" t="s">
        <v>434</v>
      </c>
    </row>
    <row r="988" spans="1:21">
      <c r="A988">
        <v>387917</v>
      </c>
      <c r="B988" t="s">
        <v>78</v>
      </c>
      <c r="C988" t="s">
        <v>83</v>
      </c>
      <c r="D988" t="s">
        <v>84</v>
      </c>
      <c r="E988" t="s">
        <v>17</v>
      </c>
      <c r="G988" t="s">
        <v>85</v>
      </c>
      <c r="H988" s="1">
        <v>5</v>
      </c>
      <c r="I988" t="s">
        <v>19</v>
      </c>
      <c r="J988" t="s">
        <v>28</v>
      </c>
      <c r="K988" t="s">
        <v>21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22</v>
      </c>
      <c r="U988" t="s">
        <v>434</v>
      </c>
    </row>
    <row r="989" spans="1:21">
      <c r="A989">
        <v>387916</v>
      </c>
      <c r="B989" t="s">
        <v>78</v>
      </c>
      <c r="C989" t="s">
        <v>83</v>
      </c>
      <c r="D989" t="s">
        <v>84</v>
      </c>
      <c r="E989" t="s">
        <v>17</v>
      </c>
      <c r="G989" t="s">
        <v>85</v>
      </c>
      <c r="H989" s="1">
        <v>4</v>
      </c>
      <c r="I989" t="s">
        <v>24</v>
      </c>
      <c r="J989" t="s">
        <v>27</v>
      </c>
      <c r="K989" t="s">
        <v>21</v>
      </c>
      <c r="L989">
        <v>1</v>
      </c>
      <c r="M989">
        <v>2000000</v>
      </c>
      <c r="N989">
        <v>100</v>
      </c>
      <c r="O989">
        <v>2000000</v>
      </c>
      <c r="P989">
        <v>0</v>
      </c>
      <c r="Q989">
        <v>0</v>
      </c>
      <c r="R989">
        <v>0</v>
      </c>
      <c r="S989">
        <v>0</v>
      </c>
      <c r="T989" t="s">
        <v>22</v>
      </c>
      <c r="U989" t="s">
        <v>434</v>
      </c>
    </row>
    <row r="990" spans="1:21">
      <c r="A990">
        <v>387915</v>
      </c>
      <c r="B990" t="s">
        <v>78</v>
      </c>
      <c r="C990" t="s">
        <v>83</v>
      </c>
      <c r="D990" t="s">
        <v>84</v>
      </c>
      <c r="E990" t="s">
        <v>17</v>
      </c>
      <c r="G990" t="s">
        <v>85</v>
      </c>
      <c r="H990" s="1">
        <v>4</v>
      </c>
      <c r="I990" t="s">
        <v>23</v>
      </c>
      <c r="J990" t="s">
        <v>27</v>
      </c>
      <c r="K990" t="s">
        <v>21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22</v>
      </c>
      <c r="U990" t="s">
        <v>434</v>
      </c>
    </row>
    <row r="991" spans="1:21">
      <c r="A991">
        <v>387914</v>
      </c>
      <c r="B991" t="s">
        <v>78</v>
      </c>
      <c r="C991" t="s">
        <v>83</v>
      </c>
      <c r="D991" t="s">
        <v>84</v>
      </c>
      <c r="E991" t="s">
        <v>17</v>
      </c>
      <c r="G991" t="s">
        <v>85</v>
      </c>
      <c r="H991" s="1">
        <v>4</v>
      </c>
      <c r="I991" t="s">
        <v>19</v>
      </c>
      <c r="J991" t="s">
        <v>27</v>
      </c>
      <c r="K991" t="s">
        <v>21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22</v>
      </c>
      <c r="U991" t="s">
        <v>434</v>
      </c>
    </row>
    <row r="992" spans="1:21">
      <c r="A992">
        <v>387913</v>
      </c>
      <c r="B992" t="s">
        <v>78</v>
      </c>
      <c r="C992" t="s">
        <v>83</v>
      </c>
      <c r="D992" t="s">
        <v>84</v>
      </c>
      <c r="E992" t="s">
        <v>17</v>
      </c>
      <c r="G992" t="s">
        <v>85</v>
      </c>
      <c r="H992" s="1">
        <v>3</v>
      </c>
      <c r="I992" t="s">
        <v>24</v>
      </c>
      <c r="J992" t="s">
        <v>26</v>
      </c>
      <c r="K992" t="s">
        <v>21</v>
      </c>
      <c r="L992">
        <v>1</v>
      </c>
      <c r="M992">
        <v>2000000</v>
      </c>
      <c r="N992">
        <v>100</v>
      </c>
      <c r="O992">
        <v>2000000</v>
      </c>
      <c r="P992">
        <v>0</v>
      </c>
      <c r="Q992">
        <v>0</v>
      </c>
      <c r="R992">
        <v>0</v>
      </c>
      <c r="S992">
        <v>0</v>
      </c>
      <c r="T992" t="s">
        <v>22</v>
      </c>
      <c r="U992" t="s">
        <v>434</v>
      </c>
    </row>
    <row r="993" spans="1:21">
      <c r="A993">
        <v>387912</v>
      </c>
      <c r="B993" t="s">
        <v>78</v>
      </c>
      <c r="C993" t="s">
        <v>83</v>
      </c>
      <c r="D993" t="s">
        <v>84</v>
      </c>
      <c r="E993" t="s">
        <v>17</v>
      </c>
      <c r="G993" t="s">
        <v>85</v>
      </c>
      <c r="H993" s="1">
        <v>3</v>
      </c>
      <c r="I993" t="s">
        <v>23</v>
      </c>
      <c r="J993" t="s">
        <v>26</v>
      </c>
      <c r="K993" t="s">
        <v>21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22</v>
      </c>
      <c r="U993" t="s">
        <v>434</v>
      </c>
    </row>
    <row r="994" spans="1:21">
      <c r="A994">
        <v>387911</v>
      </c>
      <c r="B994" t="s">
        <v>78</v>
      </c>
      <c r="C994" t="s">
        <v>83</v>
      </c>
      <c r="D994" t="s">
        <v>84</v>
      </c>
      <c r="E994" t="s">
        <v>17</v>
      </c>
      <c r="G994" t="s">
        <v>85</v>
      </c>
      <c r="H994" s="1">
        <v>3</v>
      </c>
      <c r="I994" t="s">
        <v>19</v>
      </c>
      <c r="J994" t="s">
        <v>26</v>
      </c>
      <c r="K994" t="s">
        <v>21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22</v>
      </c>
      <c r="U994" t="s">
        <v>435</v>
      </c>
    </row>
    <row r="995" spans="1:21">
      <c r="A995">
        <v>387910</v>
      </c>
      <c r="B995" t="s">
        <v>78</v>
      </c>
      <c r="C995" t="s">
        <v>83</v>
      </c>
      <c r="D995" t="s">
        <v>84</v>
      </c>
      <c r="E995" t="s">
        <v>17</v>
      </c>
      <c r="G995" t="s">
        <v>85</v>
      </c>
      <c r="H995" s="1">
        <v>2</v>
      </c>
      <c r="I995" t="s">
        <v>24</v>
      </c>
      <c r="J995" t="s">
        <v>25</v>
      </c>
      <c r="K995" t="s">
        <v>21</v>
      </c>
      <c r="L995">
        <v>1</v>
      </c>
      <c r="M995">
        <v>2000000</v>
      </c>
      <c r="N995">
        <v>100</v>
      </c>
      <c r="O995">
        <v>2000000</v>
      </c>
      <c r="P995">
        <v>0</v>
      </c>
      <c r="Q995">
        <v>0</v>
      </c>
      <c r="R995">
        <v>0</v>
      </c>
      <c r="S995">
        <v>0</v>
      </c>
      <c r="T995" t="s">
        <v>22</v>
      </c>
      <c r="U995" t="s">
        <v>435</v>
      </c>
    </row>
    <row r="996" spans="1:21">
      <c r="A996">
        <v>387909</v>
      </c>
      <c r="B996" t="s">
        <v>78</v>
      </c>
      <c r="C996" t="s">
        <v>83</v>
      </c>
      <c r="D996" t="s">
        <v>84</v>
      </c>
      <c r="E996" t="s">
        <v>17</v>
      </c>
      <c r="G996" t="s">
        <v>85</v>
      </c>
      <c r="H996" s="1">
        <v>2</v>
      </c>
      <c r="I996" t="s">
        <v>23</v>
      </c>
      <c r="J996" t="s">
        <v>25</v>
      </c>
      <c r="K996" t="s">
        <v>21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22</v>
      </c>
      <c r="U996" t="s">
        <v>435</v>
      </c>
    </row>
    <row r="997" spans="1:21">
      <c r="A997">
        <v>387908</v>
      </c>
      <c r="B997" t="s">
        <v>78</v>
      </c>
      <c r="C997" t="s">
        <v>83</v>
      </c>
      <c r="D997" t="s">
        <v>84</v>
      </c>
      <c r="E997" t="s">
        <v>17</v>
      </c>
      <c r="G997" t="s">
        <v>85</v>
      </c>
      <c r="H997" s="1">
        <v>2</v>
      </c>
      <c r="I997" t="s">
        <v>19</v>
      </c>
      <c r="J997" t="s">
        <v>25</v>
      </c>
      <c r="K997" t="s">
        <v>21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22</v>
      </c>
      <c r="U997" t="s">
        <v>435</v>
      </c>
    </row>
    <row r="998" spans="1:21">
      <c r="A998">
        <v>387907</v>
      </c>
      <c r="B998" t="s">
        <v>78</v>
      </c>
      <c r="C998" t="s">
        <v>83</v>
      </c>
      <c r="D998" t="s">
        <v>84</v>
      </c>
      <c r="E998" t="s">
        <v>17</v>
      </c>
      <c r="G998" t="s">
        <v>85</v>
      </c>
      <c r="H998" s="1">
        <v>1</v>
      </c>
      <c r="I998" t="s">
        <v>24</v>
      </c>
      <c r="J998" t="s">
        <v>20</v>
      </c>
      <c r="K998" t="s">
        <v>21</v>
      </c>
      <c r="L998">
        <v>1</v>
      </c>
      <c r="M998">
        <v>2000000</v>
      </c>
      <c r="N998">
        <v>100</v>
      </c>
      <c r="O998">
        <v>2000000</v>
      </c>
      <c r="P998">
        <v>0</v>
      </c>
      <c r="Q998">
        <v>0</v>
      </c>
      <c r="R998">
        <v>0</v>
      </c>
      <c r="S998">
        <v>0</v>
      </c>
      <c r="T998" t="s">
        <v>22</v>
      </c>
      <c r="U998" t="s">
        <v>435</v>
      </c>
    </row>
    <row r="999" spans="1:21">
      <c r="A999">
        <v>387906</v>
      </c>
      <c r="B999" t="s">
        <v>78</v>
      </c>
      <c r="C999" t="s">
        <v>83</v>
      </c>
      <c r="D999" t="s">
        <v>84</v>
      </c>
      <c r="E999" t="s">
        <v>17</v>
      </c>
      <c r="G999" t="s">
        <v>85</v>
      </c>
      <c r="H999" s="1">
        <v>1</v>
      </c>
      <c r="I999" t="s">
        <v>23</v>
      </c>
      <c r="J999" t="s">
        <v>20</v>
      </c>
      <c r="K999" t="s">
        <v>21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22</v>
      </c>
      <c r="U999" t="s">
        <v>435</v>
      </c>
    </row>
    <row r="1000" spans="1:21">
      <c r="A1000">
        <v>387905</v>
      </c>
      <c r="B1000" t="s">
        <v>78</v>
      </c>
      <c r="C1000" t="s">
        <v>83</v>
      </c>
      <c r="D1000" t="s">
        <v>84</v>
      </c>
      <c r="E1000" t="s">
        <v>17</v>
      </c>
      <c r="G1000" t="s">
        <v>85</v>
      </c>
      <c r="H1000" s="1">
        <v>1</v>
      </c>
      <c r="I1000" t="s">
        <v>19</v>
      </c>
      <c r="J1000" t="s">
        <v>20</v>
      </c>
      <c r="K1000" t="s">
        <v>21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22</v>
      </c>
      <c r="U1000" t="s">
        <v>435</v>
      </c>
    </row>
    <row r="1001" spans="1:21">
      <c r="A1001">
        <v>387904</v>
      </c>
      <c r="B1001" t="s">
        <v>78</v>
      </c>
      <c r="C1001" t="s">
        <v>83</v>
      </c>
      <c r="D1001" t="s">
        <v>84</v>
      </c>
      <c r="E1001" t="s">
        <v>17</v>
      </c>
      <c r="G1001" t="s">
        <v>85</v>
      </c>
      <c r="H1001" s="1">
        <v>12</v>
      </c>
      <c r="I1001" t="s">
        <v>24</v>
      </c>
      <c r="J1001" t="s">
        <v>35</v>
      </c>
      <c r="K1001" t="s">
        <v>21</v>
      </c>
      <c r="L1001">
        <v>1</v>
      </c>
      <c r="M1001">
        <v>2000000</v>
      </c>
      <c r="N1001">
        <v>100</v>
      </c>
      <c r="O1001">
        <v>2000000</v>
      </c>
      <c r="P1001">
        <v>0</v>
      </c>
      <c r="Q1001">
        <v>0</v>
      </c>
      <c r="R1001">
        <v>0</v>
      </c>
      <c r="S1001">
        <v>0</v>
      </c>
      <c r="T1001" t="s">
        <v>22</v>
      </c>
      <c r="U1001" t="s">
        <v>435</v>
      </c>
    </row>
    <row r="1002" spans="1:21">
      <c r="A1002">
        <v>387903</v>
      </c>
      <c r="B1002" t="s">
        <v>78</v>
      </c>
      <c r="C1002" t="s">
        <v>83</v>
      </c>
      <c r="D1002" t="s">
        <v>84</v>
      </c>
      <c r="E1002" t="s">
        <v>17</v>
      </c>
      <c r="G1002" t="s">
        <v>85</v>
      </c>
      <c r="H1002" s="1">
        <v>12</v>
      </c>
      <c r="I1002" t="s">
        <v>23</v>
      </c>
      <c r="J1002" t="s">
        <v>35</v>
      </c>
      <c r="K1002" t="s">
        <v>21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22</v>
      </c>
      <c r="U1002" t="s">
        <v>315</v>
      </c>
    </row>
    <row r="1003" spans="1:21">
      <c r="A1003">
        <v>387902</v>
      </c>
      <c r="B1003" t="s">
        <v>78</v>
      </c>
      <c r="C1003" t="s">
        <v>83</v>
      </c>
      <c r="D1003" t="s">
        <v>84</v>
      </c>
      <c r="E1003" t="s">
        <v>17</v>
      </c>
      <c r="G1003" t="s">
        <v>85</v>
      </c>
      <c r="H1003" s="1">
        <v>12</v>
      </c>
      <c r="I1003" t="s">
        <v>19</v>
      </c>
      <c r="J1003" t="s">
        <v>35</v>
      </c>
      <c r="K1003" t="s">
        <v>21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22</v>
      </c>
      <c r="U1003" t="s">
        <v>315</v>
      </c>
    </row>
    <row r="1004" spans="1:21">
      <c r="A1004">
        <v>387901</v>
      </c>
      <c r="B1004" t="s">
        <v>78</v>
      </c>
      <c r="C1004" t="s">
        <v>83</v>
      </c>
      <c r="D1004" t="s">
        <v>84</v>
      </c>
      <c r="E1004" t="s">
        <v>17</v>
      </c>
      <c r="G1004" t="s">
        <v>85</v>
      </c>
      <c r="H1004" s="1">
        <v>11</v>
      </c>
      <c r="I1004" t="s">
        <v>24</v>
      </c>
      <c r="J1004" t="s">
        <v>34</v>
      </c>
      <c r="K1004" t="s">
        <v>21</v>
      </c>
      <c r="L1004">
        <v>1</v>
      </c>
      <c r="M1004">
        <v>2000000</v>
      </c>
      <c r="N1004">
        <v>100</v>
      </c>
      <c r="O1004">
        <v>2000000</v>
      </c>
      <c r="P1004">
        <v>0</v>
      </c>
      <c r="Q1004">
        <v>0</v>
      </c>
      <c r="R1004">
        <v>0</v>
      </c>
      <c r="S1004">
        <v>0</v>
      </c>
      <c r="T1004" t="s">
        <v>22</v>
      </c>
      <c r="U1004" t="s">
        <v>315</v>
      </c>
    </row>
    <row r="1005" spans="1:21">
      <c r="A1005">
        <v>387900</v>
      </c>
      <c r="B1005" t="s">
        <v>78</v>
      </c>
      <c r="C1005" t="s">
        <v>83</v>
      </c>
      <c r="D1005" t="s">
        <v>84</v>
      </c>
      <c r="E1005" t="s">
        <v>17</v>
      </c>
      <c r="G1005" t="s">
        <v>85</v>
      </c>
      <c r="H1005" s="1">
        <v>11</v>
      </c>
      <c r="I1005" t="s">
        <v>23</v>
      </c>
      <c r="J1005" t="s">
        <v>34</v>
      </c>
      <c r="K1005" t="s">
        <v>21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22</v>
      </c>
      <c r="U1005" t="s">
        <v>315</v>
      </c>
    </row>
    <row r="1006" spans="1:21">
      <c r="A1006">
        <v>387899</v>
      </c>
      <c r="B1006" t="s">
        <v>78</v>
      </c>
      <c r="C1006" t="s">
        <v>83</v>
      </c>
      <c r="D1006" t="s">
        <v>84</v>
      </c>
      <c r="E1006" t="s">
        <v>17</v>
      </c>
      <c r="G1006" t="s">
        <v>85</v>
      </c>
      <c r="H1006" s="1">
        <v>11</v>
      </c>
      <c r="I1006" t="s">
        <v>19</v>
      </c>
      <c r="J1006" t="s">
        <v>34</v>
      </c>
      <c r="K1006" t="s">
        <v>21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22</v>
      </c>
      <c r="U1006" t="s">
        <v>315</v>
      </c>
    </row>
    <row r="1007" spans="1:21">
      <c r="A1007">
        <v>387898</v>
      </c>
      <c r="B1007" t="s">
        <v>78</v>
      </c>
      <c r="C1007" t="s">
        <v>83</v>
      </c>
      <c r="D1007" t="s">
        <v>84</v>
      </c>
      <c r="E1007" t="s">
        <v>17</v>
      </c>
      <c r="G1007" t="s">
        <v>85</v>
      </c>
      <c r="H1007" s="1">
        <v>10</v>
      </c>
      <c r="I1007" t="s">
        <v>24</v>
      </c>
      <c r="J1007" t="s">
        <v>33</v>
      </c>
      <c r="K1007" t="s">
        <v>21</v>
      </c>
      <c r="L1007">
        <v>1</v>
      </c>
      <c r="M1007">
        <v>2000000</v>
      </c>
      <c r="N1007">
        <v>100</v>
      </c>
      <c r="O1007">
        <v>2000000</v>
      </c>
      <c r="P1007">
        <v>0</v>
      </c>
      <c r="Q1007">
        <v>0</v>
      </c>
      <c r="R1007">
        <v>0</v>
      </c>
      <c r="S1007">
        <v>0</v>
      </c>
      <c r="T1007" t="s">
        <v>22</v>
      </c>
      <c r="U1007" t="s">
        <v>315</v>
      </c>
    </row>
    <row r="1008" spans="1:21">
      <c r="A1008">
        <v>387897</v>
      </c>
      <c r="B1008" t="s">
        <v>78</v>
      </c>
      <c r="C1008" t="s">
        <v>83</v>
      </c>
      <c r="D1008" t="s">
        <v>84</v>
      </c>
      <c r="E1008" t="s">
        <v>17</v>
      </c>
      <c r="G1008" t="s">
        <v>85</v>
      </c>
      <c r="H1008" s="1">
        <v>10</v>
      </c>
      <c r="I1008" t="s">
        <v>23</v>
      </c>
      <c r="J1008" t="s">
        <v>33</v>
      </c>
      <c r="K1008" t="s">
        <v>21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22</v>
      </c>
      <c r="U1008" t="s">
        <v>315</v>
      </c>
    </row>
    <row r="1009" spans="1:21">
      <c r="A1009">
        <v>387896</v>
      </c>
      <c r="B1009" t="s">
        <v>78</v>
      </c>
      <c r="C1009" t="s">
        <v>83</v>
      </c>
      <c r="D1009" t="s">
        <v>84</v>
      </c>
      <c r="E1009" t="s">
        <v>17</v>
      </c>
      <c r="G1009" t="s">
        <v>85</v>
      </c>
      <c r="H1009" s="1">
        <v>10</v>
      </c>
      <c r="I1009" t="s">
        <v>19</v>
      </c>
      <c r="J1009" t="s">
        <v>33</v>
      </c>
      <c r="K1009" t="s">
        <v>21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22</v>
      </c>
      <c r="U1009" t="s">
        <v>315</v>
      </c>
    </row>
    <row r="1010" spans="1:21">
      <c r="A1010">
        <v>387895</v>
      </c>
      <c r="B1010" t="s">
        <v>49</v>
      </c>
      <c r="C1010" t="s">
        <v>50</v>
      </c>
      <c r="D1010" t="s">
        <v>51</v>
      </c>
      <c r="E1010" t="s">
        <v>52</v>
      </c>
      <c r="F1010" t="s">
        <v>53</v>
      </c>
      <c r="G1010" t="s">
        <v>54</v>
      </c>
      <c r="H1010" s="1">
        <v>9</v>
      </c>
      <c r="I1010" t="s">
        <v>24</v>
      </c>
      <c r="J1010" t="s">
        <v>32</v>
      </c>
      <c r="K1010" t="s">
        <v>21</v>
      </c>
      <c r="L1010">
        <v>2</v>
      </c>
      <c r="M1010">
        <v>50090625</v>
      </c>
      <c r="N1010">
        <v>25.5</v>
      </c>
      <c r="O1010">
        <v>12773562</v>
      </c>
      <c r="P1010">
        <v>0</v>
      </c>
      <c r="Q1010">
        <v>0</v>
      </c>
      <c r="R1010">
        <v>0</v>
      </c>
      <c r="S1010">
        <v>0</v>
      </c>
      <c r="T1010" t="s">
        <v>22</v>
      </c>
      <c r="U1010" t="s">
        <v>436</v>
      </c>
    </row>
    <row r="1011" spans="1:21">
      <c r="A1011">
        <v>387894</v>
      </c>
      <c r="B1011" t="s">
        <v>49</v>
      </c>
      <c r="C1011" t="s">
        <v>50</v>
      </c>
      <c r="D1011" t="s">
        <v>51</v>
      </c>
      <c r="E1011" t="s">
        <v>52</v>
      </c>
      <c r="F1011" t="s">
        <v>53</v>
      </c>
      <c r="G1011" t="s">
        <v>54</v>
      </c>
      <c r="H1011" s="1">
        <v>9</v>
      </c>
      <c r="I1011" t="s">
        <v>23</v>
      </c>
      <c r="J1011" t="s">
        <v>32</v>
      </c>
      <c r="K1011" t="s">
        <v>21</v>
      </c>
      <c r="L1011">
        <v>3</v>
      </c>
      <c r="M1011">
        <v>120800000</v>
      </c>
      <c r="N1011">
        <v>38.520000000000003</v>
      </c>
      <c r="O1011">
        <v>46538278</v>
      </c>
      <c r="P1011">
        <v>0</v>
      </c>
      <c r="Q1011">
        <v>0</v>
      </c>
      <c r="R1011">
        <v>0</v>
      </c>
      <c r="S1011">
        <v>0</v>
      </c>
      <c r="T1011" t="s">
        <v>22</v>
      </c>
      <c r="U1011" t="s">
        <v>437</v>
      </c>
    </row>
    <row r="1012" spans="1:21">
      <c r="A1012">
        <v>387893</v>
      </c>
      <c r="B1012" t="s">
        <v>49</v>
      </c>
      <c r="C1012" t="s">
        <v>50</v>
      </c>
      <c r="D1012" t="s">
        <v>51</v>
      </c>
      <c r="E1012" t="s">
        <v>52</v>
      </c>
      <c r="F1012" t="s">
        <v>53</v>
      </c>
      <c r="G1012" t="s">
        <v>54</v>
      </c>
      <c r="H1012" s="1">
        <v>9</v>
      </c>
      <c r="I1012" t="s">
        <v>19</v>
      </c>
      <c r="J1012" t="s">
        <v>32</v>
      </c>
      <c r="K1012" t="s">
        <v>21</v>
      </c>
      <c r="L1012">
        <v>1</v>
      </c>
      <c r="M1012">
        <v>25000000</v>
      </c>
      <c r="N1012">
        <v>25</v>
      </c>
      <c r="O1012">
        <v>6250000</v>
      </c>
      <c r="P1012">
        <v>0</v>
      </c>
      <c r="Q1012">
        <v>0</v>
      </c>
      <c r="R1012">
        <v>0</v>
      </c>
      <c r="S1012">
        <v>0</v>
      </c>
      <c r="T1012" t="s">
        <v>22</v>
      </c>
      <c r="U1012" t="s">
        <v>437</v>
      </c>
    </row>
    <row r="1013" spans="1:21">
      <c r="A1013">
        <v>387892</v>
      </c>
      <c r="B1013" t="s">
        <v>49</v>
      </c>
      <c r="C1013" t="s">
        <v>50</v>
      </c>
      <c r="D1013" t="s">
        <v>51</v>
      </c>
      <c r="E1013" t="s">
        <v>52</v>
      </c>
      <c r="F1013" t="s">
        <v>53</v>
      </c>
      <c r="G1013" t="s">
        <v>54</v>
      </c>
      <c r="H1013" s="1">
        <v>8</v>
      </c>
      <c r="I1013" t="s">
        <v>24</v>
      </c>
      <c r="J1013" t="s">
        <v>31</v>
      </c>
      <c r="K1013" t="s">
        <v>21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22</v>
      </c>
      <c r="U1013" t="s">
        <v>437</v>
      </c>
    </row>
    <row r="1014" spans="1:21">
      <c r="A1014">
        <v>387891</v>
      </c>
      <c r="B1014" t="s">
        <v>49</v>
      </c>
      <c r="C1014" t="s">
        <v>50</v>
      </c>
      <c r="D1014" t="s">
        <v>51</v>
      </c>
      <c r="E1014" t="s">
        <v>52</v>
      </c>
      <c r="F1014" t="s">
        <v>53</v>
      </c>
      <c r="G1014" t="s">
        <v>54</v>
      </c>
      <c r="H1014" s="1">
        <v>8</v>
      </c>
      <c r="I1014" t="s">
        <v>23</v>
      </c>
      <c r="J1014" t="s">
        <v>31</v>
      </c>
      <c r="K1014" t="s">
        <v>21</v>
      </c>
      <c r="L1014">
        <v>2</v>
      </c>
      <c r="M1014">
        <v>50000000</v>
      </c>
      <c r="N1014">
        <v>25</v>
      </c>
      <c r="O1014">
        <v>12500000</v>
      </c>
      <c r="P1014">
        <v>0</v>
      </c>
      <c r="Q1014">
        <v>0</v>
      </c>
      <c r="R1014">
        <v>0</v>
      </c>
      <c r="S1014">
        <v>0</v>
      </c>
      <c r="T1014" t="s">
        <v>22</v>
      </c>
      <c r="U1014" t="s">
        <v>437</v>
      </c>
    </row>
    <row r="1015" spans="1:21">
      <c r="A1015">
        <v>387890</v>
      </c>
      <c r="B1015" t="s">
        <v>49</v>
      </c>
      <c r="C1015" t="s">
        <v>50</v>
      </c>
      <c r="D1015" t="s">
        <v>51</v>
      </c>
      <c r="E1015" t="s">
        <v>52</v>
      </c>
      <c r="F1015" t="s">
        <v>53</v>
      </c>
      <c r="G1015" t="s">
        <v>54</v>
      </c>
      <c r="H1015" s="1">
        <v>8</v>
      </c>
      <c r="I1015" t="s">
        <v>19</v>
      </c>
      <c r="J1015" t="s">
        <v>31</v>
      </c>
      <c r="K1015" t="s">
        <v>21</v>
      </c>
      <c r="L1015">
        <v>1</v>
      </c>
      <c r="M1015">
        <v>25000000</v>
      </c>
      <c r="N1015">
        <v>25</v>
      </c>
      <c r="O1015">
        <v>6250000</v>
      </c>
      <c r="P1015">
        <v>0</v>
      </c>
      <c r="Q1015">
        <v>0</v>
      </c>
      <c r="R1015">
        <v>0</v>
      </c>
      <c r="S1015">
        <v>0</v>
      </c>
      <c r="T1015" t="s">
        <v>22</v>
      </c>
      <c r="U1015" t="s">
        <v>437</v>
      </c>
    </row>
    <row r="1016" spans="1:21">
      <c r="A1016">
        <v>387889</v>
      </c>
      <c r="B1016" t="s">
        <v>49</v>
      </c>
      <c r="C1016" t="s">
        <v>50</v>
      </c>
      <c r="D1016" t="s">
        <v>51</v>
      </c>
      <c r="E1016" t="s">
        <v>52</v>
      </c>
      <c r="F1016" t="s">
        <v>53</v>
      </c>
      <c r="G1016" t="s">
        <v>54</v>
      </c>
      <c r="H1016" s="1">
        <v>7</v>
      </c>
      <c r="I1016" t="s">
        <v>24</v>
      </c>
      <c r="J1016" t="s">
        <v>30</v>
      </c>
      <c r="K1016" t="s">
        <v>21</v>
      </c>
      <c r="L1016">
        <v>2</v>
      </c>
      <c r="M1016">
        <v>43905662</v>
      </c>
      <c r="N1016">
        <v>25.84</v>
      </c>
      <c r="O1016">
        <v>11346983</v>
      </c>
      <c r="P1016">
        <v>0</v>
      </c>
      <c r="Q1016">
        <v>0</v>
      </c>
      <c r="R1016">
        <v>0</v>
      </c>
      <c r="S1016">
        <v>0</v>
      </c>
      <c r="T1016" t="s">
        <v>22</v>
      </c>
      <c r="U1016" t="s">
        <v>437</v>
      </c>
    </row>
    <row r="1017" spans="1:21">
      <c r="A1017">
        <v>387888</v>
      </c>
      <c r="B1017" t="s">
        <v>49</v>
      </c>
      <c r="C1017" t="s">
        <v>50</v>
      </c>
      <c r="D1017" t="s">
        <v>51</v>
      </c>
      <c r="E1017" t="s">
        <v>52</v>
      </c>
      <c r="F1017" t="s">
        <v>53</v>
      </c>
      <c r="G1017" t="s">
        <v>54</v>
      </c>
      <c r="H1017" s="1">
        <v>7</v>
      </c>
      <c r="I1017" t="s">
        <v>23</v>
      </c>
      <c r="J1017" t="s">
        <v>30</v>
      </c>
      <c r="K1017" t="s">
        <v>21</v>
      </c>
      <c r="L1017">
        <v>2</v>
      </c>
      <c r="M1017">
        <v>50000000</v>
      </c>
      <c r="N1017">
        <v>25</v>
      </c>
      <c r="O1017">
        <v>12500000</v>
      </c>
      <c r="P1017">
        <v>0</v>
      </c>
      <c r="Q1017">
        <v>0</v>
      </c>
      <c r="R1017">
        <v>0</v>
      </c>
      <c r="S1017">
        <v>0</v>
      </c>
      <c r="T1017" t="s">
        <v>22</v>
      </c>
      <c r="U1017" t="s">
        <v>437</v>
      </c>
    </row>
    <row r="1018" spans="1:21">
      <c r="A1018">
        <v>387887</v>
      </c>
      <c r="B1018" t="s">
        <v>49</v>
      </c>
      <c r="C1018" t="s">
        <v>50</v>
      </c>
      <c r="D1018" t="s">
        <v>51</v>
      </c>
      <c r="E1018" t="s">
        <v>52</v>
      </c>
      <c r="F1018" t="s">
        <v>53</v>
      </c>
      <c r="G1018" t="s">
        <v>54</v>
      </c>
      <c r="H1018" s="1">
        <v>7</v>
      </c>
      <c r="I1018" t="s">
        <v>19</v>
      </c>
      <c r="J1018" t="s">
        <v>30</v>
      </c>
      <c r="K1018" t="s">
        <v>21</v>
      </c>
      <c r="L1018">
        <v>1</v>
      </c>
      <c r="M1018">
        <v>25000000</v>
      </c>
      <c r="N1018">
        <v>25</v>
      </c>
      <c r="O1018">
        <v>6250000</v>
      </c>
      <c r="P1018">
        <v>0</v>
      </c>
      <c r="Q1018">
        <v>0</v>
      </c>
      <c r="R1018">
        <v>0</v>
      </c>
      <c r="S1018">
        <v>0</v>
      </c>
      <c r="T1018" t="s">
        <v>22</v>
      </c>
      <c r="U1018" t="s">
        <v>437</v>
      </c>
    </row>
    <row r="1019" spans="1:21">
      <c r="A1019">
        <v>387886</v>
      </c>
      <c r="B1019" t="s">
        <v>49</v>
      </c>
      <c r="C1019" t="s">
        <v>50</v>
      </c>
      <c r="D1019" t="s">
        <v>51</v>
      </c>
      <c r="E1019" t="s">
        <v>52</v>
      </c>
      <c r="F1019" t="s">
        <v>53</v>
      </c>
      <c r="G1019" t="s">
        <v>54</v>
      </c>
      <c r="H1019" s="1">
        <v>6</v>
      </c>
      <c r="I1019" t="s">
        <v>24</v>
      </c>
      <c r="J1019" t="s">
        <v>29</v>
      </c>
      <c r="K1019" t="s">
        <v>21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22</v>
      </c>
      <c r="U1019" t="s">
        <v>438</v>
      </c>
    </row>
    <row r="1020" spans="1:21">
      <c r="A1020">
        <v>387885</v>
      </c>
      <c r="B1020" t="s">
        <v>49</v>
      </c>
      <c r="C1020" t="s">
        <v>50</v>
      </c>
      <c r="D1020" t="s">
        <v>51</v>
      </c>
      <c r="E1020" t="s">
        <v>52</v>
      </c>
      <c r="F1020" t="s">
        <v>53</v>
      </c>
      <c r="G1020" t="s">
        <v>54</v>
      </c>
      <c r="H1020" s="1">
        <v>6</v>
      </c>
      <c r="I1020" t="s">
        <v>23</v>
      </c>
      <c r="J1020" t="s">
        <v>29</v>
      </c>
      <c r="K1020" t="s">
        <v>21</v>
      </c>
      <c r="L1020">
        <v>2</v>
      </c>
      <c r="M1020">
        <v>49787000</v>
      </c>
      <c r="N1020">
        <v>22.8</v>
      </c>
      <c r="O1020">
        <v>11355829</v>
      </c>
      <c r="P1020">
        <v>1</v>
      </c>
      <c r="Q1020">
        <v>31820000</v>
      </c>
      <c r="R1020">
        <v>20.03</v>
      </c>
      <c r="S1020">
        <v>6375168</v>
      </c>
      <c r="T1020" t="s">
        <v>22</v>
      </c>
      <c r="U1020" t="s">
        <v>438</v>
      </c>
    </row>
    <row r="1021" spans="1:21">
      <c r="A1021">
        <v>387884</v>
      </c>
      <c r="B1021" t="s">
        <v>49</v>
      </c>
      <c r="C1021" t="s">
        <v>50</v>
      </c>
      <c r="D1021" t="s">
        <v>51</v>
      </c>
      <c r="E1021" t="s">
        <v>52</v>
      </c>
      <c r="F1021" t="s">
        <v>53</v>
      </c>
      <c r="G1021" t="s">
        <v>54</v>
      </c>
      <c r="H1021" s="1">
        <v>6</v>
      </c>
      <c r="I1021" t="s">
        <v>19</v>
      </c>
      <c r="J1021" t="s">
        <v>29</v>
      </c>
      <c r="K1021" t="s">
        <v>21</v>
      </c>
      <c r="L1021">
        <v>1</v>
      </c>
      <c r="M1021">
        <v>25000000</v>
      </c>
      <c r="N1021">
        <v>25</v>
      </c>
      <c r="O1021">
        <v>6250000</v>
      </c>
      <c r="P1021">
        <v>2</v>
      </c>
      <c r="Q1021">
        <v>38225700</v>
      </c>
      <c r="R1021">
        <v>26.05</v>
      </c>
      <c r="S1021">
        <v>9960420</v>
      </c>
      <c r="T1021" t="s">
        <v>22</v>
      </c>
      <c r="U1021" t="s">
        <v>438</v>
      </c>
    </row>
    <row r="1022" spans="1:21">
      <c r="A1022">
        <v>387883</v>
      </c>
      <c r="B1022" t="s">
        <v>49</v>
      </c>
      <c r="C1022" t="s">
        <v>50</v>
      </c>
      <c r="D1022" t="s">
        <v>51</v>
      </c>
      <c r="E1022" t="s">
        <v>52</v>
      </c>
      <c r="F1022" t="s">
        <v>53</v>
      </c>
      <c r="G1022" t="s">
        <v>54</v>
      </c>
      <c r="H1022" s="1">
        <v>5</v>
      </c>
      <c r="I1022" t="s">
        <v>24</v>
      </c>
      <c r="J1022" t="s">
        <v>28</v>
      </c>
      <c r="K1022" t="s">
        <v>21</v>
      </c>
      <c r="L1022">
        <v>2</v>
      </c>
      <c r="M1022">
        <v>54048750</v>
      </c>
      <c r="N1022">
        <v>25.31</v>
      </c>
      <c r="O1022">
        <v>13682957</v>
      </c>
      <c r="P1022">
        <v>0</v>
      </c>
      <c r="Q1022">
        <v>0</v>
      </c>
      <c r="R1022">
        <v>0</v>
      </c>
      <c r="S1022">
        <v>0</v>
      </c>
      <c r="T1022" t="s">
        <v>22</v>
      </c>
      <c r="U1022" t="s">
        <v>438</v>
      </c>
    </row>
    <row r="1023" spans="1:21">
      <c r="A1023">
        <v>387882</v>
      </c>
      <c r="B1023" t="s">
        <v>49</v>
      </c>
      <c r="C1023" t="s">
        <v>50</v>
      </c>
      <c r="D1023" t="s">
        <v>51</v>
      </c>
      <c r="E1023" t="s">
        <v>52</v>
      </c>
      <c r="F1023" t="s">
        <v>53</v>
      </c>
      <c r="G1023" t="s">
        <v>54</v>
      </c>
      <c r="H1023" s="1">
        <v>5</v>
      </c>
      <c r="I1023" t="s">
        <v>23</v>
      </c>
      <c r="J1023" t="s">
        <v>28</v>
      </c>
      <c r="K1023" t="s">
        <v>21</v>
      </c>
      <c r="L1023">
        <v>2</v>
      </c>
      <c r="M1023">
        <v>53424500</v>
      </c>
      <c r="N1023">
        <v>22.96</v>
      </c>
      <c r="O1023">
        <v>12269154</v>
      </c>
      <c r="P1023">
        <v>0</v>
      </c>
      <c r="Q1023">
        <v>0</v>
      </c>
      <c r="R1023">
        <v>0</v>
      </c>
      <c r="S1023">
        <v>0</v>
      </c>
      <c r="T1023" t="s">
        <v>22</v>
      </c>
      <c r="U1023" t="s">
        <v>438</v>
      </c>
    </row>
    <row r="1024" spans="1:21">
      <c r="A1024">
        <v>387881</v>
      </c>
      <c r="B1024" t="s">
        <v>49</v>
      </c>
      <c r="C1024" t="s">
        <v>50</v>
      </c>
      <c r="D1024" t="s">
        <v>51</v>
      </c>
      <c r="E1024" t="s">
        <v>52</v>
      </c>
      <c r="F1024" t="s">
        <v>53</v>
      </c>
      <c r="G1024" t="s">
        <v>54</v>
      </c>
      <c r="H1024" s="1">
        <v>5</v>
      </c>
      <c r="I1024" t="s">
        <v>19</v>
      </c>
      <c r="J1024" t="s">
        <v>28</v>
      </c>
      <c r="K1024" t="s">
        <v>21</v>
      </c>
      <c r="L1024">
        <v>1</v>
      </c>
      <c r="M1024">
        <v>25000000</v>
      </c>
      <c r="N1024">
        <v>25</v>
      </c>
      <c r="O1024">
        <v>6250000</v>
      </c>
      <c r="P1024">
        <v>1</v>
      </c>
      <c r="Q1024">
        <v>27625000</v>
      </c>
      <c r="R1024">
        <v>20.53</v>
      </c>
      <c r="S1024">
        <v>5671850</v>
      </c>
      <c r="T1024" t="s">
        <v>22</v>
      </c>
      <c r="U1024" t="s">
        <v>438</v>
      </c>
    </row>
    <row r="1025" spans="1:21">
      <c r="A1025">
        <v>387880</v>
      </c>
      <c r="B1025" t="s">
        <v>49</v>
      </c>
      <c r="C1025" t="s">
        <v>50</v>
      </c>
      <c r="D1025" t="s">
        <v>51</v>
      </c>
      <c r="E1025" t="s">
        <v>52</v>
      </c>
      <c r="F1025" t="s">
        <v>53</v>
      </c>
      <c r="G1025" t="s">
        <v>54</v>
      </c>
      <c r="H1025" s="1">
        <v>4</v>
      </c>
      <c r="I1025" t="s">
        <v>24</v>
      </c>
      <c r="J1025" t="s">
        <v>27</v>
      </c>
      <c r="K1025" t="s">
        <v>21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31320000</v>
      </c>
      <c r="R1025">
        <v>24.86</v>
      </c>
      <c r="S1025">
        <v>7787188</v>
      </c>
      <c r="T1025" t="s">
        <v>22</v>
      </c>
      <c r="U1025" t="s">
        <v>438</v>
      </c>
    </row>
    <row r="1026" spans="1:21">
      <c r="A1026">
        <v>387879</v>
      </c>
      <c r="B1026" t="s">
        <v>49</v>
      </c>
      <c r="C1026" t="s">
        <v>50</v>
      </c>
      <c r="D1026" t="s">
        <v>51</v>
      </c>
      <c r="E1026" t="s">
        <v>52</v>
      </c>
      <c r="F1026" t="s">
        <v>53</v>
      </c>
      <c r="G1026" t="s">
        <v>54</v>
      </c>
      <c r="H1026" s="1">
        <v>4</v>
      </c>
      <c r="I1026" t="s">
        <v>23</v>
      </c>
      <c r="J1026" t="s">
        <v>27</v>
      </c>
      <c r="K1026" t="s">
        <v>21</v>
      </c>
      <c r="L1026">
        <v>1</v>
      </c>
      <c r="M1026">
        <v>25090625</v>
      </c>
      <c r="N1026">
        <v>25.99</v>
      </c>
      <c r="O1026">
        <v>6523562</v>
      </c>
      <c r="P1026">
        <v>0</v>
      </c>
      <c r="Q1026">
        <v>0</v>
      </c>
      <c r="R1026">
        <v>0</v>
      </c>
      <c r="S1026">
        <v>0</v>
      </c>
      <c r="T1026" t="s">
        <v>22</v>
      </c>
      <c r="U1026" t="s">
        <v>438</v>
      </c>
    </row>
    <row r="1027" spans="1:21">
      <c r="A1027">
        <v>387878</v>
      </c>
      <c r="B1027" t="s">
        <v>49</v>
      </c>
      <c r="C1027" t="s">
        <v>50</v>
      </c>
      <c r="D1027" t="s">
        <v>51</v>
      </c>
      <c r="E1027" t="s">
        <v>52</v>
      </c>
      <c r="F1027" t="s">
        <v>53</v>
      </c>
      <c r="G1027" t="s">
        <v>54</v>
      </c>
      <c r="H1027" s="1">
        <v>4</v>
      </c>
      <c r="I1027" t="s">
        <v>19</v>
      </c>
      <c r="J1027" t="s">
        <v>27</v>
      </c>
      <c r="K1027" t="s">
        <v>21</v>
      </c>
      <c r="L1027">
        <v>2</v>
      </c>
      <c r="M1027">
        <v>50000000</v>
      </c>
      <c r="N1027">
        <v>25</v>
      </c>
      <c r="O1027">
        <v>12500000</v>
      </c>
      <c r="P1027">
        <v>1</v>
      </c>
      <c r="Q1027">
        <v>31492200</v>
      </c>
      <c r="R1027">
        <v>19.350000000000001</v>
      </c>
      <c r="S1027">
        <v>6095472</v>
      </c>
      <c r="T1027" t="s">
        <v>22</v>
      </c>
      <c r="U1027" t="s">
        <v>439</v>
      </c>
    </row>
    <row r="1028" spans="1:21">
      <c r="A1028">
        <v>387877</v>
      </c>
      <c r="B1028" t="s">
        <v>49</v>
      </c>
      <c r="C1028" t="s">
        <v>50</v>
      </c>
      <c r="D1028" t="s">
        <v>51</v>
      </c>
      <c r="E1028" t="s">
        <v>52</v>
      </c>
      <c r="F1028" t="s">
        <v>53</v>
      </c>
      <c r="G1028" t="s">
        <v>54</v>
      </c>
      <c r="H1028" s="1">
        <v>3</v>
      </c>
      <c r="I1028" t="s">
        <v>24</v>
      </c>
      <c r="J1028" t="s">
        <v>26</v>
      </c>
      <c r="K1028" t="s">
        <v>21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22</v>
      </c>
      <c r="U1028" t="s">
        <v>439</v>
      </c>
    </row>
    <row r="1029" spans="1:21">
      <c r="A1029">
        <v>387876</v>
      </c>
      <c r="B1029" t="s">
        <v>49</v>
      </c>
      <c r="C1029" t="s">
        <v>50</v>
      </c>
      <c r="D1029" t="s">
        <v>51</v>
      </c>
      <c r="E1029" t="s">
        <v>52</v>
      </c>
      <c r="F1029" t="s">
        <v>53</v>
      </c>
      <c r="G1029" t="s">
        <v>54</v>
      </c>
      <c r="H1029" s="1">
        <v>3</v>
      </c>
      <c r="I1029" t="s">
        <v>23</v>
      </c>
      <c r="J1029" t="s">
        <v>26</v>
      </c>
      <c r="K1029" t="s">
        <v>21</v>
      </c>
      <c r="L1029">
        <v>2</v>
      </c>
      <c r="M1029">
        <v>43905662</v>
      </c>
      <c r="N1029">
        <v>25.84</v>
      </c>
      <c r="O1029">
        <v>11346983</v>
      </c>
      <c r="P1029">
        <v>0</v>
      </c>
      <c r="Q1029">
        <v>0</v>
      </c>
      <c r="R1029">
        <v>0</v>
      </c>
      <c r="S1029">
        <v>0</v>
      </c>
      <c r="T1029" t="s">
        <v>22</v>
      </c>
      <c r="U1029" t="s">
        <v>439</v>
      </c>
    </row>
    <row r="1030" spans="1:21">
      <c r="A1030">
        <v>387875</v>
      </c>
      <c r="B1030" t="s">
        <v>49</v>
      </c>
      <c r="C1030" t="s">
        <v>50</v>
      </c>
      <c r="D1030" t="s">
        <v>51</v>
      </c>
      <c r="E1030" t="s">
        <v>52</v>
      </c>
      <c r="F1030" t="s">
        <v>53</v>
      </c>
      <c r="G1030" t="s">
        <v>54</v>
      </c>
      <c r="H1030" s="1">
        <v>3</v>
      </c>
      <c r="I1030" t="s">
        <v>19</v>
      </c>
      <c r="J1030" t="s">
        <v>26</v>
      </c>
      <c r="K1030" t="s">
        <v>21</v>
      </c>
      <c r="L1030">
        <v>2</v>
      </c>
      <c r="M1030">
        <v>50000000</v>
      </c>
      <c r="N1030">
        <v>25</v>
      </c>
      <c r="O1030">
        <v>12500000</v>
      </c>
      <c r="P1030">
        <v>0</v>
      </c>
      <c r="Q1030">
        <v>0</v>
      </c>
      <c r="R1030">
        <v>0</v>
      </c>
      <c r="S1030">
        <v>0</v>
      </c>
      <c r="T1030" t="s">
        <v>22</v>
      </c>
      <c r="U1030" t="s">
        <v>439</v>
      </c>
    </row>
    <row r="1031" spans="1:21">
      <c r="A1031">
        <v>387874</v>
      </c>
      <c r="B1031" t="s">
        <v>49</v>
      </c>
      <c r="C1031" t="s">
        <v>50</v>
      </c>
      <c r="D1031" t="s">
        <v>51</v>
      </c>
      <c r="E1031" t="s">
        <v>52</v>
      </c>
      <c r="F1031" t="s">
        <v>53</v>
      </c>
      <c r="G1031" t="s">
        <v>54</v>
      </c>
      <c r="H1031" s="1">
        <v>2</v>
      </c>
      <c r="I1031" t="s">
        <v>24</v>
      </c>
      <c r="J1031" t="s">
        <v>25</v>
      </c>
      <c r="K1031" t="s">
        <v>21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22</v>
      </c>
      <c r="U1031" t="s">
        <v>439</v>
      </c>
    </row>
    <row r="1032" spans="1:21">
      <c r="A1032">
        <v>387873</v>
      </c>
      <c r="B1032" t="s">
        <v>49</v>
      </c>
      <c r="C1032" t="s">
        <v>50</v>
      </c>
      <c r="D1032" t="s">
        <v>51</v>
      </c>
      <c r="E1032" t="s">
        <v>52</v>
      </c>
      <c r="F1032" t="s">
        <v>53</v>
      </c>
      <c r="G1032" t="s">
        <v>54</v>
      </c>
      <c r="H1032" s="1">
        <v>2</v>
      </c>
      <c r="I1032" t="s">
        <v>23</v>
      </c>
      <c r="J1032" t="s">
        <v>25</v>
      </c>
      <c r="K1032" t="s">
        <v>21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22</v>
      </c>
      <c r="U1032" t="s">
        <v>439</v>
      </c>
    </row>
    <row r="1033" spans="1:21">
      <c r="A1033">
        <v>387872</v>
      </c>
      <c r="B1033" t="s">
        <v>49</v>
      </c>
      <c r="C1033" t="s">
        <v>50</v>
      </c>
      <c r="D1033" t="s">
        <v>51</v>
      </c>
      <c r="E1033" t="s">
        <v>52</v>
      </c>
      <c r="F1033" t="s">
        <v>53</v>
      </c>
      <c r="G1033" t="s">
        <v>54</v>
      </c>
      <c r="H1033" s="1">
        <v>2</v>
      </c>
      <c r="I1033" t="s">
        <v>19</v>
      </c>
      <c r="J1033" t="s">
        <v>25</v>
      </c>
      <c r="K1033" t="s">
        <v>21</v>
      </c>
      <c r="L1033">
        <v>1</v>
      </c>
      <c r="M1033">
        <v>25000000</v>
      </c>
      <c r="N1033">
        <v>25</v>
      </c>
      <c r="O1033">
        <v>6250000</v>
      </c>
      <c r="P1033">
        <v>2</v>
      </c>
      <c r="Q1033">
        <v>54125000</v>
      </c>
      <c r="R1033">
        <v>24.73</v>
      </c>
      <c r="S1033">
        <v>13385551</v>
      </c>
      <c r="T1033" t="s">
        <v>22</v>
      </c>
      <c r="U1033" t="s">
        <v>439</v>
      </c>
    </row>
    <row r="1034" spans="1:21">
      <c r="A1034">
        <v>387871</v>
      </c>
      <c r="B1034" t="s">
        <v>49</v>
      </c>
      <c r="C1034" t="s">
        <v>50</v>
      </c>
      <c r="D1034" t="s">
        <v>51</v>
      </c>
      <c r="E1034" t="s">
        <v>52</v>
      </c>
      <c r="F1034" t="s">
        <v>53</v>
      </c>
      <c r="G1034" t="s">
        <v>54</v>
      </c>
      <c r="H1034" s="1">
        <v>1</v>
      </c>
      <c r="I1034" t="s">
        <v>24</v>
      </c>
      <c r="J1034" t="s">
        <v>20</v>
      </c>
      <c r="K1034" t="s">
        <v>21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22</v>
      </c>
      <c r="U1034" t="s">
        <v>439</v>
      </c>
    </row>
    <row r="1035" spans="1:21">
      <c r="A1035">
        <v>387870</v>
      </c>
      <c r="B1035" t="s">
        <v>49</v>
      </c>
      <c r="C1035" t="s">
        <v>50</v>
      </c>
      <c r="D1035" t="s">
        <v>51</v>
      </c>
      <c r="E1035" t="s">
        <v>52</v>
      </c>
      <c r="F1035" t="s">
        <v>53</v>
      </c>
      <c r="G1035" t="s">
        <v>54</v>
      </c>
      <c r="H1035" s="1">
        <v>1</v>
      </c>
      <c r="I1035" t="s">
        <v>23</v>
      </c>
      <c r="J1035" t="s">
        <v>20</v>
      </c>
      <c r="K1035" t="s">
        <v>21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22</v>
      </c>
      <c r="U1035" t="s">
        <v>440</v>
      </c>
    </row>
    <row r="1036" spans="1:21">
      <c r="A1036">
        <v>387869</v>
      </c>
      <c r="B1036" t="s">
        <v>49</v>
      </c>
      <c r="C1036" t="s">
        <v>50</v>
      </c>
      <c r="D1036" t="s">
        <v>51</v>
      </c>
      <c r="E1036" t="s">
        <v>52</v>
      </c>
      <c r="F1036" t="s">
        <v>53</v>
      </c>
      <c r="G1036" t="s">
        <v>54</v>
      </c>
      <c r="H1036" s="1">
        <v>1</v>
      </c>
      <c r="I1036" t="s">
        <v>19</v>
      </c>
      <c r="J1036" t="s">
        <v>20</v>
      </c>
      <c r="K1036" t="s">
        <v>21</v>
      </c>
      <c r="L1036">
        <v>1</v>
      </c>
      <c r="M1036">
        <v>25000000</v>
      </c>
      <c r="N1036">
        <v>25</v>
      </c>
      <c r="O1036">
        <v>6250000</v>
      </c>
      <c r="P1036">
        <v>0</v>
      </c>
      <c r="Q1036">
        <v>0</v>
      </c>
      <c r="R1036">
        <v>0</v>
      </c>
      <c r="S1036">
        <v>0</v>
      </c>
      <c r="T1036" t="s">
        <v>22</v>
      </c>
      <c r="U1036" t="s">
        <v>440</v>
      </c>
    </row>
    <row r="1037" spans="1:21">
      <c r="A1037">
        <v>387868</v>
      </c>
      <c r="B1037" t="s">
        <v>49</v>
      </c>
      <c r="C1037" t="s">
        <v>50</v>
      </c>
      <c r="D1037" t="s">
        <v>51</v>
      </c>
      <c r="E1037" t="s">
        <v>52</v>
      </c>
      <c r="F1037" t="s">
        <v>53</v>
      </c>
      <c r="G1037" t="s">
        <v>54</v>
      </c>
      <c r="H1037" s="1">
        <v>12</v>
      </c>
      <c r="I1037" t="s">
        <v>24</v>
      </c>
      <c r="J1037" t="s">
        <v>35</v>
      </c>
      <c r="K1037" t="s">
        <v>21</v>
      </c>
      <c r="L1037">
        <v>2</v>
      </c>
      <c r="M1037">
        <v>50000000</v>
      </c>
      <c r="N1037">
        <v>25</v>
      </c>
      <c r="O1037">
        <v>12500000</v>
      </c>
      <c r="P1037">
        <v>0</v>
      </c>
      <c r="Q1037">
        <v>0</v>
      </c>
      <c r="R1037">
        <v>0</v>
      </c>
      <c r="S1037">
        <v>0</v>
      </c>
      <c r="T1037" t="s">
        <v>22</v>
      </c>
      <c r="U1037" t="s">
        <v>440</v>
      </c>
    </row>
    <row r="1038" spans="1:21">
      <c r="A1038">
        <v>387867</v>
      </c>
      <c r="B1038" t="s">
        <v>49</v>
      </c>
      <c r="C1038" t="s">
        <v>50</v>
      </c>
      <c r="D1038" t="s">
        <v>51</v>
      </c>
      <c r="E1038" t="s">
        <v>52</v>
      </c>
      <c r="F1038" t="s">
        <v>53</v>
      </c>
      <c r="G1038" t="s">
        <v>54</v>
      </c>
      <c r="H1038" s="1">
        <v>12</v>
      </c>
      <c r="I1038" t="s">
        <v>23</v>
      </c>
      <c r="J1038" t="s">
        <v>35</v>
      </c>
      <c r="K1038" t="s">
        <v>21</v>
      </c>
      <c r="L1038">
        <v>1</v>
      </c>
      <c r="M1038">
        <v>25000000</v>
      </c>
      <c r="N1038">
        <v>25</v>
      </c>
      <c r="O1038">
        <v>6250000</v>
      </c>
      <c r="P1038">
        <v>0</v>
      </c>
      <c r="Q1038">
        <v>0</v>
      </c>
      <c r="R1038">
        <v>0</v>
      </c>
      <c r="S1038">
        <v>0</v>
      </c>
      <c r="T1038" t="s">
        <v>22</v>
      </c>
      <c r="U1038" t="s">
        <v>440</v>
      </c>
    </row>
    <row r="1039" spans="1:21">
      <c r="A1039">
        <v>387866</v>
      </c>
      <c r="B1039" t="s">
        <v>49</v>
      </c>
      <c r="C1039" t="s">
        <v>50</v>
      </c>
      <c r="D1039" t="s">
        <v>51</v>
      </c>
      <c r="E1039" t="s">
        <v>52</v>
      </c>
      <c r="F1039" t="s">
        <v>53</v>
      </c>
      <c r="G1039" t="s">
        <v>54</v>
      </c>
      <c r="H1039" s="1">
        <v>12</v>
      </c>
      <c r="I1039" t="s">
        <v>19</v>
      </c>
      <c r="J1039" t="s">
        <v>35</v>
      </c>
      <c r="K1039" t="s">
        <v>21</v>
      </c>
      <c r="L1039">
        <v>2</v>
      </c>
      <c r="M1039">
        <v>50000000</v>
      </c>
      <c r="N1039">
        <v>25</v>
      </c>
      <c r="O1039">
        <v>12500000</v>
      </c>
      <c r="P1039">
        <v>0</v>
      </c>
      <c r="Q1039">
        <v>0</v>
      </c>
      <c r="R1039">
        <v>0</v>
      </c>
      <c r="S1039">
        <v>0</v>
      </c>
      <c r="T1039" t="s">
        <v>22</v>
      </c>
      <c r="U1039" t="s">
        <v>440</v>
      </c>
    </row>
    <row r="1040" spans="1:21">
      <c r="A1040">
        <v>387865</v>
      </c>
      <c r="B1040" t="s">
        <v>49</v>
      </c>
      <c r="C1040" t="s">
        <v>50</v>
      </c>
      <c r="D1040" t="s">
        <v>51</v>
      </c>
      <c r="E1040" t="s">
        <v>52</v>
      </c>
      <c r="F1040" t="s">
        <v>53</v>
      </c>
      <c r="G1040" t="s">
        <v>54</v>
      </c>
      <c r="H1040" s="1">
        <v>11</v>
      </c>
      <c r="I1040" t="s">
        <v>24</v>
      </c>
      <c r="J1040" t="s">
        <v>34</v>
      </c>
      <c r="K1040" t="s">
        <v>21</v>
      </c>
      <c r="L1040">
        <v>3</v>
      </c>
      <c r="M1040">
        <v>74787000</v>
      </c>
      <c r="N1040">
        <v>23.54</v>
      </c>
      <c r="O1040">
        <v>17605829</v>
      </c>
      <c r="P1040">
        <v>0</v>
      </c>
      <c r="Q1040">
        <v>0</v>
      </c>
      <c r="R1040">
        <v>0</v>
      </c>
      <c r="S1040">
        <v>0</v>
      </c>
      <c r="T1040" t="s">
        <v>22</v>
      </c>
      <c r="U1040" t="s">
        <v>440</v>
      </c>
    </row>
    <row r="1041" spans="1:21">
      <c r="A1041">
        <v>387864</v>
      </c>
      <c r="B1041" t="s">
        <v>49</v>
      </c>
      <c r="C1041" t="s">
        <v>50</v>
      </c>
      <c r="D1041" t="s">
        <v>51</v>
      </c>
      <c r="E1041" t="s">
        <v>52</v>
      </c>
      <c r="F1041" t="s">
        <v>53</v>
      </c>
      <c r="G1041" t="s">
        <v>54</v>
      </c>
      <c r="H1041" s="1">
        <v>11</v>
      </c>
      <c r="I1041" t="s">
        <v>23</v>
      </c>
      <c r="J1041" t="s">
        <v>34</v>
      </c>
      <c r="K1041" t="s">
        <v>21</v>
      </c>
      <c r="L1041">
        <v>1</v>
      </c>
      <c r="M1041">
        <v>25000000</v>
      </c>
      <c r="N1041">
        <v>25</v>
      </c>
      <c r="O1041">
        <v>6250000</v>
      </c>
      <c r="P1041">
        <v>0</v>
      </c>
      <c r="Q1041">
        <v>0</v>
      </c>
      <c r="R1041">
        <v>0</v>
      </c>
      <c r="S1041">
        <v>0</v>
      </c>
      <c r="T1041" t="s">
        <v>22</v>
      </c>
      <c r="U1041" t="s">
        <v>440</v>
      </c>
    </row>
    <row r="1042" spans="1:21">
      <c r="A1042">
        <v>387863</v>
      </c>
      <c r="B1042" t="s">
        <v>49</v>
      </c>
      <c r="C1042" t="s">
        <v>50</v>
      </c>
      <c r="D1042" t="s">
        <v>51</v>
      </c>
      <c r="E1042" t="s">
        <v>52</v>
      </c>
      <c r="F1042" t="s">
        <v>53</v>
      </c>
      <c r="G1042" t="s">
        <v>54</v>
      </c>
      <c r="H1042" s="1">
        <v>11</v>
      </c>
      <c r="I1042" t="s">
        <v>19</v>
      </c>
      <c r="J1042" t="s">
        <v>34</v>
      </c>
      <c r="K1042" t="s">
        <v>21</v>
      </c>
      <c r="L1042">
        <v>1</v>
      </c>
      <c r="M1042">
        <v>25000000</v>
      </c>
      <c r="N1042">
        <v>25</v>
      </c>
      <c r="O1042">
        <v>6250000</v>
      </c>
      <c r="P1042">
        <v>0</v>
      </c>
      <c r="Q1042">
        <v>0</v>
      </c>
      <c r="R1042">
        <v>0</v>
      </c>
      <c r="S1042">
        <v>0</v>
      </c>
      <c r="T1042" t="s">
        <v>22</v>
      </c>
      <c r="U1042" t="s">
        <v>440</v>
      </c>
    </row>
    <row r="1043" spans="1:21">
      <c r="A1043">
        <v>387862</v>
      </c>
      <c r="B1043" t="s">
        <v>49</v>
      </c>
      <c r="C1043" t="s">
        <v>50</v>
      </c>
      <c r="D1043" t="s">
        <v>51</v>
      </c>
      <c r="E1043" t="s">
        <v>52</v>
      </c>
      <c r="F1043" t="s">
        <v>53</v>
      </c>
      <c r="G1043" t="s">
        <v>54</v>
      </c>
      <c r="H1043" s="1">
        <v>10</v>
      </c>
      <c r="I1043" t="s">
        <v>24</v>
      </c>
      <c r="J1043" t="s">
        <v>33</v>
      </c>
      <c r="K1043" t="s">
        <v>21</v>
      </c>
      <c r="L1043">
        <v>2</v>
      </c>
      <c r="M1043">
        <v>53424500</v>
      </c>
      <c r="N1043">
        <v>22.96</v>
      </c>
      <c r="O1043">
        <v>12269154</v>
      </c>
      <c r="P1043">
        <v>0</v>
      </c>
      <c r="Q1043">
        <v>0</v>
      </c>
      <c r="R1043">
        <v>0</v>
      </c>
      <c r="S1043">
        <v>0</v>
      </c>
      <c r="T1043" t="s">
        <v>22</v>
      </c>
      <c r="U1043" t="s">
        <v>316</v>
      </c>
    </row>
    <row r="1044" spans="1:21">
      <c r="A1044">
        <v>387861</v>
      </c>
      <c r="B1044" t="s">
        <v>49</v>
      </c>
      <c r="C1044" t="s">
        <v>50</v>
      </c>
      <c r="D1044" t="s">
        <v>51</v>
      </c>
      <c r="E1044" t="s">
        <v>52</v>
      </c>
      <c r="F1044" t="s">
        <v>53</v>
      </c>
      <c r="G1044" t="s">
        <v>54</v>
      </c>
      <c r="H1044" s="1">
        <v>10</v>
      </c>
      <c r="I1044" t="s">
        <v>23</v>
      </c>
      <c r="J1044" t="s">
        <v>33</v>
      </c>
      <c r="K1044" t="s">
        <v>21</v>
      </c>
      <c r="L1044">
        <v>1</v>
      </c>
      <c r="M1044">
        <v>25000000</v>
      </c>
      <c r="N1044">
        <v>25</v>
      </c>
      <c r="O1044">
        <v>6250000</v>
      </c>
      <c r="P1044">
        <v>0</v>
      </c>
      <c r="Q1044">
        <v>0</v>
      </c>
      <c r="R1044">
        <v>0</v>
      </c>
      <c r="S1044">
        <v>0</v>
      </c>
      <c r="T1044" t="s">
        <v>22</v>
      </c>
      <c r="U1044" t="s">
        <v>316</v>
      </c>
    </row>
    <row r="1045" spans="1:21">
      <c r="A1045">
        <v>387860</v>
      </c>
      <c r="B1045" t="s">
        <v>49</v>
      </c>
      <c r="C1045" t="s">
        <v>50</v>
      </c>
      <c r="D1045" t="s">
        <v>51</v>
      </c>
      <c r="E1045" t="s">
        <v>52</v>
      </c>
      <c r="F1045" t="s">
        <v>53</v>
      </c>
      <c r="G1045" t="s">
        <v>54</v>
      </c>
      <c r="H1045" s="1">
        <v>10</v>
      </c>
      <c r="I1045" t="s">
        <v>19</v>
      </c>
      <c r="J1045" t="s">
        <v>33</v>
      </c>
      <c r="K1045" t="s">
        <v>21</v>
      </c>
      <c r="L1045">
        <v>1</v>
      </c>
      <c r="M1045">
        <v>25000000</v>
      </c>
      <c r="N1045">
        <v>25</v>
      </c>
      <c r="O1045">
        <v>6250000</v>
      </c>
      <c r="P1045">
        <v>0</v>
      </c>
      <c r="Q1045">
        <v>0</v>
      </c>
      <c r="R1045">
        <v>0</v>
      </c>
      <c r="S1045">
        <v>0</v>
      </c>
      <c r="T1045" t="s">
        <v>22</v>
      </c>
      <c r="U1045" t="s">
        <v>316</v>
      </c>
    </row>
    <row r="1046" spans="1:21">
      <c r="A1046">
        <v>323847</v>
      </c>
      <c r="B1046" t="s">
        <v>78</v>
      </c>
      <c r="C1046" t="s">
        <v>81</v>
      </c>
      <c r="D1046" t="s">
        <v>79</v>
      </c>
      <c r="E1046" t="s">
        <v>82</v>
      </c>
      <c r="G1046" t="s">
        <v>80</v>
      </c>
      <c r="H1046" s="1">
        <v>9</v>
      </c>
      <c r="I1046" t="s">
        <v>24</v>
      </c>
      <c r="J1046" t="s">
        <v>32</v>
      </c>
      <c r="K1046" t="s">
        <v>21</v>
      </c>
      <c r="L1046">
        <v>10</v>
      </c>
      <c r="M1046">
        <v>17700000</v>
      </c>
      <c r="N1046">
        <v>39.24</v>
      </c>
      <c r="O1046">
        <v>6945600</v>
      </c>
      <c r="P1046">
        <v>1</v>
      </c>
      <c r="Q1046">
        <v>14560689</v>
      </c>
      <c r="R1046">
        <v>42.39</v>
      </c>
      <c r="S1046">
        <v>6172464</v>
      </c>
      <c r="T1046" t="s">
        <v>22</v>
      </c>
      <c r="U1046" t="s">
        <v>441</v>
      </c>
    </row>
    <row r="1047" spans="1:21">
      <c r="A1047">
        <v>323846</v>
      </c>
      <c r="B1047" t="s">
        <v>78</v>
      </c>
      <c r="C1047" t="s">
        <v>81</v>
      </c>
      <c r="D1047" t="s">
        <v>79</v>
      </c>
      <c r="E1047" t="s">
        <v>82</v>
      </c>
      <c r="G1047" t="s">
        <v>80</v>
      </c>
      <c r="H1047" s="1">
        <v>9</v>
      </c>
      <c r="I1047" t="s">
        <v>23</v>
      </c>
      <c r="J1047" t="s">
        <v>32</v>
      </c>
      <c r="K1047" t="s">
        <v>21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22</v>
      </c>
      <c r="U1047" t="s">
        <v>441</v>
      </c>
    </row>
    <row r="1048" spans="1:21">
      <c r="A1048">
        <v>323845</v>
      </c>
      <c r="B1048" t="s">
        <v>78</v>
      </c>
      <c r="C1048" t="s">
        <v>81</v>
      </c>
      <c r="D1048" t="s">
        <v>79</v>
      </c>
      <c r="E1048" t="s">
        <v>82</v>
      </c>
      <c r="G1048" t="s">
        <v>80</v>
      </c>
      <c r="H1048" s="1">
        <v>9</v>
      </c>
      <c r="I1048" t="s">
        <v>19</v>
      </c>
      <c r="J1048" t="s">
        <v>32</v>
      </c>
      <c r="K1048" t="s">
        <v>21</v>
      </c>
      <c r="L1048">
        <v>10</v>
      </c>
      <c r="M1048">
        <v>17700000</v>
      </c>
      <c r="N1048">
        <v>39.24</v>
      </c>
      <c r="O1048">
        <v>6945600</v>
      </c>
      <c r="P1048">
        <v>1</v>
      </c>
      <c r="Q1048">
        <v>14560689</v>
      </c>
      <c r="R1048">
        <v>42.39</v>
      </c>
      <c r="S1048">
        <v>6172464</v>
      </c>
      <c r="T1048" t="s">
        <v>22</v>
      </c>
      <c r="U1048" t="s">
        <v>441</v>
      </c>
    </row>
    <row r="1049" spans="1:21">
      <c r="A1049">
        <v>323844</v>
      </c>
      <c r="B1049" t="s">
        <v>78</v>
      </c>
      <c r="C1049" t="s">
        <v>81</v>
      </c>
      <c r="D1049" t="s">
        <v>79</v>
      </c>
      <c r="E1049" t="s">
        <v>82</v>
      </c>
      <c r="G1049" t="s">
        <v>80</v>
      </c>
      <c r="H1049" s="1">
        <v>8</v>
      </c>
      <c r="I1049" t="s">
        <v>24</v>
      </c>
      <c r="J1049" t="s">
        <v>31</v>
      </c>
      <c r="K1049" t="s">
        <v>21</v>
      </c>
      <c r="L1049">
        <v>10</v>
      </c>
      <c r="M1049">
        <v>18200000</v>
      </c>
      <c r="N1049">
        <v>38.71</v>
      </c>
      <c r="O1049">
        <v>7045600</v>
      </c>
      <c r="P1049">
        <v>1</v>
      </c>
      <c r="Q1049">
        <v>17398600</v>
      </c>
      <c r="R1049">
        <v>39.799999999999997</v>
      </c>
      <c r="S1049">
        <v>6925836</v>
      </c>
      <c r="T1049" t="s">
        <v>22</v>
      </c>
      <c r="U1049" t="s">
        <v>441</v>
      </c>
    </row>
    <row r="1050" spans="1:21">
      <c r="A1050">
        <v>323843</v>
      </c>
      <c r="B1050" t="s">
        <v>78</v>
      </c>
      <c r="C1050" t="s">
        <v>81</v>
      </c>
      <c r="D1050" t="s">
        <v>79</v>
      </c>
      <c r="E1050" t="s">
        <v>82</v>
      </c>
      <c r="G1050" t="s">
        <v>80</v>
      </c>
      <c r="H1050" s="1">
        <v>8</v>
      </c>
      <c r="I1050" t="s">
        <v>23</v>
      </c>
      <c r="J1050" t="s">
        <v>31</v>
      </c>
      <c r="K1050" t="s">
        <v>21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22</v>
      </c>
      <c r="U1050" t="s">
        <v>441</v>
      </c>
    </row>
    <row r="1051" spans="1:21">
      <c r="A1051">
        <v>323842</v>
      </c>
      <c r="B1051" t="s">
        <v>78</v>
      </c>
      <c r="C1051" t="s">
        <v>81</v>
      </c>
      <c r="D1051" t="s">
        <v>79</v>
      </c>
      <c r="E1051" t="s">
        <v>82</v>
      </c>
      <c r="G1051" t="s">
        <v>80</v>
      </c>
      <c r="H1051" s="1">
        <v>8</v>
      </c>
      <c r="I1051" t="s">
        <v>19</v>
      </c>
      <c r="J1051" t="s">
        <v>31</v>
      </c>
      <c r="K1051" t="s">
        <v>21</v>
      </c>
      <c r="L1051">
        <v>10</v>
      </c>
      <c r="M1051">
        <v>18200000</v>
      </c>
      <c r="N1051">
        <v>38.71</v>
      </c>
      <c r="O1051">
        <v>7045600</v>
      </c>
      <c r="P1051">
        <v>1</v>
      </c>
      <c r="Q1051">
        <v>17398600</v>
      </c>
      <c r="R1051">
        <v>39.799999999999997</v>
      </c>
      <c r="S1051">
        <v>6925836</v>
      </c>
      <c r="T1051" t="s">
        <v>22</v>
      </c>
      <c r="U1051" t="s">
        <v>441</v>
      </c>
    </row>
    <row r="1052" spans="1:21">
      <c r="A1052">
        <v>323841</v>
      </c>
      <c r="B1052" t="s">
        <v>78</v>
      </c>
      <c r="C1052" t="s">
        <v>81</v>
      </c>
      <c r="D1052" t="s">
        <v>79</v>
      </c>
      <c r="E1052" t="s">
        <v>82</v>
      </c>
      <c r="G1052" t="s">
        <v>80</v>
      </c>
      <c r="H1052" s="1">
        <v>7</v>
      </c>
      <c r="I1052" t="s">
        <v>24</v>
      </c>
      <c r="J1052" t="s">
        <v>30</v>
      </c>
      <c r="K1052" t="s">
        <v>21</v>
      </c>
      <c r="L1052">
        <v>10</v>
      </c>
      <c r="M1052">
        <v>18200000</v>
      </c>
      <c r="N1052">
        <v>38.71</v>
      </c>
      <c r="O1052">
        <v>7045600</v>
      </c>
      <c r="P1052">
        <v>1</v>
      </c>
      <c r="Q1052">
        <v>17363339</v>
      </c>
      <c r="R1052">
        <v>41.79</v>
      </c>
      <c r="S1052">
        <v>7257823</v>
      </c>
      <c r="T1052" t="s">
        <v>22</v>
      </c>
      <c r="U1052" t="s">
        <v>442</v>
      </c>
    </row>
    <row r="1053" spans="1:21">
      <c r="A1053">
        <v>323840</v>
      </c>
      <c r="B1053" t="s">
        <v>78</v>
      </c>
      <c r="C1053" t="s">
        <v>81</v>
      </c>
      <c r="D1053" t="s">
        <v>79</v>
      </c>
      <c r="E1053" t="s">
        <v>82</v>
      </c>
      <c r="G1053" t="s">
        <v>80</v>
      </c>
      <c r="H1053" s="1">
        <v>7</v>
      </c>
      <c r="I1053" t="s">
        <v>23</v>
      </c>
      <c r="J1053" t="s">
        <v>30</v>
      </c>
      <c r="K1053" t="s">
        <v>21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22</v>
      </c>
      <c r="U1053" t="s">
        <v>442</v>
      </c>
    </row>
    <row r="1054" spans="1:21">
      <c r="A1054">
        <v>323839</v>
      </c>
      <c r="B1054" t="s">
        <v>78</v>
      </c>
      <c r="C1054" t="s">
        <v>81</v>
      </c>
      <c r="D1054" t="s">
        <v>79</v>
      </c>
      <c r="E1054" t="s">
        <v>82</v>
      </c>
      <c r="G1054" t="s">
        <v>80</v>
      </c>
      <c r="H1054" s="1">
        <v>7</v>
      </c>
      <c r="I1054" t="s">
        <v>19</v>
      </c>
      <c r="J1054" t="s">
        <v>30</v>
      </c>
      <c r="K1054" t="s">
        <v>21</v>
      </c>
      <c r="L1054">
        <v>10</v>
      </c>
      <c r="M1054">
        <v>18200000</v>
      </c>
      <c r="N1054">
        <v>38.71</v>
      </c>
      <c r="O1054">
        <v>7045600</v>
      </c>
      <c r="P1054">
        <v>1</v>
      </c>
      <c r="Q1054">
        <v>17363339</v>
      </c>
      <c r="R1054">
        <v>41.79</v>
      </c>
      <c r="S1054">
        <v>7257823</v>
      </c>
      <c r="T1054" t="s">
        <v>22</v>
      </c>
      <c r="U1054" t="s">
        <v>442</v>
      </c>
    </row>
    <row r="1055" spans="1:21">
      <c r="A1055">
        <v>323838</v>
      </c>
      <c r="B1055" t="s">
        <v>78</v>
      </c>
      <c r="C1055" t="s">
        <v>81</v>
      </c>
      <c r="D1055" t="s">
        <v>79</v>
      </c>
      <c r="E1055" t="s">
        <v>82</v>
      </c>
      <c r="G1055" t="s">
        <v>80</v>
      </c>
      <c r="H1055" s="1">
        <v>6</v>
      </c>
      <c r="I1055" t="s">
        <v>24</v>
      </c>
      <c r="J1055" t="s">
        <v>29</v>
      </c>
      <c r="K1055" t="s">
        <v>21</v>
      </c>
      <c r="L1055">
        <v>10</v>
      </c>
      <c r="M1055">
        <v>18200000</v>
      </c>
      <c r="N1055">
        <v>38.71</v>
      </c>
      <c r="O1055">
        <v>7045600</v>
      </c>
      <c r="P1055">
        <v>1</v>
      </c>
      <c r="Q1055">
        <v>17557559</v>
      </c>
      <c r="R1055">
        <v>38.11</v>
      </c>
      <c r="S1055">
        <v>6692631</v>
      </c>
      <c r="T1055" t="s">
        <v>22</v>
      </c>
      <c r="U1055" t="s">
        <v>442</v>
      </c>
    </row>
    <row r="1056" spans="1:21">
      <c r="A1056">
        <v>323837</v>
      </c>
      <c r="B1056" t="s">
        <v>78</v>
      </c>
      <c r="C1056" t="s">
        <v>81</v>
      </c>
      <c r="D1056" t="s">
        <v>79</v>
      </c>
      <c r="E1056" t="s">
        <v>82</v>
      </c>
      <c r="G1056" t="s">
        <v>80</v>
      </c>
      <c r="H1056" s="1">
        <v>6</v>
      </c>
      <c r="I1056" t="s">
        <v>23</v>
      </c>
      <c r="J1056" t="s">
        <v>29</v>
      </c>
      <c r="K1056" t="s">
        <v>21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22</v>
      </c>
      <c r="U1056" t="s">
        <v>442</v>
      </c>
    </row>
    <row r="1057" spans="1:21">
      <c r="A1057">
        <v>323836</v>
      </c>
      <c r="B1057" t="s">
        <v>78</v>
      </c>
      <c r="C1057" t="s">
        <v>81</v>
      </c>
      <c r="D1057" t="s">
        <v>79</v>
      </c>
      <c r="E1057" t="s">
        <v>82</v>
      </c>
      <c r="G1057" t="s">
        <v>80</v>
      </c>
      <c r="H1057" s="1">
        <v>6</v>
      </c>
      <c r="I1057" t="s">
        <v>19</v>
      </c>
      <c r="J1057" t="s">
        <v>29</v>
      </c>
      <c r="K1057" t="s">
        <v>21</v>
      </c>
      <c r="L1057">
        <v>10</v>
      </c>
      <c r="M1057">
        <v>18200000</v>
      </c>
      <c r="N1057">
        <v>38.71</v>
      </c>
      <c r="O1057">
        <v>7045600</v>
      </c>
      <c r="P1057">
        <v>1</v>
      </c>
      <c r="Q1057">
        <v>17557559</v>
      </c>
      <c r="R1057">
        <v>38.11</v>
      </c>
      <c r="S1057">
        <v>6692631</v>
      </c>
      <c r="T1057" t="s">
        <v>22</v>
      </c>
      <c r="U1057" t="s">
        <v>442</v>
      </c>
    </row>
    <row r="1058" spans="1:21">
      <c r="A1058">
        <v>323835</v>
      </c>
      <c r="B1058" t="s">
        <v>78</v>
      </c>
      <c r="C1058" t="s">
        <v>81</v>
      </c>
      <c r="D1058" t="s">
        <v>79</v>
      </c>
      <c r="E1058" t="s">
        <v>82</v>
      </c>
      <c r="G1058" t="s">
        <v>80</v>
      </c>
      <c r="H1058" s="1">
        <v>5</v>
      </c>
      <c r="I1058" t="s">
        <v>24</v>
      </c>
      <c r="J1058" t="s">
        <v>28</v>
      </c>
      <c r="K1058" t="s">
        <v>21</v>
      </c>
      <c r="L1058">
        <v>10</v>
      </c>
      <c r="M1058">
        <v>17700000</v>
      </c>
      <c r="N1058">
        <v>39.24</v>
      </c>
      <c r="O1058">
        <v>6945600</v>
      </c>
      <c r="P1058">
        <v>1</v>
      </c>
      <c r="Q1058">
        <v>16617314</v>
      </c>
      <c r="R1058">
        <v>43.31</v>
      </c>
      <c r="S1058">
        <v>7198595</v>
      </c>
      <c r="T1058" t="s">
        <v>22</v>
      </c>
      <c r="U1058" t="s">
        <v>442</v>
      </c>
    </row>
    <row r="1059" spans="1:21">
      <c r="A1059">
        <v>323834</v>
      </c>
      <c r="B1059" t="s">
        <v>78</v>
      </c>
      <c r="C1059" t="s">
        <v>81</v>
      </c>
      <c r="D1059" t="s">
        <v>79</v>
      </c>
      <c r="E1059" t="s">
        <v>82</v>
      </c>
      <c r="G1059" t="s">
        <v>80</v>
      </c>
      <c r="H1059" s="1">
        <v>5</v>
      </c>
      <c r="I1059" t="s">
        <v>23</v>
      </c>
      <c r="J1059" t="s">
        <v>28</v>
      </c>
      <c r="K1059" t="s">
        <v>21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22</v>
      </c>
      <c r="U1059" t="s">
        <v>442</v>
      </c>
    </row>
    <row r="1060" spans="1:21">
      <c r="A1060">
        <v>323833</v>
      </c>
      <c r="B1060" t="s">
        <v>78</v>
      </c>
      <c r="C1060" t="s">
        <v>81</v>
      </c>
      <c r="D1060" t="s">
        <v>79</v>
      </c>
      <c r="E1060" t="s">
        <v>82</v>
      </c>
      <c r="G1060" t="s">
        <v>80</v>
      </c>
      <c r="H1060" s="1">
        <v>5</v>
      </c>
      <c r="I1060" t="s">
        <v>19</v>
      </c>
      <c r="J1060" t="s">
        <v>28</v>
      </c>
      <c r="K1060" t="s">
        <v>21</v>
      </c>
      <c r="L1060">
        <v>10</v>
      </c>
      <c r="M1060">
        <v>17700000</v>
      </c>
      <c r="N1060">
        <v>39.24</v>
      </c>
      <c r="O1060">
        <v>6945600</v>
      </c>
      <c r="P1060">
        <v>1</v>
      </c>
      <c r="Q1060">
        <v>16617314</v>
      </c>
      <c r="R1060">
        <v>43.31</v>
      </c>
      <c r="S1060">
        <v>7198595</v>
      </c>
      <c r="T1060" t="s">
        <v>22</v>
      </c>
      <c r="U1060" t="s">
        <v>443</v>
      </c>
    </row>
    <row r="1061" spans="1:21">
      <c r="A1061">
        <v>323832</v>
      </c>
      <c r="B1061" t="s">
        <v>78</v>
      </c>
      <c r="C1061" t="s">
        <v>81</v>
      </c>
      <c r="D1061" t="s">
        <v>79</v>
      </c>
      <c r="E1061" t="s">
        <v>82</v>
      </c>
      <c r="G1061" t="s">
        <v>80</v>
      </c>
      <c r="H1061" s="1">
        <v>4</v>
      </c>
      <c r="I1061" t="s">
        <v>24</v>
      </c>
      <c r="J1061" t="s">
        <v>27</v>
      </c>
      <c r="K1061" t="s">
        <v>21</v>
      </c>
      <c r="L1061">
        <v>10</v>
      </c>
      <c r="M1061">
        <v>17700000</v>
      </c>
      <c r="N1061">
        <v>39.24</v>
      </c>
      <c r="O1061">
        <v>6945600</v>
      </c>
      <c r="P1061">
        <v>1</v>
      </c>
      <c r="Q1061">
        <v>19633012</v>
      </c>
      <c r="R1061">
        <v>40.35</v>
      </c>
      <c r="S1061">
        <v>7922707</v>
      </c>
      <c r="T1061" t="s">
        <v>22</v>
      </c>
      <c r="U1061" t="s">
        <v>443</v>
      </c>
    </row>
    <row r="1062" spans="1:21">
      <c r="A1062">
        <v>323831</v>
      </c>
      <c r="B1062" t="s">
        <v>78</v>
      </c>
      <c r="C1062" t="s">
        <v>81</v>
      </c>
      <c r="D1062" t="s">
        <v>79</v>
      </c>
      <c r="E1062" t="s">
        <v>82</v>
      </c>
      <c r="G1062" t="s">
        <v>80</v>
      </c>
      <c r="H1062" s="1">
        <v>4</v>
      </c>
      <c r="I1062" t="s">
        <v>23</v>
      </c>
      <c r="J1062" t="s">
        <v>27</v>
      </c>
      <c r="K1062" t="s">
        <v>21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22</v>
      </c>
      <c r="U1062" t="s">
        <v>443</v>
      </c>
    </row>
    <row r="1063" spans="1:21">
      <c r="A1063">
        <v>323830</v>
      </c>
      <c r="B1063" t="s">
        <v>78</v>
      </c>
      <c r="C1063" t="s">
        <v>81</v>
      </c>
      <c r="D1063" t="s">
        <v>79</v>
      </c>
      <c r="E1063" t="s">
        <v>82</v>
      </c>
      <c r="G1063" t="s">
        <v>80</v>
      </c>
      <c r="H1063" s="1">
        <v>4</v>
      </c>
      <c r="I1063" t="s">
        <v>19</v>
      </c>
      <c r="J1063" t="s">
        <v>27</v>
      </c>
      <c r="K1063" t="s">
        <v>21</v>
      </c>
      <c r="L1063">
        <v>10</v>
      </c>
      <c r="M1063">
        <v>17700000</v>
      </c>
      <c r="N1063">
        <v>39.24</v>
      </c>
      <c r="O1063">
        <v>6945600</v>
      </c>
      <c r="P1063">
        <v>1</v>
      </c>
      <c r="Q1063">
        <v>19633012</v>
      </c>
      <c r="R1063">
        <v>40.35</v>
      </c>
      <c r="S1063">
        <v>7922707</v>
      </c>
      <c r="T1063" t="s">
        <v>22</v>
      </c>
      <c r="U1063" t="s">
        <v>443</v>
      </c>
    </row>
    <row r="1064" spans="1:21">
      <c r="A1064">
        <v>323829</v>
      </c>
      <c r="B1064" t="s">
        <v>78</v>
      </c>
      <c r="C1064" t="s">
        <v>81</v>
      </c>
      <c r="D1064" t="s">
        <v>79</v>
      </c>
      <c r="E1064" t="s">
        <v>82</v>
      </c>
      <c r="G1064" t="s">
        <v>80</v>
      </c>
      <c r="H1064" s="1">
        <v>3</v>
      </c>
      <c r="I1064" t="s">
        <v>24</v>
      </c>
      <c r="J1064" t="s">
        <v>26</v>
      </c>
      <c r="K1064" t="s">
        <v>21</v>
      </c>
      <c r="L1064">
        <v>10</v>
      </c>
      <c r="M1064">
        <v>17700000</v>
      </c>
      <c r="N1064">
        <v>39.24</v>
      </c>
      <c r="O1064">
        <v>6945600</v>
      </c>
      <c r="P1064">
        <v>1</v>
      </c>
      <c r="Q1064">
        <v>16735418</v>
      </c>
      <c r="R1064">
        <v>43.46</v>
      </c>
      <c r="S1064">
        <v>7274678</v>
      </c>
      <c r="T1064" t="s">
        <v>22</v>
      </c>
      <c r="U1064" t="s">
        <v>443</v>
      </c>
    </row>
    <row r="1065" spans="1:21">
      <c r="A1065">
        <v>323828</v>
      </c>
      <c r="B1065" t="s">
        <v>78</v>
      </c>
      <c r="C1065" t="s">
        <v>81</v>
      </c>
      <c r="D1065" t="s">
        <v>79</v>
      </c>
      <c r="E1065" t="s">
        <v>82</v>
      </c>
      <c r="G1065" t="s">
        <v>80</v>
      </c>
      <c r="H1065" s="1">
        <v>3</v>
      </c>
      <c r="I1065" t="s">
        <v>23</v>
      </c>
      <c r="J1065" t="s">
        <v>26</v>
      </c>
      <c r="K1065" t="s">
        <v>21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22</v>
      </c>
      <c r="U1065" t="s">
        <v>443</v>
      </c>
    </row>
    <row r="1066" spans="1:21">
      <c r="A1066">
        <v>323827</v>
      </c>
      <c r="B1066" t="s">
        <v>78</v>
      </c>
      <c r="C1066" t="s">
        <v>81</v>
      </c>
      <c r="D1066" t="s">
        <v>79</v>
      </c>
      <c r="E1066" t="s">
        <v>82</v>
      </c>
      <c r="G1066" t="s">
        <v>80</v>
      </c>
      <c r="H1066" s="1">
        <v>3</v>
      </c>
      <c r="I1066" t="s">
        <v>19</v>
      </c>
      <c r="J1066" t="s">
        <v>26</v>
      </c>
      <c r="K1066" t="s">
        <v>21</v>
      </c>
      <c r="L1066">
        <v>10</v>
      </c>
      <c r="M1066">
        <v>17700000</v>
      </c>
      <c r="N1066">
        <v>39.24</v>
      </c>
      <c r="O1066">
        <v>6945600</v>
      </c>
      <c r="P1066">
        <v>1</v>
      </c>
      <c r="Q1066">
        <v>16735418</v>
      </c>
      <c r="R1066">
        <v>43.46</v>
      </c>
      <c r="S1066">
        <v>7274678</v>
      </c>
      <c r="T1066" t="s">
        <v>22</v>
      </c>
      <c r="U1066" t="s">
        <v>443</v>
      </c>
    </row>
    <row r="1067" spans="1:21">
      <c r="A1067">
        <v>323826</v>
      </c>
      <c r="B1067" t="s">
        <v>78</v>
      </c>
      <c r="C1067" t="s">
        <v>81</v>
      </c>
      <c r="D1067" t="s">
        <v>79</v>
      </c>
      <c r="E1067" t="s">
        <v>82</v>
      </c>
      <c r="G1067" t="s">
        <v>80</v>
      </c>
      <c r="H1067" s="1">
        <v>2</v>
      </c>
      <c r="I1067" t="s">
        <v>24</v>
      </c>
      <c r="J1067" t="s">
        <v>25</v>
      </c>
      <c r="K1067" t="s">
        <v>21</v>
      </c>
      <c r="L1067">
        <v>10</v>
      </c>
      <c r="M1067">
        <v>17700000</v>
      </c>
      <c r="N1067">
        <v>39.24</v>
      </c>
      <c r="O1067">
        <v>6945600</v>
      </c>
      <c r="P1067">
        <v>1</v>
      </c>
      <c r="Q1067">
        <v>15914997</v>
      </c>
      <c r="R1067">
        <v>46.79</v>
      </c>
      <c r="S1067">
        <v>7446709</v>
      </c>
      <c r="T1067" t="s">
        <v>22</v>
      </c>
      <c r="U1067" t="s">
        <v>443</v>
      </c>
    </row>
    <row r="1068" spans="1:21">
      <c r="A1068">
        <v>323825</v>
      </c>
      <c r="B1068" t="s">
        <v>78</v>
      </c>
      <c r="C1068" t="s">
        <v>81</v>
      </c>
      <c r="D1068" t="s">
        <v>79</v>
      </c>
      <c r="E1068" t="s">
        <v>82</v>
      </c>
      <c r="G1068" t="s">
        <v>80</v>
      </c>
      <c r="H1068" s="1">
        <v>2</v>
      </c>
      <c r="I1068" t="s">
        <v>23</v>
      </c>
      <c r="J1068" t="s">
        <v>25</v>
      </c>
      <c r="K1068" t="s">
        <v>21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22</v>
      </c>
      <c r="U1068" t="s">
        <v>444</v>
      </c>
    </row>
    <row r="1069" spans="1:21">
      <c r="A1069">
        <v>323824</v>
      </c>
      <c r="B1069" t="s">
        <v>78</v>
      </c>
      <c r="C1069" t="s">
        <v>81</v>
      </c>
      <c r="D1069" t="s">
        <v>79</v>
      </c>
      <c r="E1069" t="s">
        <v>82</v>
      </c>
      <c r="G1069" t="s">
        <v>80</v>
      </c>
      <c r="H1069" s="1">
        <v>2</v>
      </c>
      <c r="I1069" t="s">
        <v>19</v>
      </c>
      <c r="J1069" t="s">
        <v>25</v>
      </c>
      <c r="K1069" t="s">
        <v>21</v>
      </c>
      <c r="L1069">
        <v>10</v>
      </c>
      <c r="M1069">
        <v>17700000</v>
      </c>
      <c r="N1069">
        <v>39.24</v>
      </c>
      <c r="O1069">
        <v>6945600</v>
      </c>
      <c r="P1069">
        <v>1</v>
      </c>
      <c r="Q1069">
        <v>15914997</v>
      </c>
      <c r="R1069">
        <v>46.79</v>
      </c>
      <c r="S1069">
        <v>7446709</v>
      </c>
      <c r="T1069" t="s">
        <v>22</v>
      </c>
      <c r="U1069" t="s">
        <v>444</v>
      </c>
    </row>
    <row r="1070" spans="1:21">
      <c r="A1070">
        <v>323823</v>
      </c>
      <c r="B1070" t="s">
        <v>78</v>
      </c>
      <c r="C1070" t="s">
        <v>81</v>
      </c>
      <c r="D1070" t="s">
        <v>79</v>
      </c>
      <c r="E1070" t="s">
        <v>82</v>
      </c>
      <c r="G1070" t="s">
        <v>80</v>
      </c>
      <c r="H1070" s="1">
        <v>1</v>
      </c>
      <c r="I1070" t="s">
        <v>24</v>
      </c>
      <c r="J1070" t="s">
        <v>20</v>
      </c>
      <c r="K1070" t="s">
        <v>21</v>
      </c>
      <c r="L1070">
        <v>10</v>
      </c>
      <c r="M1070">
        <v>12800000</v>
      </c>
      <c r="N1070">
        <v>47.07</v>
      </c>
      <c r="O1070">
        <v>6025600</v>
      </c>
      <c r="P1070">
        <v>1</v>
      </c>
      <c r="Q1070">
        <v>13990220</v>
      </c>
      <c r="R1070">
        <v>51.32</v>
      </c>
      <c r="S1070">
        <v>7180162</v>
      </c>
      <c r="T1070" t="s">
        <v>22</v>
      </c>
      <c r="U1070" t="s">
        <v>444</v>
      </c>
    </row>
    <row r="1071" spans="1:21">
      <c r="A1071">
        <v>323822</v>
      </c>
      <c r="B1071" t="s">
        <v>78</v>
      </c>
      <c r="C1071" t="s">
        <v>81</v>
      </c>
      <c r="D1071" t="s">
        <v>79</v>
      </c>
      <c r="E1071" t="s">
        <v>82</v>
      </c>
      <c r="G1071" t="s">
        <v>80</v>
      </c>
      <c r="H1071" s="1">
        <v>1</v>
      </c>
      <c r="I1071" t="s">
        <v>23</v>
      </c>
      <c r="J1071" t="s">
        <v>20</v>
      </c>
      <c r="K1071" t="s">
        <v>21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22</v>
      </c>
      <c r="U1071" t="s">
        <v>444</v>
      </c>
    </row>
    <row r="1072" spans="1:21">
      <c r="A1072">
        <v>323821</v>
      </c>
      <c r="B1072" t="s">
        <v>78</v>
      </c>
      <c r="C1072" t="s">
        <v>81</v>
      </c>
      <c r="D1072" t="s">
        <v>79</v>
      </c>
      <c r="E1072" t="s">
        <v>82</v>
      </c>
      <c r="G1072" t="s">
        <v>80</v>
      </c>
      <c r="H1072" s="1">
        <v>1</v>
      </c>
      <c r="I1072" t="s">
        <v>19</v>
      </c>
      <c r="J1072" t="s">
        <v>20</v>
      </c>
      <c r="K1072" t="s">
        <v>21</v>
      </c>
      <c r="L1072">
        <v>10</v>
      </c>
      <c r="M1072">
        <v>12800000</v>
      </c>
      <c r="N1072">
        <v>47.07</v>
      </c>
      <c r="O1072">
        <v>6025600</v>
      </c>
      <c r="P1072">
        <v>1</v>
      </c>
      <c r="Q1072">
        <v>13990220</v>
      </c>
      <c r="R1072">
        <v>51.32</v>
      </c>
      <c r="S1072">
        <v>7180162</v>
      </c>
      <c r="T1072" t="s">
        <v>22</v>
      </c>
      <c r="U1072" t="s">
        <v>444</v>
      </c>
    </row>
    <row r="1073" spans="1:21">
      <c r="A1073">
        <v>323820</v>
      </c>
      <c r="B1073" t="s">
        <v>78</v>
      </c>
      <c r="C1073" t="s">
        <v>81</v>
      </c>
      <c r="D1073" t="s">
        <v>79</v>
      </c>
      <c r="E1073" t="s">
        <v>82</v>
      </c>
      <c r="G1073" t="s">
        <v>80</v>
      </c>
      <c r="H1073" s="1">
        <v>12</v>
      </c>
      <c r="I1073" t="s">
        <v>24</v>
      </c>
      <c r="J1073" t="s">
        <v>35</v>
      </c>
      <c r="K1073" t="s">
        <v>21</v>
      </c>
      <c r="L1073">
        <v>10</v>
      </c>
      <c r="M1073">
        <v>18200000</v>
      </c>
      <c r="N1073">
        <v>42.95</v>
      </c>
      <c r="O1073">
        <v>7818400</v>
      </c>
      <c r="P1073">
        <v>0</v>
      </c>
      <c r="Q1073">
        <v>0</v>
      </c>
      <c r="R1073">
        <v>0</v>
      </c>
      <c r="S1073">
        <v>0</v>
      </c>
      <c r="T1073" t="s">
        <v>22</v>
      </c>
      <c r="U1073" t="s">
        <v>444</v>
      </c>
    </row>
    <row r="1074" spans="1:21">
      <c r="A1074">
        <v>323819</v>
      </c>
      <c r="B1074" t="s">
        <v>78</v>
      </c>
      <c r="C1074" t="s">
        <v>81</v>
      </c>
      <c r="D1074" t="s">
        <v>79</v>
      </c>
      <c r="E1074" t="s">
        <v>82</v>
      </c>
      <c r="G1074" t="s">
        <v>80</v>
      </c>
      <c r="H1074" s="1">
        <v>12</v>
      </c>
      <c r="I1074" t="s">
        <v>23</v>
      </c>
      <c r="J1074" t="s">
        <v>35</v>
      </c>
      <c r="K1074" t="s">
        <v>21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22</v>
      </c>
      <c r="U1074" t="s">
        <v>444</v>
      </c>
    </row>
    <row r="1075" spans="1:21">
      <c r="A1075">
        <v>323818</v>
      </c>
      <c r="B1075" t="s">
        <v>78</v>
      </c>
      <c r="C1075" t="s">
        <v>81</v>
      </c>
      <c r="D1075" t="s">
        <v>79</v>
      </c>
      <c r="E1075" t="s">
        <v>82</v>
      </c>
      <c r="G1075" t="s">
        <v>80</v>
      </c>
      <c r="H1075" s="1">
        <v>12</v>
      </c>
      <c r="I1075" t="s">
        <v>19</v>
      </c>
      <c r="J1075" t="s">
        <v>35</v>
      </c>
      <c r="K1075" t="s">
        <v>21</v>
      </c>
      <c r="L1075">
        <v>10</v>
      </c>
      <c r="M1075">
        <v>18200000</v>
      </c>
      <c r="N1075">
        <v>42.95</v>
      </c>
      <c r="O1075">
        <v>7818400</v>
      </c>
      <c r="P1075">
        <v>0</v>
      </c>
      <c r="Q1075">
        <v>0</v>
      </c>
      <c r="R1075">
        <v>0</v>
      </c>
      <c r="S1075">
        <v>0</v>
      </c>
      <c r="T1075" t="s">
        <v>22</v>
      </c>
      <c r="U1075" t="s">
        <v>444</v>
      </c>
    </row>
    <row r="1076" spans="1:21">
      <c r="A1076">
        <v>323817</v>
      </c>
      <c r="B1076" t="s">
        <v>78</v>
      </c>
      <c r="C1076" t="s">
        <v>81</v>
      </c>
      <c r="D1076" t="s">
        <v>79</v>
      </c>
      <c r="E1076" t="s">
        <v>82</v>
      </c>
      <c r="G1076" t="s">
        <v>80</v>
      </c>
      <c r="H1076" s="1">
        <v>11</v>
      </c>
      <c r="I1076" t="s">
        <v>24</v>
      </c>
      <c r="J1076" t="s">
        <v>34</v>
      </c>
      <c r="K1076" t="s">
        <v>21</v>
      </c>
      <c r="L1076">
        <v>10</v>
      </c>
      <c r="M1076">
        <v>18200000</v>
      </c>
      <c r="N1076">
        <v>38.71</v>
      </c>
      <c r="O1076">
        <v>7045600</v>
      </c>
      <c r="P1076">
        <v>0</v>
      </c>
      <c r="Q1076">
        <v>0</v>
      </c>
      <c r="R1076">
        <v>0</v>
      </c>
      <c r="S1076">
        <v>0</v>
      </c>
      <c r="T1076" t="s">
        <v>22</v>
      </c>
      <c r="U1076" t="s">
        <v>444</v>
      </c>
    </row>
    <row r="1077" spans="1:21">
      <c r="A1077">
        <v>323816</v>
      </c>
      <c r="B1077" t="s">
        <v>78</v>
      </c>
      <c r="C1077" t="s">
        <v>81</v>
      </c>
      <c r="D1077" t="s">
        <v>79</v>
      </c>
      <c r="E1077" t="s">
        <v>82</v>
      </c>
      <c r="G1077" t="s">
        <v>80</v>
      </c>
      <c r="H1077" s="1">
        <v>11</v>
      </c>
      <c r="I1077" t="s">
        <v>23</v>
      </c>
      <c r="J1077" t="s">
        <v>34</v>
      </c>
      <c r="K1077" t="s">
        <v>21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22</v>
      </c>
      <c r="U1077" t="s">
        <v>317</v>
      </c>
    </row>
    <row r="1078" spans="1:21">
      <c r="A1078">
        <v>323815</v>
      </c>
      <c r="B1078" t="s">
        <v>78</v>
      </c>
      <c r="C1078" t="s">
        <v>81</v>
      </c>
      <c r="D1078" t="s">
        <v>79</v>
      </c>
      <c r="E1078" t="s">
        <v>82</v>
      </c>
      <c r="G1078" t="s">
        <v>80</v>
      </c>
      <c r="H1078" s="1">
        <v>11</v>
      </c>
      <c r="I1078" t="s">
        <v>19</v>
      </c>
      <c r="J1078" t="s">
        <v>34</v>
      </c>
      <c r="K1078" t="s">
        <v>21</v>
      </c>
      <c r="L1078">
        <v>10</v>
      </c>
      <c r="M1078">
        <v>18200000</v>
      </c>
      <c r="N1078">
        <v>38.71</v>
      </c>
      <c r="O1078">
        <v>7045600</v>
      </c>
      <c r="P1078">
        <v>0</v>
      </c>
      <c r="Q1078">
        <v>0</v>
      </c>
      <c r="R1078">
        <v>0</v>
      </c>
      <c r="S1078">
        <v>0</v>
      </c>
      <c r="T1078" t="s">
        <v>22</v>
      </c>
      <c r="U1078" t="s">
        <v>317</v>
      </c>
    </row>
    <row r="1079" spans="1:21">
      <c r="A1079">
        <v>323814</v>
      </c>
      <c r="B1079" t="s">
        <v>78</v>
      </c>
      <c r="C1079" t="s">
        <v>81</v>
      </c>
      <c r="D1079" t="s">
        <v>79</v>
      </c>
      <c r="E1079" t="s">
        <v>82</v>
      </c>
      <c r="G1079" t="s">
        <v>80</v>
      </c>
      <c r="H1079" s="1">
        <v>10</v>
      </c>
      <c r="I1079" t="s">
        <v>24</v>
      </c>
      <c r="J1079" t="s">
        <v>33</v>
      </c>
      <c r="K1079" t="s">
        <v>21</v>
      </c>
      <c r="L1079">
        <v>10</v>
      </c>
      <c r="M1079">
        <v>17700000</v>
      </c>
      <c r="N1079">
        <v>39.24</v>
      </c>
      <c r="O1079">
        <v>6945600</v>
      </c>
      <c r="P1079">
        <v>1</v>
      </c>
      <c r="Q1079">
        <v>14409409</v>
      </c>
      <c r="R1079">
        <v>44.52</v>
      </c>
      <c r="S1079">
        <v>6415625</v>
      </c>
      <c r="T1079" t="s">
        <v>22</v>
      </c>
      <c r="U1079" t="s">
        <v>317</v>
      </c>
    </row>
    <row r="1080" spans="1:21">
      <c r="A1080">
        <v>323813</v>
      </c>
      <c r="B1080" t="s">
        <v>78</v>
      </c>
      <c r="C1080" t="s">
        <v>81</v>
      </c>
      <c r="D1080" t="s">
        <v>79</v>
      </c>
      <c r="E1080" t="s">
        <v>82</v>
      </c>
      <c r="G1080" t="s">
        <v>80</v>
      </c>
      <c r="H1080" s="1">
        <v>10</v>
      </c>
      <c r="I1080" t="s">
        <v>23</v>
      </c>
      <c r="J1080" t="s">
        <v>33</v>
      </c>
      <c r="K1080" t="s">
        <v>21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22</v>
      </c>
      <c r="U1080" t="s">
        <v>317</v>
      </c>
    </row>
    <row r="1081" spans="1:21">
      <c r="A1081">
        <v>323812</v>
      </c>
      <c r="B1081" t="s">
        <v>78</v>
      </c>
      <c r="C1081" t="s">
        <v>81</v>
      </c>
      <c r="D1081" t="s">
        <v>79</v>
      </c>
      <c r="E1081" t="s">
        <v>82</v>
      </c>
      <c r="G1081" t="s">
        <v>80</v>
      </c>
      <c r="H1081" s="1">
        <v>10</v>
      </c>
      <c r="I1081" t="s">
        <v>19</v>
      </c>
      <c r="J1081" t="s">
        <v>33</v>
      </c>
      <c r="K1081" t="s">
        <v>21</v>
      </c>
      <c r="L1081">
        <v>10</v>
      </c>
      <c r="M1081">
        <v>17700000</v>
      </c>
      <c r="N1081">
        <v>39.24</v>
      </c>
      <c r="O1081">
        <v>6945600</v>
      </c>
      <c r="P1081">
        <v>1</v>
      </c>
      <c r="Q1081">
        <v>14409409</v>
      </c>
      <c r="R1081">
        <v>44.52</v>
      </c>
      <c r="S1081">
        <v>6415625</v>
      </c>
      <c r="T1081" t="s">
        <v>22</v>
      </c>
      <c r="U1081" t="s">
        <v>317</v>
      </c>
    </row>
    <row r="1082" spans="1:21">
      <c r="A1082">
        <v>388258</v>
      </c>
      <c r="B1082" t="s">
        <v>60</v>
      </c>
      <c r="C1082" t="s">
        <v>71</v>
      </c>
      <c r="D1082" t="s">
        <v>72</v>
      </c>
      <c r="E1082" t="s">
        <v>61</v>
      </c>
      <c r="F1082" t="s">
        <v>46</v>
      </c>
      <c r="G1082" t="s">
        <v>62</v>
      </c>
      <c r="H1082" s="1">
        <v>9</v>
      </c>
      <c r="I1082" t="s">
        <v>24</v>
      </c>
      <c r="J1082" t="s">
        <v>32</v>
      </c>
      <c r="K1082" t="s">
        <v>21</v>
      </c>
      <c r="L1082">
        <v>5</v>
      </c>
      <c r="M1082">
        <v>145244846</v>
      </c>
      <c r="N1082">
        <v>25.75</v>
      </c>
      <c r="O1082">
        <v>37409637</v>
      </c>
      <c r="P1082">
        <v>0</v>
      </c>
      <c r="Q1082">
        <v>0</v>
      </c>
      <c r="R1082">
        <v>0</v>
      </c>
      <c r="S1082">
        <v>0</v>
      </c>
      <c r="T1082" t="s">
        <v>22</v>
      </c>
      <c r="U1082" t="s">
        <v>213</v>
      </c>
    </row>
    <row r="1083" spans="1:21">
      <c r="A1083">
        <v>388257</v>
      </c>
      <c r="B1083" t="s">
        <v>60</v>
      </c>
      <c r="C1083" t="s">
        <v>71</v>
      </c>
      <c r="D1083" t="s">
        <v>72</v>
      </c>
      <c r="E1083" t="s">
        <v>61</v>
      </c>
      <c r="F1083" t="s">
        <v>46</v>
      </c>
      <c r="G1083" t="s">
        <v>62</v>
      </c>
      <c r="H1083" s="1">
        <v>9</v>
      </c>
      <c r="I1083" t="s">
        <v>23</v>
      </c>
      <c r="J1083" t="s">
        <v>32</v>
      </c>
      <c r="K1083" t="s">
        <v>21</v>
      </c>
      <c r="L1083">
        <v>3</v>
      </c>
      <c r="M1083">
        <v>81000000</v>
      </c>
      <c r="N1083">
        <v>25</v>
      </c>
      <c r="O1083">
        <v>20250000</v>
      </c>
      <c r="P1083">
        <v>0</v>
      </c>
      <c r="Q1083">
        <v>0</v>
      </c>
      <c r="R1083">
        <v>0</v>
      </c>
      <c r="S1083">
        <v>0</v>
      </c>
      <c r="T1083" t="s">
        <v>22</v>
      </c>
      <c r="U1083" t="s">
        <v>213</v>
      </c>
    </row>
    <row r="1084" spans="1:21">
      <c r="A1084">
        <v>388256</v>
      </c>
      <c r="B1084" t="s">
        <v>60</v>
      </c>
      <c r="C1084" t="s">
        <v>71</v>
      </c>
      <c r="D1084" t="s">
        <v>72</v>
      </c>
      <c r="E1084" t="s">
        <v>61</v>
      </c>
      <c r="F1084" t="s">
        <v>46</v>
      </c>
      <c r="G1084" t="s">
        <v>62</v>
      </c>
      <c r="H1084" s="1">
        <v>9</v>
      </c>
      <c r="I1084" t="s">
        <v>19</v>
      </c>
      <c r="J1084" t="s">
        <v>32</v>
      </c>
      <c r="K1084" t="s">
        <v>21</v>
      </c>
      <c r="L1084">
        <v>3</v>
      </c>
      <c r="M1084">
        <v>81000000</v>
      </c>
      <c r="N1084">
        <v>25</v>
      </c>
      <c r="O1084">
        <v>20250000</v>
      </c>
      <c r="P1084">
        <v>0</v>
      </c>
      <c r="Q1084">
        <v>0</v>
      </c>
      <c r="R1084">
        <v>0</v>
      </c>
      <c r="S1084">
        <v>0</v>
      </c>
      <c r="T1084" t="s">
        <v>22</v>
      </c>
      <c r="U1084" t="s">
        <v>213</v>
      </c>
    </row>
    <row r="1085" spans="1:21">
      <c r="A1085">
        <v>388255</v>
      </c>
      <c r="B1085" t="s">
        <v>60</v>
      </c>
      <c r="C1085" t="s">
        <v>71</v>
      </c>
      <c r="D1085" t="s">
        <v>72</v>
      </c>
      <c r="E1085" t="s">
        <v>61</v>
      </c>
      <c r="F1085" t="s">
        <v>46</v>
      </c>
      <c r="G1085" t="s">
        <v>62</v>
      </c>
      <c r="H1085" s="1">
        <v>8</v>
      </c>
      <c r="I1085" t="s">
        <v>24</v>
      </c>
      <c r="J1085" t="s">
        <v>31</v>
      </c>
      <c r="K1085" t="s">
        <v>21</v>
      </c>
      <c r="L1085">
        <v>5</v>
      </c>
      <c r="M1085">
        <v>147760424</v>
      </c>
      <c r="N1085">
        <v>26.02</v>
      </c>
      <c r="O1085">
        <v>38459489</v>
      </c>
      <c r="P1085">
        <v>1</v>
      </c>
      <c r="Q1085">
        <v>28791432</v>
      </c>
      <c r="R1085">
        <v>21.19</v>
      </c>
      <c r="S1085">
        <v>6103308</v>
      </c>
      <c r="T1085" t="s">
        <v>22</v>
      </c>
      <c r="U1085" t="s">
        <v>213</v>
      </c>
    </row>
    <row r="1086" spans="1:21">
      <c r="A1086">
        <v>388254</v>
      </c>
      <c r="B1086" t="s">
        <v>60</v>
      </c>
      <c r="C1086" t="s">
        <v>71</v>
      </c>
      <c r="D1086" t="s">
        <v>72</v>
      </c>
      <c r="E1086" t="s">
        <v>61</v>
      </c>
      <c r="F1086" t="s">
        <v>46</v>
      </c>
      <c r="G1086" t="s">
        <v>62</v>
      </c>
      <c r="H1086" s="1">
        <v>8</v>
      </c>
      <c r="I1086" t="s">
        <v>23</v>
      </c>
      <c r="J1086" t="s">
        <v>31</v>
      </c>
      <c r="K1086" t="s">
        <v>21</v>
      </c>
      <c r="L1086">
        <v>2</v>
      </c>
      <c r="M1086">
        <v>54000000</v>
      </c>
      <c r="N1086">
        <v>25</v>
      </c>
      <c r="O1086">
        <v>13500000</v>
      </c>
      <c r="P1086">
        <v>0</v>
      </c>
      <c r="Q1086">
        <v>0</v>
      </c>
      <c r="R1086">
        <v>0</v>
      </c>
      <c r="S1086">
        <v>0</v>
      </c>
      <c r="T1086" t="s">
        <v>22</v>
      </c>
      <c r="U1086" t="s">
        <v>213</v>
      </c>
    </row>
    <row r="1087" spans="1:21">
      <c r="A1087">
        <v>388253</v>
      </c>
      <c r="B1087" t="s">
        <v>60</v>
      </c>
      <c r="C1087" t="s">
        <v>71</v>
      </c>
      <c r="D1087" t="s">
        <v>72</v>
      </c>
      <c r="E1087" t="s">
        <v>61</v>
      </c>
      <c r="F1087" t="s">
        <v>46</v>
      </c>
      <c r="G1087" t="s">
        <v>62</v>
      </c>
      <c r="H1087" s="1">
        <v>8</v>
      </c>
      <c r="I1087" t="s">
        <v>19</v>
      </c>
      <c r="J1087" t="s">
        <v>31</v>
      </c>
      <c r="K1087" t="s">
        <v>21</v>
      </c>
      <c r="L1087">
        <v>3</v>
      </c>
      <c r="M1087">
        <v>81000000</v>
      </c>
      <c r="N1087">
        <v>25</v>
      </c>
      <c r="O1087">
        <v>20250000</v>
      </c>
      <c r="P1087">
        <v>0</v>
      </c>
      <c r="Q1087">
        <v>0</v>
      </c>
      <c r="R1087">
        <v>0</v>
      </c>
      <c r="S1087">
        <v>0</v>
      </c>
      <c r="T1087" t="s">
        <v>22</v>
      </c>
      <c r="U1087" t="s">
        <v>213</v>
      </c>
    </row>
    <row r="1088" spans="1:21">
      <c r="A1088">
        <v>388252</v>
      </c>
      <c r="B1088" t="s">
        <v>60</v>
      </c>
      <c r="C1088" t="s">
        <v>71</v>
      </c>
      <c r="D1088" t="s">
        <v>72</v>
      </c>
      <c r="E1088" t="s">
        <v>61</v>
      </c>
      <c r="F1088" t="s">
        <v>46</v>
      </c>
      <c r="G1088" t="s">
        <v>62</v>
      </c>
      <c r="H1088" s="1">
        <v>7</v>
      </c>
      <c r="I1088" t="s">
        <v>24</v>
      </c>
      <c r="J1088" t="s">
        <v>30</v>
      </c>
      <c r="K1088" t="s">
        <v>21</v>
      </c>
      <c r="L1088">
        <v>1</v>
      </c>
      <c r="M1088">
        <v>21136020</v>
      </c>
      <c r="N1088">
        <v>26.5</v>
      </c>
      <c r="O1088">
        <v>5601046</v>
      </c>
      <c r="P1088">
        <v>0</v>
      </c>
      <c r="Q1088">
        <v>0</v>
      </c>
      <c r="R1088">
        <v>0</v>
      </c>
      <c r="S1088">
        <v>0</v>
      </c>
      <c r="T1088" t="s">
        <v>22</v>
      </c>
      <c r="U1088" t="s">
        <v>213</v>
      </c>
    </row>
    <row r="1089" spans="1:21">
      <c r="A1089">
        <v>388251</v>
      </c>
      <c r="B1089" t="s">
        <v>60</v>
      </c>
      <c r="C1089" t="s">
        <v>71</v>
      </c>
      <c r="D1089" t="s">
        <v>72</v>
      </c>
      <c r="E1089" t="s">
        <v>61</v>
      </c>
      <c r="F1089" t="s">
        <v>46</v>
      </c>
      <c r="G1089" t="s">
        <v>62</v>
      </c>
      <c r="H1089" s="1">
        <v>7</v>
      </c>
      <c r="I1089" t="s">
        <v>23</v>
      </c>
      <c r="J1089" t="s">
        <v>30</v>
      </c>
      <c r="K1089" t="s">
        <v>21</v>
      </c>
      <c r="L1089">
        <v>3</v>
      </c>
      <c r="M1089">
        <v>81000000</v>
      </c>
      <c r="N1089">
        <v>25</v>
      </c>
      <c r="O1089">
        <v>20250000</v>
      </c>
      <c r="P1089">
        <v>1</v>
      </c>
      <c r="Q1089">
        <v>30316802</v>
      </c>
      <c r="R1089">
        <v>23.61</v>
      </c>
      <c r="S1089">
        <v>7158546</v>
      </c>
      <c r="T1089" t="s">
        <v>22</v>
      </c>
      <c r="U1089" t="s">
        <v>214</v>
      </c>
    </row>
    <row r="1090" spans="1:21">
      <c r="A1090">
        <v>388250</v>
      </c>
      <c r="B1090" t="s">
        <v>60</v>
      </c>
      <c r="C1090" t="s">
        <v>71</v>
      </c>
      <c r="D1090" t="s">
        <v>72</v>
      </c>
      <c r="E1090" t="s">
        <v>61</v>
      </c>
      <c r="F1090" t="s">
        <v>46</v>
      </c>
      <c r="G1090" t="s">
        <v>62</v>
      </c>
      <c r="H1090" s="1">
        <v>7</v>
      </c>
      <c r="I1090" t="s">
        <v>19</v>
      </c>
      <c r="J1090" t="s">
        <v>30</v>
      </c>
      <c r="K1090" t="s">
        <v>21</v>
      </c>
      <c r="L1090">
        <v>2</v>
      </c>
      <c r="M1090">
        <v>54000000</v>
      </c>
      <c r="N1090">
        <v>25</v>
      </c>
      <c r="O1090">
        <v>13500000</v>
      </c>
      <c r="P1090">
        <v>0</v>
      </c>
      <c r="Q1090">
        <v>0</v>
      </c>
      <c r="R1090">
        <v>0</v>
      </c>
      <c r="S1090">
        <v>0</v>
      </c>
      <c r="T1090" t="s">
        <v>22</v>
      </c>
      <c r="U1090" t="s">
        <v>214</v>
      </c>
    </row>
    <row r="1091" spans="1:21">
      <c r="A1091">
        <v>388249</v>
      </c>
      <c r="B1091" t="s">
        <v>60</v>
      </c>
      <c r="C1091" t="s">
        <v>71</v>
      </c>
      <c r="D1091" t="s">
        <v>72</v>
      </c>
      <c r="E1091" t="s">
        <v>61</v>
      </c>
      <c r="F1091" t="s">
        <v>46</v>
      </c>
      <c r="G1091" t="s">
        <v>62</v>
      </c>
      <c r="H1091" s="1">
        <v>6</v>
      </c>
      <c r="I1091" t="s">
        <v>24</v>
      </c>
      <c r="J1091" t="s">
        <v>29</v>
      </c>
      <c r="K1091" t="s">
        <v>21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49980655</v>
      </c>
      <c r="R1091">
        <v>25.41</v>
      </c>
      <c r="S1091">
        <v>12703308</v>
      </c>
      <c r="T1091" t="s">
        <v>22</v>
      </c>
      <c r="U1091" t="s">
        <v>214</v>
      </c>
    </row>
    <row r="1092" spans="1:21">
      <c r="A1092">
        <v>388248</v>
      </c>
      <c r="B1092" t="s">
        <v>60</v>
      </c>
      <c r="C1092" t="s">
        <v>71</v>
      </c>
      <c r="D1092" t="s">
        <v>72</v>
      </c>
      <c r="E1092" t="s">
        <v>61</v>
      </c>
      <c r="F1092" t="s">
        <v>46</v>
      </c>
      <c r="G1092" t="s">
        <v>62</v>
      </c>
      <c r="H1092" s="1">
        <v>6</v>
      </c>
      <c r="I1092" t="s">
        <v>23</v>
      </c>
      <c r="J1092" t="s">
        <v>29</v>
      </c>
      <c r="K1092" t="s">
        <v>21</v>
      </c>
      <c r="L1092">
        <v>2</v>
      </c>
      <c r="M1092">
        <v>54000000</v>
      </c>
      <c r="N1092">
        <v>25</v>
      </c>
      <c r="O1092">
        <v>13500000</v>
      </c>
      <c r="P1092">
        <v>1</v>
      </c>
      <c r="Q1092">
        <v>29882188</v>
      </c>
      <c r="R1092">
        <v>25.08</v>
      </c>
      <c r="S1092">
        <v>7496656</v>
      </c>
      <c r="T1092" t="s">
        <v>22</v>
      </c>
      <c r="U1092" t="s">
        <v>214</v>
      </c>
    </row>
    <row r="1093" spans="1:21">
      <c r="A1093">
        <v>388247</v>
      </c>
      <c r="B1093" t="s">
        <v>60</v>
      </c>
      <c r="C1093" t="s">
        <v>71</v>
      </c>
      <c r="D1093" t="s">
        <v>72</v>
      </c>
      <c r="E1093" t="s">
        <v>61</v>
      </c>
      <c r="F1093" t="s">
        <v>46</v>
      </c>
      <c r="G1093" t="s">
        <v>62</v>
      </c>
      <c r="H1093" s="1">
        <v>6</v>
      </c>
      <c r="I1093" t="s">
        <v>19</v>
      </c>
      <c r="J1093" t="s">
        <v>29</v>
      </c>
      <c r="K1093" t="s">
        <v>21</v>
      </c>
      <c r="L1093">
        <v>3</v>
      </c>
      <c r="M1093">
        <v>81000000</v>
      </c>
      <c r="N1093">
        <v>25</v>
      </c>
      <c r="O1093">
        <v>20250000</v>
      </c>
      <c r="P1093">
        <v>0</v>
      </c>
      <c r="Q1093">
        <v>0</v>
      </c>
      <c r="R1093">
        <v>0</v>
      </c>
      <c r="S1093">
        <v>0</v>
      </c>
      <c r="T1093" t="s">
        <v>22</v>
      </c>
      <c r="U1093" t="s">
        <v>214</v>
      </c>
    </row>
    <row r="1094" spans="1:21">
      <c r="A1094">
        <v>388246</v>
      </c>
      <c r="B1094" t="s">
        <v>60</v>
      </c>
      <c r="C1094" t="s">
        <v>71</v>
      </c>
      <c r="D1094" t="s">
        <v>72</v>
      </c>
      <c r="E1094" t="s">
        <v>61</v>
      </c>
      <c r="F1094" t="s">
        <v>46</v>
      </c>
      <c r="G1094" t="s">
        <v>62</v>
      </c>
      <c r="H1094" s="1">
        <v>5</v>
      </c>
      <c r="I1094" t="s">
        <v>24</v>
      </c>
      <c r="J1094" t="s">
        <v>28</v>
      </c>
      <c r="K1094" t="s">
        <v>21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28475200</v>
      </c>
      <c r="R1094">
        <v>26.45</v>
      </c>
      <c r="S1094">
        <v>7533028</v>
      </c>
      <c r="T1094" t="s">
        <v>22</v>
      </c>
      <c r="U1094" t="s">
        <v>214</v>
      </c>
    </row>
    <row r="1095" spans="1:21">
      <c r="A1095">
        <v>388245</v>
      </c>
      <c r="B1095" t="s">
        <v>60</v>
      </c>
      <c r="C1095" t="s">
        <v>71</v>
      </c>
      <c r="D1095" t="s">
        <v>72</v>
      </c>
      <c r="E1095" t="s">
        <v>61</v>
      </c>
      <c r="F1095" t="s">
        <v>46</v>
      </c>
      <c r="G1095" t="s">
        <v>62</v>
      </c>
      <c r="H1095" s="1">
        <v>5</v>
      </c>
      <c r="I1095" t="s">
        <v>23</v>
      </c>
      <c r="J1095" t="s">
        <v>28</v>
      </c>
      <c r="K1095" t="s">
        <v>21</v>
      </c>
      <c r="L1095">
        <v>2</v>
      </c>
      <c r="M1095">
        <v>54000000</v>
      </c>
      <c r="N1095">
        <v>25</v>
      </c>
      <c r="O1095">
        <v>13500000</v>
      </c>
      <c r="P1095">
        <v>0</v>
      </c>
      <c r="Q1095">
        <v>0</v>
      </c>
      <c r="R1095">
        <v>0</v>
      </c>
      <c r="S1095">
        <v>0</v>
      </c>
      <c r="T1095" t="s">
        <v>22</v>
      </c>
      <c r="U1095" t="s">
        <v>214</v>
      </c>
    </row>
    <row r="1096" spans="1:21">
      <c r="A1096">
        <v>388244</v>
      </c>
      <c r="B1096" t="s">
        <v>60</v>
      </c>
      <c r="C1096" t="s">
        <v>71</v>
      </c>
      <c r="D1096" t="s">
        <v>72</v>
      </c>
      <c r="E1096" t="s">
        <v>61</v>
      </c>
      <c r="F1096" t="s">
        <v>46</v>
      </c>
      <c r="G1096" t="s">
        <v>62</v>
      </c>
      <c r="H1096" s="1">
        <v>5</v>
      </c>
      <c r="I1096" t="s">
        <v>19</v>
      </c>
      <c r="J1096" t="s">
        <v>28</v>
      </c>
      <c r="K1096" t="s">
        <v>21</v>
      </c>
      <c r="L1096">
        <v>2</v>
      </c>
      <c r="M1096">
        <v>54000000</v>
      </c>
      <c r="N1096">
        <v>25</v>
      </c>
      <c r="O1096">
        <v>13500000</v>
      </c>
      <c r="P1096">
        <v>1</v>
      </c>
      <c r="Q1096">
        <v>26783696</v>
      </c>
      <c r="R1096">
        <v>23.81</v>
      </c>
      <c r="S1096">
        <v>6378261</v>
      </c>
      <c r="T1096" t="s">
        <v>22</v>
      </c>
      <c r="U1096" t="s">
        <v>214</v>
      </c>
    </row>
    <row r="1097" spans="1:21">
      <c r="A1097">
        <v>388243</v>
      </c>
      <c r="B1097" t="s">
        <v>60</v>
      </c>
      <c r="C1097" t="s">
        <v>71</v>
      </c>
      <c r="D1097" t="s">
        <v>72</v>
      </c>
      <c r="E1097" t="s">
        <v>61</v>
      </c>
      <c r="F1097" t="s">
        <v>46</v>
      </c>
      <c r="G1097" t="s">
        <v>62</v>
      </c>
      <c r="H1097" s="1">
        <v>4</v>
      </c>
      <c r="I1097" t="s">
        <v>24</v>
      </c>
      <c r="J1097" t="s">
        <v>27</v>
      </c>
      <c r="K1097" t="s">
        <v>21</v>
      </c>
      <c r="L1097">
        <v>1</v>
      </c>
      <c r="M1097">
        <v>31162505</v>
      </c>
      <c r="N1097">
        <v>27.3</v>
      </c>
      <c r="O1097">
        <v>8508539</v>
      </c>
      <c r="P1097">
        <v>2</v>
      </c>
      <c r="Q1097">
        <v>58820459</v>
      </c>
      <c r="R1097">
        <v>27.32</v>
      </c>
      <c r="S1097">
        <v>16074022</v>
      </c>
      <c r="T1097" t="s">
        <v>22</v>
      </c>
      <c r="U1097" t="s">
        <v>214</v>
      </c>
    </row>
    <row r="1098" spans="1:21">
      <c r="A1098">
        <v>388242</v>
      </c>
      <c r="B1098" t="s">
        <v>60</v>
      </c>
      <c r="C1098" t="s">
        <v>71</v>
      </c>
      <c r="D1098" t="s">
        <v>72</v>
      </c>
      <c r="E1098" t="s">
        <v>61</v>
      </c>
      <c r="F1098" t="s">
        <v>46</v>
      </c>
      <c r="G1098" t="s">
        <v>62</v>
      </c>
      <c r="H1098" s="1">
        <v>4</v>
      </c>
      <c r="I1098" t="s">
        <v>23</v>
      </c>
      <c r="J1098" t="s">
        <v>27</v>
      </c>
      <c r="K1098" t="s">
        <v>21</v>
      </c>
      <c r="L1098">
        <v>5</v>
      </c>
      <c r="M1098">
        <v>145244846</v>
      </c>
      <c r="N1098">
        <v>25.75</v>
      </c>
      <c r="O1098">
        <v>37409637</v>
      </c>
      <c r="P1098">
        <v>3</v>
      </c>
      <c r="Q1098">
        <v>89259597</v>
      </c>
      <c r="R1098">
        <v>23.58</v>
      </c>
      <c r="S1098">
        <v>21051190</v>
      </c>
      <c r="T1098" t="s">
        <v>22</v>
      </c>
      <c r="U1098" t="s">
        <v>214</v>
      </c>
    </row>
    <row r="1099" spans="1:21">
      <c r="A1099">
        <v>388241</v>
      </c>
      <c r="B1099" t="s">
        <v>60</v>
      </c>
      <c r="C1099" t="s">
        <v>71</v>
      </c>
      <c r="D1099" t="s">
        <v>72</v>
      </c>
      <c r="E1099" t="s">
        <v>61</v>
      </c>
      <c r="F1099" t="s">
        <v>46</v>
      </c>
      <c r="G1099" t="s">
        <v>62</v>
      </c>
      <c r="H1099" s="1">
        <v>4</v>
      </c>
      <c r="I1099" t="s">
        <v>19</v>
      </c>
      <c r="J1099" t="s">
        <v>27</v>
      </c>
      <c r="K1099" t="s">
        <v>21</v>
      </c>
      <c r="L1099">
        <v>2</v>
      </c>
      <c r="M1099">
        <v>54000000</v>
      </c>
      <c r="N1099">
        <v>25</v>
      </c>
      <c r="O1099">
        <v>13500000</v>
      </c>
      <c r="P1099">
        <v>0</v>
      </c>
      <c r="Q1099">
        <v>0</v>
      </c>
      <c r="R1099">
        <v>0</v>
      </c>
      <c r="S1099">
        <v>0</v>
      </c>
      <c r="T1099" t="s">
        <v>22</v>
      </c>
      <c r="U1099" t="s">
        <v>215</v>
      </c>
    </row>
    <row r="1100" spans="1:21">
      <c r="A1100">
        <v>388240</v>
      </c>
      <c r="B1100" t="s">
        <v>60</v>
      </c>
      <c r="C1100" t="s">
        <v>71</v>
      </c>
      <c r="D1100" t="s">
        <v>72</v>
      </c>
      <c r="E1100" t="s">
        <v>61</v>
      </c>
      <c r="F1100" t="s">
        <v>46</v>
      </c>
      <c r="G1100" t="s">
        <v>62</v>
      </c>
      <c r="H1100" s="1">
        <v>3</v>
      </c>
      <c r="I1100" t="s">
        <v>24</v>
      </c>
      <c r="J1100" t="s">
        <v>26</v>
      </c>
      <c r="K1100" t="s">
        <v>21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22</v>
      </c>
      <c r="U1100" t="s">
        <v>215</v>
      </c>
    </row>
    <row r="1101" spans="1:21">
      <c r="A1101">
        <v>388239</v>
      </c>
      <c r="B1101" t="s">
        <v>60</v>
      </c>
      <c r="C1101" t="s">
        <v>71</v>
      </c>
      <c r="D1101" t="s">
        <v>72</v>
      </c>
      <c r="E1101" t="s">
        <v>61</v>
      </c>
      <c r="F1101" t="s">
        <v>46</v>
      </c>
      <c r="G1101" t="s">
        <v>62</v>
      </c>
      <c r="H1101" s="1">
        <v>3</v>
      </c>
      <c r="I1101" t="s">
        <v>23</v>
      </c>
      <c r="J1101" t="s">
        <v>26</v>
      </c>
      <c r="K1101" t="s">
        <v>21</v>
      </c>
      <c r="L1101">
        <v>2</v>
      </c>
      <c r="M1101">
        <v>71165335</v>
      </c>
      <c r="N1101">
        <v>26.5</v>
      </c>
      <c r="O1101">
        <v>18858815</v>
      </c>
      <c r="P1101">
        <v>1</v>
      </c>
      <c r="Q1101">
        <v>22949970</v>
      </c>
      <c r="R1101">
        <v>24.52</v>
      </c>
      <c r="S1101">
        <v>5629048</v>
      </c>
      <c r="T1101" t="s">
        <v>22</v>
      </c>
      <c r="U1101" t="s">
        <v>215</v>
      </c>
    </row>
    <row r="1102" spans="1:21">
      <c r="A1102">
        <v>388238</v>
      </c>
      <c r="B1102" t="s">
        <v>60</v>
      </c>
      <c r="C1102" t="s">
        <v>71</v>
      </c>
      <c r="D1102" t="s">
        <v>72</v>
      </c>
      <c r="E1102" t="s">
        <v>61</v>
      </c>
      <c r="F1102" t="s">
        <v>46</v>
      </c>
      <c r="G1102" t="s">
        <v>62</v>
      </c>
      <c r="H1102" s="1">
        <v>3</v>
      </c>
      <c r="I1102" t="s">
        <v>19</v>
      </c>
      <c r="J1102" t="s">
        <v>26</v>
      </c>
      <c r="K1102" t="s">
        <v>21</v>
      </c>
      <c r="L1102">
        <v>3</v>
      </c>
      <c r="M1102">
        <v>81000000</v>
      </c>
      <c r="N1102">
        <v>25</v>
      </c>
      <c r="O1102">
        <v>20250000</v>
      </c>
      <c r="P1102">
        <v>0</v>
      </c>
      <c r="Q1102">
        <v>0</v>
      </c>
      <c r="R1102">
        <v>0</v>
      </c>
      <c r="S1102">
        <v>0</v>
      </c>
      <c r="T1102" t="s">
        <v>22</v>
      </c>
      <c r="U1102" t="s">
        <v>215</v>
      </c>
    </row>
    <row r="1103" spans="1:21">
      <c r="A1103">
        <v>388237</v>
      </c>
      <c r="B1103" t="s">
        <v>60</v>
      </c>
      <c r="C1103" t="s">
        <v>71</v>
      </c>
      <c r="D1103" t="s">
        <v>72</v>
      </c>
      <c r="E1103" t="s">
        <v>61</v>
      </c>
      <c r="F1103" t="s">
        <v>46</v>
      </c>
      <c r="G1103" t="s">
        <v>62</v>
      </c>
      <c r="H1103" s="1">
        <v>2</v>
      </c>
      <c r="I1103" t="s">
        <v>24</v>
      </c>
      <c r="J1103" t="s">
        <v>25</v>
      </c>
      <c r="K1103" t="s">
        <v>21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22</v>
      </c>
      <c r="U1103" t="s">
        <v>215</v>
      </c>
    </row>
    <row r="1104" spans="1:21">
      <c r="A1104">
        <v>388236</v>
      </c>
      <c r="B1104" t="s">
        <v>60</v>
      </c>
      <c r="C1104" t="s">
        <v>71</v>
      </c>
      <c r="D1104" t="s">
        <v>72</v>
      </c>
      <c r="E1104" t="s">
        <v>61</v>
      </c>
      <c r="F1104" t="s">
        <v>46</v>
      </c>
      <c r="G1104" t="s">
        <v>62</v>
      </c>
      <c r="H1104" s="1">
        <v>2</v>
      </c>
      <c r="I1104" t="s">
        <v>23</v>
      </c>
      <c r="J1104" t="s">
        <v>25</v>
      </c>
      <c r="K1104" t="s">
        <v>21</v>
      </c>
      <c r="L1104">
        <v>1</v>
      </c>
      <c r="M1104">
        <v>22988123</v>
      </c>
      <c r="N1104">
        <v>26.5</v>
      </c>
      <c r="O1104">
        <v>6091853</v>
      </c>
      <c r="P1104">
        <v>1</v>
      </c>
      <c r="Q1104">
        <v>23123955</v>
      </c>
      <c r="R1104">
        <v>24.37</v>
      </c>
      <c r="S1104">
        <v>5635799</v>
      </c>
      <c r="T1104" t="s">
        <v>22</v>
      </c>
      <c r="U1104" t="s">
        <v>215</v>
      </c>
    </row>
    <row r="1105" spans="1:21">
      <c r="A1105">
        <v>388235</v>
      </c>
      <c r="B1105" t="s">
        <v>60</v>
      </c>
      <c r="C1105" t="s">
        <v>71</v>
      </c>
      <c r="D1105" t="s">
        <v>72</v>
      </c>
      <c r="E1105" t="s">
        <v>61</v>
      </c>
      <c r="F1105" t="s">
        <v>46</v>
      </c>
      <c r="G1105" t="s">
        <v>62</v>
      </c>
      <c r="H1105" s="1">
        <v>2</v>
      </c>
      <c r="I1105" t="s">
        <v>19</v>
      </c>
      <c r="J1105" t="s">
        <v>25</v>
      </c>
      <c r="K1105" t="s">
        <v>21</v>
      </c>
      <c r="L1105">
        <v>2</v>
      </c>
      <c r="M1105">
        <v>54000000</v>
      </c>
      <c r="N1105">
        <v>25</v>
      </c>
      <c r="O1105">
        <v>13500000</v>
      </c>
      <c r="P1105">
        <v>1</v>
      </c>
      <c r="Q1105">
        <v>26359400</v>
      </c>
      <c r="R1105">
        <v>23.42</v>
      </c>
      <c r="S1105">
        <v>6174044</v>
      </c>
      <c r="T1105" t="s">
        <v>22</v>
      </c>
      <c r="U1105" t="s">
        <v>215</v>
      </c>
    </row>
    <row r="1106" spans="1:21">
      <c r="A1106">
        <v>388234</v>
      </c>
      <c r="B1106" t="s">
        <v>60</v>
      </c>
      <c r="C1106" t="s">
        <v>71</v>
      </c>
      <c r="D1106" t="s">
        <v>72</v>
      </c>
      <c r="E1106" t="s">
        <v>61</v>
      </c>
      <c r="F1106" t="s">
        <v>46</v>
      </c>
      <c r="G1106" t="s">
        <v>62</v>
      </c>
      <c r="H1106" s="1">
        <v>1</v>
      </c>
      <c r="I1106" t="s">
        <v>24</v>
      </c>
      <c r="J1106" t="s">
        <v>20</v>
      </c>
      <c r="K1106" t="s">
        <v>21</v>
      </c>
      <c r="L1106">
        <v>1</v>
      </c>
      <c r="M1106">
        <v>22000000</v>
      </c>
      <c r="N1106">
        <v>18.18</v>
      </c>
      <c r="O1106">
        <v>4000000</v>
      </c>
      <c r="P1106">
        <v>1</v>
      </c>
      <c r="Q1106">
        <v>22372913</v>
      </c>
      <c r="R1106">
        <v>25.53</v>
      </c>
      <c r="S1106">
        <v>5713724</v>
      </c>
      <c r="T1106" t="s">
        <v>22</v>
      </c>
      <c r="U1106" t="s">
        <v>215</v>
      </c>
    </row>
    <row r="1107" spans="1:21">
      <c r="A1107">
        <v>388233</v>
      </c>
      <c r="B1107" t="s">
        <v>60</v>
      </c>
      <c r="C1107" t="s">
        <v>71</v>
      </c>
      <c r="D1107" t="s">
        <v>72</v>
      </c>
      <c r="E1107" t="s">
        <v>61</v>
      </c>
      <c r="F1107" t="s">
        <v>46</v>
      </c>
      <c r="G1107" t="s">
        <v>62</v>
      </c>
      <c r="H1107" s="1">
        <v>1</v>
      </c>
      <c r="I1107" t="s">
        <v>23</v>
      </c>
      <c r="J1107" t="s">
        <v>20</v>
      </c>
      <c r="K1107" t="s">
        <v>21</v>
      </c>
      <c r="L1107">
        <v>1</v>
      </c>
      <c r="M1107">
        <v>26856700</v>
      </c>
      <c r="N1107">
        <v>27</v>
      </c>
      <c r="O1107">
        <v>7251309</v>
      </c>
      <c r="P1107">
        <v>1</v>
      </c>
      <c r="Q1107">
        <v>26856700</v>
      </c>
      <c r="R1107">
        <v>26.31</v>
      </c>
      <c r="S1107">
        <v>7067509</v>
      </c>
      <c r="T1107" t="s">
        <v>22</v>
      </c>
      <c r="U1107" t="s">
        <v>215</v>
      </c>
    </row>
    <row r="1108" spans="1:21">
      <c r="A1108">
        <v>388232</v>
      </c>
      <c r="B1108" t="s">
        <v>60</v>
      </c>
      <c r="C1108" t="s">
        <v>71</v>
      </c>
      <c r="D1108" t="s">
        <v>72</v>
      </c>
      <c r="E1108" t="s">
        <v>61</v>
      </c>
      <c r="F1108" t="s">
        <v>46</v>
      </c>
      <c r="G1108" t="s">
        <v>62</v>
      </c>
      <c r="H1108" s="1">
        <v>1</v>
      </c>
      <c r="I1108" t="s">
        <v>19</v>
      </c>
      <c r="J1108" t="s">
        <v>20</v>
      </c>
      <c r="K1108" t="s">
        <v>21</v>
      </c>
      <c r="L1108">
        <v>2</v>
      </c>
      <c r="M1108">
        <v>54000000</v>
      </c>
      <c r="N1108">
        <v>25</v>
      </c>
      <c r="O1108">
        <v>13500000</v>
      </c>
      <c r="P1108">
        <v>1</v>
      </c>
      <c r="Q1108">
        <v>30316802</v>
      </c>
      <c r="R1108">
        <v>23.61</v>
      </c>
      <c r="S1108">
        <v>7158546</v>
      </c>
      <c r="T1108" t="s">
        <v>22</v>
      </c>
      <c r="U1108" t="s">
        <v>215</v>
      </c>
    </row>
    <row r="1109" spans="1:21">
      <c r="A1109">
        <v>388231</v>
      </c>
      <c r="B1109" t="s">
        <v>60</v>
      </c>
      <c r="C1109" t="s">
        <v>71</v>
      </c>
      <c r="D1109" t="s">
        <v>72</v>
      </c>
      <c r="E1109" t="s">
        <v>61</v>
      </c>
      <c r="F1109" t="s">
        <v>46</v>
      </c>
      <c r="G1109" t="s">
        <v>62</v>
      </c>
      <c r="H1109" s="1">
        <v>12</v>
      </c>
      <c r="I1109" t="s">
        <v>24</v>
      </c>
      <c r="J1109" t="s">
        <v>35</v>
      </c>
      <c r="K1109" t="s">
        <v>21</v>
      </c>
      <c r="L1109">
        <v>1</v>
      </c>
      <c r="M1109">
        <v>27000000</v>
      </c>
      <c r="N1109">
        <v>25</v>
      </c>
      <c r="O1109">
        <v>6750000</v>
      </c>
      <c r="P1109">
        <v>0</v>
      </c>
      <c r="Q1109">
        <v>0</v>
      </c>
      <c r="R1109">
        <v>0</v>
      </c>
      <c r="S1109">
        <v>0</v>
      </c>
      <c r="T1109" t="s">
        <v>22</v>
      </c>
      <c r="U1109" t="s">
        <v>216</v>
      </c>
    </row>
    <row r="1110" spans="1:21">
      <c r="A1110">
        <v>388230</v>
      </c>
      <c r="B1110" t="s">
        <v>60</v>
      </c>
      <c r="C1110" t="s">
        <v>71</v>
      </c>
      <c r="D1110" t="s">
        <v>72</v>
      </c>
      <c r="E1110" t="s">
        <v>61</v>
      </c>
      <c r="F1110" t="s">
        <v>46</v>
      </c>
      <c r="G1110" t="s">
        <v>62</v>
      </c>
      <c r="H1110" s="1">
        <v>12</v>
      </c>
      <c r="I1110" t="s">
        <v>23</v>
      </c>
      <c r="J1110" t="s">
        <v>35</v>
      </c>
      <c r="K1110" t="s">
        <v>21</v>
      </c>
      <c r="L1110">
        <v>3</v>
      </c>
      <c r="M1110">
        <v>81000000</v>
      </c>
      <c r="N1110">
        <v>25</v>
      </c>
      <c r="O1110">
        <v>20250000</v>
      </c>
      <c r="P1110">
        <v>0</v>
      </c>
      <c r="Q1110">
        <v>0</v>
      </c>
      <c r="R1110">
        <v>0</v>
      </c>
      <c r="S1110">
        <v>0</v>
      </c>
      <c r="T1110" t="s">
        <v>22</v>
      </c>
      <c r="U1110" t="s">
        <v>216</v>
      </c>
    </row>
    <row r="1111" spans="1:21">
      <c r="A1111">
        <v>388229</v>
      </c>
      <c r="B1111" t="s">
        <v>60</v>
      </c>
      <c r="C1111" t="s">
        <v>71</v>
      </c>
      <c r="D1111" t="s">
        <v>72</v>
      </c>
      <c r="E1111" t="s">
        <v>61</v>
      </c>
      <c r="F1111" t="s">
        <v>46</v>
      </c>
      <c r="G1111" t="s">
        <v>62</v>
      </c>
      <c r="H1111" s="1">
        <v>12</v>
      </c>
      <c r="I1111" t="s">
        <v>19</v>
      </c>
      <c r="J1111" t="s">
        <v>35</v>
      </c>
      <c r="K1111" t="s">
        <v>21</v>
      </c>
      <c r="L1111">
        <v>3</v>
      </c>
      <c r="M1111">
        <v>81000000</v>
      </c>
      <c r="N1111">
        <v>25</v>
      </c>
      <c r="O1111">
        <v>20250000</v>
      </c>
      <c r="P1111">
        <v>0</v>
      </c>
      <c r="Q1111">
        <v>0</v>
      </c>
      <c r="R1111">
        <v>0</v>
      </c>
      <c r="S1111">
        <v>0</v>
      </c>
      <c r="T1111" t="s">
        <v>22</v>
      </c>
      <c r="U1111" t="s">
        <v>216</v>
      </c>
    </row>
    <row r="1112" spans="1:21">
      <c r="A1112">
        <v>388228</v>
      </c>
      <c r="B1112" t="s">
        <v>60</v>
      </c>
      <c r="C1112" t="s">
        <v>71</v>
      </c>
      <c r="D1112" t="s">
        <v>72</v>
      </c>
      <c r="E1112" t="s">
        <v>61</v>
      </c>
      <c r="F1112" t="s">
        <v>46</v>
      </c>
      <c r="G1112" t="s">
        <v>62</v>
      </c>
      <c r="H1112" s="1">
        <v>11</v>
      </c>
      <c r="I1112" t="s">
        <v>24</v>
      </c>
      <c r="J1112" t="s">
        <v>34</v>
      </c>
      <c r="K1112" t="s">
        <v>21</v>
      </c>
      <c r="L1112">
        <v>2</v>
      </c>
      <c r="M1112">
        <v>54000000</v>
      </c>
      <c r="N1112">
        <v>25</v>
      </c>
      <c r="O1112">
        <v>13500000</v>
      </c>
      <c r="P1112">
        <v>0</v>
      </c>
      <c r="Q1112">
        <v>0</v>
      </c>
      <c r="R1112">
        <v>0</v>
      </c>
      <c r="S1112">
        <v>0</v>
      </c>
      <c r="T1112" t="s">
        <v>22</v>
      </c>
      <c r="U1112" t="s">
        <v>216</v>
      </c>
    </row>
    <row r="1113" spans="1:21">
      <c r="A1113">
        <v>388227</v>
      </c>
      <c r="B1113" t="s">
        <v>60</v>
      </c>
      <c r="C1113" t="s">
        <v>71</v>
      </c>
      <c r="D1113" t="s">
        <v>72</v>
      </c>
      <c r="E1113" t="s">
        <v>61</v>
      </c>
      <c r="F1113" t="s">
        <v>46</v>
      </c>
      <c r="G1113" t="s">
        <v>62</v>
      </c>
      <c r="H1113" s="1">
        <v>11</v>
      </c>
      <c r="I1113" t="s">
        <v>23</v>
      </c>
      <c r="J1113" t="s">
        <v>34</v>
      </c>
      <c r="K1113" t="s">
        <v>21</v>
      </c>
      <c r="L1113">
        <v>2</v>
      </c>
      <c r="M1113">
        <v>54000000</v>
      </c>
      <c r="N1113">
        <v>25</v>
      </c>
      <c r="O1113">
        <v>13500000</v>
      </c>
      <c r="P1113">
        <v>0</v>
      </c>
      <c r="Q1113">
        <v>0</v>
      </c>
      <c r="R1113">
        <v>0</v>
      </c>
      <c r="S1113">
        <v>0</v>
      </c>
      <c r="T1113" t="s">
        <v>22</v>
      </c>
      <c r="U1113" t="s">
        <v>216</v>
      </c>
    </row>
    <row r="1114" spans="1:21">
      <c r="A1114">
        <v>388226</v>
      </c>
      <c r="B1114" t="s">
        <v>60</v>
      </c>
      <c r="C1114" t="s">
        <v>71</v>
      </c>
      <c r="D1114" t="s">
        <v>72</v>
      </c>
      <c r="E1114" t="s">
        <v>61</v>
      </c>
      <c r="F1114" t="s">
        <v>46</v>
      </c>
      <c r="G1114" t="s">
        <v>62</v>
      </c>
      <c r="H1114" s="1">
        <v>11</v>
      </c>
      <c r="I1114" t="s">
        <v>19</v>
      </c>
      <c r="J1114" t="s">
        <v>34</v>
      </c>
      <c r="K1114" t="s">
        <v>21</v>
      </c>
      <c r="L1114">
        <v>1</v>
      </c>
      <c r="M1114">
        <v>27000000</v>
      </c>
      <c r="N1114">
        <v>25</v>
      </c>
      <c r="O1114">
        <v>6750000</v>
      </c>
      <c r="P1114">
        <v>0</v>
      </c>
      <c r="Q1114">
        <v>0</v>
      </c>
      <c r="R1114">
        <v>0</v>
      </c>
      <c r="S1114">
        <v>0</v>
      </c>
      <c r="T1114" t="s">
        <v>22</v>
      </c>
      <c r="U1114" t="s">
        <v>216</v>
      </c>
    </row>
    <row r="1115" spans="1:21">
      <c r="A1115">
        <v>388225</v>
      </c>
      <c r="B1115" t="s">
        <v>60</v>
      </c>
      <c r="C1115" t="s">
        <v>71</v>
      </c>
      <c r="D1115" t="s">
        <v>72</v>
      </c>
      <c r="E1115" t="s">
        <v>61</v>
      </c>
      <c r="F1115" t="s">
        <v>46</v>
      </c>
      <c r="G1115" t="s">
        <v>62</v>
      </c>
      <c r="H1115" s="1">
        <v>10</v>
      </c>
      <c r="I1115" t="s">
        <v>24</v>
      </c>
      <c r="J1115" t="s">
        <v>33</v>
      </c>
      <c r="K1115" t="s">
        <v>21</v>
      </c>
      <c r="L1115">
        <v>3</v>
      </c>
      <c r="M1115">
        <v>81000000</v>
      </c>
      <c r="N1115">
        <v>25</v>
      </c>
      <c r="O1115">
        <v>20250000</v>
      </c>
      <c r="P1115">
        <v>0</v>
      </c>
      <c r="Q1115">
        <v>0</v>
      </c>
      <c r="R1115">
        <v>0</v>
      </c>
      <c r="S1115">
        <v>0</v>
      </c>
      <c r="T1115" t="s">
        <v>22</v>
      </c>
      <c r="U1115" t="s">
        <v>216</v>
      </c>
    </row>
    <row r="1116" spans="1:21">
      <c r="A1116">
        <v>388224</v>
      </c>
      <c r="B1116" t="s">
        <v>60</v>
      </c>
      <c r="C1116" t="s">
        <v>71</v>
      </c>
      <c r="D1116" t="s">
        <v>72</v>
      </c>
      <c r="E1116" t="s">
        <v>61</v>
      </c>
      <c r="F1116" t="s">
        <v>46</v>
      </c>
      <c r="G1116" t="s">
        <v>62</v>
      </c>
      <c r="H1116" s="1">
        <v>10</v>
      </c>
      <c r="I1116" t="s">
        <v>23</v>
      </c>
      <c r="J1116" t="s">
        <v>33</v>
      </c>
      <c r="K1116" t="s">
        <v>21</v>
      </c>
      <c r="L1116">
        <v>3</v>
      </c>
      <c r="M1116">
        <v>81000000</v>
      </c>
      <c r="N1116">
        <v>25</v>
      </c>
      <c r="O1116">
        <v>20250000</v>
      </c>
      <c r="P1116">
        <v>0</v>
      </c>
      <c r="Q1116">
        <v>0</v>
      </c>
      <c r="R1116">
        <v>0</v>
      </c>
      <c r="S1116">
        <v>0</v>
      </c>
      <c r="T1116" t="s">
        <v>22</v>
      </c>
      <c r="U1116" t="s">
        <v>216</v>
      </c>
    </row>
    <row r="1117" spans="1:21">
      <c r="A1117">
        <v>388223</v>
      </c>
      <c r="B1117" t="s">
        <v>60</v>
      </c>
      <c r="C1117" t="s">
        <v>71</v>
      </c>
      <c r="D1117" t="s">
        <v>72</v>
      </c>
      <c r="E1117" t="s">
        <v>61</v>
      </c>
      <c r="F1117" t="s">
        <v>46</v>
      </c>
      <c r="G1117" t="s">
        <v>62</v>
      </c>
      <c r="H1117" s="1">
        <v>10</v>
      </c>
      <c r="I1117" t="s">
        <v>19</v>
      </c>
      <c r="J1117" t="s">
        <v>33</v>
      </c>
      <c r="K1117" t="s">
        <v>21</v>
      </c>
      <c r="L1117">
        <v>3</v>
      </c>
      <c r="M1117">
        <v>81000000</v>
      </c>
      <c r="N1117">
        <v>25</v>
      </c>
      <c r="O1117">
        <v>20250000</v>
      </c>
      <c r="P1117">
        <v>0</v>
      </c>
      <c r="Q1117">
        <v>0</v>
      </c>
      <c r="R1117">
        <v>0</v>
      </c>
      <c r="S1117">
        <v>0</v>
      </c>
      <c r="T1117" t="s">
        <v>22</v>
      </c>
      <c r="U1117" t="s">
        <v>216</v>
      </c>
    </row>
    <row r="1118" spans="1:21">
      <c r="H1118" s="1"/>
    </row>
    <row r="1119" spans="1:21">
      <c r="H1119" s="1"/>
    </row>
    <row r="1120" spans="1:21">
      <c r="H1120" s="1"/>
    </row>
    <row r="1121" spans="8:8">
      <c r="H1121" s="1"/>
    </row>
    <row r="1122" spans="8:8">
      <c r="H1122" s="1"/>
    </row>
    <row r="1123" spans="8:8">
      <c r="H1123" s="1"/>
    </row>
    <row r="1124" spans="8:8">
      <c r="H1124" s="1"/>
    </row>
    <row r="1125" spans="8:8">
      <c r="H1125" s="1"/>
    </row>
    <row r="1126" spans="8:8">
      <c r="H1126" s="1"/>
    </row>
    <row r="1127" spans="8:8">
      <c r="H1127" s="1"/>
    </row>
    <row r="1128" spans="8:8">
      <c r="H1128" s="1"/>
    </row>
    <row r="1129" spans="8:8">
      <c r="H1129" s="1"/>
    </row>
    <row r="1130" spans="8:8">
      <c r="H1130" s="1"/>
    </row>
    <row r="1131" spans="8:8">
      <c r="H1131" s="1"/>
    </row>
    <row r="1132" spans="8:8">
      <c r="H1132" s="1"/>
    </row>
    <row r="1133" spans="8:8">
      <c r="H1133" s="1"/>
    </row>
    <row r="1134" spans="8:8">
      <c r="H1134" s="1"/>
    </row>
    <row r="1135" spans="8:8">
      <c r="H1135" s="1"/>
    </row>
    <row r="1136" spans="8:8">
      <c r="H1136" s="1"/>
    </row>
    <row r="1137" spans="8:8">
      <c r="H1137" s="1"/>
    </row>
    <row r="1138" spans="8:8">
      <c r="H1138" s="1"/>
    </row>
    <row r="1139" spans="8:8">
      <c r="H1139" s="1"/>
    </row>
    <row r="1140" spans="8:8">
      <c r="H1140" s="1"/>
    </row>
    <row r="1141" spans="8:8">
      <c r="H1141" s="1"/>
    </row>
    <row r="1142" spans="8:8">
      <c r="H1142" s="1"/>
    </row>
    <row r="1143" spans="8:8">
      <c r="H1143" s="1"/>
    </row>
    <row r="1144" spans="8:8">
      <c r="H1144" s="1"/>
    </row>
    <row r="1145" spans="8:8">
      <c r="H1145" s="1"/>
    </row>
    <row r="1146" spans="8:8">
      <c r="H1146" s="1"/>
    </row>
    <row r="1147" spans="8:8">
      <c r="H1147" s="1"/>
    </row>
    <row r="1148" spans="8:8">
      <c r="H1148" s="1"/>
    </row>
    <row r="1149" spans="8:8">
      <c r="H1149" s="1"/>
    </row>
    <row r="1150" spans="8:8">
      <c r="H1150" s="1"/>
    </row>
    <row r="1151" spans="8:8">
      <c r="H1151" s="1"/>
    </row>
    <row r="1152" spans="8:8">
      <c r="H1152" s="1"/>
    </row>
    <row r="1153" spans="8:8">
      <c r="H1153" s="1"/>
    </row>
    <row r="1154" spans="8:8">
      <c r="H1154" s="1"/>
    </row>
    <row r="1155" spans="8:8">
      <c r="H1155" s="1"/>
    </row>
    <row r="1156" spans="8:8">
      <c r="H1156" s="1"/>
    </row>
    <row r="1157" spans="8:8">
      <c r="H1157" s="1"/>
    </row>
    <row r="1158" spans="8:8">
      <c r="H1158" s="1"/>
    </row>
    <row r="1159" spans="8:8">
      <c r="H1159" s="1"/>
    </row>
    <row r="1160" spans="8:8">
      <c r="H1160" s="1"/>
    </row>
    <row r="1161" spans="8:8">
      <c r="H1161" s="1"/>
    </row>
    <row r="1162" spans="8:8">
      <c r="H1162" s="1"/>
    </row>
    <row r="1163" spans="8:8">
      <c r="H1163" s="1"/>
    </row>
    <row r="1164" spans="8:8">
      <c r="H1164" s="1"/>
    </row>
    <row r="1165" spans="8:8">
      <c r="H1165" s="1"/>
    </row>
    <row r="1166" spans="8:8">
      <c r="H1166" s="1"/>
    </row>
    <row r="1167" spans="8:8">
      <c r="H1167" s="1"/>
    </row>
    <row r="1168" spans="8:8">
      <c r="H1168" s="1"/>
    </row>
    <row r="1169" spans="8:8">
      <c r="H1169" s="1"/>
    </row>
    <row r="1170" spans="8:8">
      <c r="H1170" s="1"/>
    </row>
    <row r="1171" spans="8:8">
      <c r="H1171" s="1"/>
    </row>
    <row r="1172" spans="8:8">
      <c r="H1172" s="1"/>
    </row>
    <row r="1173" spans="8:8">
      <c r="H1173" s="1"/>
    </row>
    <row r="1174" spans="8:8">
      <c r="H1174" s="1"/>
    </row>
    <row r="1175" spans="8:8">
      <c r="H1175" s="1"/>
    </row>
    <row r="1176" spans="8:8">
      <c r="H1176" s="1"/>
    </row>
    <row r="1177" spans="8:8">
      <c r="H1177" s="1"/>
    </row>
    <row r="1178" spans="8:8">
      <c r="H1178" s="1"/>
    </row>
    <row r="1179" spans="8:8">
      <c r="H1179" s="1"/>
    </row>
    <row r="1180" spans="8:8">
      <c r="H1180" s="1"/>
    </row>
    <row r="1181" spans="8:8">
      <c r="H1181" s="1"/>
    </row>
    <row r="1182" spans="8:8">
      <c r="H1182" s="1"/>
    </row>
    <row r="1183" spans="8:8">
      <c r="H1183" s="1"/>
    </row>
    <row r="1184" spans="8:8">
      <c r="H1184" s="1"/>
    </row>
    <row r="1185" spans="8:8">
      <c r="H1185" s="1"/>
    </row>
    <row r="1186" spans="8:8">
      <c r="H1186" s="1"/>
    </row>
    <row r="1187" spans="8:8">
      <c r="H1187" s="1"/>
    </row>
    <row r="1188" spans="8:8">
      <c r="H1188" s="1"/>
    </row>
    <row r="1189" spans="8:8">
      <c r="H1189" s="1"/>
    </row>
    <row r="1190" spans="8:8">
      <c r="H1190" s="1"/>
    </row>
    <row r="1191" spans="8:8">
      <c r="H1191" s="1"/>
    </row>
    <row r="1192" spans="8:8">
      <c r="H1192" s="1"/>
    </row>
    <row r="1193" spans="8:8">
      <c r="H1193" s="1"/>
    </row>
    <row r="1194" spans="8:8">
      <c r="H1194" s="1"/>
    </row>
    <row r="1195" spans="8:8">
      <c r="H1195" s="1"/>
    </row>
    <row r="1196" spans="8:8">
      <c r="H1196" s="1"/>
    </row>
    <row r="1197" spans="8:8">
      <c r="H1197" s="1"/>
    </row>
    <row r="1198" spans="8:8">
      <c r="H1198" s="1"/>
    </row>
    <row r="1199" spans="8:8">
      <c r="H1199" s="1"/>
    </row>
    <row r="1200" spans="8:8">
      <c r="H1200" s="1"/>
    </row>
    <row r="1201" spans="8:8">
      <c r="H1201" s="1"/>
    </row>
    <row r="1202" spans="8:8">
      <c r="H1202" s="1"/>
    </row>
    <row r="1203" spans="8:8">
      <c r="H1203" s="1"/>
    </row>
    <row r="1204" spans="8:8">
      <c r="H1204" s="1"/>
    </row>
    <row r="1205" spans="8:8">
      <c r="H1205" s="1"/>
    </row>
    <row r="1206" spans="8:8">
      <c r="H1206" s="1"/>
    </row>
    <row r="1207" spans="8:8">
      <c r="H1207" s="1"/>
    </row>
    <row r="1208" spans="8:8">
      <c r="H1208" s="1"/>
    </row>
    <row r="1209" spans="8:8">
      <c r="H1209" s="1"/>
    </row>
    <row r="1210" spans="8:8">
      <c r="H1210" s="1"/>
    </row>
    <row r="1211" spans="8:8">
      <c r="H1211" s="1"/>
    </row>
    <row r="1212" spans="8:8">
      <c r="H1212" s="1"/>
    </row>
    <row r="1213" spans="8:8">
      <c r="H1213" s="1"/>
    </row>
    <row r="1214" spans="8:8">
      <c r="H1214" s="1"/>
    </row>
    <row r="1215" spans="8:8">
      <c r="H1215" s="1"/>
    </row>
    <row r="1216" spans="8:8">
      <c r="H1216" s="1"/>
    </row>
    <row r="1217" spans="8:8">
      <c r="H1217" s="1"/>
    </row>
    <row r="1218" spans="8:8">
      <c r="H1218" s="1"/>
    </row>
    <row r="1219" spans="8:8">
      <c r="H1219" s="1"/>
    </row>
    <row r="1220" spans="8:8">
      <c r="H1220" s="1"/>
    </row>
    <row r="1221" spans="8:8">
      <c r="H1221" s="1"/>
    </row>
    <row r="1222" spans="8:8">
      <c r="H1222" s="1"/>
    </row>
    <row r="1223" spans="8:8">
      <c r="H1223" s="1"/>
    </row>
    <row r="1224" spans="8:8">
      <c r="H1224" s="1"/>
    </row>
    <row r="1225" spans="8:8">
      <c r="H1225" s="1"/>
    </row>
    <row r="1226" spans="8:8">
      <c r="H1226" s="1"/>
    </row>
    <row r="1227" spans="8:8">
      <c r="H1227" s="1"/>
    </row>
    <row r="1228" spans="8:8">
      <c r="H1228" s="1"/>
    </row>
    <row r="1229" spans="8:8">
      <c r="H1229" s="1"/>
    </row>
    <row r="1230" spans="8:8">
      <c r="H1230" s="1"/>
    </row>
    <row r="1231" spans="8:8">
      <c r="H1231" s="1"/>
    </row>
    <row r="1232" spans="8:8">
      <c r="H1232" s="1"/>
    </row>
    <row r="1233" spans="8:8">
      <c r="H1233" s="1"/>
    </row>
    <row r="1234" spans="8:8">
      <c r="H1234" s="1"/>
    </row>
    <row r="1235" spans="8:8">
      <c r="H1235" s="1"/>
    </row>
    <row r="1236" spans="8:8">
      <c r="H1236" s="1"/>
    </row>
    <row r="1237" spans="8:8">
      <c r="H1237" s="1"/>
    </row>
    <row r="1238" spans="8:8">
      <c r="H1238" s="1"/>
    </row>
    <row r="1239" spans="8:8">
      <c r="H1239" s="1"/>
    </row>
    <row r="1240" spans="8:8">
      <c r="H1240" s="1"/>
    </row>
    <row r="1241" spans="8:8">
      <c r="H1241" s="1"/>
    </row>
    <row r="1242" spans="8:8">
      <c r="H1242" s="1"/>
    </row>
    <row r="1243" spans="8:8">
      <c r="H1243" s="1"/>
    </row>
    <row r="1244" spans="8:8">
      <c r="H1244" s="1"/>
    </row>
    <row r="1245" spans="8:8">
      <c r="H1245" s="1"/>
    </row>
    <row r="1246" spans="8:8">
      <c r="H1246" s="1"/>
    </row>
    <row r="1247" spans="8:8">
      <c r="H1247" s="1"/>
    </row>
    <row r="1248" spans="8:8">
      <c r="H1248" s="1"/>
    </row>
    <row r="1249" spans="8:8">
      <c r="H1249" s="1"/>
    </row>
    <row r="1250" spans="8:8">
      <c r="H1250" s="1"/>
    </row>
    <row r="1251" spans="8:8">
      <c r="H1251" s="1"/>
    </row>
    <row r="1252" spans="8:8">
      <c r="H1252" s="1"/>
    </row>
    <row r="1253" spans="8:8">
      <c r="H1253" s="1"/>
    </row>
    <row r="1254" spans="8:8">
      <c r="H1254" s="1"/>
    </row>
    <row r="1255" spans="8:8">
      <c r="H1255" s="1"/>
    </row>
    <row r="1256" spans="8:8">
      <c r="H1256" s="1"/>
    </row>
    <row r="1257" spans="8:8">
      <c r="H1257" s="1"/>
    </row>
    <row r="1258" spans="8:8">
      <c r="H1258" s="1"/>
    </row>
    <row r="1259" spans="8:8">
      <c r="H1259" s="1"/>
    </row>
    <row r="1260" spans="8:8">
      <c r="H1260" s="1"/>
    </row>
    <row r="1261" spans="8:8">
      <c r="H1261" s="1"/>
    </row>
    <row r="1262" spans="8:8">
      <c r="H1262" s="1"/>
    </row>
    <row r="1263" spans="8:8">
      <c r="H1263" s="1"/>
    </row>
    <row r="1264" spans="8:8">
      <c r="H1264" s="1"/>
    </row>
    <row r="1265" spans="8:8">
      <c r="H1265" s="1"/>
    </row>
    <row r="1266" spans="8:8">
      <c r="H1266" s="1"/>
    </row>
    <row r="1267" spans="8:8">
      <c r="H1267" s="1"/>
    </row>
    <row r="1268" spans="8:8">
      <c r="H1268" s="1"/>
    </row>
    <row r="1269" spans="8:8">
      <c r="H1269" s="1"/>
    </row>
    <row r="1270" spans="8:8">
      <c r="H1270" s="1"/>
    </row>
    <row r="1271" spans="8:8">
      <c r="H1271" s="1"/>
    </row>
    <row r="1272" spans="8:8">
      <c r="H1272" s="1"/>
    </row>
    <row r="1273" spans="8:8">
      <c r="H1273" s="1"/>
    </row>
    <row r="1274" spans="8:8">
      <c r="H1274" s="1"/>
    </row>
    <row r="1275" spans="8:8">
      <c r="H1275" s="1"/>
    </row>
    <row r="1276" spans="8:8">
      <c r="H1276" s="1"/>
    </row>
    <row r="1277" spans="8:8">
      <c r="H1277" s="1"/>
    </row>
    <row r="1278" spans="8:8">
      <c r="H1278" s="1"/>
    </row>
    <row r="1279" spans="8:8">
      <c r="H1279" s="1"/>
    </row>
    <row r="1280" spans="8:8">
      <c r="H1280" s="1"/>
    </row>
    <row r="1281" spans="8:8">
      <c r="H1281" s="1"/>
    </row>
    <row r="1282" spans="8:8">
      <c r="H1282" s="1"/>
    </row>
    <row r="1283" spans="8:8">
      <c r="H1283" s="1"/>
    </row>
    <row r="1284" spans="8:8">
      <c r="H1284" s="1"/>
    </row>
    <row r="1285" spans="8:8">
      <c r="H1285" s="1"/>
    </row>
    <row r="1286" spans="8:8">
      <c r="H1286" s="1"/>
    </row>
    <row r="1287" spans="8:8">
      <c r="H1287" s="1"/>
    </row>
    <row r="1288" spans="8:8">
      <c r="H1288" s="1"/>
    </row>
    <row r="1289" spans="8:8">
      <c r="H1289" s="1"/>
    </row>
    <row r="1290" spans="8:8">
      <c r="H1290" s="1"/>
    </row>
    <row r="1291" spans="8:8">
      <c r="H1291" s="1"/>
    </row>
    <row r="1292" spans="8:8">
      <c r="H1292" s="1"/>
    </row>
    <row r="1293" spans="8:8">
      <c r="H1293" s="1"/>
    </row>
    <row r="1294" spans="8:8">
      <c r="H1294" s="1"/>
    </row>
    <row r="1295" spans="8:8">
      <c r="H1295" s="1"/>
    </row>
    <row r="1296" spans="8:8">
      <c r="H1296" s="1"/>
    </row>
    <row r="1297" spans="8:8">
      <c r="H1297" s="1"/>
    </row>
    <row r="1298" spans="8:8">
      <c r="H1298" s="1"/>
    </row>
    <row r="1299" spans="8:8">
      <c r="H1299" s="1"/>
    </row>
    <row r="1300" spans="8:8">
      <c r="H1300" s="1"/>
    </row>
    <row r="1301" spans="8:8">
      <c r="H1301" s="1"/>
    </row>
    <row r="1302" spans="8:8">
      <c r="H1302" s="1"/>
    </row>
    <row r="1303" spans="8:8">
      <c r="H1303" s="1"/>
    </row>
    <row r="1304" spans="8:8">
      <c r="H1304" s="1"/>
    </row>
    <row r="1305" spans="8:8">
      <c r="H1305" s="1"/>
    </row>
    <row r="1306" spans="8:8">
      <c r="H1306" s="1"/>
    </row>
    <row r="1307" spans="8:8">
      <c r="H1307" s="1"/>
    </row>
    <row r="1308" spans="8:8">
      <c r="H1308" s="1"/>
    </row>
    <row r="1309" spans="8:8">
      <c r="H1309" s="1"/>
    </row>
    <row r="1310" spans="8:8">
      <c r="H1310" s="1"/>
    </row>
    <row r="1311" spans="8:8">
      <c r="H1311" s="1"/>
    </row>
    <row r="1312" spans="8:8">
      <c r="H1312" s="1"/>
    </row>
    <row r="1313" spans="8:8">
      <c r="H1313" s="1"/>
    </row>
    <row r="1314" spans="8:8">
      <c r="H1314" s="1"/>
    </row>
    <row r="1315" spans="8:8">
      <c r="H1315" s="1"/>
    </row>
    <row r="1316" spans="8:8">
      <c r="H1316" s="1"/>
    </row>
    <row r="1317" spans="8:8">
      <c r="H1317" s="1"/>
    </row>
    <row r="1318" spans="8:8">
      <c r="H1318" s="1"/>
    </row>
    <row r="1319" spans="8:8">
      <c r="H1319" s="1"/>
    </row>
    <row r="1320" spans="8:8">
      <c r="H1320" s="1"/>
    </row>
    <row r="1321" spans="8:8">
      <c r="H1321" s="1"/>
    </row>
    <row r="1322" spans="8:8">
      <c r="H1322" s="1"/>
    </row>
    <row r="1323" spans="8:8">
      <c r="H1323" s="1"/>
    </row>
    <row r="1324" spans="8:8">
      <c r="H1324" s="1"/>
    </row>
    <row r="1325" spans="8:8">
      <c r="H1325" s="1"/>
    </row>
    <row r="1326" spans="8:8">
      <c r="H1326" s="1"/>
    </row>
    <row r="1327" spans="8:8">
      <c r="H1327" s="1"/>
    </row>
    <row r="1328" spans="8:8">
      <c r="H1328" s="1"/>
    </row>
    <row r="1329" spans="8:8">
      <c r="H1329" s="1"/>
    </row>
    <row r="1330" spans="8:8">
      <c r="H1330" s="1"/>
    </row>
    <row r="1331" spans="8:8">
      <c r="H1331" s="1"/>
    </row>
    <row r="1332" spans="8:8">
      <c r="H1332" s="1"/>
    </row>
    <row r="1333" spans="8:8">
      <c r="H1333" s="1"/>
    </row>
    <row r="1334" spans="8:8">
      <c r="H1334" s="1"/>
    </row>
    <row r="1335" spans="8:8">
      <c r="H1335" s="1"/>
    </row>
    <row r="1336" spans="8:8">
      <c r="H1336" s="1"/>
    </row>
    <row r="1337" spans="8:8">
      <c r="H1337" s="1"/>
    </row>
    <row r="1338" spans="8:8">
      <c r="H1338" s="1"/>
    </row>
    <row r="1339" spans="8:8">
      <c r="H1339" s="1"/>
    </row>
    <row r="1340" spans="8:8">
      <c r="H1340" s="1"/>
    </row>
    <row r="1341" spans="8:8">
      <c r="H1341" s="1"/>
    </row>
    <row r="1342" spans="8:8">
      <c r="H1342" s="1"/>
    </row>
    <row r="1343" spans="8:8">
      <c r="H1343" s="1"/>
    </row>
    <row r="1344" spans="8:8">
      <c r="H1344" s="1"/>
    </row>
    <row r="1345" spans="8:8">
      <c r="H1345" s="1"/>
    </row>
    <row r="1346" spans="8:8">
      <c r="H1346" s="1"/>
    </row>
    <row r="1347" spans="8:8">
      <c r="H1347" s="1"/>
    </row>
    <row r="1348" spans="8:8">
      <c r="H1348" s="1"/>
    </row>
    <row r="1349" spans="8:8">
      <c r="H1349" s="1"/>
    </row>
    <row r="1350" spans="8:8">
      <c r="H1350" s="1"/>
    </row>
    <row r="1351" spans="8:8">
      <c r="H1351" s="1"/>
    </row>
    <row r="1352" spans="8:8">
      <c r="H1352" s="1"/>
    </row>
    <row r="1353" spans="8:8">
      <c r="H1353" s="1"/>
    </row>
    <row r="1354" spans="8:8">
      <c r="H1354" s="1"/>
    </row>
    <row r="1355" spans="8:8">
      <c r="H1355" s="1"/>
    </row>
    <row r="1356" spans="8:8">
      <c r="H1356" s="1"/>
    </row>
    <row r="1357" spans="8:8">
      <c r="H1357" s="1"/>
    </row>
    <row r="1358" spans="8:8">
      <c r="H1358" s="1"/>
    </row>
    <row r="1359" spans="8:8">
      <c r="H1359" s="1"/>
    </row>
    <row r="1360" spans="8:8">
      <c r="H1360" s="1"/>
    </row>
    <row r="1361" spans="8:8">
      <c r="H1361" s="1"/>
    </row>
    <row r="1362" spans="8:8">
      <c r="H1362" s="1"/>
    </row>
    <row r="1363" spans="8:8">
      <c r="H1363" s="1"/>
    </row>
    <row r="1364" spans="8:8">
      <c r="H1364" s="1"/>
    </row>
    <row r="1365" spans="8:8">
      <c r="H1365" s="1"/>
    </row>
    <row r="1366" spans="8:8">
      <c r="H1366" s="1"/>
    </row>
    <row r="1367" spans="8:8">
      <c r="H1367" s="1"/>
    </row>
    <row r="1368" spans="8:8">
      <c r="H1368" s="1"/>
    </row>
    <row r="1369" spans="8:8">
      <c r="H1369" s="1"/>
    </row>
    <row r="1370" spans="8:8">
      <c r="H1370" s="1"/>
    </row>
    <row r="1371" spans="8:8">
      <c r="H1371" s="1"/>
    </row>
    <row r="1372" spans="8:8">
      <c r="H1372" s="1"/>
    </row>
    <row r="1373" spans="8:8">
      <c r="H1373" s="1"/>
    </row>
    <row r="1374" spans="8:8">
      <c r="H1374" s="1"/>
    </row>
    <row r="1375" spans="8:8">
      <c r="H1375" s="1"/>
    </row>
    <row r="1376" spans="8:8">
      <c r="H1376" s="1"/>
    </row>
    <row r="1377" spans="8:8">
      <c r="H1377" s="1"/>
    </row>
    <row r="1378" spans="8:8">
      <c r="H1378" s="1"/>
    </row>
    <row r="1379" spans="8:8">
      <c r="H1379" s="1"/>
    </row>
    <row r="1380" spans="8:8">
      <c r="H1380" s="1"/>
    </row>
    <row r="1381" spans="8:8">
      <c r="H1381" s="1"/>
    </row>
    <row r="1382" spans="8:8">
      <c r="H1382" s="1"/>
    </row>
    <row r="1383" spans="8:8">
      <c r="H1383" s="1"/>
    </row>
    <row r="1384" spans="8:8">
      <c r="H1384" s="1"/>
    </row>
    <row r="1385" spans="8:8">
      <c r="H1385" s="1"/>
    </row>
    <row r="1386" spans="8:8">
      <c r="H1386" s="1"/>
    </row>
    <row r="1387" spans="8:8">
      <c r="H1387" s="1"/>
    </row>
    <row r="1388" spans="8:8">
      <c r="H1388" s="1"/>
    </row>
    <row r="1389" spans="8:8">
      <c r="H1389" s="1"/>
    </row>
    <row r="1390" spans="8:8">
      <c r="H1390" s="1"/>
    </row>
    <row r="1391" spans="8:8">
      <c r="H1391" s="1"/>
    </row>
    <row r="1392" spans="8:8">
      <c r="H1392" s="1"/>
    </row>
    <row r="1393" spans="8:8">
      <c r="H1393" s="1"/>
    </row>
    <row r="1394" spans="8:8">
      <c r="H1394" s="1"/>
    </row>
    <row r="1395" spans="8:8">
      <c r="H1395" s="1"/>
    </row>
    <row r="1396" spans="8:8">
      <c r="H1396" s="1"/>
    </row>
    <row r="1397" spans="8:8">
      <c r="H1397" s="1"/>
    </row>
    <row r="1398" spans="8:8">
      <c r="H1398" s="1"/>
    </row>
    <row r="1399" spans="8:8">
      <c r="H1399" s="1"/>
    </row>
    <row r="1400" spans="8:8">
      <c r="H1400" s="1"/>
    </row>
    <row r="1401" spans="8:8">
      <c r="H1401" s="1"/>
    </row>
    <row r="1402" spans="8:8">
      <c r="H1402" s="1"/>
    </row>
    <row r="1403" spans="8:8">
      <c r="H1403" s="1"/>
    </row>
    <row r="1404" spans="8:8">
      <c r="H1404" s="1"/>
    </row>
    <row r="1405" spans="8:8">
      <c r="H1405" s="1"/>
    </row>
  </sheetData>
  <phoneticPr fontId="18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AF51-DCE3-4330-921F-BDC3E3368EEF}">
  <sheetPr codeName="Sheet3">
    <tabColor rgb="FF00B050"/>
  </sheetPr>
  <dimension ref="A1:X38"/>
  <sheetViews>
    <sheetView zoomScaleNormal="100" workbookViewId="0">
      <selection activeCell="F16" sqref="F16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9.125" customWidth="1"/>
    <col min="8" max="8" width="8.75" bestFit="1" customWidth="1"/>
    <col min="9" max="9" width="9.5" bestFit="1" customWidth="1"/>
    <col min="10" max="11" width="9.25" customWidth="1"/>
    <col min="12" max="13" width="7.625" customWidth="1"/>
    <col min="14" max="14" width="10.875" customWidth="1"/>
    <col min="15" max="15" width="10.125" customWidth="1"/>
    <col min="16" max="16" width="10.25" customWidth="1"/>
    <col min="17" max="17" width="9.25" customWidth="1"/>
    <col min="18" max="18" width="10.875" customWidth="1"/>
    <col min="19" max="19" width="7.375" customWidth="1"/>
    <col min="20" max="20" width="10.875" customWidth="1"/>
    <col min="21" max="21" width="11" bestFit="1" customWidth="1"/>
    <col min="22" max="22" width="22.375" bestFit="1" customWidth="1"/>
    <col min="23" max="24" width="15.875" bestFit="1" customWidth="1"/>
    <col min="25" max="25" width="9.625" bestFit="1" customWidth="1"/>
    <col min="26" max="26" width="10.125" bestFit="1" customWidth="1"/>
    <col min="27" max="27" width="11" bestFit="1" customWidth="1"/>
    <col min="28" max="28" width="22.375" bestFit="1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141</v>
      </c>
      <c r="J1" t="s">
        <v>142</v>
      </c>
      <c r="K1" t="s">
        <v>143</v>
      </c>
      <c r="L1" t="s">
        <v>121</v>
      </c>
      <c r="M1" t="s">
        <v>122</v>
      </c>
      <c r="N1" t="s">
        <v>123</v>
      </c>
      <c r="O1" t="s">
        <v>124</v>
      </c>
      <c r="P1" t="s">
        <v>125</v>
      </c>
      <c r="Q1" t="s">
        <v>126</v>
      </c>
      <c r="R1" t="s">
        <v>144</v>
      </c>
      <c r="S1" t="s">
        <v>145</v>
      </c>
      <c r="T1" t="s">
        <v>146</v>
      </c>
      <c r="U1" t="s">
        <v>13</v>
      </c>
      <c r="V1" t="s">
        <v>14</v>
      </c>
    </row>
    <row r="2" spans="1:24">
      <c r="A2" s="18">
        <v>323781</v>
      </c>
      <c r="B2" t="s">
        <v>78</v>
      </c>
      <c r="C2" t="s">
        <v>92</v>
      </c>
      <c r="D2" t="s">
        <v>91</v>
      </c>
      <c r="E2" t="s">
        <v>52</v>
      </c>
      <c r="F2" t="s">
        <v>38</v>
      </c>
      <c r="G2" t="s">
        <v>89</v>
      </c>
      <c r="H2" t="s">
        <v>21</v>
      </c>
      <c r="I2">
        <v>30000000</v>
      </c>
      <c r="J2">
        <v>23.5</v>
      </c>
      <c r="K2">
        <v>30</v>
      </c>
      <c r="L2">
        <v>1775</v>
      </c>
      <c r="M2">
        <v>16</v>
      </c>
      <c r="N2">
        <v>108</v>
      </c>
      <c r="O2">
        <v>2008</v>
      </c>
      <c r="P2">
        <v>717</v>
      </c>
      <c r="Q2">
        <v>3000</v>
      </c>
      <c r="R2">
        <v>7624</v>
      </c>
      <c r="S2">
        <v>103</v>
      </c>
      <c r="U2" t="s">
        <v>91</v>
      </c>
      <c r="V2" s="2" t="s">
        <v>318</v>
      </c>
      <c r="W2" s="2"/>
      <c r="X2" s="2"/>
    </row>
    <row r="3" spans="1:24">
      <c r="A3">
        <v>323796</v>
      </c>
      <c r="B3" t="s">
        <v>36</v>
      </c>
      <c r="C3" t="s">
        <v>48</v>
      </c>
      <c r="D3" t="s">
        <v>37</v>
      </c>
      <c r="E3" t="s">
        <v>37</v>
      </c>
      <c r="F3" t="s">
        <v>46</v>
      </c>
      <c r="G3" t="s">
        <v>39</v>
      </c>
      <c r="H3" t="s">
        <v>21</v>
      </c>
      <c r="I3">
        <v>29000000</v>
      </c>
      <c r="J3">
        <v>22</v>
      </c>
      <c r="K3">
        <v>30</v>
      </c>
      <c r="L3">
        <v>2000</v>
      </c>
      <c r="M3">
        <v>567</v>
      </c>
      <c r="N3">
        <v>492</v>
      </c>
      <c r="O3">
        <v>1350</v>
      </c>
      <c r="P3">
        <v>1000</v>
      </c>
      <c r="Q3">
        <v>2820</v>
      </c>
      <c r="R3">
        <v>8229</v>
      </c>
      <c r="S3">
        <v>303</v>
      </c>
      <c r="U3" t="s">
        <v>285</v>
      </c>
      <c r="V3" s="2" t="s">
        <v>286</v>
      </c>
      <c r="W3" s="2"/>
      <c r="X3" s="2"/>
    </row>
    <row r="4" spans="1:24">
      <c r="A4">
        <v>323793</v>
      </c>
      <c r="B4" t="s">
        <v>78</v>
      </c>
      <c r="C4" t="s">
        <v>116</v>
      </c>
      <c r="D4" t="s">
        <v>86</v>
      </c>
      <c r="E4" t="s">
        <v>17</v>
      </c>
      <c r="G4" t="s">
        <v>85</v>
      </c>
      <c r="H4" t="s">
        <v>21</v>
      </c>
      <c r="I4">
        <v>2500000</v>
      </c>
      <c r="J4">
        <v>38</v>
      </c>
      <c r="K4">
        <v>0</v>
      </c>
      <c r="L4">
        <v>421</v>
      </c>
      <c r="M4">
        <v>8</v>
      </c>
      <c r="N4">
        <v>8</v>
      </c>
      <c r="O4">
        <v>50</v>
      </c>
      <c r="P4">
        <v>173</v>
      </c>
      <c r="Q4">
        <v>80</v>
      </c>
      <c r="R4">
        <v>740</v>
      </c>
      <c r="S4">
        <v>50002</v>
      </c>
      <c r="T4">
        <v>1</v>
      </c>
      <c r="U4" t="s">
        <v>22</v>
      </c>
      <c r="V4" s="2" t="s">
        <v>287</v>
      </c>
      <c r="W4" s="2"/>
      <c r="X4" s="2"/>
    </row>
    <row r="5" spans="1:24">
      <c r="A5">
        <v>323809</v>
      </c>
      <c r="B5" t="s">
        <v>113</v>
      </c>
      <c r="C5" t="s">
        <v>113</v>
      </c>
      <c r="D5" t="s">
        <v>118</v>
      </c>
      <c r="E5" t="s">
        <v>114</v>
      </c>
      <c r="G5" t="s">
        <v>115</v>
      </c>
      <c r="H5" t="s">
        <v>21</v>
      </c>
      <c r="I5">
        <v>0</v>
      </c>
      <c r="J5">
        <v>13</v>
      </c>
      <c r="K5">
        <v>0</v>
      </c>
      <c r="L5">
        <v>17433</v>
      </c>
      <c r="M5">
        <v>17</v>
      </c>
      <c r="N5">
        <v>0</v>
      </c>
      <c r="O5">
        <v>1458</v>
      </c>
      <c r="P5">
        <v>1317</v>
      </c>
      <c r="Q5">
        <v>3880</v>
      </c>
      <c r="R5">
        <v>24105</v>
      </c>
      <c r="S5">
        <v>21001</v>
      </c>
      <c r="T5">
        <v>1</v>
      </c>
      <c r="U5" t="s">
        <v>22</v>
      </c>
      <c r="V5" s="2" t="s">
        <v>288</v>
      </c>
      <c r="W5" s="2"/>
      <c r="X5" s="2"/>
    </row>
    <row r="6" spans="1:24">
      <c r="A6">
        <v>323787</v>
      </c>
      <c r="B6" t="s">
        <v>78</v>
      </c>
      <c r="C6" t="s">
        <v>110</v>
      </c>
      <c r="D6" t="s">
        <v>111</v>
      </c>
      <c r="E6" t="s">
        <v>90</v>
      </c>
      <c r="G6" t="s">
        <v>112</v>
      </c>
      <c r="H6" t="s">
        <v>21</v>
      </c>
      <c r="I6">
        <v>6500000</v>
      </c>
      <c r="J6">
        <v>30</v>
      </c>
      <c r="K6">
        <v>25</v>
      </c>
      <c r="L6">
        <v>3342</v>
      </c>
      <c r="M6">
        <v>540</v>
      </c>
      <c r="N6">
        <v>75</v>
      </c>
      <c r="O6">
        <v>483</v>
      </c>
      <c r="P6">
        <v>770</v>
      </c>
      <c r="Q6">
        <v>3040</v>
      </c>
      <c r="R6">
        <v>8250</v>
      </c>
      <c r="S6">
        <v>30001</v>
      </c>
      <c r="T6">
        <v>1</v>
      </c>
      <c r="U6" t="s">
        <v>22</v>
      </c>
      <c r="V6" s="2" t="s">
        <v>289</v>
      </c>
      <c r="W6" s="2"/>
      <c r="X6" s="2"/>
    </row>
    <row r="7" spans="1:24">
      <c r="A7">
        <v>323811</v>
      </c>
      <c r="B7" t="s">
        <v>15</v>
      </c>
      <c r="C7" t="s">
        <v>16</v>
      </c>
      <c r="D7" t="s">
        <v>17</v>
      </c>
      <c r="E7" t="s">
        <v>17</v>
      </c>
      <c r="G7" t="s">
        <v>18</v>
      </c>
      <c r="H7" t="s">
        <v>21</v>
      </c>
      <c r="I7">
        <v>60000000</v>
      </c>
      <c r="J7">
        <v>15</v>
      </c>
      <c r="K7">
        <v>0</v>
      </c>
      <c r="L7">
        <v>2000</v>
      </c>
      <c r="M7">
        <v>200</v>
      </c>
      <c r="N7">
        <v>900</v>
      </c>
      <c r="O7">
        <v>150</v>
      </c>
      <c r="P7">
        <v>2750</v>
      </c>
      <c r="Q7">
        <v>0</v>
      </c>
      <c r="R7">
        <v>6000</v>
      </c>
      <c r="S7">
        <v>99999</v>
      </c>
      <c r="T7">
        <v>1</v>
      </c>
      <c r="U7" t="s">
        <v>22</v>
      </c>
      <c r="V7" s="2" t="s">
        <v>290</v>
      </c>
      <c r="W7" s="2"/>
      <c r="X7" s="2"/>
    </row>
    <row r="8" spans="1:24">
      <c r="A8">
        <v>323808</v>
      </c>
      <c r="B8" t="s">
        <v>60</v>
      </c>
      <c r="C8" t="s">
        <v>75</v>
      </c>
      <c r="D8" t="s">
        <v>76</v>
      </c>
      <c r="E8" t="s">
        <v>61</v>
      </c>
      <c r="G8" t="s">
        <v>67</v>
      </c>
      <c r="H8" t="s">
        <v>21</v>
      </c>
      <c r="I8">
        <v>1000000</v>
      </c>
      <c r="J8">
        <v>100</v>
      </c>
      <c r="K8">
        <v>0</v>
      </c>
      <c r="L8">
        <v>959</v>
      </c>
      <c r="M8">
        <v>342</v>
      </c>
      <c r="N8">
        <v>709</v>
      </c>
      <c r="O8">
        <v>309</v>
      </c>
      <c r="P8">
        <v>752</v>
      </c>
      <c r="Q8">
        <v>400</v>
      </c>
      <c r="R8">
        <v>3471</v>
      </c>
      <c r="S8">
        <v>702</v>
      </c>
      <c r="T8">
        <v>1</v>
      </c>
      <c r="U8" t="s">
        <v>22</v>
      </c>
      <c r="V8" s="2" t="s">
        <v>291</v>
      </c>
      <c r="W8" s="2"/>
      <c r="X8" s="2"/>
    </row>
    <row r="9" spans="1:24">
      <c r="A9">
        <v>323810</v>
      </c>
      <c r="B9" t="s">
        <v>113</v>
      </c>
      <c r="C9" t="s">
        <v>109</v>
      </c>
      <c r="D9" t="s">
        <v>117</v>
      </c>
      <c r="E9" t="s">
        <v>114</v>
      </c>
      <c r="G9" t="s">
        <v>115</v>
      </c>
      <c r="H9" t="s">
        <v>21</v>
      </c>
      <c r="I9">
        <v>2500000</v>
      </c>
      <c r="J9">
        <v>100</v>
      </c>
      <c r="K9">
        <v>0</v>
      </c>
      <c r="L9">
        <v>592</v>
      </c>
      <c r="M9">
        <v>9</v>
      </c>
      <c r="N9">
        <v>0</v>
      </c>
      <c r="O9">
        <v>0</v>
      </c>
      <c r="P9">
        <v>311</v>
      </c>
      <c r="Q9">
        <v>400</v>
      </c>
      <c r="R9">
        <v>1312</v>
      </c>
      <c r="S9">
        <v>21002</v>
      </c>
      <c r="T9">
        <v>1</v>
      </c>
      <c r="U9" t="s">
        <v>22</v>
      </c>
      <c r="V9" s="2" t="s">
        <v>292</v>
      </c>
      <c r="W9" s="2"/>
      <c r="X9" s="2"/>
    </row>
    <row r="10" spans="1:24">
      <c r="A10">
        <v>323791</v>
      </c>
      <c r="B10" t="s">
        <v>78</v>
      </c>
      <c r="C10" t="s">
        <v>108</v>
      </c>
      <c r="D10" t="s">
        <v>97</v>
      </c>
      <c r="E10" t="s">
        <v>17</v>
      </c>
      <c r="G10" t="s">
        <v>98</v>
      </c>
      <c r="H10" t="s">
        <v>21</v>
      </c>
      <c r="I10">
        <v>2100000</v>
      </c>
      <c r="J10">
        <v>100</v>
      </c>
      <c r="K10">
        <v>30</v>
      </c>
      <c r="L10">
        <v>2300</v>
      </c>
      <c r="M10">
        <v>634</v>
      </c>
      <c r="N10">
        <v>34</v>
      </c>
      <c r="O10">
        <v>150</v>
      </c>
      <c r="P10">
        <v>250</v>
      </c>
      <c r="Q10">
        <v>800</v>
      </c>
      <c r="R10">
        <v>4168</v>
      </c>
      <c r="S10">
        <v>10005</v>
      </c>
      <c r="T10">
        <v>1</v>
      </c>
      <c r="U10" t="s">
        <v>22</v>
      </c>
      <c r="V10" s="2" t="s">
        <v>293</v>
      </c>
      <c r="W10" s="2"/>
      <c r="X10" s="2"/>
    </row>
    <row r="11" spans="1:24">
      <c r="A11">
        <v>323789</v>
      </c>
      <c r="B11" t="s">
        <v>78</v>
      </c>
      <c r="C11" t="s">
        <v>107</v>
      </c>
      <c r="D11" t="s">
        <v>86</v>
      </c>
      <c r="E11" t="s">
        <v>17</v>
      </c>
      <c r="G11" t="s">
        <v>98</v>
      </c>
      <c r="H11" t="s">
        <v>21</v>
      </c>
      <c r="I11">
        <v>40000000</v>
      </c>
      <c r="J11">
        <v>10</v>
      </c>
      <c r="K11">
        <v>30</v>
      </c>
      <c r="L11">
        <v>183</v>
      </c>
      <c r="M11">
        <v>0</v>
      </c>
      <c r="N11">
        <v>0</v>
      </c>
      <c r="O11">
        <v>0</v>
      </c>
      <c r="P11">
        <v>0</v>
      </c>
      <c r="Q11">
        <v>400</v>
      </c>
      <c r="R11">
        <v>583</v>
      </c>
      <c r="S11">
        <v>10004</v>
      </c>
      <c r="T11">
        <v>1</v>
      </c>
      <c r="U11" t="s">
        <v>22</v>
      </c>
      <c r="V11" s="2" t="s">
        <v>294</v>
      </c>
      <c r="W11" s="2"/>
      <c r="X11" s="2"/>
    </row>
    <row r="12" spans="1:24">
      <c r="A12">
        <v>323788</v>
      </c>
      <c r="B12" t="s">
        <v>78</v>
      </c>
      <c r="C12" t="s">
        <v>104</v>
      </c>
      <c r="D12" t="s">
        <v>105</v>
      </c>
      <c r="E12" t="s">
        <v>82</v>
      </c>
      <c r="G12" t="s">
        <v>106</v>
      </c>
      <c r="H12" t="s">
        <v>21</v>
      </c>
      <c r="I12">
        <v>2400000</v>
      </c>
      <c r="J12">
        <v>100</v>
      </c>
      <c r="K12">
        <v>0</v>
      </c>
      <c r="L12">
        <v>875</v>
      </c>
      <c r="M12">
        <v>0</v>
      </c>
      <c r="N12">
        <v>0</v>
      </c>
      <c r="O12">
        <v>0</v>
      </c>
      <c r="P12">
        <v>520</v>
      </c>
      <c r="Q12">
        <v>800</v>
      </c>
      <c r="R12">
        <v>2195</v>
      </c>
      <c r="S12">
        <v>30002</v>
      </c>
      <c r="T12">
        <v>1</v>
      </c>
      <c r="U12" t="s">
        <v>22</v>
      </c>
      <c r="V12" s="2" t="s">
        <v>295</v>
      </c>
      <c r="W12" s="2"/>
      <c r="X12" s="2"/>
    </row>
    <row r="13" spans="1:24">
      <c r="A13">
        <v>323782</v>
      </c>
      <c r="B13" t="s">
        <v>78</v>
      </c>
      <c r="C13" t="s">
        <v>103</v>
      </c>
      <c r="D13" t="s">
        <v>94</v>
      </c>
      <c r="E13" t="s">
        <v>52</v>
      </c>
      <c r="F13" t="s">
        <v>46</v>
      </c>
      <c r="G13" t="s">
        <v>89</v>
      </c>
      <c r="H13" t="s">
        <v>21</v>
      </c>
      <c r="I13">
        <v>27000000</v>
      </c>
      <c r="J13">
        <v>24</v>
      </c>
      <c r="K13">
        <v>30</v>
      </c>
      <c r="L13">
        <v>3450</v>
      </c>
      <c r="M13">
        <v>266</v>
      </c>
      <c r="N13">
        <v>575</v>
      </c>
      <c r="O13">
        <v>1025</v>
      </c>
      <c r="P13">
        <v>292</v>
      </c>
      <c r="Q13">
        <v>5000</v>
      </c>
      <c r="R13">
        <v>10608</v>
      </c>
      <c r="S13">
        <v>110</v>
      </c>
      <c r="U13" t="s">
        <v>22</v>
      </c>
      <c r="V13" s="2" t="s">
        <v>296</v>
      </c>
      <c r="W13" s="2"/>
      <c r="X13" s="2"/>
    </row>
    <row r="14" spans="1:24">
      <c r="A14">
        <v>323802</v>
      </c>
      <c r="B14" t="s">
        <v>60</v>
      </c>
      <c r="C14" t="s">
        <v>73</v>
      </c>
      <c r="D14" t="s">
        <v>74</v>
      </c>
      <c r="E14" t="s">
        <v>61</v>
      </c>
      <c r="F14" t="s">
        <v>46</v>
      </c>
      <c r="G14" t="s">
        <v>62</v>
      </c>
      <c r="H14" t="s">
        <v>21</v>
      </c>
      <c r="I14">
        <v>27000000</v>
      </c>
      <c r="J14">
        <v>25</v>
      </c>
      <c r="K14">
        <v>30</v>
      </c>
      <c r="L14">
        <v>3583</v>
      </c>
      <c r="M14">
        <v>292</v>
      </c>
      <c r="N14">
        <v>0</v>
      </c>
      <c r="O14">
        <v>1050</v>
      </c>
      <c r="P14">
        <v>200</v>
      </c>
      <c r="Q14">
        <v>4620</v>
      </c>
      <c r="R14">
        <v>9745</v>
      </c>
      <c r="S14">
        <v>502</v>
      </c>
      <c r="U14" t="s">
        <v>22</v>
      </c>
      <c r="V14" s="2" t="s">
        <v>297</v>
      </c>
      <c r="W14" s="2"/>
      <c r="X14" s="2"/>
    </row>
    <row r="15" spans="1:24">
      <c r="A15">
        <v>323805</v>
      </c>
      <c r="B15" t="s">
        <v>60</v>
      </c>
      <c r="C15" t="s">
        <v>71</v>
      </c>
      <c r="D15" t="s">
        <v>72</v>
      </c>
      <c r="E15" t="s">
        <v>61</v>
      </c>
      <c r="F15" t="s">
        <v>46</v>
      </c>
      <c r="G15" t="s">
        <v>62</v>
      </c>
      <c r="H15" t="s">
        <v>21</v>
      </c>
      <c r="I15">
        <v>27000000</v>
      </c>
      <c r="J15">
        <v>25</v>
      </c>
      <c r="K15">
        <v>30</v>
      </c>
      <c r="L15">
        <v>3450</v>
      </c>
      <c r="M15">
        <v>1725</v>
      </c>
      <c r="N15">
        <v>442</v>
      </c>
      <c r="O15">
        <v>783</v>
      </c>
      <c r="P15">
        <v>350</v>
      </c>
      <c r="Q15">
        <v>5000</v>
      </c>
      <c r="R15">
        <v>11750</v>
      </c>
      <c r="S15">
        <v>505</v>
      </c>
      <c r="U15" t="s">
        <v>22</v>
      </c>
      <c r="V15" s="2" t="s">
        <v>298</v>
      </c>
      <c r="W15" s="2"/>
      <c r="X15" s="2"/>
    </row>
    <row r="16" spans="1:24">
      <c r="A16">
        <v>323797</v>
      </c>
      <c r="B16" t="s">
        <v>36</v>
      </c>
      <c r="C16" t="s">
        <v>47</v>
      </c>
      <c r="D16" t="s">
        <v>37</v>
      </c>
      <c r="E16" t="s">
        <v>37</v>
      </c>
      <c r="F16" t="s">
        <v>46</v>
      </c>
      <c r="G16" t="s">
        <v>39</v>
      </c>
      <c r="H16" t="s">
        <v>21</v>
      </c>
      <c r="I16">
        <v>27000000</v>
      </c>
      <c r="J16">
        <v>22</v>
      </c>
      <c r="K16">
        <v>30</v>
      </c>
      <c r="L16">
        <v>683</v>
      </c>
      <c r="M16">
        <v>338</v>
      </c>
      <c r="N16">
        <v>425</v>
      </c>
      <c r="O16">
        <v>575</v>
      </c>
      <c r="P16">
        <v>625</v>
      </c>
      <c r="Q16">
        <v>1000</v>
      </c>
      <c r="R16">
        <v>3646</v>
      </c>
      <c r="S16">
        <v>305</v>
      </c>
      <c r="U16" t="s">
        <v>22</v>
      </c>
      <c r="V16" s="2" t="s">
        <v>299</v>
      </c>
      <c r="W16" s="2"/>
      <c r="X16" s="2"/>
    </row>
    <row r="17" spans="1:24">
      <c r="A17">
        <v>323804</v>
      </c>
      <c r="B17" t="s">
        <v>60</v>
      </c>
      <c r="C17" t="s">
        <v>70</v>
      </c>
      <c r="D17" t="s">
        <v>61</v>
      </c>
      <c r="E17" t="s">
        <v>61</v>
      </c>
      <c r="F17" t="s">
        <v>46</v>
      </c>
      <c r="G17" t="s">
        <v>62</v>
      </c>
      <c r="H17" t="s">
        <v>21</v>
      </c>
      <c r="I17">
        <v>27000000</v>
      </c>
      <c r="J17">
        <v>25</v>
      </c>
      <c r="K17">
        <v>30</v>
      </c>
      <c r="L17">
        <v>1300</v>
      </c>
      <c r="M17">
        <v>834</v>
      </c>
      <c r="N17">
        <v>109</v>
      </c>
      <c r="O17">
        <v>792</v>
      </c>
      <c r="P17">
        <v>4142</v>
      </c>
      <c r="Q17">
        <v>1000</v>
      </c>
      <c r="R17">
        <v>8177</v>
      </c>
      <c r="S17">
        <v>504</v>
      </c>
      <c r="U17" t="s">
        <v>22</v>
      </c>
      <c r="V17" s="2" t="s">
        <v>300</v>
      </c>
      <c r="W17" s="2"/>
      <c r="X17" s="2"/>
    </row>
    <row r="18" spans="1:24">
      <c r="A18">
        <v>323783</v>
      </c>
      <c r="B18" t="s">
        <v>78</v>
      </c>
      <c r="C18" t="s">
        <v>101</v>
      </c>
      <c r="D18" t="s">
        <v>102</v>
      </c>
      <c r="E18" t="s">
        <v>52</v>
      </c>
      <c r="F18" t="s">
        <v>46</v>
      </c>
      <c r="G18" t="s">
        <v>89</v>
      </c>
      <c r="H18" t="s">
        <v>21</v>
      </c>
      <c r="I18">
        <v>27000000</v>
      </c>
      <c r="J18">
        <v>25</v>
      </c>
      <c r="K18">
        <v>30</v>
      </c>
      <c r="L18">
        <v>1408</v>
      </c>
      <c r="M18">
        <v>258</v>
      </c>
      <c r="N18">
        <v>8</v>
      </c>
      <c r="O18">
        <v>1350</v>
      </c>
      <c r="P18">
        <v>250</v>
      </c>
      <c r="Q18">
        <v>2000</v>
      </c>
      <c r="R18">
        <v>5274</v>
      </c>
      <c r="S18">
        <v>111</v>
      </c>
      <c r="U18" t="s">
        <v>22</v>
      </c>
      <c r="V18" s="2" t="s">
        <v>301</v>
      </c>
      <c r="W18" s="2"/>
      <c r="X18" s="2"/>
    </row>
    <row r="19" spans="1:24">
      <c r="A19">
        <v>323795</v>
      </c>
      <c r="B19" t="s">
        <v>36</v>
      </c>
      <c r="C19" t="s">
        <v>44</v>
      </c>
      <c r="D19" t="s">
        <v>45</v>
      </c>
      <c r="E19" t="s">
        <v>37</v>
      </c>
      <c r="F19" t="s">
        <v>46</v>
      </c>
      <c r="G19" t="s">
        <v>39</v>
      </c>
      <c r="H19" t="s">
        <v>21</v>
      </c>
      <c r="I19">
        <v>28000000</v>
      </c>
      <c r="J19">
        <v>22</v>
      </c>
      <c r="K19">
        <v>33</v>
      </c>
      <c r="L19">
        <v>1908</v>
      </c>
      <c r="M19">
        <v>595</v>
      </c>
      <c r="N19">
        <v>517</v>
      </c>
      <c r="O19">
        <v>1000</v>
      </c>
      <c r="P19">
        <v>575</v>
      </c>
      <c r="Q19">
        <v>2520</v>
      </c>
      <c r="R19">
        <v>7115</v>
      </c>
      <c r="S19">
        <v>304</v>
      </c>
      <c r="U19" t="s">
        <v>22</v>
      </c>
      <c r="V19" s="2" t="s">
        <v>302</v>
      </c>
      <c r="W19" s="2"/>
      <c r="X19" s="2"/>
    </row>
    <row r="20" spans="1:24">
      <c r="A20">
        <v>323790</v>
      </c>
      <c r="B20" t="s">
        <v>78</v>
      </c>
      <c r="C20" t="s">
        <v>147</v>
      </c>
      <c r="D20" t="s">
        <v>100</v>
      </c>
      <c r="E20" t="s">
        <v>17</v>
      </c>
      <c r="G20" t="s">
        <v>98</v>
      </c>
      <c r="H20" t="s">
        <v>21</v>
      </c>
      <c r="I20">
        <v>1500000</v>
      </c>
      <c r="J20">
        <v>100</v>
      </c>
      <c r="K20">
        <v>0</v>
      </c>
      <c r="L20">
        <v>2267</v>
      </c>
      <c r="M20">
        <v>450</v>
      </c>
      <c r="N20">
        <v>0</v>
      </c>
      <c r="O20">
        <v>0</v>
      </c>
      <c r="P20">
        <v>500</v>
      </c>
      <c r="Q20">
        <v>1200</v>
      </c>
      <c r="R20">
        <v>4417</v>
      </c>
      <c r="S20">
        <v>10001</v>
      </c>
      <c r="T20">
        <v>1</v>
      </c>
      <c r="U20" t="s">
        <v>22</v>
      </c>
      <c r="V20" s="2" t="s">
        <v>303</v>
      </c>
      <c r="W20" s="2"/>
      <c r="X20" s="2"/>
    </row>
    <row r="21" spans="1:24">
      <c r="A21">
        <v>323792</v>
      </c>
      <c r="B21" t="s">
        <v>78</v>
      </c>
      <c r="C21" t="s">
        <v>99</v>
      </c>
      <c r="D21" t="s">
        <v>86</v>
      </c>
      <c r="E21" t="s">
        <v>17</v>
      </c>
      <c r="G21" t="s">
        <v>85</v>
      </c>
      <c r="H21" t="s">
        <v>21</v>
      </c>
      <c r="I21">
        <v>5000000</v>
      </c>
      <c r="J21">
        <v>10</v>
      </c>
      <c r="K21">
        <v>0</v>
      </c>
      <c r="L21">
        <v>3200</v>
      </c>
      <c r="M21">
        <v>10</v>
      </c>
      <c r="N21">
        <v>13</v>
      </c>
      <c r="O21">
        <v>170</v>
      </c>
      <c r="P21">
        <v>700</v>
      </c>
      <c r="Q21">
        <v>400</v>
      </c>
      <c r="R21">
        <v>4493</v>
      </c>
      <c r="S21">
        <v>50001</v>
      </c>
      <c r="T21">
        <v>1</v>
      </c>
      <c r="U21" t="s">
        <v>22</v>
      </c>
      <c r="V21" s="2" t="s">
        <v>304</v>
      </c>
      <c r="W21" s="2"/>
      <c r="X21" s="2"/>
    </row>
    <row r="22" spans="1:24">
      <c r="A22">
        <v>323801</v>
      </c>
      <c r="B22" t="s">
        <v>55</v>
      </c>
      <c r="C22" t="s">
        <v>56</v>
      </c>
      <c r="D22" t="s">
        <v>57</v>
      </c>
      <c r="E22" t="s">
        <v>37</v>
      </c>
      <c r="F22" t="s">
        <v>58</v>
      </c>
      <c r="G22" t="s">
        <v>59</v>
      </c>
      <c r="H22" t="s">
        <v>21</v>
      </c>
      <c r="I22">
        <v>28000000</v>
      </c>
      <c r="J22">
        <v>23.21</v>
      </c>
      <c r="K22">
        <v>33</v>
      </c>
      <c r="L22">
        <v>3242</v>
      </c>
      <c r="M22">
        <v>435</v>
      </c>
      <c r="N22">
        <v>25</v>
      </c>
      <c r="O22">
        <v>642</v>
      </c>
      <c r="P22">
        <v>245</v>
      </c>
      <c r="Q22">
        <v>5000</v>
      </c>
      <c r="R22">
        <v>9589</v>
      </c>
      <c r="S22">
        <v>401</v>
      </c>
      <c r="U22" t="s">
        <v>22</v>
      </c>
      <c r="V22" s="2" t="s">
        <v>305</v>
      </c>
      <c r="W22" s="2"/>
      <c r="X22" s="2"/>
    </row>
    <row r="23" spans="1:24">
      <c r="A23">
        <v>323806</v>
      </c>
      <c r="B23" t="s">
        <v>60</v>
      </c>
      <c r="C23" t="s">
        <v>68</v>
      </c>
      <c r="D23" t="s">
        <v>69</v>
      </c>
      <c r="E23" t="s">
        <v>61</v>
      </c>
      <c r="F23" t="s">
        <v>58</v>
      </c>
      <c r="G23" t="s">
        <v>62</v>
      </c>
      <c r="H23" t="s">
        <v>21</v>
      </c>
      <c r="I23">
        <v>28000000</v>
      </c>
      <c r="J23">
        <v>23.21</v>
      </c>
      <c r="K23">
        <v>30</v>
      </c>
      <c r="L23">
        <v>2675</v>
      </c>
      <c r="M23">
        <v>50</v>
      </c>
      <c r="N23">
        <v>17</v>
      </c>
      <c r="O23">
        <v>242</v>
      </c>
      <c r="P23">
        <v>6362</v>
      </c>
      <c r="Q23">
        <v>4000</v>
      </c>
      <c r="R23">
        <v>13346</v>
      </c>
      <c r="S23">
        <v>601</v>
      </c>
      <c r="U23" t="s">
        <v>22</v>
      </c>
      <c r="V23" s="2" t="s">
        <v>306</v>
      </c>
      <c r="W23" s="2"/>
      <c r="X23" s="2"/>
    </row>
    <row r="24" spans="1:24">
      <c r="A24">
        <v>323807</v>
      </c>
      <c r="B24" t="s">
        <v>60</v>
      </c>
      <c r="C24" t="s">
        <v>65</v>
      </c>
      <c r="D24" t="s">
        <v>66</v>
      </c>
      <c r="E24" t="s">
        <v>61</v>
      </c>
      <c r="G24" t="s">
        <v>67</v>
      </c>
      <c r="H24" t="s">
        <v>21</v>
      </c>
      <c r="I24">
        <v>1000000</v>
      </c>
      <c r="J24">
        <v>100</v>
      </c>
      <c r="K24">
        <v>0</v>
      </c>
      <c r="L24">
        <v>2266</v>
      </c>
      <c r="M24">
        <v>816</v>
      </c>
      <c r="N24">
        <v>176</v>
      </c>
      <c r="O24">
        <v>833</v>
      </c>
      <c r="P24">
        <v>199</v>
      </c>
      <c r="Q24">
        <v>1200</v>
      </c>
      <c r="R24">
        <v>5490</v>
      </c>
      <c r="S24">
        <v>701</v>
      </c>
      <c r="T24">
        <v>1</v>
      </c>
      <c r="U24" t="s">
        <v>22</v>
      </c>
      <c r="V24" s="2" t="s">
        <v>307</v>
      </c>
      <c r="W24" s="2"/>
      <c r="X24" s="2"/>
    </row>
    <row r="25" spans="1:24">
      <c r="A25">
        <v>323803</v>
      </c>
      <c r="B25" t="s">
        <v>60</v>
      </c>
      <c r="C25" t="s">
        <v>63</v>
      </c>
      <c r="D25" t="s">
        <v>64</v>
      </c>
      <c r="E25" t="s">
        <v>61</v>
      </c>
      <c r="F25" t="s">
        <v>43</v>
      </c>
      <c r="G25" t="s">
        <v>62</v>
      </c>
      <c r="H25" t="s">
        <v>21</v>
      </c>
      <c r="I25">
        <v>21000000</v>
      </c>
      <c r="J25">
        <v>25</v>
      </c>
      <c r="K25">
        <v>30</v>
      </c>
      <c r="L25">
        <v>1091</v>
      </c>
      <c r="M25">
        <v>1183</v>
      </c>
      <c r="N25">
        <v>51</v>
      </c>
      <c r="O25">
        <v>234</v>
      </c>
      <c r="P25">
        <v>180</v>
      </c>
      <c r="Q25">
        <v>1000</v>
      </c>
      <c r="R25">
        <v>3739</v>
      </c>
      <c r="S25">
        <v>501</v>
      </c>
      <c r="U25" t="s">
        <v>22</v>
      </c>
      <c r="V25" s="2" t="s">
        <v>308</v>
      </c>
      <c r="W25" s="2"/>
      <c r="X25" s="2"/>
    </row>
    <row r="26" spans="1:24">
      <c r="A26">
        <v>323785</v>
      </c>
      <c r="B26" t="s">
        <v>78</v>
      </c>
      <c r="C26" t="s">
        <v>95</v>
      </c>
      <c r="D26" t="s">
        <v>96</v>
      </c>
      <c r="E26" t="s">
        <v>52</v>
      </c>
      <c r="F26" t="s">
        <v>43</v>
      </c>
      <c r="G26" t="s">
        <v>89</v>
      </c>
      <c r="H26" t="s">
        <v>21</v>
      </c>
      <c r="I26">
        <v>20000000</v>
      </c>
      <c r="J26">
        <v>24</v>
      </c>
      <c r="K26">
        <v>30</v>
      </c>
      <c r="L26">
        <v>1092</v>
      </c>
      <c r="M26">
        <v>16</v>
      </c>
      <c r="N26">
        <v>9</v>
      </c>
      <c r="O26">
        <v>0</v>
      </c>
      <c r="P26">
        <v>492</v>
      </c>
      <c r="Q26">
        <v>1500</v>
      </c>
      <c r="R26">
        <v>3109</v>
      </c>
      <c r="S26">
        <v>120</v>
      </c>
      <c r="U26" t="s">
        <v>22</v>
      </c>
      <c r="V26" s="2" t="s">
        <v>309</v>
      </c>
      <c r="W26" s="2"/>
      <c r="X26" s="2"/>
    </row>
    <row r="27" spans="1:24">
      <c r="A27">
        <v>323800</v>
      </c>
      <c r="B27" t="s">
        <v>36</v>
      </c>
      <c r="C27" t="s">
        <v>42</v>
      </c>
      <c r="D27" t="s">
        <v>37</v>
      </c>
      <c r="E27" t="s">
        <v>37</v>
      </c>
      <c r="F27" t="s">
        <v>43</v>
      </c>
      <c r="G27" t="s">
        <v>39</v>
      </c>
      <c r="H27" t="s">
        <v>21</v>
      </c>
      <c r="I27">
        <v>23000000</v>
      </c>
      <c r="J27">
        <v>22</v>
      </c>
      <c r="K27">
        <v>30</v>
      </c>
      <c r="L27">
        <v>592</v>
      </c>
      <c r="M27">
        <v>500</v>
      </c>
      <c r="N27">
        <v>0</v>
      </c>
      <c r="O27">
        <v>0</v>
      </c>
      <c r="P27">
        <v>467</v>
      </c>
      <c r="Q27">
        <v>400</v>
      </c>
      <c r="R27">
        <v>1959</v>
      </c>
      <c r="S27">
        <v>310</v>
      </c>
      <c r="U27" t="s">
        <v>22</v>
      </c>
      <c r="V27" s="2" t="s">
        <v>310</v>
      </c>
      <c r="W27" s="2"/>
      <c r="X27" s="2"/>
    </row>
    <row r="28" spans="1:24">
      <c r="A28">
        <v>323780</v>
      </c>
      <c r="B28" t="s">
        <v>78</v>
      </c>
      <c r="C28" t="s">
        <v>93</v>
      </c>
      <c r="D28" t="s">
        <v>94</v>
      </c>
      <c r="E28" t="s">
        <v>52</v>
      </c>
      <c r="F28" t="s">
        <v>38</v>
      </c>
      <c r="G28" t="s">
        <v>89</v>
      </c>
      <c r="H28" t="s">
        <v>21</v>
      </c>
      <c r="I28">
        <v>30000000</v>
      </c>
      <c r="J28">
        <v>24</v>
      </c>
      <c r="K28">
        <v>30</v>
      </c>
      <c r="L28">
        <v>3225</v>
      </c>
      <c r="M28">
        <v>266</v>
      </c>
      <c r="N28">
        <v>317</v>
      </c>
      <c r="O28">
        <v>1900</v>
      </c>
      <c r="P28">
        <v>342</v>
      </c>
      <c r="Q28">
        <v>5000</v>
      </c>
      <c r="R28">
        <v>11050</v>
      </c>
      <c r="S28">
        <v>101</v>
      </c>
      <c r="U28" t="s">
        <v>22</v>
      </c>
      <c r="V28" s="2" t="s">
        <v>311</v>
      </c>
      <c r="W28" s="2"/>
      <c r="X28" s="2"/>
    </row>
    <row r="29" spans="1:24">
      <c r="A29">
        <v>323799</v>
      </c>
      <c r="B29" t="s">
        <v>36</v>
      </c>
      <c r="C29" t="s">
        <v>41</v>
      </c>
      <c r="D29" t="s">
        <v>37</v>
      </c>
      <c r="E29" t="s">
        <v>37</v>
      </c>
      <c r="F29" t="s">
        <v>38</v>
      </c>
      <c r="G29" t="s">
        <v>39</v>
      </c>
      <c r="H29" t="s">
        <v>21</v>
      </c>
      <c r="I29">
        <v>30000000</v>
      </c>
      <c r="J29">
        <v>22</v>
      </c>
      <c r="K29">
        <v>30</v>
      </c>
      <c r="L29">
        <v>1775</v>
      </c>
      <c r="M29">
        <v>625</v>
      </c>
      <c r="N29">
        <v>525</v>
      </c>
      <c r="O29">
        <v>1175</v>
      </c>
      <c r="P29">
        <v>917</v>
      </c>
      <c r="Q29">
        <v>2520</v>
      </c>
      <c r="R29">
        <v>7537</v>
      </c>
      <c r="S29">
        <v>302</v>
      </c>
      <c r="U29" t="s">
        <v>22</v>
      </c>
      <c r="V29" s="2" t="s">
        <v>312</v>
      </c>
      <c r="W29" s="2"/>
      <c r="X29" s="2"/>
    </row>
    <row r="30" spans="1:24">
      <c r="A30">
        <v>323798</v>
      </c>
      <c r="B30" t="s">
        <v>36</v>
      </c>
      <c r="C30" t="s">
        <v>40</v>
      </c>
      <c r="D30" t="s">
        <v>37</v>
      </c>
      <c r="E30" t="s">
        <v>37</v>
      </c>
      <c r="F30" t="s">
        <v>38</v>
      </c>
      <c r="G30" t="s">
        <v>39</v>
      </c>
      <c r="H30" t="s">
        <v>21</v>
      </c>
      <c r="I30">
        <v>30000000</v>
      </c>
      <c r="J30">
        <v>22</v>
      </c>
      <c r="K30">
        <v>30</v>
      </c>
      <c r="L30">
        <v>2133</v>
      </c>
      <c r="M30">
        <v>608</v>
      </c>
      <c r="N30">
        <v>658</v>
      </c>
      <c r="O30">
        <v>1175</v>
      </c>
      <c r="P30">
        <v>667</v>
      </c>
      <c r="Q30">
        <v>3000</v>
      </c>
      <c r="R30">
        <v>8241</v>
      </c>
      <c r="S30">
        <v>301</v>
      </c>
      <c r="U30" t="s">
        <v>22</v>
      </c>
      <c r="V30" s="2" t="s">
        <v>313</v>
      </c>
      <c r="W30" s="2"/>
      <c r="X30" s="2"/>
    </row>
    <row r="31" spans="1:24">
      <c r="A31">
        <v>323784</v>
      </c>
      <c r="B31" t="s">
        <v>78</v>
      </c>
      <c r="C31" t="s">
        <v>87</v>
      </c>
      <c r="D31" t="s">
        <v>88</v>
      </c>
      <c r="E31" t="s">
        <v>52</v>
      </c>
      <c r="F31" t="s">
        <v>38</v>
      </c>
      <c r="G31" t="s">
        <v>89</v>
      </c>
      <c r="H31" t="s">
        <v>21</v>
      </c>
      <c r="I31">
        <v>30000000</v>
      </c>
      <c r="J31">
        <v>23.5</v>
      </c>
      <c r="K31">
        <v>35</v>
      </c>
      <c r="L31">
        <v>2042</v>
      </c>
      <c r="M31">
        <v>258</v>
      </c>
      <c r="N31">
        <v>33</v>
      </c>
      <c r="O31">
        <v>1342</v>
      </c>
      <c r="P31">
        <v>900</v>
      </c>
      <c r="Q31">
        <v>3000</v>
      </c>
      <c r="R31">
        <v>7575</v>
      </c>
      <c r="S31">
        <v>102</v>
      </c>
      <c r="U31" t="s">
        <v>22</v>
      </c>
      <c r="V31" s="2" t="s">
        <v>314</v>
      </c>
      <c r="W31" s="2"/>
      <c r="X31" s="2"/>
    </row>
    <row r="32" spans="1:24">
      <c r="A32">
        <v>323794</v>
      </c>
      <c r="B32" t="s">
        <v>78</v>
      </c>
      <c r="C32" t="s">
        <v>83</v>
      </c>
      <c r="D32" t="s">
        <v>84</v>
      </c>
      <c r="E32" t="s">
        <v>17</v>
      </c>
      <c r="G32" t="s">
        <v>85</v>
      </c>
      <c r="H32" t="s">
        <v>21</v>
      </c>
      <c r="I32">
        <v>2000000</v>
      </c>
      <c r="J32">
        <v>100</v>
      </c>
      <c r="K32">
        <v>0</v>
      </c>
      <c r="L32">
        <v>1410</v>
      </c>
      <c r="M32">
        <v>0</v>
      </c>
      <c r="N32">
        <v>0</v>
      </c>
      <c r="O32">
        <v>90</v>
      </c>
      <c r="P32">
        <v>100</v>
      </c>
      <c r="Q32">
        <v>210</v>
      </c>
      <c r="R32">
        <v>1810</v>
      </c>
      <c r="S32">
        <v>50003</v>
      </c>
      <c r="T32">
        <v>1</v>
      </c>
      <c r="U32" t="s">
        <v>22</v>
      </c>
      <c r="V32" s="2" t="s">
        <v>315</v>
      </c>
      <c r="W32" s="2"/>
      <c r="X32" s="2"/>
    </row>
    <row r="33" spans="1:24">
      <c r="A33">
        <v>323779</v>
      </c>
      <c r="B33" t="s">
        <v>49</v>
      </c>
      <c r="C33" t="s">
        <v>50</v>
      </c>
      <c r="D33" t="s">
        <v>51</v>
      </c>
      <c r="E33" t="s">
        <v>52</v>
      </c>
      <c r="F33" t="s">
        <v>53</v>
      </c>
      <c r="G33" t="s">
        <v>54</v>
      </c>
      <c r="H33" t="s">
        <v>21</v>
      </c>
      <c r="I33">
        <v>25000000</v>
      </c>
      <c r="J33">
        <v>25</v>
      </c>
      <c r="K33">
        <v>32</v>
      </c>
      <c r="L33">
        <v>2500</v>
      </c>
      <c r="M33">
        <v>17</v>
      </c>
      <c r="N33">
        <v>67</v>
      </c>
      <c r="O33">
        <v>267</v>
      </c>
      <c r="P33">
        <v>164</v>
      </c>
      <c r="Q33">
        <v>2040</v>
      </c>
      <c r="R33">
        <v>5055</v>
      </c>
      <c r="S33">
        <v>100</v>
      </c>
      <c r="U33" t="s">
        <v>22</v>
      </c>
      <c r="V33" s="2" t="s">
        <v>316</v>
      </c>
      <c r="W33" s="2"/>
      <c r="X33" s="2"/>
    </row>
    <row r="34" spans="1:24">
      <c r="A34">
        <v>323786</v>
      </c>
      <c r="B34" t="s">
        <v>78</v>
      </c>
      <c r="C34" t="s">
        <v>81</v>
      </c>
      <c r="D34" t="s">
        <v>79</v>
      </c>
      <c r="E34" t="s">
        <v>82</v>
      </c>
      <c r="G34" t="s">
        <v>80</v>
      </c>
      <c r="H34" t="s">
        <v>21</v>
      </c>
      <c r="I34">
        <v>0</v>
      </c>
      <c r="J34">
        <v>0</v>
      </c>
      <c r="K34">
        <v>0</v>
      </c>
      <c r="L34">
        <v>3650</v>
      </c>
      <c r="M34">
        <v>0</v>
      </c>
      <c r="N34">
        <v>0</v>
      </c>
      <c r="O34">
        <v>0</v>
      </c>
      <c r="P34">
        <v>2200</v>
      </c>
      <c r="Q34">
        <v>0</v>
      </c>
      <c r="R34">
        <v>5850</v>
      </c>
      <c r="S34">
        <v>20001</v>
      </c>
      <c r="T34">
        <v>1</v>
      </c>
      <c r="U34" t="s">
        <v>22</v>
      </c>
      <c r="V34" s="2" t="s">
        <v>317</v>
      </c>
      <c r="W34" s="2"/>
      <c r="X34" s="2"/>
    </row>
    <row r="35" spans="1:24">
      <c r="V35" s="2"/>
      <c r="W35" s="2"/>
      <c r="X35" s="2"/>
    </row>
    <row r="36" spans="1:24">
      <c r="V36" s="2"/>
      <c r="W36" s="2"/>
      <c r="X36" s="2"/>
    </row>
    <row r="37" spans="1:24">
      <c r="V37" s="2"/>
      <c r="W37" s="2"/>
      <c r="X37" s="2"/>
    </row>
    <row r="38" spans="1:24">
      <c r="V38" s="2"/>
      <c r="W38" s="2"/>
      <c r="X38" s="2"/>
    </row>
  </sheetData>
  <phoneticPr fontId="18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CE87E-361C-47FC-888F-23D413A23A0D}">
  <sheetPr codeName="Sheet6">
    <tabColor rgb="FF7030A0"/>
  </sheetPr>
  <dimension ref="A1:U1405"/>
  <sheetViews>
    <sheetView workbookViewId="0">
      <selection activeCell="F16" sqref="F16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6.5" customWidth="1"/>
    <col min="9" max="9" width="7.625" customWidth="1"/>
    <col min="10" max="10" width="5.125" bestFit="1" customWidth="1"/>
    <col min="11" max="11" width="8.75" bestFit="1" customWidth="1"/>
    <col min="12" max="12" width="14.5" customWidth="1"/>
    <col min="13" max="13" width="17.75" customWidth="1"/>
    <col min="14" max="15" width="16.125" customWidth="1"/>
    <col min="16" max="16" width="14.5" customWidth="1"/>
    <col min="17" max="17" width="17.75" customWidth="1"/>
    <col min="18" max="19" width="16.125" customWidth="1"/>
    <col min="20" max="20" width="11" bestFit="1" customWidth="1"/>
    <col min="21" max="21" width="22.375" bestFit="1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163</v>
      </c>
      <c r="J1" t="s">
        <v>164</v>
      </c>
      <c r="K1" t="s">
        <v>8</v>
      </c>
      <c r="L1" t="s">
        <v>167</v>
      </c>
      <c r="M1" t="s">
        <v>165</v>
      </c>
      <c r="N1" t="s">
        <v>9</v>
      </c>
      <c r="O1" t="s">
        <v>166</v>
      </c>
      <c r="P1" t="s">
        <v>10</v>
      </c>
      <c r="Q1" t="s">
        <v>11</v>
      </c>
      <c r="R1" t="s">
        <v>12</v>
      </c>
      <c r="S1" t="s">
        <v>168</v>
      </c>
      <c r="T1" t="s">
        <v>13</v>
      </c>
      <c r="U1" t="s">
        <v>14</v>
      </c>
    </row>
    <row r="2" spans="1:21">
      <c r="A2" s="18"/>
      <c r="H2" s="1"/>
    </row>
    <row r="3" spans="1:21">
      <c r="H3" s="1"/>
    </row>
    <row r="4" spans="1:21">
      <c r="H4" s="1"/>
    </row>
    <row r="5" spans="1:21">
      <c r="H5" s="1"/>
    </row>
    <row r="6" spans="1:21">
      <c r="H6" s="1"/>
    </row>
    <row r="7" spans="1:21">
      <c r="H7" s="1"/>
    </row>
    <row r="8" spans="1:21">
      <c r="H8" s="1"/>
    </row>
    <row r="9" spans="1:21">
      <c r="H9" s="1"/>
    </row>
    <row r="10" spans="1:21">
      <c r="H10" s="1"/>
    </row>
    <row r="11" spans="1:21">
      <c r="H11" s="1"/>
    </row>
    <row r="12" spans="1:21">
      <c r="H12" s="1"/>
    </row>
    <row r="13" spans="1:21">
      <c r="H13" s="1"/>
    </row>
    <row r="14" spans="1:21">
      <c r="H14" s="1"/>
    </row>
    <row r="15" spans="1:21">
      <c r="H15" s="1"/>
    </row>
    <row r="16" spans="1:21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  <row r="29" spans="8:8">
      <c r="H29" s="1"/>
    </row>
    <row r="30" spans="8:8">
      <c r="H30" s="1"/>
    </row>
    <row r="31" spans="8:8">
      <c r="H31" s="1"/>
    </row>
    <row r="32" spans="8:8">
      <c r="H32" s="1"/>
    </row>
    <row r="33" spans="8:8">
      <c r="H33" s="1"/>
    </row>
    <row r="34" spans="8:8">
      <c r="H34" s="1"/>
    </row>
    <row r="35" spans="8:8">
      <c r="H35" s="1"/>
    </row>
    <row r="36" spans="8:8">
      <c r="H36" s="1"/>
    </row>
    <row r="37" spans="8:8">
      <c r="H37" s="1"/>
    </row>
    <row r="38" spans="8:8">
      <c r="H38" s="1"/>
    </row>
    <row r="39" spans="8:8">
      <c r="H39" s="1"/>
    </row>
    <row r="40" spans="8:8">
      <c r="H40" s="1"/>
    </row>
    <row r="41" spans="8:8">
      <c r="H41" s="1"/>
    </row>
    <row r="42" spans="8:8">
      <c r="H42" s="1"/>
    </row>
    <row r="43" spans="8:8">
      <c r="H43" s="1"/>
    </row>
    <row r="44" spans="8:8">
      <c r="H44" s="1"/>
    </row>
    <row r="45" spans="8:8">
      <c r="H45" s="1"/>
    </row>
    <row r="46" spans="8:8">
      <c r="H46" s="1"/>
    </row>
    <row r="47" spans="8:8">
      <c r="H47" s="1"/>
    </row>
    <row r="48" spans="8:8">
      <c r="H48" s="1"/>
    </row>
    <row r="49" spans="8:8">
      <c r="H49" s="1"/>
    </row>
    <row r="50" spans="8:8">
      <c r="H50" s="1"/>
    </row>
    <row r="51" spans="8:8">
      <c r="H51" s="1"/>
    </row>
    <row r="52" spans="8:8">
      <c r="H52" s="1"/>
    </row>
    <row r="53" spans="8:8">
      <c r="H53" s="1"/>
    </row>
    <row r="54" spans="8:8">
      <c r="H54" s="1"/>
    </row>
    <row r="55" spans="8:8">
      <c r="H55" s="1"/>
    </row>
    <row r="56" spans="8:8">
      <c r="H56" s="1"/>
    </row>
    <row r="57" spans="8:8">
      <c r="H57" s="1"/>
    </row>
    <row r="58" spans="8:8">
      <c r="H58" s="1"/>
    </row>
    <row r="59" spans="8:8">
      <c r="H59" s="1"/>
    </row>
    <row r="60" spans="8:8">
      <c r="H60" s="1"/>
    </row>
    <row r="61" spans="8:8">
      <c r="H61" s="1"/>
    </row>
    <row r="62" spans="8:8">
      <c r="H62" s="1"/>
    </row>
    <row r="63" spans="8:8">
      <c r="H63" s="1"/>
    </row>
    <row r="64" spans="8:8">
      <c r="H64" s="1"/>
    </row>
    <row r="65" spans="8:8">
      <c r="H65" s="1"/>
    </row>
    <row r="66" spans="8:8">
      <c r="H66" s="1"/>
    </row>
    <row r="67" spans="8:8">
      <c r="H67" s="1"/>
    </row>
    <row r="68" spans="8:8">
      <c r="H68" s="1"/>
    </row>
    <row r="69" spans="8:8">
      <c r="H69" s="1"/>
    </row>
    <row r="70" spans="8:8">
      <c r="H70" s="1"/>
    </row>
    <row r="71" spans="8:8">
      <c r="H71" s="1"/>
    </row>
    <row r="72" spans="8:8">
      <c r="H72" s="1"/>
    </row>
    <row r="73" spans="8:8">
      <c r="H73" s="1"/>
    </row>
    <row r="74" spans="8:8">
      <c r="H74" s="1"/>
    </row>
    <row r="75" spans="8:8">
      <c r="H75" s="1"/>
    </row>
    <row r="76" spans="8:8">
      <c r="H76" s="1"/>
    </row>
    <row r="77" spans="8:8">
      <c r="H77" s="1"/>
    </row>
    <row r="78" spans="8:8">
      <c r="H78" s="1"/>
    </row>
    <row r="79" spans="8:8">
      <c r="H79" s="1"/>
    </row>
    <row r="80" spans="8:8">
      <c r="H80" s="1"/>
    </row>
    <row r="81" spans="8:8">
      <c r="H81" s="1"/>
    </row>
    <row r="82" spans="8:8">
      <c r="H82" s="1"/>
    </row>
    <row r="83" spans="8:8">
      <c r="H83" s="1"/>
    </row>
    <row r="84" spans="8:8">
      <c r="H84" s="1"/>
    </row>
    <row r="85" spans="8:8">
      <c r="H85" s="1"/>
    </row>
    <row r="86" spans="8:8">
      <c r="H86" s="1"/>
    </row>
    <row r="87" spans="8:8">
      <c r="H87" s="1"/>
    </row>
    <row r="88" spans="8:8">
      <c r="H88" s="1"/>
    </row>
    <row r="89" spans="8:8">
      <c r="H89" s="1"/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94" spans="8:8">
      <c r="H94" s="1"/>
    </row>
    <row r="95" spans="8:8">
      <c r="H95" s="1"/>
    </row>
    <row r="96" spans="8:8">
      <c r="H96" s="1"/>
    </row>
    <row r="97" spans="8:8">
      <c r="H97" s="1"/>
    </row>
    <row r="98" spans="8:8">
      <c r="H98" s="1"/>
    </row>
    <row r="99" spans="8:8">
      <c r="H99" s="1"/>
    </row>
    <row r="100" spans="8:8">
      <c r="H100" s="1"/>
    </row>
    <row r="101" spans="8:8">
      <c r="H101" s="1"/>
    </row>
    <row r="102" spans="8:8">
      <c r="H102" s="1"/>
    </row>
    <row r="103" spans="8:8">
      <c r="H103" s="1"/>
    </row>
    <row r="104" spans="8:8">
      <c r="H104" s="1"/>
    </row>
    <row r="105" spans="8:8">
      <c r="H105" s="1"/>
    </row>
    <row r="106" spans="8:8">
      <c r="H106" s="1"/>
    </row>
    <row r="107" spans="8:8">
      <c r="H107" s="1"/>
    </row>
    <row r="108" spans="8:8">
      <c r="H108" s="1"/>
    </row>
    <row r="109" spans="8:8">
      <c r="H109" s="1"/>
    </row>
    <row r="110" spans="8:8">
      <c r="H110" s="1"/>
    </row>
    <row r="111" spans="8:8">
      <c r="H111" s="1"/>
    </row>
    <row r="112" spans="8:8">
      <c r="H112" s="1"/>
    </row>
    <row r="113" spans="8:8">
      <c r="H113" s="1"/>
    </row>
    <row r="114" spans="8:8">
      <c r="H114" s="1"/>
    </row>
    <row r="115" spans="8:8">
      <c r="H115" s="1"/>
    </row>
    <row r="116" spans="8:8">
      <c r="H116" s="1"/>
    </row>
    <row r="117" spans="8:8">
      <c r="H117" s="1"/>
    </row>
    <row r="118" spans="8:8">
      <c r="H118" s="1"/>
    </row>
    <row r="119" spans="8:8">
      <c r="H119" s="1"/>
    </row>
    <row r="120" spans="8:8">
      <c r="H120" s="1"/>
    </row>
    <row r="121" spans="8:8">
      <c r="H121" s="1"/>
    </row>
    <row r="122" spans="8:8">
      <c r="H122" s="1"/>
    </row>
    <row r="123" spans="8:8">
      <c r="H123" s="1"/>
    </row>
    <row r="124" spans="8:8">
      <c r="H124" s="1"/>
    </row>
    <row r="125" spans="8:8">
      <c r="H125" s="1"/>
    </row>
    <row r="126" spans="8:8">
      <c r="H126" s="1"/>
    </row>
    <row r="127" spans="8:8">
      <c r="H127" s="1"/>
    </row>
    <row r="128" spans="8:8">
      <c r="H128" s="1"/>
    </row>
    <row r="129" spans="8:8">
      <c r="H129" s="1"/>
    </row>
    <row r="130" spans="8:8">
      <c r="H130" s="1"/>
    </row>
    <row r="131" spans="8:8">
      <c r="H131" s="1"/>
    </row>
    <row r="132" spans="8:8">
      <c r="H132" s="1"/>
    </row>
    <row r="133" spans="8:8">
      <c r="H133" s="1"/>
    </row>
    <row r="134" spans="8:8">
      <c r="H134" s="1"/>
    </row>
    <row r="135" spans="8:8">
      <c r="H135" s="1"/>
    </row>
    <row r="136" spans="8:8">
      <c r="H136" s="1"/>
    </row>
    <row r="137" spans="8:8">
      <c r="H137" s="1"/>
    </row>
    <row r="138" spans="8:8">
      <c r="H138" s="1"/>
    </row>
    <row r="139" spans="8:8">
      <c r="H139" s="1"/>
    </row>
    <row r="140" spans="8:8">
      <c r="H140" s="1"/>
    </row>
    <row r="141" spans="8:8">
      <c r="H141" s="1"/>
    </row>
    <row r="142" spans="8:8">
      <c r="H142" s="1"/>
    </row>
    <row r="143" spans="8:8">
      <c r="H143" s="1"/>
    </row>
    <row r="144" spans="8:8">
      <c r="H144" s="1"/>
    </row>
    <row r="145" spans="8:8">
      <c r="H145" s="1"/>
    </row>
    <row r="146" spans="8:8">
      <c r="H146" s="1"/>
    </row>
    <row r="147" spans="8:8">
      <c r="H147" s="1"/>
    </row>
    <row r="148" spans="8:8">
      <c r="H148" s="1"/>
    </row>
    <row r="149" spans="8:8">
      <c r="H149" s="1"/>
    </row>
    <row r="150" spans="8:8">
      <c r="H150" s="1"/>
    </row>
    <row r="151" spans="8:8">
      <c r="H151" s="1"/>
    </row>
    <row r="152" spans="8:8">
      <c r="H152" s="1"/>
    </row>
    <row r="153" spans="8:8">
      <c r="H153" s="1"/>
    </row>
    <row r="154" spans="8:8">
      <c r="H154" s="1"/>
    </row>
    <row r="155" spans="8:8">
      <c r="H155" s="1"/>
    </row>
    <row r="156" spans="8:8">
      <c r="H156" s="1"/>
    </row>
    <row r="157" spans="8:8">
      <c r="H157" s="1"/>
    </row>
    <row r="158" spans="8:8">
      <c r="H158" s="1"/>
    </row>
    <row r="159" spans="8:8">
      <c r="H159" s="1"/>
    </row>
    <row r="160" spans="8:8">
      <c r="H160" s="1"/>
    </row>
    <row r="161" spans="8:8">
      <c r="H161" s="1"/>
    </row>
    <row r="162" spans="8:8">
      <c r="H162" s="1"/>
    </row>
    <row r="163" spans="8:8">
      <c r="H163" s="1"/>
    </row>
    <row r="164" spans="8:8">
      <c r="H164" s="1"/>
    </row>
    <row r="165" spans="8:8">
      <c r="H165" s="1"/>
    </row>
    <row r="166" spans="8:8">
      <c r="H166" s="1"/>
    </row>
    <row r="167" spans="8:8">
      <c r="H167" s="1"/>
    </row>
    <row r="168" spans="8:8">
      <c r="H168" s="1"/>
    </row>
    <row r="169" spans="8:8">
      <c r="H169" s="1"/>
    </row>
    <row r="170" spans="8:8">
      <c r="H170" s="1"/>
    </row>
    <row r="171" spans="8:8">
      <c r="H171" s="1"/>
    </row>
    <row r="172" spans="8:8">
      <c r="H172" s="1"/>
    </row>
    <row r="173" spans="8:8">
      <c r="H173" s="1"/>
    </row>
    <row r="174" spans="8:8">
      <c r="H174" s="1"/>
    </row>
    <row r="175" spans="8:8">
      <c r="H175" s="1"/>
    </row>
    <row r="176" spans="8:8">
      <c r="H176" s="1"/>
    </row>
    <row r="177" spans="8:8">
      <c r="H177" s="1"/>
    </row>
    <row r="178" spans="8:8">
      <c r="H178" s="1"/>
    </row>
    <row r="179" spans="8:8">
      <c r="H179" s="1"/>
    </row>
    <row r="180" spans="8:8">
      <c r="H180" s="1"/>
    </row>
    <row r="181" spans="8:8">
      <c r="H181" s="1"/>
    </row>
    <row r="182" spans="8:8">
      <c r="H182" s="1"/>
    </row>
    <row r="183" spans="8:8">
      <c r="H183" s="1"/>
    </row>
    <row r="184" spans="8:8">
      <c r="H184" s="1"/>
    </row>
    <row r="185" spans="8:8">
      <c r="H185" s="1"/>
    </row>
    <row r="186" spans="8:8">
      <c r="H186" s="1"/>
    </row>
    <row r="187" spans="8:8">
      <c r="H187" s="1"/>
    </row>
    <row r="188" spans="8:8">
      <c r="H188" s="1"/>
    </row>
    <row r="189" spans="8:8">
      <c r="H189" s="1"/>
    </row>
    <row r="190" spans="8:8">
      <c r="H190" s="1"/>
    </row>
    <row r="191" spans="8:8">
      <c r="H191" s="1"/>
    </row>
    <row r="192" spans="8:8">
      <c r="H192" s="1"/>
    </row>
    <row r="193" spans="8:8">
      <c r="H193" s="1"/>
    </row>
    <row r="194" spans="8:8">
      <c r="H194" s="1"/>
    </row>
    <row r="195" spans="8:8">
      <c r="H195" s="1"/>
    </row>
    <row r="196" spans="8:8">
      <c r="H196" s="1"/>
    </row>
    <row r="197" spans="8:8">
      <c r="H197" s="1"/>
    </row>
    <row r="198" spans="8:8">
      <c r="H198" s="1"/>
    </row>
    <row r="199" spans="8:8">
      <c r="H199" s="1"/>
    </row>
    <row r="200" spans="8:8">
      <c r="H200" s="1"/>
    </row>
    <row r="201" spans="8:8">
      <c r="H201" s="1"/>
    </row>
    <row r="202" spans="8:8">
      <c r="H202" s="1"/>
    </row>
    <row r="203" spans="8:8">
      <c r="H203" s="1"/>
    </row>
    <row r="204" spans="8:8">
      <c r="H204" s="1"/>
    </row>
    <row r="205" spans="8:8">
      <c r="H205" s="1"/>
    </row>
    <row r="206" spans="8:8">
      <c r="H206" s="1"/>
    </row>
    <row r="207" spans="8:8">
      <c r="H207" s="1"/>
    </row>
    <row r="208" spans="8:8">
      <c r="H208" s="1"/>
    </row>
    <row r="209" spans="8:8">
      <c r="H209" s="1"/>
    </row>
    <row r="210" spans="8:8">
      <c r="H210" s="1"/>
    </row>
    <row r="211" spans="8:8">
      <c r="H211" s="1"/>
    </row>
    <row r="212" spans="8:8">
      <c r="H212" s="1"/>
    </row>
    <row r="213" spans="8:8">
      <c r="H213" s="1"/>
    </row>
    <row r="214" spans="8:8">
      <c r="H214" s="1"/>
    </row>
    <row r="215" spans="8:8">
      <c r="H215" s="1"/>
    </row>
    <row r="216" spans="8:8">
      <c r="H216" s="1"/>
    </row>
    <row r="217" spans="8:8">
      <c r="H217" s="1"/>
    </row>
    <row r="218" spans="8:8">
      <c r="H218" s="1"/>
    </row>
    <row r="219" spans="8:8">
      <c r="H219" s="1"/>
    </row>
    <row r="220" spans="8:8">
      <c r="H220" s="1"/>
    </row>
    <row r="221" spans="8:8">
      <c r="H221" s="1"/>
    </row>
    <row r="222" spans="8:8">
      <c r="H222" s="1"/>
    </row>
    <row r="223" spans="8:8">
      <c r="H223" s="1"/>
    </row>
    <row r="224" spans="8:8">
      <c r="H224" s="1"/>
    </row>
    <row r="225" spans="8:8">
      <c r="H225" s="1"/>
    </row>
    <row r="226" spans="8:8">
      <c r="H226" s="1"/>
    </row>
    <row r="227" spans="8:8">
      <c r="H227" s="1"/>
    </row>
    <row r="228" spans="8:8">
      <c r="H228" s="1"/>
    </row>
    <row r="229" spans="8:8">
      <c r="H229" s="1"/>
    </row>
    <row r="230" spans="8:8">
      <c r="H230" s="1"/>
    </row>
    <row r="231" spans="8:8">
      <c r="H231" s="1"/>
    </row>
    <row r="232" spans="8:8">
      <c r="H232" s="1"/>
    </row>
    <row r="233" spans="8:8">
      <c r="H233" s="1"/>
    </row>
    <row r="234" spans="8:8">
      <c r="H234" s="1"/>
    </row>
    <row r="235" spans="8:8">
      <c r="H235" s="1"/>
    </row>
    <row r="236" spans="8:8">
      <c r="H236" s="1"/>
    </row>
    <row r="237" spans="8:8">
      <c r="H237" s="1"/>
    </row>
    <row r="238" spans="8:8">
      <c r="H238" s="1"/>
    </row>
    <row r="239" spans="8:8">
      <c r="H239" s="1"/>
    </row>
    <row r="240" spans="8:8">
      <c r="H240" s="1"/>
    </row>
    <row r="241" spans="8:8">
      <c r="H241" s="1"/>
    </row>
    <row r="242" spans="8:8">
      <c r="H242" s="1"/>
    </row>
    <row r="243" spans="8:8">
      <c r="H243" s="1"/>
    </row>
    <row r="244" spans="8:8">
      <c r="H244" s="1"/>
    </row>
    <row r="245" spans="8:8">
      <c r="H245" s="1"/>
    </row>
    <row r="246" spans="8:8">
      <c r="H246" s="1"/>
    </row>
    <row r="247" spans="8:8">
      <c r="H247" s="1"/>
    </row>
    <row r="248" spans="8:8">
      <c r="H248" s="1"/>
    </row>
    <row r="249" spans="8:8">
      <c r="H249" s="1"/>
    </row>
    <row r="250" spans="8:8">
      <c r="H250" s="1"/>
    </row>
    <row r="251" spans="8:8">
      <c r="H251" s="1"/>
    </row>
    <row r="252" spans="8:8">
      <c r="H252" s="1"/>
    </row>
    <row r="253" spans="8:8">
      <c r="H253" s="1"/>
    </row>
    <row r="254" spans="8:8">
      <c r="H254" s="1"/>
    </row>
    <row r="255" spans="8:8">
      <c r="H255" s="1"/>
    </row>
    <row r="256" spans="8:8">
      <c r="H256" s="1"/>
    </row>
    <row r="257" spans="8:8">
      <c r="H257" s="1"/>
    </row>
    <row r="258" spans="8:8">
      <c r="H258" s="1"/>
    </row>
    <row r="259" spans="8:8">
      <c r="H259" s="1"/>
    </row>
    <row r="260" spans="8:8">
      <c r="H260" s="1"/>
    </row>
    <row r="261" spans="8:8">
      <c r="H261" s="1"/>
    </row>
    <row r="262" spans="8:8">
      <c r="H262" s="1"/>
    </row>
    <row r="263" spans="8:8">
      <c r="H263" s="1"/>
    </row>
    <row r="264" spans="8:8">
      <c r="H264" s="1"/>
    </row>
    <row r="265" spans="8:8">
      <c r="H265" s="1"/>
    </row>
    <row r="266" spans="8:8">
      <c r="H266" s="1"/>
    </row>
    <row r="267" spans="8:8">
      <c r="H267" s="1"/>
    </row>
    <row r="268" spans="8:8">
      <c r="H268" s="1"/>
    </row>
    <row r="269" spans="8:8">
      <c r="H269" s="1"/>
    </row>
    <row r="270" spans="8:8">
      <c r="H270" s="1"/>
    </row>
    <row r="271" spans="8:8">
      <c r="H271" s="1"/>
    </row>
    <row r="272" spans="8:8">
      <c r="H272" s="1"/>
    </row>
    <row r="273" spans="8:8">
      <c r="H273" s="1"/>
    </row>
    <row r="274" spans="8:8">
      <c r="H274" s="1"/>
    </row>
    <row r="275" spans="8:8">
      <c r="H275" s="1"/>
    </row>
    <row r="276" spans="8:8">
      <c r="H276" s="1"/>
    </row>
    <row r="277" spans="8:8">
      <c r="H277" s="1"/>
    </row>
    <row r="278" spans="8:8">
      <c r="H278" s="1"/>
    </row>
    <row r="279" spans="8:8">
      <c r="H279" s="1"/>
    </row>
    <row r="280" spans="8:8">
      <c r="H280" s="1"/>
    </row>
    <row r="281" spans="8:8">
      <c r="H281" s="1"/>
    </row>
    <row r="282" spans="8:8">
      <c r="H282" s="1"/>
    </row>
    <row r="283" spans="8:8">
      <c r="H283" s="1"/>
    </row>
    <row r="284" spans="8:8">
      <c r="H284" s="1"/>
    </row>
    <row r="285" spans="8:8">
      <c r="H285" s="1"/>
    </row>
    <row r="286" spans="8:8">
      <c r="H286" s="1"/>
    </row>
    <row r="287" spans="8:8">
      <c r="H287" s="1"/>
    </row>
    <row r="288" spans="8:8">
      <c r="H288" s="1"/>
    </row>
    <row r="289" spans="8:8">
      <c r="H289" s="1"/>
    </row>
    <row r="290" spans="8:8">
      <c r="H290" s="1"/>
    </row>
    <row r="291" spans="8:8">
      <c r="H291" s="1"/>
    </row>
    <row r="292" spans="8:8">
      <c r="H292" s="1"/>
    </row>
    <row r="293" spans="8:8">
      <c r="H293" s="1"/>
    </row>
    <row r="294" spans="8:8">
      <c r="H294" s="1"/>
    </row>
    <row r="295" spans="8:8">
      <c r="H295" s="1"/>
    </row>
    <row r="296" spans="8:8">
      <c r="H296" s="1"/>
    </row>
    <row r="297" spans="8:8">
      <c r="H297" s="1"/>
    </row>
    <row r="298" spans="8:8">
      <c r="H298" s="1"/>
    </row>
    <row r="299" spans="8:8">
      <c r="H299" s="1"/>
    </row>
    <row r="300" spans="8:8">
      <c r="H300" s="1"/>
    </row>
    <row r="301" spans="8:8">
      <c r="H301" s="1"/>
    </row>
    <row r="302" spans="8:8">
      <c r="H302" s="1"/>
    </row>
    <row r="303" spans="8:8">
      <c r="H303" s="1"/>
    </row>
    <row r="304" spans="8:8">
      <c r="H304" s="1"/>
    </row>
    <row r="305" spans="8:8">
      <c r="H305" s="1"/>
    </row>
    <row r="306" spans="8:8">
      <c r="H306" s="1"/>
    </row>
    <row r="307" spans="8:8">
      <c r="H307" s="1"/>
    </row>
    <row r="308" spans="8:8">
      <c r="H308" s="1"/>
    </row>
    <row r="309" spans="8:8">
      <c r="H309" s="1"/>
    </row>
    <row r="310" spans="8:8">
      <c r="H310" s="1"/>
    </row>
    <row r="311" spans="8:8">
      <c r="H311" s="1"/>
    </row>
    <row r="312" spans="8:8">
      <c r="H312" s="1"/>
    </row>
    <row r="313" spans="8:8">
      <c r="H313" s="1"/>
    </row>
    <row r="314" spans="8:8">
      <c r="H314" s="1"/>
    </row>
    <row r="315" spans="8:8">
      <c r="H315" s="1"/>
    </row>
    <row r="316" spans="8:8">
      <c r="H316" s="1"/>
    </row>
    <row r="317" spans="8:8">
      <c r="H317" s="1"/>
    </row>
    <row r="318" spans="8:8">
      <c r="H318" s="1"/>
    </row>
    <row r="319" spans="8:8">
      <c r="H319" s="1"/>
    </row>
    <row r="320" spans="8:8">
      <c r="H320" s="1"/>
    </row>
    <row r="321" spans="8:8">
      <c r="H321" s="1"/>
    </row>
    <row r="322" spans="8:8">
      <c r="H322" s="1"/>
    </row>
    <row r="323" spans="8:8">
      <c r="H323" s="1"/>
    </row>
    <row r="324" spans="8:8">
      <c r="H324" s="1"/>
    </row>
    <row r="325" spans="8:8">
      <c r="H325" s="1"/>
    </row>
    <row r="326" spans="8:8">
      <c r="H326" s="1"/>
    </row>
    <row r="327" spans="8:8">
      <c r="H327" s="1"/>
    </row>
    <row r="328" spans="8:8">
      <c r="H328" s="1"/>
    </row>
    <row r="329" spans="8:8">
      <c r="H329" s="1"/>
    </row>
    <row r="330" spans="8:8">
      <c r="H330" s="1"/>
    </row>
    <row r="331" spans="8:8">
      <c r="H331" s="1"/>
    </row>
    <row r="332" spans="8:8">
      <c r="H332" s="1"/>
    </row>
    <row r="333" spans="8:8">
      <c r="H333" s="1"/>
    </row>
    <row r="334" spans="8:8">
      <c r="H334" s="1"/>
    </row>
    <row r="335" spans="8:8">
      <c r="H335" s="1"/>
    </row>
    <row r="336" spans="8:8">
      <c r="H336" s="1"/>
    </row>
    <row r="337" spans="8:8">
      <c r="H337" s="1"/>
    </row>
    <row r="338" spans="8:8">
      <c r="H338" s="1"/>
    </row>
    <row r="339" spans="8:8">
      <c r="H339" s="1"/>
    </row>
    <row r="340" spans="8:8">
      <c r="H340" s="1"/>
    </row>
    <row r="341" spans="8:8">
      <c r="H341" s="1"/>
    </row>
    <row r="342" spans="8:8">
      <c r="H342" s="1"/>
    </row>
    <row r="343" spans="8:8">
      <c r="H343" s="1"/>
    </row>
    <row r="344" spans="8:8">
      <c r="H344" s="1"/>
    </row>
    <row r="345" spans="8:8">
      <c r="H345" s="1"/>
    </row>
    <row r="346" spans="8:8">
      <c r="H346" s="1"/>
    </row>
    <row r="347" spans="8:8">
      <c r="H347" s="1"/>
    </row>
    <row r="348" spans="8:8">
      <c r="H348" s="1"/>
    </row>
    <row r="349" spans="8:8">
      <c r="H349" s="1"/>
    </row>
    <row r="350" spans="8:8">
      <c r="H350" s="1"/>
    </row>
    <row r="351" spans="8:8">
      <c r="H351" s="1"/>
    </row>
    <row r="352" spans="8:8">
      <c r="H352" s="1"/>
    </row>
    <row r="353" spans="8:8">
      <c r="H353" s="1"/>
    </row>
    <row r="354" spans="8:8">
      <c r="H354" s="1"/>
    </row>
    <row r="355" spans="8:8">
      <c r="H355" s="1"/>
    </row>
    <row r="356" spans="8:8">
      <c r="H356" s="1"/>
    </row>
    <row r="357" spans="8:8">
      <c r="H357" s="1"/>
    </row>
    <row r="358" spans="8:8">
      <c r="H358" s="1"/>
    </row>
    <row r="359" spans="8:8">
      <c r="H359" s="1"/>
    </row>
    <row r="360" spans="8:8">
      <c r="H360" s="1"/>
    </row>
    <row r="361" spans="8:8">
      <c r="H361" s="1"/>
    </row>
    <row r="362" spans="8:8">
      <c r="H362" s="1"/>
    </row>
    <row r="363" spans="8:8">
      <c r="H363" s="1"/>
    </row>
    <row r="364" spans="8:8">
      <c r="H364" s="1"/>
    </row>
    <row r="365" spans="8:8">
      <c r="H365" s="1"/>
    </row>
    <row r="366" spans="8:8">
      <c r="H366" s="1"/>
    </row>
    <row r="367" spans="8:8">
      <c r="H367" s="1"/>
    </row>
    <row r="368" spans="8:8">
      <c r="H368" s="1"/>
    </row>
    <row r="369" spans="8:8">
      <c r="H369" s="1"/>
    </row>
    <row r="370" spans="8:8">
      <c r="H370" s="1"/>
    </row>
    <row r="371" spans="8:8">
      <c r="H371" s="1"/>
    </row>
    <row r="372" spans="8:8">
      <c r="H372" s="1"/>
    </row>
    <row r="373" spans="8:8">
      <c r="H373" s="1"/>
    </row>
    <row r="374" spans="8:8">
      <c r="H374" s="1"/>
    </row>
    <row r="375" spans="8:8">
      <c r="H375" s="1"/>
    </row>
    <row r="376" spans="8:8">
      <c r="H376" s="1"/>
    </row>
    <row r="377" spans="8:8">
      <c r="H377" s="1"/>
    </row>
    <row r="378" spans="8:8">
      <c r="H378" s="1"/>
    </row>
    <row r="379" spans="8:8">
      <c r="H379" s="1"/>
    </row>
    <row r="380" spans="8:8">
      <c r="H380" s="1"/>
    </row>
    <row r="381" spans="8:8">
      <c r="H381" s="1"/>
    </row>
    <row r="382" spans="8:8">
      <c r="H382" s="1"/>
    </row>
    <row r="383" spans="8:8">
      <c r="H383" s="1"/>
    </row>
    <row r="384" spans="8:8">
      <c r="H384" s="1"/>
    </row>
    <row r="385" spans="8:8">
      <c r="H385" s="1"/>
    </row>
    <row r="386" spans="8:8">
      <c r="H386" s="1"/>
    </row>
    <row r="387" spans="8:8">
      <c r="H387" s="1"/>
    </row>
    <row r="388" spans="8:8">
      <c r="H388" s="1"/>
    </row>
    <row r="389" spans="8:8">
      <c r="H389" s="1"/>
    </row>
    <row r="390" spans="8:8">
      <c r="H390" s="1"/>
    </row>
    <row r="391" spans="8:8">
      <c r="H391" s="1"/>
    </row>
    <row r="392" spans="8:8">
      <c r="H392" s="1"/>
    </row>
    <row r="393" spans="8:8">
      <c r="H393" s="1"/>
    </row>
    <row r="394" spans="8:8">
      <c r="H394" s="1"/>
    </row>
    <row r="395" spans="8:8">
      <c r="H395" s="1"/>
    </row>
    <row r="396" spans="8:8">
      <c r="H396" s="1"/>
    </row>
    <row r="397" spans="8:8">
      <c r="H397" s="1"/>
    </row>
    <row r="398" spans="8:8">
      <c r="H398" s="1"/>
    </row>
    <row r="399" spans="8:8">
      <c r="H399" s="1"/>
    </row>
    <row r="400" spans="8:8">
      <c r="H400" s="1"/>
    </row>
    <row r="401" spans="8:8">
      <c r="H401" s="1"/>
    </row>
    <row r="402" spans="8:8">
      <c r="H402" s="1"/>
    </row>
    <row r="403" spans="8:8">
      <c r="H403" s="1"/>
    </row>
    <row r="404" spans="8:8">
      <c r="H404" s="1"/>
    </row>
    <row r="405" spans="8:8">
      <c r="H405" s="1"/>
    </row>
    <row r="406" spans="8:8">
      <c r="H406" s="1"/>
    </row>
    <row r="407" spans="8:8">
      <c r="H407" s="1"/>
    </row>
    <row r="408" spans="8:8">
      <c r="H408" s="1"/>
    </row>
    <row r="409" spans="8:8">
      <c r="H409" s="1"/>
    </row>
    <row r="410" spans="8:8">
      <c r="H410" s="1"/>
    </row>
    <row r="411" spans="8:8">
      <c r="H411" s="1"/>
    </row>
    <row r="412" spans="8:8">
      <c r="H412" s="1"/>
    </row>
    <row r="413" spans="8:8">
      <c r="H413" s="1"/>
    </row>
    <row r="414" spans="8:8">
      <c r="H414" s="1"/>
    </row>
    <row r="415" spans="8:8">
      <c r="H415" s="1"/>
    </row>
    <row r="416" spans="8:8">
      <c r="H416" s="1"/>
    </row>
    <row r="417" spans="8:8">
      <c r="H417" s="1"/>
    </row>
    <row r="418" spans="8:8">
      <c r="H418" s="1"/>
    </row>
    <row r="419" spans="8:8">
      <c r="H419" s="1"/>
    </row>
    <row r="420" spans="8:8">
      <c r="H420" s="1"/>
    </row>
    <row r="421" spans="8:8">
      <c r="H421" s="1"/>
    </row>
    <row r="422" spans="8:8">
      <c r="H422" s="1"/>
    </row>
    <row r="423" spans="8:8">
      <c r="H423" s="1"/>
    </row>
    <row r="424" spans="8:8">
      <c r="H424" s="1"/>
    </row>
    <row r="425" spans="8:8">
      <c r="H425" s="1"/>
    </row>
    <row r="426" spans="8:8">
      <c r="H426" s="1"/>
    </row>
    <row r="427" spans="8:8">
      <c r="H427" s="1"/>
    </row>
    <row r="428" spans="8:8">
      <c r="H428" s="1"/>
    </row>
    <row r="429" spans="8:8">
      <c r="H429" s="1"/>
    </row>
    <row r="430" spans="8:8">
      <c r="H430" s="1"/>
    </row>
    <row r="431" spans="8:8">
      <c r="H431" s="1"/>
    </row>
    <row r="432" spans="8:8">
      <c r="H432" s="1"/>
    </row>
    <row r="433" spans="8:8">
      <c r="H433" s="1"/>
    </row>
    <row r="434" spans="8:8">
      <c r="H434" s="1"/>
    </row>
    <row r="435" spans="8:8">
      <c r="H435" s="1"/>
    </row>
    <row r="436" spans="8:8">
      <c r="H436" s="1"/>
    </row>
    <row r="437" spans="8:8">
      <c r="H437" s="1"/>
    </row>
    <row r="438" spans="8:8">
      <c r="H438" s="1"/>
    </row>
    <row r="439" spans="8:8">
      <c r="H439" s="1"/>
    </row>
    <row r="440" spans="8:8">
      <c r="H440" s="1"/>
    </row>
    <row r="441" spans="8:8">
      <c r="H441" s="1"/>
    </row>
    <row r="442" spans="8:8">
      <c r="H442" s="1"/>
    </row>
    <row r="443" spans="8:8">
      <c r="H443" s="1"/>
    </row>
    <row r="444" spans="8:8">
      <c r="H444" s="1"/>
    </row>
    <row r="445" spans="8:8">
      <c r="H445" s="1"/>
    </row>
    <row r="446" spans="8:8">
      <c r="H446" s="1"/>
    </row>
    <row r="447" spans="8:8">
      <c r="H447" s="1"/>
    </row>
    <row r="448" spans="8:8">
      <c r="H448" s="1"/>
    </row>
    <row r="449" spans="8:8">
      <c r="H449" s="1"/>
    </row>
    <row r="450" spans="8:8">
      <c r="H450" s="1"/>
    </row>
    <row r="451" spans="8:8">
      <c r="H451" s="1"/>
    </row>
    <row r="452" spans="8:8">
      <c r="H452" s="1"/>
    </row>
    <row r="453" spans="8:8">
      <c r="H453" s="1"/>
    </row>
    <row r="454" spans="8:8">
      <c r="H454" s="1"/>
    </row>
    <row r="455" spans="8:8">
      <c r="H455" s="1"/>
    </row>
    <row r="456" spans="8:8">
      <c r="H456" s="1"/>
    </row>
    <row r="457" spans="8:8">
      <c r="H457" s="1"/>
    </row>
    <row r="458" spans="8:8">
      <c r="H458" s="1"/>
    </row>
    <row r="459" spans="8:8">
      <c r="H459" s="1"/>
    </row>
    <row r="460" spans="8:8">
      <c r="H460" s="1"/>
    </row>
    <row r="461" spans="8:8">
      <c r="H461" s="1"/>
    </row>
    <row r="462" spans="8:8">
      <c r="H462" s="1"/>
    </row>
    <row r="463" spans="8:8">
      <c r="H463" s="1"/>
    </row>
    <row r="464" spans="8:8">
      <c r="H464" s="1"/>
    </row>
    <row r="465" spans="8:8">
      <c r="H465" s="1"/>
    </row>
    <row r="466" spans="8:8">
      <c r="H466" s="1"/>
    </row>
    <row r="467" spans="8:8">
      <c r="H467" s="1"/>
    </row>
    <row r="468" spans="8:8">
      <c r="H468" s="1"/>
    </row>
    <row r="469" spans="8:8">
      <c r="H469" s="1"/>
    </row>
    <row r="470" spans="8:8">
      <c r="H470" s="1"/>
    </row>
    <row r="471" spans="8:8">
      <c r="H471" s="1"/>
    </row>
    <row r="472" spans="8:8">
      <c r="H472" s="1"/>
    </row>
    <row r="473" spans="8:8">
      <c r="H473" s="1"/>
    </row>
    <row r="474" spans="8:8">
      <c r="H474" s="1"/>
    </row>
    <row r="475" spans="8:8">
      <c r="H475" s="1"/>
    </row>
    <row r="476" spans="8:8">
      <c r="H476" s="1"/>
    </row>
    <row r="477" spans="8:8">
      <c r="H477" s="1"/>
    </row>
    <row r="478" spans="8:8">
      <c r="H478" s="1"/>
    </row>
    <row r="479" spans="8:8">
      <c r="H479" s="1"/>
    </row>
    <row r="480" spans="8:8">
      <c r="H480" s="1"/>
    </row>
    <row r="481" spans="8:8">
      <c r="H481" s="1"/>
    </row>
    <row r="482" spans="8:8">
      <c r="H482" s="1"/>
    </row>
    <row r="483" spans="8:8">
      <c r="H483" s="1"/>
    </row>
    <row r="484" spans="8:8">
      <c r="H484" s="1"/>
    </row>
    <row r="485" spans="8:8">
      <c r="H485" s="1"/>
    </row>
    <row r="486" spans="8:8">
      <c r="H486" s="1"/>
    </row>
    <row r="487" spans="8:8">
      <c r="H487" s="1"/>
    </row>
    <row r="488" spans="8:8">
      <c r="H488" s="1"/>
    </row>
    <row r="489" spans="8:8">
      <c r="H489" s="1"/>
    </row>
    <row r="490" spans="8:8">
      <c r="H490" s="1"/>
    </row>
    <row r="491" spans="8:8">
      <c r="H491" s="1"/>
    </row>
    <row r="492" spans="8:8">
      <c r="H492" s="1"/>
    </row>
    <row r="493" spans="8:8">
      <c r="H493" s="1"/>
    </row>
    <row r="494" spans="8:8">
      <c r="H494" s="1"/>
    </row>
    <row r="495" spans="8:8">
      <c r="H495" s="1"/>
    </row>
    <row r="496" spans="8:8">
      <c r="H496" s="1"/>
    </row>
    <row r="497" spans="8:8">
      <c r="H497" s="1"/>
    </row>
    <row r="498" spans="8:8">
      <c r="H498" s="1"/>
    </row>
    <row r="499" spans="8:8">
      <c r="H499" s="1"/>
    </row>
    <row r="500" spans="8:8">
      <c r="H500" s="1"/>
    </row>
    <row r="501" spans="8:8">
      <c r="H501" s="1"/>
    </row>
    <row r="502" spans="8:8">
      <c r="H502" s="1"/>
    </row>
    <row r="503" spans="8:8">
      <c r="H503" s="1"/>
    </row>
    <row r="504" spans="8:8">
      <c r="H504" s="1"/>
    </row>
    <row r="505" spans="8:8">
      <c r="H505" s="1"/>
    </row>
    <row r="506" spans="8:8">
      <c r="H506" s="1"/>
    </row>
    <row r="507" spans="8:8">
      <c r="H507" s="1"/>
    </row>
    <row r="508" spans="8:8">
      <c r="H508" s="1"/>
    </row>
    <row r="509" spans="8:8">
      <c r="H509" s="1"/>
    </row>
    <row r="510" spans="8:8">
      <c r="H510" s="1"/>
    </row>
    <row r="511" spans="8:8">
      <c r="H511" s="1"/>
    </row>
    <row r="512" spans="8:8">
      <c r="H512" s="1"/>
    </row>
    <row r="513" spans="8:8">
      <c r="H513" s="1"/>
    </row>
    <row r="514" spans="8:8">
      <c r="H514" s="1"/>
    </row>
    <row r="515" spans="8:8">
      <c r="H515" s="1"/>
    </row>
    <row r="516" spans="8:8">
      <c r="H516" s="1"/>
    </row>
    <row r="517" spans="8:8">
      <c r="H517" s="1"/>
    </row>
    <row r="518" spans="8:8">
      <c r="H518" s="1"/>
    </row>
    <row r="519" spans="8:8">
      <c r="H519" s="1"/>
    </row>
    <row r="520" spans="8:8">
      <c r="H520" s="1"/>
    </row>
    <row r="521" spans="8:8">
      <c r="H521" s="1"/>
    </row>
    <row r="522" spans="8:8">
      <c r="H522" s="1"/>
    </row>
    <row r="523" spans="8:8">
      <c r="H523" s="1"/>
    </row>
    <row r="524" spans="8:8">
      <c r="H524" s="1"/>
    </row>
    <row r="525" spans="8:8">
      <c r="H525" s="1"/>
    </row>
    <row r="526" spans="8:8">
      <c r="H526" s="1"/>
    </row>
    <row r="527" spans="8:8">
      <c r="H527" s="1"/>
    </row>
    <row r="528" spans="8:8">
      <c r="H528" s="1"/>
    </row>
    <row r="529" spans="8:8">
      <c r="H529" s="1"/>
    </row>
    <row r="530" spans="8:8">
      <c r="H530" s="1"/>
    </row>
    <row r="531" spans="8:8">
      <c r="H531" s="1"/>
    </row>
    <row r="532" spans="8:8">
      <c r="H532" s="1"/>
    </row>
    <row r="533" spans="8:8">
      <c r="H533" s="1"/>
    </row>
    <row r="534" spans="8:8">
      <c r="H534" s="1"/>
    </row>
    <row r="535" spans="8:8">
      <c r="H535" s="1"/>
    </row>
    <row r="536" spans="8:8">
      <c r="H536" s="1"/>
    </row>
    <row r="537" spans="8:8">
      <c r="H537" s="1"/>
    </row>
    <row r="538" spans="8:8">
      <c r="H538" s="1"/>
    </row>
    <row r="539" spans="8:8">
      <c r="H539" s="1"/>
    </row>
    <row r="540" spans="8:8">
      <c r="H540" s="1"/>
    </row>
    <row r="541" spans="8:8">
      <c r="H541" s="1"/>
    </row>
    <row r="542" spans="8:8">
      <c r="H542" s="1"/>
    </row>
    <row r="543" spans="8:8">
      <c r="H543" s="1"/>
    </row>
    <row r="544" spans="8:8">
      <c r="H544" s="1"/>
    </row>
    <row r="545" spans="8:8">
      <c r="H545" s="1"/>
    </row>
    <row r="546" spans="8:8">
      <c r="H546" s="1"/>
    </row>
    <row r="547" spans="8:8">
      <c r="H547" s="1"/>
    </row>
    <row r="548" spans="8:8">
      <c r="H548" s="1"/>
    </row>
    <row r="549" spans="8:8">
      <c r="H549" s="1"/>
    </row>
    <row r="550" spans="8:8">
      <c r="H550" s="1"/>
    </row>
    <row r="551" spans="8:8">
      <c r="H551" s="1"/>
    </row>
    <row r="552" spans="8:8">
      <c r="H552" s="1"/>
    </row>
    <row r="553" spans="8:8">
      <c r="H553" s="1"/>
    </row>
    <row r="554" spans="8:8">
      <c r="H554" s="1"/>
    </row>
    <row r="555" spans="8:8">
      <c r="H555" s="1"/>
    </row>
    <row r="556" spans="8:8">
      <c r="H556" s="1"/>
    </row>
    <row r="557" spans="8:8">
      <c r="H557" s="1"/>
    </row>
    <row r="558" spans="8:8">
      <c r="H558" s="1"/>
    </row>
    <row r="559" spans="8:8">
      <c r="H559" s="1"/>
    </row>
    <row r="560" spans="8:8">
      <c r="H560" s="1"/>
    </row>
    <row r="561" spans="8:8">
      <c r="H561" s="1"/>
    </row>
    <row r="562" spans="8:8">
      <c r="H562" s="1"/>
    </row>
    <row r="563" spans="8:8">
      <c r="H563" s="1"/>
    </row>
    <row r="564" spans="8:8">
      <c r="H564" s="1"/>
    </row>
    <row r="565" spans="8:8">
      <c r="H565" s="1"/>
    </row>
    <row r="566" spans="8:8">
      <c r="H566" s="1"/>
    </row>
    <row r="567" spans="8:8">
      <c r="H567" s="1"/>
    </row>
    <row r="568" spans="8:8">
      <c r="H568" s="1"/>
    </row>
    <row r="569" spans="8:8">
      <c r="H569" s="1"/>
    </row>
    <row r="570" spans="8:8">
      <c r="H570" s="1"/>
    </row>
    <row r="571" spans="8:8">
      <c r="H571" s="1"/>
    </row>
    <row r="572" spans="8:8">
      <c r="H572" s="1"/>
    </row>
    <row r="573" spans="8:8">
      <c r="H573" s="1"/>
    </row>
    <row r="574" spans="8:8">
      <c r="H574" s="1"/>
    </row>
    <row r="575" spans="8:8">
      <c r="H575" s="1"/>
    </row>
    <row r="576" spans="8:8">
      <c r="H576" s="1"/>
    </row>
    <row r="577" spans="8:8">
      <c r="H577" s="1"/>
    </row>
    <row r="578" spans="8:8">
      <c r="H578" s="1"/>
    </row>
    <row r="579" spans="8:8">
      <c r="H579" s="1"/>
    </row>
    <row r="580" spans="8:8">
      <c r="H580" s="1"/>
    </row>
    <row r="581" spans="8:8">
      <c r="H581" s="1"/>
    </row>
    <row r="582" spans="8:8">
      <c r="H582" s="1"/>
    </row>
    <row r="583" spans="8:8">
      <c r="H583" s="1"/>
    </row>
    <row r="584" spans="8:8">
      <c r="H584" s="1"/>
    </row>
    <row r="585" spans="8:8">
      <c r="H585" s="1"/>
    </row>
    <row r="586" spans="8:8">
      <c r="H586" s="1"/>
    </row>
    <row r="587" spans="8:8">
      <c r="H587" s="1"/>
    </row>
    <row r="588" spans="8:8">
      <c r="H588" s="1"/>
    </row>
    <row r="589" spans="8:8">
      <c r="H589" s="1"/>
    </row>
    <row r="590" spans="8:8">
      <c r="H590" s="1"/>
    </row>
    <row r="591" spans="8:8">
      <c r="H591" s="1"/>
    </row>
    <row r="592" spans="8:8">
      <c r="H592" s="1"/>
    </row>
    <row r="593" spans="8:8">
      <c r="H593" s="1"/>
    </row>
    <row r="594" spans="8:8">
      <c r="H594" s="1"/>
    </row>
    <row r="595" spans="8:8">
      <c r="H595" s="1"/>
    </row>
    <row r="596" spans="8:8">
      <c r="H596" s="1"/>
    </row>
    <row r="597" spans="8:8">
      <c r="H597" s="1"/>
    </row>
    <row r="598" spans="8:8">
      <c r="H598" s="1"/>
    </row>
    <row r="599" spans="8:8">
      <c r="H599" s="1"/>
    </row>
    <row r="600" spans="8:8">
      <c r="H600" s="1"/>
    </row>
    <row r="601" spans="8:8">
      <c r="H601" s="1"/>
    </row>
    <row r="602" spans="8:8">
      <c r="H602" s="1"/>
    </row>
    <row r="603" spans="8:8">
      <c r="H603" s="1"/>
    </row>
    <row r="604" spans="8:8">
      <c r="H604" s="1"/>
    </row>
    <row r="605" spans="8:8">
      <c r="H605" s="1"/>
    </row>
    <row r="606" spans="8:8">
      <c r="H606" s="1"/>
    </row>
    <row r="607" spans="8:8">
      <c r="H607" s="1"/>
    </row>
    <row r="608" spans="8:8">
      <c r="H608" s="1"/>
    </row>
    <row r="609" spans="8:8">
      <c r="H609" s="1"/>
    </row>
    <row r="610" spans="8:8">
      <c r="H610" s="1"/>
    </row>
    <row r="611" spans="8:8">
      <c r="H611" s="1"/>
    </row>
    <row r="612" spans="8:8">
      <c r="H612" s="1"/>
    </row>
    <row r="613" spans="8:8">
      <c r="H613" s="1"/>
    </row>
    <row r="614" spans="8:8">
      <c r="H614" s="1"/>
    </row>
    <row r="615" spans="8:8">
      <c r="H615" s="1"/>
    </row>
    <row r="616" spans="8:8">
      <c r="H616" s="1"/>
    </row>
    <row r="617" spans="8:8">
      <c r="H617" s="1"/>
    </row>
    <row r="618" spans="8:8">
      <c r="H618" s="1"/>
    </row>
    <row r="619" spans="8:8">
      <c r="H619" s="1"/>
    </row>
    <row r="620" spans="8:8">
      <c r="H620" s="1"/>
    </row>
    <row r="621" spans="8:8">
      <c r="H621" s="1"/>
    </row>
    <row r="622" spans="8:8">
      <c r="H622" s="1"/>
    </row>
    <row r="623" spans="8:8">
      <c r="H623" s="1"/>
    </row>
    <row r="624" spans="8:8">
      <c r="H624" s="1"/>
    </row>
    <row r="625" spans="8:8">
      <c r="H625" s="1"/>
    </row>
    <row r="626" spans="8:8">
      <c r="H626" s="1"/>
    </row>
    <row r="627" spans="8:8">
      <c r="H627" s="1"/>
    </row>
    <row r="628" spans="8:8">
      <c r="H628" s="1"/>
    </row>
    <row r="629" spans="8:8">
      <c r="H629" s="1"/>
    </row>
    <row r="630" spans="8:8">
      <c r="H630" s="1"/>
    </row>
    <row r="631" spans="8:8">
      <c r="H631" s="1"/>
    </row>
    <row r="632" spans="8:8">
      <c r="H632" s="1"/>
    </row>
    <row r="633" spans="8:8">
      <c r="H633" s="1"/>
    </row>
    <row r="634" spans="8:8">
      <c r="H634" s="1"/>
    </row>
    <row r="635" spans="8:8">
      <c r="H635" s="1"/>
    </row>
    <row r="636" spans="8:8">
      <c r="H636" s="1"/>
    </row>
    <row r="637" spans="8:8">
      <c r="H637" s="1"/>
    </row>
    <row r="638" spans="8:8">
      <c r="H638" s="1"/>
    </row>
    <row r="639" spans="8:8">
      <c r="H639" s="1"/>
    </row>
    <row r="640" spans="8:8">
      <c r="H640" s="1"/>
    </row>
    <row r="641" spans="8:8">
      <c r="H641" s="1"/>
    </row>
    <row r="642" spans="8:8">
      <c r="H642" s="1"/>
    </row>
    <row r="643" spans="8:8">
      <c r="H643" s="1"/>
    </row>
    <row r="644" spans="8:8">
      <c r="H644" s="1"/>
    </row>
    <row r="645" spans="8:8">
      <c r="H645" s="1"/>
    </row>
    <row r="646" spans="8:8">
      <c r="H646" s="1"/>
    </row>
    <row r="647" spans="8:8">
      <c r="H647" s="1"/>
    </row>
    <row r="648" spans="8:8">
      <c r="H648" s="1"/>
    </row>
    <row r="649" spans="8:8">
      <c r="H649" s="1"/>
    </row>
    <row r="650" spans="8:8">
      <c r="H650" s="1"/>
    </row>
    <row r="651" spans="8:8">
      <c r="H651" s="1"/>
    </row>
    <row r="652" spans="8:8">
      <c r="H652" s="1"/>
    </row>
    <row r="653" spans="8:8">
      <c r="H653" s="1"/>
    </row>
    <row r="654" spans="8:8">
      <c r="H654" s="1"/>
    </row>
    <row r="655" spans="8:8">
      <c r="H655" s="1"/>
    </row>
    <row r="656" spans="8:8">
      <c r="H656" s="1"/>
    </row>
    <row r="657" spans="8:8">
      <c r="H657" s="1"/>
    </row>
    <row r="658" spans="8:8">
      <c r="H658" s="1"/>
    </row>
    <row r="659" spans="8:8">
      <c r="H659" s="1"/>
    </row>
    <row r="660" spans="8:8">
      <c r="H660" s="1"/>
    </row>
    <row r="661" spans="8:8">
      <c r="H661" s="1"/>
    </row>
    <row r="662" spans="8:8">
      <c r="H662" s="1"/>
    </row>
    <row r="663" spans="8:8">
      <c r="H663" s="1"/>
    </row>
    <row r="664" spans="8:8">
      <c r="H664" s="1"/>
    </row>
    <row r="665" spans="8:8">
      <c r="H665" s="1"/>
    </row>
    <row r="666" spans="8:8">
      <c r="H666" s="1"/>
    </row>
    <row r="667" spans="8:8">
      <c r="H667" s="1"/>
    </row>
    <row r="668" spans="8:8">
      <c r="H668" s="1"/>
    </row>
    <row r="669" spans="8:8">
      <c r="H669" s="1"/>
    </row>
    <row r="670" spans="8:8">
      <c r="H670" s="1"/>
    </row>
    <row r="671" spans="8:8">
      <c r="H671" s="1"/>
    </row>
    <row r="672" spans="8:8">
      <c r="H672" s="1"/>
    </row>
    <row r="673" spans="8:8">
      <c r="H673" s="1"/>
    </row>
    <row r="674" spans="8:8">
      <c r="H674" s="1"/>
    </row>
    <row r="675" spans="8:8">
      <c r="H675" s="1"/>
    </row>
    <row r="676" spans="8:8">
      <c r="H676" s="1"/>
    </row>
    <row r="677" spans="8:8">
      <c r="H677" s="1"/>
    </row>
    <row r="678" spans="8:8">
      <c r="H678" s="1"/>
    </row>
    <row r="679" spans="8:8">
      <c r="H679" s="1"/>
    </row>
    <row r="680" spans="8:8">
      <c r="H680" s="1"/>
    </row>
    <row r="681" spans="8:8">
      <c r="H681" s="1"/>
    </row>
    <row r="682" spans="8:8">
      <c r="H682" s="1"/>
    </row>
    <row r="683" spans="8:8">
      <c r="H683" s="1"/>
    </row>
    <row r="684" spans="8:8">
      <c r="H684" s="1"/>
    </row>
    <row r="685" spans="8:8">
      <c r="H685" s="1"/>
    </row>
    <row r="686" spans="8:8">
      <c r="H686" s="1"/>
    </row>
    <row r="687" spans="8:8">
      <c r="H687" s="1"/>
    </row>
    <row r="688" spans="8:8">
      <c r="H688" s="1"/>
    </row>
    <row r="689" spans="8:8">
      <c r="H689" s="1"/>
    </row>
    <row r="690" spans="8:8">
      <c r="H690" s="1"/>
    </row>
    <row r="691" spans="8:8">
      <c r="H691" s="1"/>
    </row>
    <row r="692" spans="8:8">
      <c r="H692" s="1"/>
    </row>
    <row r="693" spans="8:8">
      <c r="H693" s="1"/>
    </row>
    <row r="694" spans="8:8">
      <c r="H694" s="1"/>
    </row>
    <row r="695" spans="8:8">
      <c r="H695" s="1"/>
    </row>
    <row r="696" spans="8:8">
      <c r="H696" s="1"/>
    </row>
    <row r="697" spans="8:8">
      <c r="H697" s="1"/>
    </row>
    <row r="698" spans="8:8">
      <c r="H698" s="1"/>
    </row>
    <row r="699" spans="8:8">
      <c r="H699" s="1"/>
    </row>
    <row r="700" spans="8:8">
      <c r="H700" s="1"/>
    </row>
    <row r="701" spans="8:8">
      <c r="H701" s="1"/>
    </row>
    <row r="702" spans="8:8">
      <c r="H702" s="1"/>
    </row>
    <row r="703" spans="8:8">
      <c r="H703" s="1"/>
    </row>
    <row r="704" spans="8:8">
      <c r="H704" s="1"/>
    </row>
    <row r="705" spans="8:8">
      <c r="H705" s="1"/>
    </row>
    <row r="706" spans="8:8">
      <c r="H706" s="1"/>
    </row>
    <row r="707" spans="8:8">
      <c r="H707" s="1"/>
    </row>
    <row r="708" spans="8:8">
      <c r="H708" s="1"/>
    </row>
    <row r="709" spans="8:8">
      <c r="H709" s="1"/>
    </row>
    <row r="710" spans="8:8">
      <c r="H710" s="1"/>
    </row>
    <row r="711" spans="8:8">
      <c r="H711" s="1"/>
    </row>
    <row r="712" spans="8:8">
      <c r="H712" s="1"/>
    </row>
    <row r="713" spans="8:8">
      <c r="H713" s="1"/>
    </row>
    <row r="714" spans="8:8">
      <c r="H714" s="1"/>
    </row>
    <row r="715" spans="8:8">
      <c r="H715" s="1"/>
    </row>
    <row r="716" spans="8:8">
      <c r="H716" s="1"/>
    </row>
    <row r="717" spans="8:8">
      <c r="H717" s="1"/>
    </row>
    <row r="718" spans="8:8">
      <c r="H718" s="1"/>
    </row>
    <row r="719" spans="8:8">
      <c r="H719" s="1"/>
    </row>
    <row r="720" spans="8:8">
      <c r="H720" s="1"/>
    </row>
    <row r="721" spans="8:8">
      <c r="H721" s="1"/>
    </row>
    <row r="722" spans="8:8">
      <c r="H722" s="1"/>
    </row>
    <row r="723" spans="8:8">
      <c r="H723" s="1"/>
    </row>
    <row r="724" spans="8:8">
      <c r="H724" s="1"/>
    </row>
    <row r="725" spans="8:8">
      <c r="H725" s="1"/>
    </row>
    <row r="726" spans="8:8">
      <c r="H726" s="1"/>
    </row>
    <row r="727" spans="8:8">
      <c r="H727" s="1"/>
    </row>
    <row r="728" spans="8:8">
      <c r="H728" s="1"/>
    </row>
    <row r="729" spans="8:8">
      <c r="H729" s="1"/>
    </row>
    <row r="730" spans="8:8">
      <c r="H730" s="1"/>
    </row>
    <row r="731" spans="8:8">
      <c r="H731" s="1"/>
    </row>
    <row r="732" spans="8:8">
      <c r="H732" s="1"/>
    </row>
    <row r="733" spans="8:8">
      <c r="H733" s="1"/>
    </row>
    <row r="734" spans="8:8">
      <c r="H734" s="1"/>
    </row>
    <row r="735" spans="8:8">
      <c r="H735" s="1"/>
    </row>
    <row r="736" spans="8:8">
      <c r="H736" s="1"/>
    </row>
    <row r="737" spans="8:8">
      <c r="H737" s="1"/>
    </row>
    <row r="738" spans="8:8">
      <c r="H738" s="1"/>
    </row>
    <row r="739" spans="8:8">
      <c r="H739" s="1"/>
    </row>
    <row r="740" spans="8:8">
      <c r="H740" s="1"/>
    </row>
    <row r="741" spans="8:8">
      <c r="H741" s="1"/>
    </row>
    <row r="742" spans="8:8">
      <c r="H742" s="1"/>
    </row>
    <row r="743" spans="8:8">
      <c r="H743" s="1"/>
    </row>
    <row r="744" spans="8:8">
      <c r="H744" s="1"/>
    </row>
    <row r="745" spans="8:8">
      <c r="H745" s="1"/>
    </row>
    <row r="746" spans="8:8">
      <c r="H746" s="1"/>
    </row>
    <row r="747" spans="8:8">
      <c r="H747" s="1"/>
    </row>
    <row r="748" spans="8:8">
      <c r="H748" s="1"/>
    </row>
    <row r="749" spans="8:8">
      <c r="H749" s="1"/>
    </row>
    <row r="750" spans="8:8">
      <c r="H750" s="1"/>
    </row>
    <row r="751" spans="8:8">
      <c r="H751" s="1"/>
    </row>
    <row r="752" spans="8:8">
      <c r="H752" s="1"/>
    </row>
    <row r="753" spans="8:8">
      <c r="H753" s="1"/>
    </row>
    <row r="754" spans="8:8">
      <c r="H754" s="1"/>
    </row>
    <row r="755" spans="8:8">
      <c r="H755" s="1"/>
    </row>
    <row r="756" spans="8:8">
      <c r="H756" s="1"/>
    </row>
    <row r="757" spans="8:8">
      <c r="H757" s="1"/>
    </row>
    <row r="758" spans="8:8">
      <c r="H758" s="1"/>
    </row>
    <row r="759" spans="8:8">
      <c r="H759" s="1"/>
    </row>
    <row r="760" spans="8:8">
      <c r="H760" s="1"/>
    </row>
    <row r="761" spans="8:8">
      <c r="H761" s="1"/>
    </row>
    <row r="762" spans="8:8">
      <c r="H762" s="1"/>
    </row>
    <row r="763" spans="8:8">
      <c r="H763" s="1"/>
    </row>
    <row r="764" spans="8:8">
      <c r="H764" s="1"/>
    </row>
    <row r="765" spans="8:8">
      <c r="H765" s="1"/>
    </row>
    <row r="766" spans="8:8">
      <c r="H766" s="1"/>
    </row>
    <row r="767" spans="8:8">
      <c r="H767" s="1"/>
    </row>
    <row r="768" spans="8:8">
      <c r="H768" s="1"/>
    </row>
    <row r="769" spans="8:8">
      <c r="H769" s="1"/>
    </row>
    <row r="770" spans="8:8">
      <c r="H770" s="1"/>
    </row>
    <row r="771" spans="8:8">
      <c r="H771" s="1"/>
    </row>
    <row r="772" spans="8:8">
      <c r="H772" s="1"/>
    </row>
    <row r="773" spans="8:8">
      <c r="H773" s="1"/>
    </row>
    <row r="774" spans="8:8">
      <c r="H774" s="1"/>
    </row>
    <row r="775" spans="8:8">
      <c r="H775" s="1"/>
    </row>
    <row r="776" spans="8:8">
      <c r="H776" s="1"/>
    </row>
    <row r="777" spans="8:8">
      <c r="H777" s="1"/>
    </row>
    <row r="778" spans="8:8">
      <c r="H778" s="1"/>
    </row>
    <row r="779" spans="8:8">
      <c r="H779" s="1"/>
    </row>
    <row r="780" spans="8:8">
      <c r="H780" s="1"/>
    </row>
    <row r="781" spans="8:8">
      <c r="H781" s="1"/>
    </row>
    <row r="782" spans="8:8">
      <c r="H782" s="1"/>
    </row>
    <row r="783" spans="8:8">
      <c r="H783" s="1"/>
    </row>
    <row r="784" spans="8:8">
      <c r="H784" s="1"/>
    </row>
    <row r="785" spans="8:8">
      <c r="H785" s="1"/>
    </row>
    <row r="786" spans="8:8">
      <c r="H786" s="1"/>
    </row>
    <row r="787" spans="8:8">
      <c r="H787" s="1"/>
    </row>
    <row r="788" spans="8:8">
      <c r="H788" s="1"/>
    </row>
    <row r="789" spans="8:8">
      <c r="H789" s="1"/>
    </row>
    <row r="790" spans="8:8">
      <c r="H790" s="1"/>
    </row>
    <row r="791" spans="8:8">
      <c r="H791" s="1"/>
    </row>
    <row r="792" spans="8:8">
      <c r="H792" s="1"/>
    </row>
    <row r="793" spans="8:8">
      <c r="H793" s="1"/>
    </row>
    <row r="794" spans="8:8">
      <c r="H794" s="1"/>
    </row>
    <row r="795" spans="8:8">
      <c r="H795" s="1"/>
    </row>
    <row r="796" spans="8:8">
      <c r="H796" s="1"/>
    </row>
    <row r="797" spans="8:8">
      <c r="H797" s="1"/>
    </row>
    <row r="798" spans="8:8">
      <c r="H798" s="1"/>
    </row>
    <row r="799" spans="8:8">
      <c r="H799" s="1"/>
    </row>
    <row r="800" spans="8:8">
      <c r="H800" s="1"/>
    </row>
    <row r="801" spans="8:8">
      <c r="H801" s="1"/>
    </row>
    <row r="802" spans="8:8">
      <c r="H802" s="1"/>
    </row>
    <row r="803" spans="8:8">
      <c r="H803" s="1"/>
    </row>
    <row r="804" spans="8:8">
      <c r="H804" s="1"/>
    </row>
    <row r="805" spans="8:8">
      <c r="H805" s="1"/>
    </row>
    <row r="806" spans="8:8">
      <c r="H806" s="1"/>
    </row>
    <row r="807" spans="8:8">
      <c r="H807" s="1"/>
    </row>
    <row r="808" spans="8:8">
      <c r="H808" s="1"/>
    </row>
    <row r="809" spans="8:8">
      <c r="H809" s="1"/>
    </row>
    <row r="810" spans="8:8">
      <c r="H810" s="1"/>
    </row>
    <row r="811" spans="8:8">
      <c r="H811" s="1"/>
    </row>
    <row r="812" spans="8:8">
      <c r="H812" s="1"/>
    </row>
    <row r="813" spans="8:8">
      <c r="H813" s="1"/>
    </row>
    <row r="814" spans="8:8">
      <c r="H814" s="1"/>
    </row>
    <row r="815" spans="8:8">
      <c r="H815" s="1"/>
    </row>
    <row r="816" spans="8:8">
      <c r="H816" s="1"/>
    </row>
    <row r="817" spans="8:8">
      <c r="H817" s="1"/>
    </row>
    <row r="818" spans="8:8">
      <c r="H818" s="1"/>
    </row>
    <row r="819" spans="8:8">
      <c r="H819" s="1"/>
    </row>
    <row r="820" spans="8:8">
      <c r="H820" s="1"/>
    </row>
    <row r="821" spans="8:8">
      <c r="H821" s="1"/>
    </row>
    <row r="822" spans="8:8">
      <c r="H822" s="1"/>
    </row>
    <row r="823" spans="8:8">
      <c r="H823" s="1"/>
    </row>
    <row r="824" spans="8:8">
      <c r="H824" s="1"/>
    </row>
    <row r="825" spans="8:8">
      <c r="H825" s="1"/>
    </row>
    <row r="826" spans="8:8">
      <c r="H826" s="1"/>
    </row>
    <row r="827" spans="8:8">
      <c r="H827" s="1"/>
    </row>
    <row r="828" spans="8:8">
      <c r="H828" s="1"/>
    </row>
    <row r="829" spans="8:8">
      <c r="H829" s="1"/>
    </row>
    <row r="830" spans="8:8">
      <c r="H830" s="1"/>
    </row>
    <row r="831" spans="8:8">
      <c r="H831" s="1"/>
    </row>
    <row r="832" spans="8:8">
      <c r="H832" s="1"/>
    </row>
    <row r="833" spans="8:8">
      <c r="H833" s="1"/>
    </row>
    <row r="834" spans="8:8">
      <c r="H834" s="1"/>
    </row>
    <row r="835" spans="8:8">
      <c r="H835" s="1"/>
    </row>
    <row r="836" spans="8:8">
      <c r="H836" s="1"/>
    </row>
    <row r="837" spans="8:8">
      <c r="H837" s="1"/>
    </row>
    <row r="838" spans="8:8">
      <c r="H838" s="1"/>
    </row>
    <row r="839" spans="8:8">
      <c r="H839" s="1"/>
    </row>
    <row r="840" spans="8:8">
      <c r="H840" s="1"/>
    </row>
    <row r="841" spans="8:8">
      <c r="H841" s="1"/>
    </row>
    <row r="842" spans="8:8">
      <c r="H842" s="1"/>
    </row>
    <row r="843" spans="8:8">
      <c r="H843" s="1"/>
    </row>
    <row r="844" spans="8:8">
      <c r="H844" s="1"/>
    </row>
    <row r="845" spans="8:8">
      <c r="H845" s="1"/>
    </row>
    <row r="846" spans="8:8">
      <c r="H846" s="1"/>
    </row>
    <row r="847" spans="8:8">
      <c r="H847" s="1"/>
    </row>
    <row r="848" spans="8:8">
      <c r="H848" s="1"/>
    </row>
    <row r="849" spans="8:8">
      <c r="H849" s="1"/>
    </row>
    <row r="850" spans="8:8">
      <c r="H850" s="1"/>
    </row>
    <row r="851" spans="8:8">
      <c r="H851" s="1"/>
    </row>
    <row r="852" spans="8:8">
      <c r="H852" s="1"/>
    </row>
    <row r="853" spans="8:8">
      <c r="H853" s="1"/>
    </row>
    <row r="854" spans="8:8">
      <c r="H854" s="1"/>
    </row>
    <row r="855" spans="8:8">
      <c r="H855" s="1"/>
    </row>
    <row r="856" spans="8:8">
      <c r="H856" s="1"/>
    </row>
    <row r="857" spans="8:8">
      <c r="H857" s="1"/>
    </row>
    <row r="858" spans="8:8">
      <c r="H858" s="1"/>
    </row>
    <row r="859" spans="8:8">
      <c r="H859" s="1"/>
    </row>
    <row r="860" spans="8:8">
      <c r="H860" s="1"/>
    </row>
    <row r="861" spans="8:8">
      <c r="H861" s="1"/>
    </row>
    <row r="862" spans="8:8">
      <c r="H862" s="1"/>
    </row>
    <row r="863" spans="8:8">
      <c r="H863" s="1"/>
    </row>
    <row r="864" spans="8:8">
      <c r="H864" s="1"/>
    </row>
    <row r="865" spans="8:8">
      <c r="H865" s="1"/>
    </row>
    <row r="866" spans="8:8">
      <c r="H866" s="1"/>
    </row>
    <row r="867" spans="8:8">
      <c r="H867" s="1"/>
    </row>
    <row r="868" spans="8:8">
      <c r="H868" s="1"/>
    </row>
    <row r="869" spans="8:8">
      <c r="H869" s="1"/>
    </row>
    <row r="870" spans="8:8">
      <c r="H870" s="1"/>
    </row>
    <row r="871" spans="8:8">
      <c r="H871" s="1"/>
    </row>
    <row r="872" spans="8:8">
      <c r="H872" s="1"/>
    </row>
    <row r="873" spans="8:8">
      <c r="H873" s="1"/>
    </row>
    <row r="874" spans="8:8">
      <c r="H874" s="1"/>
    </row>
    <row r="875" spans="8:8">
      <c r="H875" s="1"/>
    </row>
    <row r="876" spans="8:8">
      <c r="H876" s="1"/>
    </row>
    <row r="877" spans="8:8">
      <c r="H877" s="1"/>
    </row>
    <row r="878" spans="8:8">
      <c r="H878" s="1"/>
    </row>
    <row r="879" spans="8:8">
      <c r="H879" s="1"/>
    </row>
    <row r="880" spans="8:8">
      <c r="H880" s="1"/>
    </row>
    <row r="881" spans="8:8">
      <c r="H881" s="1"/>
    </row>
    <row r="882" spans="8:8">
      <c r="H882" s="1"/>
    </row>
    <row r="883" spans="8:8">
      <c r="H883" s="1"/>
    </row>
    <row r="884" spans="8:8">
      <c r="H884" s="1"/>
    </row>
    <row r="885" spans="8:8">
      <c r="H885" s="1"/>
    </row>
    <row r="886" spans="8:8">
      <c r="H886" s="1"/>
    </row>
    <row r="887" spans="8:8">
      <c r="H887" s="1"/>
    </row>
    <row r="888" spans="8:8">
      <c r="H888" s="1"/>
    </row>
    <row r="889" spans="8:8">
      <c r="H889" s="1"/>
    </row>
    <row r="890" spans="8:8">
      <c r="H890" s="1"/>
    </row>
    <row r="891" spans="8:8">
      <c r="H891" s="1"/>
    </row>
    <row r="892" spans="8:8">
      <c r="H892" s="1"/>
    </row>
    <row r="893" spans="8:8">
      <c r="H893" s="1"/>
    </row>
    <row r="894" spans="8:8">
      <c r="H894" s="1"/>
    </row>
    <row r="895" spans="8:8">
      <c r="H895" s="1"/>
    </row>
    <row r="896" spans="8:8">
      <c r="H896" s="1"/>
    </row>
    <row r="897" spans="8:8">
      <c r="H897" s="1"/>
    </row>
    <row r="898" spans="8:8">
      <c r="H898" s="1"/>
    </row>
    <row r="899" spans="8:8">
      <c r="H899" s="1"/>
    </row>
    <row r="900" spans="8:8">
      <c r="H900" s="1"/>
    </row>
    <row r="901" spans="8:8">
      <c r="H901" s="1"/>
    </row>
    <row r="902" spans="8:8">
      <c r="H902" s="1"/>
    </row>
    <row r="903" spans="8:8">
      <c r="H903" s="1"/>
    </row>
    <row r="904" spans="8:8">
      <c r="H904" s="1"/>
    </row>
    <row r="905" spans="8:8">
      <c r="H905" s="1"/>
    </row>
    <row r="906" spans="8:8">
      <c r="H906" s="1"/>
    </row>
    <row r="907" spans="8:8">
      <c r="H907" s="1"/>
    </row>
    <row r="908" spans="8:8">
      <c r="H908" s="1"/>
    </row>
    <row r="909" spans="8:8">
      <c r="H909" s="1"/>
    </row>
    <row r="910" spans="8:8">
      <c r="H910" s="1"/>
    </row>
    <row r="911" spans="8:8">
      <c r="H911" s="1"/>
    </row>
    <row r="912" spans="8:8">
      <c r="H912" s="1"/>
    </row>
    <row r="913" spans="8:8">
      <c r="H913" s="1"/>
    </row>
    <row r="914" spans="8:8">
      <c r="H914" s="1"/>
    </row>
    <row r="915" spans="8:8">
      <c r="H915" s="1"/>
    </row>
    <row r="916" spans="8:8">
      <c r="H916" s="1"/>
    </row>
    <row r="917" spans="8:8">
      <c r="H917" s="1"/>
    </row>
    <row r="918" spans="8:8">
      <c r="H918" s="1"/>
    </row>
    <row r="919" spans="8:8">
      <c r="H919" s="1"/>
    </row>
    <row r="920" spans="8:8">
      <c r="H920" s="1"/>
    </row>
    <row r="921" spans="8:8">
      <c r="H921" s="1"/>
    </row>
    <row r="922" spans="8:8">
      <c r="H922" s="1"/>
    </row>
    <row r="923" spans="8:8">
      <c r="H923" s="1"/>
    </row>
    <row r="924" spans="8:8">
      <c r="H924" s="1"/>
    </row>
    <row r="925" spans="8:8">
      <c r="H925" s="1"/>
    </row>
    <row r="926" spans="8:8">
      <c r="H926" s="1"/>
    </row>
    <row r="927" spans="8:8">
      <c r="H927" s="1"/>
    </row>
    <row r="928" spans="8:8">
      <c r="H928" s="1"/>
    </row>
    <row r="929" spans="8:8">
      <c r="H929" s="1"/>
    </row>
    <row r="930" spans="8:8">
      <c r="H930" s="1"/>
    </row>
    <row r="931" spans="8:8">
      <c r="H931" s="1"/>
    </row>
    <row r="932" spans="8:8">
      <c r="H932" s="1"/>
    </row>
    <row r="933" spans="8:8">
      <c r="H933" s="1"/>
    </row>
    <row r="934" spans="8:8">
      <c r="H934" s="1"/>
    </row>
    <row r="935" spans="8:8">
      <c r="H935" s="1"/>
    </row>
    <row r="936" spans="8:8">
      <c r="H936" s="1"/>
    </row>
    <row r="937" spans="8:8">
      <c r="H937" s="1"/>
    </row>
    <row r="938" spans="8:8">
      <c r="H938" s="1"/>
    </row>
    <row r="939" spans="8:8">
      <c r="H939" s="1"/>
    </row>
    <row r="940" spans="8:8">
      <c r="H940" s="1"/>
    </row>
    <row r="941" spans="8:8">
      <c r="H941" s="1"/>
    </row>
    <row r="942" spans="8:8">
      <c r="H942" s="1"/>
    </row>
    <row r="943" spans="8:8">
      <c r="H943" s="1"/>
    </row>
    <row r="944" spans="8:8">
      <c r="H944" s="1"/>
    </row>
    <row r="945" spans="8:8">
      <c r="H945" s="1"/>
    </row>
    <row r="946" spans="8:8">
      <c r="H946" s="1"/>
    </row>
    <row r="947" spans="8:8">
      <c r="H947" s="1"/>
    </row>
    <row r="948" spans="8:8">
      <c r="H948" s="1"/>
    </row>
    <row r="949" spans="8:8">
      <c r="H949" s="1"/>
    </row>
    <row r="950" spans="8:8">
      <c r="H950" s="1"/>
    </row>
    <row r="951" spans="8:8">
      <c r="H951" s="1"/>
    </row>
    <row r="952" spans="8:8">
      <c r="H952" s="1"/>
    </row>
    <row r="953" spans="8:8">
      <c r="H953" s="1"/>
    </row>
    <row r="954" spans="8:8">
      <c r="H954" s="1"/>
    </row>
    <row r="955" spans="8:8">
      <c r="H955" s="1"/>
    </row>
    <row r="956" spans="8:8">
      <c r="H956" s="1"/>
    </row>
    <row r="957" spans="8:8">
      <c r="H957" s="1"/>
    </row>
    <row r="958" spans="8:8">
      <c r="H958" s="1"/>
    </row>
    <row r="959" spans="8:8">
      <c r="H959" s="1"/>
    </row>
    <row r="960" spans="8:8">
      <c r="H960" s="1"/>
    </row>
    <row r="961" spans="8:8">
      <c r="H961" s="1"/>
    </row>
    <row r="962" spans="8:8">
      <c r="H962" s="1"/>
    </row>
    <row r="963" spans="8:8">
      <c r="H963" s="1"/>
    </row>
    <row r="964" spans="8:8">
      <c r="H964" s="1"/>
    </row>
    <row r="965" spans="8:8">
      <c r="H965" s="1"/>
    </row>
    <row r="966" spans="8:8">
      <c r="H966" s="1"/>
    </row>
    <row r="967" spans="8:8">
      <c r="H967" s="1"/>
    </row>
    <row r="968" spans="8:8">
      <c r="H968" s="1"/>
    </row>
    <row r="969" spans="8:8">
      <c r="H969" s="1"/>
    </row>
    <row r="970" spans="8:8">
      <c r="H970" s="1"/>
    </row>
    <row r="971" spans="8:8">
      <c r="H971" s="1"/>
    </row>
    <row r="972" spans="8:8">
      <c r="H972" s="1"/>
    </row>
    <row r="973" spans="8:8">
      <c r="H973" s="1"/>
    </row>
    <row r="974" spans="8:8">
      <c r="H974" s="1"/>
    </row>
    <row r="975" spans="8:8">
      <c r="H975" s="1"/>
    </row>
    <row r="976" spans="8:8">
      <c r="H976" s="1"/>
    </row>
    <row r="977" spans="8:8">
      <c r="H977" s="1"/>
    </row>
    <row r="978" spans="8:8">
      <c r="H978" s="1"/>
    </row>
    <row r="979" spans="8:8">
      <c r="H979" s="1"/>
    </row>
    <row r="980" spans="8:8">
      <c r="H980" s="1"/>
    </row>
    <row r="981" spans="8:8">
      <c r="H981" s="1"/>
    </row>
    <row r="982" spans="8:8">
      <c r="H982" s="1"/>
    </row>
    <row r="983" spans="8:8">
      <c r="H983" s="1"/>
    </row>
    <row r="984" spans="8:8">
      <c r="H984" s="1"/>
    </row>
    <row r="985" spans="8:8">
      <c r="H985" s="1"/>
    </row>
    <row r="986" spans="8:8">
      <c r="H986" s="1"/>
    </row>
    <row r="987" spans="8:8">
      <c r="H987" s="1"/>
    </row>
    <row r="988" spans="8:8">
      <c r="H988" s="1"/>
    </row>
    <row r="989" spans="8:8">
      <c r="H989" s="1"/>
    </row>
    <row r="990" spans="8:8">
      <c r="H990" s="1"/>
    </row>
    <row r="991" spans="8:8">
      <c r="H991" s="1"/>
    </row>
    <row r="992" spans="8:8">
      <c r="H992" s="1"/>
    </row>
    <row r="993" spans="8:8">
      <c r="H993" s="1"/>
    </row>
    <row r="994" spans="8:8">
      <c r="H994" s="1"/>
    </row>
    <row r="995" spans="8:8">
      <c r="H995" s="1"/>
    </row>
    <row r="996" spans="8:8">
      <c r="H996" s="1"/>
    </row>
    <row r="997" spans="8:8">
      <c r="H997" s="1"/>
    </row>
    <row r="998" spans="8:8">
      <c r="H998" s="1"/>
    </row>
    <row r="999" spans="8:8">
      <c r="H999" s="1"/>
    </row>
    <row r="1000" spans="8:8">
      <c r="H1000" s="1"/>
    </row>
    <row r="1001" spans="8:8">
      <c r="H1001" s="1"/>
    </row>
    <row r="1002" spans="8:8">
      <c r="H1002" s="1"/>
    </row>
    <row r="1003" spans="8:8">
      <c r="H1003" s="1"/>
    </row>
    <row r="1004" spans="8:8">
      <c r="H1004" s="1"/>
    </row>
    <row r="1005" spans="8:8">
      <c r="H1005" s="1"/>
    </row>
    <row r="1006" spans="8:8">
      <c r="H1006" s="1"/>
    </row>
    <row r="1007" spans="8:8">
      <c r="H1007" s="1"/>
    </row>
    <row r="1008" spans="8:8">
      <c r="H1008" s="1"/>
    </row>
    <row r="1009" spans="8:8">
      <c r="H1009" s="1"/>
    </row>
    <row r="1010" spans="8:8">
      <c r="H1010" s="1"/>
    </row>
    <row r="1011" spans="8:8">
      <c r="H1011" s="1"/>
    </row>
    <row r="1012" spans="8:8">
      <c r="H1012" s="1"/>
    </row>
    <row r="1013" spans="8:8">
      <c r="H1013" s="1"/>
    </row>
    <row r="1014" spans="8:8">
      <c r="H1014" s="1"/>
    </row>
    <row r="1015" spans="8:8">
      <c r="H1015" s="1"/>
    </row>
    <row r="1016" spans="8:8">
      <c r="H1016" s="1"/>
    </row>
    <row r="1017" spans="8:8">
      <c r="H1017" s="1"/>
    </row>
    <row r="1018" spans="8:8">
      <c r="H1018" s="1"/>
    </row>
    <row r="1019" spans="8:8">
      <c r="H1019" s="1"/>
    </row>
    <row r="1020" spans="8:8">
      <c r="H1020" s="1"/>
    </row>
    <row r="1021" spans="8:8">
      <c r="H1021" s="1"/>
    </row>
    <row r="1022" spans="8:8">
      <c r="H1022" s="1"/>
    </row>
    <row r="1023" spans="8:8">
      <c r="H1023" s="1"/>
    </row>
    <row r="1024" spans="8:8">
      <c r="H1024" s="1"/>
    </row>
    <row r="1025" spans="8:8">
      <c r="H1025" s="1"/>
    </row>
    <row r="1026" spans="8:8">
      <c r="H1026" s="1"/>
    </row>
    <row r="1027" spans="8:8">
      <c r="H1027" s="1"/>
    </row>
    <row r="1028" spans="8:8">
      <c r="H1028" s="1"/>
    </row>
    <row r="1029" spans="8:8">
      <c r="H1029" s="1"/>
    </row>
    <row r="1030" spans="8:8">
      <c r="H1030" s="1"/>
    </row>
    <row r="1031" spans="8:8">
      <c r="H1031" s="1"/>
    </row>
    <row r="1032" spans="8:8">
      <c r="H1032" s="1"/>
    </row>
    <row r="1033" spans="8:8">
      <c r="H1033" s="1"/>
    </row>
    <row r="1034" spans="8:8">
      <c r="H1034" s="1"/>
    </row>
    <row r="1035" spans="8:8">
      <c r="H1035" s="1"/>
    </row>
    <row r="1036" spans="8:8">
      <c r="H1036" s="1"/>
    </row>
    <row r="1037" spans="8:8">
      <c r="H1037" s="1"/>
    </row>
    <row r="1038" spans="8:8">
      <c r="H1038" s="1"/>
    </row>
    <row r="1039" spans="8:8">
      <c r="H1039" s="1"/>
    </row>
    <row r="1040" spans="8:8">
      <c r="H1040" s="1"/>
    </row>
    <row r="1041" spans="8:8">
      <c r="H1041" s="1"/>
    </row>
    <row r="1042" spans="8:8">
      <c r="H1042" s="1"/>
    </row>
    <row r="1043" spans="8:8">
      <c r="H1043" s="1"/>
    </row>
    <row r="1044" spans="8:8">
      <c r="H1044" s="1"/>
    </row>
    <row r="1045" spans="8:8">
      <c r="H1045" s="1"/>
    </row>
    <row r="1046" spans="8:8">
      <c r="H1046" s="1"/>
    </row>
    <row r="1047" spans="8:8">
      <c r="H1047" s="1"/>
    </row>
    <row r="1048" spans="8:8">
      <c r="H1048" s="1"/>
    </row>
    <row r="1049" spans="8:8">
      <c r="H1049" s="1"/>
    </row>
    <row r="1050" spans="8:8">
      <c r="H1050" s="1"/>
    </row>
    <row r="1051" spans="8:8">
      <c r="H1051" s="1"/>
    </row>
    <row r="1052" spans="8:8">
      <c r="H1052" s="1"/>
    </row>
    <row r="1053" spans="8:8">
      <c r="H1053" s="1"/>
    </row>
    <row r="1054" spans="8:8">
      <c r="H1054" s="1"/>
    </row>
    <row r="1055" spans="8:8">
      <c r="H1055" s="1"/>
    </row>
    <row r="1056" spans="8:8">
      <c r="H1056" s="1"/>
    </row>
    <row r="1057" spans="8:8">
      <c r="H1057" s="1"/>
    </row>
    <row r="1058" spans="8:8">
      <c r="H1058" s="1"/>
    </row>
    <row r="1059" spans="8:8">
      <c r="H1059" s="1"/>
    </row>
    <row r="1060" spans="8:8">
      <c r="H1060" s="1"/>
    </row>
    <row r="1061" spans="8:8">
      <c r="H1061" s="1"/>
    </row>
    <row r="1062" spans="8:8">
      <c r="H1062" s="1"/>
    </row>
    <row r="1063" spans="8:8">
      <c r="H1063" s="1"/>
    </row>
    <row r="1064" spans="8:8">
      <c r="H1064" s="1"/>
    </row>
    <row r="1065" spans="8:8">
      <c r="H1065" s="1"/>
    </row>
    <row r="1066" spans="8:8">
      <c r="H1066" s="1"/>
    </row>
    <row r="1067" spans="8:8">
      <c r="H1067" s="1"/>
    </row>
    <row r="1068" spans="8:8">
      <c r="H1068" s="1"/>
    </row>
    <row r="1069" spans="8:8">
      <c r="H1069" s="1"/>
    </row>
    <row r="1070" spans="8:8">
      <c r="H1070" s="1"/>
    </row>
    <row r="1071" spans="8:8">
      <c r="H1071" s="1"/>
    </row>
    <row r="1072" spans="8:8">
      <c r="H1072" s="1"/>
    </row>
    <row r="1073" spans="8:8">
      <c r="H1073" s="1"/>
    </row>
    <row r="1074" spans="8:8">
      <c r="H1074" s="1"/>
    </row>
    <row r="1075" spans="8:8">
      <c r="H1075" s="1"/>
    </row>
    <row r="1076" spans="8:8">
      <c r="H1076" s="1"/>
    </row>
    <row r="1077" spans="8:8">
      <c r="H1077" s="1"/>
    </row>
    <row r="1078" spans="8:8">
      <c r="H1078" s="1"/>
    </row>
    <row r="1079" spans="8:8">
      <c r="H1079" s="1"/>
    </row>
    <row r="1080" spans="8:8">
      <c r="H1080" s="1"/>
    </row>
    <row r="1081" spans="8:8">
      <c r="H1081" s="1"/>
    </row>
    <row r="1082" spans="8:8">
      <c r="H1082" s="1"/>
    </row>
    <row r="1083" spans="8:8">
      <c r="H1083" s="1"/>
    </row>
    <row r="1084" spans="8:8">
      <c r="H1084" s="1"/>
    </row>
    <row r="1085" spans="8:8">
      <c r="H1085" s="1"/>
    </row>
    <row r="1086" spans="8:8">
      <c r="H1086" s="1"/>
    </row>
    <row r="1087" spans="8:8">
      <c r="H1087" s="1"/>
    </row>
    <row r="1088" spans="8:8">
      <c r="H1088" s="1"/>
    </row>
    <row r="1089" spans="8:8">
      <c r="H1089" s="1"/>
    </row>
    <row r="1090" spans="8:8">
      <c r="H1090" s="1"/>
    </row>
    <row r="1091" spans="8:8">
      <c r="H1091" s="1"/>
    </row>
    <row r="1092" spans="8:8">
      <c r="H1092" s="1"/>
    </row>
    <row r="1093" spans="8:8">
      <c r="H1093" s="1"/>
    </row>
    <row r="1094" spans="8:8">
      <c r="H1094" s="1"/>
    </row>
    <row r="1095" spans="8:8">
      <c r="H1095" s="1"/>
    </row>
    <row r="1096" spans="8:8">
      <c r="H1096" s="1"/>
    </row>
    <row r="1097" spans="8:8">
      <c r="H1097" s="1"/>
    </row>
    <row r="1098" spans="8:8">
      <c r="H1098" s="1"/>
    </row>
    <row r="1099" spans="8:8">
      <c r="H1099" s="1"/>
    </row>
    <row r="1100" spans="8:8">
      <c r="H1100" s="1"/>
    </row>
    <row r="1101" spans="8:8">
      <c r="H1101" s="1"/>
    </row>
    <row r="1102" spans="8:8">
      <c r="H1102" s="1"/>
    </row>
    <row r="1103" spans="8:8">
      <c r="H1103" s="1"/>
    </row>
    <row r="1104" spans="8:8">
      <c r="H1104" s="1"/>
    </row>
    <row r="1105" spans="8:8">
      <c r="H1105" s="1"/>
    </row>
    <row r="1106" spans="8:8">
      <c r="H1106" s="1"/>
    </row>
    <row r="1107" spans="8:8">
      <c r="H1107" s="1"/>
    </row>
    <row r="1108" spans="8:8">
      <c r="H1108" s="1"/>
    </row>
    <row r="1109" spans="8:8">
      <c r="H1109" s="1"/>
    </row>
    <row r="1110" spans="8:8">
      <c r="H1110" s="1"/>
    </row>
    <row r="1111" spans="8:8">
      <c r="H1111" s="1"/>
    </row>
    <row r="1112" spans="8:8">
      <c r="H1112" s="1"/>
    </row>
    <row r="1113" spans="8:8">
      <c r="H1113" s="1"/>
    </row>
    <row r="1114" spans="8:8">
      <c r="H1114" s="1"/>
    </row>
    <row r="1115" spans="8:8">
      <c r="H1115" s="1"/>
    </row>
    <row r="1116" spans="8:8">
      <c r="H1116" s="1"/>
    </row>
    <row r="1117" spans="8:8">
      <c r="H1117" s="1"/>
    </row>
    <row r="1118" spans="8:8">
      <c r="H1118" s="1"/>
    </row>
    <row r="1119" spans="8:8">
      <c r="H1119" s="1"/>
    </row>
    <row r="1120" spans="8:8">
      <c r="H1120" s="1"/>
    </row>
    <row r="1121" spans="8:8">
      <c r="H1121" s="1"/>
    </row>
    <row r="1122" spans="8:8">
      <c r="H1122" s="1"/>
    </row>
    <row r="1123" spans="8:8">
      <c r="H1123" s="1"/>
    </row>
    <row r="1124" spans="8:8">
      <c r="H1124" s="1"/>
    </row>
    <row r="1125" spans="8:8">
      <c r="H1125" s="1"/>
    </row>
    <row r="1126" spans="8:8">
      <c r="H1126" s="1"/>
    </row>
    <row r="1127" spans="8:8">
      <c r="H1127" s="1"/>
    </row>
    <row r="1128" spans="8:8">
      <c r="H1128" s="1"/>
    </row>
    <row r="1129" spans="8:8">
      <c r="H1129" s="1"/>
    </row>
    <row r="1130" spans="8:8">
      <c r="H1130" s="1"/>
    </row>
    <row r="1131" spans="8:8">
      <c r="H1131" s="1"/>
    </row>
    <row r="1132" spans="8:8">
      <c r="H1132" s="1"/>
    </row>
    <row r="1133" spans="8:8">
      <c r="H1133" s="1"/>
    </row>
    <row r="1134" spans="8:8">
      <c r="H1134" s="1"/>
    </row>
    <row r="1135" spans="8:8">
      <c r="H1135" s="1"/>
    </row>
    <row r="1136" spans="8:8">
      <c r="H1136" s="1"/>
    </row>
    <row r="1137" spans="8:8">
      <c r="H1137" s="1"/>
    </row>
    <row r="1138" spans="8:8">
      <c r="H1138" s="1"/>
    </row>
    <row r="1139" spans="8:8">
      <c r="H1139" s="1"/>
    </row>
    <row r="1140" spans="8:8">
      <c r="H1140" s="1"/>
    </row>
    <row r="1141" spans="8:8">
      <c r="H1141" s="1"/>
    </row>
    <row r="1142" spans="8:8">
      <c r="H1142" s="1"/>
    </row>
    <row r="1143" spans="8:8">
      <c r="H1143" s="1"/>
    </row>
    <row r="1144" spans="8:8">
      <c r="H1144" s="1"/>
    </row>
    <row r="1145" spans="8:8">
      <c r="H1145" s="1"/>
    </row>
    <row r="1146" spans="8:8">
      <c r="H1146" s="1"/>
    </row>
    <row r="1147" spans="8:8">
      <c r="H1147" s="1"/>
    </row>
    <row r="1148" spans="8:8">
      <c r="H1148" s="1"/>
    </row>
    <row r="1149" spans="8:8">
      <c r="H1149" s="1"/>
    </row>
    <row r="1150" spans="8:8">
      <c r="H1150" s="1"/>
    </row>
    <row r="1151" spans="8:8">
      <c r="H1151" s="1"/>
    </row>
    <row r="1152" spans="8:8">
      <c r="H1152" s="1"/>
    </row>
    <row r="1153" spans="8:8">
      <c r="H1153" s="1"/>
    </row>
    <row r="1154" spans="8:8">
      <c r="H1154" s="1"/>
    </row>
    <row r="1155" spans="8:8">
      <c r="H1155" s="1"/>
    </row>
    <row r="1156" spans="8:8">
      <c r="H1156" s="1"/>
    </row>
    <row r="1157" spans="8:8">
      <c r="H1157" s="1"/>
    </row>
    <row r="1158" spans="8:8">
      <c r="H1158" s="1"/>
    </row>
    <row r="1159" spans="8:8">
      <c r="H1159" s="1"/>
    </row>
    <row r="1160" spans="8:8">
      <c r="H1160" s="1"/>
    </row>
    <row r="1161" spans="8:8">
      <c r="H1161" s="1"/>
    </row>
    <row r="1162" spans="8:8">
      <c r="H1162" s="1"/>
    </row>
    <row r="1163" spans="8:8">
      <c r="H1163" s="1"/>
    </row>
    <row r="1164" spans="8:8">
      <c r="H1164" s="1"/>
    </row>
    <row r="1165" spans="8:8">
      <c r="H1165" s="1"/>
    </row>
    <row r="1166" spans="8:8">
      <c r="H1166" s="1"/>
    </row>
    <row r="1167" spans="8:8">
      <c r="H1167" s="1"/>
    </row>
    <row r="1168" spans="8:8">
      <c r="H1168" s="1"/>
    </row>
    <row r="1169" spans="8:8">
      <c r="H1169" s="1"/>
    </row>
    <row r="1170" spans="8:8">
      <c r="H1170" s="1"/>
    </row>
    <row r="1171" spans="8:8">
      <c r="H1171" s="1"/>
    </row>
    <row r="1172" spans="8:8">
      <c r="H1172" s="1"/>
    </row>
    <row r="1173" spans="8:8">
      <c r="H1173" s="1"/>
    </row>
    <row r="1174" spans="8:8">
      <c r="H1174" s="1"/>
    </row>
    <row r="1175" spans="8:8">
      <c r="H1175" s="1"/>
    </row>
    <row r="1176" spans="8:8">
      <c r="H1176" s="1"/>
    </row>
    <row r="1177" spans="8:8">
      <c r="H1177" s="1"/>
    </row>
    <row r="1178" spans="8:8">
      <c r="H1178" s="1"/>
    </row>
    <row r="1179" spans="8:8">
      <c r="H1179" s="1"/>
    </row>
    <row r="1180" spans="8:8">
      <c r="H1180" s="1"/>
    </row>
    <row r="1181" spans="8:8">
      <c r="H1181" s="1"/>
    </row>
    <row r="1182" spans="8:8">
      <c r="H1182" s="1"/>
    </row>
    <row r="1183" spans="8:8">
      <c r="H1183" s="1"/>
    </row>
    <row r="1184" spans="8:8">
      <c r="H1184" s="1"/>
    </row>
    <row r="1185" spans="8:8">
      <c r="H1185" s="1"/>
    </row>
    <row r="1186" spans="8:8">
      <c r="H1186" s="1"/>
    </row>
    <row r="1187" spans="8:8">
      <c r="H1187" s="1"/>
    </row>
    <row r="1188" spans="8:8">
      <c r="H1188" s="1"/>
    </row>
    <row r="1189" spans="8:8">
      <c r="H1189" s="1"/>
    </row>
    <row r="1190" spans="8:8">
      <c r="H1190" s="1"/>
    </row>
    <row r="1191" spans="8:8">
      <c r="H1191" s="1"/>
    </row>
    <row r="1192" spans="8:8">
      <c r="H1192" s="1"/>
    </row>
    <row r="1193" spans="8:8">
      <c r="H1193" s="1"/>
    </row>
    <row r="1194" spans="8:8">
      <c r="H1194" s="1"/>
    </row>
    <row r="1195" spans="8:8">
      <c r="H1195" s="1"/>
    </row>
    <row r="1196" spans="8:8">
      <c r="H1196" s="1"/>
    </row>
    <row r="1197" spans="8:8">
      <c r="H1197" s="1"/>
    </row>
    <row r="1198" spans="8:8">
      <c r="H1198" s="1"/>
    </row>
    <row r="1199" spans="8:8">
      <c r="H1199" s="1"/>
    </row>
    <row r="1200" spans="8:8">
      <c r="H1200" s="1"/>
    </row>
    <row r="1201" spans="8:8">
      <c r="H1201" s="1"/>
    </row>
    <row r="1202" spans="8:8">
      <c r="H1202" s="1"/>
    </row>
    <row r="1203" spans="8:8">
      <c r="H1203" s="1"/>
    </row>
    <row r="1204" spans="8:8">
      <c r="H1204" s="1"/>
    </row>
    <row r="1205" spans="8:8">
      <c r="H1205" s="1"/>
    </row>
    <row r="1206" spans="8:8">
      <c r="H1206" s="1"/>
    </row>
    <row r="1207" spans="8:8">
      <c r="H1207" s="1"/>
    </row>
    <row r="1208" spans="8:8">
      <c r="H1208" s="1"/>
    </row>
    <row r="1209" spans="8:8">
      <c r="H1209" s="1"/>
    </row>
    <row r="1210" spans="8:8">
      <c r="H1210" s="1"/>
    </row>
    <row r="1211" spans="8:8">
      <c r="H1211" s="1"/>
    </row>
    <row r="1212" spans="8:8">
      <c r="H1212" s="1"/>
    </row>
    <row r="1213" spans="8:8">
      <c r="H1213" s="1"/>
    </row>
    <row r="1214" spans="8:8">
      <c r="H1214" s="1"/>
    </row>
    <row r="1215" spans="8:8">
      <c r="H1215" s="1"/>
    </row>
    <row r="1216" spans="8:8">
      <c r="H1216" s="1"/>
    </row>
    <row r="1217" spans="8:8">
      <c r="H1217" s="1"/>
    </row>
    <row r="1218" spans="8:8">
      <c r="H1218" s="1"/>
    </row>
    <row r="1219" spans="8:8">
      <c r="H1219" s="1"/>
    </row>
    <row r="1220" spans="8:8">
      <c r="H1220" s="1"/>
    </row>
    <row r="1221" spans="8:8">
      <c r="H1221" s="1"/>
    </row>
    <row r="1222" spans="8:8">
      <c r="H1222" s="1"/>
    </row>
    <row r="1223" spans="8:8">
      <c r="H1223" s="1"/>
    </row>
    <row r="1224" spans="8:8">
      <c r="H1224" s="1"/>
    </row>
    <row r="1225" spans="8:8">
      <c r="H1225" s="1"/>
    </row>
    <row r="1226" spans="8:8">
      <c r="H1226" s="1"/>
    </row>
    <row r="1227" spans="8:8">
      <c r="H1227" s="1"/>
    </row>
    <row r="1228" spans="8:8">
      <c r="H1228" s="1"/>
    </row>
    <row r="1229" spans="8:8">
      <c r="H1229" s="1"/>
    </row>
    <row r="1230" spans="8:8">
      <c r="H1230" s="1"/>
    </row>
    <row r="1231" spans="8:8">
      <c r="H1231" s="1"/>
    </row>
    <row r="1232" spans="8:8">
      <c r="H1232" s="1"/>
    </row>
    <row r="1233" spans="8:8">
      <c r="H1233" s="1"/>
    </row>
    <row r="1234" spans="8:8">
      <c r="H1234" s="1"/>
    </row>
    <row r="1235" spans="8:8">
      <c r="H1235" s="1"/>
    </row>
    <row r="1236" spans="8:8">
      <c r="H1236" s="1"/>
    </row>
    <row r="1237" spans="8:8">
      <c r="H1237" s="1"/>
    </row>
    <row r="1238" spans="8:8">
      <c r="H1238" s="1"/>
    </row>
    <row r="1239" spans="8:8">
      <c r="H1239" s="1"/>
    </row>
    <row r="1240" spans="8:8">
      <c r="H1240" s="1"/>
    </row>
    <row r="1241" spans="8:8">
      <c r="H1241" s="1"/>
    </row>
    <row r="1242" spans="8:8">
      <c r="H1242" s="1"/>
    </row>
    <row r="1243" spans="8:8">
      <c r="H1243" s="1"/>
    </row>
    <row r="1244" spans="8:8">
      <c r="H1244" s="1"/>
    </row>
    <row r="1245" spans="8:8">
      <c r="H1245" s="1"/>
    </row>
    <row r="1246" spans="8:8">
      <c r="H1246" s="1"/>
    </row>
    <row r="1247" spans="8:8">
      <c r="H1247" s="1"/>
    </row>
    <row r="1248" spans="8:8">
      <c r="H1248" s="1"/>
    </row>
    <row r="1249" spans="8:8">
      <c r="H1249" s="1"/>
    </row>
    <row r="1250" spans="8:8">
      <c r="H1250" s="1"/>
    </row>
    <row r="1251" spans="8:8">
      <c r="H1251" s="1"/>
    </row>
    <row r="1252" spans="8:8">
      <c r="H1252" s="1"/>
    </row>
    <row r="1253" spans="8:8">
      <c r="H1253" s="1"/>
    </row>
    <row r="1254" spans="8:8">
      <c r="H1254" s="1"/>
    </row>
    <row r="1255" spans="8:8">
      <c r="H1255" s="1"/>
    </row>
    <row r="1256" spans="8:8">
      <c r="H1256" s="1"/>
    </row>
    <row r="1257" spans="8:8">
      <c r="H1257" s="1"/>
    </row>
    <row r="1258" spans="8:8">
      <c r="H1258" s="1"/>
    </row>
    <row r="1259" spans="8:8">
      <c r="H1259" s="1"/>
    </row>
    <row r="1260" spans="8:8">
      <c r="H1260" s="1"/>
    </row>
    <row r="1261" spans="8:8">
      <c r="H1261" s="1"/>
    </row>
    <row r="1262" spans="8:8">
      <c r="H1262" s="1"/>
    </row>
    <row r="1263" spans="8:8">
      <c r="H1263" s="1"/>
    </row>
    <row r="1264" spans="8:8">
      <c r="H1264" s="1"/>
    </row>
    <row r="1265" spans="8:8">
      <c r="H1265" s="1"/>
    </row>
    <row r="1266" spans="8:8">
      <c r="H1266" s="1"/>
    </row>
    <row r="1267" spans="8:8">
      <c r="H1267" s="1"/>
    </row>
    <row r="1268" spans="8:8">
      <c r="H1268" s="1"/>
    </row>
    <row r="1269" spans="8:8">
      <c r="H1269" s="1"/>
    </row>
    <row r="1270" spans="8:8">
      <c r="H1270" s="1"/>
    </row>
    <row r="1271" spans="8:8">
      <c r="H1271" s="1"/>
    </row>
    <row r="1272" spans="8:8">
      <c r="H1272" s="1"/>
    </row>
    <row r="1273" spans="8:8">
      <c r="H1273" s="1"/>
    </row>
    <row r="1274" spans="8:8">
      <c r="H1274" s="1"/>
    </row>
    <row r="1275" spans="8:8">
      <c r="H1275" s="1"/>
    </row>
    <row r="1276" spans="8:8">
      <c r="H1276" s="1"/>
    </row>
    <row r="1277" spans="8:8">
      <c r="H1277" s="1"/>
    </row>
    <row r="1278" spans="8:8">
      <c r="H1278" s="1"/>
    </row>
    <row r="1279" spans="8:8">
      <c r="H1279" s="1"/>
    </row>
    <row r="1280" spans="8:8">
      <c r="H1280" s="1"/>
    </row>
    <row r="1281" spans="8:8">
      <c r="H1281" s="1"/>
    </row>
    <row r="1282" spans="8:8">
      <c r="H1282" s="1"/>
    </row>
    <row r="1283" spans="8:8">
      <c r="H1283" s="1"/>
    </row>
    <row r="1284" spans="8:8">
      <c r="H1284" s="1"/>
    </row>
    <row r="1285" spans="8:8">
      <c r="H1285" s="1"/>
    </row>
    <row r="1286" spans="8:8">
      <c r="H1286" s="1"/>
    </row>
    <row r="1287" spans="8:8">
      <c r="H1287" s="1"/>
    </row>
    <row r="1288" spans="8:8">
      <c r="H1288" s="1"/>
    </row>
    <row r="1289" spans="8:8">
      <c r="H1289" s="1"/>
    </row>
    <row r="1290" spans="8:8">
      <c r="H1290" s="1"/>
    </row>
    <row r="1291" spans="8:8">
      <c r="H1291" s="1"/>
    </row>
    <row r="1292" spans="8:8">
      <c r="H1292" s="1"/>
    </row>
    <row r="1293" spans="8:8">
      <c r="H1293" s="1"/>
    </row>
    <row r="1294" spans="8:8">
      <c r="H1294" s="1"/>
    </row>
    <row r="1295" spans="8:8">
      <c r="H1295" s="1"/>
    </row>
    <row r="1296" spans="8:8">
      <c r="H1296" s="1"/>
    </row>
    <row r="1297" spans="8:8">
      <c r="H1297" s="1"/>
    </row>
    <row r="1298" spans="8:8">
      <c r="H1298" s="1"/>
    </row>
    <row r="1299" spans="8:8">
      <c r="H1299" s="1"/>
    </row>
    <row r="1300" spans="8:8">
      <c r="H1300" s="1"/>
    </row>
    <row r="1301" spans="8:8">
      <c r="H1301" s="1"/>
    </row>
    <row r="1302" spans="8:8">
      <c r="H1302" s="1"/>
    </row>
    <row r="1303" spans="8:8">
      <c r="H1303" s="1"/>
    </row>
    <row r="1304" spans="8:8">
      <c r="H1304" s="1"/>
    </row>
    <row r="1305" spans="8:8">
      <c r="H1305" s="1"/>
    </row>
    <row r="1306" spans="8:8">
      <c r="H1306" s="1"/>
    </row>
    <row r="1307" spans="8:8">
      <c r="H1307" s="1"/>
    </row>
    <row r="1308" spans="8:8">
      <c r="H1308" s="1"/>
    </row>
    <row r="1309" spans="8:8">
      <c r="H1309" s="1"/>
    </row>
    <row r="1310" spans="8:8">
      <c r="H1310" s="1"/>
    </row>
    <row r="1311" spans="8:8">
      <c r="H1311" s="1"/>
    </row>
    <row r="1312" spans="8:8">
      <c r="H1312" s="1"/>
    </row>
    <row r="1313" spans="8:8">
      <c r="H1313" s="1"/>
    </row>
    <row r="1314" spans="8:8">
      <c r="H1314" s="1"/>
    </row>
    <row r="1315" spans="8:8">
      <c r="H1315" s="1"/>
    </row>
    <row r="1316" spans="8:8">
      <c r="H1316" s="1"/>
    </row>
    <row r="1317" spans="8:8">
      <c r="H1317" s="1"/>
    </row>
    <row r="1318" spans="8:8">
      <c r="H1318" s="1"/>
    </row>
    <row r="1319" spans="8:8">
      <c r="H1319" s="1"/>
    </row>
    <row r="1320" spans="8:8">
      <c r="H1320" s="1"/>
    </row>
    <row r="1321" spans="8:8">
      <c r="H1321" s="1"/>
    </row>
    <row r="1322" spans="8:8">
      <c r="H1322" s="1"/>
    </row>
    <row r="1323" spans="8:8">
      <c r="H1323" s="1"/>
    </row>
    <row r="1324" spans="8:8">
      <c r="H1324" s="1"/>
    </row>
    <row r="1325" spans="8:8">
      <c r="H1325" s="1"/>
    </row>
    <row r="1326" spans="8:8">
      <c r="H1326" s="1"/>
    </row>
    <row r="1327" spans="8:8">
      <c r="H1327" s="1"/>
    </row>
    <row r="1328" spans="8:8">
      <c r="H1328" s="1"/>
    </row>
    <row r="1329" spans="8:8">
      <c r="H1329" s="1"/>
    </row>
    <row r="1330" spans="8:8">
      <c r="H1330" s="1"/>
    </row>
    <row r="1331" spans="8:8">
      <c r="H1331" s="1"/>
    </row>
    <row r="1332" spans="8:8">
      <c r="H1332" s="1"/>
    </row>
    <row r="1333" spans="8:8">
      <c r="H1333" s="1"/>
    </row>
    <row r="1334" spans="8:8">
      <c r="H1334" s="1"/>
    </row>
    <row r="1335" spans="8:8">
      <c r="H1335" s="1"/>
    </row>
    <row r="1336" spans="8:8">
      <c r="H1336" s="1"/>
    </row>
    <row r="1337" spans="8:8">
      <c r="H1337" s="1"/>
    </row>
    <row r="1338" spans="8:8">
      <c r="H1338" s="1"/>
    </row>
    <row r="1339" spans="8:8">
      <c r="H1339" s="1"/>
    </row>
    <row r="1340" spans="8:8">
      <c r="H1340" s="1"/>
    </row>
    <row r="1341" spans="8:8">
      <c r="H1341" s="1"/>
    </row>
    <row r="1342" spans="8:8">
      <c r="H1342" s="1"/>
    </row>
    <row r="1343" spans="8:8">
      <c r="H1343" s="1"/>
    </row>
    <row r="1344" spans="8:8">
      <c r="H1344" s="1"/>
    </row>
    <row r="1345" spans="8:8">
      <c r="H1345" s="1"/>
    </row>
    <row r="1346" spans="8:8">
      <c r="H1346" s="1"/>
    </row>
    <row r="1347" spans="8:8">
      <c r="H1347" s="1"/>
    </row>
    <row r="1348" spans="8:8">
      <c r="H1348" s="1"/>
    </row>
    <row r="1349" spans="8:8">
      <c r="H1349" s="1"/>
    </row>
    <row r="1350" spans="8:8">
      <c r="H1350" s="1"/>
    </row>
    <row r="1351" spans="8:8">
      <c r="H1351" s="1"/>
    </row>
    <row r="1352" spans="8:8">
      <c r="H1352" s="1"/>
    </row>
    <row r="1353" spans="8:8">
      <c r="H1353" s="1"/>
    </row>
    <row r="1354" spans="8:8">
      <c r="H1354" s="1"/>
    </row>
    <row r="1355" spans="8:8">
      <c r="H1355" s="1"/>
    </row>
    <row r="1356" spans="8:8">
      <c r="H1356" s="1"/>
    </row>
    <row r="1357" spans="8:8">
      <c r="H1357" s="1"/>
    </row>
    <row r="1358" spans="8:8">
      <c r="H1358" s="1"/>
    </row>
    <row r="1359" spans="8:8">
      <c r="H1359" s="1"/>
    </row>
    <row r="1360" spans="8:8">
      <c r="H1360" s="1"/>
    </row>
    <row r="1361" spans="8:8">
      <c r="H1361" s="1"/>
    </row>
    <row r="1362" spans="8:8">
      <c r="H1362" s="1"/>
    </row>
    <row r="1363" spans="8:8">
      <c r="H1363" s="1"/>
    </row>
    <row r="1364" spans="8:8">
      <c r="H1364" s="1"/>
    </row>
    <row r="1365" spans="8:8">
      <c r="H1365" s="1"/>
    </row>
    <row r="1366" spans="8:8">
      <c r="H1366" s="1"/>
    </row>
    <row r="1367" spans="8:8">
      <c r="H1367" s="1"/>
    </row>
    <row r="1368" spans="8:8">
      <c r="H1368" s="1"/>
    </row>
    <row r="1369" spans="8:8">
      <c r="H1369" s="1"/>
    </row>
    <row r="1370" spans="8:8">
      <c r="H1370" s="1"/>
    </row>
    <row r="1371" spans="8:8">
      <c r="H1371" s="1"/>
    </row>
    <row r="1372" spans="8:8">
      <c r="H1372" s="1"/>
    </row>
    <row r="1373" spans="8:8">
      <c r="H1373" s="1"/>
    </row>
    <row r="1374" spans="8:8">
      <c r="H1374" s="1"/>
    </row>
    <row r="1375" spans="8:8">
      <c r="H1375" s="1"/>
    </row>
    <row r="1376" spans="8:8">
      <c r="H1376" s="1"/>
    </row>
    <row r="1377" spans="8:8">
      <c r="H1377" s="1"/>
    </row>
    <row r="1378" spans="8:8">
      <c r="H1378" s="1"/>
    </row>
    <row r="1379" spans="8:8">
      <c r="H1379" s="1"/>
    </row>
    <row r="1380" spans="8:8">
      <c r="H1380" s="1"/>
    </row>
    <row r="1381" spans="8:8">
      <c r="H1381" s="1"/>
    </row>
    <row r="1382" spans="8:8">
      <c r="H1382" s="1"/>
    </row>
    <row r="1383" spans="8:8">
      <c r="H1383" s="1"/>
    </row>
    <row r="1384" spans="8:8">
      <c r="H1384" s="1"/>
    </row>
    <row r="1385" spans="8:8">
      <c r="H1385" s="1"/>
    </row>
    <row r="1386" spans="8:8">
      <c r="H1386" s="1"/>
    </row>
    <row r="1387" spans="8:8">
      <c r="H1387" s="1"/>
    </row>
    <row r="1388" spans="8:8">
      <c r="H1388" s="1"/>
    </row>
    <row r="1389" spans="8:8">
      <c r="H1389" s="1"/>
    </row>
    <row r="1390" spans="8:8">
      <c r="H1390" s="1"/>
    </row>
    <row r="1391" spans="8:8">
      <c r="H1391" s="1"/>
    </row>
    <row r="1392" spans="8:8">
      <c r="H1392" s="1"/>
    </row>
    <row r="1393" spans="8:8">
      <c r="H1393" s="1"/>
    </row>
    <row r="1394" spans="8:8">
      <c r="H1394" s="1"/>
    </row>
    <row r="1395" spans="8:8">
      <c r="H1395" s="1"/>
    </row>
    <row r="1396" spans="8:8">
      <c r="H1396" s="1"/>
    </row>
    <row r="1397" spans="8:8">
      <c r="H1397" s="1"/>
    </row>
    <row r="1398" spans="8:8">
      <c r="H1398" s="1"/>
    </row>
    <row r="1399" spans="8:8">
      <c r="H1399" s="1"/>
    </row>
    <row r="1400" spans="8:8">
      <c r="H1400" s="1"/>
    </row>
    <row r="1401" spans="8:8">
      <c r="H1401" s="1"/>
    </row>
    <row r="1402" spans="8:8">
      <c r="H1402" s="1"/>
    </row>
    <row r="1403" spans="8:8">
      <c r="H1403" s="1"/>
    </row>
    <row r="1404" spans="8:8">
      <c r="H1404" s="1"/>
    </row>
    <row r="1405" spans="8:8">
      <c r="H1405" s="1"/>
    </row>
  </sheetData>
  <phoneticPr fontId="18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EF8F3-CBE1-4582-89BB-9470B6834493}">
  <sheetPr codeName="Sheet5">
    <tabColor rgb="FF7030A0"/>
  </sheetPr>
  <dimension ref="A1:X38"/>
  <sheetViews>
    <sheetView zoomScaleNormal="100" workbookViewId="0">
      <selection activeCell="F16" sqref="F16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9.125" customWidth="1"/>
    <col min="8" max="8" width="8.75" bestFit="1" customWidth="1"/>
    <col min="9" max="9" width="9.5" bestFit="1" customWidth="1"/>
    <col min="10" max="11" width="9.25" customWidth="1"/>
    <col min="12" max="13" width="7.625" customWidth="1"/>
    <col min="14" max="14" width="10.875" customWidth="1"/>
    <col min="15" max="15" width="10.125" customWidth="1"/>
    <col min="16" max="16" width="10.25" customWidth="1"/>
    <col min="17" max="17" width="9.25" customWidth="1"/>
    <col min="18" max="18" width="10.875" customWidth="1"/>
    <col min="19" max="19" width="7.375" customWidth="1"/>
    <col min="20" max="20" width="10.875" customWidth="1"/>
    <col min="21" max="21" width="11" bestFit="1" customWidth="1"/>
    <col min="22" max="22" width="22.375" bestFit="1" customWidth="1"/>
    <col min="23" max="24" width="15.875" bestFit="1" customWidth="1"/>
    <col min="25" max="25" width="9.625" bestFit="1" customWidth="1"/>
    <col min="26" max="26" width="10.125" bestFit="1" customWidth="1"/>
    <col min="27" max="27" width="11" bestFit="1" customWidth="1"/>
    <col min="28" max="28" width="22.375" bestFit="1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141</v>
      </c>
      <c r="J1" t="s">
        <v>142</v>
      </c>
      <c r="K1" t="s">
        <v>143</v>
      </c>
      <c r="L1" t="s">
        <v>121</v>
      </c>
      <c r="M1" t="s">
        <v>122</v>
      </c>
      <c r="N1" t="s">
        <v>123</v>
      </c>
      <c r="O1" t="s">
        <v>124</v>
      </c>
      <c r="P1" t="s">
        <v>125</v>
      </c>
      <c r="Q1" t="s">
        <v>126</v>
      </c>
      <c r="R1" t="s">
        <v>144</v>
      </c>
      <c r="S1" t="s">
        <v>145</v>
      </c>
      <c r="T1" t="s">
        <v>146</v>
      </c>
      <c r="U1" t="s">
        <v>13</v>
      </c>
      <c r="V1" t="s">
        <v>14</v>
      </c>
    </row>
    <row r="2" spans="1:24">
      <c r="A2" s="18"/>
      <c r="V2" s="2"/>
      <c r="W2" s="2"/>
      <c r="X2" s="2"/>
    </row>
    <row r="3" spans="1:24">
      <c r="V3" s="2"/>
      <c r="W3" s="2"/>
      <c r="X3" s="2"/>
    </row>
    <row r="4" spans="1:24">
      <c r="V4" s="2"/>
      <c r="W4" s="2"/>
      <c r="X4" s="2"/>
    </row>
    <row r="5" spans="1:24">
      <c r="V5" s="2"/>
      <c r="W5" s="2"/>
      <c r="X5" s="2"/>
    </row>
    <row r="6" spans="1:24">
      <c r="V6" s="2"/>
      <c r="W6" s="2"/>
      <c r="X6" s="2"/>
    </row>
    <row r="7" spans="1:24">
      <c r="V7" s="2"/>
      <c r="W7" s="2"/>
      <c r="X7" s="2"/>
    </row>
    <row r="8" spans="1:24">
      <c r="V8" s="2"/>
      <c r="W8" s="2"/>
      <c r="X8" s="2"/>
    </row>
    <row r="9" spans="1:24">
      <c r="V9" s="2"/>
      <c r="W9" s="2"/>
      <c r="X9" s="2"/>
    </row>
    <row r="10" spans="1:24">
      <c r="V10" s="2"/>
      <c r="W10" s="2"/>
      <c r="X10" s="2"/>
    </row>
    <row r="11" spans="1:24">
      <c r="V11" s="2"/>
      <c r="W11" s="2"/>
      <c r="X11" s="2"/>
    </row>
    <row r="12" spans="1:24">
      <c r="V12" s="2"/>
      <c r="W12" s="2"/>
      <c r="X12" s="2"/>
    </row>
    <row r="13" spans="1:24">
      <c r="V13" s="2"/>
      <c r="W13" s="2"/>
      <c r="X13" s="2"/>
    </row>
    <row r="14" spans="1:24">
      <c r="V14" s="2"/>
      <c r="W14" s="2"/>
      <c r="X14" s="2"/>
    </row>
    <row r="15" spans="1:24">
      <c r="V15" s="2"/>
      <c r="W15" s="2"/>
      <c r="X15" s="2"/>
    </row>
    <row r="16" spans="1:24">
      <c r="V16" s="2"/>
      <c r="W16" s="2"/>
      <c r="X16" s="2"/>
    </row>
    <row r="17" spans="22:24">
      <c r="V17" s="2"/>
      <c r="W17" s="2"/>
      <c r="X17" s="2"/>
    </row>
    <row r="18" spans="22:24">
      <c r="V18" s="2"/>
      <c r="W18" s="2"/>
      <c r="X18" s="2"/>
    </row>
    <row r="19" spans="22:24">
      <c r="V19" s="2"/>
      <c r="W19" s="2"/>
      <c r="X19" s="2"/>
    </row>
    <row r="20" spans="22:24">
      <c r="V20" s="2"/>
      <c r="W20" s="2"/>
      <c r="X20" s="2"/>
    </row>
    <row r="21" spans="22:24">
      <c r="V21" s="2"/>
      <c r="W21" s="2"/>
      <c r="X21" s="2"/>
    </row>
    <row r="22" spans="22:24">
      <c r="V22" s="2"/>
      <c r="W22" s="2"/>
      <c r="X22" s="2"/>
    </row>
    <row r="23" spans="22:24">
      <c r="V23" s="2"/>
      <c r="W23" s="2"/>
      <c r="X23" s="2"/>
    </row>
    <row r="24" spans="22:24">
      <c r="V24" s="2"/>
      <c r="W24" s="2"/>
      <c r="X24" s="2"/>
    </row>
    <row r="25" spans="22:24">
      <c r="V25" s="2"/>
      <c r="W25" s="2"/>
      <c r="X25" s="2"/>
    </row>
    <row r="26" spans="22:24">
      <c r="V26" s="2"/>
      <c r="W26" s="2"/>
      <c r="X26" s="2"/>
    </row>
    <row r="27" spans="22:24">
      <c r="V27" s="2"/>
      <c r="W27" s="2"/>
      <c r="X27" s="2"/>
    </row>
    <row r="28" spans="22:24">
      <c r="V28" s="2"/>
      <c r="W28" s="2"/>
      <c r="X28" s="2"/>
    </row>
    <row r="29" spans="22:24">
      <c r="V29" s="2"/>
      <c r="W29" s="2"/>
      <c r="X29" s="2"/>
    </row>
    <row r="30" spans="22:24">
      <c r="V30" s="2"/>
      <c r="W30" s="2"/>
      <c r="X30" s="2"/>
    </row>
    <row r="31" spans="22:24">
      <c r="V31" s="2"/>
      <c r="W31" s="2"/>
      <c r="X31" s="2"/>
    </row>
    <row r="32" spans="22:24">
      <c r="V32" s="2"/>
      <c r="W32" s="2"/>
      <c r="X32" s="2"/>
    </row>
    <row r="33" spans="22:24">
      <c r="V33" s="2"/>
      <c r="W33" s="2"/>
      <c r="X33" s="2"/>
    </row>
    <row r="34" spans="22:24">
      <c r="V34" s="2"/>
      <c r="W34" s="2"/>
      <c r="X34" s="2"/>
    </row>
    <row r="35" spans="22:24">
      <c r="V35" s="2"/>
      <c r="W35" s="2"/>
      <c r="X35" s="2"/>
    </row>
    <row r="36" spans="22:24">
      <c r="V36" s="2"/>
      <c r="W36" s="2"/>
      <c r="X36" s="2"/>
    </row>
    <row r="37" spans="22:24">
      <c r="V37" s="2"/>
      <c r="W37" s="2"/>
      <c r="X37" s="2"/>
    </row>
    <row r="38" spans="22:24">
      <c r="V38" s="2"/>
      <c r="W38" s="2"/>
      <c r="X38" s="2"/>
    </row>
  </sheetData>
  <phoneticPr fontId="18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実行度合表集計2026</vt:lpstr>
      <vt:lpstr>実行度合表集計2025</vt:lpstr>
      <vt:lpstr>事業計画集計2025</vt:lpstr>
      <vt:lpstr>事業計画2025</vt:lpstr>
      <vt:lpstr>事業計画集計2026</vt:lpstr>
      <vt:lpstr>事業計画2026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野木 健一郎</dc:creator>
  <cp:lastModifiedBy>NTK.OFFICE.032</cp:lastModifiedBy>
  <dcterms:created xsi:type="dcterms:W3CDTF">2025-11-08T02:34:14Z</dcterms:created>
  <dcterms:modified xsi:type="dcterms:W3CDTF">2026-02-28T04:06:57Z</dcterms:modified>
</cp:coreProperties>
</file>